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Администратор\Documents\2023г. Отчёт за месяц\Декабрь 2023\"/>
    </mc:Choice>
  </mc:AlternateContent>
  <bookViews>
    <workbookView xWindow="240" yWindow="120" windowWidth="8460" windowHeight="4185" tabRatio="926"/>
  </bookViews>
  <sheets>
    <sheet name="Славянка" sheetId="1" r:id="rId1"/>
    <sheet name="Приморская" sheetId="15" r:id="rId2"/>
    <sheet name="Краскино" sheetId="6" r:id="rId3"/>
    <sheet name="Хасан" sheetId="10" r:id="rId4"/>
    <sheet name="Троица" sheetId="3" r:id="rId5"/>
    <sheet name="Безверхово" sheetId="14" r:id="rId6"/>
    <sheet name="Посьет" sheetId="5" r:id="rId7"/>
    <sheet name="Барабаш" sheetId="7" r:id="rId8"/>
    <sheet name="Надеждинск" sheetId="19" r:id="rId9"/>
    <sheet name="Шкотово" sheetId="18" r:id="rId10"/>
    <sheet name="Гвоздево" sheetId="20" r:id="rId11"/>
    <sheet name="Тереховка" sheetId="21" r:id="rId12"/>
    <sheet name="Шмидтовка" sheetId="23" r:id="rId13"/>
    <sheet name="Тавричанка" sheetId="22" r:id="rId14"/>
    <sheet name="Таёжный" sheetId="24" r:id="rId15"/>
    <sheet name="Давыдовка" sheetId="25" r:id="rId16"/>
    <sheet name="Абонентские КТП" sheetId="17" r:id="rId17"/>
    <sheet name="Сводная" sheetId="2" r:id="rId18"/>
    <sheet name="Данные" sheetId="16" r:id="rId19"/>
  </sheets>
  <externalReferences>
    <externalReference r:id="rId20"/>
    <externalReference r:id="rId21"/>
  </externalReferences>
  <definedNames>
    <definedName name="_xlnm.Print_Area" localSheetId="7">Барабаш!$A$1:$X$69</definedName>
    <definedName name="_xlnm.Print_Area" localSheetId="5">Безверхово!$A$1:$X$69</definedName>
    <definedName name="_xlnm.Print_Area" localSheetId="2">Краскино!$A$1:$X$69</definedName>
    <definedName name="_xlnm.Print_Area" localSheetId="6">Посьет!$A$1:$X$69</definedName>
    <definedName name="_xlnm.Print_Area" localSheetId="1">Приморская!$A$1:$X$69</definedName>
    <definedName name="_xlnm.Print_Area" localSheetId="17">Сводная!$A$1:$R$45</definedName>
    <definedName name="_xlnm.Print_Area" localSheetId="0">Славянка!$A$1:$BJ$75</definedName>
    <definedName name="_xlnm.Print_Area" localSheetId="4">Троица!$A$1:$AW$76</definedName>
    <definedName name="_xlnm.Print_Area" localSheetId="3">Хасан!$A$1:$X$68</definedName>
  </definedNames>
  <calcPr calcId="162913"/>
</workbook>
</file>

<file path=xl/calcChain.xml><?xml version="1.0" encoding="utf-8"?>
<calcChain xmlns="http://schemas.openxmlformats.org/spreadsheetml/2006/main">
  <c r="U65" i="10" l="1"/>
  <c r="T65" i="10"/>
  <c r="Q65" i="10"/>
  <c r="P65" i="10"/>
  <c r="M65" i="10"/>
  <c r="L65" i="10"/>
  <c r="I65" i="10"/>
  <c r="H65" i="10"/>
  <c r="U63" i="25"/>
  <c r="T63" i="25"/>
  <c r="Q63" i="25"/>
  <c r="P63" i="25"/>
  <c r="M63" i="25"/>
  <c r="L63" i="25"/>
  <c r="I63" i="25"/>
  <c r="H63" i="25"/>
  <c r="U61" i="25"/>
  <c r="T61" i="25"/>
  <c r="Q61" i="25"/>
  <c r="P61" i="25"/>
  <c r="M61" i="25"/>
  <c r="L61" i="25"/>
  <c r="I61" i="25"/>
  <c r="H61" i="25"/>
  <c r="U60" i="25"/>
  <c r="T60" i="25"/>
  <c r="Q60" i="25"/>
  <c r="P60" i="25"/>
  <c r="M60" i="25"/>
  <c r="L60" i="25"/>
  <c r="I60" i="25"/>
  <c r="H60" i="25"/>
  <c r="U59" i="25"/>
  <c r="T59" i="25"/>
  <c r="Q59" i="25"/>
  <c r="P59" i="25"/>
  <c r="M59" i="25"/>
  <c r="L59" i="25"/>
  <c r="I59" i="25"/>
  <c r="H59" i="25"/>
  <c r="U58" i="25"/>
  <c r="T58" i="25"/>
  <c r="Q58" i="25"/>
  <c r="P58" i="25"/>
  <c r="M58" i="25"/>
  <c r="L58" i="25"/>
  <c r="I58" i="25"/>
  <c r="H58" i="25"/>
  <c r="U57" i="25"/>
  <c r="T57" i="25"/>
  <c r="Q57" i="25"/>
  <c r="P57" i="25"/>
  <c r="M57" i="25"/>
  <c r="L57" i="25"/>
  <c r="I57" i="25"/>
  <c r="H57" i="25"/>
  <c r="U55" i="25"/>
  <c r="T55" i="25"/>
  <c r="Q55" i="25"/>
  <c r="P55" i="25"/>
  <c r="M55" i="25"/>
  <c r="L55" i="25"/>
  <c r="I55" i="25"/>
  <c r="H55" i="25"/>
  <c r="U53" i="25"/>
  <c r="T53" i="25"/>
  <c r="Q53" i="25"/>
  <c r="P53" i="25"/>
  <c r="M53" i="25"/>
  <c r="L53" i="25"/>
  <c r="I53" i="25"/>
  <c r="H53" i="25"/>
  <c r="U51" i="25"/>
  <c r="T51" i="25"/>
  <c r="Q51" i="25"/>
  <c r="P51" i="25"/>
  <c r="M51" i="25"/>
  <c r="L51" i="25"/>
  <c r="I51" i="25"/>
  <c r="H51" i="25"/>
  <c r="U49" i="25"/>
  <c r="T49" i="25"/>
  <c r="Q49" i="25"/>
  <c r="P49" i="25"/>
  <c r="M49" i="25"/>
  <c r="L49" i="25"/>
  <c r="I49" i="25"/>
  <c r="H49" i="25"/>
  <c r="U47" i="25"/>
  <c r="T47" i="25"/>
  <c r="Q47" i="25"/>
  <c r="P47" i="25"/>
  <c r="M47" i="25"/>
  <c r="L47" i="25"/>
  <c r="I47" i="25"/>
  <c r="H47" i="25"/>
  <c r="U45" i="25"/>
  <c r="T45" i="25"/>
  <c r="Q45" i="25"/>
  <c r="P45" i="25"/>
  <c r="M45" i="25"/>
  <c r="L45" i="25"/>
  <c r="I45" i="25"/>
  <c r="H45" i="25"/>
  <c r="U43" i="25"/>
  <c r="T43" i="25"/>
  <c r="Q43" i="25"/>
  <c r="P43" i="25"/>
  <c r="M43" i="25"/>
  <c r="L43" i="25"/>
  <c r="I43" i="25"/>
  <c r="H43" i="25"/>
  <c r="U41" i="25"/>
  <c r="T41" i="25"/>
  <c r="Q41" i="25"/>
  <c r="P41" i="25"/>
  <c r="M41" i="25"/>
  <c r="L41" i="25"/>
  <c r="I41" i="25"/>
  <c r="H41" i="25"/>
  <c r="U39" i="25"/>
  <c r="T39" i="25"/>
  <c r="Q39" i="25"/>
  <c r="P39" i="25"/>
  <c r="M39" i="25"/>
  <c r="L39" i="25"/>
  <c r="I39" i="25"/>
  <c r="H39" i="25"/>
  <c r="U37" i="25"/>
  <c r="T37" i="25"/>
  <c r="Q37" i="25"/>
  <c r="P37" i="25"/>
  <c r="M37" i="25"/>
  <c r="L37" i="25"/>
  <c r="I37" i="25"/>
  <c r="H37" i="25"/>
  <c r="U36" i="25"/>
  <c r="T36" i="25"/>
  <c r="Q36" i="25"/>
  <c r="P36" i="25"/>
  <c r="M36" i="25"/>
  <c r="L36" i="25"/>
  <c r="I36" i="25"/>
  <c r="H36" i="25"/>
  <c r="U35" i="25"/>
  <c r="T35" i="25"/>
  <c r="Q35" i="25"/>
  <c r="P35" i="25"/>
  <c r="M35" i="25"/>
  <c r="L35" i="25"/>
  <c r="I35" i="25"/>
  <c r="H35" i="25"/>
  <c r="U34" i="25"/>
  <c r="T34" i="25"/>
  <c r="Q34" i="25"/>
  <c r="P34" i="25"/>
  <c r="M34" i="25"/>
  <c r="L34" i="25"/>
  <c r="I34" i="25"/>
  <c r="H34" i="25"/>
  <c r="U33" i="25"/>
  <c r="T33" i="25"/>
  <c r="Q33" i="25"/>
  <c r="P33" i="25"/>
  <c r="M33" i="25"/>
  <c r="L33" i="25"/>
  <c r="I33" i="25"/>
  <c r="H33" i="25"/>
  <c r="U31" i="25"/>
  <c r="T31" i="25"/>
  <c r="Q31" i="25"/>
  <c r="P31" i="25"/>
  <c r="M31" i="25"/>
  <c r="L31" i="25"/>
  <c r="I31" i="25"/>
  <c r="H31" i="25"/>
  <c r="U29" i="25"/>
  <c r="T29" i="25"/>
  <c r="Q29" i="25"/>
  <c r="P29" i="25"/>
  <c r="M29" i="25"/>
  <c r="L29" i="25"/>
  <c r="I29" i="25"/>
  <c r="H29" i="25"/>
  <c r="U27" i="25"/>
  <c r="T27" i="25"/>
  <c r="Q27" i="25"/>
  <c r="P27" i="25"/>
  <c r="M27" i="25"/>
  <c r="L27" i="25"/>
  <c r="I27" i="25"/>
  <c r="H27" i="25"/>
  <c r="U25" i="25"/>
  <c r="T25" i="25"/>
  <c r="Q25" i="25"/>
  <c r="P25" i="25"/>
  <c r="M25" i="25"/>
  <c r="L25" i="25"/>
  <c r="I25" i="25"/>
  <c r="H25" i="25"/>
  <c r="U23" i="25"/>
  <c r="T23" i="25"/>
  <c r="Q23" i="25"/>
  <c r="P23" i="25"/>
  <c r="M23" i="25"/>
  <c r="L23" i="25"/>
  <c r="I23" i="25"/>
  <c r="H23" i="25"/>
  <c r="U21" i="25"/>
  <c r="T21" i="25"/>
  <c r="Q21" i="25"/>
  <c r="P21" i="25"/>
  <c r="M21" i="25"/>
  <c r="L21" i="25"/>
  <c r="I21" i="25"/>
  <c r="H21" i="25"/>
  <c r="U19" i="25"/>
  <c r="T19" i="25"/>
  <c r="Q19" i="25"/>
  <c r="P19" i="25"/>
  <c r="M19" i="25"/>
  <c r="L19" i="25"/>
  <c r="I19" i="25"/>
  <c r="H19" i="25"/>
  <c r="U17" i="25"/>
  <c r="T17" i="25"/>
  <c r="T65" i="25"/>
  <c r="Q17" i="25"/>
  <c r="Q65" i="25"/>
  <c r="P17" i="25"/>
  <c r="P65" i="25"/>
  <c r="M17" i="25"/>
  <c r="M65" i="25"/>
  <c r="L17" i="25"/>
  <c r="L65" i="25"/>
  <c r="I17" i="25"/>
  <c r="I65" i="25"/>
  <c r="H17" i="25"/>
  <c r="H65" i="25"/>
  <c r="G2" i="25"/>
  <c r="U63" i="24"/>
  <c r="T63" i="24"/>
  <c r="Q63" i="24"/>
  <c r="P63" i="24"/>
  <c r="M63" i="24"/>
  <c r="L63" i="24"/>
  <c r="I63" i="24"/>
  <c r="H63" i="24"/>
  <c r="U61" i="24"/>
  <c r="T61" i="24"/>
  <c r="Q61" i="24"/>
  <c r="P61" i="24"/>
  <c r="M61" i="24"/>
  <c r="L61" i="24"/>
  <c r="I61" i="24"/>
  <c r="H61" i="24"/>
  <c r="U60" i="24"/>
  <c r="T60" i="24"/>
  <c r="Q60" i="24"/>
  <c r="P60" i="24"/>
  <c r="M60" i="24"/>
  <c r="L60" i="24"/>
  <c r="I60" i="24"/>
  <c r="H60" i="24"/>
  <c r="U59" i="24"/>
  <c r="T59" i="24"/>
  <c r="Q59" i="24"/>
  <c r="P59" i="24"/>
  <c r="M59" i="24"/>
  <c r="L59" i="24"/>
  <c r="I59" i="24"/>
  <c r="H59" i="24"/>
  <c r="U58" i="24"/>
  <c r="T58" i="24"/>
  <c r="Q58" i="24"/>
  <c r="P58" i="24"/>
  <c r="M58" i="24"/>
  <c r="L58" i="24"/>
  <c r="I58" i="24"/>
  <c r="H58" i="24"/>
  <c r="U57" i="24"/>
  <c r="T57" i="24"/>
  <c r="Q57" i="24"/>
  <c r="P57" i="24"/>
  <c r="M57" i="24"/>
  <c r="L57" i="24"/>
  <c r="I57" i="24"/>
  <c r="H57" i="24"/>
  <c r="U55" i="24"/>
  <c r="T55" i="24"/>
  <c r="Q55" i="24"/>
  <c r="P55" i="24"/>
  <c r="M55" i="24"/>
  <c r="L55" i="24"/>
  <c r="I55" i="24"/>
  <c r="H55" i="24"/>
  <c r="U53" i="24"/>
  <c r="T53" i="24"/>
  <c r="Q53" i="24"/>
  <c r="P53" i="24"/>
  <c r="M53" i="24"/>
  <c r="L53" i="24"/>
  <c r="I53" i="24"/>
  <c r="H53" i="24"/>
  <c r="U51" i="24"/>
  <c r="T51" i="24"/>
  <c r="Q51" i="24"/>
  <c r="P51" i="24"/>
  <c r="M51" i="24"/>
  <c r="L51" i="24"/>
  <c r="I51" i="24"/>
  <c r="H51" i="24"/>
  <c r="U49" i="24"/>
  <c r="T49" i="24"/>
  <c r="Q49" i="24"/>
  <c r="P49" i="24"/>
  <c r="M49" i="24"/>
  <c r="L49" i="24"/>
  <c r="I49" i="24"/>
  <c r="H49" i="24"/>
  <c r="U47" i="24"/>
  <c r="T47" i="24"/>
  <c r="Q47" i="24"/>
  <c r="P47" i="24"/>
  <c r="M47" i="24"/>
  <c r="L47" i="24"/>
  <c r="I47" i="24"/>
  <c r="H47" i="24"/>
  <c r="U45" i="24"/>
  <c r="T45" i="24"/>
  <c r="Q45" i="24"/>
  <c r="P45" i="24"/>
  <c r="M45" i="24"/>
  <c r="L45" i="24"/>
  <c r="I45" i="24"/>
  <c r="H45" i="24"/>
  <c r="U43" i="24"/>
  <c r="T43" i="24"/>
  <c r="Q43" i="24"/>
  <c r="P43" i="24"/>
  <c r="M43" i="24"/>
  <c r="L43" i="24"/>
  <c r="I43" i="24"/>
  <c r="H43" i="24"/>
  <c r="U41" i="24"/>
  <c r="T41" i="24"/>
  <c r="Q41" i="24"/>
  <c r="P41" i="24"/>
  <c r="M41" i="24"/>
  <c r="L41" i="24"/>
  <c r="I41" i="24"/>
  <c r="H41" i="24"/>
  <c r="U39" i="24"/>
  <c r="T39" i="24"/>
  <c r="Q39" i="24"/>
  <c r="P39" i="24"/>
  <c r="M39" i="24"/>
  <c r="L39" i="24"/>
  <c r="I39" i="24"/>
  <c r="H39" i="24"/>
  <c r="U37" i="24"/>
  <c r="T37" i="24"/>
  <c r="Q37" i="24"/>
  <c r="P37" i="24"/>
  <c r="M37" i="24"/>
  <c r="L37" i="24"/>
  <c r="I37" i="24"/>
  <c r="H37" i="24"/>
  <c r="U36" i="24"/>
  <c r="T36" i="24"/>
  <c r="Q36" i="24"/>
  <c r="P36" i="24"/>
  <c r="M36" i="24"/>
  <c r="L36" i="24"/>
  <c r="I36" i="24"/>
  <c r="H36" i="24"/>
  <c r="U35" i="24"/>
  <c r="T35" i="24"/>
  <c r="Q35" i="24"/>
  <c r="P35" i="24"/>
  <c r="M35" i="24"/>
  <c r="L35" i="24"/>
  <c r="I35" i="24"/>
  <c r="H35" i="24"/>
  <c r="U34" i="24"/>
  <c r="T34" i="24"/>
  <c r="Q34" i="24"/>
  <c r="P34" i="24"/>
  <c r="M34" i="24"/>
  <c r="L34" i="24"/>
  <c r="I34" i="24"/>
  <c r="H34" i="24"/>
  <c r="U33" i="24"/>
  <c r="T33" i="24"/>
  <c r="Q33" i="24"/>
  <c r="P33" i="24"/>
  <c r="M33" i="24"/>
  <c r="L33" i="24"/>
  <c r="I33" i="24"/>
  <c r="H33" i="24"/>
  <c r="U31" i="24"/>
  <c r="T31" i="24"/>
  <c r="Q31" i="24"/>
  <c r="P31" i="24"/>
  <c r="M31" i="24"/>
  <c r="L31" i="24"/>
  <c r="I31" i="24"/>
  <c r="H31" i="24"/>
  <c r="U29" i="24"/>
  <c r="T29" i="24"/>
  <c r="Q29" i="24"/>
  <c r="P29" i="24"/>
  <c r="M29" i="24"/>
  <c r="L29" i="24"/>
  <c r="I29" i="24"/>
  <c r="H29" i="24"/>
  <c r="U27" i="24"/>
  <c r="T27" i="24"/>
  <c r="Q27" i="24"/>
  <c r="P27" i="24"/>
  <c r="M27" i="24"/>
  <c r="L27" i="24"/>
  <c r="I27" i="24"/>
  <c r="H27" i="24"/>
  <c r="U25" i="24"/>
  <c r="T25" i="24"/>
  <c r="Q25" i="24"/>
  <c r="P25" i="24"/>
  <c r="M25" i="24"/>
  <c r="L25" i="24"/>
  <c r="I25" i="24"/>
  <c r="H25" i="24"/>
  <c r="U23" i="24"/>
  <c r="T23" i="24"/>
  <c r="Q23" i="24"/>
  <c r="P23" i="24"/>
  <c r="M23" i="24"/>
  <c r="L23" i="24"/>
  <c r="I23" i="24"/>
  <c r="H23" i="24"/>
  <c r="U21" i="24"/>
  <c r="T21" i="24"/>
  <c r="Q21" i="24"/>
  <c r="P21" i="24"/>
  <c r="M21" i="24"/>
  <c r="L21" i="24"/>
  <c r="I21" i="24"/>
  <c r="H21" i="24"/>
  <c r="U19" i="24"/>
  <c r="T19" i="24"/>
  <c r="Q19" i="24"/>
  <c r="P19" i="24"/>
  <c r="M19" i="24"/>
  <c r="L19" i="24"/>
  <c r="I19" i="24"/>
  <c r="H19" i="24"/>
  <c r="U17" i="24"/>
  <c r="U65" i="24"/>
  <c r="T17" i="24"/>
  <c r="T65" i="24"/>
  <c r="Q17" i="24"/>
  <c r="Q65" i="24"/>
  <c r="P17" i="24"/>
  <c r="P65" i="24"/>
  <c r="M17" i="24"/>
  <c r="M65" i="24"/>
  <c r="L17" i="24"/>
  <c r="L65" i="24"/>
  <c r="I17" i="24"/>
  <c r="I65" i="24"/>
  <c r="H17" i="24"/>
  <c r="H65" i="24"/>
  <c r="G2" i="24"/>
  <c r="U63" i="23"/>
  <c r="T63" i="23"/>
  <c r="Q63" i="23"/>
  <c r="P63" i="23"/>
  <c r="M63" i="23"/>
  <c r="L63" i="23"/>
  <c r="I63" i="23"/>
  <c r="H63" i="23"/>
  <c r="U61" i="23"/>
  <c r="T61" i="23"/>
  <c r="Q61" i="23"/>
  <c r="P61" i="23"/>
  <c r="M61" i="23"/>
  <c r="L61" i="23"/>
  <c r="I61" i="23"/>
  <c r="H61" i="23"/>
  <c r="U60" i="23"/>
  <c r="T60" i="23"/>
  <c r="Q60" i="23"/>
  <c r="P60" i="23"/>
  <c r="M60" i="23"/>
  <c r="L60" i="23"/>
  <c r="I60" i="23"/>
  <c r="H60" i="23"/>
  <c r="U59" i="23"/>
  <c r="T59" i="23"/>
  <c r="Q59" i="23"/>
  <c r="P59" i="23"/>
  <c r="M59" i="23"/>
  <c r="L59" i="23"/>
  <c r="I59" i="23"/>
  <c r="H59" i="23"/>
  <c r="U58" i="23"/>
  <c r="T58" i="23"/>
  <c r="Q58" i="23"/>
  <c r="P58" i="23"/>
  <c r="M58" i="23"/>
  <c r="L58" i="23"/>
  <c r="I58" i="23"/>
  <c r="H58" i="23"/>
  <c r="U57" i="23"/>
  <c r="T57" i="23"/>
  <c r="Q57" i="23"/>
  <c r="P57" i="23"/>
  <c r="M57" i="23"/>
  <c r="L57" i="23"/>
  <c r="I57" i="23"/>
  <c r="H57" i="23"/>
  <c r="U55" i="23"/>
  <c r="T55" i="23"/>
  <c r="Q55" i="23"/>
  <c r="P55" i="23"/>
  <c r="M55" i="23"/>
  <c r="L55" i="23"/>
  <c r="I55" i="23"/>
  <c r="H55" i="23"/>
  <c r="U53" i="23"/>
  <c r="T53" i="23"/>
  <c r="Q53" i="23"/>
  <c r="P53" i="23"/>
  <c r="M53" i="23"/>
  <c r="L53" i="23"/>
  <c r="I53" i="23"/>
  <c r="H53" i="23"/>
  <c r="U51" i="23"/>
  <c r="T51" i="23"/>
  <c r="Q51" i="23"/>
  <c r="P51" i="23"/>
  <c r="M51" i="23"/>
  <c r="L51" i="23"/>
  <c r="I51" i="23"/>
  <c r="H51" i="23"/>
  <c r="U49" i="23"/>
  <c r="T49" i="23"/>
  <c r="Q49" i="23"/>
  <c r="P49" i="23"/>
  <c r="M49" i="23"/>
  <c r="L49" i="23"/>
  <c r="I49" i="23"/>
  <c r="H49" i="23"/>
  <c r="U47" i="23"/>
  <c r="T47" i="23"/>
  <c r="Q47" i="23"/>
  <c r="P47" i="23"/>
  <c r="M47" i="23"/>
  <c r="L47" i="23"/>
  <c r="I47" i="23"/>
  <c r="H47" i="23"/>
  <c r="U45" i="23"/>
  <c r="T45" i="23"/>
  <c r="Q45" i="23"/>
  <c r="P45" i="23"/>
  <c r="M45" i="23"/>
  <c r="L45" i="23"/>
  <c r="I45" i="23"/>
  <c r="H45" i="23"/>
  <c r="U43" i="23"/>
  <c r="T43" i="23"/>
  <c r="Q43" i="23"/>
  <c r="P43" i="23"/>
  <c r="M43" i="23"/>
  <c r="L43" i="23"/>
  <c r="I43" i="23"/>
  <c r="H43" i="23"/>
  <c r="U41" i="23"/>
  <c r="T41" i="23"/>
  <c r="Q41" i="23"/>
  <c r="P41" i="23"/>
  <c r="M41" i="23"/>
  <c r="L41" i="23"/>
  <c r="I41" i="23"/>
  <c r="H41" i="23"/>
  <c r="U39" i="23"/>
  <c r="T39" i="23"/>
  <c r="Q39" i="23"/>
  <c r="P39" i="23"/>
  <c r="M39" i="23"/>
  <c r="L39" i="23"/>
  <c r="I39" i="23"/>
  <c r="H39" i="23"/>
  <c r="U37" i="23"/>
  <c r="T37" i="23"/>
  <c r="Q37" i="23"/>
  <c r="P37" i="23"/>
  <c r="M37" i="23"/>
  <c r="L37" i="23"/>
  <c r="I37" i="23"/>
  <c r="H37" i="23"/>
  <c r="U36" i="23"/>
  <c r="T36" i="23"/>
  <c r="Q36" i="23"/>
  <c r="P36" i="23"/>
  <c r="M36" i="23"/>
  <c r="L36" i="23"/>
  <c r="I36" i="23"/>
  <c r="H36" i="23"/>
  <c r="U35" i="23"/>
  <c r="T35" i="23"/>
  <c r="Q35" i="23"/>
  <c r="P35" i="23"/>
  <c r="M35" i="23"/>
  <c r="L35" i="23"/>
  <c r="I35" i="23"/>
  <c r="H35" i="23"/>
  <c r="U34" i="23"/>
  <c r="T34" i="23"/>
  <c r="Q34" i="23"/>
  <c r="P34" i="23"/>
  <c r="M34" i="23"/>
  <c r="L34" i="23"/>
  <c r="I34" i="23"/>
  <c r="H34" i="23"/>
  <c r="U33" i="23"/>
  <c r="T33" i="23"/>
  <c r="Q33" i="23"/>
  <c r="P33" i="23"/>
  <c r="M33" i="23"/>
  <c r="L33" i="23"/>
  <c r="I33" i="23"/>
  <c r="H33" i="23"/>
  <c r="U31" i="23"/>
  <c r="T31" i="23"/>
  <c r="Q31" i="23"/>
  <c r="P31" i="23"/>
  <c r="M31" i="23"/>
  <c r="L31" i="23"/>
  <c r="I31" i="23"/>
  <c r="H31" i="23"/>
  <c r="U29" i="23"/>
  <c r="T29" i="23"/>
  <c r="Q29" i="23"/>
  <c r="P29" i="23"/>
  <c r="M29" i="23"/>
  <c r="L29" i="23"/>
  <c r="I29" i="23"/>
  <c r="H29" i="23"/>
  <c r="U27" i="23"/>
  <c r="T27" i="23"/>
  <c r="Q27" i="23"/>
  <c r="P27" i="23"/>
  <c r="M27" i="23"/>
  <c r="L27" i="23"/>
  <c r="I27" i="23"/>
  <c r="H27" i="23"/>
  <c r="U25" i="23"/>
  <c r="T25" i="23"/>
  <c r="Q25" i="23"/>
  <c r="P25" i="23"/>
  <c r="M25" i="23"/>
  <c r="L25" i="23"/>
  <c r="I25" i="23"/>
  <c r="H25" i="23"/>
  <c r="U23" i="23"/>
  <c r="T23" i="23"/>
  <c r="Q23" i="23"/>
  <c r="P23" i="23"/>
  <c r="M23" i="23"/>
  <c r="L23" i="23"/>
  <c r="I23" i="23"/>
  <c r="H23" i="23"/>
  <c r="U21" i="23"/>
  <c r="T21" i="23"/>
  <c r="Q21" i="23"/>
  <c r="P21" i="23"/>
  <c r="M21" i="23"/>
  <c r="L21" i="23"/>
  <c r="I21" i="23"/>
  <c r="H21" i="23"/>
  <c r="U19" i="23"/>
  <c r="T19" i="23"/>
  <c r="Q19" i="23"/>
  <c r="P19" i="23"/>
  <c r="M19" i="23"/>
  <c r="L19" i="23"/>
  <c r="I19" i="23"/>
  <c r="H19" i="23"/>
  <c r="U17" i="23"/>
  <c r="U65" i="23"/>
  <c r="T17" i="23"/>
  <c r="T65" i="23"/>
  <c r="Q17" i="23"/>
  <c r="Q65" i="23"/>
  <c r="P17" i="23"/>
  <c r="P65" i="23"/>
  <c r="M17" i="23"/>
  <c r="M65" i="23"/>
  <c r="L17" i="23"/>
  <c r="L65" i="23"/>
  <c r="I17" i="23"/>
  <c r="I65" i="23"/>
  <c r="H17" i="23"/>
  <c r="H65" i="23"/>
  <c r="G2" i="23"/>
  <c r="U63" i="22"/>
  <c r="T63" i="22"/>
  <c r="Q63" i="22"/>
  <c r="P63" i="22"/>
  <c r="M63" i="22"/>
  <c r="L63" i="22"/>
  <c r="I63" i="22"/>
  <c r="H63" i="22"/>
  <c r="U61" i="22"/>
  <c r="T61" i="22"/>
  <c r="Q61" i="22"/>
  <c r="P61" i="22"/>
  <c r="M61" i="22"/>
  <c r="L61" i="22"/>
  <c r="I61" i="22"/>
  <c r="H61" i="22"/>
  <c r="U60" i="22"/>
  <c r="T60" i="22"/>
  <c r="Q60" i="22"/>
  <c r="P60" i="22"/>
  <c r="M60" i="22"/>
  <c r="L60" i="22"/>
  <c r="I60" i="22"/>
  <c r="H60" i="22"/>
  <c r="U59" i="22"/>
  <c r="T59" i="22"/>
  <c r="Q59" i="22"/>
  <c r="P59" i="22"/>
  <c r="M59" i="22"/>
  <c r="L59" i="22"/>
  <c r="I59" i="22"/>
  <c r="H59" i="22"/>
  <c r="U58" i="22"/>
  <c r="T58" i="22"/>
  <c r="Q58" i="22"/>
  <c r="P58" i="22"/>
  <c r="M58" i="22"/>
  <c r="L58" i="22"/>
  <c r="I58" i="22"/>
  <c r="H58" i="22"/>
  <c r="U57" i="22"/>
  <c r="T57" i="22"/>
  <c r="Q57" i="22"/>
  <c r="P57" i="22"/>
  <c r="M57" i="22"/>
  <c r="L57" i="22"/>
  <c r="I57" i="22"/>
  <c r="H57" i="22"/>
  <c r="U55" i="22"/>
  <c r="T55" i="22"/>
  <c r="Q55" i="22"/>
  <c r="P55" i="22"/>
  <c r="M55" i="22"/>
  <c r="L55" i="22"/>
  <c r="I55" i="22"/>
  <c r="H55" i="22"/>
  <c r="U53" i="22"/>
  <c r="T53" i="22"/>
  <c r="Q53" i="22"/>
  <c r="P53" i="22"/>
  <c r="M53" i="22"/>
  <c r="L53" i="22"/>
  <c r="I53" i="22"/>
  <c r="H53" i="22"/>
  <c r="U51" i="22"/>
  <c r="T51" i="22"/>
  <c r="Q51" i="22"/>
  <c r="P51" i="22"/>
  <c r="M51" i="22"/>
  <c r="L51" i="22"/>
  <c r="I51" i="22"/>
  <c r="H51" i="22"/>
  <c r="U49" i="22"/>
  <c r="T49" i="22"/>
  <c r="Q49" i="22"/>
  <c r="P49" i="22"/>
  <c r="M49" i="22"/>
  <c r="L49" i="22"/>
  <c r="I49" i="22"/>
  <c r="H49" i="22"/>
  <c r="U47" i="22"/>
  <c r="T47" i="22"/>
  <c r="Q47" i="22"/>
  <c r="P47" i="22"/>
  <c r="M47" i="22"/>
  <c r="L47" i="22"/>
  <c r="I47" i="22"/>
  <c r="H47" i="22"/>
  <c r="U45" i="22"/>
  <c r="T45" i="22"/>
  <c r="Q45" i="22"/>
  <c r="P45" i="22"/>
  <c r="M45" i="22"/>
  <c r="L45" i="22"/>
  <c r="I45" i="22"/>
  <c r="H45" i="22"/>
  <c r="U43" i="22"/>
  <c r="T43" i="22"/>
  <c r="Q43" i="22"/>
  <c r="P43" i="22"/>
  <c r="M43" i="22"/>
  <c r="L43" i="22"/>
  <c r="I43" i="22"/>
  <c r="H43" i="22"/>
  <c r="U41" i="22"/>
  <c r="T41" i="22"/>
  <c r="Q41" i="22"/>
  <c r="P41" i="22"/>
  <c r="M41" i="22"/>
  <c r="L41" i="22"/>
  <c r="I41" i="22"/>
  <c r="H41" i="22"/>
  <c r="U39" i="22"/>
  <c r="T39" i="22"/>
  <c r="Q39" i="22"/>
  <c r="P39" i="22"/>
  <c r="M39" i="22"/>
  <c r="L39" i="22"/>
  <c r="I39" i="22"/>
  <c r="H39" i="22"/>
  <c r="U37" i="22"/>
  <c r="T37" i="22"/>
  <c r="Q37" i="22"/>
  <c r="P37" i="22"/>
  <c r="M37" i="22"/>
  <c r="L37" i="22"/>
  <c r="I37" i="22"/>
  <c r="H37" i="22"/>
  <c r="U36" i="22"/>
  <c r="T36" i="22"/>
  <c r="Q36" i="22"/>
  <c r="P36" i="22"/>
  <c r="M36" i="22"/>
  <c r="L36" i="22"/>
  <c r="I36" i="22"/>
  <c r="H36" i="22"/>
  <c r="U35" i="22"/>
  <c r="T35" i="22"/>
  <c r="Q35" i="22"/>
  <c r="P35" i="22"/>
  <c r="M35" i="22"/>
  <c r="L35" i="22"/>
  <c r="I35" i="22"/>
  <c r="H35" i="22"/>
  <c r="U34" i="22"/>
  <c r="T34" i="22"/>
  <c r="Q34" i="22"/>
  <c r="P34" i="22"/>
  <c r="M34" i="22"/>
  <c r="L34" i="22"/>
  <c r="I34" i="22"/>
  <c r="H34" i="22"/>
  <c r="U33" i="22"/>
  <c r="T33" i="22"/>
  <c r="Q33" i="22"/>
  <c r="P33" i="22"/>
  <c r="M33" i="22"/>
  <c r="L33" i="22"/>
  <c r="I33" i="22"/>
  <c r="H33" i="22"/>
  <c r="U31" i="22"/>
  <c r="T31" i="22"/>
  <c r="Q31" i="22"/>
  <c r="P31" i="22"/>
  <c r="M31" i="22"/>
  <c r="L31" i="22"/>
  <c r="I31" i="22"/>
  <c r="H31" i="22"/>
  <c r="U29" i="22"/>
  <c r="T29" i="22"/>
  <c r="Q29" i="22"/>
  <c r="P29" i="22"/>
  <c r="M29" i="22"/>
  <c r="L29" i="22"/>
  <c r="I29" i="22"/>
  <c r="H29" i="22"/>
  <c r="U27" i="22"/>
  <c r="T27" i="22"/>
  <c r="Q27" i="22"/>
  <c r="P27" i="22"/>
  <c r="M27" i="22"/>
  <c r="L27" i="22"/>
  <c r="I27" i="22"/>
  <c r="H27" i="22"/>
  <c r="U25" i="22"/>
  <c r="T25" i="22"/>
  <c r="Q25" i="22"/>
  <c r="P25" i="22"/>
  <c r="M25" i="22"/>
  <c r="L25" i="22"/>
  <c r="I25" i="22"/>
  <c r="H25" i="22"/>
  <c r="U23" i="22"/>
  <c r="T23" i="22"/>
  <c r="Q23" i="22"/>
  <c r="P23" i="22"/>
  <c r="M23" i="22"/>
  <c r="L23" i="22"/>
  <c r="I23" i="22"/>
  <c r="H23" i="22"/>
  <c r="U21" i="22"/>
  <c r="T21" i="22"/>
  <c r="Q21" i="22"/>
  <c r="P21" i="22"/>
  <c r="M21" i="22"/>
  <c r="L21" i="22"/>
  <c r="I21" i="22"/>
  <c r="H21" i="22"/>
  <c r="U19" i="22"/>
  <c r="T19" i="22"/>
  <c r="Q19" i="22"/>
  <c r="P19" i="22"/>
  <c r="M19" i="22"/>
  <c r="L19" i="22"/>
  <c r="I19" i="22"/>
  <c r="H19" i="22"/>
  <c r="U17" i="22"/>
  <c r="U65" i="22" s="1"/>
  <c r="T17" i="22"/>
  <c r="T65" i="22" s="1"/>
  <c r="Q17" i="22"/>
  <c r="Q65" i="22" s="1"/>
  <c r="P17" i="22"/>
  <c r="P65" i="22" s="1"/>
  <c r="M17" i="22"/>
  <c r="M65" i="22" s="1"/>
  <c r="L17" i="22"/>
  <c r="L65" i="22" s="1"/>
  <c r="I17" i="22"/>
  <c r="I65" i="22" s="1"/>
  <c r="H17" i="22"/>
  <c r="H65" i="22" s="1"/>
  <c r="G2" i="22"/>
  <c r="U63" i="21"/>
  <c r="T63" i="21"/>
  <c r="Q63" i="21"/>
  <c r="P63" i="21"/>
  <c r="M63" i="21"/>
  <c r="L63" i="21"/>
  <c r="I63" i="21"/>
  <c r="H63" i="21"/>
  <c r="U61" i="21"/>
  <c r="T61" i="21"/>
  <c r="Q61" i="21"/>
  <c r="P61" i="21"/>
  <c r="M61" i="21"/>
  <c r="L61" i="21"/>
  <c r="I61" i="21"/>
  <c r="H61" i="21"/>
  <c r="U60" i="21"/>
  <c r="T60" i="21"/>
  <c r="Q60" i="21"/>
  <c r="P60" i="21"/>
  <c r="M60" i="21"/>
  <c r="L60" i="21"/>
  <c r="I60" i="21"/>
  <c r="H60" i="21"/>
  <c r="U59" i="21"/>
  <c r="T59" i="21"/>
  <c r="Q59" i="21"/>
  <c r="P59" i="21"/>
  <c r="M59" i="21"/>
  <c r="L59" i="21"/>
  <c r="I59" i="21"/>
  <c r="H59" i="21"/>
  <c r="U58" i="21"/>
  <c r="T58" i="21"/>
  <c r="Q58" i="21"/>
  <c r="P58" i="21"/>
  <c r="M58" i="21"/>
  <c r="L58" i="21"/>
  <c r="I58" i="21"/>
  <c r="H58" i="21"/>
  <c r="U57" i="21"/>
  <c r="T57" i="21"/>
  <c r="Q57" i="21"/>
  <c r="P57" i="21"/>
  <c r="M57" i="21"/>
  <c r="L57" i="21"/>
  <c r="I57" i="21"/>
  <c r="H57" i="21"/>
  <c r="U55" i="21"/>
  <c r="T55" i="21"/>
  <c r="Q55" i="21"/>
  <c r="P55" i="21"/>
  <c r="M55" i="21"/>
  <c r="L55" i="21"/>
  <c r="I55" i="21"/>
  <c r="H55" i="21"/>
  <c r="U53" i="21"/>
  <c r="T53" i="21"/>
  <c r="Q53" i="21"/>
  <c r="P53" i="21"/>
  <c r="M53" i="21"/>
  <c r="L53" i="21"/>
  <c r="I53" i="21"/>
  <c r="H53" i="21"/>
  <c r="U51" i="21"/>
  <c r="T51" i="21"/>
  <c r="Q51" i="21"/>
  <c r="P51" i="21"/>
  <c r="M51" i="21"/>
  <c r="L51" i="21"/>
  <c r="I51" i="21"/>
  <c r="H51" i="21"/>
  <c r="U49" i="21"/>
  <c r="T49" i="21"/>
  <c r="Q49" i="21"/>
  <c r="P49" i="21"/>
  <c r="M49" i="21"/>
  <c r="L49" i="21"/>
  <c r="I49" i="21"/>
  <c r="H49" i="21"/>
  <c r="U47" i="21"/>
  <c r="T47" i="21"/>
  <c r="Q47" i="21"/>
  <c r="P47" i="21"/>
  <c r="M47" i="21"/>
  <c r="L47" i="21"/>
  <c r="I47" i="21"/>
  <c r="H47" i="21"/>
  <c r="U45" i="21"/>
  <c r="T45" i="21"/>
  <c r="Q45" i="21"/>
  <c r="P45" i="21"/>
  <c r="M45" i="21"/>
  <c r="L45" i="21"/>
  <c r="I45" i="21"/>
  <c r="H45" i="21"/>
  <c r="U43" i="21"/>
  <c r="T43" i="21"/>
  <c r="Q43" i="21"/>
  <c r="P43" i="21"/>
  <c r="M43" i="21"/>
  <c r="L43" i="21"/>
  <c r="I43" i="21"/>
  <c r="H43" i="21"/>
  <c r="U41" i="21"/>
  <c r="T41" i="21"/>
  <c r="Q41" i="21"/>
  <c r="P41" i="21"/>
  <c r="M41" i="21"/>
  <c r="L41" i="21"/>
  <c r="I41" i="21"/>
  <c r="H41" i="21"/>
  <c r="U39" i="21"/>
  <c r="T39" i="21"/>
  <c r="Q39" i="21"/>
  <c r="P39" i="21"/>
  <c r="M39" i="21"/>
  <c r="L39" i="21"/>
  <c r="I39" i="21"/>
  <c r="H39" i="21"/>
  <c r="U37" i="21"/>
  <c r="T37" i="21"/>
  <c r="Q37" i="21"/>
  <c r="P37" i="21"/>
  <c r="M37" i="21"/>
  <c r="L37" i="21"/>
  <c r="I37" i="21"/>
  <c r="H37" i="21"/>
  <c r="U36" i="21"/>
  <c r="T36" i="21"/>
  <c r="Q36" i="21"/>
  <c r="P36" i="21"/>
  <c r="M36" i="21"/>
  <c r="L36" i="21"/>
  <c r="I36" i="21"/>
  <c r="H36" i="21"/>
  <c r="U35" i="21"/>
  <c r="T35" i="21"/>
  <c r="Q35" i="21"/>
  <c r="P35" i="21"/>
  <c r="M35" i="21"/>
  <c r="L35" i="21"/>
  <c r="I35" i="21"/>
  <c r="H35" i="21"/>
  <c r="U34" i="21"/>
  <c r="T34" i="21"/>
  <c r="Q34" i="21"/>
  <c r="P34" i="21"/>
  <c r="M34" i="21"/>
  <c r="L34" i="21"/>
  <c r="I34" i="21"/>
  <c r="H34" i="21"/>
  <c r="U33" i="21"/>
  <c r="T33" i="21"/>
  <c r="Q33" i="21"/>
  <c r="P33" i="21"/>
  <c r="M33" i="21"/>
  <c r="L33" i="21"/>
  <c r="I33" i="21"/>
  <c r="H33" i="21"/>
  <c r="U31" i="21"/>
  <c r="T31" i="21"/>
  <c r="Q31" i="21"/>
  <c r="P31" i="21"/>
  <c r="M31" i="21"/>
  <c r="L31" i="21"/>
  <c r="I31" i="21"/>
  <c r="H31" i="21"/>
  <c r="U29" i="21"/>
  <c r="T29" i="21"/>
  <c r="Q29" i="21"/>
  <c r="P29" i="21"/>
  <c r="M29" i="21"/>
  <c r="L29" i="21"/>
  <c r="I29" i="21"/>
  <c r="H29" i="21"/>
  <c r="U27" i="21"/>
  <c r="T27" i="21"/>
  <c r="Q27" i="21"/>
  <c r="P27" i="21"/>
  <c r="M27" i="21"/>
  <c r="L27" i="21"/>
  <c r="I27" i="21"/>
  <c r="H27" i="21"/>
  <c r="U25" i="21"/>
  <c r="T25" i="21"/>
  <c r="Q25" i="21"/>
  <c r="P25" i="21"/>
  <c r="M25" i="21"/>
  <c r="L25" i="21"/>
  <c r="I25" i="21"/>
  <c r="H25" i="21"/>
  <c r="U23" i="21"/>
  <c r="T23" i="21"/>
  <c r="Q23" i="21"/>
  <c r="P23" i="21"/>
  <c r="M23" i="21"/>
  <c r="L23" i="21"/>
  <c r="I23" i="21"/>
  <c r="H23" i="21"/>
  <c r="U21" i="21"/>
  <c r="T21" i="21"/>
  <c r="Q21" i="21"/>
  <c r="P21" i="21"/>
  <c r="M21" i="21"/>
  <c r="L21" i="21"/>
  <c r="I21" i="21"/>
  <c r="H21" i="21"/>
  <c r="U19" i="21"/>
  <c r="T19" i="21"/>
  <c r="Q19" i="21"/>
  <c r="P19" i="21"/>
  <c r="M19" i="21"/>
  <c r="L19" i="21"/>
  <c r="I19" i="21"/>
  <c r="H19" i="21"/>
  <c r="U17" i="21"/>
  <c r="U65" i="21"/>
  <c r="T17" i="21"/>
  <c r="T65" i="21"/>
  <c r="Q17" i="21"/>
  <c r="Q65" i="21"/>
  <c r="P17" i="21"/>
  <c r="P65" i="21"/>
  <c r="M17" i="21"/>
  <c r="M65" i="21"/>
  <c r="L17" i="21"/>
  <c r="L65" i="21"/>
  <c r="I17" i="21"/>
  <c r="I65" i="21"/>
  <c r="H17" i="21"/>
  <c r="H65" i="21"/>
  <c r="G2" i="21"/>
  <c r="U63" i="20"/>
  <c r="T63" i="20"/>
  <c r="Q63" i="20"/>
  <c r="P63" i="20"/>
  <c r="M63" i="20"/>
  <c r="L63" i="20"/>
  <c r="I63" i="20"/>
  <c r="H63" i="20"/>
  <c r="U61" i="20"/>
  <c r="T61" i="20"/>
  <c r="Q61" i="20"/>
  <c r="P61" i="20"/>
  <c r="M61" i="20"/>
  <c r="L61" i="20"/>
  <c r="I61" i="20"/>
  <c r="H61" i="20"/>
  <c r="U60" i="20"/>
  <c r="T60" i="20"/>
  <c r="Q60" i="20"/>
  <c r="P60" i="20"/>
  <c r="M60" i="20"/>
  <c r="L60" i="20"/>
  <c r="I60" i="20"/>
  <c r="H60" i="20"/>
  <c r="U59" i="20"/>
  <c r="T59" i="20"/>
  <c r="Q59" i="20"/>
  <c r="P59" i="20"/>
  <c r="M59" i="20"/>
  <c r="L59" i="20"/>
  <c r="I59" i="20"/>
  <c r="H59" i="20"/>
  <c r="U58" i="20"/>
  <c r="T58" i="20"/>
  <c r="Q58" i="20"/>
  <c r="P58" i="20"/>
  <c r="M58" i="20"/>
  <c r="L58" i="20"/>
  <c r="I58" i="20"/>
  <c r="H58" i="20"/>
  <c r="U57" i="20"/>
  <c r="T57" i="20"/>
  <c r="Q57" i="20"/>
  <c r="P57" i="20"/>
  <c r="M57" i="20"/>
  <c r="L57" i="20"/>
  <c r="I57" i="20"/>
  <c r="H57" i="20"/>
  <c r="U55" i="20"/>
  <c r="T55" i="20"/>
  <c r="Q55" i="20"/>
  <c r="P55" i="20"/>
  <c r="M55" i="20"/>
  <c r="L55" i="20"/>
  <c r="I55" i="20"/>
  <c r="H55" i="20"/>
  <c r="U53" i="20"/>
  <c r="T53" i="20"/>
  <c r="Q53" i="20"/>
  <c r="P53" i="20"/>
  <c r="M53" i="20"/>
  <c r="L53" i="20"/>
  <c r="I53" i="20"/>
  <c r="H53" i="20"/>
  <c r="U51" i="20"/>
  <c r="T51" i="20"/>
  <c r="Q51" i="20"/>
  <c r="P51" i="20"/>
  <c r="M51" i="20"/>
  <c r="L51" i="20"/>
  <c r="I51" i="20"/>
  <c r="H51" i="20"/>
  <c r="U49" i="20"/>
  <c r="T49" i="20"/>
  <c r="Q49" i="20"/>
  <c r="P49" i="20"/>
  <c r="M49" i="20"/>
  <c r="L49" i="20"/>
  <c r="I49" i="20"/>
  <c r="H49" i="20"/>
  <c r="U47" i="20"/>
  <c r="T47" i="20"/>
  <c r="Q47" i="20"/>
  <c r="P47" i="20"/>
  <c r="M47" i="20"/>
  <c r="L47" i="20"/>
  <c r="I47" i="20"/>
  <c r="H47" i="20"/>
  <c r="U45" i="20"/>
  <c r="T45" i="20"/>
  <c r="Q45" i="20"/>
  <c r="P45" i="20"/>
  <c r="M45" i="20"/>
  <c r="L45" i="20"/>
  <c r="I45" i="20"/>
  <c r="H45" i="20"/>
  <c r="U43" i="20"/>
  <c r="T43" i="20"/>
  <c r="Q43" i="20"/>
  <c r="P43" i="20"/>
  <c r="M43" i="20"/>
  <c r="L43" i="20"/>
  <c r="I43" i="20"/>
  <c r="H43" i="20"/>
  <c r="U41" i="20"/>
  <c r="T41" i="20"/>
  <c r="Q41" i="20"/>
  <c r="P41" i="20"/>
  <c r="M41" i="20"/>
  <c r="L41" i="20"/>
  <c r="I41" i="20"/>
  <c r="H41" i="20"/>
  <c r="U39" i="20"/>
  <c r="T39" i="20"/>
  <c r="Q39" i="20"/>
  <c r="P39" i="20"/>
  <c r="M39" i="20"/>
  <c r="L39" i="20"/>
  <c r="I39" i="20"/>
  <c r="H39" i="20"/>
  <c r="U37" i="20"/>
  <c r="T37" i="20"/>
  <c r="Q37" i="20"/>
  <c r="P37" i="20"/>
  <c r="M37" i="20"/>
  <c r="L37" i="20"/>
  <c r="I37" i="20"/>
  <c r="H37" i="20"/>
  <c r="U36" i="20"/>
  <c r="T36" i="20"/>
  <c r="Q36" i="20"/>
  <c r="P36" i="20"/>
  <c r="M36" i="20"/>
  <c r="L36" i="20"/>
  <c r="I36" i="20"/>
  <c r="H36" i="20"/>
  <c r="U35" i="20"/>
  <c r="T35" i="20"/>
  <c r="Q35" i="20"/>
  <c r="P35" i="20"/>
  <c r="M35" i="20"/>
  <c r="L35" i="20"/>
  <c r="I35" i="20"/>
  <c r="H35" i="20"/>
  <c r="U34" i="20"/>
  <c r="T34" i="20"/>
  <c r="Q34" i="20"/>
  <c r="P34" i="20"/>
  <c r="M34" i="20"/>
  <c r="L34" i="20"/>
  <c r="I34" i="20"/>
  <c r="H34" i="20"/>
  <c r="U33" i="20"/>
  <c r="T33" i="20"/>
  <c r="Q33" i="20"/>
  <c r="P33" i="20"/>
  <c r="M33" i="20"/>
  <c r="L33" i="20"/>
  <c r="I33" i="20"/>
  <c r="H33" i="20"/>
  <c r="U31" i="20"/>
  <c r="T31" i="20"/>
  <c r="Q31" i="20"/>
  <c r="P31" i="20"/>
  <c r="M31" i="20"/>
  <c r="L31" i="20"/>
  <c r="I31" i="20"/>
  <c r="H31" i="20"/>
  <c r="U29" i="20"/>
  <c r="T29" i="20"/>
  <c r="Q29" i="20"/>
  <c r="P29" i="20"/>
  <c r="M29" i="20"/>
  <c r="L29" i="20"/>
  <c r="I29" i="20"/>
  <c r="H29" i="20"/>
  <c r="U27" i="20"/>
  <c r="T27" i="20"/>
  <c r="Q27" i="20"/>
  <c r="P27" i="20"/>
  <c r="M27" i="20"/>
  <c r="L27" i="20"/>
  <c r="I27" i="20"/>
  <c r="H27" i="20"/>
  <c r="U25" i="20"/>
  <c r="T25" i="20"/>
  <c r="Q25" i="20"/>
  <c r="P25" i="20"/>
  <c r="M25" i="20"/>
  <c r="L25" i="20"/>
  <c r="I25" i="20"/>
  <c r="H25" i="20"/>
  <c r="U23" i="20"/>
  <c r="T23" i="20"/>
  <c r="Q23" i="20"/>
  <c r="P23" i="20"/>
  <c r="M23" i="20"/>
  <c r="L23" i="20"/>
  <c r="I23" i="20"/>
  <c r="H23" i="20"/>
  <c r="U21" i="20"/>
  <c r="T21" i="20"/>
  <c r="Q21" i="20"/>
  <c r="P21" i="20"/>
  <c r="M21" i="20"/>
  <c r="L21" i="20"/>
  <c r="I21" i="20"/>
  <c r="H21" i="20"/>
  <c r="U19" i="20"/>
  <c r="T19" i="20"/>
  <c r="Q19" i="20"/>
  <c r="P19" i="20"/>
  <c r="M19" i="20"/>
  <c r="L19" i="20"/>
  <c r="I19" i="20"/>
  <c r="H19" i="20"/>
  <c r="U17" i="20"/>
  <c r="U65" i="20" s="1"/>
  <c r="T17" i="20"/>
  <c r="T65" i="20" s="1"/>
  <c r="Q17" i="20"/>
  <c r="Q65" i="20" s="1"/>
  <c r="P17" i="20"/>
  <c r="P65" i="20" s="1"/>
  <c r="M17" i="20"/>
  <c r="M65" i="20" s="1"/>
  <c r="L17" i="20"/>
  <c r="L65" i="20" s="1"/>
  <c r="I17" i="20"/>
  <c r="I65" i="20" s="1"/>
  <c r="H17" i="20"/>
  <c r="H65" i="20" s="1"/>
  <c r="G2" i="20"/>
  <c r="G2" i="19"/>
  <c r="U63" i="18"/>
  <c r="T63" i="18"/>
  <c r="Q63" i="18"/>
  <c r="P63" i="18"/>
  <c r="M63" i="18"/>
  <c r="L63" i="18"/>
  <c r="I63" i="18"/>
  <c r="H63" i="18"/>
  <c r="U61" i="18"/>
  <c r="T61" i="18"/>
  <c r="Q61" i="18"/>
  <c r="P61" i="18"/>
  <c r="M61" i="18"/>
  <c r="L61" i="18"/>
  <c r="I61" i="18"/>
  <c r="H61" i="18"/>
  <c r="U60" i="18"/>
  <c r="T60" i="18"/>
  <c r="Q60" i="18"/>
  <c r="P60" i="18"/>
  <c r="M60" i="18"/>
  <c r="L60" i="18"/>
  <c r="I60" i="18"/>
  <c r="H60" i="18"/>
  <c r="U59" i="18"/>
  <c r="T59" i="18"/>
  <c r="Q59" i="18"/>
  <c r="P59" i="18"/>
  <c r="M59" i="18"/>
  <c r="L59" i="18"/>
  <c r="I59" i="18"/>
  <c r="H59" i="18"/>
  <c r="U58" i="18"/>
  <c r="T58" i="18"/>
  <c r="Q58" i="18"/>
  <c r="P58" i="18"/>
  <c r="M58" i="18"/>
  <c r="L58" i="18"/>
  <c r="I58" i="18"/>
  <c r="H58" i="18"/>
  <c r="U57" i="18"/>
  <c r="T57" i="18"/>
  <c r="Q57" i="18"/>
  <c r="P57" i="18"/>
  <c r="M57" i="18"/>
  <c r="L57" i="18"/>
  <c r="I57" i="18"/>
  <c r="H57" i="18"/>
  <c r="U55" i="18"/>
  <c r="T55" i="18"/>
  <c r="Q55" i="18"/>
  <c r="P55" i="18"/>
  <c r="M55" i="18"/>
  <c r="L55" i="18"/>
  <c r="I55" i="18"/>
  <c r="H55" i="18"/>
  <c r="U53" i="18"/>
  <c r="T53" i="18"/>
  <c r="Q53" i="18"/>
  <c r="P53" i="18"/>
  <c r="M53" i="18"/>
  <c r="L53" i="18"/>
  <c r="I53" i="18"/>
  <c r="H53" i="18"/>
  <c r="U51" i="18"/>
  <c r="T51" i="18"/>
  <c r="Q51" i="18"/>
  <c r="P51" i="18"/>
  <c r="M51" i="18"/>
  <c r="L51" i="18"/>
  <c r="I51" i="18"/>
  <c r="H51" i="18"/>
  <c r="U49" i="18"/>
  <c r="T49" i="18"/>
  <c r="Q49" i="18"/>
  <c r="P49" i="18"/>
  <c r="M49" i="18"/>
  <c r="L49" i="18"/>
  <c r="I49" i="18"/>
  <c r="H49" i="18"/>
  <c r="U47" i="18"/>
  <c r="T47" i="18"/>
  <c r="Q47" i="18"/>
  <c r="P47" i="18"/>
  <c r="M47" i="18"/>
  <c r="L47" i="18"/>
  <c r="I47" i="18"/>
  <c r="H47" i="18"/>
  <c r="U45" i="18"/>
  <c r="T45" i="18"/>
  <c r="Q45" i="18"/>
  <c r="P45" i="18"/>
  <c r="M45" i="18"/>
  <c r="L45" i="18"/>
  <c r="I45" i="18"/>
  <c r="H45" i="18"/>
  <c r="U43" i="18"/>
  <c r="T43" i="18"/>
  <c r="Q43" i="18"/>
  <c r="P43" i="18"/>
  <c r="M43" i="18"/>
  <c r="L43" i="18"/>
  <c r="I43" i="18"/>
  <c r="H43" i="18"/>
  <c r="U41" i="18"/>
  <c r="T41" i="18"/>
  <c r="Q41" i="18"/>
  <c r="P41" i="18"/>
  <c r="M41" i="18"/>
  <c r="L41" i="18"/>
  <c r="I41" i="18"/>
  <c r="H41" i="18"/>
  <c r="U39" i="18"/>
  <c r="T39" i="18"/>
  <c r="Q39" i="18"/>
  <c r="P39" i="18"/>
  <c r="M39" i="18"/>
  <c r="L39" i="18"/>
  <c r="I39" i="18"/>
  <c r="H39" i="18"/>
  <c r="U37" i="18"/>
  <c r="T37" i="18"/>
  <c r="Q37" i="18"/>
  <c r="P37" i="18"/>
  <c r="M37" i="18"/>
  <c r="L37" i="18"/>
  <c r="I37" i="18"/>
  <c r="H37" i="18"/>
  <c r="U36" i="18"/>
  <c r="T36" i="18"/>
  <c r="Q36" i="18"/>
  <c r="P36" i="18"/>
  <c r="M36" i="18"/>
  <c r="L36" i="18"/>
  <c r="I36" i="18"/>
  <c r="H36" i="18"/>
  <c r="U35" i="18"/>
  <c r="T35" i="18"/>
  <c r="Q35" i="18"/>
  <c r="P35" i="18"/>
  <c r="M35" i="18"/>
  <c r="L35" i="18"/>
  <c r="I35" i="18"/>
  <c r="H35" i="18"/>
  <c r="U34" i="18"/>
  <c r="T34" i="18"/>
  <c r="Q34" i="18"/>
  <c r="P34" i="18"/>
  <c r="M34" i="18"/>
  <c r="L34" i="18"/>
  <c r="I34" i="18"/>
  <c r="H34" i="18"/>
  <c r="U33" i="18"/>
  <c r="T33" i="18"/>
  <c r="Q33" i="18"/>
  <c r="P33" i="18"/>
  <c r="M33" i="18"/>
  <c r="L33" i="18"/>
  <c r="I33" i="18"/>
  <c r="H33" i="18"/>
  <c r="U31" i="18"/>
  <c r="T31" i="18"/>
  <c r="Q31" i="18"/>
  <c r="P31" i="18"/>
  <c r="M31" i="18"/>
  <c r="L31" i="18"/>
  <c r="I31" i="18"/>
  <c r="H31" i="18"/>
  <c r="U29" i="18"/>
  <c r="T29" i="18"/>
  <c r="Q29" i="18"/>
  <c r="P29" i="18"/>
  <c r="M29" i="18"/>
  <c r="L29" i="18"/>
  <c r="I29" i="18"/>
  <c r="H29" i="18"/>
  <c r="U27" i="18"/>
  <c r="T27" i="18"/>
  <c r="Q27" i="18"/>
  <c r="P27" i="18"/>
  <c r="M27" i="18"/>
  <c r="L27" i="18"/>
  <c r="I27" i="18"/>
  <c r="H27" i="18"/>
  <c r="U25" i="18"/>
  <c r="T25" i="18"/>
  <c r="Q25" i="18"/>
  <c r="P25" i="18"/>
  <c r="M25" i="18"/>
  <c r="L25" i="18"/>
  <c r="I25" i="18"/>
  <c r="H25" i="18"/>
  <c r="U23" i="18"/>
  <c r="T23" i="18"/>
  <c r="Q23" i="18"/>
  <c r="P23" i="18"/>
  <c r="M23" i="18"/>
  <c r="L23" i="18"/>
  <c r="I23" i="18"/>
  <c r="H23" i="18"/>
  <c r="U21" i="18"/>
  <c r="T21" i="18"/>
  <c r="Q21" i="18"/>
  <c r="P21" i="18"/>
  <c r="M21" i="18"/>
  <c r="L21" i="18"/>
  <c r="I21" i="18"/>
  <c r="H21" i="18"/>
  <c r="U19" i="18"/>
  <c r="T19" i="18"/>
  <c r="Q19" i="18"/>
  <c r="P19" i="18"/>
  <c r="M19" i="18"/>
  <c r="L19" i="18"/>
  <c r="I19" i="18"/>
  <c r="H19" i="18"/>
  <c r="U17" i="18"/>
  <c r="U65" i="18" s="1"/>
  <c r="T17" i="18"/>
  <c r="T65" i="18" s="1"/>
  <c r="Q17" i="18"/>
  <c r="Q65" i="18" s="1"/>
  <c r="P17" i="18"/>
  <c r="P65" i="18" s="1"/>
  <c r="M17" i="18"/>
  <c r="M65" i="18" s="1"/>
  <c r="L17" i="18"/>
  <c r="L65" i="18" s="1"/>
  <c r="I17" i="18"/>
  <c r="I65" i="18" s="1"/>
  <c r="H17" i="18"/>
  <c r="H65" i="18" s="1"/>
  <c r="G2" i="18"/>
  <c r="G2" i="17"/>
  <c r="P65" i="7"/>
  <c r="Q65" i="7"/>
  <c r="T65" i="7"/>
  <c r="U65" i="7"/>
  <c r="Q10" i="7"/>
  <c r="U65" i="14"/>
  <c r="T65" i="6"/>
  <c r="U65" i="6"/>
  <c r="M65" i="15"/>
  <c r="U65" i="15"/>
  <c r="AF2" i="3"/>
  <c r="G2" i="1"/>
  <c r="BE2" i="1"/>
  <c r="S17" i="2"/>
  <c r="T17" i="2"/>
  <c r="S18" i="2"/>
  <c r="T18" i="2"/>
  <c r="S19" i="2"/>
  <c r="T19" i="2"/>
  <c r="S20" i="2"/>
  <c r="T20" i="2"/>
  <c r="S21" i="2"/>
  <c r="T21" i="2"/>
  <c r="S22" i="2"/>
  <c r="T22" i="2"/>
  <c r="S23" i="2"/>
  <c r="T23" i="2"/>
  <c r="S24" i="2"/>
  <c r="T24" i="2"/>
  <c r="S25" i="2"/>
  <c r="T25" i="2"/>
  <c r="S26" i="2"/>
  <c r="T26" i="2"/>
  <c r="S27" i="2"/>
  <c r="T27" i="2"/>
  <c r="S28" i="2"/>
  <c r="T28" i="2"/>
  <c r="S29" i="2"/>
  <c r="T29" i="2"/>
  <c r="S30" i="2"/>
  <c r="T30" i="2"/>
  <c r="S31" i="2"/>
  <c r="T31" i="2"/>
  <c r="S32" i="2"/>
  <c r="T32" i="2"/>
  <c r="S33" i="2"/>
  <c r="T33" i="2"/>
  <c r="S34" i="2"/>
  <c r="T34" i="2"/>
  <c r="S35" i="2"/>
  <c r="T35" i="2"/>
  <c r="S36" i="2"/>
  <c r="T36" i="2"/>
  <c r="S37" i="2"/>
  <c r="T37" i="2"/>
  <c r="S38" i="2"/>
  <c r="T38" i="2"/>
  <c r="S39" i="2"/>
  <c r="T39" i="2"/>
  <c r="T16" i="2"/>
  <c r="G4" i="2"/>
  <c r="G2" i="3"/>
  <c r="AF2" i="1"/>
  <c r="G2" i="5"/>
  <c r="G2" i="6"/>
  <c r="G2" i="10"/>
  <c r="G2" i="7"/>
  <c r="G2" i="14"/>
  <c r="G2" i="15"/>
  <c r="I10" i="7"/>
  <c r="U10" i="7"/>
  <c r="AT63" i="3"/>
  <c r="AS63" i="3"/>
  <c r="AT61" i="3"/>
  <c r="AS61" i="3"/>
  <c r="AT60" i="3"/>
  <c r="AS60" i="3"/>
  <c r="AT59" i="3"/>
  <c r="AS59" i="3"/>
  <c r="AT58" i="3"/>
  <c r="AS58" i="3"/>
  <c r="AT57" i="3"/>
  <c r="AS57" i="3"/>
  <c r="AT55" i="3"/>
  <c r="AS55" i="3"/>
  <c r="AT53" i="3"/>
  <c r="AS53" i="3"/>
  <c r="AT51" i="3"/>
  <c r="AS51" i="3"/>
  <c r="AT49" i="3"/>
  <c r="AS49" i="3"/>
  <c r="AT47" i="3"/>
  <c r="AS47" i="3"/>
  <c r="AT45" i="3"/>
  <c r="AS45" i="3"/>
  <c r="AT43" i="3"/>
  <c r="AS43" i="3"/>
  <c r="AT41" i="3"/>
  <c r="AS41" i="3"/>
  <c r="AT39" i="3"/>
  <c r="AS39" i="3"/>
  <c r="AT37" i="3"/>
  <c r="AS37" i="3"/>
  <c r="AT36" i="3"/>
  <c r="AS36" i="3"/>
  <c r="AT35" i="3"/>
  <c r="AS35" i="3"/>
  <c r="AT34" i="3"/>
  <c r="AS34" i="3"/>
  <c r="AT33" i="3"/>
  <c r="AS33" i="3"/>
  <c r="AT31" i="3"/>
  <c r="AS31" i="3"/>
  <c r="AT29" i="3"/>
  <c r="AS29" i="3"/>
  <c r="AT27" i="3"/>
  <c r="AS27" i="3"/>
  <c r="AT25" i="3"/>
  <c r="AS25" i="3"/>
  <c r="AT23" i="3"/>
  <c r="AS23" i="3"/>
  <c r="AT21" i="3"/>
  <c r="AS21" i="3"/>
  <c r="AT19" i="3"/>
  <c r="AS19" i="3"/>
  <c r="AT17" i="3"/>
  <c r="AT65" i="3" s="1"/>
  <c r="AS17" i="3"/>
  <c r="AS65" i="3" s="1"/>
  <c r="E158" i="10"/>
  <c r="D158" i="10"/>
  <c r="E156" i="10"/>
  <c r="D156" i="10"/>
  <c r="E155" i="10"/>
  <c r="D155" i="10"/>
  <c r="E10" i="10"/>
  <c r="Q10" i="6"/>
  <c r="I63" i="15"/>
  <c r="M63" i="15"/>
  <c r="Q63" i="15"/>
  <c r="U63" i="15"/>
  <c r="H63" i="15"/>
  <c r="L63" i="15"/>
  <c r="P63" i="15"/>
  <c r="T63" i="15"/>
  <c r="I61" i="15"/>
  <c r="M61" i="15"/>
  <c r="Q61" i="15"/>
  <c r="U61" i="15"/>
  <c r="H61" i="15"/>
  <c r="L61" i="15"/>
  <c r="P61" i="15"/>
  <c r="T61" i="15"/>
  <c r="I60" i="15"/>
  <c r="M60" i="15"/>
  <c r="Q60" i="15"/>
  <c r="U60" i="15"/>
  <c r="H60" i="15"/>
  <c r="L60" i="15"/>
  <c r="P60" i="15"/>
  <c r="T60" i="15"/>
  <c r="I59" i="15"/>
  <c r="M59" i="15"/>
  <c r="Q59" i="15"/>
  <c r="U59" i="15"/>
  <c r="H59" i="15"/>
  <c r="L59" i="15"/>
  <c r="P59" i="15"/>
  <c r="T59" i="15"/>
  <c r="I58" i="15"/>
  <c r="M58" i="15"/>
  <c r="Q58" i="15"/>
  <c r="U58" i="15"/>
  <c r="H58" i="15"/>
  <c r="L58" i="15"/>
  <c r="P58" i="15"/>
  <c r="T58" i="15"/>
  <c r="I57" i="15"/>
  <c r="M57" i="15"/>
  <c r="Q57" i="15"/>
  <c r="U57" i="15"/>
  <c r="H57" i="15"/>
  <c r="L57" i="15"/>
  <c r="P57" i="15"/>
  <c r="T57" i="15"/>
  <c r="I55" i="15"/>
  <c r="M55" i="15"/>
  <c r="Q55" i="15"/>
  <c r="U55" i="15"/>
  <c r="H55" i="15"/>
  <c r="L55" i="15"/>
  <c r="P55" i="15"/>
  <c r="T55" i="15"/>
  <c r="I53" i="15"/>
  <c r="M53" i="15"/>
  <c r="Q53" i="15"/>
  <c r="U53" i="15"/>
  <c r="H53" i="15"/>
  <c r="L53" i="15"/>
  <c r="P53" i="15"/>
  <c r="T53" i="15"/>
  <c r="I51" i="15"/>
  <c r="M51" i="15"/>
  <c r="Q51" i="15"/>
  <c r="U51" i="15"/>
  <c r="H51" i="15"/>
  <c r="L51" i="15"/>
  <c r="P51" i="15"/>
  <c r="T51" i="15"/>
  <c r="I49" i="15"/>
  <c r="M49" i="15"/>
  <c r="Q49" i="15"/>
  <c r="U49" i="15"/>
  <c r="H49" i="15"/>
  <c r="L49" i="15"/>
  <c r="P49" i="15"/>
  <c r="T49" i="15"/>
  <c r="I47" i="15"/>
  <c r="M47" i="15"/>
  <c r="Q47" i="15"/>
  <c r="U47" i="15"/>
  <c r="H47" i="15"/>
  <c r="L47" i="15"/>
  <c r="P47" i="15"/>
  <c r="T47" i="15"/>
  <c r="I45" i="15"/>
  <c r="M45" i="15"/>
  <c r="Q45" i="15"/>
  <c r="U45" i="15"/>
  <c r="H45" i="15"/>
  <c r="L45" i="15"/>
  <c r="P45" i="15"/>
  <c r="T45" i="15"/>
  <c r="I43" i="15"/>
  <c r="M43" i="15"/>
  <c r="Q43" i="15"/>
  <c r="U43" i="15"/>
  <c r="H43" i="15"/>
  <c r="L43" i="15"/>
  <c r="P43" i="15"/>
  <c r="T43" i="15"/>
  <c r="I41" i="15"/>
  <c r="M41" i="15"/>
  <c r="Q41" i="15"/>
  <c r="U41" i="15"/>
  <c r="H41" i="15"/>
  <c r="L41" i="15"/>
  <c r="P41" i="15"/>
  <c r="T41" i="15"/>
  <c r="I39" i="15"/>
  <c r="M39" i="15"/>
  <c r="Q39" i="15"/>
  <c r="U39" i="15"/>
  <c r="H39" i="15"/>
  <c r="L39" i="15"/>
  <c r="P39" i="15"/>
  <c r="T39" i="15"/>
  <c r="I37" i="15"/>
  <c r="M37" i="15"/>
  <c r="Q37" i="15"/>
  <c r="U37" i="15"/>
  <c r="H37" i="15"/>
  <c r="L37" i="15"/>
  <c r="P37" i="15"/>
  <c r="T37" i="15"/>
  <c r="I36" i="15"/>
  <c r="M36" i="15"/>
  <c r="Q36" i="15"/>
  <c r="U36" i="15"/>
  <c r="H36" i="15"/>
  <c r="L36" i="15"/>
  <c r="P36" i="15"/>
  <c r="T36" i="15"/>
  <c r="I35" i="15"/>
  <c r="M35" i="15"/>
  <c r="Q35" i="15"/>
  <c r="U35" i="15"/>
  <c r="H35" i="15"/>
  <c r="L35" i="15"/>
  <c r="P35" i="15"/>
  <c r="T35" i="15"/>
  <c r="I34" i="15"/>
  <c r="M34" i="15"/>
  <c r="Q34" i="15"/>
  <c r="U34" i="15"/>
  <c r="H34" i="15"/>
  <c r="L34" i="15"/>
  <c r="P34" i="15"/>
  <c r="T34" i="15"/>
  <c r="I33" i="15"/>
  <c r="M33" i="15"/>
  <c r="Q33" i="15"/>
  <c r="U33" i="15"/>
  <c r="H33" i="15"/>
  <c r="L33" i="15"/>
  <c r="P33" i="15"/>
  <c r="T33" i="15"/>
  <c r="I31" i="15"/>
  <c r="M31" i="15"/>
  <c r="Q31" i="15"/>
  <c r="U31" i="15"/>
  <c r="H31" i="15"/>
  <c r="L31" i="15"/>
  <c r="P31" i="15"/>
  <c r="T31" i="15"/>
  <c r="I29" i="15"/>
  <c r="M29" i="15"/>
  <c r="Q29" i="15"/>
  <c r="U29" i="15"/>
  <c r="H29" i="15"/>
  <c r="L29" i="15"/>
  <c r="P29" i="15"/>
  <c r="T29" i="15"/>
  <c r="I27" i="15"/>
  <c r="M27" i="15"/>
  <c r="Q27" i="15"/>
  <c r="U27" i="15"/>
  <c r="H27" i="15"/>
  <c r="L27" i="15"/>
  <c r="P27" i="15"/>
  <c r="T27" i="15"/>
  <c r="I25" i="15"/>
  <c r="M25" i="15"/>
  <c r="Q25" i="15"/>
  <c r="U25" i="15"/>
  <c r="H25" i="15"/>
  <c r="L25" i="15"/>
  <c r="P25" i="15"/>
  <c r="T25" i="15"/>
  <c r="I23" i="15"/>
  <c r="M23" i="15"/>
  <c r="Q23" i="15"/>
  <c r="U23" i="15"/>
  <c r="H23" i="15"/>
  <c r="L23" i="15"/>
  <c r="P23" i="15"/>
  <c r="T23" i="15"/>
  <c r="I21" i="15"/>
  <c r="M21" i="15"/>
  <c r="Q21" i="15"/>
  <c r="U21" i="15"/>
  <c r="H21" i="15"/>
  <c r="L21" i="15"/>
  <c r="P21" i="15"/>
  <c r="T21" i="15"/>
  <c r="I19" i="15"/>
  <c r="M19" i="15"/>
  <c r="Q19" i="15"/>
  <c r="U19" i="15"/>
  <c r="H19" i="15"/>
  <c r="L19" i="15"/>
  <c r="P19" i="15"/>
  <c r="T19" i="15"/>
  <c r="I17" i="15"/>
  <c r="I65" i="15" s="1"/>
  <c r="M17" i="15"/>
  <c r="Q17" i="15"/>
  <c r="Q65" i="15" s="1"/>
  <c r="U17" i="15"/>
  <c r="H17" i="15"/>
  <c r="H65" i="15" s="1"/>
  <c r="L17" i="15"/>
  <c r="L65" i="15" s="1"/>
  <c r="P17" i="15"/>
  <c r="P65" i="15" s="1"/>
  <c r="T17" i="15"/>
  <c r="T65" i="15" s="1"/>
  <c r="Q63" i="14"/>
  <c r="U63" i="14"/>
  <c r="P63" i="14"/>
  <c r="T63" i="14"/>
  <c r="Q61" i="14"/>
  <c r="U61" i="14"/>
  <c r="P61" i="14"/>
  <c r="T61" i="14"/>
  <c r="Q60" i="14"/>
  <c r="U60" i="14"/>
  <c r="P60" i="14"/>
  <c r="T60" i="14"/>
  <c r="Q59" i="14"/>
  <c r="U59" i="14"/>
  <c r="P59" i="14"/>
  <c r="T59" i="14"/>
  <c r="Q58" i="14"/>
  <c r="U58" i="14"/>
  <c r="P58" i="14"/>
  <c r="T58" i="14"/>
  <c r="Q57" i="14"/>
  <c r="U57" i="14"/>
  <c r="P57" i="14"/>
  <c r="T57" i="14"/>
  <c r="Q55" i="14"/>
  <c r="U55" i="14"/>
  <c r="P55" i="14"/>
  <c r="T55" i="14"/>
  <c r="Q53" i="14"/>
  <c r="U53" i="14"/>
  <c r="P53" i="14"/>
  <c r="T53" i="14"/>
  <c r="Q51" i="14"/>
  <c r="U51" i="14"/>
  <c r="P51" i="14"/>
  <c r="T51" i="14"/>
  <c r="Q49" i="14"/>
  <c r="U49" i="14"/>
  <c r="P49" i="14"/>
  <c r="T49" i="14"/>
  <c r="Q47" i="14"/>
  <c r="U47" i="14"/>
  <c r="P47" i="14"/>
  <c r="T47" i="14"/>
  <c r="Q45" i="14"/>
  <c r="U45" i="14"/>
  <c r="P45" i="14"/>
  <c r="T45" i="14"/>
  <c r="Q43" i="14"/>
  <c r="U43" i="14"/>
  <c r="P43" i="14"/>
  <c r="T43" i="14"/>
  <c r="Q41" i="14"/>
  <c r="U41" i="14"/>
  <c r="P41" i="14"/>
  <c r="T41" i="14"/>
  <c r="Q39" i="14"/>
  <c r="U39" i="14"/>
  <c r="P39" i="14"/>
  <c r="T39" i="14"/>
  <c r="Q37" i="14"/>
  <c r="U37" i="14"/>
  <c r="P37" i="14"/>
  <c r="T37" i="14"/>
  <c r="Q36" i="14"/>
  <c r="U36" i="14"/>
  <c r="P36" i="14"/>
  <c r="T36" i="14"/>
  <c r="Q35" i="14"/>
  <c r="U35" i="14"/>
  <c r="P35" i="14"/>
  <c r="T35" i="14"/>
  <c r="Q34" i="14"/>
  <c r="U34" i="14"/>
  <c r="P34" i="14"/>
  <c r="T34" i="14"/>
  <c r="Q33" i="14"/>
  <c r="U33" i="14"/>
  <c r="P33" i="14"/>
  <c r="T33" i="14"/>
  <c r="Q31" i="14"/>
  <c r="U31" i="14"/>
  <c r="P31" i="14"/>
  <c r="T31" i="14"/>
  <c r="Q29" i="14"/>
  <c r="U29" i="14"/>
  <c r="P29" i="14"/>
  <c r="T29" i="14"/>
  <c r="Q27" i="14"/>
  <c r="U27" i="14"/>
  <c r="P27" i="14"/>
  <c r="T27" i="14"/>
  <c r="Q25" i="14"/>
  <c r="U25" i="14"/>
  <c r="P25" i="14"/>
  <c r="T25" i="14"/>
  <c r="Q23" i="14"/>
  <c r="U23" i="14"/>
  <c r="P23" i="14"/>
  <c r="T23" i="14"/>
  <c r="Q21" i="14"/>
  <c r="U21" i="14"/>
  <c r="P21" i="14"/>
  <c r="T21" i="14"/>
  <c r="Q19" i="14"/>
  <c r="U19" i="14"/>
  <c r="P19" i="14"/>
  <c r="T19" i="14"/>
  <c r="Q17" i="14"/>
  <c r="Q65" i="14" s="1"/>
  <c r="U17" i="14"/>
  <c r="P17" i="14"/>
  <c r="P65" i="14" s="1"/>
  <c r="T17" i="14"/>
  <c r="T65" i="14" s="1"/>
  <c r="U65" i="25"/>
  <c r="L65" i="7"/>
  <c r="M65" i="7"/>
  <c r="DQ65" i="17"/>
  <c r="DP65" i="17"/>
  <c r="DU65" i="17"/>
  <c r="I65" i="7"/>
  <c r="DT65" i="17"/>
  <c r="M65" i="17"/>
  <c r="L65" i="17"/>
  <c r="H65" i="7"/>
  <c r="AP65" i="3"/>
  <c r="AO65" i="3"/>
  <c r="K60" i="17"/>
  <c r="K56" i="17"/>
  <c r="K52" i="17"/>
  <c r="K48" i="17"/>
  <c r="K44" i="17"/>
  <c r="K40" i="17"/>
  <c r="K36" i="17"/>
  <c r="K32" i="17"/>
  <c r="K28" i="17"/>
  <c r="K24" i="17"/>
  <c r="K20" i="17"/>
  <c r="K16" i="17"/>
  <c r="J61" i="17"/>
  <c r="J57" i="17"/>
  <c r="J53" i="17"/>
  <c r="J49" i="17"/>
  <c r="J45" i="17"/>
  <c r="J41" i="17"/>
  <c r="J37" i="17"/>
  <c r="J33" i="17"/>
  <c r="J29" i="17"/>
  <c r="J25" i="17"/>
  <c r="J21" i="17"/>
  <c r="J17" i="17"/>
  <c r="DC62" i="17"/>
  <c r="DG60" i="17"/>
  <c r="CW58" i="17"/>
  <c r="DB62" i="17"/>
  <c r="CX58" i="17"/>
  <c r="DB55" i="17"/>
  <c r="CX53" i="17"/>
  <c r="DB60" i="17"/>
  <c r="CX56" i="17"/>
  <c r="DC53" i="17"/>
  <c r="CW52" i="17"/>
  <c r="CY50" i="17"/>
  <c r="DF47" i="17"/>
  <c r="DB45" i="17"/>
  <c r="CX43" i="17"/>
  <c r="K61" i="17"/>
  <c r="K57" i="17"/>
  <c r="K53" i="17"/>
  <c r="K49" i="17"/>
  <c r="K45" i="17"/>
  <c r="K41" i="17"/>
  <c r="K37" i="17"/>
  <c r="K33" i="17"/>
  <c r="K29" i="17"/>
  <c r="K25" i="17"/>
  <c r="K21" i="17"/>
  <c r="K17" i="17"/>
  <c r="J62" i="17"/>
  <c r="J58" i="17"/>
  <c r="J54" i="17"/>
  <c r="J50" i="17"/>
  <c r="J46" i="17"/>
  <c r="J42" i="17"/>
  <c r="J38" i="17"/>
  <c r="J34" i="17"/>
  <c r="J30" i="17"/>
  <c r="J26" i="17"/>
  <c r="J22" i="17"/>
  <c r="J18" i="17"/>
  <c r="DB63" i="17"/>
  <c r="CX61" i="17"/>
  <c r="DC58" i="17"/>
  <c r="DG56" i="17"/>
  <c r="DF58" i="17"/>
  <c r="CY56" i="17"/>
  <c r="DF53" i="17"/>
  <c r="CY63" i="17"/>
  <c r="DF56" i="17"/>
  <c r="DB54" i="17"/>
  <c r="DC52" i="17"/>
  <c r="DG50" i="17"/>
  <c r="CW48" i="17"/>
  <c r="CY46" i="17"/>
  <c r="DF43" i="17"/>
  <c r="DB41" i="17"/>
  <c r="CX39" i="17"/>
  <c r="DF63" i="17"/>
  <c r="K62" i="17"/>
  <c r="K58" i="17"/>
  <c r="K54" i="17"/>
  <c r="K50" i="17"/>
  <c r="K46" i="17"/>
  <c r="K42" i="17"/>
  <c r="K38" i="17"/>
  <c r="K34" i="17"/>
  <c r="K30" i="17"/>
  <c r="K26" i="17"/>
  <c r="K22" i="17"/>
  <c r="K18" i="17"/>
  <c r="J63" i="17"/>
  <c r="J59" i="17"/>
  <c r="J55" i="17"/>
  <c r="J51" i="17"/>
  <c r="J47" i="17"/>
  <c r="J43" i="17"/>
  <c r="J39" i="17"/>
  <c r="J35" i="17"/>
  <c r="J31" i="17"/>
  <c r="J27" i="17"/>
  <c r="J23" i="17"/>
  <c r="J19" i="17"/>
  <c r="J15" i="17"/>
  <c r="DF61" i="17"/>
  <c r="DB59" i="17"/>
  <c r="CX57" i="17"/>
  <c r="CW59" i="17"/>
  <c r="CY57" i="17"/>
  <c r="CW54" i="17"/>
  <c r="DG63" i="17"/>
  <c r="CW57" i="17"/>
  <c r="CY55" i="17"/>
  <c r="DF52" i="17"/>
  <c r="CX51" i="17"/>
  <c r="DC48" i="17"/>
  <c r="DG46" i="17"/>
  <c r="CW44" i="17"/>
  <c r="K63" i="17"/>
  <c r="K59" i="17"/>
  <c r="K55" i="17"/>
  <c r="K51" i="17"/>
  <c r="K47" i="17"/>
  <c r="K43" i="17"/>
  <c r="K39" i="17"/>
  <c r="K35" i="17"/>
  <c r="K31" i="17"/>
  <c r="K27" i="17"/>
  <c r="K23" i="17"/>
  <c r="K19" i="17"/>
  <c r="K15" i="17"/>
  <c r="J60" i="17"/>
  <c r="J56" i="17"/>
  <c r="J52" i="17"/>
  <c r="J48" i="17"/>
  <c r="J44" i="17"/>
  <c r="J40" i="17"/>
  <c r="J36" i="17"/>
  <c r="J32" i="17"/>
  <c r="J28" i="17"/>
  <c r="J24" i="17"/>
  <c r="J20" i="17"/>
  <c r="J16" i="17"/>
  <c r="CW62" i="17"/>
  <c r="CY60" i="17"/>
  <c r="DF57" i="17"/>
  <c r="DC61" i="17"/>
  <c r="DG57" i="17"/>
  <c r="DC54" i="17"/>
  <c r="DG52" i="17"/>
  <c r="DC59" i="17"/>
  <c r="DG55" i="17"/>
  <c r="CW53" i="17"/>
  <c r="DF51" i="17"/>
  <c r="DB49" i="17"/>
  <c r="CX47" i="17"/>
  <c r="DC44" i="17"/>
  <c r="DG42" i="17"/>
  <c r="CW40" i="17"/>
  <c r="CY38" i="17"/>
  <c r="DC60" i="17"/>
  <c r="CX62" i="17"/>
  <c r="CX55" i="17"/>
  <c r="DF60" i="17"/>
  <c r="DG53" i="17"/>
  <c r="DF49" i="17"/>
  <c r="DG44" i="17"/>
  <c r="CY40" i="17"/>
  <c r="CW36" i="17"/>
  <c r="DB50" i="17"/>
  <c r="CX48" i="17"/>
  <c r="DC45" i="17"/>
  <c r="DG43" i="17"/>
  <c r="CW41" i="17"/>
  <c r="CY39" i="17"/>
  <c r="DF36" i="17"/>
  <c r="DB34" i="17"/>
  <c r="CW60" i="17"/>
  <c r="DF62" i="17"/>
  <c r="DF55" i="17"/>
  <c r="DG59" i="17"/>
  <c r="CY53" i="17"/>
  <c r="DG48" i="17"/>
  <c r="CY44" i="17"/>
  <c r="DB39" i="17"/>
  <c r="CY36" i="17"/>
  <c r="CX50" i="17"/>
  <c r="DC47" i="17"/>
  <c r="DG45" i="17"/>
  <c r="CW43" i="17"/>
  <c r="CY41" i="17"/>
  <c r="DF38" i="17"/>
  <c r="DB36" i="17"/>
  <c r="CX34" i="17"/>
  <c r="DF32" i="17"/>
  <c r="DB30" i="17"/>
  <c r="CX28" i="17"/>
  <c r="DC25" i="17"/>
  <c r="DG23" i="17"/>
  <c r="CW21" i="17"/>
  <c r="DB35" i="17"/>
  <c r="CX33" i="17"/>
  <c r="DC30" i="17"/>
  <c r="DG28" i="17"/>
  <c r="DC24" i="17"/>
  <c r="DG20" i="17"/>
  <c r="CY18" i="17"/>
  <c r="DF15" i="17"/>
  <c r="DF23" i="17"/>
  <c r="DC19" i="17"/>
  <c r="DG17" i="17"/>
  <c r="CW15" i="17"/>
  <c r="CS62" i="17"/>
  <c r="CL61" i="17"/>
  <c r="CG60" i="17"/>
  <c r="BZ59" i="17"/>
  <c r="CT57" i="17"/>
  <c r="CO56" i="17"/>
  <c r="CT62" i="17"/>
  <c r="CO61" i="17"/>
  <c r="CH60" i="17"/>
  <c r="DC40" i="17"/>
  <c r="DG38" i="17"/>
  <c r="CY62" i="17"/>
  <c r="DB57" i="17"/>
  <c r="DC56" i="17"/>
  <c r="CW61" i="17"/>
  <c r="CX54" i="17"/>
  <c r="CW50" i="17"/>
  <c r="CX45" i="17"/>
  <c r="DF41" i="17"/>
  <c r="DC36" i="17"/>
  <c r="CY51" i="17"/>
  <c r="DF48" i="17"/>
  <c r="DB46" i="17"/>
  <c r="CX44" i="17"/>
  <c r="DC41" i="17"/>
  <c r="DG39" i="17"/>
  <c r="CW37" i="17"/>
  <c r="CY35" i="17"/>
  <c r="DB61" i="17"/>
  <c r="CW63" i="17"/>
  <c r="CW56" i="17"/>
  <c r="CX60" i="17"/>
  <c r="DF54" i="17"/>
  <c r="CX49" i="17"/>
  <c r="DF45" i="17"/>
  <c r="DG40" i="17"/>
  <c r="DG36" i="17"/>
  <c r="DF50" i="17"/>
  <c r="DB48" i="17"/>
  <c r="CX46" i="17"/>
  <c r="DC43" i="17"/>
  <c r="DG41" i="17"/>
  <c r="CW39" i="17"/>
  <c r="CY37" i="17"/>
  <c r="DF34" i="17"/>
  <c r="DC33" i="17"/>
  <c r="CY31" i="17"/>
  <c r="DF28" i="17"/>
  <c r="DB26" i="17"/>
  <c r="CX24" i="17"/>
  <c r="DC21" i="17"/>
  <c r="DG19" i="17"/>
  <c r="DF33" i="17"/>
  <c r="DB31" i="17"/>
  <c r="CX29" i="17"/>
  <c r="DB25" i="17"/>
  <c r="CX21" i="17"/>
  <c r="DG18" i="17"/>
  <c r="CW16" i="17"/>
  <c r="CW24" i="17"/>
  <c r="CY22" i="17"/>
  <c r="CX18" i="17"/>
  <c r="DC15" i="17"/>
  <c r="BZ63" i="17"/>
  <c r="CT61" i="17"/>
  <c r="CO60" i="17"/>
  <c r="CH59" i="17"/>
  <c r="CC58" i="17"/>
  <c r="BX57" i="17"/>
  <c r="CC63" i="17"/>
  <c r="BX62" i="17"/>
  <c r="CP60" i="17"/>
  <c r="CS59" i="17"/>
  <c r="CL58" i="17"/>
  <c r="CG57" i="17"/>
  <c r="DG58" i="17"/>
  <c r="DB58" i="17"/>
  <c r="DB53" i="17"/>
  <c r="DC55" i="17"/>
  <c r="DB51" i="17"/>
  <c r="DC46" i="17"/>
  <c r="CW42" i="17"/>
  <c r="CX37" i="17"/>
  <c r="DG51" i="17"/>
  <c r="CW49" i="17"/>
  <c r="CY47" i="17"/>
  <c r="DF44" i="17"/>
  <c r="DB42" i="17"/>
  <c r="CX40" i="17"/>
  <c r="DC37" i="17"/>
  <c r="DG35" i="17"/>
  <c r="DG62" i="17"/>
  <c r="CY58" i="17"/>
  <c r="DC57" i="17"/>
  <c r="DC63" i="17"/>
  <c r="CW55" i="17"/>
  <c r="DC50" i="17"/>
  <c r="CW46" i="17"/>
  <c r="CX41" i="17"/>
  <c r="DF37" i="17"/>
  <c r="CW51" i="17"/>
  <c r="CY49" i="17"/>
  <c r="DF46" i="17"/>
  <c r="DB44" i="17"/>
  <c r="CX42" i="17"/>
  <c r="DC39" i="17"/>
  <c r="DG37" i="17"/>
  <c r="CW35" i="17"/>
  <c r="CY33" i="17"/>
  <c r="DG31" i="17"/>
  <c r="CW29" i="17"/>
  <c r="CY27" i="17"/>
  <c r="DF24" i="17"/>
  <c r="DB22" i="17"/>
  <c r="CX20" i="17"/>
  <c r="CW34" i="17"/>
  <c r="CY32" i="17"/>
  <c r="DF29" i="17"/>
  <c r="DB27" i="17"/>
  <c r="DF21" i="17"/>
  <c r="CX19" i="17"/>
  <c r="DC16" i="17"/>
  <c r="DC26" i="17"/>
  <c r="DG22" i="17"/>
  <c r="DF18" i="17"/>
  <c r="DB16" i="17"/>
  <c r="CH63" i="17"/>
  <c r="CC62" i="17"/>
  <c r="BX61" i="17"/>
  <c r="CP59" i="17"/>
  <c r="CK58" i="17"/>
  <c r="CD57" i="17"/>
  <c r="CK63" i="17"/>
  <c r="CD62" i="17"/>
  <c r="BY61" i="17"/>
  <c r="CY42" i="17"/>
  <c r="DF39" i="17"/>
  <c r="DB37" i="17"/>
  <c r="CX59" i="17"/>
  <c r="DG61" i="17"/>
  <c r="DG54" i="17"/>
  <c r="CY59" i="17"/>
  <c r="DB52" i="17"/>
  <c r="CY48" i="17"/>
  <c r="DB43" i="17"/>
  <c r="DC38" i="17"/>
  <c r="CX52" i="17"/>
  <c r="DC49" i="17"/>
  <c r="DG47" i="17"/>
  <c r="CW45" i="17"/>
  <c r="CY43" i="17"/>
  <c r="DF40" i="17"/>
  <c r="DB38" i="17"/>
  <c r="CX36" i="17"/>
  <c r="CX63" i="17"/>
  <c r="DF59" i="17"/>
  <c r="CY61" i="17"/>
  <c r="CY54" i="17"/>
  <c r="DB56" i="17"/>
  <c r="CY52" i="17"/>
  <c r="DB47" i="17"/>
  <c r="DC42" i="17"/>
  <c r="CW38" i="17"/>
  <c r="DC51" i="17"/>
  <c r="DG49" i="17"/>
  <c r="CW47" i="17"/>
  <c r="CY45" i="17"/>
  <c r="DF42" i="17"/>
  <c r="DB40" i="17"/>
  <c r="CX38" i="17"/>
  <c r="DC35" i="17"/>
  <c r="DG33" i="17"/>
  <c r="CX32" i="17"/>
  <c r="DC29" i="17"/>
  <c r="DG27" i="17"/>
  <c r="CW25" i="17"/>
  <c r="CY23" i="17"/>
  <c r="DF20" i="17"/>
  <c r="DC34" i="17"/>
  <c r="DG32" i="17"/>
  <c r="CW30" i="17"/>
  <c r="CY28" i="17"/>
  <c r="CW22" i="17"/>
  <c r="CY20" i="17"/>
  <c r="DB17" i="17"/>
  <c r="CX15" i="17"/>
  <c r="CX23" i="17"/>
  <c r="CW19" i="17"/>
  <c r="CY17" i="17"/>
  <c r="CP63" i="17"/>
  <c r="CK62" i="17"/>
  <c r="CD61" i="17"/>
  <c r="BY60" i="17"/>
  <c r="CS58" i="17"/>
  <c r="CL57" i="17"/>
  <c r="CS63" i="17"/>
  <c r="CL62" i="17"/>
  <c r="CG61" i="17"/>
  <c r="BZ60" i="17"/>
  <c r="CC59" i="17"/>
  <c r="BX58" i="17"/>
  <c r="CP56" i="17"/>
  <c r="CL55" i="17"/>
  <c r="CG54" i="17"/>
  <c r="BZ53" i="17"/>
  <c r="CT51" i="17"/>
  <c r="CO50" i="17"/>
  <c r="CH49" i="17"/>
  <c r="CC48" i="17"/>
  <c r="BX47" i="17"/>
  <c r="CP45" i="17"/>
  <c r="CK44" i="17"/>
  <c r="CD43" i="17"/>
  <c r="BY42" i="17"/>
  <c r="CS40" i="17"/>
  <c r="CO55" i="17"/>
  <c r="CH54" i="17"/>
  <c r="CC51" i="17"/>
  <c r="BX48" i="17"/>
  <c r="CP46" i="17"/>
  <c r="CK43" i="17"/>
  <c r="CD42" i="17"/>
  <c r="CW31" i="17"/>
  <c r="CY29" i="17"/>
  <c r="DF26" i="17"/>
  <c r="DB24" i="17"/>
  <c r="CX22" i="17"/>
  <c r="DF35" i="17"/>
  <c r="DB33" i="17"/>
  <c r="CX31" i="17"/>
  <c r="DC28" i="17"/>
  <c r="DF25" i="17"/>
  <c r="DB21" i="17"/>
  <c r="CW18" i="17"/>
  <c r="CY16" i="17"/>
  <c r="CY26" i="17"/>
  <c r="DF19" i="17"/>
  <c r="CW17" i="17"/>
  <c r="CY15" i="17"/>
  <c r="BX63" i="17"/>
  <c r="CP61" i="17"/>
  <c r="CK60" i="17"/>
  <c r="CD59" i="17"/>
  <c r="BY58" i="17"/>
  <c r="CS56" i="17"/>
  <c r="BY63" i="17"/>
  <c r="CS61" i="17"/>
  <c r="CL60" i="17"/>
  <c r="CG59" i="17"/>
  <c r="BZ58" i="17"/>
  <c r="CT56" i="17"/>
  <c r="CP55" i="17"/>
  <c r="CK54" i="17"/>
  <c r="CD53" i="17"/>
  <c r="BY52" i="17"/>
  <c r="CS50" i="17"/>
  <c r="CL49" i="17"/>
  <c r="CG48" i="17"/>
  <c r="BZ47" i="17"/>
  <c r="CT45" i="17"/>
  <c r="CO44" i="17"/>
  <c r="CH43" i="17"/>
  <c r="CC42" i="17"/>
  <c r="BX41" i="17"/>
  <c r="CS55" i="17"/>
  <c r="CL54" i="17"/>
  <c r="CG51" i="17"/>
  <c r="BZ50" i="17"/>
  <c r="CT46" i="17"/>
  <c r="CO43" i="17"/>
  <c r="CH42" i="17"/>
  <c r="CH39" i="17"/>
  <c r="CC38" i="17"/>
  <c r="BX37" i="17"/>
  <c r="CP35" i="17"/>
  <c r="CK34" i="17"/>
  <c r="CD33" i="17"/>
  <c r="BY32" i="17"/>
  <c r="CS30" i="17"/>
  <c r="CL29" i="17"/>
  <c r="CG28" i="17"/>
  <c r="BZ27" i="17"/>
  <c r="CT25" i="17"/>
  <c r="CO24" i="17"/>
  <c r="CH23" i="17"/>
  <c r="CC22" i="17"/>
  <c r="BX21" i="17"/>
  <c r="CP19" i="17"/>
  <c r="CK18" i="17"/>
  <c r="CD17" i="17"/>
  <c r="BY16" i="17"/>
  <c r="CD56" i="17"/>
  <c r="BX50" i="17"/>
  <c r="CK45" i="17"/>
  <c r="BY41" i="17"/>
  <c r="CC39" i="17"/>
  <c r="BX36" i="17"/>
  <c r="CP34" i="17"/>
  <c r="CK31" i="17"/>
  <c r="CD30" i="17"/>
  <c r="BY27" i="17"/>
  <c r="CS23" i="17"/>
  <c r="CL22" i="17"/>
  <c r="CG19" i="17"/>
  <c r="BZ18" i="17"/>
  <c r="BY53" i="17"/>
  <c r="CL48" i="17"/>
  <c r="BZ44" i="17"/>
  <c r="CS37" i="17"/>
  <c r="CL36" i="17"/>
  <c r="CG33" i="17"/>
  <c r="BZ32" i="17"/>
  <c r="CT28" i="17"/>
  <c r="CO25" i="17"/>
  <c r="CH24" i="17"/>
  <c r="CC21" i="17"/>
  <c r="BX18" i="17"/>
  <c r="CT58" i="17"/>
  <c r="CO57" i="17"/>
  <c r="CH56" i="17"/>
  <c r="CD55" i="17"/>
  <c r="BY54" i="17"/>
  <c r="CS52" i="17"/>
  <c r="CL51" i="17"/>
  <c r="CG50" i="17"/>
  <c r="BZ49" i="17"/>
  <c r="CT47" i="17"/>
  <c r="CO46" i="17"/>
  <c r="CH45" i="17"/>
  <c r="CC44" i="17"/>
  <c r="BX43" i="17"/>
  <c r="CP41" i="17"/>
  <c r="CK40" i="17"/>
  <c r="CG55" i="17"/>
  <c r="BZ54" i="17"/>
  <c r="CT50" i="17"/>
  <c r="CO47" i="17"/>
  <c r="CH46" i="17"/>
  <c r="CC43" i="17"/>
  <c r="CW33" i="17"/>
  <c r="DF30" i="17"/>
  <c r="DB28" i="17"/>
  <c r="CX26" i="17"/>
  <c r="DC23" i="17"/>
  <c r="DG21" i="17"/>
  <c r="CX35" i="17"/>
  <c r="DC32" i="17"/>
  <c r="DG30" i="17"/>
  <c r="CW28" i="17"/>
  <c r="CX25" i="17"/>
  <c r="DC20" i="17"/>
  <c r="DF17" i="17"/>
  <c r="DB15" i="17"/>
  <c r="DB23" i="17"/>
  <c r="CY19" i="17"/>
  <c r="DF16" i="17"/>
  <c r="CT63" i="17"/>
  <c r="CO62" i="17"/>
  <c r="CH61" i="17"/>
  <c r="CC60" i="17"/>
  <c r="BX59" i="17"/>
  <c r="CP57" i="17"/>
  <c r="CK56" i="17"/>
  <c r="CP62" i="17"/>
  <c r="CK61" i="17"/>
  <c r="CD60" i="17"/>
  <c r="BY59" i="17"/>
  <c r="CS57" i="17"/>
  <c r="CL56" i="17"/>
  <c r="CH55" i="17"/>
  <c r="CC54" i="17"/>
  <c r="BX53" i="17"/>
  <c r="CP51" i="17"/>
  <c r="CK50" i="17"/>
  <c r="CD49" i="17"/>
  <c r="BY48" i="17"/>
  <c r="CS46" i="17"/>
  <c r="CL45" i="17"/>
  <c r="CG44" i="17"/>
  <c r="BZ43" i="17"/>
  <c r="CT41" i="17"/>
  <c r="CO40" i="17"/>
  <c r="CK55" i="17"/>
  <c r="CD54" i="17"/>
  <c r="BY51" i="17"/>
  <c r="CS47" i="17"/>
  <c r="CL46" i="17"/>
  <c r="CG43" i="17"/>
  <c r="BZ42" i="17"/>
  <c r="BZ39" i="17"/>
  <c r="CT37" i="17"/>
  <c r="CO36" i="17"/>
  <c r="CH35" i="17"/>
  <c r="CC34" i="17"/>
  <c r="BX33" i="17"/>
  <c r="CP31" i="17"/>
  <c r="CK30" i="17"/>
  <c r="CD29" i="17"/>
  <c r="BY28" i="17"/>
  <c r="CS26" i="17"/>
  <c r="CL25" i="17"/>
  <c r="CG24" i="17"/>
  <c r="BZ23" i="17"/>
  <c r="CT21" i="17"/>
  <c r="CO20" i="17"/>
  <c r="CH19" i="17"/>
  <c r="CC18" i="17"/>
  <c r="BX17" i="17"/>
  <c r="CP15" i="17"/>
  <c r="CS53" i="17"/>
  <c r="CG49" i="17"/>
  <c r="CT44" i="17"/>
  <c r="CH40" i="17"/>
  <c r="CT38" i="17"/>
  <c r="CO35" i="17"/>
  <c r="CH34" i="17"/>
  <c r="CC31" i="17"/>
  <c r="BX28" i="17"/>
  <c r="CP26" i="17"/>
  <c r="CK23" i="17"/>
  <c r="CD22" i="17"/>
  <c r="BY19" i="17"/>
  <c r="CO15" i="17"/>
  <c r="CH52" i="17"/>
  <c r="BX46" i="17"/>
  <c r="CK41" i="17"/>
  <c r="CK37" i="17"/>
  <c r="CD36" i="17"/>
  <c r="BY33" i="17"/>
  <c r="CS29" i="17"/>
  <c r="CL28" i="17"/>
  <c r="CG25" i="17"/>
  <c r="BZ24" i="17"/>
  <c r="CT20" i="17"/>
  <c r="CO17" i="17"/>
  <c r="CH16" i="17"/>
  <c r="BD62" i="17"/>
  <c r="BE57" i="17"/>
  <c r="BD56" i="17"/>
  <c r="AY58" i="17"/>
  <c r="BE50" i="17"/>
  <c r="BH45" i="17"/>
  <c r="BI40" i="17"/>
  <c r="BQ51" i="17"/>
  <c r="CG17" i="17"/>
  <c r="AY61" i="17"/>
  <c r="AY55" i="17"/>
  <c r="AZ49" i="17"/>
  <c r="BQ60" i="17"/>
  <c r="AZ62" i="17"/>
  <c r="BA57" i="17"/>
  <c r="AZ56" i="17"/>
  <c r="BP57" i="17"/>
  <c r="BA50" i="17"/>
  <c r="BD45" i="17"/>
  <c r="BE40" i="17"/>
  <c r="CC56" i="17"/>
  <c r="BX55" i="17"/>
  <c r="CP53" i="17"/>
  <c r="CK52" i="17"/>
  <c r="CD51" i="17"/>
  <c r="BY50" i="17"/>
  <c r="CS48" i="17"/>
  <c r="CL47" i="17"/>
  <c r="CG46" i="17"/>
  <c r="BZ45" i="17"/>
  <c r="CT43" i="17"/>
  <c r="CO42" i="17"/>
  <c r="CH41" i="17"/>
  <c r="CC40" i="17"/>
  <c r="BY55" i="17"/>
  <c r="CS51" i="17"/>
  <c r="CL50" i="17"/>
  <c r="CG47" i="17"/>
  <c r="BZ46" i="17"/>
  <c r="CT42" i="17"/>
  <c r="DB32" i="17"/>
  <c r="CX30" i="17"/>
  <c r="DC27" i="17"/>
  <c r="DG25" i="17"/>
  <c r="CW23" i="17"/>
  <c r="CY21" i="17"/>
  <c r="DG34" i="17"/>
  <c r="CW32" i="17"/>
  <c r="CY30" i="17"/>
  <c r="DF27" i="17"/>
  <c r="DG24" i="17"/>
  <c r="DB19" i="17"/>
  <c r="CX17" i="17"/>
  <c r="CX27" i="17"/>
  <c r="DC22" i="17"/>
  <c r="DB18" i="17"/>
  <c r="CX16" i="17"/>
  <c r="CL63" i="17"/>
  <c r="CG62" i="17"/>
  <c r="BZ61" i="17"/>
  <c r="CT59" i="17"/>
  <c r="CO58" i="17"/>
  <c r="CH57" i="17"/>
  <c r="CO63" i="17"/>
  <c r="CH62" i="17"/>
  <c r="CC61" i="17"/>
  <c r="BX60" i="17"/>
  <c r="CP58" i="17"/>
  <c r="CK57" i="17"/>
  <c r="CG56" i="17"/>
  <c r="BZ55" i="17"/>
  <c r="CT53" i="17"/>
  <c r="CO52" i="17"/>
  <c r="CH51" i="17"/>
  <c r="CC50" i="17"/>
  <c r="BX49" i="17"/>
  <c r="CP47" i="17"/>
  <c r="CK46" i="17"/>
  <c r="CD45" i="17"/>
  <c r="BY44" i="17"/>
  <c r="CS42" i="17"/>
  <c r="CL41" i="17"/>
  <c r="CG40" i="17"/>
  <c r="CC55" i="17"/>
  <c r="BX52" i="17"/>
  <c r="CP50" i="17"/>
  <c r="CK47" i="17"/>
  <c r="CD46" i="17"/>
  <c r="BY43" i="17"/>
  <c r="BX40" i="17"/>
  <c r="CS38" i="17"/>
  <c r="CL37" i="17"/>
  <c r="CG36" i="17"/>
  <c r="BZ35" i="17"/>
  <c r="CT33" i="17"/>
  <c r="CO32" i="17"/>
  <c r="CH31" i="17"/>
  <c r="CC30" i="17"/>
  <c r="BX29" i="17"/>
  <c r="CP27" i="17"/>
  <c r="CK26" i="17"/>
  <c r="CD25" i="17"/>
  <c r="BY24" i="17"/>
  <c r="CS22" i="17"/>
  <c r="CL21" i="17"/>
  <c r="CG20" i="17"/>
  <c r="BZ19" i="17"/>
  <c r="CT17" i="17"/>
  <c r="CO16" i="17"/>
  <c r="CH15" i="17"/>
  <c r="CC53" i="17"/>
  <c r="CP48" i="17"/>
  <c r="CD44" i="17"/>
  <c r="CS39" i="17"/>
  <c r="CL38" i="17"/>
  <c r="CG35" i="17"/>
  <c r="BZ34" i="17"/>
  <c r="CT30" i="17"/>
  <c r="CO27" i="17"/>
  <c r="CH26" i="17"/>
  <c r="CC23" i="17"/>
  <c r="BX20" i="17"/>
  <c r="CP18" i="17"/>
  <c r="BY15" i="17"/>
  <c r="CS49" i="17"/>
  <c r="CG45" i="17"/>
  <c r="CT40" i="17"/>
  <c r="CC37" i="17"/>
  <c r="BX34" i="17"/>
  <c r="CP32" i="17"/>
  <c r="CK29" i="17"/>
  <c r="CD28" i="17"/>
  <c r="BY25" i="17"/>
  <c r="CS21" i="17"/>
  <c r="CL20" i="17"/>
  <c r="CK59" i="17"/>
  <c r="CD58" i="17"/>
  <c r="BY57" i="17"/>
  <c r="CT55" i="17"/>
  <c r="CO54" i="17"/>
  <c r="CH53" i="17"/>
  <c r="CC52" i="17"/>
  <c r="BX51" i="17"/>
  <c r="CP49" i="17"/>
  <c r="CK48" i="17"/>
  <c r="CD47" i="17"/>
  <c r="BY46" i="17"/>
  <c r="CS44" i="17"/>
  <c r="CL43" i="17"/>
  <c r="CG42" i="17"/>
  <c r="BZ41" i="17"/>
  <c r="BX56" i="17"/>
  <c r="CP54" i="17"/>
  <c r="CK51" i="17"/>
  <c r="CD50" i="17"/>
  <c r="BY47" i="17"/>
  <c r="CS43" i="17"/>
  <c r="CL42" i="17"/>
  <c r="DC31" i="17"/>
  <c r="DG29" i="17"/>
  <c r="CW27" i="17"/>
  <c r="CY25" i="17"/>
  <c r="DF22" i="17"/>
  <c r="DB20" i="17"/>
  <c r="CY34" i="17"/>
  <c r="DF31" i="17"/>
  <c r="DB29" i="17"/>
  <c r="CW26" i="17"/>
  <c r="CY24" i="17"/>
  <c r="DC18" i="17"/>
  <c r="DG16" i="17"/>
  <c r="DG26" i="17"/>
  <c r="CW20" i="17"/>
  <c r="DC17" i="17"/>
  <c r="DG15" i="17"/>
  <c r="CD63" i="17"/>
  <c r="BY62" i="17"/>
  <c r="CS60" i="17"/>
  <c r="CL59" i="17"/>
  <c r="CG58" i="17"/>
  <c r="BZ57" i="17"/>
  <c r="CG63" i="17"/>
  <c r="BZ62" i="17"/>
  <c r="CT60" i="17"/>
  <c r="CO59" i="17"/>
  <c r="CH58" i="17"/>
  <c r="CC57" i="17"/>
  <c r="BY56" i="17"/>
  <c r="CS54" i="17"/>
  <c r="CL53" i="17"/>
  <c r="CG52" i="17"/>
  <c r="BZ51" i="17"/>
  <c r="CT49" i="17"/>
  <c r="CO48" i="17"/>
  <c r="CH47" i="17"/>
  <c r="CC46" i="17"/>
  <c r="BX45" i="17"/>
  <c r="CP43" i="17"/>
  <c r="CK42" i="17"/>
  <c r="CD41" i="17"/>
  <c r="BY40" i="17"/>
  <c r="CT54" i="17"/>
  <c r="CO51" i="17"/>
  <c r="CH50" i="17"/>
  <c r="CC47" i="17"/>
  <c r="BX44" i="17"/>
  <c r="CP42" i="17"/>
  <c r="CP39" i="17"/>
  <c r="CK38" i="17"/>
  <c r="CD37" i="17"/>
  <c r="BY36" i="17"/>
  <c r="CS34" i="17"/>
  <c r="CL33" i="17"/>
  <c r="CG32" i="17"/>
  <c r="BZ31" i="17"/>
  <c r="CT29" i="17"/>
  <c r="CO28" i="17"/>
  <c r="CH27" i="17"/>
  <c r="CC26" i="17"/>
  <c r="BX25" i="17"/>
  <c r="CP23" i="17"/>
  <c r="CK22" i="17"/>
  <c r="CD21" i="17"/>
  <c r="BY20" i="17"/>
  <c r="CS18" i="17"/>
  <c r="CL17" i="17"/>
  <c r="CG16" i="17"/>
  <c r="BZ15" i="17"/>
  <c r="CL52" i="17"/>
  <c r="BZ48" i="17"/>
  <c r="CO41" i="17"/>
  <c r="CK39" i="17"/>
  <c r="CD38" i="17"/>
  <c r="BY35" i="17"/>
  <c r="CS31" i="17"/>
  <c r="CL30" i="17"/>
  <c r="CG27" i="17"/>
  <c r="BZ26" i="17"/>
  <c r="CT22" i="17"/>
  <c r="CO19" i="17"/>
  <c r="CH18" i="17"/>
  <c r="CO53" i="17"/>
  <c r="CC49" i="17"/>
  <c r="CP44" i="17"/>
  <c r="CD40" i="17"/>
  <c r="CT36" i="17"/>
  <c r="CO33" i="17"/>
  <c r="CH32" i="17"/>
  <c r="CC29" i="17"/>
  <c r="BX26" i="17"/>
  <c r="CP24" i="17"/>
  <c r="CK21" i="17"/>
  <c r="CD20" i="17"/>
  <c r="BY17" i="17"/>
  <c r="CK15" i="17"/>
  <c r="BQ59" i="17"/>
  <c r="BE62" i="17"/>
  <c r="BQ53" i="17"/>
  <c r="BQ52" i="17"/>
  <c r="BT47" i="17"/>
  <c r="BU42" i="17"/>
  <c r="AY56" i="17"/>
  <c r="BE49" i="17"/>
  <c r="BZ16" i="17"/>
  <c r="BL63" i="17"/>
  <c r="AY54" i="17"/>
  <c r="BA44" i="17"/>
  <c r="BL50" i="17"/>
  <c r="BM59" i="17"/>
  <c r="BA62" i="17"/>
  <c r="BM53" i="17"/>
  <c r="BM52" i="17"/>
  <c r="BP47" i="17"/>
  <c r="BQ42" i="17"/>
  <c r="BT55" i="17"/>
  <c r="BM51" i="17"/>
  <c r="CT39" i="17"/>
  <c r="CO38" i="17"/>
  <c r="CH37" i="17"/>
  <c r="CC36" i="17"/>
  <c r="BX35" i="17"/>
  <c r="CP33" i="17"/>
  <c r="CK32" i="17"/>
  <c r="CD31" i="17"/>
  <c r="BY30" i="17"/>
  <c r="CS28" i="17"/>
  <c r="CL27" i="17"/>
  <c r="CG26" i="17"/>
  <c r="BZ25" i="17"/>
  <c r="CT23" i="17"/>
  <c r="CO22" i="17"/>
  <c r="CH21" i="17"/>
  <c r="CC20" i="17"/>
  <c r="BX19" i="17"/>
  <c r="CP17" i="17"/>
  <c r="CK16" i="17"/>
  <c r="CD15" i="17"/>
  <c r="CT52" i="17"/>
  <c r="CH48" i="17"/>
  <c r="BX42" i="17"/>
  <c r="CO39" i="17"/>
  <c r="CH38" i="17"/>
  <c r="CC35" i="17"/>
  <c r="BX32" i="17"/>
  <c r="CP30" i="17"/>
  <c r="CK27" i="17"/>
  <c r="CD26" i="17"/>
  <c r="BY23" i="17"/>
  <c r="CS19" i="17"/>
  <c r="CL18" i="17"/>
  <c r="BX54" i="17"/>
  <c r="CK49" i="17"/>
  <c r="BY45" i="17"/>
  <c r="CL40" i="17"/>
  <c r="BY37" i="17"/>
  <c r="CS33" i="17"/>
  <c r="CL32" i="17"/>
  <c r="CG29" i="17"/>
  <c r="BZ28" i="17"/>
  <c r="CT24" i="17"/>
  <c r="CO21" i="17"/>
  <c r="CH20" i="17"/>
  <c r="CC17" i="17"/>
  <c r="CS15" i="17"/>
  <c r="BH60" i="17"/>
  <c r="BU62" i="17"/>
  <c r="BH54" i="17"/>
  <c r="BH53" i="17"/>
  <c r="BI48" i="17"/>
  <c r="BL43" i="17"/>
  <c r="BL57" i="17"/>
  <c r="BU49" i="17"/>
  <c r="BD60" i="17"/>
  <c r="BQ62" i="17"/>
  <c r="BD54" i="17"/>
  <c r="BD53" i="17"/>
  <c r="BE48" i="17"/>
  <c r="BH43" i="17"/>
  <c r="BD57" i="17"/>
  <c r="BQ49" i="17"/>
  <c r="AZ60" i="17"/>
  <c r="BM62" i="17"/>
  <c r="AZ54" i="17"/>
  <c r="AZ53" i="17"/>
  <c r="BA48" i="17"/>
  <c r="BD43" i="17"/>
  <c r="BU56" i="17"/>
  <c r="BM49" i="17"/>
  <c r="BU59" i="17"/>
  <c r="BI62" i="17"/>
  <c r="BU53" i="17"/>
  <c r="BU52" i="17"/>
  <c r="AY48" i="17"/>
  <c r="AZ43" i="17"/>
  <c r="BM56" i="17"/>
  <c r="BA49" i="17"/>
  <c r="AZ44" i="17"/>
  <c r="BA39" i="17"/>
  <c r="BD34" i="17"/>
  <c r="BI59" i="17"/>
  <c r="BI53" i="17"/>
  <c r="BL47" i="17"/>
  <c r="BP55" i="17"/>
  <c r="BE59" i="17"/>
  <c r="BE53" i="17"/>
  <c r="BH47" i="17"/>
  <c r="BL55" i="17"/>
  <c r="BI43" i="17"/>
  <c r="BM33" i="17"/>
  <c r="BI27" i="17"/>
  <c r="AZ39" i="17"/>
  <c r="BA34" i="17"/>
  <c r="BD29" i="17"/>
  <c r="BT48" i="17"/>
  <c r="BU43" i="17"/>
  <c r="AY39" i="17"/>
  <c r="AZ34" i="17"/>
  <c r="BA29" i="17"/>
  <c r="BD24" i="17"/>
  <c r="BT35" i="17"/>
  <c r="BU30" i="17"/>
  <c r="BQ43" i="17"/>
  <c r="BT38" i="17"/>
  <c r="BU33" i="17"/>
  <c r="AY29" i="17"/>
  <c r="AZ24" i="17"/>
  <c r="BP35" i="17"/>
  <c r="BQ30" i="17"/>
  <c r="BT25" i="17"/>
  <c r="BI45" i="17"/>
  <c r="BL40" i="17"/>
  <c r="BI63" i="17"/>
  <c r="AZ59" i="17"/>
  <c r="BL51" i="17"/>
  <c r="BP41" i="17"/>
  <c r="BE63" i="17"/>
  <c r="BH58" i="17"/>
  <c r="BU58" i="17"/>
  <c r="BH52" i="17"/>
  <c r="BH51" i="17"/>
  <c r="BI46" i="17"/>
  <c r="BL41" i="17"/>
  <c r="BM54" i="17"/>
  <c r="BA63" i="17"/>
  <c r="BX39" i="17"/>
  <c r="CP37" i="17"/>
  <c r="CK36" i="17"/>
  <c r="CD35" i="17"/>
  <c r="BY34" i="17"/>
  <c r="CS32" i="17"/>
  <c r="CL31" i="17"/>
  <c r="CG30" i="17"/>
  <c r="BZ29" i="17"/>
  <c r="CT27" i="17"/>
  <c r="CO26" i="17"/>
  <c r="CH25" i="17"/>
  <c r="CC24" i="17"/>
  <c r="BX23" i="17"/>
  <c r="CP21" i="17"/>
  <c r="CK20" i="17"/>
  <c r="CD19" i="17"/>
  <c r="BY18" i="17"/>
  <c r="CS16" i="17"/>
  <c r="CL15" i="17"/>
  <c r="CK53" i="17"/>
  <c r="BY49" i="17"/>
  <c r="CL44" i="17"/>
  <c r="BZ40" i="17"/>
  <c r="CP38" i="17"/>
  <c r="CK35" i="17"/>
  <c r="CD34" i="17"/>
  <c r="BY31" i="17"/>
  <c r="CS27" i="17"/>
  <c r="CL26" i="17"/>
  <c r="CG23" i="17"/>
  <c r="BZ22" i="17"/>
  <c r="CT18" i="17"/>
  <c r="CG15" i="17"/>
  <c r="BZ52" i="17"/>
  <c r="CO45" i="17"/>
  <c r="CC41" i="17"/>
  <c r="CG37" i="17"/>
  <c r="BZ36" i="17"/>
  <c r="CT32" i="17"/>
  <c r="CO29" i="17"/>
  <c r="CH28" i="17"/>
  <c r="CC25" i="17"/>
  <c r="BX22" i="17"/>
  <c r="CP20" i="17"/>
  <c r="CK17" i="17"/>
  <c r="CD16" i="17"/>
  <c r="BM61" i="17"/>
  <c r="BP56" i="17"/>
  <c r="BM55" i="17"/>
  <c r="BQ56" i="17"/>
  <c r="BP49" i="17"/>
  <c r="BQ44" i="17"/>
  <c r="AY62" i="17"/>
  <c r="BA51" i="17"/>
  <c r="BI61" i="17"/>
  <c r="BL56" i="17"/>
  <c r="BI55" i="17"/>
  <c r="BI56" i="17"/>
  <c r="BL49" i="17"/>
  <c r="BM44" i="17"/>
  <c r="BP61" i="17"/>
  <c r="AY51" i="17"/>
  <c r="BE61" i="17"/>
  <c r="BT63" i="17"/>
  <c r="BE55" i="17"/>
  <c r="BE56" i="17"/>
  <c r="BH49" i="17"/>
  <c r="BI44" i="17"/>
  <c r="BH61" i="17"/>
  <c r="BT50" i="17"/>
  <c r="BA61" i="17"/>
  <c r="BP63" i="17"/>
  <c r="BA55" i="17"/>
  <c r="BA56" i="17"/>
  <c r="BD49" i="17"/>
  <c r="BE44" i="17"/>
  <c r="AZ61" i="17"/>
  <c r="BP50" i="17"/>
  <c r="BE45" i="17"/>
  <c r="BH40" i="17"/>
  <c r="BI35" i="17"/>
  <c r="BU61" i="17"/>
  <c r="BU55" i="17"/>
  <c r="AY50" i="17"/>
  <c r="BA40" i="17"/>
  <c r="BQ61" i="17"/>
  <c r="BQ55" i="17"/>
  <c r="BT49" i="17"/>
  <c r="AY40" i="17"/>
  <c r="BU45" i="17"/>
  <c r="AZ36" i="17"/>
  <c r="BP28" i="17"/>
  <c r="BQ23" i="17"/>
  <c r="BH35" i="17"/>
  <c r="BI30" i="17"/>
  <c r="BL25" i="17"/>
  <c r="BA45" i="17"/>
  <c r="BD40" i="17"/>
  <c r="BE35" i="17"/>
  <c r="BH30" i="17"/>
  <c r="BI25" i="17"/>
  <c r="AZ37" i="17"/>
  <c r="BA32" i="17"/>
  <c r="AY45" i="17"/>
  <c r="AZ40" i="17"/>
  <c r="BA35" i="17"/>
  <c r="BD30" i="17"/>
  <c r="BE25" i="17"/>
  <c r="BU36" i="17"/>
  <c r="AY32" i="17"/>
  <c r="AZ27" i="17"/>
  <c r="BP46" i="17"/>
  <c r="BQ41" i="17"/>
  <c r="BT36" i="17"/>
  <c r="BP48" i="17"/>
  <c r="CD39" i="17"/>
  <c r="BY38" i="17"/>
  <c r="CS36" i="17"/>
  <c r="CL35" i="17"/>
  <c r="CG34" i="17"/>
  <c r="BZ33" i="17"/>
  <c r="CT31" i="17"/>
  <c r="CO30" i="17"/>
  <c r="CH29" i="17"/>
  <c r="CC28" i="17"/>
  <c r="BX27" i="17"/>
  <c r="CP25" i="17"/>
  <c r="CK24" i="17"/>
  <c r="CD23" i="17"/>
  <c r="BY22" i="17"/>
  <c r="CS20" i="17"/>
  <c r="CL19" i="17"/>
  <c r="CG18" i="17"/>
  <c r="BZ17" i="17"/>
  <c r="CT15" i="17"/>
  <c r="BZ56" i="17"/>
  <c r="CO49" i="17"/>
  <c r="CC45" i="17"/>
  <c r="CP40" i="17"/>
  <c r="BY39" i="17"/>
  <c r="CS35" i="17"/>
  <c r="CL34" i="17"/>
  <c r="CG31" i="17"/>
  <c r="BZ30" i="17"/>
  <c r="CT26" i="17"/>
  <c r="CO23" i="17"/>
  <c r="CH22" i="17"/>
  <c r="CC19" i="17"/>
  <c r="BX16" i="17"/>
  <c r="CP52" i="17"/>
  <c r="CD48" i="17"/>
  <c r="CS41" i="17"/>
  <c r="CO37" i="17"/>
  <c r="CH36" i="17"/>
  <c r="CC33" i="17"/>
  <c r="BX30" i="17"/>
  <c r="CP28" i="17"/>
  <c r="CK25" i="17"/>
  <c r="CD24" i="17"/>
  <c r="BY21" i="17"/>
  <c r="CS17" i="17"/>
  <c r="CL16" i="17"/>
  <c r="BT62" i="17"/>
  <c r="BU57" i="17"/>
  <c r="BI58" i="17"/>
  <c r="BD61" i="17"/>
  <c r="BU50" i="17"/>
  <c r="AY46" i="17"/>
  <c r="AZ41" i="17"/>
  <c r="BA54" i="17"/>
  <c r="BP62" i="17"/>
  <c r="BQ57" i="17"/>
  <c r="BE58" i="17"/>
  <c r="BU60" i="17"/>
  <c r="BQ50" i="17"/>
  <c r="BT45" i="17"/>
  <c r="BU40" i="17"/>
  <c r="BD52" i="17"/>
  <c r="BL62" i="17"/>
  <c r="BM57" i="17"/>
  <c r="BA58" i="17"/>
  <c r="BM60" i="17"/>
  <c r="BM50" i="17"/>
  <c r="BP45" i="17"/>
  <c r="BQ40" i="17"/>
  <c r="AZ52" i="17"/>
  <c r="BH62" i="17"/>
  <c r="BI57" i="17"/>
  <c r="BH56" i="17"/>
  <c r="BE60" i="17"/>
  <c r="BI50" i="17"/>
  <c r="BL45" i="17"/>
  <c r="BM40" i="17"/>
  <c r="BU51" i="17"/>
  <c r="BL46" i="17"/>
  <c r="BM41" i="17"/>
  <c r="BP36" i="17"/>
  <c r="BQ31" i="17"/>
  <c r="AY60" i="17"/>
  <c r="BI52" i="17"/>
  <c r="BM42" i="17"/>
  <c r="AY49" i="17"/>
  <c r="BT59" i="17"/>
  <c r="BE52" i="17"/>
  <c r="BI42" i="17"/>
  <c r="BH48" i="17"/>
  <c r="BL38" i="17"/>
  <c r="BU29" i="17"/>
  <c r="AY25" i="17"/>
  <c r="BM36" i="17"/>
  <c r="BP31" i="17"/>
  <c r="BQ26" i="17"/>
  <c r="BH46" i="17"/>
  <c r="BI41" i="17"/>
  <c r="BL36" i="17"/>
  <c r="BM31" i="17"/>
  <c r="BP26" i="17"/>
  <c r="BE38" i="17"/>
  <c r="BH33" i="17"/>
  <c r="BD46" i="17"/>
  <c r="BE41" i="17"/>
  <c r="BH36" i="17"/>
  <c r="BI31" i="17"/>
  <c r="BL26" i="17"/>
  <c r="BA38" i="17"/>
  <c r="BD33" i="17"/>
  <c r="BE28" i="17"/>
  <c r="BU47" i="17"/>
  <c r="AY43" i="17"/>
  <c r="CP16" i="17"/>
  <c r="BL58" i="17"/>
  <c r="BL52" i="17"/>
  <c r="BM46" i="17"/>
  <c r="BQ54" i="17"/>
  <c r="BT60" i="17"/>
  <c r="BH63" i="17"/>
  <c r="BT54" i="17"/>
  <c r="BT53" i="17"/>
  <c r="BU48" i="17"/>
  <c r="AY44" i="17"/>
  <c r="BI60" i="17"/>
  <c r="BH50" i="17"/>
  <c r="CL39" i="17"/>
  <c r="CG38" i="17"/>
  <c r="BZ37" i="17"/>
  <c r="CT35" i="17"/>
  <c r="CO34" i="17"/>
  <c r="CH33" i="17"/>
  <c r="CC32" i="17"/>
  <c r="BX31" i="17"/>
  <c r="CP29" i="17"/>
  <c r="CK28" i="17"/>
  <c r="CD27" i="17"/>
  <c r="BY26" i="17"/>
  <c r="CS24" i="17"/>
  <c r="CL23" i="17"/>
  <c r="CG22" i="17"/>
  <c r="BZ21" i="17"/>
  <c r="CT19" i="17"/>
  <c r="CO18" i="17"/>
  <c r="CH17" i="17"/>
  <c r="CC16" i="17"/>
  <c r="BX15" i="17"/>
  <c r="CD52" i="17"/>
  <c r="CS45" i="17"/>
  <c r="CG41" i="17"/>
  <c r="CG39" i="17"/>
  <c r="BZ38" i="17"/>
  <c r="CT34" i="17"/>
  <c r="CO31" i="17"/>
  <c r="CH30" i="17"/>
  <c r="CC27" i="17"/>
  <c r="BX24" i="17"/>
  <c r="CP22" i="17"/>
  <c r="CK19" i="17"/>
  <c r="CD18" i="17"/>
  <c r="CG53" i="17"/>
  <c r="CT48" i="17"/>
  <c r="CH44" i="17"/>
  <c r="BX38" i="17"/>
  <c r="CP36" i="17"/>
  <c r="CK33" i="17"/>
  <c r="CD32" i="17"/>
  <c r="BY29" i="17"/>
  <c r="CS25" i="17"/>
  <c r="CL24" i="17"/>
  <c r="CG21" i="17"/>
  <c r="BZ20" i="17"/>
  <c r="CT16" i="17"/>
  <c r="CC15" i="17"/>
  <c r="BA59" i="17"/>
  <c r="BP59" i="17"/>
  <c r="BA53" i="17"/>
  <c r="BA52" i="17"/>
  <c r="BD47" i="17"/>
  <c r="BE42" i="17"/>
  <c r="BH55" i="17"/>
  <c r="BU63" i="17"/>
  <c r="AY59" i="17"/>
  <c r="BL59" i="17"/>
  <c r="AY53" i="17"/>
  <c r="AY52" i="17"/>
  <c r="AZ47" i="17"/>
  <c r="BA42" i="17"/>
  <c r="BD55" i="17"/>
  <c r="BQ63" i="17"/>
  <c r="BT58" i="17"/>
  <c r="BH59" i="17"/>
  <c r="BT52" i="17"/>
  <c r="BT51" i="17"/>
  <c r="BU46" i="17"/>
  <c r="AY42" i="17"/>
  <c r="AZ55" i="17"/>
  <c r="BM63" i="17"/>
  <c r="BP58" i="17"/>
  <c r="BD59" i="17"/>
  <c r="BP52" i="17"/>
  <c r="BP51" i="17"/>
  <c r="BQ46" i="17"/>
  <c r="BT41" i="17"/>
  <c r="BU54" i="17"/>
  <c r="BQ47" i="17"/>
  <c r="BT42" i="17"/>
  <c r="BU37" i="17"/>
  <c r="AY33" i="17"/>
  <c r="AY57" i="17"/>
  <c r="BH57" i="17"/>
  <c r="AZ45" i="17"/>
  <c r="BI51" i="17"/>
  <c r="BT56" i="17"/>
  <c r="AZ57" i="17"/>
  <c r="BU44" i="17"/>
  <c r="BE51" i="17"/>
  <c r="AY41" i="17"/>
  <c r="BA31" i="17"/>
  <c r="BD26" i="17"/>
  <c r="BT37" i="17"/>
  <c r="BU32" i="17"/>
  <c r="AY28" i="17"/>
  <c r="BM47" i="17"/>
  <c r="BP42" i="17"/>
  <c r="BQ37" i="17"/>
  <c r="BT32" i="17"/>
  <c r="BU27" i="17"/>
  <c r="BL39" i="17"/>
  <c r="BM34" i="17"/>
  <c r="BI47" i="17"/>
  <c r="BL42" i="17"/>
  <c r="BM37" i="17"/>
  <c r="BP32" i="17"/>
  <c r="BQ27" i="17"/>
  <c r="BH39" i="17"/>
  <c r="BI34" i="17"/>
  <c r="BL29" i="17"/>
  <c r="BI49" i="17"/>
  <c r="BD44" i="17"/>
  <c r="BE39" i="17"/>
  <c r="BH34" i="17"/>
  <c r="BI29" i="17"/>
  <c r="BL24" i="17"/>
  <c r="BA36" i="17"/>
  <c r="BD31" i="17"/>
  <c r="BT27" i="17"/>
  <c r="AY22" i="17"/>
  <c r="AZ17" i="17"/>
  <c r="BL20" i="17"/>
  <c r="BM15" i="17"/>
  <c r="AV36" i="17"/>
  <c r="AU53" i="17"/>
  <c r="BU31" i="17"/>
  <c r="BM38" i="17"/>
  <c r="BQ28" i="17"/>
  <c r="BL19" i="17"/>
  <c r="AZ18" i="17"/>
  <c r="AV20" i="17"/>
  <c r="AU21" i="17"/>
  <c r="AR38" i="17"/>
  <c r="AQ55" i="17"/>
  <c r="BE24" i="17"/>
  <c r="BH19" i="17"/>
  <c r="BT22" i="17"/>
  <c r="BU17" i="17"/>
  <c r="AV51" i="17"/>
  <c r="AV19" i="17"/>
  <c r="AU36" i="17"/>
  <c r="AR53" i="17"/>
  <c r="AR21" i="17"/>
  <c r="AQ38" i="17"/>
  <c r="AN55" i="17"/>
  <c r="AN23" i="17"/>
  <c r="AM40" i="17"/>
  <c r="AJ57" i="17"/>
  <c r="AJ25" i="17"/>
  <c r="AI42" i="17"/>
  <c r="AN60" i="17"/>
  <c r="AM45" i="17"/>
  <c r="AJ30" i="17"/>
  <c r="AI18" i="17"/>
  <c r="AF35" i="17"/>
  <c r="AE52" i="17"/>
  <c r="BU26" i="17"/>
  <c r="AZ21" i="17"/>
  <c r="BA16" i="17"/>
  <c r="BM19" i="17"/>
  <c r="AV62" i="17"/>
  <c r="AV30" i="17"/>
  <c r="AU47" i="17"/>
  <c r="AU15" i="17"/>
  <c r="AR32" i="17"/>
  <c r="AQ49" i="17"/>
  <c r="BH23" i="17"/>
  <c r="BI18" i="17"/>
  <c r="BU21" i="17"/>
  <c r="AY17" i="17"/>
  <c r="AV45" i="17"/>
  <c r="AU62" i="17"/>
  <c r="AU30" i="17"/>
  <c r="AR47" i="17"/>
  <c r="AR15" i="17"/>
  <c r="AQ32" i="17"/>
  <c r="AN49" i="17"/>
  <c r="AN17" i="17"/>
  <c r="AM34" i="17"/>
  <c r="AJ51" i="17"/>
  <c r="AJ19" i="17"/>
  <c r="AI36" i="17"/>
  <c r="AN48" i="17"/>
  <c r="AM33" i="17"/>
  <c r="AJ18" i="17"/>
  <c r="AF61" i="17"/>
  <c r="AF29" i="17"/>
  <c r="AE46" i="17"/>
  <c r="AE16" i="17"/>
  <c r="AB43" i="17"/>
  <c r="AB44" i="17"/>
  <c r="AA23" i="17"/>
  <c r="Z35" i="17"/>
  <c r="W52" i="17"/>
  <c r="W20" i="17"/>
  <c r="V37" i="17"/>
  <c r="AN42" i="17"/>
  <c r="AI61" i="17"/>
  <c r="AF26" i="17"/>
  <c r="AB61" i="17"/>
  <c r="AA41" i="17"/>
  <c r="AB29" i="17"/>
  <c r="W15" i="17"/>
  <c r="C62" i="17"/>
  <c r="C30" i="17"/>
  <c r="B47" i="17"/>
  <c r="B15" i="17"/>
  <c r="R32" i="17"/>
  <c r="S50" i="17"/>
  <c r="S18" i="17"/>
  <c r="O34" i="17"/>
  <c r="BD63" i="17"/>
  <c r="BP53" i="17"/>
  <c r="BT43" i="17"/>
  <c r="BD50" i="17"/>
  <c r="AZ63" i="17"/>
  <c r="BL53" i="17"/>
  <c r="BP43" i="17"/>
  <c r="AZ50" i="17"/>
  <c r="BQ39" i="17"/>
  <c r="BL30" i="17"/>
  <c r="BM25" i="17"/>
  <c r="BD37" i="17"/>
  <c r="BE32" i="17"/>
  <c r="BH27" i="17"/>
  <c r="AY47" i="17"/>
  <c r="AZ42" i="17"/>
  <c r="BA37" i="17"/>
  <c r="BD32" i="17"/>
  <c r="BE27" i="17"/>
  <c r="BU38" i="17"/>
  <c r="AY34" i="17"/>
  <c r="BT46" i="17"/>
  <c r="BU41" i="17"/>
  <c r="AY37" i="17"/>
  <c r="AZ32" i="17"/>
  <c r="BA27" i="17"/>
  <c r="BQ38" i="17"/>
  <c r="BT33" i="17"/>
  <c r="BU28" i="17"/>
  <c r="BL48" i="17"/>
  <c r="BM43" i="17"/>
  <c r="BP38" i="17"/>
  <c r="BQ33" i="17"/>
  <c r="BT28" i="17"/>
  <c r="BU23" i="17"/>
  <c r="BL35" i="17"/>
  <c r="BM30" i="17"/>
  <c r="BD27" i="17"/>
  <c r="BH21" i="17"/>
  <c r="BI16" i="17"/>
  <c r="BU19" i="17"/>
  <c r="AY15" i="17"/>
  <c r="AV32" i="17"/>
  <c r="AU49" i="17"/>
  <c r="AU17" i="17"/>
  <c r="AR34" i="17"/>
  <c r="AQ51" i="17"/>
  <c r="BP23" i="17"/>
  <c r="BQ18" i="17"/>
  <c r="BD22" i="17"/>
  <c r="BE17" i="17"/>
  <c r="AV47" i="17"/>
  <c r="AV15" i="17"/>
  <c r="AU32" i="17"/>
  <c r="AR49" i="17"/>
  <c r="AR17" i="17"/>
  <c r="AQ34" i="17"/>
  <c r="AN51" i="17"/>
  <c r="AN19" i="17"/>
  <c r="AM36" i="17"/>
  <c r="AJ53" i="17"/>
  <c r="AJ21" i="17"/>
  <c r="AI38" i="17"/>
  <c r="AN52" i="17"/>
  <c r="AM37" i="17"/>
  <c r="AJ22" i="17"/>
  <c r="AF63" i="17"/>
  <c r="AF31" i="17"/>
  <c r="AE48" i="17"/>
  <c r="AY26" i="17"/>
  <c r="BI20" i="17"/>
  <c r="BL15" i="17"/>
  <c r="AY19" i="17"/>
  <c r="AV58" i="17"/>
  <c r="AV26" i="17"/>
  <c r="AU43" i="17"/>
  <c r="AR60" i="17"/>
  <c r="AR28" i="17"/>
  <c r="AQ45" i="17"/>
  <c r="BQ22" i="17"/>
  <c r="BT17" i="17"/>
  <c r="BE21" i="17"/>
  <c r="BH16" i="17"/>
  <c r="AV41" i="17"/>
  <c r="AU58" i="17"/>
  <c r="AU26" i="17"/>
  <c r="AR43" i="17"/>
  <c r="AQ60" i="17"/>
  <c r="AQ28" i="17"/>
  <c r="AN45" i="17"/>
  <c r="AM62" i="17"/>
  <c r="AM30" i="17"/>
  <c r="AJ47" i="17"/>
  <c r="AJ15" i="17"/>
  <c r="AI32" i="17"/>
  <c r="AN40" i="17"/>
  <c r="AM25" i="17"/>
  <c r="AI59" i="17"/>
  <c r="AF57" i="17"/>
  <c r="AF25" i="17"/>
  <c r="AE42" i="17"/>
  <c r="AA62" i="17"/>
  <c r="AA63" i="17"/>
  <c r="Z42" i="17"/>
  <c r="AA40" i="17"/>
  <c r="AA30" i="17"/>
  <c r="W48" i="17"/>
  <c r="W16" i="17"/>
  <c r="V33" i="17"/>
  <c r="AN26" i="17"/>
  <c r="AI45" i="17"/>
  <c r="AF18" i="17"/>
  <c r="AA56" i="17"/>
  <c r="Z36" i="17"/>
  <c r="Z20" i="17"/>
  <c r="V56" i="17"/>
  <c r="C50" i="17"/>
  <c r="C18" i="17"/>
  <c r="B35" i="17"/>
  <c r="R52" i="17"/>
  <c r="R20" i="17"/>
  <c r="S38" i="17"/>
  <c r="O54" i="17"/>
  <c r="O22" i="17"/>
  <c r="N43" i="17"/>
  <c r="BU58" i="1"/>
  <c r="BT43" i="1"/>
  <c r="AJ28" i="3"/>
  <c r="B62" i="25"/>
  <c r="Z61" i="17"/>
  <c r="Z62" i="17"/>
  <c r="AB40" i="17"/>
  <c r="Z37" i="17"/>
  <c r="Z27" i="17"/>
  <c r="W46" i="17"/>
  <c r="V63" i="17"/>
  <c r="V31" i="17"/>
  <c r="AN18" i="17"/>
  <c r="AI37" i="17"/>
  <c r="AE63" i="17"/>
  <c r="AB53" i="17"/>
  <c r="AA33" i="17"/>
  <c r="AA17" i="17"/>
  <c r="V52" i="17"/>
  <c r="C48" i="17"/>
  <c r="C16" i="17"/>
  <c r="B33" i="17"/>
  <c r="R50" i="17"/>
  <c r="R18" i="17"/>
  <c r="S36" i="17"/>
  <c r="O52" i="17"/>
  <c r="O20" i="17"/>
  <c r="N37" i="17"/>
  <c r="BU46" i="1"/>
  <c r="BT31" i="1"/>
  <c r="AJ16" i="3"/>
  <c r="B50" i="25"/>
  <c r="BU47" i="1"/>
  <c r="BT24" i="1"/>
  <c r="B43" i="25"/>
  <c r="A35" i="25"/>
  <c r="B44" i="24"/>
  <c r="A31" i="24"/>
  <c r="BM35" i="17"/>
  <c r="BP30" i="17"/>
  <c r="BQ25" i="17"/>
  <c r="BH37" i="17"/>
  <c r="BI32" i="17"/>
  <c r="BE30" i="17"/>
  <c r="BD23" i="17"/>
  <c r="BE18" i="17"/>
  <c r="BQ21" i="17"/>
  <c r="BT16" i="17"/>
  <c r="AV44" i="17"/>
  <c r="AU61" i="17"/>
  <c r="AU29" i="17"/>
  <c r="AR46" i="17"/>
  <c r="AQ63" i="17"/>
  <c r="BE26" i="17"/>
  <c r="BM20" i="17"/>
  <c r="BP15" i="17"/>
  <c r="BA19" i="17"/>
  <c r="AV59" i="17"/>
  <c r="AV27" i="17"/>
  <c r="AU44" i="17"/>
  <c r="AR61" i="17"/>
  <c r="AR29" i="17"/>
  <c r="AQ46" i="17"/>
  <c r="AN63" i="17"/>
  <c r="AN31" i="17"/>
  <c r="AM48" i="17"/>
  <c r="AM16" i="17"/>
  <c r="AJ33" i="17"/>
  <c r="AI50" i="17"/>
  <c r="AQ27" i="17"/>
  <c r="AM61" i="17"/>
  <c r="AJ46" i="17"/>
  <c r="AI31" i="17"/>
  <c r="AF43" i="17"/>
  <c r="AE60" i="17"/>
  <c r="BI28" i="17"/>
  <c r="BE22" i="17"/>
  <c r="BH17" i="17"/>
  <c r="BT20" i="17"/>
  <c r="BU15" i="17"/>
  <c r="AV38" i="17"/>
  <c r="AU55" i="17"/>
  <c r="AU23" i="17"/>
  <c r="AR40" i="17"/>
  <c r="AQ57" i="17"/>
  <c r="BM24" i="17"/>
  <c r="BP19" i="17"/>
  <c r="BA23" i="17"/>
  <c r="BD18" i="17"/>
  <c r="AV53" i="17"/>
  <c r="AV21" i="17"/>
  <c r="AU38" i="17"/>
  <c r="AR55" i="17"/>
  <c r="AR23" i="17"/>
  <c r="AQ40" i="17"/>
  <c r="AN57" i="17"/>
  <c r="AN25" i="17"/>
  <c r="AM42" i="17"/>
  <c r="AJ59" i="17"/>
  <c r="AJ27" i="17"/>
  <c r="AI44" i="17"/>
  <c r="AQ15" i="17"/>
  <c r="AM49" i="17"/>
  <c r="AJ34" i="17"/>
  <c r="AI20" i="17"/>
  <c r="AF37" i="17"/>
  <c r="AE54" i="17"/>
  <c r="AE24" i="17"/>
  <c r="Z49" i="17"/>
  <c r="Z50" i="17"/>
  <c r="AB28" i="17"/>
  <c r="AB17" i="17"/>
  <c r="W60" i="17"/>
  <c r="W28" i="17"/>
  <c r="V45" i="17"/>
  <c r="AQ25" i="17"/>
  <c r="AJ44" i="17"/>
  <c r="AF42" i="17"/>
  <c r="AE27" i="17"/>
  <c r="Z52" i="17"/>
  <c r="AB19" i="17"/>
  <c r="W31" i="17"/>
  <c r="V16" i="17"/>
  <c r="C38" i="17"/>
  <c r="B55" i="17"/>
  <c r="B23" i="17"/>
  <c r="R40" i="17"/>
  <c r="S58" i="17"/>
  <c r="S26" i="17"/>
  <c r="O42" i="17"/>
  <c r="BD58" i="17"/>
  <c r="BT61" i="17"/>
  <c r="BE46" i="17"/>
  <c r="BI54" i="17"/>
  <c r="AZ58" i="17"/>
  <c r="BL61" i="17"/>
  <c r="BA46" i="17"/>
  <c r="BE54" i="17"/>
  <c r="BD42" i="17"/>
  <c r="BH32" i="17"/>
  <c r="BT26" i="17"/>
  <c r="BI38" i="17"/>
  <c r="BL33" i="17"/>
  <c r="BM28" i="17"/>
  <c r="BD48" i="17"/>
  <c r="BE43" i="17"/>
  <c r="BH38" i="17"/>
  <c r="BI33" i="17"/>
  <c r="BL28" i="17"/>
  <c r="BM23" i="17"/>
  <c r="BD35" i="17"/>
  <c r="AZ48" i="17"/>
  <c r="BA43" i="17"/>
  <c r="BD38" i="17"/>
  <c r="BE33" i="17"/>
  <c r="BH28" i="17"/>
  <c r="BI23" i="17"/>
  <c r="AZ35" i="17"/>
  <c r="BA30" i="17"/>
  <c r="BD25" i="17"/>
  <c r="BT44" i="17"/>
  <c r="BU39" i="17"/>
  <c r="AY35" i="17"/>
  <c r="AZ30" i="17"/>
  <c r="BA25" i="17"/>
  <c r="BQ36" i="17"/>
  <c r="BT31" i="17"/>
  <c r="AZ29" i="17"/>
  <c r="BM22" i="17"/>
  <c r="BP17" i="17"/>
  <c r="BA21" i="17"/>
  <c r="BD16" i="17"/>
  <c r="AV40" i="17"/>
  <c r="AU57" i="17"/>
  <c r="AU25" i="17"/>
  <c r="AR42" i="17"/>
  <c r="AQ59" i="17"/>
  <c r="AZ25" i="17"/>
  <c r="AY20" i="17"/>
  <c r="AZ15" i="17"/>
  <c r="BL18" i="17"/>
  <c r="AV55" i="17"/>
  <c r="AV23" i="17"/>
  <c r="AU40" i="17"/>
  <c r="AR57" i="17"/>
  <c r="AR25" i="17"/>
  <c r="AQ42" i="17"/>
  <c r="AN59" i="17"/>
  <c r="AN27" i="17"/>
  <c r="AM44" i="17"/>
  <c r="AJ61" i="17"/>
  <c r="AJ29" i="17"/>
  <c r="AI46" i="17"/>
  <c r="AQ19" i="17"/>
  <c r="AM53" i="17"/>
  <c r="AJ38" i="17"/>
  <c r="AI23" i="17"/>
  <c r="AF39" i="17"/>
  <c r="AE56" i="17"/>
  <c r="BL27" i="17"/>
  <c r="BP21" i="17"/>
  <c r="BQ16" i="17"/>
  <c r="BD20" i="17"/>
  <c r="BE15" i="17"/>
  <c r="AV34" i="17"/>
  <c r="AU51" i="17"/>
  <c r="AU19" i="17"/>
  <c r="AR36" i="17"/>
  <c r="AQ53" i="17"/>
  <c r="AY24" i="17"/>
  <c r="AZ19" i="17"/>
  <c r="BL22" i="17"/>
  <c r="BM17" i="17"/>
  <c r="AV49" i="17"/>
  <c r="AV17" i="17"/>
  <c r="AU34" i="17"/>
  <c r="AR51" i="17"/>
  <c r="AR19" i="17"/>
  <c r="AQ36" i="17"/>
  <c r="AN53" i="17"/>
  <c r="AN21" i="17"/>
  <c r="AM38" i="17"/>
  <c r="AJ55" i="17"/>
  <c r="AJ23" i="17"/>
  <c r="AI40" i="17"/>
  <c r="AN56" i="17"/>
  <c r="AM41" i="17"/>
  <c r="AJ26" i="17"/>
  <c r="AI16" i="17"/>
  <c r="AF33" i="17"/>
  <c r="AE50" i="17"/>
  <c r="AE20" i="17"/>
  <c r="AA46" i="17"/>
  <c r="AA47" i="17"/>
  <c r="Z26" i="17"/>
  <c r="Z15" i="17"/>
  <c r="W56" i="17"/>
  <c r="W24" i="17"/>
  <c r="V41" i="17"/>
  <c r="AN58" i="17"/>
  <c r="AJ28" i="17"/>
  <c r="AF34" i="17"/>
  <c r="AE19" i="17"/>
  <c r="AB46" i="17"/>
  <c r="Z39" i="17"/>
  <c r="W23" i="17"/>
  <c r="C58" i="17"/>
  <c r="C26" i="17"/>
  <c r="B43" i="17"/>
  <c r="R60" i="17"/>
  <c r="R28" i="17"/>
  <c r="S46" i="17"/>
  <c r="O62" i="17"/>
  <c r="O30" i="17"/>
  <c r="N51" i="17"/>
  <c r="N19" i="17"/>
  <c r="BT59" i="1"/>
  <c r="AJ44" i="3"/>
  <c r="AI29" i="3"/>
  <c r="AE18" i="17"/>
  <c r="Z45" i="17"/>
  <c r="Z46" i="17"/>
  <c r="AB24" i="17"/>
  <c r="AA38" i="17"/>
  <c r="W54" i="17"/>
  <c r="W22" i="17"/>
  <c r="V39" i="17"/>
  <c r="AN50" i="17"/>
  <c r="AJ20" i="17"/>
  <c r="AF30" i="17"/>
  <c r="AE15" i="17"/>
  <c r="Z44" i="17"/>
  <c r="AA34" i="17"/>
  <c r="W19" i="17"/>
  <c r="C56" i="17"/>
  <c r="C24" i="17"/>
  <c r="B41" i="17"/>
  <c r="R58" i="17"/>
  <c r="R26" i="17"/>
  <c r="S44" i="17"/>
  <c r="O60" i="17"/>
  <c r="O28" i="17"/>
  <c r="N45" i="17"/>
  <c r="BU62" i="1"/>
  <c r="BT47" i="1"/>
  <c r="AJ32" i="3"/>
  <c r="AI17" i="3"/>
  <c r="BU63" i="1"/>
  <c r="BT48" i="1"/>
  <c r="AI26" i="3"/>
  <c r="A43" i="25"/>
  <c r="B60" i="24"/>
  <c r="A39" i="24"/>
  <c r="AI52" i="3"/>
  <c r="A56" i="25"/>
  <c r="C20" i="25"/>
  <c r="A47" i="24"/>
  <c r="AM15" i="17"/>
  <c r="AE37" i="17"/>
  <c r="AB31" i="17"/>
  <c r="AY27" i="17"/>
  <c r="BP33" i="17"/>
  <c r="BI24" i="17"/>
  <c r="AY23" i="17"/>
  <c r="AV52" i="17"/>
  <c r="AU37" i="17"/>
  <c r="AR54" i="17"/>
  <c r="AR22" i="17"/>
  <c r="AQ39" i="17"/>
  <c r="BT21" i="17"/>
  <c r="BU16" i="17"/>
  <c r="BH20" i="17"/>
  <c r="BI15" i="17"/>
  <c r="AV35" i="17"/>
  <c r="AU52" i="17"/>
  <c r="AU20" i="17"/>
  <c r="AR37" i="17"/>
  <c r="AQ54" i="17"/>
  <c r="AQ22" i="17"/>
  <c r="AN39" i="17"/>
  <c r="AM56" i="17"/>
  <c r="AM24" i="17"/>
  <c r="AJ41" i="17"/>
  <c r="AI58" i="17"/>
  <c r="AI26" i="17"/>
  <c r="AN28" i="17"/>
  <c r="AJ62" i="17"/>
  <c r="AI47" i="17"/>
  <c r="AF51" i="17"/>
  <c r="AF19" i="17"/>
  <c r="AE36" i="17"/>
  <c r="BL23" i="17"/>
  <c r="BM18" i="17"/>
  <c r="AZ22" i="17"/>
  <c r="BA17" i="17"/>
  <c r="AV46" i="17"/>
  <c r="AU63" i="17"/>
  <c r="AU31" i="17"/>
  <c r="AR48" i="17"/>
  <c r="AR16" i="17"/>
  <c r="AQ33" i="17"/>
  <c r="BU20" i="17"/>
  <c r="AY16" i="17"/>
  <c r="BI19" i="17"/>
  <c r="AV61" i="17"/>
  <c r="AV29" i="17"/>
  <c r="AU46" i="17"/>
  <c r="AR63" i="17"/>
  <c r="AR31" i="17"/>
  <c r="AQ48" i="17"/>
  <c r="AQ16" i="17"/>
  <c r="AN33" i="17"/>
  <c r="AM50" i="17"/>
  <c r="AM18" i="17"/>
  <c r="AJ35" i="17"/>
  <c r="AI52" i="17"/>
  <c r="AQ31" i="17"/>
  <c r="AN16" i="17"/>
  <c r="AJ50" i="17"/>
  <c r="AI35" i="17"/>
  <c r="AF45" i="17"/>
  <c r="AE62" i="17"/>
  <c r="AE32" i="17"/>
  <c r="AA54" i="17"/>
  <c r="AA55" i="17"/>
  <c r="Z34" i="17"/>
  <c r="AA24" i="17"/>
  <c r="Z18" i="17"/>
  <c r="W36" i="17"/>
  <c r="V53" i="17"/>
  <c r="V21" i="17"/>
  <c r="AM27" i="17"/>
  <c r="AF58" i="17"/>
  <c r="AE43" i="17"/>
  <c r="AB62" i="17"/>
  <c r="AB39" i="17"/>
  <c r="W47" i="17"/>
  <c r="V32" i="17"/>
  <c r="C46" i="17"/>
  <c r="B63" i="17"/>
  <c r="B31" i="17"/>
  <c r="R48" i="17"/>
  <c r="R16" i="17"/>
  <c r="S34" i="17"/>
  <c r="O50" i="17"/>
  <c r="BP60" i="17"/>
  <c r="BP54" i="17"/>
  <c r="BQ48" i="17"/>
  <c r="BA60" i="17"/>
  <c r="BL60" i="17"/>
  <c r="BL54" i="17"/>
  <c r="BM48" i="17"/>
  <c r="BT57" i="17"/>
  <c r="BP44" i="17"/>
  <c r="BT34" i="17"/>
  <c r="AZ28" i="17"/>
  <c r="BP39" i="17"/>
  <c r="BQ34" i="17"/>
  <c r="BT29" i="17"/>
  <c r="BU24" i="17"/>
  <c r="BL44" i="17"/>
  <c r="BM39" i="17"/>
  <c r="BP34" i="17"/>
  <c r="BQ29" i="17"/>
  <c r="BT24" i="17"/>
  <c r="BI36" i="17"/>
  <c r="BL31" i="17"/>
  <c r="BH44" i="17"/>
  <c r="BI39" i="17"/>
  <c r="BL34" i="17"/>
  <c r="BM29" i="17"/>
  <c r="BP24" i="17"/>
  <c r="BE36" i="17"/>
  <c r="BH31" i="17"/>
  <c r="BI26" i="17"/>
  <c r="AZ46" i="17"/>
  <c r="BA41" i="17"/>
  <c r="BD36" i="17"/>
  <c r="BE31" i="17"/>
  <c r="BH26" i="17"/>
  <c r="AY38" i="17"/>
  <c r="AZ33" i="17"/>
  <c r="BA28" i="17"/>
  <c r="BT23" i="17"/>
  <c r="BU18" i="17"/>
  <c r="BH22" i="17"/>
  <c r="BI17" i="17"/>
  <c r="AV48" i="17"/>
  <c r="AV16" i="17"/>
  <c r="AU33" i="17"/>
  <c r="AR50" i="17"/>
  <c r="AR18" i="17"/>
  <c r="AQ35" i="17"/>
  <c r="BD21" i="17"/>
  <c r="BE16" i="17"/>
  <c r="BQ19" i="17"/>
  <c r="AV63" i="17"/>
  <c r="AV31" i="17"/>
  <c r="AU48" i="17"/>
  <c r="AU16" i="17"/>
  <c r="AR33" i="17"/>
  <c r="AQ50" i="17"/>
  <c r="AQ18" i="17"/>
  <c r="AN35" i="17"/>
  <c r="AM52" i="17"/>
  <c r="AM20" i="17"/>
  <c r="AJ37" i="17"/>
  <c r="AI54" i="17"/>
  <c r="AI22" i="17"/>
  <c r="AN20" i="17"/>
  <c r="AJ54" i="17"/>
  <c r="AI39" i="17"/>
  <c r="AF47" i="17"/>
  <c r="AF15" i="17"/>
  <c r="BP29" i="17"/>
  <c r="BU22" i="17"/>
  <c r="AY18" i="17"/>
  <c r="BI21" i="17"/>
  <c r="BL16" i="17"/>
  <c r="AV42" i="17"/>
  <c r="AU59" i="17"/>
  <c r="AU27" i="17"/>
  <c r="AR44" i="17"/>
  <c r="AQ61" i="17"/>
  <c r="BP25" i="17"/>
  <c r="BE20" i="17"/>
  <c r="BH15" i="17"/>
  <c r="BT18" i="17"/>
  <c r="AV57" i="17"/>
  <c r="AV25" i="17"/>
  <c r="AU42" i="17"/>
  <c r="AR59" i="17"/>
  <c r="AR27" i="17"/>
  <c r="AQ44" i="17"/>
  <c r="AN61" i="17"/>
  <c r="AN29" i="17"/>
  <c r="AM46" i="17"/>
  <c r="AJ63" i="17"/>
  <c r="AJ31" i="17"/>
  <c r="AI48" i="17"/>
  <c r="AQ23" i="17"/>
  <c r="AM57" i="17"/>
  <c r="AJ42" i="17"/>
  <c r="AI27" i="17"/>
  <c r="AF41" i="17"/>
  <c r="AE58" i="17"/>
  <c r="AE28" i="17"/>
  <c r="AB51" i="17"/>
  <c r="AB52" i="17"/>
  <c r="AA31" i="17"/>
  <c r="AA20" i="17"/>
  <c r="AA15" i="17"/>
  <c r="W32" i="17"/>
  <c r="V49" i="17"/>
  <c r="V17" i="17"/>
  <c r="AJ60" i="17"/>
  <c r="AF50" i="17"/>
  <c r="AE35" i="17"/>
  <c r="AA57" i="17"/>
  <c r="AA28" i="17"/>
  <c r="W39" i="17"/>
  <c r="V24" i="17"/>
  <c r="C34" i="17"/>
  <c r="B51" i="17"/>
  <c r="B19" i="17"/>
  <c r="R36" i="17"/>
  <c r="S54" i="17"/>
  <c r="S22" i="17"/>
  <c r="O38" i="17"/>
  <c r="N59" i="17"/>
  <c r="N27" i="17"/>
  <c r="BU26" i="1"/>
  <c r="AJ60" i="3"/>
  <c r="AI45" i="3"/>
  <c r="AE26" i="17"/>
  <c r="AA50" i="17"/>
  <c r="AA51" i="17"/>
  <c r="Z30" i="17"/>
  <c r="Z19" i="17"/>
  <c r="W62" i="17"/>
  <c r="W30" i="17"/>
  <c r="V47" i="17"/>
  <c r="V15" i="17"/>
  <c r="AJ52" i="17"/>
  <c r="AF46" i="17"/>
  <c r="AE31" i="17"/>
  <c r="AB54" i="17"/>
  <c r="AB23" i="17"/>
  <c r="W35" i="17"/>
  <c r="V20" i="17"/>
  <c r="C32" i="17"/>
  <c r="B49" i="17"/>
  <c r="B17" i="17"/>
  <c r="R34" i="17"/>
  <c r="S52" i="17"/>
  <c r="S20" i="17"/>
  <c r="O36" i="17"/>
  <c r="N53" i="17"/>
  <c r="N21" i="17"/>
  <c r="BT63" i="1"/>
  <c r="AJ48" i="3"/>
  <c r="AI33" i="3"/>
  <c r="C43" i="25"/>
  <c r="BU15" i="1"/>
  <c r="AI58" i="3"/>
  <c r="A59" i="25"/>
  <c r="C23" i="25"/>
  <c r="C48" i="24"/>
  <c r="AZ38" i="17"/>
  <c r="BA33" i="17"/>
  <c r="BD28" i="17"/>
  <c r="BT39" i="17"/>
  <c r="BU34" i="17"/>
  <c r="AY30" i="17"/>
  <c r="BM26" i="17"/>
  <c r="BQ20" i="17"/>
  <c r="BT15" i="17"/>
  <c r="BE19" i="17"/>
  <c r="AV60" i="17"/>
  <c r="AV28" i="17"/>
  <c r="AU45" i="17"/>
  <c r="AR62" i="17"/>
  <c r="AR30" i="17"/>
  <c r="AQ47" i="17"/>
  <c r="AZ23" i="17"/>
  <c r="BA18" i="17"/>
  <c r="BM21" i="17"/>
  <c r="BP16" i="17"/>
  <c r="AV43" i="17"/>
  <c r="AU60" i="17"/>
  <c r="AU28" i="17"/>
  <c r="AR45" i="17"/>
  <c r="AQ62" i="17"/>
  <c r="AQ30" i="17"/>
  <c r="AN47" i="17"/>
  <c r="AN15" i="17"/>
  <c r="AM32" i="17"/>
  <c r="AJ49" i="17"/>
  <c r="AJ17" i="17"/>
  <c r="AI34" i="17"/>
  <c r="AN44" i="17"/>
  <c r="AM29" i="17"/>
  <c r="AI63" i="17"/>
  <c r="AF59" i="17"/>
  <c r="AF27" i="17"/>
  <c r="AE44" i="17"/>
  <c r="BQ24" i="17"/>
  <c r="BT19" i="17"/>
  <c r="BE23" i="17"/>
  <c r="BH18" i="17"/>
  <c r="AV54" i="17"/>
  <c r="AV22" i="17"/>
  <c r="AU39" i="17"/>
  <c r="AR56" i="17"/>
  <c r="AR24" i="17"/>
  <c r="AQ41" i="17"/>
  <c r="BA22" i="17"/>
  <c r="BD17" i="17"/>
  <c r="BP20" i="17"/>
  <c r="BQ15" i="17"/>
  <c r="AV37" i="17"/>
  <c r="AU54" i="17"/>
  <c r="AU22" i="17"/>
  <c r="AR39" i="17"/>
  <c r="AQ56" i="17"/>
  <c r="AQ24" i="17"/>
  <c r="AN41" i="17"/>
  <c r="AM58" i="17"/>
  <c r="AM26" i="17"/>
  <c r="AJ43" i="17"/>
  <c r="AI60" i="17"/>
  <c r="AI28" i="17"/>
  <c r="AN32" i="17"/>
  <c r="AM17" i="17"/>
  <c r="AI51" i="17"/>
  <c r="AF53" i="17"/>
  <c r="AF21" i="17"/>
  <c r="AE38" i="17"/>
  <c r="AB59" i="17"/>
  <c r="AB60" i="17"/>
  <c r="AA39" i="17"/>
  <c r="AB35" i="17"/>
  <c r="AB25" i="17"/>
  <c r="W44" i="17"/>
  <c r="V61" i="17"/>
  <c r="V29" i="17"/>
  <c r="AM59" i="17"/>
  <c r="AI29" i="17"/>
  <c r="AE59" i="17"/>
  <c r="Z51" i="17"/>
  <c r="AB30" i="17"/>
  <c r="W63" i="17"/>
  <c r="V48" i="17"/>
  <c r="C54" i="17"/>
  <c r="C22" i="17"/>
  <c r="B39" i="17"/>
  <c r="R56" i="17"/>
  <c r="R24" i="17"/>
  <c r="S42" i="17"/>
  <c r="O58" i="17"/>
  <c r="O26" i="17"/>
  <c r="BQ58" i="17"/>
  <c r="BD51" i="17"/>
  <c r="BH41" i="17"/>
  <c r="AY63" i="17"/>
  <c r="BM58" i="17"/>
  <c r="AZ51" i="17"/>
  <c r="BD41" i="17"/>
  <c r="BA47" i="17"/>
  <c r="BE37" i="17"/>
  <c r="BE29" i="17"/>
  <c r="BH24" i="17"/>
  <c r="AY36" i="17"/>
  <c r="AZ31" i="17"/>
  <c r="BA26" i="17"/>
  <c r="BQ45" i="17"/>
  <c r="BT40" i="17"/>
  <c r="BU35" i="17"/>
  <c r="AY31" i="17"/>
  <c r="AZ26" i="17"/>
  <c r="BP37" i="17"/>
  <c r="BQ32" i="17"/>
  <c r="BM45" i="17"/>
  <c r="BP40" i="17"/>
  <c r="BQ35" i="17"/>
  <c r="BT30" i="17"/>
  <c r="BU25" i="17"/>
  <c r="BL37" i="17"/>
  <c r="BM32" i="17"/>
  <c r="BP27" i="17"/>
  <c r="BE47" i="17"/>
  <c r="BH42" i="17"/>
  <c r="BI37" i="17"/>
  <c r="BL32" i="17"/>
  <c r="BM27" i="17"/>
  <c r="BD39" i="17"/>
  <c r="BE34" i="17"/>
  <c r="BH29" i="17"/>
  <c r="BH25" i="17"/>
  <c r="BA20" i="17"/>
  <c r="BD15" i="17"/>
  <c r="BP18" i="17"/>
  <c r="AV56" i="17"/>
  <c r="AV24" i="17"/>
  <c r="AU41" i="17"/>
  <c r="AR58" i="17"/>
  <c r="AR26" i="17"/>
  <c r="AQ43" i="17"/>
  <c r="BI22" i="17"/>
  <c r="BL17" i="17"/>
  <c r="AY21" i="17"/>
  <c r="AZ16" i="17"/>
  <c r="AV39" i="17"/>
  <c r="AU56" i="17"/>
  <c r="AU24" i="17"/>
  <c r="AR41" i="17"/>
  <c r="AQ58" i="17"/>
  <c r="AQ26" i="17"/>
  <c r="AN43" i="17"/>
  <c r="AM60" i="17"/>
  <c r="AM28" i="17"/>
  <c r="AJ45" i="17"/>
  <c r="AI62" i="17"/>
  <c r="AI30" i="17"/>
  <c r="AN36" i="17"/>
  <c r="AM21" i="17"/>
  <c r="AI55" i="17"/>
  <c r="AF55" i="17"/>
  <c r="AF23" i="17"/>
  <c r="AE40" i="17"/>
  <c r="BA24" i="17"/>
  <c r="BD19" i="17"/>
  <c r="BP22" i="17"/>
  <c r="BQ17" i="17"/>
  <c r="AV50" i="17"/>
  <c r="AV18" i="17"/>
  <c r="AU35" i="17"/>
  <c r="AR52" i="17"/>
  <c r="AR20" i="17"/>
  <c r="AQ37" i="17"/>
  <c r="BL21" i="17"/>
  <c r="BM16" i="17"/>
  <c r="AZ20" i="17"/>
  <c r="BA15" i="17"/>
  <c r="AV33" i="17"/>
  <c r="AU50" i="17"/>
  <c r="AU18" i="17"/>
  <c r="AR35" i="17"/>
  <c r="AQ52" i="17"/>
  <c r="AQ20" i="17"/>
  <c r="AN37" i="17"/>
  <c r="AM54" i="17"/>
  <c r="AM22" i="17"/>
  <c r="AJ39" i="17"/>
  <c r="AI56" i="17"/>
  <c r="AI24" i="17"/>
  <c r="AN24" i="17"/>
  <c r="AJ58" i="17"/>
  <c r="AI43" i="17"/>
  <c r="AF49" i="17"/>
  <c r="AF17" i="17"/>
  <c r="AE34" i="17"/>
  <c r="Z57" i="17"/>
  <c r="Z58" i="17"/>
  <c r="AB36" i="17"/>
  <c r="Z29" i="17"/>
  <c r="AB20" i="17"/>
  <c r="W40" i="17"/>
  <c r="V57" i="17"/>
  <c r="V25" i="17"/>
  <c r="AM43" i="17"/>
  <c r="AI17" i="17"/>
  <c r="AE51" i="17"/>
  <c r="AB45" i="17"/>
  <c r="AA25" i="17"/>
  <c r="W55" i="17"/>
  <c r="V40" i="17"/>
  <c r="C42" i="17"/>
  <c r="B59" i="17"/>
  <c r="B27" i="17"/>
  <c r="R44" i="17"/>
  <c r="S15" i="17"/>
  <c r="S30" i="17"/>
  <c r="O46" i="17"/>
  <c r="O18" i="17"/>
  <c r="N35" i="17"/>
  <c r="BU42" i="1"/>
  <c r="BT27" i="1"/>
  <c r="AI61" i="3"/>
  <c r="B46" i="25"/>
  <c r="AB55" i="17"/>
  <c r="AB56" i="17"/>
  <c r="AA35" i="17"/>
  <c r="AB27" i="17"/>
  <c r="AA19" i="17"/>
  <c r="W38" i="17"/>
  <c r="V55" i="17"/>
  <c r="V23" i="17"/>
  <c r="AM35" i="17"/>
  <c r="AF62" i="17"/>
  <c r="AE47" i="17"/>
  <c r="Z43" i="17"/>
  <c r="AB22" i="17"/>
  <c r="W51" i="17"/>
  <c r="V36" i="17"/>
  <c r="C40" i="17"/>
  <c r="B57" i="17"/>
  <c r="B25" i="17"/>
  <c r="R42" i="17"/>
  <c r="S60" i="17"/>
  <c r="S28" i="17"/>
  <c r="O44" i="17"/>
  <c r="N61" i="17"/>
  <c r="N29" i="17"/>
  <c r="BU30" i="1"/>
  <c r="BT15" i="1"/>
  <c r="AI49" i="3"/>
  <c r="C59" i="25"/>
  <c r="BU31" i="1"/>
  <c r="AJ41" i="3"/>
  <c r="B32" i="25"/>
  <c r="A25" i="25"/>
  <c r="C56" i="24"/>
  <c r="BT18" i="1"/>
  <c r="C58" i="25"/>
  <c r="C33" i="25"/>
  <c r="A63" i="24"/>
  <c r="A26" i="24"/>
  <c r="AB58" i="17"/>
  <c r="V26" i="17"/>
  <c r="B60" i="17"/>
  <c r="R45" i="17"/>
  <c r="S31" i="17"/>
  <c r="O15" i="17"/>
  <c r="BU36" i="1"/>
  <c r="AI55" i="3"/>
  <c r="BU33" i="1"/>
  <c r="B36" i="25"/>
  <c r="C57" i="24"/>
  <c r="C62" i="25"/>
  <c r="B43" i="24"/>
  <c r="B36" i="24"/>
  <c r="A31" i="23"/>
  <c r="A40" i="22"/>
  <c r="C29" i="23"/>
  <c r="C38" i="22"/>
  <c r="A46" i="21"/>
  <c r="C55" i="20"/>
  <c r="C48" i="21"/>
  <c r="B33" i="24"/>
  <c r="A28" i="23"/>
  <c r="A37" i="22"/>
  <c r="C26" i="23"/>
  <c r="C35" i="22"/>
  <c r="B41" i="21"/>
  <c r="C52" i="20"/>
  <c r="B42" i="21"/>
  <c r="AF48" i="17"/>
  <c r="W37" i="17"/>
  <c r="B26" i="17"/>
  <c r="O45" i="17"/>
  <c r="BT17" i="1"/>
  <c r="AJ37" i="3"/>
  <c r="AJ63" i="3"/>
  <c r="A25" i="24"/>
  <c r="B58" i="22"/>
  <c r="B55" i="22"/>
  <c r="C24" i="21"/>
  <c r="C23" i="24"/>
  <c r="B52" i="22"/>
  <c r="B49" i="22"/>
  <c r="C21" i="21"/>
  <c r="A18" i="21"/>
  <c r="C27" i="20"/>
  <c r="O59" i="19"/>
  <c r="K29" i="19"/>
  <c r="F48" i="19"/>
  <c r="A26" i="20"/>
  <c r="BU59" i="1"/>
  <c r="BT44" i="1"/>
  <c r="AI18" i="3"/>
  <c r="A41" i="25"/>
  <c r="B56" i="24"/>
  <c r="A37" i="24"/>
  <c r="AI44" i="3"/>
  <c r="A52" i="25"/>
  <c r="C17" i="25"/>
  <c r="A44" i="24"/>
  <c r="AJ48" i="17"/>
  <c r="AE29" i="17"/>
  <c r="Z21" i="17"/>
  <c r="V18" i="17"/>
  <c r="B56" i="17"/>
  <c r="R41" i="17"/>
  <c r="S27" i="17"/>
  <c r="N60" i="17"/>
  <c r="BU28" i="1"/>
  <c r="AI47" i="3"/>
  <c r="BU25" i="1"/>
  <c r="B24" i="25"/>
  <c r="C53" i="24"/>
  <c r="C46" i="25"/>
  <c r="A60" i="24"/>
  <c r="B32" i="24"/>
  <c r="A27" i="23"/>
  <c r="A36" i="22"/>
  <c r="C25" i="23"/>
  <c r="C34" i="22"/>
  <c r="B39" i="21"/>
  <c r="C51" i="20"/>
  <c r="C44" i="21"/>
  <c r="B29" i="24"/>
  <c r="A24" i="23"/>
  <c r="A33" i="22"/>
  <c r="C22" i="23"/>
  <c r="C31" i="22"/>
  <c r="B33" i="21"/>
  <c r="C48" i="20"/>
  <c r="B26" i="21"/>
  <c r="AF32" i="17"/>
  <c r="W21" i="17"/>
  <c r="R35" i="17"/>
  <c r="N54" i="17"/>
  <c r="AI35" i="3"/>
  <c r="A57" i="25"/>
  <c r="B25" i="25"/>
  <c r="B26" i="24"/>
  <c r="A30" i="22"/>
  <c r="C28" i="22"/>
  <c r="C45" i="20"/>
  <c r="B23" i="24"/>
  <c r="A27" i="22"/>
  <c r="C24" i="22"/>
  <c r="B39" i="20"/>
  <c r="A59" i="20"/>
  <c r="S49" i="19"/>
  <c r="O19" i="19"/>
  <c r="J38" i="19"/>
  <c r="B57" i="19"/>
  <c r="S46" i="19"/>
  <c r="O48" i="19"/>
  <c r="K18" i="19"/>
  <c r="B55" i="20"/>
  <c r="C18" i="20"/>
  <c r="O41" i="19"/>
  <c r="J60" i="19"/>
  <c r="F30" i="19"/>
  <c r="C15" i="20"/>
  <c r="O38" i="19"/>
  <c r="J57" i="19"/>
  <c r="F31" i="19"/>
  <c r="C27" i="19"/>
  <c r="A37" i="18"/>
  <c r="BP32" i="1"/>
  <c r="BL51" i="1"/>
  <c r="A27" i="19"/>
  <c r="C36" i="18"/>
  <c r="BP31" i="1"/>
  <c r="BL50" i="1"/>
  <c r="BI55" i="1"/>
  <c r="AE45" i="3"/>
  <c r="F25" i="17"/>
  <c r="F34" i="5"/>
  <c r="W34" i="3"/>
  <c r="J46" i="3"/>
  <c r="A39" i="15"/>
  <c r="C62" i="19"/>
  <c r="B54" i="18"/>
  <c r="A18" i="18"/>
  <c r="K56" i="14"/>
  <c r="C61" i="19"/>
  <c r="B53" i="18"/>
  <c r="C17" i="18"/>
  <c r="K58" i="14"/>
  <c r="BM61" i="1"/>
  <c r="BH33" i="1"/>
  <c r="AA56" i="3"/>
  <c r="J17" i="5"/>
  <c r="J17" i="3"/>
  <c r="A29" i="7"/>
  <c r="K46" i="5"/>
  <c r="B50" i="6"/>
  <c r="V30" i="17"/>
  <c r="O17" i="17"/>
  <c r="C44" i="25"/>
  <c r="B38" i="24"/>
  <c r="C40" i="22"/>
  <c r="B35" i="24"/>
  <c r="C37" i="22"/>
  <c r="B45" i="20"/>
  <c r="O31" i="19"/>
  <c r="F20" i="19"/>
  <c r="O28" i="19"/>
  <c r="A60" i="20"/>
  <c r="O21" i="19"/>
  <c r="B59" i="19"/>
  <c r="O18" i="19"/>
  <c r="B60" i="19"/>
  <c r="A27" i="18"/>
  <c r="BL31" i="1"/>
  <c r="C26" i="18"/>
  <c r="BL30" i="1"/>
  <c r="O21" i="5"/>
  <c r="O24" i="19"/>
  <c r="J43" i="19"/>
  <c r="A58" i="20"/>
  <c r="S47" i="19"/>
  <c r="O17" i="19"/>
  <c r="J36" i="19"/>
  <c r="B55" i="19"/>
  <c r="S44" i="19"/>
  <c r="N63" i="19"/>
  <c r="J33" i="19"/>
  <c r="B56" i="19"/>
  <c r="C15" i="19"/>
  <c r="A25" i="18"/>
  <c r="K28" i="14"/>
  <c r="BL27" i="1"/>
  <c r="A15" i="19"/>
  <c r="C24" i="18"/>
  <c r="K30" i="14"/>
  <c r="BL26" i="1"/>
  <c r="BH52" i="1"/>
  <c r="C34" i="10"/>
  <c r="A40" i="6"/>
  <c r="R19" i="5"/>
  <c r="F47" i="14"/>
  <c r="BA28" i="1"/>
  <c r="G48" i="19"/>
  <c r="A48" i="19"/>
  <c r="N39" i="17"/>
  <c r="BT35" i="1"/>
  <c r="B54" i="25"/>
  <c r="AA59" i="17"/>
  <c r="AA32" i="17"/>
  <c r="W42" i="17"/>
  <c r="V27" i="17"/>
  <c r="AF54" i="17"/>
  <c r="Z60" i="17"/>
  <c r="W43" i="17"/>
  <c r="C44" i="17"/>
  <c r="B29" i="17"/>
  <c r="S63" i="17"/>
  <c r="O48" i="17"/>
  <c r="N33" i="17"/>
  <c r="BT23" i="1"/>
  <c r="C63" i="25"/>
  <c r="AJ57" i="3"/>
  <c r="A31" i="25"/>
  <c r="BT34" i="1"/>
  <c r="C37" i="25"/>
  <c r="C31" i="24"/>
  <c r="Z47" i="17"/>
  <c r="C51" i="17"/>
  <c r="R21" i="17"/>
  <c r="N40" i="17"/>
  <c r="B56" i="25"/>
  <c r="A36" i="25"/>
  <c r="C42" i="25"/>
  <c r="B59" i="23"/>
  <c r="B56" i="23"/>
  <c r="A23" i="22"/>
  <c r="B24" i="22"/>
  <c r="B53" i="23"/>
  <c r="B50" i="23"/>
  <c r="B17" i="22"/>
  <c r="A22" i="22"/>
  <c r="Z55" i="17"/>
  <c r="R27" i="17"/>
  <c r="AI19" i="3"/>
  <c r="A54" i="25"/>
  <c r="B41" i="22"/>
  <c r="B36" i="22"/>
  <c r="B62" i="23"/>
  <c r="B30" i="22"/>
  <c r="S41" i="19"/>
  <c r="J30" i="19"/>
  <c r="AJ35" i="3"/>
  <c r="B27" i="25"/>
  <c r="A22" i="25"/>
  <c r="A55" i="24"/>
  <c r="AN30" i="17"/>
  <c r="AF20" i="17"/>
  <c r="AA37" i="17"/>
  <c r="V58" i="17"/>
  <c r="C27" i="17"/>
  <c r="R61" i="17"/>
  <c r="S47" i="17"/>
  <c r="O31" i="17"/>
  <c r="N16" i="17"/>
  <c r="AJ38" i="3"/>
  <c r="B29" i="25"/>
  <c r="AI30" i="3"/>
  <c r="B62" i="24"/>
  <c r="AI56" i="3"/>
  <c r="C22" i="25"/>
  <c r="A18" i="24"/>
  <c r="A48" i="23"/>
  <c r="C57" i="22"/>
  <c r="C46" i="23"/>
  <c r="A56" i="22"/>
  <c r="A62" i="21"/>
  <c r="B58" i="20"/>
  <c r="B44" i="21"/>
  <c r="C16" i="24"/>
  <c r="A45" i="23"/>
  <c r="C54" i="22"/>
  <c r="C42" i="23"/>
  <c r="A53" i="22"/>
  <c r="A59" i="21"/>
  <c r="B52" i="20"/>
  <c r="C61" i="21"/>
  <c r="AJ56" i="17"/>
  <c r="Z25" i="17"/>
  <c r="B58" i="17"/>
  <c r="S29" i="17"/>
  <c r="BU32" i="1"/>
  <c r="BU29" i="1"/>
  <c r="C55" i="24"/>
  <c r="A62" i="24"/>
  <c r="A29" i="23"/>
  <c r="C27" i="23"/>
  <c r="C43" i="21"/>
  <c r="C46" i="21"/>
  <c r="A26" i="23"/>
  <c r="C24" i="23"/>
  <c r="B37" i="21"/>
  <c r="B34" i="21"/>
  <c r="A44" i="20"/>
  <c r="R42" i="19"/>
  <c r="K61" i="19"/>
  <c r="G31" i="19"/>
  <c r="A42" i="20"/>
  <c r="B39" i="25"/>
  <c r="BT60" i="1"/>
  <c r="AI50" i="3"/>
  <c r="A55" i="25"/>
  <c r="C19" i="25"/>
  <c r="C46" i="24"/>
  <c r="AJ27" i="3"/>
  <c r="B23" i="25"/>
  <c r="B18" i="25"/>
  <c r="A53" i="24"/>
  <c r="AM63" i="17"/>
  <c r="AE61" i="17"/>
  <c r="Z32" i="17"/>
  <c r="V50" i="17"/>
  <c r="C23" i="17"/>
  <c r="R57" i="17"/>
  <c r="S43" i="17"/>
  <c r="O27" i="17"/>
  <c r="BU60" i="1"/>
  <c r="AJ30" i="3"/>
  <c r="BU57" i="1"/>
  <c r="B63" i="25"/>
  <c r="B54" i="24"/>
  <c r="AI40" i="3"/>
  <c r="C16" i="25"/>
  <c r="A16" i="24"/>
  <c r="A43" i="23"/>
  <c r="C53" i="22"/>
  <c r="C41" i="23"/>
  <c r="A52" i="22"/>
  <c r="A58" i="21"/>
  <c r="B50" i="20"/>
  <c r="C60" i="21"/>
  <c r="C45" i="24"/>
  <c r="A40" i="23"/>
  <c r="C50" i="22"/>
  <c r="C38" i="23"/>
  <c r="A49" i="22"/>
  <c r="A55" i="21"/>
  <c r="B44" i="20"/>
  <c r="C57" i="21"/>
  <c r="AJ24" i="17"/>
  <c r="AB37" i="17"/>
  <c r="B18" i="17"/>
  <c r="O37" i="17"/>
  <c r="AJ50" i="3"/>
  <c r="AI54" i="3"/>
  <c r="AJ31" i="3"/>
  <c r="A21" i="24"/>
  <c r="C63" i="22"/>
  <c r="A62" i="22"/>
  <c r="B15" i="21"/>
  <c r="C19" i="24"/>
  <c r="C60" i="22"/>
  <c r="A59" i="22"/>
  <c r="A15" i="21"/>
  <c r="C15" i="21"/>
  <c r="C23" i="20"/>
  <c r="O51" i="19"/>
  <c r="K21" i="19"/>
  <c r="F40" i="19"/>
  <c r="A22" i="20"/>
  <c r="R39" i="19"/>
  <c r="K50" i="19"/>
  <c r="A25" i="21"/>
  <c r="C34" i="20"/>
  <c r="R24" i="19"/>
  <c r="K43" i="19"/>
  <c r="F62" i="19"/>
  <c r="A33" i="20"/>
  <c r="R21" i="19"/>
  <c r="K40" i="19"/>
  <c r="F63" i="19"/>
  <c r="A44" i="19"/>
  <c r="B36" i="18"/>
  <c r="BQ15" i="1"/>
  <c r="J27" i="14"/>
  <c r="A43" i="19"/>
  <c r="B35" i="18"/>
  <c r="BP63" i="1"/>
  <c r="J29" i="14"/>
  <c r="BI38" i="1"/>
  <c r="N59" i="3"/>
  <c r="C45" i="5"/>
  <c r="N24" i="5"/>
  <c r="B47" i="6"/>
  <c r="F49" i="3"/>
  <c r="B53" i="14"/>
  <c r="F25" i="19"/>
  <c r="C24" i="19"/>
  <c r="A34" i="18"/>
  <c r="BP26" i="1"/>
  <c r="BL45" i="1"/>
  <c r="A24" i="19"/>
  <c r="C33" i="18"/>
  <c r="BP25" i="1"/>
  <c r="BL44" i="1"/>
  <c r="BH16" i="1"/>
  <c r="C19" i="15"/>
  <c r="AU48" i="3"/>
  <c r="A34" i="14"/>
  <c r="R30" i="5"/>
  <c r="B34" i="5"/>
  <c r="R52" i="5"/>
  <c r="AA36" i="17"/>
  <c r="S33" i="17"/>
  <c r="BU37" i="1"/>
  <c r="B47" i="24"/>
  <c r="C31" i="23"/>
  <c r="C50" i="21"/>
  <c r="C28" i="23"/>
  <c r="C47" i="21"/>
  <c r="R46" i="19"/>
  <c r="G35" i="19"/>
  <c r="R43" i="19"/>
  <c r="A31" i="21"/>
  <c r="R36" i="19"/>
  <c r="G25" i="19"/>
  <c r="R33" i="19"/>
  <c r="G26" i="19"/>
  <c r="C46" i="18"/>
  <c r="J50" i="14"/>
  <c r="A46" i="18"/>
  <c r="J52" i="14"/>
  <c r="B40" i="6"/>
  <c r="O56" i="19"/>
  <c r="K26" i="19"/>
  <c r="B63" i="20"/>
  <c r="C22" i="20"/>
  <c r="O49" i="19"/>
  <c r="K19" i="19"/>
  <c r="F38" i="19"/>
  <c r="A21" i="20"/>
  <c r="O46" i="19"/>
  <c r="K16" i="19"/>
  <c r="F39" i="19"/>
  <c r="C31" i="19"/>
  <c r="A41" i="18"/>
  <c r="BP40" i="1"/>
  <c r="BL59" i="1"/>
  <c r="A31" i="19"/>
  <c r="C40" i="18"/>
  <c r="BP39" i="1"/>
  <c r="BL58" i="1"/>
  <c r="BI39" i="1"/>
  <c r="B31" i="3"/>
  <c r="K19" i="5"/>
  <c r="C41" i="7"/>
  <c r="A53" i="10"/>
  <c r="AA37" i="3"/>
  <c r="AU19" i="3"/>
  <c r="B50" i="19"/>
  <c r="N55" i="17"/>
  <c r="BU18" i="1"/>
  <c r="AI37" i="3"/>
  <c r="AB47" i="17"/>
  <c r="AA27" i="17"/>
  <c r="W58" i="17"/>
  <c r="V43" i="17"/>
  <c r="AI53" i="17"/>
  <c r="Z59" i="17"/>
  <c r="Z23" i="17"/>
  <c r="C60" i="17"/>
  <c r="B45" i="17"/>
  <c r="R30" i="17"/>
  <c r="S16" i="17"/>
  <c r="N49" i="17"/>
  <c r="BT55" i="1"/>
  <c r="AI25" i="3"/>
  <c r="BT56" i="1"/>
  <c r="A51" i="25"/>
  <c r="A43" i="24"/>
  <c r="B19" i="25"/>
  <c r="A51" i="24"/>
  <c r="AE53" i="17"/>
  <c r="V42" i="17"/>
  <c r="R53" i="17"/>
  <c r="O23" i="17"/>
  <c r="AJ22" i="3"/>
  <c r="B47" i="25"/>
  <c r="AI24" i="3"/>
  <c r="C44" i="24"/>
  <c r="C49" i="22"/>
  <c r="A48" i="22"/>
  <c r="C63" i="20"/>
  <c r="B41" i="24"/>
  <c r="C46" i="22"/>
  <c r="A44" i="22"/>
  <c r="C60" i="20"/>
  <c r="AI41" i="17"/>
  <c r="B42" i="17"/>
  <c r="BT49" i="1"/>
  <c r="A38" i="24"/>
  <c r="B26" i="23"/>
  <c r="C40" i="21"/>
  <c r="A22" i="23"/>
  <c r="C37" i="21"/>
  <c r="C35" i="20"/>
  <c r="K45" i="19"/>
  <c r="A34" i="20"/>
  <c r="BU35" i="1"/>
  <c r="B40" i="25"/>
  <c r="C58" i="24"/>
  <c r="B45" i="25"/>
  <c r="B45" i="24"/>
  <c r="AF60" i="17"/>
  <c r="W49" i="17"/>
  <c r="B32" i="17"/>
  <c r="O51" i="17"/>
  <c r="BT29" i="1"/>
  <c r="AF52" i="17"/>
  <c r="W41" i="17"/>
  <c r="C43" i="17"/>
  <c r="B28" i="17"/>
  <c r="S62" i="17"/>
  <c r="O47" i="17"/>
  <c r="N32" i="17"/>
  <c r="BT21" i="1"/>
  <c r="C61" i="25"/>
  <c r="AJ45" i="3"/>
  <c r="A27" i="25"/>
  <c r="BT22" i="1"/>
  <c r="C34" i="25"/>
  <c r="A27" i="24"/>
  <c r="B43" i="23"/>
  <c r="B62" i="22"/>
  <c r="C62" i="23"/>
  <c r="B59" i="22"/>
  <c r="C18" i="22"/>
  <c r="C26" i="21"/>
  <c r="C21" i="22"/>
  <c r="C24" i="24"/>
  <c r="A61" i="23"/>
  <c r="B56" i="22"/>
  <c r="C59" i="23"/>
  <c r="B53" i="22"/>
  <c r="C15" i="22"/>
  <c r="C23" i="21"/>
  <c r="A18" i="22"/>
  <c r="AQ21" i="17"/>
  <c r="Z56" i="17"/>
  <c r="C41" i="17"/>
  <c r="S61" i="17"/>
  <c r="N30" i="17"/>
  <c r="C57" i="25"/>
  <c r="A23" i="25"/>
  <c r="C32" i="25"/>
  <c r="A62" i="23"/>
  <c r="C60" i="23"/>
  <c r="C16" i="22"/>
  <c r="A19" i="22"/>
  <c r="A59" i="23"/>
  <c r="C57" i="23"/>
  <c r="B61" i="21"/>
  <c r="A16" i="22"/>
  <c r="A47" i="20"/>
  <c r="S25" i="19"/>
  <c r="N44" i="19"/>
  <c r="G63" i="19"/>
  <c r="A59" i="19"/>
  <c r="C55" i="25"/>
  <c r="BU27" i="1"/>
  <c r="AJ33" i="3"/>
  <c r="B26" i="25"/>
  <c r="A21" i="25"/>
  <c r="C54" i="24"/>
  <c r="AJ59" i="3"/>
  <c r="C50" i="25"/>
  <c r="C31" i="25"/>
  <c r="A61" i="24"/>
  <c r="AQ29" i="17"/>
  <c r="AF44" i="17"/>
  <c r="AA53" i="17"/>
  <c r="W33" i="17"/>
  <c r="C39" i="17"/>
  <c r="B24" i="17"/>
  <c r="S59" i="17"/>
  <c r="O43" i="17"/>
  <c r="N28" i="17"/>
  <c r="AJ62" i="3"/>
  <c r="C53" i="25"/>
  <c r="AJ29" i="3"/>
  <c r="A19" i="25"/>
  <c r="AJ55" i="3"/>
  <c r="C30" i="25"/>
  <c r="A24" i="24"/>
  <c r="A60" i="23"/>
  <c r="B54" i="22"/>
  <c r="C58" i="23"/>
  <c r="B51" i="22"/>
  <c r="B63" i="21"/>
  <c r="C22" i="21"/>
  <c r="A17" i="22"/>
  <c r="C22" i="24"/>
  <c r="A57" i="23"/>
  <c r="B48" i="22"/>
  <c r="C55" i="23"/>
  <c r="B45" i="22"/>
  <c r="B57" i="21"/>
  <c r="C19" i="21"/>
  <c r="B62" i="21"/>
  <c r="AN54" i="17"/>
  <c r="AA45" i="17"/>
  <c r="B50" i="17"/>
  <c r="S21" i="17"/>
  <c r="BU16" i="1"/>
  <c r="BT62" i="1"/>
  <c r="C47" i="24"/>
  <c r="A54" i="24"/>
  <c r="B42" i="23"/>
  <c r="B39" i="23"/>
  <c r="B27" i="21"/>
  <c r="B32" i="21"/>
  <c r="B36" i="23"/>
  <c r="B33" i="23"/>
  <c r="B21" i="21"/>
  <c r="A40" i="21"/>
  <c r="C39" i="20"/>
  <c r="R34" i="19"/>
  <c r="K53" i="19"/>
  <c r="G23" i="19"/>
  <c r="A38" i="20"/>
  <c r="R31" i="19"/>
  <c r="N33" i="19"/>
  <c r="A41" i="21"/>
  <c r="B27" i="20"/>
  <c r="R56" i="19"/>
  <c r="N26" i="19"/>
  <c r="G45" i="19"/>
  <c r="B24" i="20"/>
  <c r="R53" i="19"/>
  <c r="N23" i="19"/>
  <c r="G46" i="19"/>
  <c r="A47" i="19"/>
  <c r="C56" i="18"/>
  <c r="BQ47" i="1"/>
  <c r="K61" i="14"/>
  <c r="C46" i="19"/>
  <c r="A56" i="18"/>
  <c r="BQ46" i="1"/>
  <c r="K63" i="14"/>
  <c r="BM32" i="1"/>
  <c r="C19" i="6"/>
  <c r="C23" i="7"/>
  <c r="AU23" i="3"/>
  <c r="B44" i="14"/>
  <c r="R34" i="3"/>
  <c r="AU34" i="3"/>
  <c r="F57" i="19"/>
  <c r="C40" i="19"/>
  <c r="B30" i="18"/>
  <c r="BP58" i="1"/>
  <c r="J39" i="14"/>
  <c r="A40" i="19"/>
  <c r="B29" i="18"/>
  <c r="BP57" i="1"/>
  <c r="J41" i="14"/>
  <c r="BI50" i="1"/>
  <c r="W60" i="3"/>
  <c r="N32" i="6"/>
  <c r="B40" i="15"/>
  <c r="AF37" i="3"/>
  <c r="G57" i="17"/>
  <c r="B19" i="15"/>
  <c r="AE41" i="17"/>
  <c r="R47" i="17"/>
  <c r="AI59" i="3"/>
  <c r="B49" i="25"/>
  <c r="A42" i="22"/>
  <c r="C57" i="20"/>
  <c r="A39" i="22"/>
  <c r="C54" i="20"/>
  <c r="S61" i="19"/>
  <c r="J50" i="19"/>
  <c r="S58" i="19"/>
  <c r="J47" i="19"/>
  <c r="S51" i="19"/>
  <c r="J40" i="19"/>
  <c r="S48" i="19"/>
  <c r="J37" i="19"/>
  <c r="C17" i="19"/>
  <c r="K20" i="14"/>
  <c r="A17" i="19"/>
  <c r="K22" i="14"/>
  <c r="BH44" i="1"/>
  <c r="R55" i="19"/>
  <c r="K58" i="19"/>
  <c r="A29" i="21"/>
  <c r="C38" i="20"/>
  <c r="R32" i="19"/>
  <c r="K51" i="19"/>
  <c r="G21" i="19"/>
  <c r="A37" i="20"/>
  <c r="R29" i="19"/>
  <c r="K48" i="19"/>
  <c r="G22" i="19"/>
  <c r="B25" i="19"/>
  <c r="C44" i="18"/>
  <c r="BQ23" i="1"/>
  <c r="J58" i="14"/>
  <c r="B24" i="19"/>
  <c r="C43" i="18"/>
  <c r="BQ22" i="1"/>
  <c r="J60" i="14"/>
  <c r="BI22" i="1"/>
  <c r="AY34" i="1"/>
  <c r="B18" i="14"/>
  <c r="O17" i="6"/>
  <c r="A59" i="5"/>
  <c r="B24" i="15"/>
  <c r="AA32" i="3"/>
  <c r="F33" i="19"/>
  <c r="C28" i="19"/>
  <c r="BU50" i="1"/>
  <c r="AJ20" i="3"/>
  <c r="AA58" i="17"/>
  <c r="Z38" i="17"/>
  <c r="AA22" i="17"/>
  <c r="V59" i="17"/>
  <c r="AM19" i="17"/>
  <c r="AE39" i="17"/>
  <c r="Z33" i="17"/>
  <c r="V28" i="17"/>
  <c r="B61" i="17"/>
  <c r="R46" i="17"/>
  <c r="S32" i="17"/>
  <c r="O16" i="17"/>
  <c r="BU38" i="1"/>
  <c r="AI57" i="3"/>
  <c r="BU39" i="1"/>
  <c r="C48" i="25"/>
  <c r="C60" i="24"/>
  <c r="B53" i="25"/>
  <c r="B49" i="24"/>
  <c r="AI19" i="17"/>
  <c r="W57" i="17"/>
  <c r="B36" i="17"/>
  <c r="O55" i="17"/>
  <c r="BT37" i="1"/>
  <c r="BT28" i="1"/>
  <c r="A32" i="24"/>
  <c r="C38" i="24"/>
  <c r="C18" i="23"/>
  <c r="A17" i="23"/>
  <c r="C34" i="21"/>
  <c r="C28" i="24"/>
  <c r="C15" i="23"/>
  <c r="B20" i="23"/>
  <c r="C31" i="21"/>
  <c r="A26" i="21"/>
  <c r="C57" i="17"/>
  <c r="N46" i="17"/>
  <c r="A42" i="25"/>
  <c r="B18" i="24"/>
  <c r="B31" i="22"/>
  <c r="B15" i="24"/>
  <c r="B25" i="22"/>
  <c r="A55" i="20"/>
  <c r="N60" i="19"/>
  <c r="B49" i="19"/>
  <c r="AI20" i="3"/>
  <c r="C41" i="25"/>
  <c r="B57" i="24"/>
  <c r="C37" i="24"/>
  <c r="AI49" i="17"/>
  <c r="AB57" i="17"/>
  <c r="AA21" i="17"/>
  <c r="C59" i="17"/>
  <c r="B44" i="17"/>
  <c r="R29" i="17"/>
  <c r="O63" i="17"/>
  <c r="N48" i="17"/>
  <c r="BT53" i="1"/>
  <c r="AI23" i="3"/>
  <c r="BT50" i="1"/>
  <c r="A45" i="25"/>
  <c r="A40" i="24"/>
  <c r="A58" i="25"/>
  <c r="A48" i="24"/>
  <c r="B20" i="24"/>
  <c r="B30" i="23"/>
  <c r="C45" i="22"/>
  <c r="B27" i="23"/>
  <c r="B35" i="22"/>
  <c r="C42" i="21"/>
  <c r="C44" i="22"/>
  <c r="B20" i="21"/>
  <c r="B17" i="24"/>
  <c r="B24" i="23"/>
  <c r="B39" i="22"/>
  <c r="B21" i="23"/>
  <c r="B29" i="22"/>
  <c r="C39" i="21"/>
  <c r="B34" i="22"/>
  <c r="A34" i="21"/>
  <c r="AE33" i="17"/>
  <c r="V22" i="17"/>
  <c r="R43" i="17"/>
  <c r="N62" i="17"/>
  <c r="AI51" i="3"/>
  <c r="B28" i="25"/>
  <c r="C54" i="25"/>
  <c r="B34" i="24"/>
  <c r="A38" i="22"/>
  <c r="C36" i="22"/>
  <c r="C53" i="20"/>
  <c r="B31" i="24"/>
  <c r="A35" i="22"/>
  <c r="C33" i="22"/>
  <c r="C50" i="20"/>
  <c r="A63" i="20"/>
  <c r="S57" i="19"/>
  <c r="O27" i="19"/>
  <c r="J46" i="19"/>
  <c r="F16" i="19"/>
  <c r="S54" i="19"/>
  <c r="BU43" i="1"/>
  <c r="BT16" i="1"/>
  <c r="C56" i="25"/>
  <c r="A33" i="25"/>
  <c r="C62" i="24"/>
  <c r="A29" i="24"/>
  <c r="B61" i="25"/>
  <c r="C39" i="25"/>
  <c r="B53" i="24"/>
  <c r="C35" i="24"/>
  <c r="AI33" i="17"/>
  <c r="AA52" i="17"/>
  <c r="Z16" i="17"/>
  <c r="C55" i="17"/>
  <c r="B40" i="17"/>
  <c r="R25" i="17"/>
  <c r="O59" i="17"/>
  <c r="N44" i="17"/>
  <c r="BT45" i="1"/>
  <c r="AI15" i="3"/>
  <c r="BT42" i="1"/>
  <c r="A40" i="25"/>
  <c r="A36" i="24"/>
  <c r="A50" i="25"/>
  <c r="C42" i="24"/>
  <c r="B16" i="24"/>
  <c r="B22" i="23"/>
  <c r="B37" i="22"/>
  <c r="A21" i="23"/>
  <c r="B27" i="22"/>
  <c r="C38" i="21"/>
  <c r="B32" i="22"/>
  <c r="C32" i="24"/>
  <c r="B61" i="23"/>
  <c r="C19" i="23"/>
  <c r="B58" i="23"/>
  <c r="A18" i="23"/>
  <c r="B21" i="22"/>
  <c r="C35" i="21"/>
  <c r="B26" i="22"/>
  <c r="A30" i="21"/>
  <c r="AE17" i="17"/>
  <c r="C33" i="17"/>
  <c r="S53" i="17"/>
  <c r="N22" i="17"/>
  <c r="B41" i="25"/>
  <c r="C21" i="25"/>
  <c r="A20" i="25"/>
  <c r="A54" i="23"/>
  <c r="C52" i="23"/>
  <c r="B51" i="21"/>
  <c r="B56" i="21"/>
  <c r="A51" i="23"/>
  <c r="C49" i="23"/>
  <c r="B45" i="21"/>
  <c r="B50" i="21"/>
  <c r="B38" i="20"/>
  <c r="S17" i="19"/>
  <c r="N36" i="19"/>
  <c r="G55" i="19"/>
  <c r="B34" i="20"/>
  <c r="R63" i="19"/>
  <c r="O16" i="19"/>
  <c r="J35" i="19"/>
  <c r="A54" i="20"/>
  <c r="S39" i="19"/>
  <c r="N58" i="19"/>
  <c r="J28" i="19"/>
  <c r="B47" i="19"/>
  <c r="S36" i="19"/>
  <c r="N55" i="19"/>
  <c r="J25" i="19"/>
  <c r="B48" i="19"/>
  <c r="B60" i="18"/>
  <c r="A21" i="18"/>
  <c r="K44" i="14"/>
  <c r="BL19" i="1"/>
  <c r="B59" i="18"/>
  <c r="C20" i="18"/>
  <c r="K46" i="14"/>
  <c r="BL18" i="1"/>
  <c r="BH21" i="1"/>
  <c r="Z19" i="1"/>
  <c r="C29" i="6"/>
  <c r="R62" i="5"/>
  <c r="O47" i="5"/>
  <c r="B15" i="7"/>
  <c r="G40" i="19"/>
  <c r="C43" i="19"/>
  <c r="C53" i="18"/>
  <c r="BQ41" i="1"/>
  <c r="J22" i="14"/>
  <c r="B42" i="19"/>
  <c r="A53" i="18"/>
  <c r="BQ40" i="1"/>
  <c r="J24" i="14"/>
  <c r="BM20" i="1"/>
  <c r="F40" i="17"/>
  <c r="W21" i="3"/>
  <c r="A59" i="15"/>
  <c r="G40" i="5"/>
  <c r="C61" i="7"/>
  <c r="F20" i="5"/>
  <c r="AM23" i="17"/>
  <c r="B62" i="17"/>
  <c r="BU40" i="1"/>
  <c r="C59" i="24"/>
  <c r="A33" i="23"/>
  <c r="A48" i="21"/>
  <c r="A30" i="23"/>
  <c r="A45" i="21"/>
  <c r="B17" i="20"/>
  <c r="N16" i="19"/>
  <c r="A45" i="20"/>
  <c r="K62" i="19"/>
  <c r="C40" i="20"/>
  <c r="K55" i="19"/>
  <c r="A39" i="20"/>
  <c r="K52" i="19"/>
  <c r="B29" i="19"/>
  <c r="BQ27" i="1"/>
  <c r="B28" i="19"/>
  <c r="BQ26" i="1"/>
  <c r="BM17" i="1"/>
  <c r="O32" i="5"/>
  <c r="N41" i="19"/>
  <c r="B22" i="21"/>
  <c r="B35" i="20"/>
  <c r="S15" i="19"/>
  <c r="N34" i="19"/>
  <c r="G53" i="19"/>
  <c r="B32" i="20"/>
  <c r="R61" i="19"/>
  <c r="N31" i="19"/>
  <c r="G54" i="19"/>
  <c r="A51" i="19"/>
  <c r="C60" i="18"/>
  <c r="BQ55" i="1"/>
  <c r="K45" i="14"/>
  <c r="C50" i="19"/>
  <c r="A60" i="18"/>
  <c r="BQ54" i="1"/>
  <c r="K47" i="14"/>
  <c r="BM43" i="1"/>
  <c r="BD15" i="1"/>
  <c r="Z48" i="3"/>
  <c r="G20" i="17"/>
  <c r="F20" i="14"/>
  <c r="A26" i="7"/>
  <c r="A63" i="14"/>
  <c r="G16" i="19"/>
  <c r="B19" i="19"/>
  <c r="N23" i="17"/>
  <c r="AJ52" i="3"/>
  <c r="AE22" i="17"/>
  <c r="AB48" i="17"/>
  <c r="AA16" i="17"/>
  <c r="W26" i="17"/>
  <c r="AN34" i="17"/>
  <c r="AF22" i="17"/>
  <c r="AB38" i="17"/>
  <c r="V60" i="17"/>
  <c r="C28" i="17"/>
  <c r="R62" i="17"/>
  <c r="S48" i="17"/>
  <c r="O32" i="17"/>
  <c r="N17" i="17"/>
  <c r="AJ40" i="3"/>
  <c r="B35" i="25"/>
  <c r="AI42" i="3"/>
  <c r="A17" i="25"/>
  <c r="AJ19" i="3"/>
  <c r="C28" i="25"/>
  <c r="AM47" i="17"/>
  <c r="AB26" i="17"/>
  <c r="C19" i="17"/>
  <c r="S39" i="17"/>
  <c r="BU52" i="1"/>
  <c r="BU49" i="1"/>
  <c r="B46" i="24"/>
  <c r="B59" i="24"/>
  <c r="A39" i="23"/>
  <c r="C37" i="23"/>
  <c r="A54" i="21"/>
  <c r="C56" i="21"/>
  <c r="A36" i="23"/>
  <c r="C34" i="23"/>
  <c r="A51" i="21"/>
  <c r="C53" i="21"/>
  <c r="AB18" i="17"/>
  <c r="O61" i="17"/>
  <c r="BT46" i="1"/>
  <c r="A46" i="24"/>
  <c r="B23" i="23"/>
  <c r="C34" i="24"/>
  <c r="A20" i="23"/>
  <c r="A32" i="21"/>
  <c r="R26" i="19"/>
  <c r="G15" i="19"/>
  <c r="S38" i="19"/>
  <c r="AJ49" i="3"/>
  <c r="A29" i="25"/>
  <c r="BT26" i="1"/>
  <c r="C35" i="25"/>
  <c r="A28" i="24"/>
  <c r="AB41" i="17"/>
  <c r="R17" i="17"/>
  <c r="B48" i="25"/>
  <c r="A32" i="25"/>
  <c r="C38" i="25"/>
  <c r="B51" i="23"/>
  <c r="B48" i="23"/>
  <c r="B15" i="22"/>
  <c r="B20" i="22"/>
  <c r="B45" i="23"/>
  <c r="C63" i="23"/>
  <c r="C19" i="22"/>
  <c r="C23" i="22"/>
  <c r="AA44" i="17"/>
  <c r="R19" i="17"/>
  <c r="B52" i="25"/>
  <c r="C40" i="25"/>
  <c r="B52" i="23"/>
  <c r="A24" i="22"/>
  <c r="B46" i="23"/>
  <c r="B18" i="22"/>
  <c r="S33" i="19"/>
  <c r="J22" i="19"/>
  <c r="S30" i="19"/>
  <c r="J51" i="19"/>
  <c r="S55" i="19"/>
  <c r="J44" i="19"/>
  <c r="S52" i="19"/>
  <c r="J41" i="19"/>
  <c r="C19" i="19"/>
  <c r="BP16" i="1"/>
  <c r="A19" i="19"/>
  <c r="BP15" i="1"/>
  <c r="BH36" i="1"/>
  <c r="AA36" i="3"/>
  <c r="B59" i="3"/>
  <c r="B58" i="19"/>
  <c r="A26" i="18"/>
  <c r="BL29" i="1"/>
  <c r="C25" i="18"/>
  <c r="BL28" i="1"/>
  <c r="G60" i="3"/>
  <c r="AB47" i="3"/>
  <c r="C39" i="5"/>
  <c r="W45" i="17"/>
  <c r="B44" i="25"/>
  <c r="B44" i="23"/>
  <c r="C61" i="23"/>
  <c r="S29" i="19"/>
  <c r="S26" i="19"/>
  <c r="S19" i="19"/>
  <c r="S16" i="19"/>
  <c r="C62" i="18"/>
  <c r="A62" i="18"/>
  <c r="BH61" i="1"/>
  <c r="K42" i="19"/>
  <c r="C30" i="20"/>
  <c r="K35" i="19"/>
  <c r="A29" i="20"/>
  <c r="K32" i="19"/>
  <c r="C39" i="19"/>
  <c r="BP56" i="1"/>
  <c r="A39" i="19"/>
  <c r="BP55" i="1"/>
  <c r="BI54" i="1"/>
  <c r="K44" i="3"/>
  <c r="Z59" i="1"/>
  <c r="J15" i="19"/>
  <c r="N63" i="17"/>
  <c r="AI53" i="3"/>
  <c r="AB32" i="17"/>
  <c r="V51" i="17"/>
  <c r="AF38" i="17"/>
  <c r="W27" i="17"/>
  <c r="R38" i="17"/>
  <c r="N57" i="17"/>
  <c r="AI41" i="3"/>
  <c r="B22" i="25"/>
  <c r="B42" i="25"/>
  <c r="AF36" i="17"/>
  <c r="B20" i="17"/>
  <c r="AJ54" i="3"/>
  <c r="AJ39" i="3"/>
  <c r="B46" i="22"/>
  <c r="C18" i="21"/>
  <c r="C62" i="22"/>
  <c r="A17" i="21"/>
  <c r="R59" i="17"/>
  <c r="AI48" i="3"/>
  <c r="B54" i="20"/>
  <c r="B48" i="20"/>
  <c r="J62" i="19"/>
  <c r="BT32" i="1"/>
  <c r="A33" i="24"/>
  <c r="C39" i="24"/>
  <c r="C63" i="17"/>
  <c r="N52" i="17"/>
  <c r="A53" i="25"/>
  <c r="B24" i="24"/>
  <c r="C26" i="22"/>
  <c r="B21" i="24"/>
  <c r="B38" i="22"/>
  <c r="AE49" i="17"/>
  <c r="BU48" i="1"/>
  <c r="A37" i="23"/>
  <c r="A34" i="23"/>
  <c r="B21" i="20"/>
  <c r="B18" i="20"/>
  <c r="A46" i="20"/>
  <c r="A58" i="19"/>
  <c r="A55" i="19"/>
  <c r="C54" i="19"/>
  <c r="BM51" i="1"/>
  <c r="C26" i="14"/>
  <c r="A52" i="19"/>
  <c r="C51" i="19"/>
  <c r="BM45" i="1"/>
  <c r="W58" i="3"/>
  <c r="B30" i="17"/>
  <c r="C28" i="21"/>
  <c r="K33" i="19"/>
  <c r="K23" i="19"/>
  <c r="BP44" i="1"/>
  <c r="F22" i="3"/>
  <c r="R48" i="19"/>
  <c r="R45" i="19"/>
  <c r="C52" i="18"/>
  <c r="A52" i="18"/>
  <c r="K40" i="5"/>
  <c r="S59" i="5"/>
  <c r="B62" i="18"/>
  <c r="A22" i="18"/>
  <c r="K40" i="14"/>
  <c r="BL21" i="1"/>
  <c r="B61" i="18"/>
  <c r="C21" i="18"/>
  <c r="K42" i="14"/>
  <c r="BL20" i="1"/>
  <c r="BH17" i="1"/>
  <c r="O59" i="5"/>
  <c r="BA61" i="1"/>
  <c r="G61" i="14"/>
  <c r="N42" i="5"/>
  <c r="B29" i="5"/>
  <c r="G35" i="14"/>
  <c r="AF24" i="17"/>
  <c r="R63" i="17"/>
  <c r="AJ42" i="3"/>
  <c r="AJ15" i="3"/>
  <c r="C59" i="22"/>
  <c r="B62" i="20"/>
  <c r="C56" i="22"/>
  <c r="B56" i="20"/>
  <c r="C21" i="20"/>
  <c r="K17" i="19"/>
  <c r="A20" i="20"/>
  <c r="J63" i="19"/>
  <c r="A18" i="20"/>
  <c r="J56" i="19"/>
  <c r="A15" i="20"/>
  <c r="J53" i="19"/>
  <c r="C25" i="19"/>
  <c r="BP28" i="1"/>
  <c r="A25" i="19"/>
  <c r="BP27" i="1"/>
  <c r="BI63" i="1"/>
  <c r="J48" i="6"/>
  <c r="Z61" i="1"/>
  <c r="N60" i="3"/>
  <c r="B17" i="19"/>
  <c r="K32" i="14"/>
  <c r="B16" i="19"/>
  <c r="K34" i="14"/>
  <c r="BH56" i="1"/>
  <c r="AU54" i="1"/>
  <c r="BE39" i="1"/>
  <c r="K59" i="1"/>
  <c r="BI25" i="1"/>
  <c r="K61" i="3"/>
  <c r="V36" i="3"/>
  <c r="W40" i="3"/>
  <c r="AF50" i="3"/>
  <c r="C54" i="15"/>
  <c r="C63" i="15"/>
  <c r="J53" i="6"/>
  <c r="A35" i="6"/>
  <c r="O27" i="5"/>
  <c r="B30" i="15"/>
  <c r="C43" i="10"/>
  <c r="AR16" i="1"/>
  <c r="Z57" i="3"/>
  <c r="AE48" i="3"/>
  <c r="BM44" i="1"/>
  <c r="BH15" i="1"/>
  <c r="C39" i="15"/>
  <c r="R53" i="5"/>
  <c r="AB55" i="3"/>
  <c r="F41" i="6"/>
  <c r="N57" i="6"/>
  <c r="C41" i="14"/>
  <c r="J30" i="3"/>
  <c r="BA16" i="1"/>
  <c r="O47" i="6"/>
  <c r="AN59" i="1"/>
  <c r="F43" i="14"/>
  <c r="AY35" i="1"/>
  <c r="AR42" i="1"/>
  <c r="N30" i="3"/>
  <c r="AI25" i="17"/>
  <c r="B38" i="17"/>
  <c r="BT41" i="1"/>
  <c r="A34" i="24"/>
  <c r="C20" i="23"/>
  <c r="C36" i="21"/>
  <c r="C17" i="23"/>
  <c r="C33" i="21"/>
  <c r="C33" i="20"/>
  <c r="K41" i="19"/>
  <c r="A32" i="20"/>
  <c r="K38" i="19"/>
  <c r="C28" i="20"/>
  <c r="K31" i="19"/>
  <c r="A27" i="20"/>
  <c r="K28" i="19"/>
  <c r="C37" i="19"/>
  <c r="BP52" i="1"/>
  <c r="A37" i="19"/>
  <c r="BP51" i="1"/>
  <c r="BI62" i="1"/>
  <c r="AE43" i="3"/>
  <c r="F60" i="17"/>
  <c r="F62" i="5"/>
  <c r="C34" i="19"/>
  <c r="BP46" i="1"/>
  <c r="A34" i="19"/>
  <c r="BP45" i="1"/>
  <c r="BI27" i="1"/>
  <c r="S17" i="5"/>
  <c r="J16" i="5"/>
  <c r="O40" i="5"/>
  <c r="BI32" i="1"/>
  <c r="A41" i="17"/>
  <c r="C31" i="5"/>
  <c r="A50" i="15"/>
  <c r="AF51" i="3"/>
  <c r="A22" i="3"/>
  <c r="G42" i="5"/>
  <c r="K34" i="5"/>
  <c r="G25" i="6"/>
  <c r="A48" i="10"/>
  <c r="C42" i="5"/>
  <c r="B36" i="5"/>
  <c r="AV61" i="1"/>
  <c r="K47" i="3"/>
  <c r="A34" i="5"/>
  <c r="BM26" i="1"/>
  <c r="F22" i="17"/>
  <c r="B23" i="3"/>
  <c r="B34" i="14"/>
  <c r="J29" i="5"/>
  <c r="A60" i="14"/>
  <c r="C61" i="10"/>
  <c r="BE35" i="1"/>
  <c r="AB43" i="3"/>
  <c r="V45" i="3"/>
  <c r="G55" i="6"/>
  <c r="K26" i="6"/>
  <c r="J56" i="5"/>
  <c r="G48" i="14"/>
  <c r="AU47" i="1"/>
  <c r="AR18" i="1"/>
  <c r="A43" i="17"/>
  <c r="C51" i="14"/>
  <c r="AB54" i="3"/>
  <c r="O45" i="6"/>
  <c r="F54" i="1"/>
  <c r="BE36" i="1"/>
  <c r="W36" i="3"/>
  <c r="F34" i="6"/>
  <c r="A16" i="5"/>
  <c r="B25" i="3"/>
  <c r="B61" i="10"/>
  <c r="S25" i="3"/>
  <c r="F58" i="1"/>
  <c r="C51" i="15"/>
  <c r="K30" i="5"/>
  <c r="AY62" i="1"/>
  <c r="F38" i="17"/>
  <c r="A51" i="7"/>
  <c r="C38" i="19"/>
  <c r="BP54" i="1"/>
  <c r="A38" i="19"/>
  <c r="BP53" i="1"/>
  <c r="BI58" i="1"/>
  <c r="A34" i="15"/>
  <c r="A16" i="14"/>
  <c r="C16" i="7"/>
  <c r="BI41" i="1"/>
  <c r="B33" i="5"/>
  <c r="A29" i="17"/>
  <c r="F26" i="6"/>
  <c r="J54" i="5"/>
  <c r="C30" i="7"/>
  <c r="G27" i="6"/>
  <c r="K16" i="5"/>
  <c r="Z40" i="3"/>
  <c r="J32" i="5"/>
  <c r="N58" i="5"/>
  <c r="AV49" i="1"/>
  <c r="AV15" i="1"/>
  <c r="S24" i="3"/>
  <c r="B53" i="5"/>
  <c r="BM33" i="1"/>
  <c r="C45" i="14"/>
  <c r="S55" i="3"/>
  <c r="C28" i="14"/>
  <c r="B27" i="14"/>
  <c r="N57" i="3"/>
  <c r="B61" i="7"/>
  <c r="G44" i="5"/>
  <c r="AU54" i="3"/>
  <c r="N62" i="3"/>
  <c r="AE17" i="3"/>
  <c r="AF34" i="3"/>
  <c r="Z33" i="3"/>
  <c r="B16" i="14"/>
  <c r="S45" i="5"/>
  <c r="G50" i="14"/>
  <c r="W29" i="17"/>
  <c r="O41" i="17"/>
  <c r="AJ21" i="3"/>
  <c r="A23" i="24"/>
  <c r="B47" i="22"/>
  <c r="C21" i="24"/>
  <c r="A63" i="22"/>
  <c r="C17" i="21"/>
  <c r="O55" i="19"/>
  <c r="F44" i="19"/>
  <c r="O52" i="19"/>
  <c r="B59" i="20"/>
  <c r="O45" i="19"/>
  <c r="F34" i="19"/>
  <c r="O42" i="19"/>
  <c r="F35" i="19"/>
  <c r="A39" i="18"/>
  <c r="BL55" i="1"/>
  <c r="C38" i="18"/>
  <c r="BL54" i="1"/>
  <c r="B44" i="6"/>
  <c r="C46" i="7"/>
  <c r="R57" i="3"/>
  <c r="F29" i="19"/>
  <c r="A36" i="18"/>
  <c r="BL49" i="1"/>
  <c r="C35" i="18"/>
  <c r="BL48" i="1"/>
  <c r="C42" i="3"/>
  <c r="F46" i="5"/>
  <c r="A42" i="14"/>
  <c r="BM22" i="1"/>
  <c r="B32" i="14"/>
  <c r="F22" i="14"/>
  <c r="S33" i="5"/>
  <c r="J43" i="5"/>
  <c r="G29" i="5"/>
  <c r="F29" i="14"/>
  <c r="G59" i="17"/>
  <c r="AA18" i="3"/>
  <c r="AE24" i="1"/>
  <c r="C46" i="15"/>
  <c r="B22" i="10"/>
  <c r="A59" i="7"/>
  <c r="BE37" i="1"/>
  <c r="N46" i="5"/>
  <c r="A21" i="7"/>
  <c r="BH26" i="1"/>
  <c r="B31" i="14"/>
  <c r="J20" i="5"/>
  <c r="G55" i="17"/>
  <c r="W41" i="3"/>
  <c r="AU20" i="1"/>
  <c r="G51" i="17"/>
  <c r="W16" i="3"/>
  <c r="W20" i="3"/>
  <c r="AY47" i="1"/>
  <c r="C36" i="5"/>
  <c r="AQ49" i="1"/>
  <c r="A31" i="7"/>
  <c r="S34" i="5"/>
  <c r="AA62" i="3"/>
  <c r="B58" i="5"/>
  <c r="BA21" i="1"/>
  <c r="K38" i="3"/>
  <c r="AE46" i="3"/>
  <c r="B44" i="5"/>
  <c r="AF39" i="1"/>
  <c r="O29" i="1"/>
  <c r="G16" i="5"/>
  <c r="AF47" i="3"/>
  <c r="C18" i="6"/>
  <c r="AB31" i="1"/>
  <c r="K48" i="3"/>
  <c r="Z21" i="1"/>
  <c r="B47" i="10"/>
  <c r="B54" i="10"/>
  <c r="O49" i="1"/>
  <c r="A61" i="3"/>
  <c r="F15" i="1"/>
  <c r="K16" i="3"/>
  <c r="AN36" i="1"/>
  <c r="O19" i="3"/>
  <c r="O24" i="3"/>
  <c r="B20" i="1"/>
  <c r="A21" i="6"/>
  <c r="G35" i="5"/>
  <c r="AF20" i="3"/>
  <c r="C40" i="14"/>
  <c r="AQ58" i="1"/>
  <c r="B33" i="14"/>
  <c r="F18" i="14"/>
  <c r="K40" i="6"/>
  <c r="AB61" i="3"/>
  <c r="C34" i="15"/>
  <c r="A35" i="14"/>
  <c r="G53" i="1"/>
  <c r="C33" i="5"/>
  <c r="G21" i="17"/>
  <c r="F22" i="6"/>
  <c r="N49" i="6"/>
  <c r="A20" i="6"/>
  <c r="AY59" i="1"/>
  <c r="N26" i="3"/>
  <c r="J62" i="3"/>
  <c r="AM35" i="1"/>
  <c r="B20" i="5"/>
  <c r="K24" i="3"/>
  <c r="B19" i="7"/>
  <c r="C35" i="1"/>
  <c r="R63" i="3"/>
  <c r="B47" i="15"/>
  <c r="C24" i="3"/>
  <c r="W45" i="1"/>
  <c r="AM30" i="1"/>
  <c r="A49" i="1"/>
  <c r="A50" i="10"/>
  <c r="J44" i="3"/>
  <c r="AR58" i="1"/>
  <c r="A49" i="17"/>
  <c r="S54" i="5"/>
  <c r="AI23" i="1"/>
  <c r="C20" i="7"/>
  <c r="R31" i="1"/>
  <c r="C19" i="1"/>
  <c r="S48" i="3"/>
  <c r="AR22" i="1"/>
  <c r="A21" i="17"/>
  <c r="B48" i="5"/>
  <c r="AA53" i="3"/>
  <c r="K15" i="5"/>
  <c r="F17" i="17"/>
  <c r="C50" i="5"/>
  <c r="C23" i="6"/>
  <c r="AZ39" i="1"/>
  <c r="AU45" i="1"/>
  <c r="AE19" i="1"/>
  <c r="B57" i="15"/>
  <c r="K16" i="6"/>
  <c r="B48" i="7"/>
  <c r="AB37" i="1"/>
  <c r="AA35" i="3"/>
  <c r="AI33" i="1"/>
  <c r="BE46" i="1"/>
  <c r="A48" i="7"/>
  <c r="O35" i="6"/>
  <c r="BE26" i="1"/>
  <c r="S18" i="1"/>
  <c r="N22" i="6"/>
  <c r="B54" i="6"/>
  <c r="C17" i="1"/>
  <c r="W20" i="1"/>
  <c r="N41" i="5"/>
  <c r="BD36" i="1"/>
  <c r="AU16" i="1"/>
  <c r="A30" i="3"/>
  <c r="AV34" i="1"/>
  <c r="BD51" i="1"/>
  <c r="C61" i="1"/>
  <c r="N29" i="1"/>
  <c r="O25" i="3"/>
  <c r="S37" i="1"/>
  <c r="C21" i="10"/>
  <c r="K39" i="5"/>
  <c r="J31" i="3"/>
  <c r="K18" i="3"/>
  <c r="B29" i="6"/>
  <c r="A19" i="7"/>
  <c r="C21" i="6"/>
  <c r="AF24" i="3"/>
  <c r="K27" i="1"/>
  <c r="S35" i="1"/>
  <c r="AB50" i="3"/>
  <c r="G24" i="6"/>
  <c r="K61" i="1"/>
  <c r="B16" i="6"/>
  <c r="BT52" i="1"/>
  <c r="A47" i="25"/>
  <c r="A41" i="24"/>
  <c r="A60" i="25"/>
  <c r="A49" i="24"/>
  <c r="AE45" i="17"/>
  <c r="V34" i="17"/>
  <c r="R49" i="17"/>
  <c r="O19" i="17"/>
  <c r="AI63" i="3"/>
  <c r="C52" i="25"/>
  <c r="B57" i="25"/>
  <c r="B40" i="24"/>
  <c r="A45" i="22"/>
  <c r="C42" i="22"/>
  <c r="C59" i="20"/>
  <c r="B37" i="24"/>
  <c r="A41" i="22"/>
  <c r="C39" i="22"/>
  <c r="C56" i="20"/>
  <c r="AI15" i="17"/>
  <c r="B34" i="17"/>
  <c r="BT33" i="1"/>
  <c r="A30" i="24"/>
  <c r="C16" i="23"/>
  <c r="C32" i="21"/>
  <c r="B19" i="23"/>
  <c r="C29" i="21"/>
  <c r="C31" i="20"/>
  <c r="K37" i="19"/>
  <c r="A30" i="20"/>
  <c r="N17" i="19"/>
  <c r="C42" i="20"/>
  <c r="K59" i="19"/>
  <c r="A41" i="20"/>
  <c r="K56" i="19"/>
  <c r="B33" i="19"/>
  <c r="BQ31" i="1"/>
  <c r="B32" i="19"/>
  <c r="BQ30" i="1"/>
  <c r="BM25" i="1"/>
  <c r="J26" i="3"/>
  <c r="A43" i="15"/>
  <c r="G24" i="19"/>
  <c r="C45" i="18"/>
  <c r="J54" i="14"/>
  <c r="A45" i="18"/>
  <c r="J56" i="14"/>
  <c r="G40" i="17"/>
  <c r="AF39" i="3"/>
  <c r="AB18" i="3"/>
  <c r="AF56" i="17"/>
  <c r="N34" i="17"/>
  <c r="B47" i="23"/>
  <c r="A63" i="23"/>
  <c r="A49" i="20"/>
  <c r="A61" i="19"/>
  <c r="B42" i="20"/>
  <c r="B36" i="20"/>
  <c r="A53" i="19"/>
  <c r="C52" i="19"/>
  <c r="BM47" i="1"/>
  <c r="N57" i="19"/>
  <c r="A50" i="20"/>
  <c r="N50" i="19"/>
  <c r="A62" i="19"/>
  <c r="N47" i="19"/>
  <c r="C60" i="19"/>
  <c r="A17" i="18"/>
  <c r="C59" i="19"/>
  <c r="C16" i="18"/>
  <c r="BM59" i="1"/>
  <c r="C34" i="14"/>
  <c r="O20" i="5"/>
  <c r="A53" i="5"/>
  <c r="C36" i="19"/>
  <c r="BT19" i="1"/>
  <c r="Z54" i="17"/>
  <c r="W34" i="17"/>
  <c r="AJ36" i="17"/>
  <c r="Z17" i="17"/>
  <c r="B21" i="17"/>
  <c r="O40" i="17"/>
  <c r="AJ56" i="3"/>
  <c r="AJ25" i="3"/>
  <c r="AJ51" i="3"/>
  <c r="AN62" i="17"/>
  <c r="C35" i="17"/>
  <c r="N24" i="17"/>
  <c r="C25" i="25"/>
  <c r="A56" i="23"/>
  <c r="B55" i="21"/>
  <c r="A53" i="23"/>
  <c r="B49" i="21"/>
  <c r="AB34" i="17"/>
  <c r="AI22" i="3"/>
  <c r="A54" i="22"/>
  <c r="A51" i="22"/>
  <c r="O43" i="19"/>
  <c r="BU51" i="1"/>
  <c r="B48" i="24"/>
  <c r="B61" i="24"/>
  <c r="Z31" i="17"/>
  <c r="S19" i="17"/>
  <c r="BT58" i="1"/>
  <c r="A52" i="24"/>
  <c r="B35" i="23"/>
  <c r="B28" i="21"/>
  <c r="B29" i="23"/>
  <c r="A38" i="21"/>
  <c r="S37" i="17"/>
  <c r="B55" i="24"/>
  <c r="C54" i="21"/>
  <c r="C51" i="21"/>
  <c r="G39" i="19"/>
  <c r="B38" i="21"/>
  <c r="G61" i="19"/>
  <c r="G62" i="19"/>
  <c r="K29" i="14"/>
  <c r="K31" i="14"/>
  <c r="AB44" i="3"/>
  <c r="G56" i="19"/>
  <c r="K41" i="14"/>
  <c r="K43" i="14"/>
  <c r="B46" i="7"/>
  <c r="AA61" i="17"/>
  <c r="B17" i="23"/>
  <c r="C29" i="20"/>
  <c r="C24" i="20"/>
  <c r="C33" i="19"/>
  <c r="BI31" i="1"/>
  <c r="B19" i="20"/>
  <c r="B16" i="20"/>
  <c r="B41" i="19"/>
  <c r="B40" i="19"/>
  <c r="BM16" i="1"/>
  <c r="AA19" i="3"/>
  <c r="B35" i="19"/>
  <c r="A38" i="18"/>
  <c r="BP34" i="1"/>
  <c r="BL53" i="1"/>
  <c r="A28" i="19"/>
  <c r="C37" i="18"/>
  <c r="BP33" i="1"/>
  <c r="BL52" i="1"/>
  <c r="BI51" i="1"/>
  <c r="AV33" i="1"/>
  <c r="N51" i="5"/>
  <c r="F24" i="14"/>
  <c r="S32" i="5"/>
  <c r="F22" i="5"/>
  <c r="B48" i="14"/>
  <c r="AN38" i="17"/>
  <c r="C29" i="17"/>
  <c r="N18" i="17"/>
  <c r="A16" i="25"/>
  <c r="A50" i="23"/>
  <c r="B43" i="21"/>
  <c r="A47" i="23"/>
  <c r="A61" i="21"/>
  <c r="B33" i="20"/>
  <c r="N32" i="19"/>
  <c r="B30" i="20"/>
  <c r="N29" i="19"/>
  <c r="B23" i="20"/>
  <c r="N22" i="19"/>
  <c r="B20" i="20"/>
  <c r="N19" i="19"/>
  <c r="A45" i="19"/>
  <c r="BQ43" i="1"/>
  <c r="C44" i="19"/>
  <c r="BQ42" i="1"/>
  <c r="BM24" i="1"/>
  <c r="N16" i="5"/>
  <c r="F39" i="5"/>
  <c r="C34" i="5"/>
  <c r="B23" i="19"/>
  <c r="BQ21" i="1"/>
  <c r="B22" i="19"/>
  <c r="BQ20" i="1"/>
  <c r="BI26" i="1"/>
  <c r="AR48" i="1"/>
  <c r="C54" i="10"/>
  <c r="AF61" i="3"/>
  <c r="BM23" i="1"/>
  <c r="AF21" i="3"/>
  <c r="AB39" i="3"/>
  <c r="J37" i="3"/>
  <c r="AE50" i="3"/>
  <c r="O19" i="5"/>
  <c r="G26" i="6"/>
  <c r="F23" i="17"/>
  <c r="AZ50" i="1"/>
  <c r="C51" i="6"/>
  <c r="N17" i="5"/>
  <c r="G56" i="17"/>
  <c r="AM42" i="1"/>
  <c r="G50" i="17"/>
  <c r="AE58" i="1"/>
  <c r="C63" i="5"/>
  <c r="BH50" i="1"/>
  <c r="F21" i="6"/>
  <c r="AF26" i="3"/>
  <c r="A48" i="5"/>
  <c r="B32" i="7"/>
  <c r="C53" i="3"/>
  <c r="AV54" i="1"/>
  <c r="AF42" i="3"/>
  <c r="B50" i="5"/>
  <c r="C63" i="10"/>
  <c r="F31" i="14"/>
  <c r="A59" i="3"/>
  <c r="F60" i="1"/>
  <c r="B33" i="10"/>
  <c r="K20" i="6"/>
  <c r="K48" i="5"/>
  <c r="C53" i="17"/>
  <c r="N42" i="17"/>
  <c r="A38" i="25"/>
  <c r="B63" i="23"/>
  <c r="B23" i="22"/>
  <c r="B57" i="23"/>
  <c r="A21" i="22"/>
  <c r="A53" i="20"/>
  <c r="N56" i="19"/>
  <c r="B45" i="19"/>
  <c r="N53" i="19"/>
  <c r="A48" i="20"/>
  <c r="N46" i="19"/>
  <c r="A60" i="19"/>
  <c r="N43" i="19"/>
  <c r="A57" i="19"/>
  <c r="A15" i="18"/>
  <c r="C56" i="19"/>
  <c r="B17" i="18"/>
  <c r="BM55" i="1"/>
  <c r="AZ35" i="1"/>
  <c r="R45" i="3"/>
  <c r="B36" i="14"/>
  <c r="A54" i="19"/>
  <c r="BQ61" i="1"/>
  <c r="C53" i="19"/>
  <c r="BQ60" i="1"/>
  <c r="BM49" i="1"/>
  <c r="F23" i="14"/>
  <c r="A47" i="7"/>
  <c r="B26" i="5"/>
  <c r="BM37" i="1"/>
  <c r="A40" i="17"/>
  <c r="G27" i="5"/>
  <c r="A24" i="17"/>
  <c r="B20" i="14"/>
  <c r="AY43" i="1"/>
  <c r="F43" i="5"/>
  <c r="A18" i="7"/>
  <c r="AB59" i="3"/>
  <c r="C56" i="3"/>
  <c r="A23" i="5"/>
  <c r="AE59" i="3"/>
  <c r="O31" i="6"/>
  <c r="A21" i="5"/>
  <c r="S22" i="5"/>
  <c r="BL15" i="1"/>
  <c r="BH27" i="1"/>
  <c r="B18" i="15"/>
  <c r="K37" i="5"/>
  <c r="R33" i="3"/>
  <c r="S28" i="3"/>
  <c r="A56" i="17"/>
  <c r="S31" i="5"/>
  <c r="J59" i="6"/>
  <c r="AU57" i="3"/>
  <c r="B61" i="14"/>
  <c r="F38" i="1"/>
  <c r="F21" i="17"/>
  <c r="R63" i="1"/>
  <c r="AM58" i="1"/>
  <c r="G28" i="3"/>
  <c r="C23" i="5"/>
  <c r="S57" i="1"/>
  <c r="O38" i="5"/>
  <c r="W44" i="3"/>
  <c r="B42" i="5"/>
  <c r="J39" i="3"/>
  <c r="K52" i="6"/>
  <c r="C29" i="14"/>
  <c r="A62" i="7"/>
  <c r="K50" i="3"/>
  <c r="O46" i="1"/>
  <c r="R26" i="5"/>
  <c r="AI18" i="1"/>
  <c r="B61" i="3"/>
  <c r="G15" i="17"/>
  <c r="AF59" i="3"/>
  <c r="Z36" i="3"/>
  <c r="J59" i="5"/>
  <c r="C58" i="19"/>
  <c r="A16" i="18"/>
  <c r="C57" i="19"/>
  <c r="C15" i="18"/>
  <c r="BM57" i="1"/>
  <c r="F28" i="5"/>
  <c r="A24" i="15"/>
  <c r="AA25" i="3"/>
  <c r="BI24" i="1"/>
  <c r="Z44" i="3"/>
  <c r="R34" i="5"/>
  <c r="G43" i="17"/>
  <c r="C44" i="14"/>
  <c r="F41" i="5"/>
  <c r="AB29" i="3"/>
  <c r="B55" i="7"/>
  <c r="G33" i="1"/>
  <c r="B61" i="6"/>
  <c r="AF52" i="3"/>
  <c r="B51" i="5"/>
  <c r="AY20" i="1"/>
  <c r="W59" i="3"/>
  <c r="G60" i="1"/>
  <c r="G16" i="17"/>
  <c r="BH19" i="1"/>
  <c r="Z43" i="1"/>
  <c r="A56" i="7"/>
  <c r="N15" i="6"/>
  <c r="G15" i="6"/>
  <c r="N53" i="5"/>
  <c r="G44" i="3"/>
  <c r="B47" i="5"/>
  <c r="B18" i="5"/>
  <c r="C59" i="6"/>
  <c r="B62" i="10"/>
  <c r="AQ29" i="1"/>
  <c r="C46" i="14"/>
  <c r="B24" i="6"/>
  <c r="G18" i="5"/>
  <c r="AB50" i="17"/>
  <c r="S57" i="17"/>
  <c r="C49" i="25"/>
  <c r="A28" i="25"/>
  <c r="C56" i="23"/>
  <c r="A15" i="22"/>
  <c r="C53" i="23"/>
  <c r="B58" i="21"/>
  <c r="S21" i="19"/>
  <c r="G59" i="19"/>
  <c r="S18" i="19"/>
  <c r="A43" i="21"/>
  <c r="R60" i="19"/>
  <c r="G49" i="19"/>
  <c r="R57" i="19"/>
  <c r="G50" i="19"/>
  <c r="C58" i="18"/>
  <c r="K53" i="14"/>
  <c r="A58" i="18"/>
  <c r="K55" i="14"/>
  <c r="O57" i="6"/>
  <c r="G58" i="17"/>
  <c r="W38" i="3"/>
  <c r="G44" i="19"/>
  <c r="C55" i="18"/>
  <c r="K15" i="14"/>
  <c r="A55" i="18"/>
  <c r="J16" i="14"/>
  <c r="AE22" i="3"/>
  <c r="AZ63" i="1"/>
  <c r="A15" i="17"/>
  <c r="BM62" i="1"/>
  <c r="BH31" i="1"/>
  <c r="C32" i="5"/>
  <c r="G45" i="14"/>
  <c r="R40" i="5"/>
  <c r="G39" i="3"/>
  <c r="C33" i="3"/>
  <c r="G50" i="5"/>
  <c r="V43" i="3"/>
  <c r="R27" i="3"/>
  <c r="F46" i="3"/>
  <c r="A40" i="10"/>
  <c r="C63" i="14"/>
  <c r="F63" i="3"/>
  <c r="J47" i="1"/>
  <c r="AU49" i="3"/>
  <c r="BI60" i="1"/>
  <c r="C16" i="5"/>
  <c r="G34" i="5"/>
  <c r="G42" i="14"/>
  <c r="AV44" i="1"/>
  <c r="C26" i="5"/>
  <c r="W37" i="3"/>
  <c r="B55" i="14"/>
  <c r="R56" i="5"/>
  <c r="R24" i="3"/>
  <c r="O49" i="3"/>
  <c r="K27" i="3"/>
  <c r="G23" i="17"/>
  <c r="B33" i="7"/>
  <c r="F49" i="1"/>
  <c r="G43" i="6"/>
  <c r="G21" i="6"/>
  <c r="BE18" i="1"/>
  <c r="C58" i="15"/>
  <c r="AF15" i="1"/>
  <c r="C25" i="3"/>
  <c r="R31" i="3"/>
  <c r="G30" i="14"/>
  <c r="O60" i="1"/>
  <c r="BD62" i="1"/>
  <c r="AV51" i="1"/>
  <c r="A20" i="5"/>
  <c r="AR19" i="1"/>
  <c r="S40" i="1"/>
  <c r="G27" i="1"/>
  <c r="C23" i="3"/>
  <c r="G26" i="14"/>
  <c r="AE26" i="1"/>
  <c r="AM31" i="1"/>
  <c r="F48" i="3"/>
  <c r="S34" i="1"/>
  <c r="A42" i="15"/>
  <c r="AV58" i="1"/>
  <c r="A30" i="15"/>
  <c r="R60" i="3"/>
  <c r="O34" i="6"/>
  <c r="AU15" i="1"/>
  <c r="G28" i="6"/>
  <c r="AE47" i="3"/>
  <c r="C47" i="17"/>
  <c r="N36" i="17"/>
  <c r="AJ61" i="3"/>
  <c r="BT38" i="1"/>
  <c r="C33" i="24"/>
  <c r="C21" i="23"/>
  <c r="B18" i="23"/>
  <c r="C30" i="21"/>
  <c r="C26" i="24"/>
  <c r="B15" i="23"/>
  <c r="B61" i="22"/>
  <c r="C27" i="21"/>
  <c r="A22" i="21"/>
  <c r="C49" i="17"/>
  <c r="N38" i="17"/>
  <c r="A34" i="25"/>
  <c r="B55" i="23"/>
  <c r="B19" i="22"/>
  <c r="B49" i="23"/>
  <c r="C22" i="22"/>
  <c r="A51" i="20"/>
  <c r="N52" i="19"/>
  <c r="A63" i="19"/>
  <c r="O32" i="19"/>
  <c r="A62" i="20"/>
  <c r="O25" i="19"/>
  <c r="B63" i="19"/>
  <c r="O22" i="19"/>
  <c r="F15" i="19"/>
  <c r="A29" i="18"/>
  <c r="BL35" i="1"/>
  <c r="C28" i="18"/>
  <c r="BL34" i="1"/>
  <c r="C20" i="6"/>
  <c r="O39" i="5"/>
  <c r="AB58" i="3"/>
  <c r="C16" i="19"/>
  <c r="K24" i="14"/>
  <c r="A16" i="19"/>
  <c r="K26" i="14"/>
  <c r="BH48" i="1"/>
  <c r="AE38" i="3"/>
  <c r="S15" i="5"/>
  <c r="A22" i="5"/>
  <c r="R15" i="17"/>
  <c r="C36" i="25"/>
  <c r="B16" i="22"/>
  <c r="A20" i="22"/>
  <c r="J18" i="19"/>
  <c r="B30" i="21"/>
  <c r="G57" i="19"/>
  <c r="G58" i="19"/>
  <c r="K37" i="14"/>
  <c r="K39" i="14"/>
  <c r="R23" i="19"/>
  <c r="A21" i="21"/>
  <c r="R16" i="19"/>
  <c r="F54" i="19"/>
  <c r="O62" i="19"/>
  <c r="F55" i="19"/>
  <c r="B28" i="18"/>
  <c r="J43" i="14"/>
  <c r="B27" i="18"/>
  <c r="J45" i="14"/>
  <c r="G38" i="6"/>
  <c r="G17" i="17"/>
  <c r="B37" i="7"/>
  <c r="A56" i="19"/>
  <c r="BU34" i="1"/>
  <c r="Z53" i="17"/>
  <c r="AB16" i="17"/>
  <c r="AQ17" i="17"/>
  <c r="AA49" i="17"/>
  <c r="B53" i="17"/>
  <c r="S24" i="17"/>
  <c r="BU22" i="1"/>
  <c r="BU23" i="1"/>
  <c r="C52" i="24"/>
  <c r="A59" i="24"/>
  <c r="W25" i="17"/>
  <c r="O39" i="17"/>
  <c r="AI62" i="3"/>
  <c r="A22" i="24"/>
  <c r="B43" i="22"/>
  <c r="C20" i="24"/>
  <c r="A61" i="22"/>
  <c r="AN22" i="17"/>
  <c r="AJ34" i="3"/>
  <c r="C55" i="22"/>
  <c r="C52" i="22"/>
  <c r="C19" i="20"/>
  <c r="C17" i="20"/>
  <c r="A37" i="25"/>
  <c r="A44" i="25"/>
  <c r="Z63" i="17"/>
  <c r="R33" i="17"/>
  <c r="AI31" i="3"/>
  <c r="B21" i="25"/>
  <c r="A28" i="22"/>
  <c r="B41" i="20"/>
  <c r="A25" i="22"/>
  <c r="C25" i="22"/>
  <c r="C17" i="17"/>
  <c r="C63" i="24"/>
  <c r="A52" i="21"/>
  <c r="A49" i="21"/>
  <c r="N20" i="19"/>
  <c r="N49" i="19"/>
  <c r="N42" i="19"/>
  <c r="N39" i="19"/>
  <c r="BQ63" i="1"/>
  <c r="BQ62" i="1"/>
  <c r="F57" i="5"/>
  <c r="S38" i="3"/>
  <c r="BQ57" i="1"/>
  <c r="BQ56" i="1"/>
  <c r="S60" i="5"/>
  <c r="A49" i="3"/>
  <c r="BT30" i="1"/>
  <c r="C25" i="21"/>
  <c r="K30" i="19"/>
  <c r="K20" i="19"/>
  <c r="BP43" i="1"/>
  <c r="A37" i="21"/>
  <c r="G37" i="19"/>
  <c r="G38" i="19"/>
  <c r="J26" i="14"/>
  <c r="J28" i="14"/>
  <c r="AZ55" i="1"/>
  <c r="G32" i="19"/>
  <c r="B38" i="18"/>
  <c r="BQ17" i="1"/>
  <c r="J23" i="14"/>
  <c r="B18" i="19"/>
  <c r="B37" i="18"/>
  <c r="BQ16" i="1"/>
  <c r="J25" i="14"/>
  <c r="BI34" i="1"/>
  <c r="K33" i="5"/>
  <c r="S54" i="3"/>
  <c r="B43" i="5"/>
  <c r="C53" i="7"/>
  <c r="R16" i="5"/>
  <c r="C38" i="10"/>
  <c r="J35" i="5"/>
  <c r="V62" i="17"/>
  <c r="O33" i="17"/>
  <c r="AI38" i="3"/>
  <c r="A19" i="24"/>
  <c r="A58" i="22"/>
  <c r="C17" i="24"/>
  <c r="A55" i="22"/>
  <c r="B61" i="20"/>
  <c r="O47" i="19"/>
  <c r="F36" i="19"/>
  <c r="O44" i="19"/>
  <c r="B51" i="20"/>
  <c r="O37" i="19"/>
  <c r="F26" i="19"/>
  <c r="O34" i="19"/>
  <c r="F27" i="19"/>
  <c r="A35" i="18"/>
  <c r="BL47" i="1"/>
  <c r="C34" i="18"/>
  <c r="BL46" i="1"/>
  <c r="B17" i="10"/>
  <c r="F39" i="14"/>
  <c r="A33" i="3"/>
  <c r="B54" i="19"/>
  <c r="A24" i="18"/>
  <c r="BL25" i="1"/>
  <c r="C23" i="18"/>
  <c r="BL24" i="1"/>
  <c r="C51" i="7"/>
  <c r="AB57" i="3"/>
  <c r="F52" i="14"/>
  <c r="BM50" i="1"/>
  <c r="BH55" i="1"/>
  <c r="W23" i="3"/>
  <c r="A61" i="5"/>
  <c r="B24" i="14"/>
  <c r="BA29" i="1"/>
  <c r="AA30" i="3"/>
  <c r="C17" i="10"/>
  <c r="S45" i="3"/>
  <c r="A28" i="7"/>
  <c r="B42" i="7"/>
  <c r="Z42" i="1"/>
  <c r="F62" i="14"/>
  <c r="BA43" i="1"/>
  <c r="A40" i="15"/>
  <c r="F47" i="17"/>
  <c r="BI37" i="1"/>
  <c r="B30" i="7"/>
  <c r="W48" i="3"/>
  <c r="A27" i="14"/>
  <c r="C35" i="15"/>
  <c r="AA20" i="3"/>
  <c r="R29" i="5"/>
  <c r="B49" i="10"/>
  <c r="G62" i="3"/>
  <c r="K63" i="6"/>
  <c r="BA47" i="1"/>
  <c r="W28" i="3"/>
  <c r="S58" i="3"/>
  <c r="F28" i="17"/>
  <c r="O42" i="3"/>
  <c r="B22" i="7"/>
  <c r="W61" i="17"/>
  <c r="O57" i="17"/>
  <c r="BT36" i="1"/>
  <c r="C40" i="24"/>
  <c r="A19" i="23"/>
  <c r="C30" i="24"/>
  <c r="A16" i="23"/>
  <c r="A28" i="21"/>
  <c r="R22" i="19"/>
  <c r="F60" i="19"/>
  <c r="R19" i="19"/>
  <c r="A19" i="21"/>
  <c r="O61" i="19"/>
  <c r="F50" i="19"/>
  <c r="O58" i="19"/>
  <c r="F51" i="19"/>
  <c r="B24" i="18"/>
  <c r="J51" i="14"/>
  <c r="B23" i="18"/>
  <c r="J53" i="14"/>
  <c r="BE24" i="1"/>
  <c r="C24" i="6"/>
  <c r="B28" i="6"/>
  <c r="F45" i="19"/>
  <c r="B18" i="18"/>
  <c r="J63" i="14"/>
  <c r="A44" i="18"/>
  <c r="J15" i="14"/>
  <c r="A17" i="14"/>
  <c r="AU43" i="1"/>
  <c r="B59" i="14"/>
  <c r="Z17" i="3"/>
  <c r="BH62" i="1"/>
  <c r="C38" i="5"/>
  <c r="G32" i="14"/>
  <c r="A30" i="5"/>
  <c r="A31" i="14"/>
  <c r="AV17" i="1"/>
  <c r="R51" i="5"/>
  <c r="C37" i="10"/>
  <c r="AA58" i="1"/>
  <c r="N35" i="6"/>
  <c r="AU63" i="1"/>
  <c r="F36" i="3"/>
  <c r="AE29" i="3"/>
  <c r="F50" i="17"/>
  <c r="G27" i="17"/>
  <c r="BI61" i="1"/>
  <c r="A59" i="14"/>
  <c r="R57" i="5"/>
  <c r="A60" i="3"/>
  <c r="N29" i="3"/>
  <c r="R39" i="5"/>
  <c r="Z50" i="3"/>
  <c r="A26" i="14"/>
  <c r="Z19" i="3"/>
  <c r="K17" i="5"/>
  <c r="N38" i="5"/>
  <c r="AY30" i="1"/>
  <c r="N43" i="1"/>
  <c r="N61" i="3"/>
  <c r="C37" i="3"/>
  <c r="B19" i="3"/>
  <c r="G27" i="14"/>
  <c r="S29" i="1"/>
  <c r="A63" i="3"/>
  <c r="AU60" i="3"/>
  <c r="R18" i="3"/>
  <c r="O51" i="6"/>
  <c r="J17" i="6"/>
  <c r="B62" i="3"/>
  <c r="V60" i="3"/>
  <c r="R26" i="3"/>
  <c r="B45" i="3"/>
  <c r="K32" i="1"/>
  <c r="AE62" i="3"/>
  <c r="AR41" i="1"/>
  <c r="G49" i="3"/>
  <c r="B27" i="10"/>
  <c r="F35" i="17"/>
  <c r="F53" i="19"/>
  <c r="B26" i="18"/>
  <c r="J47" i="14"/>
  <c r="B25" i="18"/>
  <c r="J49" i="14"/>
  <c r="C40" i="7"/>
  <c r="B30" i="6"/>
  <c r="C48" i="5"/>
  <c r="BM41" i="1"/>
  <c r="G57" i="14"/>
  <c r="O43" i="5"/>
  <c r="F48" i="5"/>
  <c r="G37" i="14"/>
  <c r="K53" i="6"/>
  <c r="Z63" i="3"/>
  <c r="B43" i="7"/>
  <c r="F37" i="6"/>
  <c r="K22" i="1"/>
  <c r="J52" i="3"/>
  <c r="N45" i="5"/>
  <c r="AQ48" i="1"/>
  <c r="J31" i="5"/>
  <c r="AR28" i="1"/>
  <c r="AE16" i="3"/>
  <c r="BI53" i="1"/>
  <c r="C45" i="7"/>
  <c r="AA38" i="3"/>
  <c r="K54" i="5"/>
  <c r="G52" i="17"/>
  <c r="B20" i="6"/>
  <c r="AA21" i="3"/>
  <c r="F57" i="14"/>
  <c r="K44" i="6"/>
  <c r="AU27" i="1"/>
  <c r="R59" i="1"/>
  <c r="AB17" i="3"/>
  <c r="AE25" i="1"/>
  <c r="N16" i="3"/>
  <c r="C53" i="5"/>
  <c r="AF40" i="17"/>
  <c r="B22" i="17"/>
  <c r="AJ58" i="3"/>
  <c r="AJ47" i="3"/>
  <c r="B50" i="22"/>
  <c r="C20" i="21"/>
  <c r="B44" i="22"/>
  <c r="B17" i="21"/>
  <c r="C25" i="20"/>
  <c r="K25" i="19"/>
  <c r="A24" i="20"/>
  <c r="K22" i="19"/>
  <c r="C20" i="20"/>
  <c r="K15" i="19"/>
  <c r="A19" i="20"/>
  <c r="J61" i="19"/>
  <c r="C29" i="19"/>
  <c r="BP36" i="1"/>
  <c r="A29" i="19"/>
  <c r="BP35" i="1"/>
  <c r="BI47" i="1"/>
  <c r="W62" i="3"/>
  <c r="K37" i="6"/>
  <c r="F18" i="3"/>
  <c r="C26" i="19"/>
  <c r="BP30" i="1"/>
  <c r="A26" i="19"/>
  <c r="BP29" i="1"/>
  <c r="BI59" i="1"/>
  <c r="AA47" i="3"/>
  <c r="B29" i="7"/>
  <c r="AA16" i="3"/>
  <c r="BI15" i="1"/>
  <c r="F19" i="14"/>
  <c r="F21" i="5"/>
  <c r="A15" i="1"/>
  <c r="C59" i="5"/>
  <c r="F55" i="17"/>
  <c r="A55" i="17"/>
  <c r="W61" i="3"/>
  <c r="W30" i="3"/>
  <c r="Z27" i="3"/>
  <c r="A37" i="7"/>
  <c r="AU23" i="1"/>
  <c r="N15" i="3"/>
  <c r="AZ44" i="1"/>
  <c r="AE55" i="3"/>
  <c r="BM36" i="1"/>
  <c r="A40" i="7"/>
  <c r="A19" i="15"/>
  <c r="F21" i="14"/>
  <c r="O47" i="3"/>
  <c r="G33" i="14"/>
  <c r="AE25" i="3"/>
  <c r="V17" i="3"/>
  <c r="F24" i="6"/>
  <c r="J46" i="5"/>
  <c r="B22" i="15"/>
  <c r="O32" i="6"/>
  <c r="F16" i="17"/>
  <c r="BA50" i="1"/>
  <c r="C43" i="7"/>
  <c r="K26" i="5"/>
  <c r="B35" i="5"/>
  <c r="A39" i="17"/>
  <c r="Z33" i="1"/>
  <c r="B55" i="5"/>
  <c r="J19" i="6"/>
  <c r="S25" i="1"/>
  <c r="BA20" i="1"/>
  <c r="O18" i="1"/>
  <c r="A37" i="14"/>
  <c r="B56" i="5"/>
  <c r="B21" i="15"/>
  <c r="B30" i="1"/>
  <c r="V32" i="1"/>
  <c r="S41" i="5"/>
  <c r="AN27" i="1"/>
  <c r="BD17" i="1"/>
  <c r="AE63" i="1"/>
  <c r="F50" i="1"/>
  <c r="A54" i="6"/>
  <c r="J48" i="3"/>
  <c r="W34" i="1"/>
  <c r="A42" i="1"/>
  <c r="AM20" i="1"/>
  <c r="AI51" i="1"/>
  <c r="F63" i="1"/>
  <c r="A28" i="17"/>
  <c r="BE27" i="1"/>
  <c r="G43" i="14"/>
  <c r="F18" i="17"/>
  <c r="J59" i="3"/>
  <c r="J15" i="1"/>
  <c r="A38" i="17"/>
  <c r="C57" i="7"/>
  <c r="K18" i="5"/>
  <c r="J62" i="5"/>
  <c r="K15" i="3"/>
  <c r="A30" i="6"/>
  <c r="C25" i="14"/>
  <c r="AR23" i="1"/>
  <c r="B18" i="10"/>
  <c r="AN38" i="1"/>
  <c r="C60" i="5"/>
  <c r="C32" i="10"/>
  <c r="AN44" i="1"/>
  <c r="O55" i="1"/>
  <c r="C35" i="3"/>
  <c r="AN16" i="1"/>
  <c r="C48" i="3"/>
  <c r="K46" i="1"/>
  <c r="J34" i="1"/>
  <c r="AJ35" i="1"/>
  <c r="G22" i="3"/>
  <c r="A32" i="1"/>
  <c r="AA58" i="3"/>
  <c r="B59" i="1"/>
  <c r="F51" i="6"/>
  <c r="W24" i="1"/>
  <c r="G54" i="3"/>
  <c r="AB42" i="1"/>
  <c r="R42" i="1"/>
  <c r="V40" i="1"/>
  <c r="N34" i="6"/>
  <c r="AB37" i="3"/>
  <c r="BA62" i="1"/>
  <c r="S62" i="3"/>
  <c r="AA57" i="1"/>
  <c r="AF63" i="3"/>
  <c r="AA22" i="3"/>
  <c r="A44" i="7"/>
  <c r="AA29" i="3"/>
  <c r="A48" i="3"/>
  <c r="N55" i="1"/>
  <c r="Z35" i="1"/>
  <c r="AQ16" i="1"/>
  <c r="AA37" i="1"/>
  <c r="N30" i="5"/>
  <c r="A34" i="10"/>
  <c r="B21" i="3"/>
  <c r="A42" i="17"/>
  <c r="J15" i="5"/>
  <c r="B60" i="6"/>
  <c r="A22" i="6"/>
  <c r="A59" i="6"/>
  <c r="J47" i="6"/>
  <c r="A35" i="10"/>
  <c r="AN50" i="1"/>
  <c r="B17" i="1"/>
  <c r="O32" i="1"/>
  <c r="AF57" i="1"/>
  <c r="K58" i="1"/>
  <c r="O22" i="1"/>
  <c r="A42" i="10"/>
  <c r="R25" i="3"/>
  <c r="O54" i="1"/>
  <c r="B58" i="7"/>
  <c r="S19" i="3"/>
  <c r="B57" i="6"/>
  <c r="F19" i="17"/>
  <c r="BE40" i="1"/>
  <c r="K32" i="6"/>
  <c r="BD35" i="1"/>
  <c r="BA55" i="1"/>
  <c r="O37" i="6"/>
  <c r="AB36" i="1"/>
  <c r="G22" i="17"/>
  <c r="AI50" i="1"/>
  <c r="B53" i="15"/>
  <c r="N25" i="6"/>
  <c r="AN32" i="1"/>
  <c r="C50" i="7"/>
  <c r="O28" i="1"/>
  <c r="B27" i="15"/>
  <c r="W60" i="1"/>
  <c r="B31" i="25"/>
  <c r="AI34" i="3"/>
  <c r="A15" i="25"/>
  <c r="AI60" i="3"/>
  <c r="C24" i="25"/>
  <c r="AM31" i="17"/>
  <c r="Z41" i="17"/>
  <c r="C15" i="17"/>
  <c r="S35" i="17"/>
  <c r="BU44" i="1"/>
  <c r="BU41" i="1"/>
  <c r="C61" i="24"/>
  <c r="B51" i="24"/>
  <c r="A35" i="23"/>
  <c r="C33" i="23"/>
  <c r="A50" i="21"/>
  <c r="C52" i="21"/>
  <c r="A32" i="23"/>
  <c r="C30" i="23"/>
  <c r="A47" i="21"/>
  <c r="C49" i="21"/>
  <c r="W53" i="17"/>
  <c r="O53" i="17"/>
  <c r="BT20" i="1"/>
  <c r="C36" i="24"/>
  <c r="A15" i="23"/>
  <c r="C27" i="24"/>
  <c r="B16" i="23"/>
  <c r="A24" i="21"/>
  <c r="R18" i="19"/>
  <c r="F56" i="19"/>
  <c r="S22" i="19"/>
  <c r="A33" i="21"/>
  <c r="R40" i="19"/>
  <c r="G29" i="19"/>
  <c r="R37" i="19"/>
  <c r="G30" i="19"/>
  <c r="C48" i="18"/>
  <c r="J42" i="14"/>
  <c r="A48" i="18"/>
  <c r="J44" i="14"/>
  <c r="C53" i="10"/>
  <c r="F30" i="6"/>
  <c r="J27" i="6"/>
  <c r="B27" i="19"/>
  <c r="BQ25" i="1"/>
  <c r="B26" i="19"/>
  <c r="BQ24" i="1"/>
  <c r="BI18" i="1"/>
  <c r="C30" i="15"/>
  <c r="AB16" i="3"/>
  <c r="V33" i="1"/>
  <c r="C45" i="17"/>
  <c r="A30" i="25"/>
  <c r="C20" i="22"/>
  <c r="C17" i="22"/>
  <c r="N48" i="19"/>
  <c r="N45" i="19"/>
  <c r="N38" i="19"/>
  <c r="N35" i="19"/>
  <c r="BQ59" i="1"/>
  <c r="BQ58" i="1"/>
  <c r="A18" i="14"/>
  <c r="J27" i="19"/>
  <c r="S31" i="19"/>
  <c r="J20" i="19"/>
  <c r="S28" i="19"/>
  <c r="J23" i="19"/>
  <c r="B52" i="18"/>
  <c r="K60" i="14"/>
  <c r="B51" i="18"/>
  <c r="K62" i="14"/>
  <c r="BH37" i="1"/>
  <c r="B34" i="7"/>
  <c r="K63" i="5"/>
  <c r="F49" i="19"/>
  <c r="N31" i="17"/>
  <c r="AE30" i="17"/>
  <c r="AB21" i="17"/>
  <c r="V19" i="17"/>
  <c r="AE23" i="17"/>
  <c r="C36" i="17"/>
  <c r="S56" i="17"/>
  <c r="N25" i="17"/>
  <c r="C51" i="25"/>
  <c r="B17" i="25"/>
  <c r="C29" i="25"/>
  <c r="Z48" i="17"/>
  <c r="S55" i="17"/>
  <c r="C45" i="25"/>
  <c r="A24" i="25"/>
  <c r="C54" i="23"/>
  <c r="B60" i="21"/>
  <c r="C51" i="23"/>
  <c r="B54" i="21"/>
  <c r="O29" i="17"/>
  <c r="A17" i="24"/>
  <c r="C15" i="24"/>
  <c r="B57" i="20"/>
  <c r="F32" i="19"/>
  <c r="B51" i="25"/>
  <c r="AI28" i="3"/>
  <c r="AJ16" i="17"/>
  <c r="B48" i="17"/>
  <c r="BT61" i="1"/>
  <c r="A45" i="24"/>
  <c r="B38" i="23"/>
  <c r="B23" i="21"/>
  <c r="B32" i="23"/>
  <c r="A44" i="21"/>
  <c r="V38" i="17"/>
  <c r="BU45" i="1"/>
  <c r="C35" i="23"/>
  <c r="C32" i="23"/>
  <c r="R50" i="19"/>
  <c r="R47" i="19"/>
  <c r="S23" i="19"/>
  <c r="S20" i="19"/>
  <c r="B44" i="18"/>
  <c r="B43" i="18"/>
  <c r="BH53" i="1"/>
  <c r="Z39" i="3"/>
  <c r="C61" i="18"/>
  <c r="A61" i="18"/>
  <c r="AZ15" i="1"/>
  <c r="F53" i="14"/>
  <c r="BT25" i="1"/>
  <c r="B60" i="22"/>
  <c r="A28" i="20"/>
  <c r="A23" i="20"/>
  <c r="A33" i="19"/>
  <c r="N25" i="19"/>
  <c r="N18" i="19"/>
  <c r="N15" i="19"/>
  <c r="BQ39" i="1"/>
  <c r="BQ38" i="1"/>
  <c r="A52" i="14"/>
  <c r="Z24" i="3"/>
  <c r="C57" i="18"/>
  <c r="BQ49" i="1"/>
  <c r="K57" i="14"/>
  <c r="C47" i="19"/>
  <c r="A57" i="18"/>
  <c r="BQ48" i="1"/>
  <c r="K59" i="14"/>
  <c r="BM35" i="1"/>
  <c r="G37" i="5"/>
  <c r="N25" i="5"/>
  <c r="N36" i="6"/>
  <c r="AE57" i="3"/>
  <c r="C28" i="7"/>
  <c r="F16" i="6"/>
  <c r="BD55" i="1"/>
  <c r="Z40" i="17"/>
  <c r="S49" i="17"/>
  <c r="B33" i="25"/>
  <c r="C26" i="25"/>
  <c r="C48" i="23"/>
  <c r="B48" i="21"/>
  <c r="C45" i="23"/>
  <c r="C63" i="21"/>
  <c r="R62" i="19"/>
  <c r="G51" i="19"/>
  <c r="R59" i="19"/>
  <c r="A39" i="21"/>
  <c r="R52" i="19"/>
  <c r="G41" i="19"/>
  <c r="R49" i="19"/>
  <c r="G42" i="19"/>
  <c r="C54" i="18"/>
  <c r="J18" i="14"/>
  <c r="A54" i="18"/>
  <c r="J20" i="14"/>
  <c r="BA23" i="1"/>
  <c r="K23" i="3"/>
  <c r="F44" i="5"/>
  <c r="G20" i="19"/>
  <c r="B42" i="18"/>
  <c r="J62" i="14"/>
  <c r="B41" i="18"/>
  <c r="J17" i="14"/>
  <c r="B54" i="7"/>
  <c r="V34" i="3"/>
  <c r="S49" i="5"/>
  <c r="A16" i="7"/>
  <c r="BH38" i="1"/>
  <c r="F28" i="14"/>
  <c r="F62" i="17"/>
  <c r="BD39" i="1"/>
  <c r="F17" i="3"/>
  <c r="G62" i="14"/>
  <c r="A27" i="7"/>
  <c r="F32" i="17"/>
  <c r="AI53" i="1"/>
  <c r="S28" i="5"/>
  <c r="AF49" i="3"/>
  <c r="F37" i="14"/>
  <c r="C16" i="15"/>
  <c r="A27" i="3"/>
  <c r="G55" i="3"/>
  <c r="BI20" i="1"/>
  <c r="B41" i="7"/>
  <c r="F34" i="3"/>
  <c r="B46" i="5"/>
  <c r="B19" i="6"/>
  <c r="G25" i="5"/>
  <c r="B59" i="7"/>
  <c r="A47" i="15"/>
  <c r="J53" i="5"/>
  <c r="A36" i="6"/>
  <c r="V56" i="3"/>
  <c r="N43" i="3"/>
  <c r="A29" i="3"/>
  <c r="B50" i="14"/>
  <c r="S22" i="3"/>
  <c r="N52" i="5"/>
  <c r="AB49" i="17"/>
  <c r="R23" i="17"/>
  <c r="B60" i="25"/>
  <c r="A46" i="25"/>
  <c r="B60" i="23"/>
  <c r="B28" i="22"/>
  <c r="B54" i="23"/>
  <c r="B22" i="22"/>
  <c r="S37" i="19"/>
  <c r="J26" i="19"/>
  <c r="S34" i="19"/>
  <c r="C45" i="21"/>
  <c r="S27" i="19"/>
  <c r="J16" i="19"/>
  <c r="S24" i="19"/>
  <c r="J17" i="19"/>
  <c r="B48" i="18"/>
  <c r="K21" i="14"/>
  <c r="B47" i="18"/>
  <c r="K23" i="14"/>
  <c r="BH45" i="1"/>
  <c r="R29" i="3"/>
  <c r="K49" i="5"/>
  <c r="G60" i="19"/>
  <c r="C63" i="18"/>
  <c r="K33" i="14"/>
  <c r="A63" i="18"/>
  <c r="K35" i="14"/>
  <c r="BH57" i="1"/>
  <c r="R23" i="5"/>
  <c r="N37" i="5"/>
  <c r="K33" i="6"/>
  <c r="BI49" i="1"/>
  <c r="B43" i="14"/>
  <c r="J50" i="5"/>
  <c r="R28" i="3"/>
  <c r="BE59" i="1"/>
  <c r="N59" i="5"/>
  <c r="BD19" i="1"/>
  <c r="G32" i="17"/>
  <c r="G59" i="3"/>
  <c r="G22" i="5"/>
  <c r="O39" i="3"/>
  <c r="AE53" i="3"/>
  <c r="S21" i="5"/>
  <c r="S30" i="1"/>
  <c r="A61" i="14"/>
  <c r="BI44" i="1"/>
  <c r="A47" i="17"/>
  <c r="G60" i="5"/>
  <c r="G54" i="17"/>
  <c r="B53" i="3"/>
  <c r="B60" i="14"/>
  <c r="K39" i="3"/>
  <c r="AB49" i="3"/>
  <c r="AF45" i="3"/>
  <c r="A24" i="5"/>
  <c r="J37" i="5"/>
  <c r="Z46" i="3"/>
  <c r="Z18" i="3"/>
  <c r="C57" i="14"/>
  <c r="N48" i="5"/>
  <c r="N36" i="5"/>
  <c r="G25" i="17"/>
  <c r="A25" i="5"/>
  <c r="AY61" i="1"/>
  <c r="A63" i="10"/>
  <c r="BE51" i="1"/>
  <c r="F35" i="3"/>
  <c r="AF21" i="1"/>
  <c r="V24" i="1"/>
  <c r="B34" i="6"/>
  <c r="B39" i="10"/>
  <c r="R15" i="5"/>
  <c r="AU51" i="3"/>
  <c r="S47" i="1"/>
  <c r="N62" i="1"/>
  <c r="C56" i="10"/>
  <c r="AU33" i="1"/>
  <c r="J53" i="3"/>
  <c r="J19" i="19"/>
  <c r="B50" i="18"/>
  <c r="K17" i="14"/>
  <c r="B49" i="18"/>
  <c r="K19" i="14"/>
  <c r="BH41" i="1"/>
  <c r="B59" i="5"/>
  <c r="V18" i="3"/>
  <c r="Z47" i="3"/>
  <c r="BH54" i="1"/>
  <c r="C21" i="5"/>
  <c r="A55" i="7"/>
  <c r="AF57" i="3"/>
  <c r="Z53" i="3"/>
  <c r="A48" i="17"/>
  <c r="C30" i="14"/>
  <c r="S43" i="5"/>
  <c r="AJ50" i="1"/>
  <c r="C31" i="6"/>
  <c r="J41" i="5"/>
  <c r="W35" i="1"/>
  <c r="AE54" i="3"/>
  <c r="AQ32" i="1"/>
  <c r="N26" i="6"/>
  <c r="BI36" i="1"/>
  <c r="Z21" i="3"/>
  <c r="R20" i="5"/>
  <c r="O41" i="6"/>
  <c r="AB60" i="3"/>
  <c r="V22" i="3"/>
  <c r="F38" i="3"/>
  <c r="A25" i="6"/>
  <c r="A19" i="5"/>
  <c r="AU55" i="1"/>
  <c r="Z49" i="3"/>
  <c r="W42" i="3"/>
  <c r="AI49" i="1"/>
  <c r="C27" i="3"/>
  <c r="A59" i="17"/>
  <c r="AZ45" i="1"/>
  <c r="C37" i="17"/>
  <c r="N26" i="17"/>
  <c r="B15" i="25"/>
  <c r="A58" i="23"/>
  <c r="B59" i="21"/>
  <c r="A55" i="23"/>
  <c r="B53" i="21"/>
  <c r="C44" i="20"/>
  <c r="N40" i="19"/>
  <c r="B40" i="20"/>
  <c r="N37" i="19"/>
  <c r="B31" i="20"/>
  <c r="N30" i="19"/>
  <c r="B28" i="20"/>
  <c r="N27" i="19"/>
  <c r="A49" i="19"/>
  <c r="BQ51" i="1"/>
  <c r="C48" i="19"/>
  <c r="BQ50" i="1"/>
  <c r="BM38" i="1"/>
  <c r="W26" i="3"/>
  <c r="F30" i="5"/>
  <c r="AE30" i="3"/>
  <c r="A46" i="19"/>
  <c r="BQ45" i="1"/>
  <c r="C45" i="19"/>
  <c r="BQ44" i="1"/>
  <c r="BM28" i="1"/>
  <c r="A45" i="14"/>
  <c r="F56" i="5"/>
  <c r="N44" i="5"/>
  <c r="BI48" i="1"/>
  <c r="C40" i="5"/>
  <c r="G28" i="14"/>
  <c r="G41" i="14"/>
  <c r="K28" i="5"/>
  <c r="J47" i="5"/>
  <c r="G46" i="14"/>
  <c r="R17" i="5"/>
  <c r="F61" i="17"/>
  <c r="G45" i="17"/>
  <c r="S53" i="5"/>
  <c r="G38" i="5"/>
  <c r="C29" i="7"/>
  <c r="C55" i="6"/>
  <c r="V54" i="3"/>
  <c r="BM56" i="1"/>
  <c r="BH43" i="1"/>
  <c r="R38" i="3"/>
  <c r="AF56" i="3"/>
  <c r="C26" i="3"/>
  <c r="G53" i="14"/>
  <c r="A62" i="17"/>
  <c r="AA49" i="3"/>
  <c r="AA34" i="3"/>
  <c r="A38" i="7"/>
  <c r="F32" i="6"/>
  <c r="G21" i="5"/>
  <c r="C28" i="15"/>
  <c r="AU25" i="3"/>
  <c r="B25" i="7"/>
  <c r="N22" i="3"/>
  <c r="B49" i="3"/>
  <c r="AE34" i="3"/>
  <c r="AU48" i="1"/>
  <c r="B41" i="5"/>
  <c r="AI58" i="1"/>
  <c r="A31" i="1"/>
  <c r="AR62" i="1"/>
  <c r="N40" i="5"/>
  <c r="F54" i="6"/>
  <c r="AI31" i="1"/>
  <c r="C48" i="10"/>
  <c r="W54" i="1"/>
  <c r="G30" i="17"/>
  <c r="W22" i="3"/>
  <c r="Z46" i="1"/>
  <c r="K35" i="3"/>
  <c r="AA63" i="3"/>
  <c r="B53" i="1"/>
  <c r="C39" i="1"/>
  <c r="W25" i="1"/>
  <c r="AV40" i="1"/>
  <c r="S54" i="1"/>
  <c r="AN52" i="1"/>
  <c r="AB21" i="1"/>
  <c r="F53" i="17"/>
  <c r="F53" i="3"/>
  <c r="J18" i="6"/>
  <c r="AJ43" i="1"/>
  <c r="A46" i="10"/>
  <c r="AI19" i="1"/>
  <c r="K55" i="6"/>
  <c r="N40" i="6"/>
  <c r="C49" i="10"/>
  <c r="C47" i="5"/>
  <c r="F33" i="14"/>
  <c r="F44" i="17"/>
  <c r="K31" i="3"/>
  <c r="Z38" i="1"/>
  <c r="J54" i="6"/>
  <c r="AU36" i="1"/>
  <c r="B19" i="5"/>
  <c r="AA40" i="3"/>
  <c r="A21" i="10"/>
  <c r="B57" i="1"/>
  <c r="J17" i="1"/>
  <c r="B16" i="15"/>
  <c r="B26" i="10"/>
  <c r="A23" i="14"/>
  <c r="G44" i="14"/>
  <c r="F29" i="3"/>
  <c r="AZ33" i="1"/>
  <c r="K54" i="1"/>
  <c r="AF22" i="1"/>
  <c r="K36" i="6"/>
  <c r="R57" i="1"/>
  <c r="G41" i="5"/>
  <c r="G31" i="5"/>
  <c r="AU47" i="3"/>
  <c r="Z55" i="3"/>
  <c r="S60" i="1"/>
  <c r="N18" i="3"/>
  <c r="A62" i="3"/>
  <c r="J56" i="3"/>
  <c r="K30" i="6"/>
  <c r="B33" i="1"/>
  <c r="AZ51" i="1"/>
  <c r="BE44" i="1"/>
  <c r="F17" i="6"/>
  <c r="C37" i="14"/>
  <c r="G17" i="1"/>
  <c r="C26" i="10"/>
  <c r="J62" i="6"/>
  <c r="J50" i="3"/>
  <c r="B21" i="14"/>
  <c r="S56" i="5"/>
  <c r="N37" i="6"/>
  <c r="AA21" i="1"/>
  <c r="F18" i="6"/>
  <c r="B17" i="5"/>
  <c r="B40" i="10"/>
  <c r="AJ40" i="1"/>
  <c r="AV26" i="1"/>
  <c r="F15" i="5"/>
  <c r="AJ56" i="1"/>
  <c r="A63" i="17"/>
  <c r="C45" i="1"/>
  <c r="N56" i="1"/>
  <c r="K48" i="1"/>
  <c r="Z24" i="1"/>
  <c r="AN28" i="1"/>
  <c r="G37" i="17"/>
  <c r="F58" i="17"/>
  <c r="A27" i="17"/>
  <c r="AF36" i="1"/>
  <c r="O27" i="3"/>
  <c r="B29" i="14"/>
  <c r="AF33" i="3"/>
  <c r="A16" i="3"/>
  <c r="BD60" i="1"/>
  <c r="BE50" i="1"/>
  <c r="AE51" i="1"/>
  <c r="O23" i="5"/>
  <c r="AA44" i="3"/>
  <c r="AZ60" i="1"/>
  <c r="C23" i="14"/>
  <c r="AZ48" i="1"/>
  <c r="A32" i="3"/>
  <c r="N48" i="3"/>
  <c r="K40" i="1"/>
  <c r="AB15" i="3"/>
  <c r="G29" i="17"/>
  <c r="J46" i="6"/>
  <c r="BA38" i="1"/>
  <c r="S26" i="5"/>
  <c r="F58" i="5"/>
  <c r="O20" i="3"/>
  <c r="A38" i="15"/>
  <c r="AE49" i="1"/>
  <c r="A15" i="7"/>
  <c r="C35" i="5"/>
  <c r="AV45" i="1"/>
  <c r="K52" i="1"/>
  <c r="G47" i="6"/>
  <c r="N22" i="5"/>
  <c r="J24" i="5"/>
  <c r="AE58" i="3"/>
  <c r="V23" i="3"/>
  <c r="O44" i="1"/>
  <c r="AM27" i="1"/>
  <c r="B28" i="14"/>
  <c r="A33" i="1"/>
  <c r="W42" i="1"/>
  <c r="B32" i="1"/>
  <c r="B31" i="6"/>
  <c r="O53" i="1"/>
  <c r="AB63" i="3"/>
  <c r="B63" i="15"/>
  <c r="O23" i="3"/>
  <c r="J32" i="3"/>
  <c r="B19" i="10"/>
  <c r="A26" i="17"/>
  <c r="C23" i="15"/>
  <c r="C35" i="14"/>
  <c r="S50" i="3"/>
  <c r="O20" i="6"/>
  <c r="A28" i="15"/>
  <c r="C29" i="3"/>
  <c r="W39" i="1"/>
  <c r="G29" i="14"/>
  <c r="O61" i="1"/>
  <c r="BD49" i="1"/>
  <c r="B58" i="14"/>
  <c r="AR15" i="1"/>
  <c r="A51" i="10"/>
  <c r="AB53" i="3"/>
  <c r="BE48" i="1"/>
  <c r="B53" i="7"/>
  <c r="K60" i="5"/>
  <c r="F34" i="17"/>
  <c r="A41" i="6"/>
  <c r="C22" i="10"/>
  <c r="AZ31" i="1"/>
  <c r="C45" i="3"/>
  <c r="A61" i="15"/>
  <c r="AY58" i="1"/>
  <c r="AA49" i="1"/>
  <c r="O56" i="6"/>
  <c r="J45" i="1"/>
  <c r="A30" i="14"/>
  <c r="C60" i="15"/>
  <c r="C50" i="15"/>
  <c r="S46" i="1"/>
  <c r="BA56" i="1"/>
  <c r="V51" i="3"/>
  <c r="V52" i="3"/>
  <c r="B42" i="3"/>
  <c r="AJ47" i="1"/>
  <c r="N61" i="6"/>
  <c r="B16" i="1"/>
  <c r="J16" i="3"/>
  <c r="F55" i="1"/>
  <c r="AE20" i="1"/>
  <c r="O45" i="1"/>
  <c r="A38" i="14"/>
  <c r="AA39" i="1"/>
  <c r="A54" i="3"/>
  <c r="AB41" i="3"/>
  <c r="C21" i="1"/>
  <c r="AY36" i="1"/>
  <c r="B32" i="6"/>
  <c r="AJ36" i="3"/>
  <c r="AA43" i="17"/>
  <c r="W18" i="17"/>
  <c r="AE55" i="17"/>
  <c r="V44" i="17"/>
  <c r="R54" i="17"/>
  <c r="O24" i="17"/>
  <c r="AJ24" i="3"/>
  <c r="B59" i="25"/>
  <c r="AI36" i="3"/>
  <c r="AJ32" i="17"/>
  <c r="R37" i="17"/>
  <c r="AI39" i="3"/>
  <c r="B30" i="25"/>
  <c r="A32" i="22"/>
  <c r="C47" i="20"/>
  <c r="A29" i="22"/>
  <c r="C43" i="20"/>
  <c r="C25" i="17"/>
  <c r="B58" i="24"/>
  <c r="A60" i="21"/>
  <c r="A57" i="21"/>
  <c r="N28" i="19"/>
  <c r="BU19" i="1"/>
  <c r="C50" i="24"/>
  <c r="A57" i="24"/>
  <c r="W17" i="17"/>
  <c r="O35" i="17"/>
  <c r="AI46" i="3"/>
  <c r="A20" i="24"/>
  <c r="A60" i="22"/>
  <c r="C18" i="24"/>
  <c r="A57" i="22"/>
  <c r="AM39" i="17"/>
  <c r="AJ18" i="3"/>
  <c r="C47" i="22"/>
  <c r="A43" i="22"/>
  <c r="A16" i="20"/>
  <c r="S62" i="19"/>
  <c r="C26" i="20"/>
  <c r="A25" i="20"/>
  <c r="C35" i="19"/>
  <c r="A35" i="19"/>
  <c r="BI23" i="1"/>
  <c r="AE40" i="3"/>
  <c r="C32" i="19"/>
  <c r="A32" i="19"/>
  <c r="BI35" i="1"/>
  <c r="AA39" i="3"/>
  <c r="AJ53" i="3"/>
  <c r="B57" i="22"/>
  <c r="O60" i="19"/>
  <c r="O50" i="19"/>
  <c r="C42" i="18"/>
  <c r="J59" i="19"/>
  <c r="J52" i="19"/>
  <c r="J49" i="19"/>
  <c r="BP24" i="1"/>
  <c r="BP23" i="1"/>
  <c r="B37" i="10"/>
  <c r="B26" i="14"/>
  <c r="C49" i="18"/>
  <c r="BQ33" i="1"/>
  <c r="J38" i="14"/>
  <c r="B34" i="19"/>
  <c r="A49" i="18"/>
  <c r="BQ32" i="1"/>
  <c r="J40" i="14"/>
  <c r="BM29" i="1"/>
  <c r="J61" i="5"/>
  <c r="AU22" i="3"/>
  <c r="A33" i="7"/>
  <c r="S52" i="5"/>
  <c r="B39" i="14"/>
  <c r="F42" i="14"/>
  <c r="N41" i="3"/>
  <c r="C61" i="17"/>
  <c r="N50" i="17"/>
  <c r="A49" i="25"/>
  <c r="B22" i="24"/>
  <c r="B42" i="22"/>
  <c r="B19" i="24"/>
  <c r="B33" i="22"/>
  <c r="A57" i="20"/>
  <c r="O15" i="19"/>
  <c r="B53" i="19"/>
  <c r="N61" i="19"/>
  <c r="A52" i="20"/>
  <c r="N54" i="19"/>
  <c r="B43" i="19"/>
  <c r="N51" i="19"/>
  <c r="B44" i="19"/>
  <c r="A19" i="18"/>
  <c r="C63" i="19"/>
  <c r="C18" i="18"/>
  <c r="BM63" i="1"/>
  <c r="O61" i="5"/>
  <c r="AF16" i="3"/>
  <c r="G32" i="6"/>
  <c r="A50" i="19"/>
  <c r="BQ53" i="1"/>
  <c r="C49" i="19"/>
  <c r="BQ52" i="1"/>
  <c r="BM40" i="1"/>
  <c r="B60" i="5"/>
  <c r="R22" i="3"/>
  <c r="W25" i="3"/>
  <c r="BI40" i="1"/>
  <c r="B20" i="7"/>
  <c r="AE60" i="3"/>
  <c r="G57" i="5"/>
  <c r="A35" i="7"/>
  <c r="C56" i="5"/>
  <c r="B35" i="14"/>
  <c r="O48" i="5"/>
  <c r="A47" i="14"/>
  <c r="B38" i="7"/>
  <c r="C60" i="7"/>
  <c r="S17" i="3"/>
  <c r="K59" i="3"/>
  <c r="AN30" i="1"/>
  <c r="A16" i="17"/>
  <c r="BM60" i="1"/>
  <c r="BH35" i="1"/>
  <c r="G26" i="17"/>
  <c r="AA23" i="3"/>
  <c r="K61" i="5"/>
  <c r="F24" i="17"/>
  <c r="O33" i="6"/>
  <c r="A33" i="17"/>
  <c r="J49" i="5"/>
  <c r="W45" i="3"/>
  <c r="A34" i="6"/>
  <c r="AA61" i="3"/>
  <c r="B63" i="3"/>
  <c r="AU17" i="3"/>
  <c r="C55" i="5"/>
  <c r="AM55" i="17"/>
  <c r="C21" i="17"/>
  <c r="BU56" i="1"/>
  <c r="B50" i="24"/>
  <c r="A41" i="23"/>
  <c r="A56" i="21"/>
  <c r="A38" i="23"/>
  <c r="A53" i="21"/>
  <c r="B25" i="20"/>
  <c r="N24" i="19"/>
  <c r="B22" i="20"/>
  <c r="N21" i="19"/>
  <c r="B15" i="20"/>
  <c r="K63" i="19"/>
  <c r="A43" i="20"/>
  <c r="K60" i="19"/>
  <c r="B37" i="19"/>
  <c r="BQ35" i="1"/>
  <c r="B36" i="19"/>
  <c r="BQ34" i="1"/>
  <c r="BM34" i="1"/>
  <c r="AA27" i="3"/>
  <c r="F35" i="14"/>
  <c r="K50" i="5"/>
  <c r="B31" i="19"/>
  <c r="BQ29" i="1"/>
  <c r="B30" i="19"/>
  <c r="BQ28" i="1"/>
  <c r="BM21" i="1"/>
  <c r="G37" i="6"/>
  <c r="K53" i="5"/>
  <c r="C21" i="3"/>
  <c r="BI17" i="1"/>
  <c r="AE41" i="3"/>
  <c r="K41" i="5"/>
  <c r="AA51" i="3"/>
  <c r="A40" i="5"/>
  <c r="B57" i="14"/>
  <c r="AV59" i="1"/>
  <c r="K58" i="3"/>
  <c r="G48" i="17"/>
  <c r="R47" i="5"/>
  <c r="AE52" i="3"/>
  <c r="F45" i="3"/>
  <c r="N56" i="6"/>
  <c r="C39" i="14"/>
  <c r="N57" i="5"/>
  <c r="G53" i="17"/>
  <c r="BH42" i="1"/>
  <c r="B42" i="10"/>
  <c r="J39" i="5"/>
  <c r="F61" i="14"/>
  <c r="K22" i="3"/>
  <c r="G63" i="5"/>
  <c r="A57" i="5"/>
  <c r="K17" i="3"/>
  <c r="K59" i="6"/>
  <c r="C56" i="14"/>
  <c r="Z20" i="3"/>
  <c r="C32" i="7"/>
  <c r="K25" i="1"/>
  <c r="B37" i="14"/>
  <c r="C25" i="5"/>
  <c r="F35" i="5"/>
  <c r="A23" i="15"/>
  <c r="G18" i="3"/>
  <c r="A19" i="14"/>
  <c r="O50" i="5"/>
  <c r="R46" i="3"/>
  <c r="J51" i="6"/>
  <c r="V44" i="1"/>
  <c r="B26" i="6"/>
  <c r="BA40" i="1"/>
  <c r="K39" i="6"/>
  <c r="B27" i="5"/>
  <c r="AF46" i="1"/>
  <c r="R51" i="3"/>
  <c r="R27" i="1"/>
  <c r="AF37" i="1"/>
  <c r="F38" i="14"/>
  <c r="W39" i="3"/>
  <c r="F21" i="19"/>
  <c r="A32" i="18"/>
  <c r="BL41" i="1"/>
  <c r="C31" i="18"/>
  <c r="BL40" i="1"/>
  <c r="S34" i="3"/>
  <c r="W17" i="3"/>
  <c r="F63" i="5"/>
  <c r="BM58" i="1"/>
  <c r="BH39" i="1"/>
  <c r="AA28" i="3"/>
  <c r="B51" i="14"/>
  <c r="K62" i="5"/>
  <c r="W43" i="3"/>
  <c r="A63" i="7"/>
  <c r="C32" i="14"/>
  <c r="W27" i="3"/>
  <c r="AQ50" i="1"/>
  <c r="S61" i="5"/>
  <c r="B31" i="7"/>
  <c r="AA48" i="3"/>
  <c r="V31" i="3"/>
  <c r="AU58" i="1"/>
  <c r="AF38" i="3"/>
  <c r="BH34" i="1"/>
  <c r="Z60" i="3"/>
  <c r="Z26" i="3"/>
  <c r="G33" i="3"/>
  <c r="AR33" i="1"/>
  <c r="AI24" i="1"/>
  <c r="A51" i="17"/>
  <c r="BA48" i="1"/>
  <c r="AJ18" i="1"/>
  <c r="A23" i="3"/>
  <c r="S25" i="17"/>
  <c r="A58" i="24"/>
  <c r="B40" i="21"/>
  <c r="B18" i="21"/>
  <c r="G27" i="19"/>
  <c r="A27" i="21"/>
  <c r="G17" i="19"/>
  <c r="G18" i="19"/>
  <c r="J19" i="14"/>
  <c r="J21" i="14"/>
  <c r="C18" i="10"/>
  <c r="F61" i="19"/>
  <c r="J31" i="14"/>
  <c r="J33" i="14"/>
  <c r="AF18" i="3"/>
  <c r="N30" i="6"/>
  <c r="C39" i="7"/>
  <c r="K25" i="5"/>
  <c r="A57" i="17"/>
  <c r="AU59" i="3"/>
  <c r="AU41" i="1"/>
  <c r="G45" i="3"/>
  <c r="O15" i="1"/>
  <c r="BI28" i="1"/>
  <c r="F56" i="14"/>
  <c r="G48" i="6"/>
  <c r="G49" i="17"/>
  <c r="B19" i="14"/>
  <c r="B41" i="3"/>
  <c r="N44" i="1"/>
  <c r="F62" i="3"/>
  <c r="BA19" i="1"/>
  <c r="R44" i="5"/>
  <c r="AV63" i="1"/>
  <c r="S55" i="5"/>
  <c r="C40" i="10"/>
  <c r="F27" i="1"/>
  <c r="B46" i="10"/>
  <c r="G50" i="1"/>
  <c r="F35" i="1"/>
  <c r="AM50" i="1"/>
  <c r="AE30" i="1"/>
  <c r="AQ57" i="1"/>
  <c r="B17" i="14"/>
  <c r="AY52" i="1"/>
  <c r="C49" i="7"/>
  <c r="B37" i="3"/>
  <c r="N36" i="3"/>
  <c r="A62" i="10"/>
  <c r="AY63" i="1"/>
  <c r="J33" i="3"/>
  <c r="C44" i="3"/>
  <c r="B38" i="14"/>
  <c r="F36" i="5"/>
  <c r="AV41" i="1"/>
  <c r="B20" i="3"/>
  <c r="C48" i="1"/>
  <c r="R16" i="1"/>
  <c r="N23" i="6"/>
  <c r="Z29" i="1"/>
  <c r="AM45" i="1"/>
  <c r="N41" i="6"/>
  <c r="B15" i="15"/>
  <c r="C60" i="1"/>
  <c r="C54" i="3"/>
  <c r="AZ29" i="1"/>
  <c r="O39" i="1"/>
  <c r="O36" i="6"/>
  <c r="R45" i="5"/>
  <c r="B34" i="10"/>
  <c r="C44" i="6"/>
  <c r="BE16" i="1"/>
  <c r="S23" i="1"/>
  <c r="A15" i="5"/>
  <c r="BA34" i="1"/>
  <c r="B53" i="6"/>
  <c r="C27" i="14"/>
  <c r="G63" i="3"/>
  <c r="S52" i="3"/>
  <c r="Z42" i="3"/>
  <c r="O16" i="3"/>
  <c r="AZ26" i="1"/>
  <c r="G58" i="1"/>
  <c r="S26" i="3"/>
  <c r="G62" i="1"/>
  <c r="K55" i="1"/>
  <c r="J31" i="6"/>
  <c r="F22" i="1"/>
  <c r="W56" i="1"/>
  <c r="S41" i="3"/>
  <c r="G39" i="6"/>
  <c r="AU29" i="1"/>
  <c r="O63" i="3"/>
  <c r="AM21" i="1"/>
  <c r="C47" i="15"/>
  <c r="A51" i="1"/>
  <c r="O46" i="3"/>
  <c r="AI59" i="1"/>
  <c r="Z32" i="1"/>
  <c r="F25" i="3"/>
  <c r="BE63" i="1"/>
  <c r="AF30" i="3"/>
  <c r="F31" i="6"/>
  <c r="J35" i="1"/>
  <c r="C49" i="15"/>
  <c r="N60" i="6"/>
  <c r="N56" i="3"/>
  <c r="AQ18" i="1"/>
  <c r="B49" i="7"/>
  <c r="C30" i="6"/>
  <c r="V24" i="3"/>
  <c r="K35" i="6"/>
  <c r="AF54" i="3"/>
  <c r="V42" i="3"/>
  <c r="A23" i="1"/>
  <c r="AM36" i="1"/>
  <c r="A36" i="5"/>
  <c r="C37" i="7"/>
  <c r="AE33" i="3"/>
  <c r="G31" i="17"/>
  <c r="AE47" i="1"/>
  <c r="G15" i="3"/>
  <c r="A45" i="17"/>
  <c r="AN62" i="1"/>
  <c r="F36" i="17"/>
  <c r="AJ39" i="1"/>
  <c r="B34" i="15"/>
  <c r="A31" i="15"/>
  <c r="G49" i="5"/>
  <c r="G50" i="6"/>
  <c r="AF17" i="1"/>
  <c r="S49" i="3"/>
  <c r="A43" i="10"/>
  <c r="F39" i="3"/>
  <c r="J34" i="6"/>
  <c r="A22" i="15"/>
  <c r="AY38" i="1"/>
  <c r="N61" i="5"/>
  <c r="N35" i="5"/>
  <c r="O59" i="6"/>
  <c r="AU31" i="3"/>
  <c r="A48" i="15"/>
  <c r="C62" i="3"/>
  <c r="AV22" i="1"/>
  <c r="K62" i="6"/>
  <c r="J42" i="6"/>
  <c r="AA25" i="1"/>
  <c r="G47" i="3"/>
  <c r="B48" i="10"/>
  <c r="F50" i="14"/>
  <c r="C22" i="7"/>
  <c r="O42" i="6"/>
  <c r="A22" i="14"/>
  <c r="A39" i="5"/>
  <c r="G22" i="1"/>
  <c r="J40" i="5"/>
  <c r="R33" i="1"/>
  <c r="AI52" i="1"/>
  <c r="AF31" i="1"/>
  <c r="AA62" i="1"/>
  <c r="S26" i="1"/>
  <c r="N46" i="6"/>
  <c r="BD63" i="1"/>
  <c r="W37" i="1"/>
  <c r="AR60" i="1"/>
  <c r="BD30" i="1"/>
  <c r="Z47" i="1"/>
  <c r="K24" i="6"/>
  <c r="F16" i="3"/>
  <c r="F26" i="1"/>
  <c r="B19" i="1"/>
  <c r="K60" i="1"/>
  <c r="B36" i="6"/>
  <c r="F43" i="6"/>
  <c r="K16" i="1"/>
  <c r="A60" i="17"/>
  <c r="N50" i="6"/>
  <c r="K30" i="1"/>
  <c r="C26" i="15"/>
  <c r="AN17" i="1"/>
  <c r="B39" i="3"/>
  <c r="F55" i="6"/>
  <c r="F37" i="3"/>
  <c r="A41" i="15"/>
  <c r="J37" i="6"/>
  <c r="Z55" i="1"/>
  <c r="B55" i="3"/>
  <c r="N28" i="3"/>
  <c r="B57" i="7"/>
  <c r="C58" i="7"/>
  <c r="B18" i="2"/>
  <c r="R48" i="1"/>
  <c r="A30" i="17"/>
  <c r="AR32" i="1"/>
  <c r="K47" i="1"/>
  <c r="V16" i="1"/>
  <c r="G53" i="6"/>
  <c r="O62" i="3"/>
  <c r="V62" i="1"/>
  <c r="AE62" i="1"/>
  <c r="AV24" i="1"/>
  <c r="O58" i="3"/>
  <c r="F47" i="1"/>
  <c r="BE45" i="1"/>
  <c r="AM54" i="1"/>
  <c r="A46" i="6"/>
  <c r="AZ36" i="1"/>
  <c r="F27" i="5"/>
  <c r="K34" i="3"/>
  <c r="G31" i="1"/>
  <c r="R56" i="1"/>
  <c r="AN60" i="1"/>
  <c r="C31" i="10"/>
  <c r="AB17" i="1"/>
  <c r="G36" i="5"/>
  <c r="AA54" i="1"/>
  <c r="A19" i="3"/>
  <c r="C29" i="15"/>
  <c r="V55" i="1"/>
  <c r="B38" i="15"/>
  <c r="G34" i="1"/>
  <c r="C25" i="10"/>
  <c r="C62" i="1"/>
  <c r="B29" i="3"/>
  <c r="C34" i="3"/>
  <c r="A53" i="17"/>
  <c r="R43" i="3"/>
  <c r="AF16" i="1"/>
  <c r="AB19" i="1"/>
  <c r="AZ62" i="1"/>
  <c r="B46" i="3"/>
  <c r="AV35" i="1"/>
  <c r="A51" i="15"/>
  <c r="A17" i="15"/>
  <c r="C15" i="6"/>
  <c r="AF29" i="1"/>
  <c r="AN24" i="1"/>
  <c r="F41" i="3"/>
  <c r="R58" i="3"/>
  <c r="AA50" i="3"/>
  <c r="AV39" i="1"/>
  <c r="A24" i="3"/>
  <c r="AA60" i="1"/>
  <c r="K21" i="1"/>
  <c r="G52" i="14"/>
  <c r="S50" i="1"/>
  <c r="BT51" i="1"/>
  <c r="AA42" i="17"/>
  <c r="W50" i="17"/>
  <c r="AI21" i="17"/>
  <c r="W59" i="17"/>
  <c r="B37" i="17"/>
  <c r="O56" i="17"/>
  <c r="BT39" i="1"/>
  <c r="BT40" i="1"/>
  <c r="A35" i="24"/>
  <c r="C41" i="24"/>
  <c r="B52" i="17"/>
  <c r="BU20" i="1"/>
  <c r="C49" i="24"/>
  <c r="A23" i="23"/>
  <c r="B31" i="21"/>
  <c r="B40" i="23"/>
  <c r="B25" i="21"/>
  <c r="V54" i="17"/>
  <c r="BU61" i="1"/>
  <c r="A44" i="23"/>
  <c r="C40" i="23"/>
  <c r="R58" i="19"/>
  <c r="C47" i="25"/>
  <c r="C27" i="25"/>
  <c r="A26" i="25"/>
  <c r="AB42" i="17"/>
  <c r="S51" i="17"/>
  <c r="B37" i="25"/>
  <c r="B16" i="25"/>
  <c r="C50" i="23"/>
  <c r="B52" i="21"/>
  <c r="C47" i="23"/>
  <c r="B46" i="21"/>
  <c r="O21" i="17"/>
  <c r="B42" i="24"/>
  <c r="B39" i="24"/>
  <c r="B49" i="20"/>
  <c r="F24" i="19"/>
  <c r="B16" i="21"/>
  <c r="F46" i="19"/>
  <c r="F47" i="19"/>
  <c r="J59" i="14"/>
  <c r="J61" i="14"/>
  <c r="B30" i="14"/>
  <c r="F41" i="19"/>
  <c r="BL61" i="1"/>
  <c r="BL60" i="1"/>
  <c r="Z16" i="3"/>
  <c r="O49" i="17"/>
  <c r="C25" i="24"/>
  <c r="F52" i="19"/>
  <c r="F42" i="19"/>
  <c r="BL63" i="1"/>
  <c r="O40" i="19"/>
  <c r="O33" i="19"/>
  <c r="O30" i="19"/>
  <c r="A33" i="18"/>
  <c r="C32" i="18"/>
  <c r="BE61" i="1"/>
  <c r="O28" i="5"/>
  <c r="B46" i="18"/>
  <c r="B16" i="18"/>
  <c r="K25" i="14"/>
  <c r="C55" i="19"/>
  <c r="B45" i="18"/>
  <c r="B15" i="18"/>
  <c r="K27" i="14"/>
  <c r="BM53" i="1"/>
  <c r="BH49" i="1"/>
  <c r="A33" i="14"/>
  <c r="O18" i="5"/>
  <c r="F27" i="3"/>
  <c r="G25" i="14"/>
  <c r="O37" i="3"/>
  <c r="A25" i="17"/>
  <c r="AA26" i="17"/>
  <c r="S17" i="17"/>
  <c r="BT54" i="1"/>
  <c r="A50" i="24"/>
  <c r="B31" i="23"/>
  <c r="B24" i="21"/>
  <c r="B25" i="23"/>
  <c r="A36" i="21"/>
  <c r="R30" i="19"/>
  <c r="G19" i="19"/>
  <c r="R27" i="19"/>
  <c r="A23" i="21"/>
  <c r="R20" i="19"/>
  <c r="F58" i="19"/>
  <c r="R17" i="19"/>
  <c r="F59" i="19"/>
  <c r="B32" i="18"/>
  <c r="J35" i="14"/>
  <c r="B31" i="18"/>
  <c r="J37" i="14"/>
  <c r="A27" i="10"/>
  <c r="A18" i="17"/>
  <c r="F48" i="6"/>
  <c r="F37" i="19"/>
  <c r="A40" i="18"/>
  <c r="BL57" i="1"/>
  <c r="C39" i="18"/>
  <c r="BL56" i="1"/>
  <c r="K47" i="6"/>
  <c r="C48" i="7"/>
  <c r="AY27" i="1"/>
  <c r="BM30" i="1"/>
  <c r="G24" i="5"/>
  <c r="AA24" i="3"/>
  <c r="AB38" i="3"/>
  <c r="AA54" i="3"/>
  <c r="O35" i="5"/>
  <c r="A41" i="14"/>
  <c r="K44" i="5"/>
  <c r="AF55" i="3"/>
  <c r="V26" i="3"/>
  <c r="A25" i="7"/>
  <c r="B28" i="5"/>
  <c r="J38" i="5"/>
  <c r="B43" i="10"/>
  <c r="V28" i="3"/>
  <c r="N20" i="6"/>
  <c r="BH18" i="1"/>
  <c r="N33" i="6"/>
  <c r="W54" i="3"/>
  <c r="J63" i="3"/>
  <c r="G19" i="14"/>
  <c r="A56" i="6"/>
  <c r="K29" i="3"/>
  <c r="F60" i="14"/>
  <c r="J22" i="6"/>
  <c r="BD25" i="1"/>
  <c r="G33" i="17"/>
  <c r="AF17" i="3"/>
  <c r="AU46" i="1"/>
  <c r="C41" i="6"/>
  <c r="Z61" i="3"/>
  <c r="V46" i="17"/>
  <c r="O25" i="17"/>
  <c r="B55" i="25"/>
  <c r="A15" i="24"/>
  <c r="A50" i="22"/>
  <c r="C43" i="24"/>
  <c r="A47" i="22"/>
  <c r="B53" i="20"/>
  <c r="O39" i="19"/>
  <c r="F28" i="19"/>
  <c r="O36" i="19"/>
  <c r="B43" i="20"/>
  <c r="O29" i="19"/>
  <c r="F18" i="19"/>
  <c r="O26" i="19"/>
  <c r="F19" i="19"/>
  <c r="A31" i="18"/>
  <c r="BL39" i="1"/>
  <c r="C30" i="18"/>
  <c r="BL38" i="1"/>
  <c r="J27" i="3"/>
  <c r="K49" i="3"/>
  <c r="B31" i="10"/>
  <c r="B62" i="19"/>
  <c r="A28" i="18"/>
  <c r="BL33" i="1"/>
  <c r="C27" i="18"/>
  <c r="BL32" i="1"/>
  <c r="BA59" i="1"/>
  <c r="K38" i="6"/>
  <c r="N34" i="5"/>
  <c r="BM31" i="1"/>
  <c r="C36" i="14"/>
  <c r="F54" i="5"/>
  <c r="A17" i="5"/>
  <c r="G47" i="14"/>
  <c r="B40" i="14"/>
  <c r="O36" i="5"/>
  <c r="AB36" i="3"/>
  <c r="B22" i="5"/>
  <c r="B38" i="10"/>
  <c r="R59" i="3"/>
  <c r="G24" i="14"/>
  <c r="C43" i="15"/>
  <c r="J40" i="6"/>
  <c r="AU51" i="1"/>
  <c r="A44" i="17"/>
  <c r="BI29" i="1"/>
  <c r="A50" i="5"/>
  <c r="N63" i="5"/>
  <c r="C47" i="7"/>
  <c r="Z38" i="3"/>
  <c r="F29" i="5"/>
  <c r="R23" i="3"/>
  <c r="A45" i="6"/>
  <c r="O49" i="5"/>
  <c r="A43" i="14"/>
  <c r="B16" i="10"/>
  <c r="S46" i="3"/>
  <c r="A32" i="17"/>
  <c r="K38" i="1"/>
  <c r="F58" i="6"/>
  <c r="G16" i="3"/>
  <c r="F52" i="17"/>
  <c r="B56" i="7"/>
  <c r="A48" i="14"/>
  <c r="S29" i="5"/>
  <c r="AA29" i="1"/>
  <c r="O48" i="1"/>
  <c r="A46" i="5"/>
  <c r="AB34" i="3"/>
  <c r="J34" i="3"/>
  <c r="AZ54" i="1"/>
  <c r="AB45" i="1"/>
  <c r="J15" i="3"/>
  <c r="A16" i="6"/>
  <c r="A53" i="6"/>
  <c r="AF15" i="3"/>
  <c r="BE55" i="1"/>
  <c r="B23" i="5"/>
  <c r="G36" i="19"/>
  <c r="C51" i="18"/>
  <c r="J30" i="14"/>
  <c r="A51" i="18"/>
  <c r="J32" i="14"/>
  <c r="A57" i="7"/>
  <c r="N33" i="3"/>
  <c r="R33" i="5"/>
  <c r="G36" i="14"/>
  <c r="BH22" i="1"/>
  <c r="F49" i="5"/>
  <c r="G38" i="14"/>
  <c r="AV38" i="1"/>
  <c r="B39" i="5"/>
  <c r="G20" i="5"/>
  <c r="W51" i="3"/>
  <c r="O26" i="5"/>
  <c r="B31" i="5"/>
  <c r="K45" i="5"/>
  <c r="J48" i="5"/>
  <c r="C38" i="7"/>
  <c r="C28" i="10"/>
  <c r="AM41" i="1"/>
  <c r="AB21" i="3"/>
  <c r="BI21" i="1"/>
  <c r="A53" i="14"/>
  <c r="A31" i="5"/>
  <c r="F47" i="5"/>
  <c r="B17" i="3"/>
  <c r="W15" i="3"/>
  <c r="Z58" i="3"/>
  <c r="V53" i="3"/>
  <c r="AU26" i="1"/>
  <c r="S35" i="5"/>
  <c r="B54" i="17"/>
  <c r="C51" i="24"/>
  <c r="B35" i="21"/>
  <c r="B29" i="21"/>
  <c r="K57" i="19"/>
  <c r="K54" i="19"/>
  <c r="K47" i="19"/>
  <c r="K44" i="19"/>
  <c r="BQ19" i="1"/>
  <c r="BQ18" i="1"/>
  <c r="AB62" i="3"/>
  <c r="F18" i="5"/>
  <c r="BP62" i="1"/>
  <c r="BP61" i="1"/>
  <c r="B22" i="3"/>
  <c r="AU55" i="3"/>
  <c r="B24" i="5"/>
  <c r="G18" i="17"/>
  <c r="AZ34" i="1"/>
  <c r="S36" i="5"/>
  <c r="AU18" i="3"/>
  <c r="J58" i="3"/>
  <c r="A63" i="15"/>
  <c r="A31" i="17"/>
  <c r="BA18" i="1"/>
  <c r="W47" i="3"/>
  <c r="G48" i="5"/>
  <c r="Z22" i="3"/>
  <c r="J25" i="5"/>
  <c r="B52" i="7"/>
  <c r="AF55" i="1"/>
  <c r="B55" i="6"/>
  <c r="AA41" i="3"/>
  <c r="K42" i="5"/>
  <c r="AR40" i="1"/>
  <c r="C38" i="6"/>
  <c r="F43" i="1"/>
  <c r="AB33" i="1"/>
  <c r="AE42" i="1"/>
  <c r="AR61" i="1"/>
  <c r="K37" i="1"/>
  <c r="AB44" i="1"/>
  <c r="O30" i="6"/>
  <c r="J62" i="1"/>
  <c r="K60" i="6"/>
  <c r="A43" i="3"/>
  <c r="S30" i="3"/>
  <c r="A44" i="6"/>
  <c r="S43" i="3"/>
  <c r="F26" i="14"/>
  <c r="B22" i="2"/>
  <c r="C35" i="6"/>
  <c r="O46" i="5"/>
  <c r="O38" i="1"/>
  <c r="AY19" i="1"/>
  <c r="K57" i="3"/>
  <c r="K26" i="3"/>
  <c r="F52" i="3"/>
  <c r="C46" i="3"/>
  <c r="G63" i="14"/>
  <c r="A33" i="15"/>
  <c r="K53" i="1"/>
  <c r="J60" i="6"/>
  <c r="W49" i="1"/>
  <c r="C17" i="5"/>
  <c r="R17" i="3"/>
  <c r="Z62" i="1"/>
  <c r="N52" i="1"/>
  <c r="B62" i="5"/>
  <c r="C23" i="10"/>
  <c r="R28" i="1"/>
  <c r="F29" i="1"/>
  <c r="AN19" i="1"/>
  <c r="C43" i="1"/>
  <c r="AU61" i="1"/>
  <c r="AA26" i="1"/>
  <c r="F42" i="17"/>
  <c r="O17" i="1"/>
  <c r="F51" i="3"/>
  <c r="B33" i="6"/>
  <c r="A49" i="10"/>
  <c r="J58" i="1"/>
  <c r="V40" i="3"/>
  <c r="AI15" i="1"/>
  <c r="B39" i="7"/>
  <c r="N53" i="6"/>
  <c r="AQ23" i="1"/>
  <c r="AB51" i="1"/>
  <c r="F60" i="6"/>
  <c r="J41" i="1"/>
  <c r="AQ34" i="1"/>
  <c r="BA35" i="1"/>
  <c r="BA27" i="1"/>
  <c r="K48" i="6"/>
  <c r="AI62" i="1"/>
  <c r="J20" i="1"/>
  <c r="J59" i="1"/>
  <c r="B47" i="1"/>
  <c r="C53" i="1"/>
  <c r="AU40" i="1"/>
  <c r="AF35" i="1"/>
  <c r="S39" i="5"/>
  <c r="AR30" i="1"/>
  <c r="O24" i="5"/>
  <c r="R40" i="1"/>
  <c r="C32" i="15"/>
  <c r="G63" i="1"/>
  <c r="AU19" i="1"/>
  <c r="V23" i="1"/>
  <c r="K56" i="1"/>
  <c r="W55" i="3"/>
  <c r="AN31" i="1"/>
  <c r="O23" i="6"/>
  <c r="A29" i="6"/>
  <c r="BA15" i="1"/>
  <c r="AJ33" i="1"/>
  <c r="V32" i="3"/>
  <c r="A16" i="15"/>
  <c r="B35" i="15"/>
  <c r="AB56" i="3"/>
  <c r="J63" i="1"/>
  <c r="G33" i="5"/>
  <c r="AF35" i="3"/>
  <c r="AU39" i="1"/>
  <c r="W32" i="3"/>
  <c r="AJ58" i="1"/>
  <c r="R53" i="1"/>
  <c r="N31" i="5"/>
  <c r="R43" i="1"/>
  <c r="O30" i="3"/>
  <c r="R32" i="1"/>
  <c r="AN33" i="1"/>
  <c r="A21" i="15"/>
  <c r="R16" i="3"/>
  <c r="K31" i="6"/>
  <c r="AN21" i="1"/>
  <c r="AU30" i="3"/>
  <c r="AE35" i="3"/>
  <c r="A47" i="1"/>
  <c r="AU34" i="1"/>
  <c r="V22" i="1"/>
  <c r="J35" i="3"/>
  <c r="AN34" i="1"/>
  <c r="N54" i="6"/>
  <c r="A17" i="17"/>
  <c r="AZ57" i="1"/>
  <c r="B60" i="10"/>
  <c r="O15" i="6"/>
  <c r="A24" i="1"/>
  <c r="R40" i="3"/>
  <c r="A26" i="3"/>
  <c r="W61" i="1"/>
  <c r="S48" i="5"/>
  <c r="N27" i="5"/>
  <c r="AM49" i="1"/>
  <c r="A18" i="15"/>
  <c r="B35" i="7"/>
  <c r="AM37" i="1"/>
  <c r="AM33" i="1"/>
  <c r="N57" i="1"/>
  <c r="B45" i="15"/>
  <c r="Z15" i="1"/>
  <c r="AU62" i="3"/>
  <c r="K49" i="1"/>
  <c r="S40" i="3"/>
  <c r="Z23" i="1"/>
  <c r="AQ24" i="1"/>
  <c r="W56" i="3"/>
  <c r="AN15" i="1"/>
  <c r="R54" i="3"/>
  <c r="AE37" i="1"/>
  <c r="W38" i="1"/>
  <c r="B40" i="3"/>
  <c r="W44" i="1"/>
  <c r="AN23" i="1"/>
  <c r="AR26" i="1"/>
  <c r="AU40" i="3"/>
  <c r="F26" i="3"/>
  <c r="AU20" i="3"/>
  <c r="A52" i="6"/>
  <c r="A35" i="17"/>
  <c r="O51" i="5"/>
  <c r="A23" i="7"/>
  <c r="K43" i="5"/>
  <c r="A28" i="14"/>
  <c r="R50" i="3"/>
  <c r="J44" i="5"/>
  <c r="AM15" i="1"/>
  <c r="G63" i="6"/>
  <c r="AE46" i="1"/>
  <c r="A18" i="3"/>
  <c r="AZ18" i="1"/>
  <c r="B54" i="14"/>
  <c r="J33" i="5"/>
  <c r="A24" i="10"/>
  <c r="AE39" i="1"/>
  <c r="B26" i="7"/>
  <c r="C24" i="7"/>
  <c r="B57" i="10"/>
  <c r="AA43" i="1"/>
  <c r="AJ26" i="1"/>
  <c r="AJ62" i="1"/>
  <c r="B26" i="15"/>
  <c r="AE22" i="1"/>
  <c r="AY24" i="1"/>
  <c r="F44" i="3"/>
  <c r="G31" i="14"/>
  <c r="F25" i="14"/>
  <c r="N19" i="1"/>
  <c r="V16" i="3"/>
  <c r="S48" i="1"/>
  <c r="A27" i="15"/>
  <c r="AJ51" i="1"/>
  <c r="N50" i="1"/>
  <c r="G29" i="6"/>
  <c r="V57" i="3"/>
  <c r="AM57" i="1"/>
  <c r="K28" i="1"/>
  <c r="A56" i="3"/>
  <c r="AF18" i="1"/>
  <c r="AA45" i="1"/>
  <c r="O52" i="3"/>
  <c r="AY45" i="1"/>
  <c r="AA55" i="3"/>
  <c r="Z34" i="1"/>
  <c r="R36" i="3"/>
  <c r="AJ55" i="1"/>
  <c r="K20" i="3"/>
  <c r="AU24" i="1"/>
  <c r="AM52" i="1"/>
  <c r="AB18" i="1"/>
  <c r="AM51" i="1"/>
  <c r="BE47" i="1"/>
  <c r="A30" i="1"/>
  <c r="AA60" i="3"/>
  <c r="O43" i="1"/>
  <c r="A32" i="6"/>
  <c r="AQ47" i="1"/>
  <c r="AE54" i="1"/>
  <c r="R35" i="5"/>
  <c r="G37" i="3"/>
  <c r="G23" i="6"/>
  <c r="N37" i="1"/>
  <c r="O48" i="3"/>
  <c r="A25" i="3"/>
  <c r="AJ31" i="1"/>
  <c r="N26" i="5"/>
  <c r="O45" i="3"/>
  <c r="B24" i="1"/>
  <c r="A27" i="6"/>
  <c r="C15" i="3"/>
  <c r="B35" i="10"/>
  <c r="R20" i="1"/>
  <c r="C20" i="10"/>
  <c r="F27" i="6"/>
  <c r="G37" i="1"/>
  <c r="F21" i="1"/>
  <c r="O46" i="6"/>
  <c r="J21" i="3"/>
  <c r="F19" i="3"/>
  <c r="S35" i="3"/>
  <c r="Z49" i="1"/>
  <c r="J42" i="5"/>
  <c r="AQ43" i="1"/>
  <c r="B31" i="1"/>
  <c r="G40" i="1"/>
  <c r="B18" i="3"/>
  <c r="K42" i="3"/>
  <c r="AI21" i="1"/>
  <c r="AE41" i="1"/>
  <c r="K25" i="3"/>
  <c r="K57" i="1"/>
  <c r="V44" i="3"/>
  <c r="B21" i="10"/>
  <c r="AA15" i="3"/>
  <c r="S36" i="1"/>
  <c r="B40" i="7"/>
  <c r="G36" i="3"/>
  <c r="F56" i="1"/>
  <c r="C38" i="14"/>
  <c r="F63" i="6"/>
  <c r="AI37" i="1"/>
  <c r="C50" i="1"/>
  <c r="AB57" i="1"/>
  <c r="C20" i="15"/>
  <c r="AI48" i="1"/>
  <c r="AV25" i="1"/>
  <c r="F44" i="1"/>
  <c r="AI28" i="1"/>
  <c r="AM16" i="1"/>
  <c r="N47" i="3"/>
  <c r="AE49" i="3"/>
  <c r="N38" i="1"/>
  <c r="V27" i="3"/>
  <c r="A60" i="6"/>
  <c r="AR52" i="1"/>
  <c r="S38" i="1"/>
  <c r="V15" i="3"/>
  <c r="A62" i="1"/>
  <c r="N54" i="3"/>
  <c r="C42" i="15"/>
  <c r="Z16" i="1"/>
  <c r="B32" i="15"/>
  <c r="V34" i="1"/>
  <c r="AV56" i="1"/>
  <c r="AE23" i="1"/>
  <c r="K57" i="6"/>
  <c r="BD27" i="1"/>
  <c r="C28" i="6"/>
  <c r="A46" i="15"/>
  <c r="AA33" i="1"/>
  <c r="W33" i="3"/>
  <c r="C49" i="1"/>
  <c r="C57" i="6"/>
  <c r="B52" i="6"/>
  <c r="C55" i="3"/>
  <c r="C54" i="7"/>
  <c r="K44" i="1"/>
  <c r="K43" i="1"/>
  <c r="G21" i="1"/>
  <c r="C42" i="7"/>
  <c r="O21" i="6"/>
  <c r="G63" i="17"/>
  <c r="J38" i="6"/>
  <c r="O41" i="3"/>
  <c r="A19" i="17"/>
  <c r="N58" i="17"/>
  <c r="B30" i="24"/>
  <c r="B27" i="24"/>
  <c r="A61" i="20"/>
  <c r="B61" i="19"/>
  <c r="A56" i="20"/>
  <c r="B51" i="19"/>
  <c r="B52" i="19"/>
  <c r="BL23" i="1"/>
  <c r="BL22" i="1"/>
  <c r="R55" i="5"/>
  <c r="B46" i="19"/>
  <c r="BL17" i="1"/>
  <c r="BL16" i="1"/>
  <c r="V46" i="3"/>
  <c r="BM46" i="1"/>
  <c r="A36" i="17"/>
  <c r="S40" i="5"/>
  <c r="AY23" i="1"/>
  <c r="A53" i="3"/>
  <c r="F59" i="6"/>
  <c r="F61" i="5"/>
  <c r="F45" i="5"/>
  <c r="BI45" i="1"/>
  <c r="O57" i="5"/>
  <c r="BE30" i="1"/>
  <c r="F49" i="14"/>
  <c r="C51" i="10"/>
  <c r="A49" i="5"/>
  <c r="AF24" i="1"/>
  <c r="B32" i="5"/>
  <c r="J42" i="3"/>
  <c r="A61" i="17"/>
  <c r="AZ25" i="1"/>
  <c r="V20" i="1"/>
  <c r="AU38" i="3"/>
  <c r="AF58" i="3"/>
  <c r="C39" i="6"/>
  <c r="AU60" i="1"/>
  <c r="O31" i="3"/>
  <c r="G57" i="6"/>
  <c r="AE32" i="1"/>
  <c r="C20" i="14"/>
  <c r="G51" i="3"/>
  <c r="A22" i="17"/>
  <c r="G52" i="6"/>
  <c r="G60" i="6"/>
  <c r="AA31" i="3"/>
  <c r="N35" i="3"/>
  <c r="C56" i="7"/>
  <c r="AA20" i="1"/>
  <c r="O59" i="3"/>
  <c r="AA56" i="1"/>
  <c r="AU53" i="3"/>
  <c r="AF61" i="1"/>
  <c r="G16" i="1"/>
  <c r="O23" i="1"/>
  <c r="G44" i="6"/>
  <c r="G39" i="5"/>
  <c r="AI20" i="1"/>
  <c r="G30" i="1"/>
  <c r="R54" i="5"/>
  <c r="N16" i="1"/>
  <c r="A40" i="3"/>
  <c r="W19" i="1"/>
  <c r="J58" i="5"/>
  <c r="A49" i="14"/>
  <c r="O59" i="1"/>
  <c r="A37" i="10"/>
  <c r="AZ47" i="1"/>
  <c r="B48" i="15"/>
  <c r="B26" i="1"/>
  <c r="F61" i="3"/>
  <c r="K23" i="1"/>
  <c r="F19" i="6"/>
  <c r="AF50" i="1"/>
  <c r="B56" i="3"/>
  <c r="G54" i="14"/>
  <c r="G45" i="1"/>
  <c r="C55" i="7"/>
  <c r="AB41" i="1"/>
  <c r="A46" i="17"/>
  <c r="AJ37" i="1"/>
  <c r="K21" i="5"/>
  <c r="AE29" i="1"/>
  <c r="AM53" i="1"/>
  <c r="A45" i="3"/>
  <c r="C22" i="15"/>
  <c r="J45" i="6"/>
  <c r="G47" i="1"/>
  <c r="O55" i="3"/>
  <c r="G59" i="14"/>
  <c r="B30" i="10"/>
  <c r="AU37" i="1"/>
  <c r="AF63" i="1"/>
  <c r="BE54" i="1"/>
  <c r="BA25" i="1"/>
  <c r="F47" i="3"/>
  <c r="K20" i="1"/>
  <c r="AI38" i="1"/>
  <c r="AM24" i="1"/>
  <c r="AU22" i="1"/>
  <c r="B57" i="3"/>
  <c r="AR46" i="1"/>
  <c r="J33" i="6"/>
  <c r="N53" i="1"/>
  <c r="AA22" i="1"/>
  <c r="AY26" i="1"/>
  <c r="G29" i="3"/>
  <c r="J50" i="1"/>
  <c r="A60" i="15"/>
  <c r="A37" i="5"/>
  <c r="AN54" i="1"/>
  <c r="AR59" i="1"/>
  <c r="A25" i="15"/>
  <c r="C15" i="10"/>
  <c r="F28" i="1"/>
  <c r="J25" i="3"/>
  <c r="C31" i="15"/>
  <c r="AE15" i="3"/>
  <c r="G48" i="3"/>
  <c r="F53" i="5"/>
  <c r="F46" i="17"/>
  <c r="B52" i="14"/>
  <c r="G18" i="6"/>
  <c r="W59" i="1"/>
  <c r="O29" i="3"/>
  <c r="S53" i="1"/>
  <c r="B38" i="5"/>
  <c r="J19" i="1"/>
  <c r="A58" i="7"/>
  <c r="AV60" i="1"/>
  <c r="C63" i="6"/>
  <c r="S62" i="1"/>
  <c r="BA53" i="1"/>
  <c r="O44" i="3"/>
  <c r="B27" i="7"/>
  <c r="W62" i="1"/>
  <c r="W46" i="1"/>
  <c r="AF56" i="1"/>
  <c r="A40" i="1"/>
  <c r="Z57" i="1"/>
  <c r="C41" i="15"/>
  <c r="C54" i="14"/>
  <c r="G52" i="5"/>
  <c r="C47" i="6"/>
  <c r="AE56" i="1"/>
  <c r="B61" i="15"/>
  <c r="AZ58" i="1"/>
  <c r="AY21" i="1"/>
  <c r="BA24" i="1"/>
  <c r="S61" i="3"/>
  <c r="B50" i="15"/>
  <c r="C58" i="10"/>
  <c r="AQ63" i="1"/>
  <c r="Z45" i="3"/>
  <c r="S21" i="3"/>
  <c r="R24" i="5"/>
  <c r="O16" i="6"/>
  <c r="A42" i="3"/>
  <c r="B35" i="3"/>
  <c r="K54" i="3"/>
  <c r="AB35" i="3"/>
  <c r="AZ21" i="1"/>
  <c r="B15" i="1"/>
  <c r="AZ59" i="1"/>
  <c r="J24" i="3"/>
  <c r="AE33" i="1"/>
  <c r="C42" i="10"/>
  <c r="AM61" i="1"/>
  <c r="G59" i="6"/>
  <c r="K56" i="3"/>
  <c r="AV62" i="1"/>
  <c r="B25" i="1"/>
  <c r="A15" i="15"/>
  <c r="BD29" i="1"/>
  <c r="AB20" i="3"/>
  <c r="C36" i="15"/>
  <c r="G42" i="6"/>
  <c r="S25" i="5"/>
  <c r="AE20" i="3"/>
  <c r="K29" i="6"/>
  <c r="BD57" i="1"/>
  <c r="A20" i="14"/>
  <c r="B36" i="7"/>
  <c r="R49" i="5"/>
  <c r="BE34" i="1"/>
  <c r="O15" i="5"/>
  <c r="C27" i="5"/>
  <c r="C36" i="6"/>
  <c r="AJ54" i="1"/>
  <c r="F26" i="5"/>
  <c r="N28" i="6"/>
  <c r="N52" i="3"/>
  <c r="K54" i="6"/>
  <c r="O31" i="5"/>
  <c r="C43" i="14"/>
  <c r="G46" i="6"/>
  <c r="N44" i="6"/>
  <c r="F58" i="3"/>
  <c r="V29" i="1"/>
  <c r="AJ44" i="1"/>
  <c r="K50" i="1"/>
  <c r="AV31" i="1"/>
  <c r="O28" i="6"/>
  <c r="AF45" i="1"/>
  <c r="AQ51" i="1"/>
  <c r="F40" i="5"/>
  <c r="S19" i="5"/>
  <c r="AB61" i="1"/>
  <c r="S56" i="1"/>
  <c r="C46" i="1"/>
  <c r="S62" i="5"/>
  <c r="C21" i="15"/>
  <c r="AM18" i="1"/>
  <c r="K56" i="6"/>
  <c r="AJ61" i="1"/>
  <c r="AV52" i="1"/>
  <c r="AI35" i="1"/>
  <c r="F19" i="1"/>
  <c r="BE49" i="1"/>
  <c r="C62" i="6"/>
  <c r="F52" i="6"/>
  <c r="N27" i="1"/>
  <c r="A54" i="17"/>
  <c r="V56" i="1"/>
  <c r="AB22" i="1"/>
  <c r="AM17" i="1"/>
  <c r="W50" i="1"/>
  <c r="BD22" i="1"/>
  <c r="BD24" i="1"/>
  <c r="G23" i="3"/>
  <c r="A56" i="1"/>
  <c r="N20" i="3"/>
  <c r="F62" i="1"/>
  <c r="J54" i="3"/>
  <c r="G30" i="6"/>
  <c r="S51" i="1"/>
  <c r="AI57" i="1"/>
  <c r="W36" i="1"/>
  <c r="C16" i="1"/>
  <c r="B59" i="6"/>
  <c r="B60" i="3"/>
  <c r="G51" i="5"/>
  <c r="A53" i="7"/>
  <c r="J29" i="6"/>
  <c r="AA38" i="1"/>
  <c r="A52" i="1"/>
  <c r="BD38" i="1"/>
  <c r="AU36" i="3"/>
  <c r="O34" i="3"/>
  <c r="J55" i="5"/>
  <c r="J23" i="6"/>
  <c r="O42" i="1"/>
  <c r="C16" i="10"/>
  <c r="O40" i="3"/>
  <c r="J42" i="1"/>
  <c r="N54" i="5"/>
  <c r="B20" i="2"/>
  <c r="C47" i="10"/>
  <c r="R55" i="1"/>
  <c r="G20" i="3"/>
  <c r="F48" i="1"/>
  <c r="AM43" i="1"/>
  <c r="J35" i="6"/>
  <c r="AA51" i="1"/>
  <c r="N40" i="3"/>
  <c r="B27" i="2"/>
  <c r="F45" i="1"/>
  <c r="AI36" i="1"/>
  <c r="J25" i="6"/>
  <c r="G51" i="1"/>
  <c r="AF43" i="1"/>
  <c r="N46" i="1"/>
  <c r="C25" i="15"/>
  <c r="F30" i="3"/>
  <c r="BE17" i="1"/>
  <c r="BA33" i="1"/>
  <c r="F20" i="6"/>
  <c r="A24" i="14"/>
  <c r="J23" i="1"/>
  <c r="AU44" i="1"/>
  <c r="C38" i="1"/>
  <c r="R15" i="1"/>
  <c r="AM39" i="1"/>
  <c r="V36" i="1"/>
  <c r="AA16" i="1"/>
  <c r="R29" i="1"/>
  <c r="J53" i="1"/>
  <c r="AZ24" i="1"/>
  <c r="A60" i="1"/>
  <c r="V61" i="1"/>
  <c r="AN55" i="1"/>
  <c r="S61" i="1"/>
  <c r="C29" i="10"/>
  <c r="AZ28" i="1"/>
  <c r="AV53" i="1"/>
  <c r="AI41" i="1"/>
  <c r="B39" i="6"/>
  <c r="G29" i="1"/>
  <c r="C54" i="1"/>
  <c r="O25" i="6"/>
  <c r="J40" i="1"/>
  <c r="F25" i="6"/>
  <c r="F46" i="6"/>
  <c r="G61" i="3"/>
  <c r="A39" i="1"/>
  <c r="A25" i="14"/>
  <c r="O63" i="1"/>
  <c r="B29" i="15"/>
  <c r="AU53" i="1"/>
  <c r="BD52" i="1"/>
  <c r="AA61" i="1"/>
  <c r="A17" i="7"/>
  <c r="O41" i="1"/>
  <c r="N38" i="3"/>
  <c r="C63" i="7"/>
  <c r="S16" i="3"/>
  <c r="B47" i="3"/>
  <c r="B33" i="2"/>
  <c r="AM59" i="1"/>
  <c r="G18" i="1"/>
  <c r="J23" i="3"/>
  <c r="BD37" i="1"/>
  <c r="AE57" i="1"/>
  <c r="A62" i="6"/>
  <c r="S49" i="1"/>
  <c r="AQ40" i="1"/>
  <c r="C29" i="1"/>
  <c r="R19" i="1"/>
  <c r="AM44" i="1"/>
  <c r="F59" i="5"/>
  <c r="A34" i="1"/>
  <c r="R48" i="3"/>
  <c r="AF58" i="1"/>
  <c r="A15" i="10"/>
  <c r="N31" i="1"/>
  <c r="AQ36" i="1"/>
  <c r="AJ36" i="1"/>
  <c r="A18" i="1"/>
  <c r="G49" i="1"/>
  <c r="N38" i="6"/>
  <c r="F45" i="14"/>
  <c r="N24" i="6"/>
  <c r="R49" i="3"/>
  <c r="AM29" i="1"/>
  <c r="F46" i="1"/>
  <c r="AB23" i="1"/>
  <c r="AU42" i="1"/>
  <c r="O18" i="6"/>
  <c r="AF60" i="1"/>
  <c r="N42" i="3"/>
  <c r="O54" i="5"/>
  <c r="F57" i="6"/>
  <c r="AU26" i="3"/>
  <c r="N51" i="1"/>
  <c r="C51" i="1"/>
  <c r="AY17" i="1"/>
  <c r="B58" i="1"/>
  <c r="B56" i="10"/>
  <c r="O16" i="1"/>
  <c r="A35" i="15"/>
  <c r="AN25" i="1"/>
  <c r="AJ19" i="1"/>
  <c r="Z37" i="3"/>
  <c r="C24" i="1"/>
  <c r="AM40" i="1"/>
  <c r="S55" i="1"/>
  <c r="AU35" i="3"/>
  <c r="N31" i="6"/>
  <c r="O60" i="3"/>
  <c r="S23" i="3"/>
  <c r="B55" i="1"/>
  <c r="G32" i="3"/>
  <c r="J25" i="1"/>
  <c r="A44" i="1"/>
  <c r="AR47" i="1"/>
  <c r="O56" i="1"/>
  <c r="F49" i="17"/>
  <c r="AN58" i="1"/>
  <c r="AI63" i="1"/>
  <c r="B42" i="1"/>
  <c r="C37" i="15"/>
  <c r="AB50" i="1"/>
  <c r="B63" i="14"/>
  <c r="B34" i="1"/>
  <c r="AN42" i="1"/>
  <c r="AB15" i="1"/>
  <c r="C59" i="3"/>
  <c r="G44" i="1"/>
  <c r="N21" i="6"/>
  <c r="AE27" i="1"/>
  <c r="J56" i="1"/>
  <c r="BD46" i="1"/>
  <c r="B48" i="3"/>
  <c r="AI40" i="1"/>
  <c r="AB48" i="3"/>
  <c r="B46" i="15"/>
  <c r="O25" i="1"/>
  <c r="W41" i="1"/>
  <c r="G19" i="1"/>
  <c r="G48" i="1"/>
  <c r="B61" i="1"/>
  <c r="AJ16" i="1"/>
  <c r="AA59" i="1"/>
  <c r="K45" i="3"/>
  <c r="B46" i="1"/>
  <c r="C42" i="1"/>
  <c r="AV20" i="1"/>
  <c r="AQ25" i="1"/>
  <c r="N21" i="3"/>
  <c r="C18" i="5"/>
  <c r="F63" i="14"/>
  <c r="BD44" i="1"/>
  <c r="K49" i="6"/>
  <c r="AJ49" i="1"/>
  <c r="R39" i="17"/>
  <c r="B38" i="25"/>
  <c r="C49" i="20"/>
  <c r="C46" i="20"/>
  <c r="J42" i="19"/>
  <c r="J39" i="19"/>
  <c r="J32" i="19"/>
  <c r="J29" i="19"/>
  <c r="K36" i="14"/>
  <c r="K38" i="14"/>
  <c r="A49" i="7"/>
  <c r="B55" i="10"/>
  <c r="K48" i="14"/>
  <c r="K50" i="14"/>
  <c r="AY39" i="1"/>
  <c r="K42" i="6"/>
  <c r="AF60" i="3"/>
  <c r="K28" i="3"/>
  <c r="R63" i="5"/>
  <c r="V58" i="3"/>
  <c r="O15" i="3"/>
  <c r="A32" i="14"/>
  <c r="C62" i="7"/>
  <c r="BM39" i="1"/>
  <c r="AU59" i="1"/>
  <c r="R60" i="5"/>
  <c r="B39" i="15"/>
  <c r="AF29" i="3"/>
  <c r="N50" i="5"/>
  <c r="F52" i="5"/>
  <c r="B63" i="6"/>
  <c r="N28" i="1"/>
  <c r="O42" i="5"/>
  <c r="N17" i="6"/>
  <c r="AI61" i="1"/>
  <c r="AF62" i="1"/>
  <c r="J19" i="3"/>
  <c r="C24" i="15"/>
  <c r="B25" i="5"/>
  <c r="C44" i="10"/>
  <c r="A52" i="3"/>
  <c r="G20" i="1"/>
  <c r="K42" i="1"/>
  <c r="AY16" i="1"/>
  <c r="C52" i="14"/>
  <c r="A29" i="5"/>
  <c r="N39" i="5"/>
  <c r="K22" i="6"/>
  <c r="A50" i="6"/>
  <c r="AB33" i="3"/>
  <c r="Z17" i="1"/>
  <c r="A51" i="3"/>
  <c r="BE22" i="1"/>
  <c r="Z63" i="1"/>
  <c r="G46" i="3"/>
  <c r="AR29" i="1"/>
  <c r="W55" i="1"/>
  <c r="R52" i="1"/>
  <c r="N55" i="6"/>
  <c r="K24" i="1"/>
  <c r="AB24" i="1"/>
  <c r="C22" i="5"/>
  <c r="AF31" i="3"/>
  <c r="G54" i="6"/>
  <c r="N53" i="3"/>
  <c r="A24" i="6"/>
  <c r="AZ43" i="1"/>
  <c r="F55" i="3"/>
  <c r="K21" i="6"/>
  <c r="B24" i="7"/>
  <c r="AB32" i="3"/>
  <c r="S28" i="1"/>
  <c r="F17" i="1"/>
  <c r="N59" i="6"/>
  <c r="S15" i="3"/>
  <c r="J49" i="1"/>
  <c r="A50" i="17"/>
  <c r="AI30" i="1"/>
  <c r="C27" i="10"/>
  <c r="C17" i="3"/>
  <c r="N15" i="1"/>
  <c r="F27" i="14"/>
  <c r="O35" i="3"/>
  <c r="Z41" i="3"/>
  <c r="N54" i="1"/>
  <c r="A41" i="3"/>
  <c r="C56" i="15"/>
  <c r="F15" i="14"/>
  <c r="AQ17" i="1"/>
  <c r="B37" i="15"/>
  <c r="J30" i="1"/>
  <c r="W46" i="3"/>
  <c r="F39" i="17"/>
  <c r="Z37" i="1"/>
  <c r="A39" i="14"/>
  <c r="O52" i="1"/>
  <c r="A36" i="3"/>
  <c r="AQ38" i="1"/>
  <c r="S50" i="5"/>
  <c r="AF23" i="1"/>
  <c r="O36" i="1"/>
  <c r="C57" i="3"/>
  <c r="N32" i="5"/>
  <c r="F37" i="1"/>
  <c r="K58" i="5"/>
  <c r="F47" i="6"/>
  <c r="C52" i="6"/>
  <c r="AR38" i="1"/>
  <c r="A21" i="1"/>
  <c r="A18" i="6"/>
  <c r="A22" i="10"/>
  <c r="G34" i="6"/>
  <c r="K17" i="6"/>
  <c r="G57" i="3"/>
  <c r="G24" i="3"/>
  <c r="C27" i="15"/>
  <c r="V27" i="1"/>
  <c r="C40" i="1"/>
  <c r="J57" i="3"/>
  <c r="AF30" i="1"/>
  <c r="AV28" i="1"/>
  <c r="B33" i="15"/>
  <c r="F37" i="17"/>
  <c r="A41" i="5"/>
  <c r="V35" i="3"/>
  <c r="W50" i="3"/>
  <c r="O38" i="6"/>
  <c r="G45" i="6"/>
  <c r="A31" i="6"/>
  <c r="Z48" i="1"/>
  <c r="A62" i="5"/>
  <c r="AA36" i="1"/>
  <c r="B28" i="1"/>
  <c r="R21" i="1"/>
  <c r="AA31" i="1"/>
  <c r="C22" i="6"/>
  <c r="R19" i="3"/>
  <c r="AY15" i="1"/>
  <c r="J31" i="1"/>
  <c r="AF47" i="1"/>
  <c r="AB38" i="1"/>
  <c r="AU35" i="1"/>
  <c r="A38" i="5"/>
  <c r="B43" i="3"/>
  <c r="AA17" i="3"/>
  <c r="J44" i="6"/>
  <c r="BE33" i="1"/>
  <c r="V31" i="1"/>
  <c r="A61" i="10"/>
  <c r="F38" i="6"/>
  <c r="AE31" i="1"/>
  <c r="B56" i="6"/>
  <c r="O21" i="3"/>
  <c r="K30" i="3"/>
  <c r="K60" i="3"/>
  <c r="G28" i="17"/>
  <c r="O22" i="3"/>
  <c r="C16" i="3"/>
  <c r="J49" i="6"/>
  <c r="K39" i="1"/>
  <c r="B45" i="7"/>
  <c r="C61" i="6"/>
  <c r="V49" i="3"/>
  <c r="B51" i="7"/>
  <c r="AE19" i="3"/>
  <c r="V53" i="1"/>
  <c r="AM63" i="1"/>
  <c r="C57" i="1"/>
  <c r="S30" i="5"/>
  <c r="C41" i="3"/>
  <c r="G56" i="6"/>
  <c r="AJ28" i="1"/>
  <c r="N58" i="1"/>
  <c r="K31" i="1"/>
  <c r="N59" i="1"/>
  <c r="V57" i="1"/>
  <c r="C54" i="6"/>
  <c r="K19" i="6"/>
  <c r="AY57" i="1"/>
  <c r="A46" i="3"/>
  <c r="B21" i="6"/>
  <c r="BE56" i="1"/>
  <c r="A58" i="3"/>
  <c r="R31" i="5"/>
  <c r="B54" i="3"/>
  <c r="Z29" i="3"/>
  <c r="G43" i="3"/>
  <c r="N47" i="5"/>
  <c r="AV47" i="1"/>
  <c r="AF22" i="3"/>
  <c r="B25" i="10"/>
  <c r="K23" i="6"/>
  <c r="AB62" i="1"/>
  <c r="AE63" i="3"/>
  <c r="A57" i="6"/>
  <c r="G23" i="1"/>
  <c r="AI54" i="1"/>
  <c r="N49" i="1"/>
  <c r="AI60" i="1"/>
  <c r="C62" i="5"/>
  <c r="O40" i="6"/>
  <c r="A37" i="15"/>
  <c r="B32" i="3"/>
  <c r="R47" i="3"/>
  <c r="AN29" i="1"/>
  <c r="AQ60" i="1"/>
  <c r="A56" i="10"/>
  <c r="B44" i="10"/>
  <c r="C40" i="15"/>
  <c r="J48" i="1"/>
  <c r="AN37" i="1"/>
  <c r="F35" i="6"/>
  <c r="G49" i="14"/>
  <c r="AU50" i="1"/>
  <c r="C53" i="6"/>
  <c r="A29" i="10"/>
  <c r="Z58" i="1"/>
  <c r="A16" i="10"/>
  <c r="Z51" i="1"/>
  <c r="AE44" i="1"/>
  <c r="F32" i="3"/>
  <c r="C52" i="10"/>
  <c r="F59" i="3"/>
  <c r="C59" i="1"/>
  <c r="AJ57" i="1"/>
  <c r="G25" i="3"/>
  <c r="B56" i="1"/>
  <c r="K32" i="3"/>
  <c r="AU32" i="1"/>
  <c r="B48" i="6"/>
  <c r="V60" i="1"/>
  <c r="V15" i="1"/>
  <c r="F23" i="6"/>
  <c r="B18" i="6"/>
  <c r="C25" i="1"/>
  <c r="AN47" i="1"/>
  <c r="A55" i="3"/>
  <c r="O27" i="1"/>
  <c r="O37" i="5"/>
  <c r="AF54" i="1"/>
  <c r="A43" i="6"/>
  <c r="B30" i="2"/>
  <c r="AR36" i="1"/>
  <c r="A38" i="1"/>
  <c r="B32" i="2"/>
  <c r="F18" i="1"/>
  <c r="A48" i="1"/>
  <c r="J51" i="1"/>
  <c r="F40" i="14"/>
  <c r="N21" i="5"/>
  <c r="J50" i="6"/>
  <c r="N21" i="1"/>
  <c r="AB48" i="1"/>
  <c r="C61" i="3"/>
  <c r="F24" i="1"/>
  <c r="AV36" i="1"/>
  <c r="O49" i="6"/>
  <c r="AN40" i="1"/>
  <c r="AR39" i="1"/>
  <c r="AR35" i="1"/>
  <c r="B36" i="10"/>
  <c r="AY48" i="1"/>
  <c r="G30" i="5"/>
  <c r="AQ59" i="1"/>
  <c r="V25" i="1"/>
  <c r="AZ17" i="1"/>
  <c r="AA44" i="1"/>
  <c r="A18" i="10"/>
  <c r="G62" i="6"/>
  <c r="J33" i="1"/>
  <c r="A26" i="1"/>
  <c r="AJ45" i="1"/>
  <c r="A44" i="15"/>
  <c r="BD59" i="1"/>
  <c r="C35" i="7"/>
  <c r="AE36" i="1"/>
  <c r="C61" i="15"/>
  <c r="J28" i="3"/>
  <c r="J58" i="6"/>
  <c r="O27" i="6"/>
  <c r="O52" i="6"/>
  <c r="AN39" i="1"/>
  <c r="B22" i="1"/>
  <c r="A26" i="5"/>
  <c r="A54" i="1"/>
  <c r="AE17" i="1"/>
  <c r="B44" i="3"/>
  <c r="F61" i="6"/>
  <c r="A58" i="1"/>
  <c r="AQ28" i="1"/>
  <c r="K63" i="1"/>
  <c r="C34" i="1"/>
  <c r="R32" i="3"/>
  <c r="R25" i="1"/>
  <c r="AI42" i="1"/>
  <c r="G42" i="1"/>
  <c r="V21" i="3"/>
  <c r="AJ27" i="1"/>
  <c r="AA32" i="1"/>
  <c r="C32" i="3"/>
  <c r="F36" i="1"/>
  <c r="BA58" i="1"/>
  <c r="W48" i="1"/>
  <c r="W57" i="3"/>
  <c r="C32" i="1"/>
  <c r="R46" i="1"/>
  <c r="AV42" i="1"/>
  <c r="AV46" i="1"/>
  <c r="O61" i="3"/>
  <c r="AJ46" i="1"/>
  <c r="B50" i="1"/>
  <c r="C39" i="10"/>
  <c r="F50" i="3"/>
  <c r="AB16" i="1"/>
  <c r="A63" i="1"/>
  <c r="BD58" i="1"/>
  <c r="C20" i="1"/>
  <c r="BE32" i="1"/>
  <c r="B49" i="15"/>
  <c r="B37" i="2"/>
  <c r="C49" i="3"/>
  <c r="J16" i="1"/>
  <c r="B35" i="6"/>
  <c r="BA32" i="1"/>
  <c r="G17" i="14"/>
  <c r="C29" i="5"/>
  <c r="R45" i="1"/>
  <c r="J57" i="5"/>
  <c r="B36" i="3"/>
  <c r="A58" i="10"/>
  <c r="F63" i="17"/>
  <c r="O60" i="5"/>
  <c r="AU29" i="3"/>
  <c r="C43" i="6"/>
  <c r="S39" i="1"/>
  <c r="B31" i="15"/>
  <c r="R41" i="5"/>
  <c r="N51" i="3"/>
  <c r="O39" i="6"/>
  <c r="AU46" i="3"/>
  <c r="K25" i="6"/>
  <c r="J54" i="1"/>
  <c r="AI47" i="1"/>
  <c r="J51" i="3"/>
  <c r="BA31" i="1"/>
  <c r="AV16" i="1"/>
  <c r="G26" i="3"/>
  <c r="O32" i="3"/>
  <c r="B43" i="1"/>
  <c r="BE53" i="1"/>
  <c r="A23" i="10"/>
  <c r="F45" i="17"/>
  <c r="K45" i="1"/>
  <c r="R35" i="3"/>
  <c r="N15" i="17"/>
  <c r="AB33" i="17"/>
  <c r="Z28" i="17"/>
  <c r="S40" i="17"/>
  <c r="BU55" i="1"/>
  <c r="C15" i="25"/>
  <c r="N56" i="17"/>
  <c r="B28" i="24"/>
  <c r="B25" i="24"/>
  <c r="AF16" i="17"/>
  <c r="A46" i="23"/>
  <c r="B29" i="20"/>
  <c r="A63" i="25"/>
  <c r="AF28" i="17"/>
  <c r="AJ46" i="3"/>
  <c r="C61" i="22"/>
  <c r="C58" i="22"/>
  <c r="R51" i="17"/>
  <c r="C61" i="20"/>
  <c r="J54" i="19"/>
  <c r="K27" i="19"/>
  <c r="BP48" i="1"/>
  <c r="R44" i="3"/>
  <c r="BP42" i="1"/>
  <c r="G39" i="17"/>
  <c r="B63" i="22"/>
  <c r="O53" i="19"/>
  <c r="J22" i="3"/>
  <c r="S60" i="19"/>
  <c r="A23" i="19"/>
  <c r="V62" i="3"/>
  <c r="A30" i="18"/>
  <c r="BL37" i="1"/>
  <c r="C29" i="18"/>
  <c r="BL36" i="1"/>
  <c r="O58" i="6"/>
  <c r="AU44" i="3"/>
  <c r="G23" i="5"/>
  <c r="AA60" i="17"/>
  <c r="AI27" i="3"/>
  <c r="A26" i="22"/>
  <c r="C43" i="22"/>
  <c r="S45" i="19"/>
  <c r="S42" i="19"/>
  <c r="S35" i="19"/>
  <c r="S32" i="19"/>
  <c r="B56" i="18"/>
  <c r="B55" i="18"/>
  <c r="BH29" i="1"/>
  <c r="B16" i="5"/>
  <c r="C59" i="18"/>
  <c r="A59" i="18"/>
  <c r="S27" i="5"/>
  <c r="R58" i="5"/>
  <c r="BH23" i="1"/>
  <c r="AF62" i="3"/>
  <c r="S39" i="3"/>
  <c r="F31" i="3"/>
  <c r="AN48" i="1"/>
  <c r="C50" i="14"/>
  <c r="AB23" i="3"/>
  <c r="B42" i="14"/>
  <c r="BD28" i="1"/>
  <c r="A57" i="3"/>
  <c r="O22" i="6"/>
  <c r="AE51" i="3"/>
  <c r="K47" i="5"/>
  <c r="F15" i="17"/>
  <c r="C34" i="6"/>
  <c r="AA29" i="17"/>
  <c r="BU53" i="1"/>
  <c r="C39" i="23"/>
  <c r="C36" i="23"/>
  <c r="R54" i="19"/>
  <c r="R51" i="19"/>
  <c r="R44" i="19"/>
  <c r="R41" i="19"/>
  <c r="C50" i="18"/>
  <c r="A50" i="18"/>
  <c r="F33" i="3"/>
  <c r="G26" i="5"/>
  <c r="C47" i="18"/>
  <c r="A47" i="18"/>
  <c r="AF23" i="3"/>
  <c r="C24" i="14"/>
  <c r="BH47" i="1"/>
  <c r="C62" i="14"/>
  <c r="V37" i="3"/>
  <c r="N18" i="5"/>
  <c r="K58" i="6"/>
  <c r="AF44" i="3"/>
  <c r="BE38" i="1"/>
  <c r="AA52" i="1"/>
  <c r="A46" i="7"/>
  <c r="K52" i="5"/>
  <c r="B56" i="14"/>
  <c r="J36" i="5"/>
  <c r="Z50" i="1"/>
  <c r="F36" i="14"/>
  <c r="V17" i="1"/>
  <c r="AJ29" i="1"/>
  <c r="AB30" i="1"/>
  <c r="S37" i="3"/>
  <c r="C35" i="10"/>
  <c r="G28" i="5"/>
  <c r="R30" i="3"/>
  <c r="A29" i="14"/>
  <c r="C37" i="6"/>
  <c r="AB30" i="3"/>
  <c r="R59" i="5"/>
  <c r="BP22" i="1"/>
  <c r="BP21" i="1"/>
  <c r="C38" i="15"/>
  <c r="AB25" i="3"/>
  <c r="A40" i="14"/>
  <c r="O17" i="3"/>
  <c r="F51" i="5"/>
  <c r="G34" i="14"/>
  <c r="AF19" i="3"/>
  <c r="F51" i="17"/>
  <c r="F31" i="17"/>
  <c r="BM27" i="1"/>
  <c r="A47" i="5"/>
  <c r="AU18" i="1"/>
  <c r="B37" i="5"/>
  <c r="BE31" i="1"/>
  <c r="AE25" i="17"/>
  <c r="C23" i="23"/>
  <c r="R38" i="19"/>
  <c r="R28" i="19"/>
  <c r="B40" i="18"/>
  <c r="AF48" i="3"/>
  <c r="B34" i="18"/>
  <c r="Z34" i="3"/>
  <c r="BH46" i="1"/>
  <c r="V33" i="3"/>
  <c r="W58" i="1"/>
  <c r="C54" i="5"/>
  <c r="C46" i="5"/>
  <c r="A19" i="6"/>
  <c r="AY44" i="1"/>
  <c r="G59" i="5"/>
  <c r="C15" i="14"/>
  <c r="A18" i="5"/>
  <c r="W43" i="1"/>
  <c r="AZ22" i="1"/>
  <c r="S22" i="1"/>
  <c r="J36" i="1"/>
  <c r="C27" i="6"/>
  <c r="V55" i="3"/>
  <c r="O44" i="5"/>
  <c r="G33" i="6"/>
  <c r="AF52" i="1"/>
  <c r="S29" i="3"/>
  <c r="A15" i="3"/>
  <c r="O21" i="1"/>
  <c r="Z25" i="1"/>
  <c r="N23" i="3"/>
  <c r="G32" i="1"/>
  <c r="F19" i="5"/>
  <c r="V38" i="1"/>
  <c r="AV30" i="1"/>
  <c r="C33" i="6"/>
  <c r="AY22" i="1"/>
  <c r="S63" i="3"/>
  <c r="J22" i="1"/>
  <c r="BA41" i="1"/>
  <c r="B46" i="14"/>
  <c r="AQ42" i="1"/>
  <c r="A61" i="1"/>
  <c r="AI34" i="1"/>
  <c r="J29" i="3"/>
  <c r="N51" i="6"/>
  <c r="AZ46" i="1"/>
  <c r="BE57" i="1"/>
  <c r="N62" i="6"/>
  <c r="AM60" i="1"/>
  <c r="K34" i="1"/>
  <c r="A50" i="3"/>
  <c r="N22" i="1"/>
  <c r="K36" i="3"/>
  <c r="BE28" i="1"/>
  <c r="AB34" i="1"/>
  <c r="AZ61" i="1"/>
  <c r="F42" i="3"/>
  <c r="O53" i="3"/>
  <c r="AF40" i="1"/>
  <c r="A26" i="15"/>
  <c r="AR55" i="1"/>
  <c r="A55" i="6"/>
  <c r="AY41" i="1"/>
  <c r="R24" i="1"/>
  <c r="K35" i="5"/>
  <c r="AE48" i="1"/>
  <c r="V48" i="3"/>
  <c r="W52" i="1"/>
  <c r="B44" i="15"/>
  <c r="K35" i="1"/>
  <c r="BE29" i="1"/>
  <c r="F48" i="14"/>
  <c r="AY46" i="1"/>
  <c r="A45" i="5"/>
  <c r="B56" i="15"/>
  <c r="S33" i="1"/>
  <c r="AZ37" i="1"/>
  <c r="F24" i="3"/>
  <c r="A20" i="3"/>
  <c r="W18" i="3"/>
  <c r="AI17" i="1"/>
  <c r="O29" i="5"/>
  <c r="C26" i="1"/>
  <c r="AF28" i="1"/>
  <c r="R60" i="1"/>
  <c r="G61" i="17"/>
  <c r="W33" i="1"/>
  <c r="B22" i="14"/>
  <c r="S57" i="5"/>
  <c r="C56" i="6"/>
  <c r="R50" i="5"/>
  <c r="G50" i="3"/>
  <c r="AN63" i="1"/>
  <c r="Z28" i="3"/>
  <c r="B41" i="10"/>
  <c r="C24" i="5"/>
  <c r="O16" i="5"/>
  <c r="A36" i="10"/>
  <c r="AB28" i="1"/>
  <c r="AR56" i="1"/>
  <c r="N23" i="1"/>
  <c r="F45" i="6"/>
  <c r="AZ30" i="1"/>
  <c r="C26" i="6"/>
  <c r="C53" i="14"/>
  <c r="BA22" i="1"/>
  <c r="R26" i="1"/>
  <c r="S20" i="5"/>
  <c r="B35" i="1"/>
  <c r="J38" i="1"/>
  <c r="N18" i="6"/>
  <c r="S56" i="3"/>
  <c r="C55" i="10"/>
  <c r="AE60" i="1"/>
  <c r="AF51" i="1"/>
  <c r="AF59" i="1"/>
  <c r="A17" i="1"/>
  <c r="AA19" i="1"/>
  <c r="B48" i="1"/>
  <c r="AN18" i="1"/>
  <c r="S24" i="1"/>
  <c r="N47" i="17"/>
  <c r="Z22" i="17"/>
  <c r="AA48" i="17"/>
  <c r="R22" i="17"/>
  <c r="B58" i="25"/>
  <c r="A48" i="25"/>
  <c r="S23" i="17"/>
  <c r="A56" i="24"/>
  <c r="B36" i="21"/>
  <c r="A42" i="21"/>
  <c r="C18" i="25"/>
  <c r="C59" i="21"/>
  <c r="AJ17" i="3"/>
  <c r="AN46" i="17"/>
  <c r="N20" i="17"/>
  <c r="A52" i="23"/>
  <c r="A49" i="23"/>
  <c r="Z24" i="17"/>
  <c r="A46" i="22"/>
  <c r="O35" i="19"/>
  <c r="O57" i="19"/>
  <c r="B20" i="18"/>
  <c r="G23" i="14"/>
  <c r="A42" i="18"/>
  <c r="AA45" i="3"/>
  <c r="C29" i="24"/>
  <c r="C16" i="21"/>
  <c r="BL62" i="1"/>
  <c r="F22" i="19"/>
  <c r="BL43" i="1"/>
  <c r="C52" i="7"/>
  <c r="B22" i="18"/>
  <c r="J55" i="14"/>
  <c r="B21" i="18"/>
  <c r="J57" i="14"/>
  <c r="N49" i="5"/>
  <c r="Z18" i="1"/>
  <c r="C19" i="14"/>
  <c r="AI57" i="17"/>
  <c r="BT57" i="1"/>
  <c r="B34" i="23"/>
  <c r="B28" i="23"/>
  <c r="C37" i="20"/>
  <c r="A36" i="20"/>
  <c r="C32" i="20"/>
  <c r="A31" i="20"/>
  <c r="C41" i="19"/>
  <c r="A41" i="19"/>
  <c r="BI46" i="1"/>
  <c r="J21" i="5"/>
  <c r="C30" i="19"/>
  <c r="A30" i="19"/>
  <c r="BI43" i="1"/>
  <c r="A46" i="14"/>
  <c r="BI57" i="1"/>
  <c r="F44" i="14"/>
  <c r="C33" i="10"/>
  <c r="C43" i="5"/>
  <c r="N18" i="1"/>
  <c r="C51" i="3"/>
  <c r="R62" i="3"/>
  <c r="C62" i="10"/>
  <c r="C31" i="7"/>
  <c r="F43" i="17"/>
  <c r="C61" i="14"/>
  <c r="B49" i="5"/>
  <c r="A34" i="7"/>
  <c r="F56" i="17"/>
  <c r="F27" i="17"/>
  <c r="AE57" i="17"/>
  <c r="AJ26" i="3"/>
  <c r="C51" i="22"/>
  <c r="C48" i="22"/>
  <c r="C16" i="20"/>
  <c r="A17" i="20"/>
  <c r="S59" i="19"/>
  <c r="S56" i="19"/>
  <c r="C21" i="19"/>
  <c r="A21" i="19"/>
  <c r="BH28" i="1"/>
  <c r="AF41" i="3"/>
  <c r="C18" i="19"/>
  <c r="A18" i="19"/>
  <c r="BH40" i="1"/>
  <c r="F58" i="14"/>
  <c r="BH30" i="1"/>
  <c r="G24" i="17"/>
  <c r="B63" i="5"/>
  <c r="G51" i="6"/>
  <c r="A55" i="15"/>
  <c r="AE27" i="3"/>
  <c r="S43" i="1"/>
  <c r="BD31" i="1"/>
  <c r="BH59" i="1"/>
  <c r="B28" i="7"/>
  <c r="AZ19" i="1"/>
  <c r="K27" i="6"/>
  <c r="O25" i="5"/>
  <c r="AJ24" i="1"/>
  <c r="F59" i="1"/>
  <c r="AY51" i="1"/>
  <c r="C18" i="15"/>
  <c r="AB46" i="1"/>
  <c r="AU15" i="3"/>
  <c r="O24" i="1"/>
  <c r="O52" i="5"/>
  <c r="G60" i="17"/>
  <c r="O19" i="1"/>
  <c r="AU27" i="3"/>
  <c r="C28" i="5"/>
  <c r="BQ37" i="1"/>
  <c r="BQ36" i="1"/>
  <c r="N25" i="3"/>
  <c r="B62" i="7"/>
  <c r="J60" i="5"/>
  <c r="A20" i="7"/>
  <c r="Z28" i="1"/>
  <c r="B34" i="3"/>
  <c r="B60" i="15"/>
  <c r="N15" i="5"/>
  <c r="J43" i="3"/>
  <c r="BM52" i="1"/>
  <c r="BA30" i="1"/>
  <c r="O43" i="3"/>
  <c r="A44" i="3"/>
  <c r="F20" i="17"/>
  <c r="C17" i="14"/>
  <c r="A25" i="23"/>
  <c r="C41" i="20"/>
  <c r="C36" i="20"/>
  <c r="B21" i="19"/>
  <c r="BI30" i="1"/>
  <c r="C42" i="19"/>
  <c r="BI42" i="1"/>
  <c r="BI16" i="1"/>
  <c r="F37" i="5"/>
  <c r="O57" i="3"/>
  <c r="B62" i="6"/>
  <c r="BH58" i="1"/>
  <c r="AF43" i="3"/>
  <c r="BD54" i="1"/>
  <c r="AZ23" i="1"/>
  <c r="V50" i="3"/>
  <c r="A58" i="5"/>
  <c r="A32" i="7"/>
  <c r="Z22" i="1"/>
  <c r="Z31" i="1"/>
  <c r="AR63" i="1"/>
  <c r="W31" i="1"/>
  <c r="J28" i="6"/>
  <c r="J63" i="6"/>
  <c r="AE21" i="3"/>
  <c r="R18" i="5"/>
  <c r="W40" i="1"/>
  <c r="F28" i="6"/>
  <c r="B47" i="14"/>
  <c r="AQ55" i="1"/>
  <c r="AV19" i="1"/>
  <c r="AA24" i="1"/>
  <c r="S38" i="5"/>
  <c r="F42" i="1"/>
  <c r="C52" i="15"/>
  <c r="C40" i="6"/>
  <c r="N27" i="6"/>
  <c r="N24" i="3"/>
  <c r="C55" i="15"/>
  <c r="O30" i="5"/>
  <c r="K43" i="6"/>
  <c r="AB26" i="3"/>
  <c r="C31" i="3"/>
  <c r="AR50" i="1"/>
  <c r="AB52" i="1"/>
  <c r="B54" i="15"/>
  <c r="A45" i="10"/>
  <c r="V59" i="3"/>
  <c r="AR51" i="1"/>
  <c r="AB24" i="3"/>
  <c r="AY55" i="1"/>
  <c r="F28" i="3"/>
  <c r="AF41" i="1"/>
  <c r="AU21" i="3"/>
  <c r="R42" i="5"/>
  <c r="AB40" i="1"/>
  <c r="R56" i="3"/>
  <c r="K50" i="6"/>
  <c r="G43" i="5"/>
  <c r="F31" i="1"/>
  <c r="A41" i="7"/>
  <c r="B20" i="15"/>
  <c r="S63" i="5"/>
  <c r="J60" i="3"/>
  <c r="BD48" i="1"/>
  <c r="R49" i="1"/>
  <c r="AB25" i="1"/>
  <c r="AA59" i="3"/>
  <c r="BD61" i="1"/>
  <c r="N47" i="6"/>
  <c r="F23" i="1"/>
  <c r="G59" i="1"/>
  <c r="A15" i="14"/>
  <c r="AU32" i="3"/>
  <c r="C55" i="14"/>
  <c r="A33" i="10"/>
  <c r="AR53" i="1"/>
  <c r="BA36" i="1"/>
  <c r="C36" i="7"/>
  <c r="AU43" i="3"/>
  <c r="AN22" i="1"/>
  <c r="G35" i="17"/>
  <c r="K19" i="1"/>
  <c r="AE43" i="1"/>
  <c r="AU56" i="3"/>
  <c r="V61" i="3"/>
  <c r="F42" i="6"/>
  <c r="S41" i="1"/>
  <c r="N39" i="6"/>
  <c r="N39" i="1"/>
  <c r="A21" i="14"/>
  <c r="B42" i="15"/>
  <c r="K43" i="3"/>
  <c r="AY28" i="1"/>
  <c r="R36" i="5"/>
  <c r="J43" i="6"/>
  <c r="AU17" i="1"/>
  <c r="O36" i="3"/>
  <c r="F33" i="5"/>
  <c r="W17" i="1"/>
  <c r="C39" i="3"/>
  <c r="AF34" i="1"/>
  <c r="F46" i="14"/>
  <c r="G27" i="3"/>
  <c r="F15" i="6"/>
  <c r="F39" i="1"/>
  <c r="C17" i="6"/>
  <c r="G42" i="3"/>
  <c r="F31" i="5"/>
  <c r="O41" i="5"/>
  <c r="F21" i="3"/>
  <c r="J51" i="5"/>
  <c r="AI43" i="1"/>
  <c r="AA46" i="1"/>
  <c r="AB53" i="1"/>
  <c r="AA27" i="1"/>
  <c r="R54" i="1"/>
  <c r="B63" i="10"/>
  <c r="V18" i="1"/>
  <c r="AE36" i="3"/>
  <c r="K55" i="3"/>
  <c r="A28" i="6"/>
  <c r="AN57" i="1"/>
  <c r="AE34" i="1"/>
  <c r="AU62" i="1"/>
  <c r="O50" i="6"/>
  <c r="V46" i="1"/>
  <c r="AJ23" i="1"/>
  <c r="F57" i="1"/>
  <c r="O58" i="5"/>
  <c r="C49" i="6"/>
  <c r="AR25" i="1"/>
  <c r="AJ53" i="1"/>
  <c r="AU31" i="1"/>
  <c r="B23" i="6"/>
  <c r="AN49" i="1"/>
  <c r="K17" i="1"/>
  <c r="F20" i="1"/>
  <c r="G52" i="3"/>
  <c r="K21" i="3"/>
  <c r="B52" i="1"/>
  <c r="BD21" i="1"/>
  <c r="AQ15" i="1"/>
  <c r="W29" i="1"/>
  <c r="C21" i="14"/>
  <c r="C59" i="14"/>
  <c r="B60" i="1"/>
  <c r="AQ56" i="1"/>
  <c r="G41" i="17"/>
  <c r="AF27" i="1"/>
  <c r="AB47" i="1"/>
  <c r="B27" i="1"/>
  <c r="C57" i="5"/>
  <c r="N49" i="3"/>
  <c r="G61" i="6"/>
  <c r="A47" i="6"/>
  <c r="F60" i="3"/>
  <c r="R52" i="3"/>
  <c r="AM34" i="1"/>
  <c r="AI16" i="1"/>
  <c r="G20" i="14"/>
  <c r="B61" i="5"/>
  <c r="AA18" i="17"/>
  <c r="C32" i="22"/>
  <c r="O23" i="19"/>
  <c r="N62" i="19"/>
  <c r="A23" i="18"/>
  <c r="C25" i="6"/>
  <c r="A20" i="18"/>
  <c r="A44" i="14"/>
  <c r="BH63" i="1"/>
  <c r="F15" i="3"/>
  <c r="A50" i="14"/>
  <c r="AZ56" i="1"/>
  <c r="Z23" i="3"/>
  <c r="G34" i="3"/>
  <c r="AY40" i="1"/>
  <c r="A29" i="15"/>
  <c r="J49" i="3"/>
  <c r="C45" i="10"/>
  <c r="B45" i="6"/>
  <c r="J60" i="1"/>
  <c r="B62" i="1"/>
  <c r="V45" i="1"/>
  <c r="F60" i="5"/>
  <c r="F20" i="3"/>
  <c r="AF42" i="1"/>
  <c r="J19" i="5"/>
  <c r="AF40" i="3"/>
  <c r="V42" i="1"/>
  <c r="G19" i="6"/>
  <c r="C15" i="1"/>
  <c r="C52" i="3"/>
  <c r="BD34" i="1"/>
  <c r="A22" i="7"/>
  <c r="B57" i="5"/>
  <c r="A24" i="7"/>
  <c r="K15" i="6"/>
  <c r="AE39" i="3"/>
  <c r="AU56" i="1"/>
  <c r="C33" i="14"/>
  <c r="C22" i="3"/>
  <c r="N26" i="1"/>
  <c r="A17" i="10"/>
  <c r="AB51" i="3"/>
  <c r="AV23" i="1"/>
  <c r="A44" i="10"/>
  <c r="AB55" i="1"/>
  <c r="N45" i="1"/>
  <c r="AA47" i="1"/>
  <c r="AA18" i="1"/>
  <c r="K41" i="1"/>
  <c r="AF33" i="1"/>
  <c r="A35" i="3"/>
  <c r="A54" i="14"/>
  <c r="AR54" i="1"/>
  <c r="W23" i="1"/>
  <c r="C20" i="5"/>
  <c r="J30" i="5"/>
  <c r="A60" i="7"/>
  <c r="A38" i="6"/>
  <c r="C18" i="7"/>
  <c r="A17" i="3"/>
  <c r="F57" i="17"/>
  <c r="N50" i="3"/>
  <c r="B18" i="1"/>
  <c r="B55" i="15"/>
  <c r="A36" i="7"/>
  <c r="J26" i="1"/>
  <c r="R43" i="5"/>
  <c r="AR44" i="1"/>
  <c r="AE16" i="1"/>
  <c r="AA17" i="1"/>
  <c r="K15" i="1"/>
  <c r="F34" i="14"/>
  <c r="O61" i="6"/>
  <c r="C30" i="3"/>
  <c r="A28" i="5"/>
  <c r="A56" i="14"/>
  <c r="C45" i="6"/>
  <c r="A52" i="5"/>
  <c r="B60" i="7"/>
  <c r="N42" i="6"/>
  <c r="BE25" i="1"/>
  <c r="B24" i="3"/>
  <c r="K52" i="3"/>
  <c r="AV57" i="1"/>
  <c r="AI32" i="1"/>
  <c r="N34" i="3"/>
  <c r="AF20" i="1"/>
  <c r="AV43" i="1"/>
  <c r="J16" i="6"/>
  <c r="B15" i="3"/>
  <c r="F55" i="14"/>
  <c r="Z59" i="3"/>
  <c r="J44" i="1"/>
  <c r="C48" i="15"/>
  <c r="C50" i="3"/>
  <c r="N23" i="5"/>
  <c r="S46" i="5"/>
  <c r="J38" i="3"/>
  <c r="O43" i="6"/>
  <c r="F43" i="3"/>
  <c r="C59" i="15"/>
  <c r="J52" i="1"/>
  <c r="C46" i="10"/>
  <c r="G30" i="3"/>
  <c r="AB31" i="3"/>
  <c r="AV27" i="1"/>
  <c r="C40" i="3"/>
  <c r="O51" i="1"/>
  <c r="K29" i="1"/>
  <c r="R34" i="1"/>
  <c r="AB39" i="1"/>
  <c r="N45" i="6"/>
  <c r="AQ54" i="1"/>
  <c r="A41" i="10"/>
  <c r="G56" i="5"/>
  <c r="AE37" i="3"/>
  <c r="B63" i="1"/>
  <c r="AR43" i="1"/>
  <c r="C63" i="3"/>
  <c r="C44" i="1"/>
  <c r="AE52" i="1"/>
  <c r="A49" i="15"/>
  <c r="AA35" i="1"/>
  <c r="B52" i="15"/>
  <c r="S17" i="1"/>
  <c r="K63" i="3"/>
  <c r="S16" i="1"/>
  <c r="AF26" i="1"/>
  <c r="F38" i="5"/>
  <c r="V59" i="1"/>
  <c r="A16" i="1"/>
  <c r="O47" i="1"/>
  <c r="B15" i="10"/>
  <c r="Z62" i="3"/>
  <c r="AA48" i="1"/>
  <c r="J27" i="1"/>
  <c r="J61" i="1"/>
  <c r="S63" i="1"/>
  <c r="N30" i="1"/>
  <c r="B21" i="5"/>
  <c r="N36" i="1"/>
  <c r="BA51" i="1"/>
  <c r="C41" i="10"/>
  <c r="J55" i="3"/>
  <c r="AQ62" i="1"/>
  <c r="R61" i="1"/>
  <c r="B59" i="15"/>
  <c r="A54" i="15"/>
  <c r="K51" i="6"/>
  <c r="F41" i="1"/>
  <c r="O62" i="1"/>
  <c r="B45" i="10"/>
  <c r="J55" i="1"/>
  <c r="AJ52" i="1"/>
  <c r="G40" i="3"/>
  <c r="J63" i="5"/>
  <c r="Z20" i="1"/>
  <c r="C20" i="3"/>
  <c r="BD41" i="1"/>
  <c r="B31" i="2"/>
  <c r="A51" i="14"/>
  <c r="G62" i="17"/>
  <c r="Z31" i="3"/>
  <c r="A36" i="1"/>
  <c r="C37" i="1"/>
  <c r="S42" i="1"/>
  <c r="B51" i="1"/>
  <c r="N41" i="1"/>
  <c r="O57" i="1"/>
  <c r="AM56" i="1"/>
  <c r="AB52" i="3"/>
  <c r="G35" i="1"/>
  <c r="AM47" i="1"/>
  <c r="Z36" i="1"/>
  <c r="O40" i="1"/>
  <c r="A59" i="1"/>
  <c r="G26" i="1"/>
  <c r="AB49" i="1"/>
  <c r="K26" i="1"/>
  <c r="G25" i="1"/>
  <c r="R15" i="3"/>
  <c r="AI45" i="1"/>
  <c r="S32" i="1"/>
  <c r="AE23" i="3"/>
  <c r="AJ15" i="1"/>
  <c r="B54" i="1"/>
  <c r="G40" i="6"/>
  <c r="AA34" i="1"/>
  <c r="AY42" i="1"/>
  <c r="AJ17" i="1"/>
  <c r="C56" i="1"/>
  <c r="C45" i="15"/>
  <c r="V50" i="1"/>
  <c r="B41" i="15"/>
  <c r="R37" i="3"/>
  <c r="AB54" i="1"/>
  <c r="A52" i="15"/>
  <c r="K46" i="3"/>
  <c r="AY29" i="1"/>
  <c r="S20" i="1"/>
  <c r="F36" i="6"/>
  <c r="A15" i="6"/>
  <c r="G52" i="1"/>
  <c r="G55" i="14"/>
  <c r="J32" i="6"/>
  <c r="F23" i="3"/>
  <c r="AJ40" i="17"/>
  <c r="A34" i="22"/>
  <c r="S53" i="19"/>
  <c r="S43" i="19"/>
  <c r="B15" i="19"/>
  <c r="BH60" i="1"/>
  <c r="B58" i="18"/>
  <c r="BH25" i="1"/>
  <c r="BI33" i="1"/>
  <c r="A42" i="7"/>
  <c r="AU49" i="1"/>
  <c r="AR37" i="1"/>
  <c r="G46" i="5"/>
  <c r="B23" i="7"/>
  <c r="AE31" i="3"/>
  <c r="F23" i="5"/>
  <c r="AF32" i="3"/>
  <c r="A39" i="10"/>
  <c r="N43" i="5"/>
  <c r="G55" i="1"/>
  <c r="S15" i="1"/>
  <c r="B33" i="3"/>
  <c r="AV50" i="1"/>
  <c r="B45" i="5"/>
  <c r="G17" i="5"/>
  <c r="AZ40" i="1"/>
  <c r="F30" i="14"/>
  <c r="AU16" i="3"/>
  <c r="BE43" i="1"/>
  <c r="AR57" i="1"/>
  <c r="N43" i="6"/>
  <c r="AB60" i="1"/>
  <c r="C15" i="5"/>
  <c r="K55" i="5"/>
  <c r="AN41" i="1"/>
  <c r="AY25" i="1"/>
  <c r="AZ38" i="1"/>
  <c r="B25" i="15"/>
  <c r="S21" i="1"/>
  <c r="S51" i="3"/>
  <c r="J52" i="6"/>
  <c r="A37" i="6"/>
  <c r="N45" i="3"/>
  <c r="F44" i="6"/>
  <c r="AV55" i="1"/>
  <c r="AU57" i="1"/>
  <c r="J20" i="3"/>
  <c r="R38" i="5"/>
  <c r="AQ41" i="1"/>
  <c r="C33" i="1"/>
  <c r="AI26" i="1"/>
  <c r="O19" i="6"/>
  <c r="J55" i="6"/>
  <c r="AB28" i="3"/>
  <c r="W26" i="1"/>
  <c r="F52" i="1"/>
  <c r="S31" i="3"/>
  <c r="R38" i="1"/>
  <c r="AR34" i="1"/>
  <c r="J22" i="5"/>
  <c r="G62" i="5"/>
  <c r="S59" i="3"/>
  <c r="G51" i="14"/>
  <c r="B46" i="6"/>
  <c r="F40" i="6"/>
  <c r="Z44" i="1"/>
  <c r="A31" i="10"/>
  <c r="O31" i="1"/>
  <c r="AZ32" i="1"/>
  <c r="B24" i="10"/>
  <c r="W35" i="3"/>
  <c r="AA23" i="1"/>
  <c r="AE35" i="1"/>
  <c r="Z60" i="1"/>
  <c r="AQ37" i="1"/>
  <c r="AY37" i="1"/>
  <c r="O45" i="5"/>
  <c r="V30" i="3"/>
  <c r="W24" i="3"/>
  <c r="AU39" i="3"/>
  <c r="A53" i="15"/>
  <c r="AE45" i="1"/>
  <c r="A23" i="6"/>
  <c r="BD20" i="1"/>
  <c r="G38" i="3"/>
  <c r="J56" i="6"/>
  <c r="AU41" i="3"/>
  <c r="C59" i="10"/>
  <c r="J21" i="1"/>
  <c r="B62" i="15"/>
  <c r="S36" i="3"/>
  <c r="F57" i="3"/>
  <c r="AU28" i="1"/>
  <c r="O63" i="5"/>
  <c r="B25" i="14"/>
  <c r="AE42" i="3"/>
  <c r="F53" i="6"/>
  <c r="J39" i="1"/>
  <c r="G44" i="17"/>
  <c r="V20" i="3"/>
  <c r="R18" i="1"/>
  <c r="AB27" i="1"/>
  <c r="O20" i="1"/>
  <c r="B43" i="6"/>
  <c r="F54" i="3"/>
  <c r="C46" i="6"/>
  <c r="N58" i="3"/>
  <c r="C52" i="5"/>
  <c r="G40" i="14"/>
  <c r="O26" i="1"/>
  <c r="AE18" i="1"/>
  <c r="A20" i="10"/>
  <c r="A53" i="1"/>
  <c r="A52" i="10"/>
  <c r="A47" i="10"/>
  <c r="A20" i="1"/>
  <c r="V39" i="1"/>
  <c r="W15" i="1"/>
  <c r="O54" i="6"/>
  <c r="AI46" i="1"/>
  <c r="B17" i="15"/>
  <c r="AQ33" i="1"/>
  <c r="G61" i="1"/>
  <c r="AZ42" i="1"/>
  <c r="F48" i="17"/>
  <c r="AF27" i="3"/>
  <c r="AA42" i="1"/>
  <c r="BE19" i="1"/>
  <c r="A20" i="17"/>
  <c r="R39" i="1"/>
  <c r="R47" i="1"/>
  <c r="N24" i="1"/>
  <c r="R41" i="3"/>
  <c r="R51" i="1"/>
  <c r="AY33" i="1"/>
  <c r="G28" i="1"/>
  <c r="AA57" i="3"/>
  <c r="S59" i="1"/>
  <c r="N56" i="5"/>
  <c r="AM48" i="1"/>
  <c r="N48" i="1"/>
  <c r="AE56" i="3"/>
  <c r="J23" i="5"/>
  <c r="B23" i="2"/>
  <c r="F51" i="1"/>
  <c r="C15" i="15"/>
  <c r="BD40" i="1"/>
  <c r="F30" i="1"/>
  <c r="AA63" i="1"/>
  <c r="C60" i="10"/>
  <c r="B43" i="15"/>
  <c r="AJ25" i="1"/>
  <c r="F29" i="6"/>
  <c r="J36" i="6"/>
  <c r="C28" i="1"/>
  <c r="O50" i="1"/>
  <c r="BD53" i="1"/>
  <c r="F24" i="5"/>
  <c r="AU52" i="1"/>
  <c r="BA54" i="1"/>
  <c r="B38" i="2"/>
  <c r="B19" i="2"/>
  <c r="C28" i="3"/>
  <c r="C32" i="6"/>
  <c r="F25" i="5"/>
  <c r="AE55" i="1"/>
  <c r="C52" i="1"/>
  <c r="C57" i="15"/>
  <c r="K53" i="3"/>
  <c r="G22" i="14"/>
  <c r="AN53" i="1"/>
  <c r="W53" i="3"/>
  <c r="O44" i="6"/>
  <c r="W49" i="3"/>
  <c r="A30" i="10"/>
  <c r="F33" i="1"/>
  <c r="K18" i="1"/>
  <c r="AU45" i="3"/>
  <c r="A54" i="7"/>
  <c r="C27" i="7"/>
  <c r="A26" i="10"/>
  <c r="B54" i="5"/>
  <c r="AA43" i="3"/>
  <c r="AZ53" i="1"/>
  <c r="C36" i="1"/>
  <c r="AE26" i="3"/>
  <c r="AR49" i="1"/>
  <c r="G16" i="6"/>
  <c r="BD43" i="1"/>
  <c r="AM28" i="1"/>
  <c r="BD26" i="1"/>
  <c r="C22" i="1"/>
  <c r="AZ41" i="1"/>
  <c r="A19" i="1"/>
  <c r="F56" i="3"/>
  <c r="AQ44" i="1"/>
  <c r="AB63" i="17"/>
  <c r="AM51" i="17"/>
  <c r="C20" i="17"/>
  <c r="BU54" i="1"/>
  <c r="B52" i="24"/>
  <c r="AB15" i="17"/>
  <c r="A61" i="25"/>
  <c r="C30" i="22"/>
  <c r="C27" i="22"/>
  <c r="S16" i="2"/>
  <c r="A42" i="23"/>
  <c r="B26" i="20"/>
  <c r="B34" i="25"/>
  <c r="B16" i="17"/>
  <c r="AJ23" i="3"/>
  <c r="A16" i="21"/>
  <c r="B60" i="20"/>
  <c r="AI16" i="3"/>
  <c r="C58" i="20"/>
  <c r="K34" i="19"/>
  <c r="K24" i="19"/>
  <c r="BP47" i="1"/>
  <c r="AA42" i="3"/>
  <c r="BP41" i="1"/>
  <c r="C34" i="7"/>
  <c r="O63" i="19"/>
  <c r="A43" i="18"/>
  <c r="S63" i="19"/>
  <c r="C23" i="19"/>
  <c r="BH20" i="1"/>
  <c r="C20" i="19"/>
  <c r="BP18" i="1"/>
  <c r="A20" i="19"/>
  <c r="BP17" i="1"/>
  <c r="BH32" i="1"/>
  <c r="S33" i="3"/>
  <c r="B18" i="7"/>
  <c r="S44" i="3"/>
  <c r="R31" i="17"/>
  <c r="A62" i="25"/>
  <c r="B37" i="20"/>
  <c r="B40" i="22"/>
  <c r="J34" i="19"/>
  <c r="J31" i="19"/>
  <c r="J24" i="19"/>
  <c r="J21" i="19"/>
  <c r="K52" i="14"/>
  <c r="K54" i="14"/>
  <c r="AB19" i="3"/>
  <c r="G52" i="19"/>
  <c r="K49" i="14"/>
  <c r="K51" i="14"/>
  <c r="Z52" i="3"/>
  <c r="B58" i="3"/>
  <c r="O53" i="5"/>
  <c r="A61" i="7"/>
  <c r="Z15" i="3"/>
  <c r="A55" i="14"/>
  <c r="A60" i="10"/>
  <c r="AE53" i="1"/>
  <c r="G34" i="17"/>
  <c r="BI52" i="1"/>
  <c r="B15" i="5"/>
  <c r="B51" i="6"/>
  <c r="A42" i="5"/>
  <c r="B29" i="10"/>
  <c r="Z43" i="3"/>
  <c r="G43" i="1"/>
  <c r="B28" i="15"/>
  <c r="S41" i="17"/>
  <c r="B63" i="24"/>
  <c r="C58" i="21"/>
  <c r="C55" i="21"/>
  <c r="G43" i="19"/>
  <c r="A35" i="21"/>
  <c r="G33" i="19"/>
  <c r="G34" i="19"/>
  <c r="J34" i="14"/>
  <c r="J36" i="14"/>
  <c r="V47" i="3"/>
  <c r="G28" i="19"/>
  <c r="J46" i="14"/>
  <c r="J48" i="14"/>
  <c r="K59" i="5"/>
  <c r="BM54" i="1"/>
  <c r="F16" i="14"/>
  <c r="N62" i="5"/>
  <c r="G61" i="5"/>
  <c r="C50" i="6"/>
  <c r="K23" i="5"/>
  <c r="R61" i="3"/>
  <c r="A55" i="5"/>
  <c r="BM19" i="1"/>
  <c r="R39" i="3"/>
  <c r="C38" i="3"/>
  <c r="B27" i="3"/>
  <c r="N33" i="5"/>
  <c r="C58" i="5"/>
  <c r="B25" i="6"/>
  <c r="A28" i="3"/>
  <c r="AQ19" i="1"/>
  <c r="G36" i="6"/>
  <c r="BA46" i="1"/>
  <c r="Z25" i="3"/>
  <c r="A50" i="7"/>
  <c r="Z45" i="1"/>
  <c r="AF19" i="1"/>
  <c r="Z32" i="3"/>
  <c r="K57" i="5"/>
  <c r="C22" i="19"/>
  <c r="A22" i="19"/>
  <c r="BH24" i="1"/>
  <c r="A52" i="7"/>
  <c r="BI56" i="1"/>
  <c r="S24" i="5"/>
  <c r="A35" i="5"/>
  <c r="A59" i="10"/>
  <c r="A56" i="5"/>
  <c r="G32" i="5"/>
  <c r="O55" i="6"/>
  <c r="AV18" i="1"/>
  <c r="B30" i="5"/>
  <c r="F32" i="14"/>
  <c r="A51" i="5"/>
  <c r="F51" i="14"/>
  <c r="AI55" i="1"/>
  <c r="BU21" i="1"/>
  <c r="B41" i="23"/>
  <c r="R35" i="19"/>
  <c r="R25" i="19"/>
  <c r="B39" i="18"/>
  <c r="J27" i="5"/>
  <c r="B33" i="18"/>
  <c r="AE18" i="3"/>
  <c r="A32" i="5"/>
  <c r="AF36" i="3"/>
  <c r="G58" i="5"/>
  <c r="N20" i="5"/>
  <c r="K56" i="5"/>
  <c r="A51" i="6"/>
  <c r="AU37" i="3"/>
  <c r="AY50" i="1"/>
  <c r="K36" i="5"/>
  <c r="S42" i="3"/>
  <c r="V29" i="3"/>
  <c r="A28" i="10"/>
  <c r="A33" i="6"/>
  <c r="V26" i="1"/>
  <c r="Z54" i="3"/>
  <c r="O22" i="5"/>
  <c r="AA26" i="3"/>
  <c r="AA52" i="3"/>
  <c r="R21" i="5"/>
  <c r="F30" i="17"/>
  <c r="AF53" i="1"/>
  <c r="A63" i="5"/>
  <c r="Z30" i="1"/>
  <c r="AU52" i="3"/>
  <c r="C44" i="5"/>
  <c r="O58" i="1"/>
  <c r="V28" i="1"/>
  <c r="B28" i="3"/>
  <c r="A33" i="5"/>
  <c r="C58" i="1"/>
  <c r="AB35" i="1"/>
  <c r="AA41" i="1"/>
  <c r="AU33" i="3"/>
  <c r="B37" i="1"/>
  <c r="G15" i="1"/>
  <c r="F33" i="6"/>
  <c r="N31" i="3"/>
  <c r="AI39" i="1"/>
  <c r="V51" i="1"/>
  <c r="AY60" i="1"/>
  <c r="W53" i="1"/>
  <c r="A46" i="1"/>
  <c r="C16" i="6"/>
  <c r="S23" i="5"/>
  <c r="F55" i="5"/>
  <c r="AM32" i="1"/>
  <c r="AU58" i="3"/>
  <c r="G31" i="3"/>
  <c r="K37" i="3"/>
  <c r="BE62" i="1"/>
  <c r="B15" i="14"/>
  <c r="AZ52" i="1"/>
  <c r="AU63" i="3"/>
  <c r="AE24" i="3"/>
  <c r="A27" i="5"/>
  <c r="AF53" i="3"/>
  <c r="J26" i="6"/>
  <c r="J34" i="5"/>
  <c r="AB63" i="1"/>
  <c r="A17" i="6"/>
  <c r="BA17" i="1"/>
  <c r="R42" i="3"/>
  <c r="O54" i="3"/>
  <c r="AQ20" i="1"/>
  <c r="J15" i="6"/>
  <c r="B23" i="1"/>
  <c r="B30" i="3"/>
  <c r="BD45" i="1"/>
  <c r="AM22" i="1"/>
  <c r="BD33" i="1"/>
  <c r="AB56" i="1"/>
  <c r="Z27" i="1"/>
  <c r="A62" i="15"/>
  <c r="AQ39" i="1"/>
  <c r="AZ16" i="1"/>
  <c r="AJ60" i="1"/>
  <c r="B41" i="1"/>
  <c r="K41" i="6"/>
  <c r="AI29" i="1"/>
  <c r="AN35" i="1"/>
  <c r="BA26" i="1"/>
  <c r="C53" i="15"/>
  <c r="N19" i="5"/>
  <c r="AU38" i="1"/>
  <c r="AF28" i="3"/>
  <c r="W52" i="3"/>
  <c r="Z41" i="1"/>
  <c r="AN26" i="1"/>
  <c r="AN43" i="1"/>
  <c r="AB32" i="1"/>
  <c r="AE61" i="1"/>
  <c r="O29" i="6"/>
  <c r="C19" i="5"/>
  <c r="N63" i="3"/>
  <c r="N37" i="3"/>
  <c r="C33" i="15"/>
  <c r="AV48" i="1"/>
  <c r="K51" i="3"/>
  <c r="N55" i="3"/>
  <c r="AU61" i="3"/>
  <c r="BA37" i="1"/>
  <c r="Z35" i="3"/>
  <c r="J57" i="6"/>
  <c r="AJ30" i="1"/>
  <c r="C36" i="10"/>
  <c r="V30" i="1"/>
  <c r="C62" i="15"/>
  <c r="J43" i="1"/>
  <c r="AA40" i="1"/>
  <c r="AN56" i="1"/>
  <c r="AE59" i="1"/>
  <c r="V19" i="3"/>
  <c r="R55" i="3"/>
  <c r="F40" i="3"/>
  <c r="N55" i="5"/>
  <c r="AI21" i="3"/>
  <c r="V35" i="17"/>
  <c r="C52" i="17"/>
  <c r="N41" i="17"/>
  <c r="A39" i="25"/>
  <c r="AE21" i="17"/>
  <c r="BU17" i="1"/>
  <c r="C43" i="23"/>
  <c r="B37" i="23"/>
  <c r="S45" i="17"/>
  <c r="C62" i="21"/>
  <c r="G47" i="19"/>
  <c r="AJ43" i="3"/>
  <c r="C31" i="17"/>
  <c r="A18" i="25"/>
  <c r="B47" i="21"/>
  <c r="A63" i="21"/>
  <c r="C60" i="25"/>
  <c r="C41" i="22"/>
  <c r="R15" i="19"/>
  <c r="O54" i="19"/>
  <c r="B19" i="18"/>
  <c r="G58" i="6"/>
  <c r="C41" i="18"/>
  <c r="B62" i="14"/>
  <c r="A20" i="21"/>
  <c r="F43" i="19"/>
  <c r="B47" i="20"/>
  <c r="F23" i="19"/>
  <c r="BL42" i="1"/>
  <c r="F17" i="19"/>
  <c r="BP50" i="1"/>
  <c r="A36" i="19"/>
  <c r="BP49" i="1"/>
  <c r="BI19" i="1"/>
  <c r="BA44" i="1"/>
  <c r="K32" i="5"/>
  <c r="B40" i="5"/>
  <c r="B46" i="17"/>
  <c r="A42" i="24"/>
  <c r="B19" i="21"/>
  <c r="C41" i="21"/>
  <c r="K49" i="19"/>
  <c r="K46" i="19"/>
  <c r="K39" i="19"/>
  <c r="K36" i="19"/>
  <c r="BP60" i="1"/>
  <c r="BP59" i="1"/>
  <c r="R48" i="5"/>
  <c r="G45" i="5"/>
  <c r="BP38" i="1"/>
  <c r="BP37" i="1"/>
  <c r="K24" i="5"/>
  <c r="A23" i="17"/>
  <c r="C49" i="5"/>
  <c r="G15" i="5"/>
  <c r="A62" i="14"/>
  <c r="AU28" i="3"/>
  <c r="R27" i="5"/>
  <c r="C42" i="14"/>
  <c r="AQ21" i="1"/>
  <c r="BM18" i="1"/>
  <c r="AB22" i="3"/>
  <c r="N28" i="5"/>
  <c r="C25" i="7"/>
  <c r="N29" i="5"/>
  <c r="B53" i="10"/>
  <c r="R21" i="3"/>
  <c r="G53" i="3"/>
  <c r="R55" i="17"/>
  <c r="AI32" i="3"/>
  <c r="B46" i="20"/>
  <c r="C62" i="20"/>
  <c r="J58" i="19"/>
  <c r="J55" i="19"/>
  <c r="J48" i="19"/>
  <c r="J45" i="19"/>
  <c r="BP20" i="1"/>
  <c r="BP19" i="1"/>
  <c r="BD18" i="1"/>
  <c r="F16" i="5"/>
  <c r="K16" i="14"/>
  <c r="K18" i="14"/>
  <c r="A44" i="5"/>
  <c r="S37" i="5"/>
  <c r="G60" i="14"/>
  <c r="BD50" i="1"/>
  <c r="C58" i="14"/>
  <c r="B47" i="7"/>
  <c r="W29" i="3"/>
  <c r="AE28" i="3"/>
  <c r="K33" i="3"/>
  <c r="BM48" i="1"/>
  <c r="G17" i="6"/>
  <c r="A37" i="3"/>
  <c r="A60" i="5"/>
  <c r="K38" i="5"/>
  <c r="F41" i="17"/>
  <c r="O33" i="1"/>
  <c r="O17" i="5"/>
  <c r="O34" i="1"/>
  <c r="C17" i="7"/>
  <c r="Z54" i="1"/>
  <c r="R46" i="5"/>
  <c r="R53" i="3"/>
  <c r="S47" i="5"/>
  <c r="R37" i="1"/>
  <c r="BD23" i="1"/>
  <c r="G39" i="14"/>
  <c r="B39" i="19"/>
  <c r="B38" i="19"/>
  <c r="BM42" i="1"/>
  <c r="O18" i="3"/>
  <c r="BM15" i="1"/>
  <c r="R28" i="5"/>
  <c r="R22" i="5"/>
  <c r="G56" i="14"/>
  <c r="F17" i="5"/>
  <c r="C26" i="7"/>
  <c r="AY54" i="1"/>
  <c r="A57" i="14"/>
  <c r="BH51" i="1"/>
  <c r="G15" i="14"/>
  <c r="N17" i="3"/>
  <c r="C50" i="10"/>
  <c r="BA39" i="1"/>
  <c r="BU24" i="1"/>
  <c r="C44" i="23"/>
  <c r="A40" i="20"/>
  <c r="A35" i="20"/>
  <c r="B20" i="19"/>
  <c r="O34" i="5"/>
  <c r="A42" i="19"/>
  <c r="G47" i="5"/>
  <c r="G21" i="14"/>
  <c r="O33" i="3"/>
  <c r="F42" i="5"/>
  <c r="R35" i="1"/>
  <c r="G42" i="17"/>
  <c r="A30" i="7"/>
  <c r="C37" i="5"/>
  <c r="W31" i="3"/>
  <c r="B41" i="14"/>
  <c r="J39" i="6"/>
  <c r="R30" i="1"/>
  <c r="N60" i="1"/>
  <c r="K62" i="1"/>
  <c r="BE20" i="1"/>
  <c r="R58" i="1"/>
  <c r="O48" i="6"/>
  <c r="G16" i="14"/>
  <c r="A31" i="3"/>
  <c r="F49" i="6"/>
  <c r="AU42" i="3"/>
  <c r="S42" i="5"/>
  <c r="W16" i="1"/>
  <c r="A57" i="1"/>
  <c r="F50" i="6"/>
  <c r="AV29" i="1"/>
  <c r="C47" i="14"/>
  <c r="C60" i="6"/>
  <c r="G46" i="1"/>
  <c r="G41" i="1"/>
  <c r="A45" i="15"/>
  <c r="AJ34" i="1"/>
  <c r="BA57" i="1"/>
  <c r="A43" i="5"/>
  <c r="AM26" i="1"/>
  <c r="AJ48" i="1"/>
  <c r="AF46" i="3"/>
  <c r="K62" i="3"/>
  <c r="C58" i="3"/>
  <c r="J46" i="1"/>
  <c r="BA63" i="1"/>
  <c r="A26" i="6"/>
  <c r="S27" i="3"/>
  <c r="G17" i="3"/>
  <c r="K51" i="5"/>
  <c r="A37" i="17"/>
  <c r="F61" i="1"/>
  <c r="B58" i="15"/>
  <c r="G54" i="1"/>
  <c r="A57" i="10"/>
  <c r="A32" i="15"/>
  <c r="A36" i="14"/>
  <c r="O26" i="6"/>
  <c r="B59" i="10"/>
  <c r="A58" i="6"/>
  <c r="R22" i="1"/>
  <c r="C17" i="15"/>
  <c r="W30" i="1"/>
  <c r="AM23" i="1"/>
  <c r="BD32" i="1"/>
  <c r="J24" i="6"/>
  <c r="A25" i="1"/>
  <c r="AN51" i="1"/>
  <c r="J24" i="1"/>
  <c r="AU30" i="1"/>
  <c r="AJ38" i="1"/>
  <c r="A28" i="1"/>
  <c r="AF44" i="1"/>
  <c r="B41" i="6"/>
  <c r="N32" i="3"/>
  <c r="AM38" i="1"/>
  <c r="BE52" i="1"/>
  <c r="O56" i="5"/>
  <c r="A45" i="7"/>
  <c r="F17" i="14"/>
  <c r="C24" i="10"/>
  <c r="AQ52" i="1"/>
  <c r="N44" i="3"/>
  <c r="N58" i="6"/>
  <c r="B45" i="14"/>
  <c r="N52" i="6"/>
  <c r="J45" i="5"/>
  <c r="C44" i="15"/>
  <c r="A39" i="7"/>
  <c r="AE32" i="3"/>
  <c r="K22" i="5"/>
  <c r="AE61" i="3"/>
  <c r="B26" i="2"/>
  <c r="C22" i="14"/>
  <c r="A21" i="3"/>
  <c r="V38" i="3"/>
  <c r="J20" i="6"/>
  <c r="O33" i="5"/>
  <c r="AF49" i="1"/>
  <c r="F25" i="1"/>
  <c r="V58" i="1"/>
  <c r="O62" i="6"/>
  <c r="N48" i="6"/>
  <c r="F41" i="14"/>
  <c r="AA55" i="1"/>
  <c r="G55" i="5"/>
  <c r="K51" i="1"/>
  <c r="AE15" i="1"/>
  <c r="B58" i="6"/>
  <c r="R41" i="1"/>
  <c r="A20" i="15"/>
  <c r="Z40" i="1"/>
  <c r="J30" i="6"/>
  <c r="F32" i="1"/>
  <c r="N40" i="1"/>
  <c r="Z56" i="1"/>
  <c r="O26" i="3"/>
  <c r="AR45" i="1"/>
  <c r="B44" i="1"/>
  <c r="S45" i="1"/>
  <c r="B20" i="10"/>
  <c r="V37" i="1"/>
  <c r="AB59" i="1"/>
  <c r="B39" i="1"/>
  <c r="G36" i="17"/>
  <c r="AF48" i="1"/>
  <c r="C47" i="1"/>
  <c r="A32" i="10"/>
  <c r="N61" i="1"/>
  <c r="AJ32" i="1"/>
  <c r="N32" i="1"/>
  <c r="V41" i="1"/>
  <c r="B50" i="10"/>
  <c r="AZ27" i="1"/>
  <c r="K18" i="6"/>
  <c r="W63" i="3"/>
  <c r="K36" i="1"/>
  <c r="A43" i="7"/>
  <c r="S44" i="1"/>
  <c r="AJ59" i="1"/>
  <c r="AV37" i="1"/>
  <c r="AQ31" i="1"/>
  <c r="J32" i="1"/>
  <c r="J61" i="6"/>
  <c r="B35" i="2"/>
  <c r="R36" i="1"/>
  <c r="C19" i="10"/>
  <c r="N19" i="6"/>
  <c r="AE28" i="1"/>
  <c r="O30" i="1"/>
  <c r="AN45" i="1"/>
  <c r="W57" i="1"/>
  <c r="J29" i="1"/>
  <c r="C51" i="5"/>
  <c r="W63" i="1"/>
  <c r="A43" i="1"/>
  <c r="A41" i="1"/>
  <c r="A55" i="10"/>
  <c r="AF25" i="1"/>
  <c r="G47" i="17"/>
  <c r="Z30" i="3"/>
  <c r="B20" i="25"/>
  <c r="C29" i="22"/>
  <c r="O20" i="19"/>
  <c r="N59" i="19"/>
  <c r="C22" i="18"/>
  <c r="C33" i="7"/>
  <c r="C19" i="18"/>
  <c r="F32" i="5"/>
  <c r="Z56" i="3"/>
  <c r="B50" i="7"/>
  <c r="B17" i="7"/>
  <c r="C31" i="14"/>
  <c r="W19" i="3"/>
  <c r="G38" i="17"/>
  <c r="G53" i="5"/>
  <c r="B63" i="7"/>
  <c r="V41" i="3"/>
  <c r="AM19" i="1"/>
  <c r="G18" i="14"/>
  <c r="V63" i="3"/>
  <c r="BA52" i="1"/>
  <c r="N33" i="1"/>
  <c r="F50" i="5"/>
  <c r="AA33" i="3"/>
  <c r="AM62" i="1"/>
  <c r="A61" i="6"/>
  <c r="AF25" i="3"/>
  <c r="C61" i="5"/>
  <c r="B51" i="3"/>
  <c r="J41" i="3"/>
  <c r="AM55" i="1"/>
  <c r="C55" i="1"/>
  <c r="S19" i="1"/>
  <c r="O38" i="3"/>
  <c r="BA42" i="1"/>
  <c r="J37" i="1"/>
  <c r="G19" i="5"/>
  <c r="BD47" i="1"/>
  <c r="B42" i="6"/>
  <c r="AA46" i="3"/>
  <c r="C47" i="3"/>
  <c r="G56" i="3"/>
  <c r="B23" i="10"/>
  <c r="V47" i="1"/>
  <c r="A63" i="6"/>
  <c r="A22" i="1"/>
  <c r="B21" i="1"/>
  <c r="J61" i="3"/>
  <c r="S57" i="3"/>
  <c r="AI22" i="1"/>
  <c r="S18" i="5"/>
  <c r="A55" i="1"/>
  <c r="R23" i="1"/>
  <c r="B51" i="15"/>
  <c r="V21" i="1"/>
  <c r="K19" i="3"/>
  <c r="G38" i="1"/>
  <c r="AE44" i="3"/>
  <c r="C16" i="14"/>
  <c r="K20" i="5"/>
  <c r="B38" i="3"/>
  <c r="S44" i="5"/>
  <c r="AA30" i="1"/>
  <c r="B22" i="6"/>
  <c r="W28" i="1"/>
  <c r="R32" i="5"/>
  <c r="B38" i="6"/>
  <c r="S18" i="3"/>
  <c r="S31" i="1"/>
  <c r="AZ20" i="1"/>
  <c r="A56" i="15"/>
  <c r="B58" i="10"/>
  <c r="BE23" i="1"/>
  <c r="C42" i="6"/>
  <c r="N63" i="6"/>
  <c r="R62" i="1"/>
  <c r="A58" i="17"/>
  <c r="J18" i="5"/>
  <c r="J47" i="3"/>
  <c r="K27" i="5"/>
  <c r="AF32" i="1"/>
  <c r="AU50" i="3"/>
  <c r="N39" i="3"/>
  <c r="C21" i="7"/>
  <c r="G39" i="1"/>
  <c r="AQ61" i="1"/>
  <c r="B23" i="15"/>
  <c r="AB45" i="3"/>
  <c r="G58" i="14"/>
  <c r="AB42" i="3"/>
  <c r="O53" i="6"/>
  <c r="F29" i="17"/>
  <c r="K41" i="3"/>
  <c r="F26" i="17"/>
  <c r="G22" i="6"/>
  <c r="F54" i="17"/>
  <c r="AQ22" i="1"/>
  <c r="V39" i="3"/>
  <c r="BD42" i="1"/>
  <c r="C49" i="14"/>
  <c r="BE60" i="1"/>
  <c r="AJ21" i="1"/>
  <c r="C59" i="7"/>
  <c r="B17" i="6"/>
  <c r="AE21" i="1"/>
  <c r="AZ49" i="1"/>
  <c r="B28" i="10"/>
  <c r="N27" i="3"/>
  <c r="O37" i="1"/>
  <c r="A34" i="3"/>
  <c r="N63" i="1"/>
  <c r="W21" i="1"/>
  <c r="R20" i="3"/>
  <c r="R44" i="1"/>
  <c r="AB46" i="3"/>
  <c r="B50" i="3"/>
  <c r="C41" i="1"/>
  <c r="B21" i="7"/>
  <c r="G24" i="1"/>
  <c r="N19" i="3"/>
  <c r="B21" i="2"/>
  <c r="A39" i="6"/>
  <c r="J57" i="1"/>
  <c r="C27" i="1"/>
  <c r="AI27" i="1"/>
  <c r="J28" i="1"/>
  <c r="AN46" i="1"/>
  <c r="AJ22" i="1"/>
  <c r="G54" i="5"/>
  <c r="A49" i="6"/>
  <c r="B40" i="1"/>
  <c r="C19" i="3"/>
  <c r="AA53" i="1"/>
  <c r="S20" i="3"/>
  <c r="A47" i="3"/>
  <c r="B26" i="3"/>
  <c r="J21" i="6"/>
  <c r="AV21" i="1"/>
  <c r="N20" i="1"/>
  <c r="A58" i="14"/>
  <c r="C58" i="6"/>
  <c r="K45" i="6"/>
  <c r="BE58" i="1"/>
  <c r="AR31" i="1"/>
  <c r="BA60" i="1"/>
  <c r="C23" i="1"/>
  <c r="B27" i="6"/>
  <c r="F34" i="1"/>
  <c r="A54" i="5"/>
  <c r="F62" i="6"/>
  <c r="B29" i="1"/>
  <c r="A37" i="1"/>
  <c r="AN61" i="1"/>
  <c r="V25" i="3"/>
  <c r="F33" i="17"/>
  <c r="J52" i="5"/>
  <c r="AA15" i="1"/>
  <c r="BA49" i="1"/>
  <c r="G19" i="3"/>
  <c r="B49" i="1"/>
  <c r="K61" i="6"/>
  <c r="J41" i="6"/>
  <c r="N16" i="6"/>
  <c r="A45" i="1"/>
  <c r="AA50" i="1"/>
  <c r="B17" i="2"/>
  <c r="G31" i="6"/>
  <c r="AB58" i="1"/>
  <c r="C31" i="1"/>
  <c r="S52" i="1"/>
  <c r="AF38" i="1"/>
  <c r="G35" i="3"/>
  <c r="J45" i="3"/>
  <c r="AJ63" i="1"/>
  <c r="AR24" i="1"/>
  <c r="A38" i="3"/>
  <c r="N25" i="1"/>
  <c r="G58" i="3"/>
  <c r="Z52" i="1"/>
  <c r="AQ30" i="1"/>
  <c r="AY56" i="1"/>
  <c r="A39" i="3"/>
  <c r="AQ35" i="1"/>
  <c r="G56" i="1"/>
  <c r="F40" i="1"/>
  <c r="BE15" i="1"/>
  <c r="B45" i="1"/>
  <c r="A50" i="1"/>
  <c r="N47" i="1"/>
  <c r="R17" i="1"/>
  <c r="G19" i="17"/>
  <c r="O24" i="6"/>
  <c r="A48" i="6"/>
  <c r="B37" i="6"/>
  <c r="AI56" i="1"/>
  <c r="N60" i="5"/>
  <c r="AY31" i="1"/>
  <c r="AM46" i="1"/>
  <c r="C63" i="1"/>
  <c r="F16" i="1"/>
  <c r="G46" i="17"/>
  <c r="A29" i="1"/>
  <c r="J26" i="5"/>
  <c r="R50" i="1"/>
  <c r="J18" i="1"/>
  <c r="B24" i="2"/>
  <c r="C19" i="7"/>
  <c r="O62" i="5"/>
  <c r="AI43" i="3"/>
  <c r="A31" i="22"/>
  <c r="S50" i="19"/>
  <c r="S40" i="19"/>
  <c r="B63" i="18"/>
  <c r="AR17" i="1"/>
  <c r="B57" i="18"/>
  <c r="B32" i="10"/>
  <c r="B52" i="5"/>
  <c r="O55" i="5"/>
  <c r="BA45" i="1"/>
  <c r="N17" i="1"/>
  <c r="AB27" i="3"/>
  <c r="AB40" i="3"/>
  <c r="AB20" i="1"/>
  <c r="AY18" i="1"/>
  <c r="BE42" i="1"/>
  <c r="S51" i="5"/>
  <c r="R61" i="5"/>
  <c r="B44" i="7"/>
  <c r="AJ41" i="1"/>
  <c r="K33" i="1"/>
  <c r="W18" i="1"/>
  <c r="Z26" i="1"/>
  <c r="Z39" i="1"/>
  <c r="AR20" i="1"/>
  <c r="B15" i="6"/>
  <c r="F53" i="1"/>
  <c r="J18" i="3"/>
  <c r="BD56" i="1"/>
  <c r="K31" i="5"/>
  <c r="N29" i="6"/>
  <c r="C60" i="14"/>
  <c r="C30" i="5"/>
  <c r="G41" i="3"/>
  <c r="B52" i="10"/>
  <c r="O51" i="3"/>
  <c r="AU21" i="1"/>
  <c r="C30" i="10"/>
  <c r="F59" i="14"/>
  <c r="A36" i="15"/>
  <c r="Z51" i="3"/>
  <c r="B49" i="6"/>
  <c r="AY32" i="1"/>
  <c r="A57" i="15"/>
  <c r="N35" i="1"/>
  <c r="V54" i="1"/>
  <c r="F39" i="6"/>
  <c r="AI25" i="1"/>
  <c r="AU25" i="1"/>
  <c r="K46" i="6"/>
  <c r="AE50" i="1"/>
  <c r="O35" i="1"/>
  <c r="B16" i="3"/>
  <c r="V43" i="1"/>
  <c r="AB29" i="1"/>
  <c r="B16" i="7"/>
  <c r="C44" i="7"/>
  <c r="K34" i="6"/>
  <c r="C18" i="3"/>
  <c r="AY49" i="1"/>
  <c r="K40" i="3"/>
  <c r="S16" i="5"/>
  <c r="C18" i="14"/>
  <c r="G21" i="3"/>
  <c r="R37" i="5"/>
  <c r="V19" i="1"/>
  <c r="A58" i="15"/>
  <c r="O63" i="6"/>
  <c r="AV32" i="1"/>
  <c r="G35" i="6"/>
  <c r="R25" i="5"/>
  <c r="V35" i="1"/>
  <c r="F59" i="17"/>
  <c r="Z53" i="1"/>
  <c r="W51" i="1"/>
  <c r="A54" i="10"/>
  <c r="J28" i="5"/>
  <c r="B23" i="14"/>
  <c r="A42" i="6"/>
  <c r="AB26" i="1"/>
  <c r="J36" i="3"/>
  <c r="BE41" i="1"/>
  <c r="C41" i="5"/>
  <c r="S60" i="3"/>
  <c r="C36" i="3"/>
  <c r="B36" i="1"/>
  <c r="W22" i="1"/>
  <c r="B49" i="14"/>
  <c r="S47" i="3"/>
  <c r="G49" i="6"/>
  <c r="AQ27" i="1"/>
  <c r="AQ53" i="1"/>
  <c r="G41" i="6"/>
  <c r="C15" i="7"/>
  <c r="A38" i="10"/>
  <c r="B51" i="10"/>
  <c r="B36" i="15"/>
  <c r="AE40" i="1"/>
  <c r="AM25" i="1"/>
  <c r="O60" i="6"/>
  <c r="F56" i="6"/>
  <c r="AR27" i="1"/>
  <c r="K28" i="6"/>
  <c r="K29" i="5"/>
  <c r="B52" i="3"/>
  <c r="S58" i="5"/>
  <c r="J40" i="3"/>
  <c r="S32" i="3"/>
  <c r="O28" i="3"/>
  <c r="V48" i="1"/>
  <c r="AQ26" i="1"/>
  <c r="V52" i="1"/>
  <c r="W32" i="1"/>
  <c r="AE38" i="1"/>
  <c r="C48" i="14"/>
  <c r="AY53" i="1"/>
  <c r="C48" i="6"/>
  <c r="AJ42" i="1"/>
  <c r="G36" i="1"/>
  <c r="O50" i="3"/>
  <c r="A35" i="1"/>
  <c r="S53" i="3"/>
  <c r="AN20" i="1"/>
  <c r="AJ20" i="1"/>
  <c r="AI44" i="1"/>
  <c r="AU24" i="3"/>
  <c r="C30" i="1"/>
  <c r="F54" i="14"/>
  <c r="N42" i="1"/>
  <c r="G20" i="6"/>
  <c r="A19" i="10"/>
  <c r="O56" i="3"/>
  <c r="B38" i="1"/>
  <c r="AQ46" i="1"/>
  <c r="B36" i="2"/>
  <c r="V63" i="1"/>
  <c r="N46" i="3"/>
  <c r="W47" i="1"/>
  <c r="A52" i="17"/>
  <c r="AQ45" i="1"/>
  <c r="BE21" i="1"/>
  <c r="N34" i="1"/>
  <c r="G57" i="1"/>
  <c r="C43" i="3"/>
  <c r="A25" i="10"/>
  <c r="C57" i="10"/>
  <c r="S27" i="1"/>
  <c r="S58" i="1"/>
  <c r="AR21" i="1"/>
  <c r="B29" i="2"/>
  <c r="BD16" i="1"/>
  <c r="A34" i="17"/>
  <c r="V49" i="1"/>
  <c r="C18" i="1"/>
  <c r="AB43" i="1"/>
  <c r="W27" i="1"/>
  <c r="AA28" i="1"/>
  <c r="C60" i="3"/>
  <c r="A27" i="1"/>
  <c r="B25" i="2"/>
  <c r="B16" i="2"/>
  <c r="B39" i="2"/>
  <c r="B28" i="2"/>
  <c r="B34" i="2"/>
  <c r="B41" i="2" l="1"/>
  <c r="B40" i="2"/>
  <c r="BX27" i="1"/>
  <c r="E60" i="3"/>
  <c r="AC28" i="1"/>
  <c r="Y27" i="1"/>
  <c r="AD43" i="1"/>
  <c r="E18" i="1"/>
  <c r="X49" i="1"/>
  <c r="DV34" i="17"/>
  <c r="BF16" i="1"/>
  <c r="AT21" i="1"/>
  <c r="U58" i="1"/>
  <c r="U27" i="1"/>
  <c r="E57" i="10"/>
  <c r="X57" i="10" s="1"/>
  <c r="V25" i="10"/>
  <c r="E43" i="3"/>
  <c r="I57" i="1"/>
  <c r="P34" i="1"/>
  <c r="BG21" i="1"/>
  <c r="AS45" i="1"/>
  <c r="DV52" i="17"/>
  <c r="Y47" i="1"/>
  <c r="P46" i="3"/>
  <c r="X63" i="1"/>
  <c r="AS46" i="1"/>
  <c r="D38" i="1"/>
  <c r="Q56" i="3"/>
  <c r="V19" i="10"/>
  <c r="I20" i="6"/>
  <c r="P42" i="1"/>
  <c r="H54" i="14"/>
  <c r="E30" i="1"/>
  <c r="AK44" i="1"/>
  <c r="AL20" i="1"/>
  <c r="AP20" i="1"/>
  <c r="U53" i="3"/>
  <c r="BX35" i="1"/>
  <c r="Q50" i="3"/>
  <c r="I36" i="1"/>
  <c r="AL42" i="1"/>
  <c r="E48" i="6"/>
  <c r="E48" i="14"/>
  <c r="AG38" i="1"/>
  <c r="Y32" i="1"/>
  <c r="X52" i="1"/>
  <c r="AS26" i="1"/>
  <c r="X48" i="1"/>
  <c r="Q28" i="3"/>
  <c r="U32" i="3"/>
  <c r="L40" i="3"/>
  <c r="U58" i="5"/>
  <c r="D52" i="3"/>
  <c r="M29" i="5"/>
  <c r="M28" i="6"/>
  <c r="AT27" i="1"/>
  <c r="H56" i="6"/>
  <c r="Q60" i="6"/>
  <c r="AO25" i="1"/>
  <c r="AG40" i="1"/>
  <c r="D36" i="15"/>
  <c r="W36" i="15" s="1"/>
  <c r="D51" i="10"/>
  <c r="W51" i="10" s="1"/>
  <c r="V38" i="10"/>
  <c r="I41" i="6"/>
  <c r="AS53" i="1"/>
  <c r="AS27" i="1"/>
  <c r="I49" i="6"/>
  <c r="U47" i="3"/>
  <c r="D49" i="14"/>
  <c r="Y22" i="1"/>
  <c r="D36" i="1"/>
  <c r="E36" i="3"/>
  <c r="U60" i="3"/>
  <c r="E41" i="5"/>
  <c r="BG41" i="1"/>
  <c r="L36" i="3"/>
  <c r="AD26" i="1"/>
  <c r="V42" i="6"/>
  <c r="D23" i="14"/>
  <c r="L28" i="5"/>
  <c r="V54" i="10"/>
  <c r="Y51" i="1"/>
  <c r="H59" i="17"/>
  <c r="X35" i="1"/>
  <c r="T25" i="5"/>
  <c r="I35" i="6"/>
  <c r="AX32" i="1"/>
  <c r="Q63" i="6"/>
  <c r="V58" i="15"/>
  <c r="X19" i="1"/>
  <c r="T37" i="5"/>
  <c r="I21" i="3"/>
  <c r="E18" i="14"/>
  <c r="U16" i="5"/>
  <c r="M40" i="3"/>
  <c r="E18" i="3"/>
  <c r="M34" i="6"/>
  <c r="E44" i="7"/>
  <c r="X44" i="7" s="1"/>
  <c r="D16" i="7"/>
  <c r="W16" i="7" s="1"/>
  <c r="AD29" i="1"/>
  <c r="X43" i="1"/>
  <c r="D16" i="3"/>
  <c r="Q35" i="1"/>
  <c r="AG50" i="1"/>
  <c r="M46" i="6"/>
  <c r="AW25" i="1"/>
  <c r="AK25" i="1"/>
  <c r="H39" i="6"/>
  <c r="X54" i="1"/>
  <c r="P35" i="1"/>
  <c r="V57" i="15"/>
  <c r="D49" i="6"/>
  <c r="V36" i="15"/>
  <c r="H59" i="14"/>
  <c r="E30" i="10"/>
  <c r="X30" i="10" s="1"/>
  <c r="AW21" i="1"/>
  <c r="Q51" i="3"/>
  <c r="D52" i="10"/>
  <c r="W52" i="10" s="1"/>
  <c r="I41" i="3"/>
  <c r="E30" i="5"/>
  <c r="E60" i="14"/>
  <c r="P29" i="6"/>
  <c r="M31" i="5"/>
  <c r="BF56" i="1"/>
  <c r="L18" i="3"/>
  <c r="H53" i="1"/>
  <c r="AT20" i="1"/>
  <c r="Y18" i="1"/>
  <c r="M33" i="1"/>
  <c r="AL41" i="1"/>
  <c r="D44" i="7"/>
  <c r="W44" i="7" s="1"/>
  <c r="T61" i="5"/>
  <c r="U51" i="5"/>
  <c r="BG42" i="1"/>
  <c r="AD20" i="1"/>
  <c r="AD40" i="3"/>
  <c r="AD27" i="3"/>
  <c r="P17" i="1"/>
  <c r="BC45" i="1"/>
  <c r="Q55" i="5"/>
  <c r="D52" i="5"/>
  <c r="D32" i="10"/>
  <c r="W32" i="10" s="1"/>
  <c r="D57" i="18"/>
  <c r="W57" i="18" s="1"/>
  <c r="AT17" i="1"/>
  <c r="D63" i="18"/>
  <c r="W63" i="18" s="1"/>
  <c r="U40" i="19"/>
  <c r="U50" i="19"/>
  <c r="V31" i="22"/>
  <c r="AK43" i="3"/>
  <c r="Q62" i="5"/>
  <c r="E19" i="7"/>
  <c r="X19" i="7" s="1"/>
  <c r="L18" i="1"/>
  <c r="T50" i="1"/>
  <c r="L26" i="5"/>
  <c r="BX29" i="1"/>
  <c r="I46" i="17"/>
  <c r="H16" i="1"/>
  <c r="E63" i="1"/>
  <c r="AO46" i="1"/>
  <c r="P60" i="5"/>
  <c r="AK56" i="1"/>
  <c r="D37" i="6"/>
  <c r="V48" i="6"/>
  <c r="Q24" i="6"/>
  <c r="I19" i="17"/>
  <c r="T17" i="1"/>
  <c r="P47" i="1"/>
  <c r="BX50" i="1"/>
  <c r="D45" i="1"/>
  <c r="H40" i="1"/>
  <c r="I56" i="1"/>
  <c r="AS35" i="1"/>
  <c r="AS30" i="1"/>
  <c r="I58" i="3"/>
  <c r="P25" i="1"/>
  <c r="AT24" i="1"/>
  <c r="AL63" i="1"/>
  <c r="L45" i="3"/>
  <c r="I35" i="3"/>
  <c r="AH38" i="1"/>
  <c r="U52" i="1"/>
  <c r="E31" i="1"/>
  <c r="AD58" i="1"/>
  <c r="I31" i="6"/>
  <c r="AC50" i="1"/>
  <c r="BX45" i="1"/>
  <c r="P16" i="6"/>
  <c r="L41" i="6"/>
  <c r="M61" i="6"/>
  <c r="D49" i="1"/>
  <c r="I19" i="3"/>
  <c r="BC49" i="1"/>
  <c r="L52" i="5"/>
  <c r="H33" i="17"/>
  <c r="X25" i="3"/>
  <c r="AP61" i="1"/>
  <c r="BX37" i="1"/>
  <c r="D29" i="1"/>
  <c r="H62" i="6"/>
  <c r="V54" i="5"/>
  <c r="H34" i="1"/>
  <c r="D27" i="6"/>
  <c r="E23" i="1"/>
  <c r="BC60" i="1"/>
  <c r="AT31" i="1"/>
  <c r="BG58" i="1"/>
  <c r="M45" i="6"/>
  <c r="E58" i="6"/>
  <c r="V58" i="14"/>
  <c r="P20" i="1"/>
  <c r="AX21" i="1"/>
  <c r="L21" i="6"/>
  <c r="D26" i="3"/>
  <c r="U20" i="3"/>
  <c r="AC53" i="1"/>
  <c r="E19" i="3"/>
  <c r="D40" i="1"/>
  <c r="V49" i="6"/>
  <c r="I54" i="5"/>
  <c r="AL22" i="1"/>
  <c r="AP46" i="1"/>
  <c r="L28" i="1"/>
  <c r="AK27" i="1"/>
  <c r="E27" i="1"/>
  <c r="L57" i="1"/>
  <c r="V39" i="6"/>
  <c r="P19" i="3"/>
  <c r="I24" i="1"/>
  <c r="D21" i="7"/>
  <c r="W21" i="7" s="1"/>
  <c r="E41" i="1"/>
  <c r="D50" i="3"/>
  <c r="AD46" i="3"/>
  <c r="T44" i="1"/>
  <c r="T20" i="3"/>
  <c r="Y21" i="1"/>
  <c r="P63" i="1"/>
  <c r="Q37" i="1"/>
  <c r="P27" i="3"/>
  <c r="D28" i="10"/>
  <c r="W28" i="10" s="1"/>
  <c r="BB49" i="1"/>
  <c r="AG21" i="1"/>
  <c r="D17" i="6"/>
  <c r="E59" i="7"/>
  <c r="X59" i="7" s="1"/>
  <c r="AL21" i="1"/>
  <c r="BG60" i="1"/>
  <c r="E49" i="14"/>
  <c r="BF42" i="1"/>
  <c r="X39" i="3"/>
  <c r="AS22" i="1"/>
  <c r="H54" i="17"/>
  <c r="I22" i="6"/>
  <c r="H26" i="17"/>
  <c r="M41" i="3"/>
  <c r="H29" i="17"/>
  <c r="Q53" i="6"/>
  <c r="AD42" i="3"/>
  <c r="I58" i="14"/>
  <c r="AD45" i="3"/>
  <c r="D23" i="15"/>
  <c r="W23" i="15" s="1"/>
  <c r="AS61" i="1"/>
  <c r="I39" i="1"/>
  <c r="E21" i="7"/>
  <c r="X21" i="7" s="1"/>
  <c r="P39" i="3"/>
  <c r="AH32" i="1"/>
  <c r="M27" i="5"/>
  <c r="L47" i="3"/>
  <c r="L18" i="5"/>
  <c r="DV58" i="17"/>
  <c r="T62" i="1"/>
  <c r="P63" i="6"/>
  <c r="E42" i="6"/>
  <c r="BG23" i="1"/>
  <c r="D58" i="10"/>
  <c r="W58" i="10" s="1"/>
  <c r="V56" i="15"/>
  <c r="BB20" i="1"/>
  <c r="U31" i="1"/>
  <c r="U18" i="3"/>
  <c r="D38" i="6"/>
  <c r="T32" i="5"/>
  <c r="Y28" i="1"/>
  <c r="D22" i="6"/>
  <c r="AC30" i="1"/>
  <c r="U44" i="5"/>
  <c r="D38" i="3"/>
  <c r="M20" i="5"/>
  <c r="E16" i="14"/>
  <c r="AG44" i="3"/>
  <c r="I38" i="1"/>
  <c r="M19" i="3"/>
  <c r="X21" i="1"/>
  <c r="D51" i="15"/>
  <c r="W51" i="15" s="1"/>
  <c r="T23" i="1"/>
  <c r="BX55" i="1"/>
  <c r="U18" i="5"/>
  <c r="AK22" i="1"/>
  <c r="U57" i="3"/>
  <c r="L61" i="3"/>
  <c r="D21" i="1"/>
  <c r="BX22" i="1"/>
  <c r="V63" i="6"/>
  <c r="X47" i="1"/>
  <c r="D23" i="10"/>
  <c r="W23" i="10" s="1"/>
  <c r="I56" i="3"/>
  <c r="E47" i="3"/>
  <c r="AC46" i="3"/>
  <c r="D42" i="6"/>
  <c r="BF47" i="1"/>
  <c r="I19" i="5"/>
  <c r="L37" i="1"/>
  <c r="BC42" i="1"/>
  <c r="Q38" i="3"/>
  <c r="U19" i="1"/>
  <c r="E55" i="1"/>
  <c r="AO55" i="1"/>
  <c r="L41" i="3"/>
  <c r="D51" i="3"/>
  <c r="E61" i="5"/>
  <c r="AH25" i="3"/>
  <c r="V61" i="6"/>
  <c r="AO62" i="1"/>
  <c r="AC33" i="3"/>
  <c r="H50" i="5"/>
  <c r="P33" i="1"/>
  <c r="BC52" i="1"/>
  <c r="X63" i="3"/>
  <c r="I18" i="14"/>
  <c r="AO19" i="1"/>
  <c r="X41" i="3"/>
  <c r="D63" i="7"/>
  <c r="W63" i="7" s="1"/>
  <c r="I53" i="5"/>
  <c r="I38" i="17"/>
  <c r="Y19" i="3"/>
  <c r="E31" i="14"/>
  <c r="D17" i="7"/>
  <c r="D50" i="7"/>
  <c r="W50" i="7" s="1"/>
  <c r="H32" i="5"/>
  <c r="E19" i="18"/>
  <c r="X19" i="18" s="1"/>
  <c r="E33" i="7"/>
  <c r="X33" i="7" s="1"/>
  <c r="E22" i="18"/>
  <c r="X22" i="18" s="1"/>
  <c r="P59" i="19"/>
  <c r="Q20" i="19"/>
  <c r="E29" i="22"/>
  <c r="X29" i="22" s="1"/>
  <c r="D20" i="25"/>
  <c r="W20" i="25" s="1"/>
  <c r="I47" i="17"/>
  <c r="AH25" i="1"/>
  <c r="V55" i="10"/>
  <c r="BX41" i="1"/>
  <c r="BX43" i="1"/>
  <c r="Y63" i="1"/>
  <c r="E51" i="5"/>
  <c r="L29" i="1"/>
  <c r="Y57" i="1"/>
  <c r="AP45" i="1"/>
  <c r="Q30" i="1"/>
  <c r="AG28" i="1"/>
  <c r="P19" i="6"/>
  <c r="E19" i="10"/>
  <c r="X19" i="10" s="1"/>
  <c r="T36" i="1"/>
  <c r="L61" i="6"/>
  <c r="L32" i="1"/>
  <c r="AS31" i="1"/>
  <c r="AX37" i="1"/>
  <c r="AL59" i="1"/>
  <c r="U44" i="1"/>
  <c r="V43" i="7"/>
  <c r="M36" i="1"/>
  <c r="Y63" i="3"/>
  <c r="M18" i="6"/>
  <c r="BB27" i="1"/>
  <c r="D50" i="10"/>
  <c r="W50" i="10" s="1"/>
  <c r="X41" i="1"/>
  <c r="P32" i="1"/>
  <c r="AL32" i="1"/>
  <c r="P61" i="1"/>
  <c r="V32" i="10"/>
  <c r="E47" i="1"/>
  <c r="AH48" i="1"/>
  <c r="I36" i="17"/>
  <c r="D39" i="1"/>
  <c r="AD59" i="1"/>
  <c r="X37" i="1"/>
  <c r="D20" i="10"/>
  <c r="W20" i="10" s="1"/>
  <c r="U45" i="1"/>
  <c r="D44" i="1"/>
  <c r="AT45" i="1"/>
  <c r="Q26" i="3"/>
  <c r="P40" i="1"/>
  <c r="H32" i="1"/>
  <c r="L30" i="6"/>
  <c r="V20" i="15"/>
  <c r="T41" i="1"/>
  <c r="D58" i="6"/>
  <c r="M51" i="1"/>
  <c r="I55" i="5"/>
  <c r="AC55" i="1"/>
  <c r="H41" i="14"/>
  <c r="P48" i="6"/>
  <c r="Q62" i="6"/>
  <c r="X58" i="1"/>
  <c r="H25" i="1"/>
  <c r="AH49" i="1"/>
  <c r="Q33" i="5"/>
  <c r="L20" i="6"/>
  <c r="X38" i="3"/>
  <c r="E22" i="14"/>
  <c r="AG61" i="3"/>
  <c r="M22" i="5"/>
  <c r="AG32" i="3"/>
  <c r="V39" i="7"/>
  <c r="E44" i="15"/>
  <c r="X44" i="15" s="1"/>
  <c r="L45" i="5"/>
  <c r="P52" i="6"/>
  <c r="D45" i="14"/>
  <c r="P58" i="6"/>
  <c r="P44" i="3"/>
  <c r="AS52" i="1"/>
  <c r="E24" i="10"/>
  <c r="X24" i="10" s="1"/>
  <c r="H17" i="14"/>
  <c r="V45" i="7"/>
  <c r="Q56" i="5"/>
  <c r="BG52" i="1"/>
  <c r="AO38" i="1"/>
  <c r="P32" i="3"/>
  <c r="D41" i="6"/>
  <c r="AH44" i="1"/>
  <c r="BX28" i="1"/>
  <c r="AL38" i="1"/>
  <c r="AW30" i="1"/>
  <c r="L24" i="1"/>
  <c r="AP51" i="1"/>
  <c r="BX25" i="1"/>
  <c r="L24" i="6"/>
  <c r="BF32" i="1"/>
  <c r="AO23" i="1"/>
  <c r="Y30" i="1"/>
  <c r="E17" i="15"/>
  <c r="T22" i="1"/>
  <c r="V58" i="6"/>
  <c r="D59" i="10"/>
  <c r="W59" i="10" s="1"/>
  <c r="Q26" i="6"/>
  <c r="V36" i="14"/>
  <c r="V32" i="15"/>
  <c r="V57" i="10"/>
  <c r="I54" i="1"/>
  <c r="D58" i="15"/>
  <c r="W58" i="15" s="1"/>
  <c r="H61" i="1"/>
  <c r="DV37" i="17"/>
  <c r="M51" i="5"/>
  <c r="I17" i="3"/>
  <c r="U27" i="3"/>
  <c r="V26" i="6"/>
  <c r="BC63" i="1"/>
  <c r="L46" i="1"/>
  <c r="E58" i="3"/>
  <c r="M62" i="3"/>
  <c r="AH46" i="3"/>
  <c r="AL48" i="1"/>
  <c r="AO26" i="1"/>
  <c r="V43" i="5"/>
  <c r="BC57" i="1"/>
  <c r="AL34" i="1"/>
  <c r="V45" i="15"/>
  <c r="I41" i="1"/>
  <c r="I46" i="1"/>
  <c r="E60" i="6"/>
  <c r="E47" i="14"/>
  <c r="AX29" i="1"/>
  <c r="H50" i="6"/>
  <c r="BX57" i="1"/>
  <c r="Y16" i="1"/>
  <c r="U42" i="5"/>
  <c r="H49" i="6"/>
  <c r="I16" i="14"/>
  <c r="Q48" i="6"/>
  <c r="T58" i="1"/>
  <c r="BG20" i="1"/>
  <c r="M62" i="1"/>
  <c r="P60" i="1"/>
  <c r="T30" i="1"/>
  <c r="L39" i="6"/>
  <c r="D41" i="14"/>
  <c r="Y31" i="3"/>
  <c r="E37" i="5"/>
  <c r="V30" i="7"/>
  <c r="I42" i="17"/>
  <c r="T35" i="1"/>
  <c r="H42" i="5"/>
  <c r="Q33" i="3"/>
  <c r="I21" i="14"/>
  <c r="I47" i="5"/>
  <c r="V42" i="19"/>
  <c r="Q34" i="5"/>
  <c r="D20" i="19"/>
  <c r="V35" i="20"/>
  <c r="V40" i="20"/>
  <c r="E44" i="23"/>
  <c r="X44" i="23" s="1"/>
  <c r="BW24" i="1"/>
  <c r="BC39" i="1"/>
  <c r="E50" i="10"/>
  <c r="X50" i="10" s="1"/>
  <c r="P17" i="3"/>
  <c r="BJ51" i="1"/>
  <c r="V57" i="14"/>
  <c r="E26" i="7"/>
  <c r="X26" i="7" s="1"/>
  <c r="H17" i="5"/>
  <c r="I56" i="14"/>
  <c r="T22" i="5"/>
  <c r="T28" i="5"/>
  <c r="Q18" i="3"/>
  <c r="BO42" i="1"/>
  <c r="D38" i="19"/>
  <c r="D39" i="19"/>
  <c r="I39" i="14"/>
  <c r="BF23" i="1"/>
  <c r="T37" i="1"/>
  <c r="U47" i="5"/>
  <c r="T53" i="3"/>
  <c r="T46" i="5"/>
  <c r="E17" i="7"/>
  <c r="Q34" i="1"/>
  <c r="Q17" i="5"/>
  <c r="Q33" i="1"/>
  <c r="H41" i="17"/>
  <c r="M38" i="5"/>
  <c r="V60" i="5"/>
  <c r="I17" i="6"/>
  <c r="BO48" i="1"/>
  <c r="M33" i="3"/>
  <c r="AG28" i="3"/>
  <c r="Y29" i="3"/>
  <c r="D47" i="7"/>
  <c r="W47" i="7" s="1"/>
  <c r="E58" i="14"/>
  <c r="BF50" i="1"/>
  <c r="I60" i="14"/>
  <c r="U37" i="5"/>
  <c r="V44" i="5"/>
  <c r="M18" i="14"/>
  <c r="M16" i="14"/>
  <c r="H16" i="5"/>
  <c r="BF18" i="1"/>
  <c r="BR19" i="1"/>
  <c r="BR20" i="1"/>
  <c r="L45" i="19"/>
  <c r="L48" i="19"/>
  <c r="L55" i="19"/>
  <c r="L58" i="19"/>
  <c r="E62" i="20"/>
  <c r="X62" i="20" s="1"/>
  <c r="D46" i="20"/>
  <c r="W46" i="20" s="1"/>
  <c r="AK32" i="3"/>
  <c r="T55" i="17"/>
  <c r="I53" i="3"/>
  <c r="T21" i="3"/>
  <c r="D53" i="10"/>
  <c r="W53" i="10" s="1"/>
  <c r="P29" i="5"/>
  <c r="E25" i="7"/>
  <c r="X25" i="7" s="1"/>
  <c r="P28" i="5"/>
  <c r="AD22" i="3"/>
  <c r="BO18" i="1"/>
  <c r="AS21" i="1"/>
  <c r="E42" i="14"/>
  <c r="T27" i="5"/>
  <c r="V62" i="14"/>
  <c r="E49" i="5"/>
  <c r="DV23" i="17"/>
  <c r="M24" i="5"/>
  <c r="BR37" i="1"/>
  <c r="BR38" i="1"/>
  <c r="I45" i="5"/>
  <c r="T48" i="5"/>
  <c r="BR59" i="1"/>
  <c r="BR60" i="1"/>
  <c r="M36" i="19"/>
  <c r="M39" i="19"/>
  <c r="M46" i="19"/>
  <c r="M49" i="19"/>
  <c r="E41" i="21"/>
  <c r="X41" i="21" s="1"/>
  <c r="D19" i="21"/>
  <c r="W19" i="21" s="1"/>
  <c r="V42" i="24"/>
  <c r="D46" i="17"/>
  <c r="D40" i="5"/>
  <c r="M32" i="5"/>
  <c r="BC44" i="1"/>
  <c r="BK19" i="1"/>
  <c r="BR49" i="1"/>
  <c r="V36" i="19"/>
  <c r="BR50" i="1"/>
  <c r="H17" i="19"/>
  <c r="BN42" i="1"/>
  <c r="H23" i="19"/>
  <c r="D47" i="20"/>
  <c r="W47" i="20" s="1"/>
  <c r="H43" i="19"/>
  <c r="V20" i="21"/>
  <c r="D62" i="14"/>
  <c r="E41" i="18"/>
  <c r="X41" i="18" s="1"/>
  <c r="I58" i="6"/>
  <c r="D19" i="18"/>
  <c r="W19" i="18" s="1"/>
  <c r="Q54" i="19"/>
  <c r="E41" i="22"/>
  <c r="X41" i="22" s="1"/>
  <c r="E60" i="25"/>
  <c r="X60" i="25" s="1"/>
  <c r="V63" i="21"/>
  <c r="D47" i="21"/>
  <c r="W47" i="21" s="1"/>
  <c r="V18" i="25"/>
  <c r="E31" i="17"/>
  <c r="AL43" i="3"/>
  <c r="I47" i="19"/>
  <c r="E62" i="21"/>
  <c r="X62" i="21" s="1"/>
  <c r="U45" i="17"/>
  <c r="D37" i="23"/>
  <c r="W37" i="23" s="1"/>
  <c r="E43" i="23"/>
  <c r="X43" i="23" s="1"/>
  <c r="BW17" i="1"/>
  <c r="AG21" i="17"/>
  <c r="V39" i="25"/>
  <c r="P41" i="17"/>
  <c r="E52" i="17"/>
  <c r="X35" i="17"/>
  <c r="AK21" i="3"/>
  <c r="P55" i="5"/>
  <c r="H40" i="3"/>
  <c r="T55" i="3"/>
  <c r="X19" i="3"/>
  <c r="AG59" i="1"/>
  <c r="AP56" i="1"/>
  <c r="AC40" i="1"/>
  <c r="L43" i="1"/>
  <c r="E62" i="15"/>
  <c r="X62" i="15" s="1"/>
  <c r="X30" i="1"/>
  <c r="E36" i="10"/>
  <c r="X36" i="10" s="1"/>
  <c r="AL30" i="1"/>
  <c r="L57" i="6"/>
  <c r="BC37" i="1"/>
  <c r="P55" i="3"/>
  <c r="M51" i="3"/>
  <c r="AX48" i="1"/>
  <c r="E33" i="15"/>
  <c r="X33" i="15" s="1"/>
  <c r="P37" i="3"/>
  <c r="P63" i="3"/>
  <c r="E19" i="5"/>
  <c r="Q29" i="6"/>
  <c r="AG61" i="1"/>
  <c r="AD32" i="1"/>
  <c r="AP43" i="1"/>
  <c r="AP26" i="1"/>
  <c r="Y52" i="3"/>
  <c r="AH28" i="3"/>
  <c r="AW38" i="1"/>
  <c r="P19" i="5"/>
  <c r="E53" i="15"/>
  <c r="X53" i="15" s="1"/>
  <c r="BC26" i="1"/>
  <c r="AP35" i="1"/>
  <c r="AK29" i="1"/>
  <c r="M41" i="6"/>
  <c r="D41" i="1"/>
  <c r="AL60" i="1"/>
  <c r="BB16" i="1"/>
  <c r="AS39" i="1"/>
  <c r="V62" i="15"/>
  <c r="AD56" i="1"/>
  <c r="BF33" i="1"/>
  <c r="AO22" i="1"/>
  <c r="BF45" i="1"/>
  <c r="D30" i="3"/>
  <c r="D23" i="1"/>
  <c r="AS20" i="1"/>
  <c r="Q54" i="3"/>
  <c r="T42" i="3"/>
  <c r="BC17" i="1"/>
  <c r="V17" i="6"/>
  <c r="AD63" i="1"/>
  <c r="L34" i="5"/>
  <c r="L26" i="6"/>
  <c r="AH53" i="3"/>
  <c r="V27" i="5"/>
  <c r="AG24" i="3"/>
  <c r="BB52" i="1"/>
  <c r="BG62" i="1"/>
  <c r="M37" i="3"/>
  <c r="I31" i="3"/>
  <c r="AO32" i="1"/>
  <c r="H55" i="5"/>
  <c r="U23" i="5"/>
  <c r="E16" i="6"/>
  <c r="BX46" i="1"/>
  <c r="Y53" i="1"/>
  <c r="X51" i="1"/>
  <c r="AK39" i="1"/>
  <c r="P31" i="3"/>
  <c r="H33" i="6"/>
  <c r="D37" i="1"/>
  <c r="AC41" i="1"/>
  <c r="AD35" i="1"/>
  <c r="E58" i="1"/>
  <c r="V33" i="5"/>
  <c r="D28" i="3"/>
  <c r="X28" i="1"/>
  <c r="Q58" i="1"/>
  <c r="E44" i="5"/>
  <c r="V63" i="5"/>
  <c r="AH53" i="1"/>
  <c r="H30" i="17"/>
  <c r="T21" i="5"/>
  <c r="AC52" i="3"/>
  <c r="AC26" i="3"/>
  <c r="Q22" i="5"/>
  <c r="X26" i="1"/>
  <c r="V33" i="6"/>
  <c r="V28" i="10"/>
  <c r="X29" i="3"/>
  <c r="U42" i="3"/>
  <c r="M36" i="5"/>
  <c r="V51" i="6"/>
  <c r="M56" i="5"/>
  <c r="P20" i="5"/>
  <c r="I58" i="5"/>
  <c r="AH36" i="3"/>
  <c r="V32" i="5"/>
  <c r="AG18" i="3"/>
  <c r="D33" i="18"/>
  <c r="W33" i="18" s="1"/>
  <c r="L27" i="5"/>
  <c r="D39" i="18"/>
  <c r="W39" i="18" s="1"/>
  <c r="T25" i="19"/>
  <c r="T35" i="19"/>
  <c r="D41" i="23"/>
  <c r="W41" i="23" s="1"/>
  <c r="BW21" i="1"/>
  <c r="AK55" i="1"/>
  <c r="H51" i="14"/>
  <c r="V51" i="5"/>
  <c r="H32" i="14"/>
  <c r="D30" i="5"/>
  <c r="AX18" i="1"/>
  <c r="Q55" i="6"/>
  <c r="I32" i="5"/>
  <c r="V56" i="5"/>
  <c r="V59" i="10"/>
  <c r="V35" i="5"/>
  <c r="U24" i="5"/>
  <c r="BK56" i="1"/>
  <c r="V52" i="7"/>
  <c r="BJ24" i="1"/>
  <c r="V22" i="19"/>
  <c r="E22" i="19"/>
  <c r="M57" i="5"/>
  <c r="AH19" i="1"/>
  <c r="V50" i="7"/>
  <c r="BC46" i="1"/>
  <c r="I36" i="6"/>
  <c r="AS19" i="1"/>
  <c r="D25" i="6"/>
  <c r="E58" i="5"/>
  <c r="P33" i="5"/>
  <c r="D27" i="3"/>
  <c r="E38" i="3"/>
  <c r="T39" i="3"/>
  <c r="BO19" i="1"/>
  <c r="V55" i="5"/>
  <c r="T61" i="3"/>
  <c r="M23" i="5"/>
  <c r="E50" i="6"/>
  <c r="I61" i="5"/>
  <c r="P62" i="5"/>
  <c r="H16" i="14"/>
  <c r="BO54" i="1"/>
  <c r="M59" i="5"/>
  <c r="L48" i="14"/>
  <c r="L46" i="14"/>
  <c r="I28" i="19"/>
  <c r="X47" i="3"/>
  <c r="L36" i="14"/>
  <c r="L34" i="14"/>
  <c r="I34" i="19"/>
  <c r="I33" i="19"/>
  <c r="V35" i="21"/>
  <c r="I43" i="19"/>
  <c r="E55" i="21"/>
  <c r="X55" i="21" s="1"/>
  <c r="E58" i="21"/>
  <c r="X58" i="21" s="1"/>
  <c r="D63" i="24"/>
  <c r="W63" i="24" s="1"/>
  <c r="U41" i="17"/>
  <c r="D28" i="15"/>
  <c r="W28" i="15" s="1"/>
  <c r="I43" i="1"/>
  <c r="D29" i="10"/>
  <c r="W29" i="10" s="1"/>
  <c r="V42" i="5"/>
  <c r="D51" i="6"/>
  <c r="BK52" i="1"/>
  <c r="I34" i="17"/>
  <c r="AG53" i="1"/>
  <c r="V60" i="10"/>
  <c r="V55" i="14"/>
  <c r="V61" i="7"/>
  <c r="Q53" i="5"/>
  <c r="D58" i="3"/>
  <c r="M51" i="14"/>
  <c r="M49" i="14"/>
  <c r="I52" i="19"/>
  <c r="AD19" i="3"/>
  <c r="M54" i="14"/>
  <c r="M52" i="14"/>
  <c r="L21" i="19"/>
  <c r="L24" i="19"/>
  <c r="L31" i="19"/>
  <c r="L34" i="19"/>
  <c r="D40" i="22"/>
  <c r="W40" i="22" s="1"/>
  <c r="D37" i="20"/>
  <c r="W37" i="20" s="1"/>
  <c r="V62" i="25"/>
  <c r="T31" i="17"/>
  <c r="U44" i="3"/>
  <c r="D18" i="7"/>
  <c r="W18" i="7" s="1"/>
  <c r="U33" i="3"/>
  <c r="BJ32" i="1"/>
  <c r="BR17" i="1"/>
  <c r="V20" i="19"/>
  <c r="BR18" i="1"/>
  <c r="E20" i="19"/>
  <c r="BJ20" i="1"/>
  <c r="E23" i="19"/>
  <c r="U63" i="19"/>
  <c r="V43" i="18"/>
  <c r="Q63" i="19"/>
  <c r="E34" i="7"/>
  <c r="X34" i="7" s="1"/>
  <c r="BR41" i="1"/>
  <c r="AC42" i="3"/>
  <c r="BR47" i="1"/>
  <c r="M24" i="19"/>
  <c r="M34" i="19"/>
  <c r="E58" i="20"/>
  <c r="X58" i="20" s="1"/>
  <c r="AK16" i="3"/>
  <c r="D60" i="20"/>
  <c r="W60" i="20" s="1"/>
  <c r="V16" i="21"/>
  <c r="AL23" i="3"/>
  <c r="D16" i="17"/>
  <c r="D34" i="25"/>
  <c r="W34" i="25" s="1"/>
  <c r="D26" i="20"/>
  <c r="W26" i="20" s="1"/>
  <c r="V42" i="23"/>
  <c r="E27" i="22"/>
  <c r="X27" i="22" s="1"/>
  <c r="E30" i="22"/>
  <c r="X30" i="22" s="1"/>
  <c r="V61" i="25"/>
  <c r="D52" i="24"/>
  <c r="W52" i="24" s="1"/>
  <c r="BW54" i="1"/>
  <c r="E20" i="17"/>
  <c r="AO51" i="17"/>
  <c r="AD63" i="17"/>
  <c r="AS44" i="1"/>
  <c r="H56" i="3"/>
  <c r="BX19" i="1"/>
  <c r="BB41" i="1"/>
  <c r="E22" i="1"/>
  <c r="BF26" i="1"/>
  <c r="AO28" i="1"/>
  <c r="BF43" i="1"/>
  <c r="I16" i="6"/>
  <c r="AT49" i="1"/>
  <c r="AG26" i="3"/>
  <c r="E36" i="1"/>
  <c r="BB53" i="1"/>
  <c r="AC43" i="3"/>
  <c r="D54" i="5"/>
  <c r="V26" i="10"/>
  <c r="E27" i="7"/>
  <c r="X27" i="7" s="1"/>
  <c r="V54" i="7"/>
  <c r="M18" i="1"/>
  <c r="H33" i="1"/>
  <c r="V30" i="10"/>
  <c r="Y49" i="3"/>
  <c r="Q44" i="6"/>
  <c r="Y53" i="3"/>
  <c r="AP53" i="1"/>
  <c r="I22" i="14"/>
  <c r="M53" i="3"/>
  <c r="E57" i="15"/>
  <c r="X57" i="15" s="1"/>
  <c r="E52" i="1"/>
  <c r="AG55" i="1"/>
  <c r="H25" i="5"/>
  <c r="E32" i="6"/>
  <c r="E28" i="3"/>
  <c r="BC54" i="1"/>
  <c r="AW52" i="1"/>
  <c r="H24" i="5"/>
  <c r="BF53" i="1"/>
  <c r="Q50" i="1"/>
  <c r="E28" i="1"/>
  <c r="L36" i="6"/>
  <c r="H29" i="6"/>
  <c r="AL25" i="1"/>
  <c r="D43" i="15"/>
  <c r="W43" i="15" s="1"/>
  <c r="E60" i="10"/>
  <c r="X60" i="10" s="1"/>
  <c r="AC63" i="1"/>
  <c r="H30" i="1"/>
  <c r="BF40" i="1"/>
  <c r="H51" i="1"/>
  <c r="L23" i="5"/>
  <c r="AG56" i="3"/>
  <c r="P48" i="1"/>
  <c r="AO48" i="1"/>
  <c r="P56" i="5"/>
  <c r="U59" i="1"/>
  <c r="AC57" i="3"/>
  <c r="I28" i="1"/>
  <c r="T51" i="1"/>
  <c r="T41" i="3"/>
  <c r="P24" i="1"/>
  <c r="T47" i="1"/>
  <c r="T39" i="1"/>
  <c r="DV20" i="17"/>
  <c r="BG19" i="1"/>
  <c r="AC42" i="1"/>
  <c r="AH27" i="3"/>
  <c r="H48" i="17"/>
  <c r="BB42" i="1"/>
  <c r="I61" i="1"/>
  <c r="AS33" i="1"/>
  <c r="D17" i="15"/>
  <c r="AK46" i="1"/>
  <c r="Q54" i="6"/>
  <c r="X39" i="1"/>
  <c r="BX20" i="1"/>
  <c r="V47" i="10"/>
  <c r="V52" i="10"/>
  <c r="BX53" i="1"/>
  <c r="V20" i="10"/>
  <c r="AG18" i="1"/>
  <c r="Q26" i="1"/>
  <c r="I40" i="14"/>
  <c r="E52" i="5"/>
  <c r="P58" i="3"/>
  <c r="E46" i="6"/>
  <c r="H54" i="3"/>
  <c r="D43" i="6"/>
  <c r="Q20" i="1"/>
  <c r="AD27" i="1"/>
  <c r="T18" i="1"/>
  <c r="X20" i="3"/>
  <c r="I44" i="17"/>
  <c r="L39" i="1"/>
  <c r="H53" i="6"/>
  <c r="AG42" i="3"/>
  <c r="D25" i="14"/>
  <c r="Q63" i="5"/>
  <c r="AW28" i="1"/>
  <c r="H57" i="3"/>
  <c r="U36" i="3"/>
  <c r="D62" i="15"/>
  <c r="W62" i="15" s="1"/>
  <c r="L21" i="1"/>
  <c r="E59" i="10"/>
  <c r="X59" i="10" s="1"/>
  <c r="L56" i="6"/>
  <c r="I38" i="3"/>
  <c r="BF20" i="1"/>
  <c r="V23" i="6"/>
  <c r="AG45" i="1"/>
  <c r="V53" i="15"/>
  <c r="Y24" i="3"/>
  <c r="X30" i="3"/>
  <c r="Q45" i="5"/>
  <c r="AS37" i="1"/>
  <c r="AG35" i="1"/>
  <c r="AC23" i="1"/>
  <c r="Y35" i="3"/>
  <c r="D24" i="10"/>
  <c r="W24" i="10" s="1"/>
  <c r="BB32" i="1"/>
  <c r="Q31" i="1"/>
  <c r="V31" i="10"/>
  <c r="H40" i="6"/>
  <c r="D46" i="6"/>
  <c r="I51" i="14"/>
  <c r="U59" i="3"/>
  <c r="I62" i="5"/>
  <c r="L22" i="5"/>
  <c r="AT34" i="1"/>
  <c r="T38" i="1"/>
  <c r="U31" i="3"/>
  <c r="H52" i="1"/>
  <c r="Y26" i="1"/>
  <c r="AD28" i="3"/>
  <c r="L55" i="6"/>
  <c r="Q19" i="6"/>
  <c r="AK26" i="1"/>
  <c r="E33" i="1"/>
  <c r="AS41" i="1"/>
  <c r="T38" i="5"/>
  <c r="L20" i="3"/>
  <c r="AW57" i="1"/>
  <c r="AX55" i="1"/>
  <c r="H44" i="6"/>
  <c r="P45" i="3"/>
  <c r="V37" i="6"/>
  <c r="L52" i="6"/>
  <c r="U51" i="3"/>
  <c r="U21" i="1"/>
  <c r="D25" i="15"/>
  <c r="W25" i="15" s="1"/>
  <c r="BB38" i="1"/>
  <c r="AP41" i="1"/>
  <c r="M55" i="5"/>
  <c r="AD60" i="1"/>
  <c r="P43" i="6"/>
  <c r="AT57" i="1"/>
  <c r="BG43" i="1"/>
  <c r="H30" i="14"/>
  <c r="BB40" i="1"/>
  <c r="I17" i="5"/>
  <c r="D45" i="5"/>
  <c r="AX50" i="1"/>
  <c r="D33" i="3"/>
  <c r="I55" i="1"/>
  <c r="P43" i="5"/>
  <c r="V39" i="10"/>
  <c r="AH32" i="3"/>
  <c r="H23" i="5"/>
  <c r="AG31" i="3"/>
  <c r="D23" i="7"/>
  <c r="W23" i="7" s="1"/>
  <c r="I46" i="5"/>
  <c r="AT37" i="1"/>
  <c r="AW49" i="1"/>
  <c r="V42" i="7"/>
  <c r="BK33" i="1"/>
  <c r="BJ25" i="1"/>
  <c r="D58" i="18"/>
  <c r="W58" i="18" s="1"/>
  <c r="BJ60" i="1"/>
  <c r="U43" i="19"/>
  <c r="U53" i="19"/>
  <c r="V34" i="22"/>
  <c r="AL40" i="17"/>
  <c r="H23" i="3"/>
  <c r="L32" i="6"/>
  <c r="I55" i="14"/>
  <c r="I52" i="1"/>
  <c r="V15" i="6"/>
  <c r="H36" i="6"/>
  <c r="U20" i="1"/>
  <c r="M46" i="3"/>
  <c r="V52" i="15"/>
  <c r="AD54" i="1"/>
  <c r="T37" i="3"/>
  <c r="D41" i="15"/>
  <c r="W41" i="15" s="1"/>
  <c r="X50" i="1"/>
  <c r="E45" i="15"/>
  <c r="X45" i="15" s="1"/>
  <c r="E56" i="1"/>
  <c r="AL17" i="1"/>
  <c r="AC34" i="1"/>
  <c r="I40" i="6"/>
  <c r="D54" i="1"/>
  <c r="AG23" i="3"/>
  <c r="U32" i="1"/>
  <c r="AK45" i="1"/>
  <c r="I25" i="1"/>
  <c r="M26" i="1"/>
  <c r="AD49" i="1"/>
  <c r="I26" i="1"/>
  <c r="BX59" i="1"/>
  <c r="Q40" i="1"/>
  <c r="AO47" i="1"/>
  <c r="I35" i="1"/>
  <c r="AD52" i="3"/>
  <c r="AO56" i="1"/>
  <c r="Q57" i="1"/>
  <c r="P41" i="1"/>
  <c r="D51" i="1"/>
  <c r="U42" i="1"/>
  <c r="E37" i="1"/>
  <c r="BX36" i="1"/>
  <c r="I62" i="17"/>
  <c r="V51" i="14"/>
  <c r="BF41" i="1"/>
  <c r="E20" i="3"/>
  <c r="L63" i="5"/>
  <c r="I40" i="3"/>
  <c r="AL52" i="1"/>
  <c r="L55" i="1"/>
  <c r="D45" i="10"/>
  <c r="W45" i="10" s="1"/>
  <c r="Q62" i="1"/>
  <c r="H41" i="1"/>
  <c r="M51" i="6"/>
  <c r="V54" i="15"/>
  <c r="D59" i="15"/>
  <c r="W59" i="15" s="1"/>
  <c r="T61" i="1"/>
  <c r="AS62" i="1"/>
  <c r="L55" i="3"/>
  <c r="E41" i="10"/>
  <c r="X41" i="10" s="1"/>
  <c r="BC51" i="1"/>
  <c r="P36" i="1"/>
  <c r="D21" i="5"/>
  <c r="P30" i="1"/>
  <c r="U63" i="1"/>
  <c r="L61" i="1"/>
  <c r="L27" i="1"/>
  <c r="AC48" i="1"/>
  <c r="Q47" i="1"/>
  <c r="BX16" i="1"/>
  <c r="X59" i="1"/>
  <c r="H38" i="5"/>
  <c r="AH26" i="1"/>
  <c r="U16" i="1"/>
  <c r="M63" i="3"/>
  <c r="U17" i="1"/>
  <c r="D52" i="15"/>
  <c r="W52" i="15" s="1"/>
  <c r="AC35" i="1"/>
  <c r="V49" i="15"/>
  <c r="AG52" i="1"/>
  <c r="E44" i="1"/>
  <c r="E63" i="3"/>
  <c r="AT43" i="1"/>
  <c r="D63" i="1"/>
  <c r="AG37" i="3"/>
  <c r="I56" i="5"/>
  <c r="V41" i="10"/>
  <c r="AS54" i="1"/>
  <c r="P45" i="6"/>
  <c r="AD39" i="1"/>
  <c r="T34" i="1"/>
  <c r="M29" i="1"/>
  <c r="Q51" i="1"/>
  <c r="E40" i="3"/>
  <c r="AX27" i="1"/>
  <c r="AD31" i="3"/>
  <c r="I30" i="3"/>
  <c r="E46" i="10"/>
  <c r="X46" i="10" s="1"/>
  <c r="L52" i="1"/>
  <c r="E59" i="15"/>
  <c r="X59" i="15" s="1"/>
  <c r="H43" i="3"/>
  <c r="Q43" i="6"/>
  <c r="L38" i="3"/>
  <c r="U46" i="5"/>
  <c r="P23" i="5"/>
  <c r="E50" i="3"/>
  <c r="E48" i="15"/>
  <c r="X48" i="15" s="1"/>
  <c r="L44" i="1"/>
  <c r="H55" i="14"/>
  <c r="L16" i="6"/>
  <c r="AX43" i="1"/>
  <c r="AH20" i="1"/>
  <c r="P34" i="3"/>
  <c r="AK32" i="1"/>
  <c r="AX57" i="1"/>
  <c r="M52" i="3"/>
  <c r="D24" i="3"/>
  <c r="BG25" i="1"/>
  <c r="P42" i="6"/>
  <c r="D60" i="7"/>
  <c r="W60" i="7" s="1"/>
  <c r="V52" i="5"/>
  <c r="E45" i="6"/>
  <c r="V56" i="14"/>
  <c r="V28" i="5"/>
  <c r="E30" i="3"/>
  <c r="Q61" i="6"/>
  <c r="H34" i="14"/>
  <c r="AC17" i="1"/>
  <c r="AG16" i="1"/>
  <c r="AT44" i="1"/>
  <c r="T43" i="5"/>
  <c r="L26" i="1"/>
  <c r="V36" i="7"/>
  <c r="D55" i="15"/>
  <c r="W55" i="15" s="1"/>
  <c r="D18" i="1"/>
  <c r="P50" i="3"/>
  <c r="H57" i="17"/>
  <c r="E18" i="7"/>
  <c r="X18" i="7" s="1"/>
  <c r="V38" i="6"/>
  <c r="V60" i="7"/>
  <c r="L30" i="5"/>
  <c r="E20" i="5"/>
  <c r="Y23" i="1"/>
  <c r="AT54" i="1"/>
  <c r="V54" i="14"/>
  <c r="AH33" i="1"/>
  <c r="M41" i="1"/>
  <c r="AC18" i="1"/>
  <c r="AC47" i="1"/>
  <c r="P45" i="1"/>
  <c r="AD55" i="1"/>
  <c r="V44" i="10"/>
  <c r="AX23" i="1"/>
  <c r="AD51" i="3"/>
  <c r="V17" i="10"/>
  <c r="P26" i="1"/>
  <c r="E22" i="3"/>
  <c r="E33" i="14"/>
  <c r="AW56" i="1"/>
  <c r="AG39" i="3"/>
  <c r="V24" i="7"/>
  <c r="D57" i="5"/>
  <c r="V22" i="7"/>
  <c r="BF34" i="1"/>
  <c r="E52" i="3"/>
  <c r="I19" i="6"/>
  <c r="X42" i="1"/>
  <c r="AH40" i="3"/>
  <c r="L19" i="5"/>
  <c r="AH42" i="1"/>
  <c r="H20" i="3"/>
  <c r="H60" i="5"/>
  <c r="X45" i="1"/>
  <c r="D62" i="1"/>
  <c r="L60" i="1"/>
  <c r="D45" i="6"/>
  <c r="E45" i="10"/>
  <c r="X45" i="10" s="1"/>
  <c r="L49" i="3"/>
  <c r="V29" i="15"/>
  <c r="I34" i="3"/>
  <c r="BB56" i="1"/>
  <c r="V50" i="14"/>
  <c r="BJ63" i="1"/>
  <c r="V44" i="14"/>
  <c r="V20" i="18"/>
  <c r="E25" i="6"/>
  <c r="V23" i="18"/>
  <c r="P62" i="19"/>
  <c r="Q23" i="19"/>
  <c r="E32" i="22"/>
  <c r="X32" i="22" s="1"/>
  <c r="AC18" i="17"/>
  <c r="D61" i="5"/>
  <c r="I20" i="14"/>
  <c r="AK16" i="1"/>
  <c r="AO34" i="1"/>
  <c r="T52" i="3"/>
  <c r="H60" i="3"/>
  <c r="V47" i="6"/>
  <c r="I61" i="6"/>
  <c r="P49" i="3"/>
  <c r="E57" i="5"/>
  <c r="D27" i="1"/>
  <c r="AD47" i="1"/>
  <c r="AH27" i="1"/>
  <c r="I41" i="17"/>
  <c r="AS56" i="1"/>
  <c r="D60" i="1"/>
  <c r="E59" i="14"/>
  <c r="E21" i="14"/>
  <c r="Y29" i="1"/>
  <c r="BF21" i="1"/>
  <c r="D52" i="1"/>
  <c r="M21" i="3"/>
  <c r="I52" i="3"/>
  <c r="H20" i="1"/>
  <c r="M17" i="1"/>
  <c r="AP49" i="1"/>
  <c r="D23" i="6"/>
  <c r="AW31" i="1"/>
  <c r="AL53" i="1"/>
  <c r="AT25" i="1"/>
  <c r="E49" i="6"/>
  <c r="Q58" i="5"/>
  <c r="H57" i="1"/>
  <c r="AL23" i="1"/>
  <c r="X46" i="1"/>
  <c r="Q50" i="6"/>
  <c r="AW62" i="1"/>
  <c r="AG34" i="1"/>
  <c r="AP57" i="1"/>
  <c r="V28" i="6"/>
  <c r="M55" i="3"/>
  <c r="AG36" i="3"/>
  <c r="X18" i="1"/>
  <c r="D63" i="10"/>
  <c r="W63" i="10" s="1"/>
  <c r="T54" i="1"/>
  <c r="AC27" i="1"/>
  <c r="AD53" i="1"/>
  <c r="AC46" i="1"/>
  <c r="AK43" i="1"/>
  <c r="L51" i="5"/>
  <c r="H21" i="3"/>
  <c r="Q41" i="5"/>
  <c r="H31" i="5"/>
  <c r="I42" i="3"/>
  <c r="E17" i="6"/>
  <c r="H39" i="1"/>
  <c r="I27" i="3"/>
  <c r="H46" i="14"/>
  <c r="AH34" i="1"/>
  <c r="E39" i="3"/>
  <c r="Y17" i="1"/>
  <c r="H33" i="5"/>
  <c r="Q36" i="3"/>
  <c r="AW17" i="1"/>
  <c r="L43" i="6"/>
  <c r="T36" i="5"/>
  <c r="M43" i="3"/>
  <c r="D42" i="15"/>
  <c r="W42" i="15" s="1"/>
  <c r="V21" i="14"/>
  <c r="P39" i="1"/>
  <c r="P39" i="6"/>
  <c r="U41" i="1"/>
  <c r="H42" i="6"/>
  <c r="X61" i="3"/>
  <c r="AG43" i="1"/>
  <c r="M19" i="1"/>
  <c r="I35" i="17"/>
  <c r="AP22" i="1"/>
  <c r="E36" i="7"/>
  <c r="X36" i="7" s="1"/>
  <c r="BC36" i="1"/>
  <c r="AT53" i="1"/>
  <c r="V33" i="10"/>
  <c r="E55" i="14"/>
  <c r="V15" i="14"/>
  <c r="I59" i="1"/>
  <c r="H23" i="1"/>
  <c r="P47" i="6"/>
  <c r="BF61" i="1"/>
  <c r="AC59" i="3"/>
  <c r="AD25" i="1"/>
  <c r="T49" i="1"/>
  <c r="BF48" i="1"/>
  <c r="L60" i="3"/>
  <c r="U63" i="5"/>
  <c r="D20" i="15"/>
  <c r="W20" i="15" s="1"/>
  <c r="V41" i="7"/>
  <c r="H31" i="1"/>
  <c r="I43" i="5"/>
  <c r="M50" i="6"/>
  <c r="T56" i="3"/>
  <c r="AD40" i="1"/>
  <c r="T42" i="5"/>
  <c r="AH41" i="1"/>
  <c r="H28" i="3"/>
  <c r="AD24" i="3"/>
  <c r="AT51" i="1"/>
  <c r="X59" i="3"/>
  <c r="V45" i="10"/>
  <c r="D54" i="15"/>
  <c r="W54" i="15" s="1"/>
  <c r="AD52" i="1"/>
  <c r="AT50" i="1"/>
  <c r="E31" i="3"/>
  <c r="AD26" i="3"/>
  <c r="M43" i="6"/>
  <c r="Q30" i="5"/>
  <c r="E55" i="15"/>
  <c r="X55" i="15" s="1"/>
  <c r="P24" i="3"/>
  <c r="P27" i="6"/>
  <c r="E40" i="6"/>
  <c r="E52" i="15"/>
  <c r="X52" i="15" s="1"/>
  <c r="H42" i="1"/>
  <c r="U38" i="5"/>
  <c r="AC24" i="1"/>
  <c r="AX19" i="1"/>
  <c r="AS55" i="1"/>
  <c r="D47" i="14"/>
  <c r="H28" i="6"/>
  <c r="Y40" i="1"/>
  <c r="T18" i="5"/>
  <c r="AG21" i="3"/>
  <c r="L63" i="6"/>
  <c r="L28" i="6"/>
  <c r="Y31" i="1"/>
  <c r="AT63" i="1"/>
  <c r="V32" i="7"/>
  <c r="V58" i="5"/>
  <c r="X50" i="3"/>
  <c r="BB23" i="1"/>
  <c r="BF54" i="1"/>
  <c r="AH43" i="3"/>
  <c r="BJ58" i="1"/>
  <c r="D62" i="6"/>
  <c r="Q57" i="3"/>
  <c r="H37" i="5"/>
  <c r="BK16" i="1"/>
  <c r="BK42" i="1"/>
  <c r="E42" i="19"/>
  <c r="BK30" i="1"/>
  <c r="D21" i="19"/>
  <c r="E36" i="20"/>
  <c r="X36" i="20" s="1"/>
  <c r="E41" i="20"/>
  <c r="X41" i="20" s="1"/>
  <c r="V25" i="23"/>
  <c r="E17" i="14"/>
  <c r="H20" i="17"/>
  <c r="Q43" i="3"/>
  <c r="BC30" i="1"/>
  <c r="BO52" i="1"/>
  <c r="L43" i="3"/>
  <c r="D60" i="15"/>
  <c r="W60" i="15" s="1"/>
  <c r="D34" i="3"/>
  <c r="V20" i="7"/>
  <c r="L60" i="5"/>
  <c r="D62" i="7"/>
  <c r="W62" i="7" s="1"/>
  <c r="P25" i="3"/>
  <c r="BS36" i="1"/>
  <c r="BS37" i="1"/>
  <c r="E28" i="5"/>
  <c r="Q19" i="1"/>
  <c r="I60" i="17"/>
  <c r="Q52" i="5"/>
  <c r="Q24" i="1"/>
  <c r="AD46" i="1"/>
  <c r="E18" i="15"/>
  <c r="X18" i="15" s="1"/>
  <c r="H59" i="1"/>
  <c r="AL24" i="1"/>
  <c r="Q25" i="5"/>
  <c r="M27" i="6"/>
  <c r="BB19" i="1"/>
  <c r="D28" i="7"/>
  <c r="W28" i="7" s="1"/>
  <c r="BJ59" i="1"/>
  <c r="BF31" i="1"/>
  <c r="U43" i="1"/>
  <c r="AG27" i="3"/>
  <c r="V55" i="15"/>
  <c r="I51" i="6"/>
  <c r="D63" i="5"/>
  <c r="I24" i="17"/>
  <c r="BJ30" i="1"/>
  <c r="H58" i="14"/>
  <c r="BJ40" i="1"/>
  <c r="V18" i="19"/>
  <c r="E18" i="19"/>
  <c r="AH41" i="3"/>
  <c r="BJ28" i="1"/>
  <c r="V21" i="19"/>
  <c r="E21" i="19"/>
  <c r="U56" i="19"/>
  <c r="U59" i="19"/>
  <c r="V17" i="20"/>
  <c r="E16" i="20"/>
  <c r="X16" i="20" s="1"/>
  <c r="E48" i="22"/>
  <c r="X48" i="22" s="1"/>
  <c r="E51" i="22"/>
  <c r="X51" i="22" s="1"/>
  <c r="AL26" i="3"/>
  <c r="AG57" i="17"/>
  <c r="H27" i="17"/>
  <c r="H56" i="17"/>
  <c r="V34" i="7"/>
  <c r="D49" i="5"/>
  <c r="E61" i="14"/>
  <c r="H43" i="17"/>
  <c r="E31" i="7"/>
  <c r="X31" i="7" s="1"/>
  <c r="E62" i="10"/>
  <c r="X62" i="10" s="1"/>
  <c r="T62" i="3"/>
  <c r="E51" i="3"/>
  <c r="P18" i="1"/>
  <c r="E43" i="5"/>
  <c r="E33" i="10"/>
  <c r="X33" i="10" s="1"/>
  <c r="H44" i="14"/>
  <c r="BK57" i="1"/>
  <c r="V46" i="14"/>
  <c r="BK43" i="1"/>
  <c r="V30" i="19"/>
  <c r="E30" i="19"/>
  <c r="L21" i="5"/>
  <c r="BK46" i="1"/>
  <c r="V41" i="19"/>
  <c r="E41" i="19"/>
  <c r="V31" i="20"/>
  <c r="E32" i="20"/>
  <c r="X32" i="20" s="1"/>
  <c r="V36" i="20"/>
  <c r="E37" i="20"/>
  <c r="X37" i="20" s="1"/>
  <c r="D28" i="23"/>
  <c r="W28" i="23" s="1"/>
  <c r="D34" i="23"/>
  <c r="W34" i="23" s="1"/>
  <c r="BV57" i="1"/>
  <c r="AK57" i="17"/>
  <c r="E19" i="14"/>
  <c r="P49" i="5"/>
  <c r="L57" i="14"/>
  <c r="D21" i="18"/>
  <c r="W21" i="18" s="1"/>
  <c r="L55" i="14"/>
  <c r="D22" i="18"/>
  <c r="W22" i="18" s="1"/>
  <c r="E52" i="7"/>
  <c r="X52" i="7" s="1"/>
  <c r="BN43" i="1"/>
  <c r="H22" i="19"/>
  <c r="BN62" i="1"/>
  <c r="E16" i="21"/>
  <c r="X16" i="21" s="1"/>
  <c r="E29" i="24"/>
  <c r="X29" i="24" s="1"/>
  <c r="AC45" i="3"/>
  <c r="V42" i="18"/>
  <c r="I23" i="14"/>
  <c r="D20" i="18"/>
  <c r="W20" i="18" s="1"/>
  <c r="Q57" i="19"/>
  <c r="Q35" i="19"/>
  <c r="V46" i="22"/>
  <c r="V49" i="23"/>
  <c r="V52" i="23"/>
  <c r="P20" i="17"/>
  <c r="AP46" i="17"/>
  <c r="AL17" i="3"/>
  <c r="E59" i="21"/>
  <c r="X59" i="21" s="1"/>
  <c r="E18" i="25"/>
  <c r="X18" i="25" s="1"/>
  <c r="V42" i="21"/>
  <c r="D36" i="21"/>
  <c r="W36" i="21" s="1"/>
  <c r="V56" i="24"/>
  <c r="U23" i="17"/>
  <c r="V48" i="25"/>
  <c r="D58" i="25"/>
  <c r="W58" i="25" s="1"/>
  <c r="T22" i="17"/>
  <c r="AC48" i="17"/>
  <c r="P47" i="17"/>
  <c r="U24" i="1"/>
  <c r="AP18" i="1"/>
  <c r="D48" i="1"/>
  <c r="AC19" i="1"/>
  <c r="BX17" i="1"/>
  <c r="AH59" i="1"/>
  <c r="AH51" i="1"/>
  <c r="AG60" i="1"/>
  <c r="E55" i="10"/>
  <c r="X55" i="10" s="1"/>
  <c r="U56" i="3"/>
  <c r="P18" i="6"/>
  <c r="L38" i="1"/>
  <c r="D35" i="1"/>
  <c r="U20" i="5"/>
  <c r="T26" i="1"/>
  <c r="BC22" i="1"/>
  <c r="E53" i="14"/>
  <c r="E26" i="6"/>
  <c r="BB30" i="1"/>
  <c r="H45" i="6"/>
  <c r="P23" i="1"/>
  <c r="AT56" i="1"/>
  <c r="AD28" i="1"/>
  <c r="V36" i="10"/>
  <c r="Q16" i="5"/>
  <c r="E24" i="5"/>
  <c r="D41" i="10"/>
  <c r="W41" i="10" s="1"/>
  <c r="AP63" i="1"/>
  <c r="I50" i="3"/>
  <c r="T50" i="5"/>
  <c r="E56" i="6"/>
  <c r="U57" i="5"/>
  <c r="D22" i="14"/>
  <c r="Y33" i="1"/>
  <c r="I61" i="17"/>
  <c r="T60" i="1"/>
  <c r="AH28" i="1"/>
  <c r="E26" i="1"/>
  <c r="Q29" i="5"/>
  <c r="AK17" i="1"/>
  <c r="Y18" i="3"/>
  <c r="H24" i="3"/>
  <c r="BB37" i="1"/>
  <c r="U33" i="1"/>
  <c r="D56" i="15"/>
  <c r="W56" i="15" s="1"/>
  <c r="V45" i="5"/>
  <c r="H48" i="14"/>
  <c r="BG29" i="1"/>
  <c r="M35" i="1"/>
  <c r="D44" i="15"/>
  <c r="W44" i="15" s="1"/>
  <c r="Y52" i="1"/>
  <c r="X48" i="3"/>
  <c r="AG48" i="1"/>
  <c r="M35" i="5"/>
  <c r="T24" i="1"/>
  <c r="V55" i="6"/>
  <c r="AT55" i="1"/>
  <c r="V26" i="15"/>
  <c r="AH40" i="1"/>
  <c r="Q53" i="3"/>
  <c r="H42" i="3"/>
  <c r="BB61" i="1"/>
  <c r="AD34" i="1"/>
  <c r="BG28" i="1"/>
  <c r="M36" i="3"/>
  <c r="P22" i="1"/>
  <c r="M34" i="1"/>
  <c r="AO60" i="1"/>
  <c r="P62" i="6"/>
  <c r="BG57" i="1"/>
  <c r="BB46" i="1"/>
  <c r="P51" i="6"/>
  <c r="L29" i="3"/>
  <c r="AK34" i="1"/>
  <c r="BX61" i="1"/>
  <c r="AS42" i="1"/>
  <c r="D46" i="14"/>
  <c r="BC41" i="1"/>
  <c r="L22" i="1"/>
  <c r="U63" i="3"/>
  <c r="E33" i="6"/>
  <c r="AX30" i="1"/>
  <c r="X38" i="1"/>
  <c r="H19" i="5"/>
  <c r="I32" i="1"/>
  <c r="P23" i="3"/>
  <c r="Q21" i="1"/>
  <c r="U29" i="3"/>
  <c r="AH52" i="1"/>
  <c r="I33" i="6"/>
  <c r="Q44" i="5"/>
  <c r="X55" i="3"/>
  <c r="E27" i="6"/>
  <c r="L36" i="1"/>
  <c r="U22" i="1"/>
  <c r="BB22" i="1"/>
  <c r="Y43" i="1"/>
  <c r="V18" i="5"/>
  <c r="I59" i="5"/>
  <c r="V19" i="6"/>
  <c r="E46" i="5"/>
  <c r="E54" i="5"/>
  <c r="Y58" i="1"/>
  <c r="X33" i="3"/>
  <c r="BJ46" i="1"/>
  <c r="D34" i="18"/>
  <c r="W34" i="18" s="1"/>
  <c r="AH48" i="3"/>
  <c r="D40" i="18"/>
  <c r="W40" i="18" s="1"/>
  <c r="T28" i="19"/>
  <c r="T38" i="19"/>
  <c r="E23" i="23"/>
  <c r="X23" i="23" s="1"/>
  <c r="AG25" i="17"/>
  <c r="BG31" i="1"/>
  <c r="D37" i="5"/>
  <c r="AW18" i="1"/>
  <c r="V47" i="5"/>
  <c r="BO27" i="1"/>
  <c r="H31" i="17"/>
  <c r="H51" i="17"/>
  <c r="AH19" i="3"/>
  <c r="I34" i="14"/>
  <c r="H51" i="5"/>
  <c r="Q17" i="3"/>
  <c r="V40" i="14"/>
  <c r="AD25" i="3"/>
  <c r="E38" i="15"/>
  <c r="X38" i="15" s="1"/>
  <c r="BR21" i="1"/>
  <c r="BR22" i="1"/>
  <c r="T59" i="5"/>
  <c r="AD30" i="3"/>
  <c r="E37" i="6"/>
  <c r="V29" i="14"/>
  <c r="T30" i="3"/>
  <c r="I28" i="5"/>
  <c r="E35" i="10"/>
  <c r="X35" i="10" s="1"/>
  <c r="U37" i="3"/>
  <c r="AD30" i="1"/>
  <c r="AL29" i="1"/>
  <c r="X17" i="1"/>
  <c r="H36" i="14"/>
  <c r="L36" i="5"/>
  <c r="D56" i="14"/>
  <c r="M52" i="5"/>
  <c r="V46" i="7"/>
  <c r="AC52" i="1"/>
  <c r="BG38" i="1"/>
  <c r="AH44" i="3"/>
  <c r="M58" i="6"/>
  <c r="P18" i="5"/>
  <c r="X37" i="3"/>
  <c r="E62" i="14"/>
  <c r="BJ47" i="1"/>
  <c r="E24" i="14"/>
  <c r="AH23" i="3"/>
  <c r="V47" i="18"/>
  <c r="E47" i="18"/>
  <c r="X47" i="18" s="1"/>
  <c r="I26" i="5"/>
  <c r="H33" i="3"/>
  <c r="V50" i="18"/>
  <c r="E50" i="18"/>
  <c r="X50" i="18" s="1"/>
  <c r="T41" i="19"/>
  <c r="T44" i="19"/>
  <c r="T51" i="19"/>
  <c r="T54" i="19"/>
  <c r="E36" i="23"/>
  <c r="X36" i="23" s="1"/>
  <c r="E39" i="23"/>
  <c r="X39" i="23" s="1"/>
  <c r="BW53" i="1"/>
  <c r="AC29" i="17"/>
  <c r="E34" i="6"/>
  <c r="M47" i="5"/>
  <c r="AG51" i="3"/>
  <c r="Q22" i="6"/>
  <c r="BF28" i="1"/>
  <c r="D42" i="14"/>
  <c r="AD23" i="3"/>
  <c r="E50" i="14"/>
  <c r="AP48" i="1"/>
  <c r="H31" i="3"/>
  <c r="U39" i="3"/>
  <c r="AH62" i="3"/>
  <c r="BJ23" i="1"/>
  <c r="T58" i="5"/>
  <c r="U27" i="5"/>
  <c r="V59" i="18"/>
  <c r="E59" i="18"/>
  <c r="X59" i="18" s="1"/>
  <c r="D16" i="5"/>
  <c r="BJ29" i="1"/>
  <c r="D55" i="18"/>
  <c r="W55" i="18" s="1"/>
  <c r="D56" i="18"/>
  <c r="W56" i="18" s="1"/>
  <c r="U32" i="19"/>
  <c r="U35" i="19"/>
  <c r="U42" i="19"/>
  <c r="U45" i="19"/>
  <c r="E43" i="22"/>
  <c r="X43" i="22" s="1"/>
  <c r="V26" i="22"/>
  <c r="AK27" i="3"/>
  <c r="AC60" i="17"/>
  <c r="I23" i="5"/>
  <c r="Q58" i="6"/>
  <c r="BN36" i="1"/>
  <c r="E29" i="18"/>
  <c r="X29" i="18" s="1"/>
  <c r="BN37" i="1"/>
  <c r="V30" i="18"/>
  <c r="X62" i="3"/>
  <c r="V23" i="19"/>
  <c r="U60" i="19"/>
  <c r="L22" i="3"/>
  <c r="Q53" i="19"/>
  <c r="D63" i="22"/>
  <c r="W63" i="22" s="1"/>
  <c r="I39" i="17"/>
  <c r="BR42" i="1"/>
  <c r="T44" i="3"/>
  <c r="BR48" i="1"/>
  <c r="M27" i="19"/>
  <c r="L54" i="19"/>
  <c r="E61" i="20"/>
  <c r="X61" i="20" s="1"/>
  <c r="T51" i="17"/>
  <c r="E58" i="22"/>
  <c r="X58" i="22" s="1"/>
  <c r="E61" i="22"/>
  <c r="X61" i="22" s="1"/>
  <c r="AL46" i="3"/>
  <c r="AH28" i="17"/>
  <c r="V63" i="25"/>
  <c r="D29" i="20"/>
  <c r="W29" i="20" s="1"/>
  <c r="V46" i="23"/>
  <c r="AH16" i="17"/>
  <c r="D25" i="24"/>
  <c r="W25" i="24" s="1"/>
  <c r="D28" i="24"/>
  <c r="W28" i="24" s="1"/>
  <c r="P56" i="17"/>
  <c r="BW55" i="1"/>
  <c r="U40" i="17"/>
  <c r="AD33" i="17"/>
  <c r="T35" i="3"/>
  <c r="M45" i="1"/>
  <c r="H45" i="17"/>
  <c r="V23" i="10"/>
  <c r="BG53" i="1"/>
  <c r="D43" i="1"/>
  <c r="Q32" i="3"/>
  <c r="I26" i="3"/>
  <c r="AX16" i="1"/>
  <c r="BC31" i="1"/>
  <c r="L51" i="3"/>
  <c r="AK47" i="1"/>
  <c r="L54" i="1"/>
  <c r="M25" i="6"/>
  <c r="Q39" i="6"/>
  <c r="P51" i="3"/>
  <c r="T41" i="5"/>
  <c r="D31" i="15"/>
  <c r="W31" i="15" s="1"/>
  <c r="U39" i="1"/>
  <c r="E43" i="6"/>
  <c r="Q60" i="5"/>
  <c r="H63" i="17"/>
  <c r="V58" i="10"/>
  <c r="D36" i="3"/>
  <c r="L57" i="5"/>
  <c r="T45" i="1"/>
  <c r="E29" i="5"/>
  <c r="I17" i="14"/>
  <c r="BC32" i="1"/>
  <c r="D35" i="6"/>
  <c r="L16" i="1"/>
  <c r="E49" i="3"/>
  <c r="D49" i="15"/>
  <c r="W49" i="15" s="1"/>
  <c r="BG32" i="1"/>
  <c r="E20" i="1"/>
  <c r="BF58" i="1"/>
  <c r="BX63" i="1"/>
  <c r="AD16" i="1"/>
  <c r="H50" i="3"/>
  <c r="E39" i="10"/>
  <c r="X39" i="10" s="1"/>
  <c r="D50" i="1"/>
  <c r="AL46" i="1"/>
  <c r="Q61" i="3"/>
  <c r="AX46" i="1"/>
  <c r="AX42" i="1"/>
  <c r="T46" i="1"/>
  <c r="E32" i="1"/>
  <c r="Y57" i="3"/>
  <c r="Y48" i="1"/>
  <c r="BC58" i="1"/>
  <c r="H36" i="1"/>
  <c r="E32" i="3"/>
  <c r="AC32" i="1"/>
  <c r="AL27" i="1"/>
  <c r="X21" i="3"/>
  <c r="I42" i="1"/>
  <c r="AK42" i="1"/>
  <c r="T25" i="1"/>
  <c r="T32" i="3"/>
  <c r="E34" i="1"/>
  <c r="M63" i="1"/>
  <c r="AS28" i="1"/>
  <c r="BX58" i="1"/>
  <c r="H61" i="6"/>
  <c r="D44" i="3"/>
  <c r="AG17" i="1"/>
  <c r="BX54" i="1"/>
  <c r="V26" i="5"/>
  <c r="D22" i="1"/>
  <c r="AP39" i="1"/>
  <c r="Q52" i="6"/>
  <c r="Q27" i="6"/>
  <c r="L58" i="6"/>
  <c r="L28" i="3"/>
  <c r="E61" i="15"/>
  <c r="X61" i="15" s="1"/>
  <c r="AG36" i="1"/>
  <c r="E35" i="7"/>
  <c r="X35" i="7" s="1"/>
  <c r="BF59" i="1"/>
  <c r="V44" i="15"/>
  <c r="AL45" i="1"/>
  <c r="BX26" i="1"/>
  <c r="L33" i="1"/>
  <c r="I62" i="6"/>
  <c r="V18" i="10"/>
  <c r="AC44" i="1"/>
  <c r="BB17" i="1"/>
  <c r="X25" i="1"/>
  <c r="AS59" i="1"/>
  <c r="I30" i="5"/>
  <c r="D36" i="10"/>
  <c r="W36" i="10" s="1"/>
  <c r="AT35" i="1"/>
  <c r="AT39" i="1"/>
  <c r="AP40" i="1"/>
  <c r="Q49" i="6"/>
  <c r="AX36" i="1"/>
  <c r="H24" i="1"/>
  <c r="E61" i="3"/>
  <c r="AD48" i="1"/>
  <c r="P21" i="1"/>
  <c r="L50" i="6"/>
  <c r="P21" i="5"/>
  <c r="H40" i="14"/>
  <c r="L51" i="1"/>
  <c r="BX48" i="1"/>
  <c r="H18" i="1"/>
  <c r="BX38" i="1"/>
  <c r="AT36" i="1"/>
  <c r="V43" i="6"/>
  <c r="AH54" i="1"/>
  <c r="Q37" i="5"/>
  <c r="Q27" i="1"/>
  <c r="AP47" i="1"/>
  <c r="E25" i="1"/>
  <c r="D18" i="6"/>
  <c r="H23" i="6"/>
  <c r="X60" i="1"/>
  <c r="D48" i="6"/>
  <c r="AW32" i="1"/>
  <c r="M32" i="3"/>
  <c r="D56" i="1"/>
  <c r="I25" i="3"/>
  <c r="AL57" i="1"/>
  <c r="E59" i="1"/>
  <c r="H59" i="3"/>
  <c r="E52" i="10"/>
  <c r="X52" i="10" s="1"/>
  <c r="H32" i="3"/>
  <c r="AG44" i="1"/>
  <c r="V16" i="10"/>
  <c r="V29" i="10"/>
  <c r="E53" i="6"/>
  <c r="AW50" i="1"/>
  <c r="I49" i="14"/>
  <c r="H35" i="6"/>
  <c r="AP37" i="1"/>
  <c r="L48" i="1"/>
  <c r="E40" i="15"/>
  <c r="X40" i="15" s="1"/>
  <c r="D44" i="10"/>
  <c r="W44" i="10" s="1"/>
  <c r="V56" i="10"/>
  <c r="AS60" i="1"/>
  <c r="AP29" i="1"/>
  <c r="T47" i="3"/>
  <c r="D32" i="3"/>
  <c r="V37" i="15"/>
  <c r="Q40" i="6"/>
  <c r="E62" i="5"/>
  <c r="AK60" i="1"/>
  <c r="P49" i="1"/>
  <c r="AK54" i="1"/>
  <c r="I23" i="1"/>
  <c r="V57" i="6"/>
  <c r="AG63" i="3"/>
  <c r="AD62" i="1"/>
  <c r="M23" i="6"/>
  <c r="D25" i="10"/>
  <c r="W25" i="10" s="1"/>
  <c r="AH22" i="3"/>
  <c r="AX47" i="1"/>
  <c r="P47" i="5"/>
  <c r="I43" i="3"/>
  <c r="D54" i="3"/>
  <c r="T31" i="5"/>
  <c r="BG56" i="1"/>
  <c r="D21" i="6"/>
  <c r="M19" i="6"/>
  <c r="E54" i="6"/>
  <c r="X57" i="1"/>
  <c r="P59" i="1"/>
  <c r="M31" i="1"/>
  <c r="P58" i="1"/>
  <c r="AL28" i="1"/>
  <c r="I56" i="6"/>
  <c r="E41" i="3"/>
  <c r="U30" i="5"/>
  <c r="E57" i="1"/>
  <c r="AO63" i="1"/>
  <c r="X53" i="1"/>
  <c r="AG19" i="3"/>
  <c r="D51" i="7"/>
  <c r="W51" i="7" s="1"/>
  <c r="X49" i="3"/>
  <c r="E61" i="6"/>
  <c r="X61" i="6" s="1"/>
  <c r="D45" i="7"/>
  <c r="W45" i="7" s="1"/>
  <c r="M39" i="1"/>
  <c r="L49" i="6"/>
  <c r="E16" i="3"/>
  <c r="Q22" i="3"/>
  <c r="I28" i="17"/>
  <c r="M60" i="3"/>
  <c r="M30" i="3"/>
  <c r="Q21" i="3"/>
  <c r="D56" i="6"/>
  <c r="AG31" i="1"/>
  <c r="H38" i="6"/>
  <c r="V61" i="10"/>
  <c r="X31" i="1"/>
  <c r="BG33" i="1"/>
  <c r="L44" i="6"/>
  <c r="AC17" i="3"/>
  <c r="D43" i="3"/>
  <c r="V38" i="5"/>
  <c r="AW35" i="1"/>
  <c r="AD38" i="1"/>
  <c r="AH47" i="1"/>
  <c r="L31" i="1"/>
  <c r="T19" i="3"/>
  <c r="E22" i="6"/>
  <c r="AC31" i="1"/>
  <c r="T21" i="1"/>
  <c r="D28" i="1"/>
  <c r="AC36" i="1"/>
  <c r="V62" i="5"/>
  <c r="V31" i="6"/>
  <c r="I45" i="6"/>
  <c r="Q38" i="6"/>
  <c r="Y50" i="3"/>
  <c r="X35" i="3"/>
  <c r="V41" i="5"/>
  <c r="H37" i="17"/>
  <c r="D33" i="15"/>
  <c r="W33" i="15" s="1"/>
  <c r="AX28" i="1"/>
  <c r="AH30" i="1"/>
  <c r="L57" i="3"/>
  <c r="E40" i="1"/>
  <c r="X27" i="1"/>
  <c r="E27" i="15"/>
  <c r="X27" i="15" s="1"/>
  <c r="I24" i="3"/>
  <c r="I57" i="3"/>
  <c r="M17" i="6"/>
  <c r="I34" i="6"/>
  <c r="V22" i="10"/>
  <c r="V18" i="6"/>
  <c r="BX21" i="1"/>
  <c r="AT38" i="1"/>
  <c r="E52" i="6"/>
  <c r="H47" i="6"/>
  <c r="M58" i="5"/>
  <c r="H37" i="1"/>
  <c r="P32" i="5"/>
  <c r="E57" i="3"/>
  <c r="Q36" i="1"/>
  <c r="AH23" i="1"/>
  <c r="U50" i="5"/>
  <c r="AS38" i="1"/>
  <c r="Q52" i="1"/>
  <c r="V39" i="14"/>
  <c r="H39" i="17"/>
  <c r="Y46" i="3"/>
  <c r="L30" i="1"/>
  <c r="D37" i="15"/>
  <c r="W37" i="15" s="1"/>
  <c r="AS17" i="1"/>
  <c r="E56" i="15"/>
  <c r="X56" i="15" s="1"/>
  <c r="P54" i="1"/>
  <c r="Q35" i="3"/>
  <c r="H27" i="14"/>
  <c r="E17" i="3"/>
  <c r="E27" i="10"/>
  <c r="X27" i="10" s="1"/>
  <c r="AK30" i="1"/>
  <c r="DV50" i="17"/>
  <c r="L49" i="1"/>
  <c r="P59" i="6"/>
  <c r="H17" i="1"/>
  <c r="U28" i="1"/>
  <c r="AD32" i="3"/>
  <c r="D24" i="7"/>
  <c r="W24" i="7" s="1"/>
  <c r="M21" i="6"/>
  <c r="H55" i="3"/>
  <c r="BB43" i="1"/>
  <c r="V24" i="6"/>
  <c r="P53" i="3"/>
  <c r="I54" i="6"/>
  <c r="AH31" i="3"/>
  <c r="E22" i="5"/>
  <c r="AD24" i="1"/>
  <c r="M24" i="1"/>
  <c r="P55" i="6"/>
  <c r="T52" i="1"/>
  <c r="Y55" i="1"/>
  <c r="AT29" i="1"/>
  <c r="I46" i="3"/>
  <c r="BG22" i="1"/>
  <c r="AD33" i="3"/>
  <c r="V50" i="6"/>
  <c r="M22" i="6"/>
  <c r="P39" i="5"/>
  <c r="V29" i="5"/>
  <c r="E52" i="14"/>
  <c r="M42" i="1"/>
  <c r="I20" i="1"/>
  <c r="E44" i="10"/>
  <c r="X44" i="10" s="1"/>
  <c r="D25" i="5"/>
  <c r="E24" i="15"/>
  <c r="X24" i="15" s="1"/>
  <c r="L19" i="3"/>
  <c r="AH62" i="1"/>
  <c r="AK61" i="1"/>
  <c r="P17" i="6"/>
  <c r="Q42" i="5"/>
  <c r="P28" i="1"/>
  <c r="D63" i="6"/>
  <c r="H52" i="5"/>
  <c r="P50" i="5"/>
  <c r="AH29" i="3"/>
  <c r="D39" i="15"/>
  <c r="W39" i="15" s="1"/>
  <c r="T60" i="5"/>
  <c r="AW59" i="1"/>
  <c r="BO39" i="1"/>
  <c r="E62" i="7"/>
  <c r="X62" i="7" s="1"/>
  <c r="V32" i="14"/>
  <c r="X58" i="3"/>
  <c r="T63" i="5"/>
  <c r="M28" i="3"/>
  <c r="AH60" i="3"/>
  <c r="M42" i="6"/>
  <c r="M50" i="14"/>
  <c r="M48" i="14"/>
  <c r="D55" i="10"/>
  <c r="W55" i="10" s="1"/>
  <c r="V49" i="7"/>
  <c r="M38" i="14"/>
  <c r="M36" i="14"/>
  <c r="L29" i="19"/>
  <c r="L32" i="19"/>
  <c r="L39" i="19"/>
  <c r="L42" i="19"/>
  <c r="E46" i="20"/>
  <c r="X46" i="20" s="1"/>
  <c r="E49" i="20"/>
  <c r="X49" i="20" s="1"/>
  <c r="D38" i="25"/>
  <c r="W38" i="25" s="1"/>
  <c r="T39" i="17"/>
  <c r="AL49" i="1"/>
  <c r="M49" i="6"/>
  <c r="BF44" i="1"/>
  <c r="H63" i="14"/>
  <c r="E18" i="5"/>
  <c r="P21" i="3"/>
  <c r="AS25" i="1"/>
  <c r="AX20" i="1"/>
  <c r="E42" i="1"/>
  <c r="D46" i="1"/>
  <c r="M45" i="3"/>
  <c r="AC59" i="1"/>
  <c r="AL16" i="1"/>
  <c r="D61" i="1"/>
  <c r="I48" i="1"/>
  <c r="I19" i="1"/>
  <c r="Y41" i="1"/>
  <c r="Q25" i="1"/>
  <c r="D46" i="15"/>
  <c r="W46" i="15" s="1"/>
  <c r="AD48" i="3"/>
  <c r="AK40" i="1"/>
  <c r="D48" i="3"/>
  <c r="BF46" i="1"/>
  <c r="L56" i="1"/>
  <c r="AG27" i="1"/>
  <c r="P21" i="6"/>
  <c r="I44" i="1"/>
  <c r="E59" i="3"/>
  <c r="AP42" i="1"/>
  <c r="D34" i="1"/>
  <c r="D63" i="14"/>
  <c r="AD50" i="1"/>
  <c r="E37" i="15"/>
  <c r="X37" i="15" s="1"/>
  <c r="D42" i="1"/>
  <c r="AK63" i="1"/>
  <c r="AP58" i="1"/>
  <c r="H49" i="17"/>
  <c r="Q56" i="1"/>
  <c r="AT47" i="1"/>
  <c r="BX44" i="1"/>
  <c r="L25" i="1"/>
  <c r="I32" i="3"/>
  <c r="D55" i="1"/>
  <c r="U23" i="3"/>
  <c r="Q60" i="3"/>
  <c r="P31" i="6"/>
  <c r="U55" i="1"/>
  <c r="AO40" i="1"/>
  <c r="E24" i="1"/>
  <c r="AL19" i="1"/>
  <c r="AP25" i="1"/>
  <c r="V35" i="15"/>
  <c r="Q16" i="1"/>
  <c r="D56" i="10"/>
  <c r="W56" i="10" s="1"/>
  <c r="D58" i="1"/>
  <c r="E51" i="1"/>
  <c r="P51" i="1"/>
  <c r="H57" i="6"/>
  <c r="Q54" i="5"/>
  <c r="P42" i="3"/>
  <c r="AH60" i="1"/>
  <c r="Q18" i="6"/>
  <c r="AW42" i="1"/>
  <c r="AD23" i="1"/>
  <c r="H46" i="1"/>
  <c r="AO29" i="1"/>
  <c r="T49" i="3"/>
  <c r="P24" i="6"/>
  <c r="H45" i="14"/>
  <c r="P38" i="6"/>
  <c r="I49" i="1"/>
  <c r="BX18" i="1"/>
  <c r="AL36" i="1"/>
  <c r="AS36" i="1"/>
  <c r="P31" i="1"/>
  <c r="V15" i="10"/>
  <c r="AH58" i="1"/>
  <c r="T48" i="3"/>
  <c r="BX34" i="1"/>
  <c r="H59" i="5"/>
  <c r="AO44" i="1"/>
  <c r="T19" i="1"/>
  <c r="E29" i="1"/>
  <c r="AS40" i="1"/>
  <c r="U49" i="1"/>
  <c r="V62" i="6"/>
  <c r="AG57" i="1"/>
  <c r="BF37" i="1"/>
  <c r="L23" i="3"/>
  <c r="I18" i="1"/>
  <c r="AO59" i="1"/>
  <c r="D47" i="3"/>
  <c r="U16" i="3"/>
  <c r="E63" i="7"/>
  <c r="X63" i="7" s="1"/>
  <c r="P38" i="3"/>
  <c r="Q41" i="1"/>
  <c r="V17" i="7"/>
  <c r="AC61" i="1"/>
  <c r="BF52" i="1"/>
  <c r="AW53" i="1"/>
  <c r="D29" i="15"/>
  <c r="W29" i="15" s="1"/>
  <c r="Q63" i="1"/>
  <c r="V25" i="14"/>
  <c r="BX39" i="1"/>
  <c r="I61" i="3"/>
  <c r="H46" i="6"/>
  <c r="H25" i="6"/>
  <c r="L40" i="1"/>
  <c r="Q25" i="6"/>
  <c r="E54" i="1"/>
  <c r="I29" i="1"/>
  <c r="D39" i="6"/>
  <c r="AK41" i="1"/>
  <c r="AX53" i="1"/>
  <c r="BB28" i="1"/>
  <c r="E29" i="10"/>
  <c r="X29" i="10" s="1"/>
  <c r="U61" i="1"/>
  <c r="AP55" i="1"/>
  <c r="X61" i="1"/>
  <c r="BX60" i="1"/>
  <c r="BB24" i="1"/>
  <c r="L53" i="1"/>
  <c r="T29" i="1"/>
  <c r="AC16" i="1"/>
  <c r="X36" i="1"/>
  <c r="AO39" i="1"/>
  <c r="E38" i="1"/>
  <c r="AW44" i="1"/>
  <c r="L23" i="1"/>
  <c r="V24" i="14"/>
  <c r="H20" i="6"/>
  <c r="BC33" i="1"/>
  <c r="BG17" i="1"/>
  <c r="H30" i="3"/>
  <c r="E25" i="15"/>
  <c r="X25" i="15" s="1"/>
  <c r="P46" i="1"/>
  <c r="AH43" i="1"/>
  <c r="I51" i="1"/>
  <c r="L25" i="6"/>
  <c r="AK36" i="1"/>
  <c r="H45" i="1"/>
  <c r="P40" i="3"/>
  <c r="AC51" i="1"/>
  <c r="L35" i="6"/>
  <c r="AO43" i="1"/>
  <c r="H48" i="1"/>
  <c r="I20" i="3"/>
  <c r="T55" i="1"/>
  <c r="E47" i="10"/>
  <c r="X47" i="10" s="1"/>
  <c r="P54" i="5"/>
  <c r="L42" i="1"/>
  <c r="Q40" i="3"/>
  <c r="E16" i="10"/>
  <c r="X16" i="10" s="1"/>
  <c r="Q42" i="1"/>
  <c r="L23" i="6"/>
  <c r="L55" i="5"/>
  <c r="Q34" i="3"/>
  <c r="BF38" i="1"/>
  <c r="BX52" i="1"/>
  <c r="AC38" i="1"/>
  <c r="L29" i="6"/>
  <c r="V53" i="7"/>
  <c r="I51" i="5"/>
  <c r="D60" i="3"/>
  <c r="D59" i="6"/>
  <c r="E16" i="1"/>
  <c r="Y36" i="1"/>
  <c r="AK57" i="1"/>
  <c r="U51" i="1"/>
  <c r="I30" i="6"/>
  <c r="L54" i="3"/>
  <c r="H62" i="1"/>
  <c r="P20" i="3"/>
  <c r="BX56" i="1"/>
  <c r="I23" i="3"/>
  <c r="BF24" i="1"/>
  <c r="BF22" i="1"/>
  <c r="Y50" i="1"/>
  <c r="AO17" i="1"/>
  <c r="AD22" i="1"/>
  <c r="X56" i="1"/>
  <c r="DV54" i="17"/>
  <c r="P27" i="1"/>
  <c r="H52" i="6"/>
  <c r="E62" i="6"/>
  <c r="BG49" i="1"/>
  <c r="H19" i="1"/>
  <c r="AK35" i="1"/>
  <c r="AX52" i="1"/>
  <c r="AL61" i="1"/>
  <c r="M56" i="6"/>
  <c r="AO18" i="1"/>
  <c r="E21" i="15"/>
  <c r="X21" i="15" s="1"/>
  <c r="U62" i="5"/>
  <c r="E46" i="1"/>
  <c r="U56" i="1"/>
  <c r="AD61" i="1"/>
  <c r="U19" i="5"/>
  <c r="H40" i="5"/>
  <c r="AS51" i="1"/>
  <c r="AH45" i="1"/>
  <c r="Q28" i="6"/>
  <c r="AX31" i="1"/>
  <c r="M50" i="1"/>
  <c r="AL44" i="1"/>
  <c r="X29" i="1"/>
  <c r="H58" i="3"/>
  <c r="P44" i="6"/>
  <c r="I46" i="6"/>
  <c r="E43" i="14"/>
  <c r="Q31" i="5"/>
  <c r="M54" i="6"/>
  <c r="P52" i="3"/>
  <c r="P28" i="6"/>
  <c r="H26" i="5"/>
  <c r="AL54" i="1"/>
  <c r="E36" i="6"/>
  <c r="E27" i="5"/>
  <c r="BG34" i="1"/>
  <c r="T49" i="5"/>
  <c r="D36" i="7"/>
  <c r="W36" i="7" s="1"/>
  <c r="V20" i="14"/>
  <c r="BF57" i="1"/>
  <c r="M29" i="6"/>
  <c r="AG20" i="3"/>
  <c r="U25" i="5"/>
  <c r="I42" i="6"/>
  <c r="E36" i="15"/>
  <c r="X36" i="15" s="1"/>
  <c r="AD20" i="3"/>
  <c r="BF29" i="1"/>
  <c r="V15" i="15"/>
  <c r="D25" i="1"/>
  <c r="AX62" i="1"/>
  <c r="M56" i="3"/>
  <c r="I59" i="6"/>
  <c r="AO61" i="1"/>
  <c r="E42" i="10"/>
  <c r="X42" i="10" s="1"/>
  <c r="AG33" i="1"/>
  <c r="L24" i="3"/>
  <c r="BB59" i="1"/>
  <c r="C74" i="1"/>
  <c r="BB21" i="1"/>
  <c r="AD35" i="3"/>
  <c r="M54" i="3"/>
  <c r="D35" i="3"/>
  <c r="Q16" i="6"/>
  <c r="T24" i="5"/>
  <c r="U21" i="3"/>
  <c r="AS63" i="1"/>
  <c r="E58" i="10"/>
  <c r="X58" i="10" s="1"/>
  <c r="D50" i="15"/>
  <c r="W50" i="15" s="1"/>
  <c r="U61" i="3"/>
  <c r="BC24" i="1"/>
  <c r="BB58" i="1"/>
  <c r="D61" i="15"/>
  <c r="W61" i="15" s="1"/>
  <c r="AG56" i="1"/>
  <c r="E47" i="6"/>
  <c r="I52" i="5"/>
  <c r="E54" i="14"/>
  <c r="X54" i="14" s="1"/>
  <c r="E41" i="15"/>
  <c r="X41" i="15" s="1"/>
  <c r="BX40" i="1"/>
  <c r="AH56" i="1"/>
  <c r="Y46" i="1"/>
  <c r="Y62" i="1"/>
  <c r="D27" i="7"/>
  <c r="W27" i="7" s="1"/>
  <c r="Q44" i="3"/>
  <c r="BC53" i="1"/>
  <c r="U62" i="1"/>
  <c r="E63" i="6"/>
  <c r="AX60" i="1"/>
  <c r="V58" i="7"/>
  <c r="L19" i="1"/>
  <c r="D38" i="5"/>
  <c r="U53" i="1"/>
  <c r="Q29" i="3"/>
  <c r="Y59" i="1"/>
  <c r="I18" i="6"/>
  <c r="D52" i="14"/>
  <c r="H46" i="17"/>
  <c r="H53" i="5"/>
  <c r="I48" i="3"/>
  <c r="E31" i="15"/>
  <c r="X31" i="15" s="1"/>
  <c r="L25" i="3"/>
  <c r="H28" i="1"/>
  <c r="V25" i="15"/>
  <c r="AT59" i="1"/>
  <c r="AP54" i="1"/>
  <c r="V37" i="5"/>
  <c r="V60" i="15"/>
  <c r="L50" i="1"/>
  <c r="I29" i="3"/>
  <c r="AC22" i="1"/>
  <c r="P53" i="1"/>
  <c r="L33" i="6"/>
  <c r="AT46" i="1"/>
  <c r="D57" i="3"/>
  <c r="AW22" i="1"/>
  <c r="AO24" i="1"/>
  <c r="AK38" i="1"/>
  <c r="M20" i="1"/>
  <c r="H47" i="3"/>
  <c r="BC25" i="1"/>
  <c r="BG54" i="1"/>
  <c r="AH63" i="1"/>
  <c r="AW37" i="1"/>
  <c r="D30" i="10"/>
  <c r="W30" i="10" s="1"/>
  <c r="I59" i="14"/>
  <c r="Q55" i="3"/>
  <c r="I47" i="1"/>
  <c r="L45" i="6"/>
  <c r="E22" i="15"/>
  <c r="X22" i="15" s="1"/>
  <c r="AO53" i="1"/>
  <c r="AG29" i="1"/>
  <c r="M21" i="5"/>
  <c r="AL37" i="1"/>
  <c r="DV46" i="17"/>
  <c r="AD41" i="1"/>
  <c r="E55" i="7"/>
  <c r="X55" i="7" s="1"/>
  <c r="I45" i="1"/>
  <c r="I54" i="14"/>
  <c r="D56" i="3"/>
  <c r="AH50" i="1"/>
  <c r="H19" i="6"/>
  <c r="M23" i="1"/>
  <c r="H61" i="3"/>
  <c r="D26" i="1"/>
  <c r="D48" i="15"/>
  <c r="W48" i="15" s="1"/>
  <c r="BB47" i="1"/>
  <c r="V37" i="10"/>
  <c r="Q59" i="1"/>
  <c r="V49" i="14"/>
  <c r="L58" i="5"/>
  <c r="Y19" i="1"/>
  <c r="P16" i="1"/>
  <c r="T54" i="5"/>
  <c r="I30" i="1"/>
  <c r="AK20" i="1"/>
  <c r="I39" i="5"/>
  <c r="I44" i="6"/>
  <c r="Q23" i="1"/>
  <c r="I16" i="1"/>
  <c r="AH61" i="1"/>
  <c r="AC56" i="1"/>
  <c r="Q59" i="3"/>
  <c r="AC20" i="1"/>
  <c r="E56" i="7"/>
  <c r="X56" i="7" s="1"/>
  <c r="P35" i="3"/>
  <c r="AC31" i="3"/>
  <c r="I60" i="6"/>
  <c r="I52" i="6"/>
  <c r="DV22" i="17"/>
  <c r="I51" i="3"/>
  <c r="E20" i="14"/>
  <c r="AG32" i="1"/>
  <c r="I57" i="6"/>
  <c r="Q31" i="3"/>
  <c r="AW60" i="1"/>
  <c r="E39" i="6"/>
  <c r="AH58" i="3"/>
  <c r="X20" i="1"/>
  <c r="BB25" i="1"/>
  <c r="DV61" i="17"/>
  <c r="L42" i="3"/>
  <c r="D32" i="5"/>
  <c r="AH24" i="1"/>
  <c r="V49" i="5"/>
  <c r="E51" i="10"/>
  <c r="X51" i="10" s="1"/>
  <c r="H49" i="14"/>
  <c r="BG30" i="1"/>
  <c r="Q57" i="5"/>
  <c r="BK45" i="1"/>
  <c r="H45" i="5"/>
  <c r="H61" i="5"/>
  <c r="H59" i="6"/>
  <c r="U40" i="5"/>
  <c r="DV36" i="17"/>
  <c r="BO46" i="1"/>
  <c r="X46" i="3"/>
  <c r="BN16" i="1"/>
  <c r="BN17" i="1"/>
  <c r="D46" i="19"/>
  <c r="T55" i="5"/>
  <c r="BN22" i="1"/>
  <c r="BN23" i="1"/>
  <c r="D52" i="19"/>
  <c r="D51" i="19"/>
  <c r="V56" i="20"/>
  <c r="D61" i="19"/>
  <c r="V61" i="20"/>
  <c r="D27" i="24"/>
  <c r="W27" i="24" s="1"/>
  <c r="D30" i="24"/>
  <c r="W30" i="24" s="1"/>
  <c r="P58" i="17"/>
  <c r="DV19" i="17"/>
  <c r="Q41" i="3"/>
  <c r="L38" i="6"/>
  <c r="I63" i="17"/>
  <c r="Q21" i="6"/>
  <c r="E42" i="7"/>
  <c r="X42" i="7" s="1"/>
  <c r="I21" i="1"/>
  <c r="M43" i="1"/>
  <c r="M44" i="1"/>
  <c r="E54" i="7"/>
  <c r="X54" i="7" s="1"/>
  <c r="E55" i="3"/>
  <c r="D52" i="6"/>
  <c r="E57" i="6"/>
  <c r="E49" i="1"/>
  <c r="Y33" i="3"/>
  <c r="AC33" i="1"/>
  <c r="V46" i="15"/>
  <c r="E28" i="6"/>
  <c r="BF27" i="1"/>
  <c r="M57" i="6"/>
  <c r="AG23" i="1"/>
  <c r="AX56" i="1"/>
  <c r="X34" i="1"/>
  <c r="D32" i="15"/>
  <c r="W32" i="15" s="1"/>
  <c r="E42" i="15"/>
  <c r="X42" i="15" s="1"/>
  <c r="P54" i="3"/>
  <c r="BX62" i="1"/>
  <c r="U38" i="1"/>
  <c r="AT52" i="1"/>
  <c r="V60" i="6"/>
  <c r="X27" i="3"/>
  <c r="P38" i="1"/>
  <c r="AG49" i="3"/>
  <c r="P47" i="3"/>
  <c r="AO16" i="1"/>
  <c r="AK28" i="1"/>
  <c r="H44" i="1"/>
  <c r="AX25" i="1"/>
  <c r="AK48" i="1"/>
  <c r="E20" i="15"/>
  <c r="X20" i="15" s="1"/>
  <c r="AD57" i="1"/>
  <c r="E50" i="1"/>
  <c r="AK37" i="1"/>
  <c r="H63" i="6"/>
  <c r="E38" i="14"/>
  <c r="H56" i="1"/>
  <c r="I36" i="3"/>
  <c r="D40" i="7"/>
  <c r="W40" i="7" s="1"/>
  <c r="U36" i="1"/>
  <c r="D21" i="10"/>
  <c r="W21" i="10" s="1"/>
  <c r="X44" i="3"/>
  <c r="M57" i="1"/>
  <c r="M25" i="3"/>
  <c r="AG41" i="1"/>
  <c r="AK21" i="1"/>
  <c r="M42" i="3"/>
  <c r="D18" i="3"/>
  <c r="I40" i="1"/>
  <c r="D31" i="1"/>
  <c r="AS43" i="1"/>
  <c r="L42" i="5"/>
  <c r="U35" i="3"/>
  <c r="H19" i="3"/>
  <c r="L21" i="3"/>
  <c r="Q46" i="6"/>
  <c r="H21" i="1"/>
  <c r="I37" i="1"/>
  <c r="H27" i="6"/>
  <c r="E20" i="10"/>
  <c r="X20" i="10" s="1"/>
  <c r="T20" i="1"/>
  <c r="D35" i="10"/>
  <c r="W35" i="10" s="1"/>
  <c r="V27" i="6"/>
  <c r="D24" i="1"/>
  <c r="Q45" i="3"/>
  <c r="P26" i="5"/>
  <c r="AL31" i="1"/>
  <c r="Q48" i="3"/>
  <c r="P37" i="1"/>
  <c r="I23" i="6"/>
  <c r="I37" i="3"/>
  <c r="T35" i="5"/>
  <c r="AG54" i="1"/>
  <c r="AS47" i="1"/>
  <c r="V32" i="6"/>
  <c r="Q43" i="1"/>
  <c r="AC60" i="3"/>
  <c r="BX30" i="1"/>
  <c r="BG47" i="1"/>
  <c r="AO51" i="1"/>
  <c r="AD18" i="1"/>
  <c r="AO52" i="1"/>
  <c r="AW24" i="1"/>
  <c r="M20" i="3"/>
  <c r="AL55" i="1"/>
  <c r="T36" i="3"/>
  <c r="AC55" i="3"/>
  <c r="Q52" i="3"/>
  <c r="AC45" i="1"/>
  <c r="AH18" i="1"/>
  <c r="M28" i="1"/>
  <c r="AO57" i="1"/>
  <c r="X57" i="3"/>
  <c r="I29" i="6"/>
  <c r="P50" i="1"/>
  <c r="AL51" i="1"/>
  <c r="V27" i="15"/>
  <c r="U48" i="1"/>
  <c r="X16" i="3"/>
  <c r="P19" i="1"/>
  <c r="H25" i="14"/>
  <c r="I31" i="14"/>
  <c r="H44" i="3"/>
  <c r="AG22" i="1"/>
  <c r="D26" i="15"/>
  <c r="W26" i="15" s="1"/>
  <c r="AL62" i="1"/>
  <c r="AL26" i="1"/>
  <c r="AC43" i="1"/>
  <c r="D57" i="10"/>
  <c r="W57" i="10" s="1"/>
  <c r="E24" i="7"/>
  <c r="X24" i="7" s="1"/>
  <c r="D26" i="7"/>
  <c r="W26" i="7" s="1"/>
  <c r="AG39" i="1"/>
  <c r="V24" i="10"/>
  <c r="L33" i="5"/>
  <c r="D54" i="14"/>
  <c r="BB18" i="1"/>
  <c r="AG46" i="1"/>
  <c r="I63" i="6"/>
  <c r="L44" i="5"/>
  <c r="T50" i="3"/>
  <c r="V28" i="14"/>
  <c r="M43" i="5"/>
  <c r="V23" i="7"/>
  <c r="Q51" i="5"/>
  <c r="DV35" i="17"/>
  <c r="V52" i="6"/>
  <c r="H26" i="3"/>
  <c r="AT26" i="1"/>
  <c r="AP23" i="1"/>
  <c r="Y44" i="1"/>
  <c r="D40" i="3"/>
  <c r="Y38" i="1"/>
  <c r="AG37" i="1"/>
  <c r="T54" i="3"/>
  <c r="Y56" i="3"/>
  <c r="AS24" i="1"/>
  <c r="U40" i="3"/>
  <c r="M49" i="1"/>
  <c r="D45" i="15"/>
  <c r="W45" i="15" s="1"/>
  <c r="P57" i="1"/>
  <c r="AO33" i="1"/>
  <c r="AO37" i="1"/>
  <c r="D35" i="7"/>
  <c r="W35" i="7" s="1"/>
  <c r="V18" i="15"/>
  <c r="AO49" i="1"/>
  <c r="P27" i="5"/>
  <c r="U48" i="5"/>
  <c r="Y61" i="1"/>
  <c r="T40" i="3"/>
  <c r="BX24" i="1"/>
  <c r="D60" i="10"/>
  <c r="W60" i="10" s="1"/>
  <c r="BB57" i="1"/>
  <c r="DV17" i="17"/>
  <c r="P54" i="6"/>
  <c r="AP34" i="1"/>
  <c r="L35" i="3"/>
  <c r="X22" i="1"/>
  <c r="AW34" i="1"/>
  <c r="BX47" i="1"/>
  <c r="AG35" i="3"/>
  <c r="AP21" i="1"/>
  <c r="M31" i="6"/>
  <c r="T16" i="3"/>
  <c r="V21" i="15"/>
  <c r="AP33" i="1"/>
  <c r="T32" i="1"/>
  <c r="Q30" i="3"/>
  <c r="T43" i="1"/>
  <c r="P31" i="5"/>
  <c r="T53" i="1"/>
  <c r="AL58" i="1"/>
  <c r="Y32" i="3"/>
  <c r="AW39" i="1"/>
  <c r="AH35" i="3"/>
  <c r="I33" i="5"/>
  <c r="L63" i="1"/>
  <c r="AD56" i="3"/>
  <c r="D35" i="15"/>
  <c r="W35" i="15" s="1"/>
  <c r="V16" i="15"/>
  <c r="X32" i="3"/>
  <c r="AL33" i="1"/>
  <c r="V29" i="6"/>
  <c r="Q23" i="6"/>
  <c r="AP31" i="1"/>
  <c r="Y55" i="3"/>
  <c r="M56" i="1"/>
  <c r="X23" i="1"/>
  <c r="AW19" i="1"/>
  <c r="I63" i="1"/>
  <c r="E32" i="15"/>
  <c r="X32" i="15" s="1"/>
  <c r="T40" i="1"/>
  <c r="Q24" i="5"/>
  <c r="AT30" i="1"/>
  <c r="U39" i="5"/>
  <c r="AH35" i="1"/>
  <c r="AW40" i="1"/>
  <c r="E53" i="1"/>
  <c r="D47" i="1"/>
  <c r="L59" i="1"/>
  <c r="L20" i="1"/>
  <c r="AK62" i="1"/>
  <c r="M48" i="6"/>
  <c r="BC27" i="1"/>
  <c r="BC35" i="1"/>
  <c r="AS34" i="1"/>
  <c r="L41" i="1"/>
  <c r="H60" i="6"/>
  <c r="AD51" i="1"/>
  <c r="AS23" i="1"/>
  <c r="P53" i="6"/>
  <c r="D39" i="7"/>
  <c r="W39" i="7" s="1"/>
  <c r="X40" i="3"/>
  <c r="L58" i="1"/>
  <c r="V49" i="10"/>
  <c r="D33" i="6"/>
  <c r="H51" i="3"/>
  <c r="Q17" i="1"/>
  <c r="H42" i="17"/>
  <c r="AC26" i="1"/>
  <c r="AW61" i="1"/>
  <c r="E43" i="1"/>
  <c r="AP19" i="1"/>
  <c r="H29" i="1"/>
  <c r="T28" i="1"/>
  <c r="E23" i="10"/>
  <c r="X23" i="10" s="1"/>
  <c r="D62" i="5"/>
  <c r="P52" i="1"/>
  <c r="T17" i="3"/>
  <c r="E17" i="5"/>
  <c r="Y49" i="1"/>
  <c r="L60" i="6"/>
  <c r="M53" i="1"/>
  <c r="V33" i="15"/>
  <c r="I63" i="14"/>
  <c r="E46" i="3"/>
  <c r="H52" i="3"/>
  <c r="M26" i="3"/>
  <c r="M57" i="3"/>
  <c r="Q38" i="1"/>
  <c r="Q46" i="5"/>
  <c r="E35" i="6"/>
  <c r="H26" i="14"/>
  <c r="U43" i="3"/>
  <c r="V44" i="6"/>
  <c r="U30" i="3"/>
  <c r="M60" i="6"/>
  <c r="L62" i="1"/>
  <c r="Q30" i="6"/>
  <c r="AD44" i="1"/>
  <c r="M37" i="1"/>
  <c r="AT61" i="1"/>
  <c r="AG42" i="1"/>
  <c r="AD33" i="1"/>
  <c r="H43" i="1"/>
  <c r="E38" i="6"/>
  <c r="AT40" i="1"/>
  <c r="M42" i="5"/>
  <c r="AC41" i="3"/>
  <c r="D55" i="6"/>
  <c r="AH55" i="1"/>
  <c r="D52" i="7"/>
  <c r="W52" i="7" s="1"/>
  <c r="L25" i="5"/>
  <c r="I48" i="5"/>
  <c r="Y47" i="3"/>
  <c r="BC18" i="1"/>
  <c r="DV31" i="17"/>
  <c r="V63" i="15"/>
  <c r="L58" i="3"/>
  <c r="U36" i="5"/>
  <c r="BB34" i="1"/>
  <c r="I18" i="17"/>
  <c r="D24" i="5"/>
  <c r="D22" i="3"/>
  <c r="BR61" i="1"/>
  <c r="BR62" i="1"/>
  <c r="H18" i="5"/>
  <c r="AD62" i="3"/>
  <c r="BS18" i="1"/>
  <c r="BS19" i="1"/>
  <c r="M44" i="19"/>
  <c r="M47" i="19"/>
  <c r="M54" i="19"/>
  <c r="M57" i="19"/>
  <c r="D29" i="21"/>
  <c r="W29" i="21" s="1"/>
  <c r="D35" i="21"/>
  <c r="W35" i="21" s="1"/>
  <c r="E51" i="24"/>
  <c r="X51" i="24" s="1"/>
  <c r="D54" i="17"/>
  <c r="U35" i="5"/>
  <c r="AW26" i="1"/>
  <c r="X53" i="3"/>
  <c r="D17" i="3"/>
  <c r="H47" i="5"/>
  <c r="V31" i="5"/>
  <c r="V53" i="14"/>
  <c r="BK21" i="1"/>
  <c r="AD21" i="3"/>
  <c r="AO41" i="1"/>
  <c r="E28" i="10"/>
  <c r="X28" i="10" s="1"/>
  <c r="E38" i="7"/>
  <c r="X38" i="7" s="1"/>
  <c r="L48" i="5"/>
  <c r="M45" i="5"/>
  <c r="D31" i="5"/>
  <c r="Q26" i="5"/>
  <c r="Y51" i="3"/>
  <c r="I20" i="5"/>
  <c r="D39" i="5"/>
  <c r="AX38" i="1"/>
  <c r="I38" i="14"/>
  <c r="H49" i="5"/>
  <c r="BJ22" i="1"/>
  <c r="I36" i="14"/>
  <c r="T33" i="5"/>
  <c r="P33" i="3"/>
  <c r="V57" i="7"/>
  <c r="L32" i="14"/>
  <c r="V51" i="18"/>
  <c r="L30" i="14"/>
  <c r="E51" i="18"/>
  <c r="X51" i="18" s="1"/>
  <c r="I36" i="19"/>
  <c r="D23" i="5"/>
  <c r="BG55" i="1"/>
  <c r="V53" i="6"/>
  <c r="V16" i="6"/>
  <c r="AD45" i="1"/>
  <c r="BB54" i="1"/>
  <c r="L34" i="3"/>
  <c r="AD34" i="3"/>
  <c r="V46" i="5"/>
  <c r="Q48" i="1"/>
  <c r="AC29" i="1"/>
  <c r="U29" i="5"/>
  <c r="V48" i="14"/>
  <c r="D56" i="7"/>
  <c r="W56" i="7" s="1"/>
  <c r="H52" i="17"/>
  <c r="I16" i="3"/>
  <c r="H58" i="6"/>
  <c r="M38" i="1"/>
  <c r="DV32" i="17"/>
  <c r="U46" i="3"/>
  <c r="D16" i="10"/>
  <c r="W16" i="10" s="1"/>
  <c r="V43" i="14"/>
  <c r="Q49" i="5"/>
  <c r="V45" i="6"/>
  <c r="T23" i="3"/>
  <c r="H29" i="5"/>
  <c r="E47" i="7"/>
  <c r="X47" i="7" s="1"/>
  <c r="P63" i="5"/>
  <c r="V50" i="5"/>
  <c r="BK29" i="1"/>
  <c r="DV44" i="17"/>
  <c r="AW51" i="1"/>
  <c r="L40" i="6"/>
  <c r="E43" i="15"/>
  <c r="X43" i="15" s="1"/>
  <c r="I24" i="14"/>
  <c r="T59" i="3"/>
  <c r="D38" i="10"/>
  <c r="W38" i="10" s="1"/>
  <c r="D22" i="5"/>
  <c r="AD36" i="3"/>
  <c r="Q36" i="5"/>
  <c r="D40" i="14"/>
  <c r="I47" i="14"/>
  <c r="V17" i="5"/>
  <c r="H54" i="5"/>
  <c r="E36" i="14"/>
  <c r="X36" i="14" s="1"/>
  <c r="BO31" i="1"/>
  <c r="P34" i="5"/>
  <c r="M38" i="6"/>
  <c r="BC59" i="1"/>
  <c r="BN32" i="1"/>
  <c r="E27" i="18"/>
  <c r="X27" i="18" s="1"/>
  <c r="BN33" i="1"/>
  <c r="V28" i="18"/>
  <c r="D62" i="19"/>
  <c r="D31" i="10"/>
  <c r="W31" i="10" s="1"/>
  <c r="M49" i="3"/>
  <c r="L27" i="3"/>
  <c r="BN38" i="1"/>
  <c r="E30" i="18"/>
  <c r="X30" i="18" s="1"/>
  <c r="BN39" i="1"/>
  <c r="V31" i="18"/>
  <c r="H19" i="19"/>
  <c r="Q26" i="19"/>
  <c r="H18" i="19"/>
  <c r="Q29" i="19"/>
  <c r="D43" i="20"/>
  <c r="W43" i="20" s="1"/>
  <c r="Q36" i="19"/>
  <c r="H28" i="19"/>
  <c r="Q39" i="19"/>
  <c r="D53" i="20"/>
  <c r="W53" i="20" s="1"/>
  <c r="V47" i="22"/>
  <c r="E43" i="24"/>
  <c r="X43" i="24" s="1"/>
  <c r="V50" i="22"/>
  <c r="V15" i="24"/>
  <c r="D55" i="25"/>
  <c r="W55" i="25" s="1"/>
  <c r="Q25" i="17"/>
  <c r="X46" i="17"/>
  <c r="E41" i="6"/>
  <c r="AW46" i="1"/>
  <c r="AH17" i="3"/>
  <c r="I33" i="17"/>
  <c r="BF25" i="1"/>
  <c r="L22" i="6"/>
  <c r="H60" i="14"/>
  <c r="M29" i="3"/>
  <c r="V56" i="6"/>
  <c r="I19" i="14"/>
  <c r="L63" i="3"/>
  <c r="Y54" i="3"/>
  <c r="P33" i="6"/>
  <c r="BJ18" i="1"/>
  <c r="P20" i="6"/>
  <c r="X28" i="3"/>
  <c r="D43" i="10"/>
  <c r="W43" i="10" s="1"/>
  <c r="L38" i="5"/>
  <c r="D28" i="5"/>
  <c r="V25" i="7"/>
  <c r="X26" i="3"/>
  <c r="AH55" i="3"/>
  <c r="M44" i="5"/>
  <c r="V41" i="14"/>
  <c r="Q35" i="5"/>
  <c r="AC54" i="3"/>
  <c r="AD38" i="3"/>
  <c r="AC24" i="3"/>
  <c r="I24" i="5"/>
  <c r="BO30" i="1"/>
  <c r="E48" i="7"/>
  <c r="X48" i="7" s="1"/>
  <c r="M47" i="6"/>
  <c r="BN56" i="1"/>
  <c r="E39" i="18"/>
  <c r="X39" i="18" s="1"/>
  <c r="BN57" i="1"/>
  <c r="V40" i="18"/>
  <c r="H37" i="19"/>
  <c r="H48" i="6"/>
  <c r="DV18" i="17"/>
  <c r="V27" i="10"/>
  <c r="L37" i="14"/>
  <c r="D31" i="18"/>
  <c r="W31" i="18" s="1"/>
  <c r="L35" i="14"/>
  <c r="D32" i="18"/>
  <c r="W32" i="18" s="1"/>
  <c r="H59" i="19"/>
  <c r="T17" i="19"/>
  <c r="H58" i="19"/>
  <c r="T20" i="19"/>
  <c r="V23" i="21"/>
  <c r="T27" i="19"/>
  <c r="I19" i="19"/>
  <c r="T30" i="19"/>
  <c r="V36" i="21"/>
  <c r="D25" i="23"/>
  <c r="W25" i="23" s="1"/>
  <c r="D24" i="21"/>
  <c r="W24" i="21" s="1"/>
  <c r="D31" i="23"/>
  <c r="W31" i="23" s="1"/>
  <c r="V50" i="24"/>
  <c r="BV54" i="1"/>
  <c r="U17" i="17"/>
  <c r="AC26" i="17"/>
  <c r="DV25" i="17"/>
  <c r="Q37" i="3"/>
  <c r="I25" i="14"/>
  <c r="H27" i="3"/>
  <c r="Q18" i="5"/>
  <c r="V33" i="14"/>
  <c r="BJ49" i="1"/>
  <c r="BO53" i="1"/>
  <c r="M27" i="14"/>
  <c r="D45" i="18"/>
  <c r="W45" i="18" s="1"/>
  <c r="E55" i="19"/>
  <c r="M25" i="14"/>
  <c r="D16" i="18"/>
  <c r="W16" i="18" s="1"/>
  <c r="D46" i="18"/>
  <c r="W46" i="18" s="1"/>
  <c r="Q28" i="5"/>
  <c r="BG61" i="1"/>
  <c r="E32" i="18"/>
  <c r="X32" i="18" s="1"/>
  <c r="V33" i="18"/>
  <c r="Q30" i="19"/>
  <c r="Q33" i="19"/>
  <c r="Q40" i="19"/>
  <c r="BN63" i="1"/>
  <c r="H42" i="19"/>
  <c r="H52" i="19"/>
  <c r="E25" i="24"/>
  <c r="X25" i="24" s="1"/>
  <c r="Q49" i="17"/>
  <c r="BN60" i="1"/>
  <c r="BN61" i="1"/>
  <c r="H41" i="19"/>
  <c r="D30" i="14"/>
  <c r="W30" i="14" s="1"/>
  <c r="L61" i="14"/>
  <c r="L59" i="14"/>
  <c r="H47" i="19"/>
  <c r="H46" i="19"/>
  <c r="D16" i="21"/>
  <c r="W16" i="21" s="1"/>
  <c r="H24" i="19"/>
  <c r="D49" i="20"/>
  <c r="W49" i="20" s="1"/>
  <c r="D39" i="24"/>
  <c r="W39" i="24" s="1"/>
  <c r="D42" i="24"/>
  <c r="W42" i="24" s="1"/>
  <c r="Q21" i="17"/>
  <c r="D46" i="21"/>
  <c r="W46" i="21" s="1"/>
  <c r="E47" i="23"/>
  <c r="X47" i="23" s="1"/>
  <c r="D52" i="21"/>
  <c r="W52" i="21" s="1"/>
  <c r="E50" i="23"/>
  <c r="X50" i="23" s="1"/>
  <c r="D16" i="25"/>
  <c r="W16" i="25" s="1"/>
  <c r="D37" i="25"/>
  <c r="W37" i="25" s="1"/>
  <c r="U51" i="17"/>
  <c r="AD42" i="17"/>
  <c r="V26" i="25"/>
  <c r="E27" i="25"/>
  <c r="X27" i="25" s="1"/>
  <c r="E47" i="25"/>
  <c r="X47" i="25" s="1"/>
  <c r="T58" i="19"/>
  <c r="E40" i="23"/>
  <c r="X40" i="23" s="1"/>
  <c r="V44" i="23"/>
  <c r="BW61" i="1"/>
  <c r="X54" i="17"/>
  <c r="D25" i="21"/>
  <c r="W25" i="21" s="1"/>
  <c r="D40" i="23"/>
  <c r="W40" i="23" s="1"/>
  <c r="D31" i="21"/>
  <c r="W31" i="21" s="1"/>
  <c r="V23" i="23"/>
  <c r="E49" i="24"/>
  <c r="X49" i="24" s="1"/>
  <c r="BW20" i="1"/>
  <c r="D52" i="17"/>
  <c r="E41" i="24"/>
  <c r="X41" i="24" s="1"/>
  <c r="V35" i="24"/>
  <c r="BV40" i="1"/>
  <c r="BV39" i="1"/>
  <c r="Q56" i="17"/>
  <c r="D37" i="17"/>
  <c r="Y59" i="17"/>
  <c r="AK21" i="17"/>
  <c r="Y50" i="17"/>
  <c r="AC42" i="17"/>
  <c r="BV51" i="1"/>
  <c r="U50" i="1"/>
  <c r="I52" i="14"/>
  <c r="M21" i="1"/>
  <c r="AC60" i="1"/>
  <c r="AX39" i="1"/>
  <c r="AC50" i="3"/>
  <c r="T58" i="3"/>
  <c r="H41" i="3"/>
  <c r="AP24" i="1"/>
  <c r="AH29" i="1"/>
  <c r="V17" i="15"/>
  <c r="V51" i="15"/>
  <c r="AX35" i="1"/>
  <c r="D46" i="3"/>
  <c r="BB62" i="1"/>
  <c r="AD19" i="1"/>
  <c r="AH16" i="1"/>
  <c r="T43" i="3"/>
  <c r="DV53" i="17"/>
  <c r="E34" i="3"/>
  <c r="D29" i="3"/>
  <c r="E62" i="1"/>
  <c r="E25" i="10"/>
  <c r="X25" i="10" s="1"/>
  <c r="I34" i="1"/>
  <c r="D38" i="15"/>
  <c r="W38" i="15" s="1"/>
  <c r="X55" i="1"/>
  <c r="E29" i="15"/>
  <c r="X29" i="15" s="1"/>
  <c r="AC54" i="1"/>
  <c r="I36" i="5"/>
  <c r="AD17" i="1"/>
  <c r="E31" i="10"/>
  <c r="X31" i="10" s="1"/>
  <c r="AP60" i="1"/>
  <c r="T56" i="1"/>
  <c r="I31" i="1"/>
  <c r="M34" i="3"/>
  <c r="H27" i="5"/>
  <c r="BB36" i="1"/>
  <c r="V46" i="6"/>
  <c r="AO54" i="1"/>
  <c r="BG45" i="1"/>
  <c r="H47" i="1"/>
  <c r="Q58" i="3"/>
  <c r="AX24" i="1"/>
  <c r="AG62" i="1"/>
  <c r="X62" i="1"/>
  <c r="Q62" i="3"/>
  <c r="I53" i="6"/>
  <c r="X16" i="1"/>
  <c r="M47" i="1"/>
  <c r="AT32" i="1"/>
  <c r="DV30" i="17"/>
  <c r="T48" i="1"/>
  <c r="E58" i="7"/>
  <c r="X58" i="7" s="1"/>
  <c r="D57" i="7"/>
  <c r="W57" i="7" s="1"/>
  <c r="P28" i="3"/>
  <c r="D55" i="3"/>
  <c r="L37" i="6"/>
  <c r="V41" i="15"/>
  <c r="H37" i="3"/>
  <c r="H55" i="6"/>
  <c r="D39" i="3"/>
  <c r="AP17" i="1"/>
  <c r="E26" i="15"/>
  <c r="X26" i="15" s="1"/>
  <c r="M30" i="1"/>
  <c r="P50" i="6"/>
  <c r="DV60" i="17"/>
  <c r="M16" i="1"/>
  <c r="H43" i="6"/>
  <c r="D36" i="6"/>
  <c r="M60" i="1"/>
  <c r="D19" i="1"/>
  <c r="H26" i="1"/>
  <c r="H16" i="3"/>
  <c r="M24" i="6"/>
  <c r="BF30" i="1"/>
  <c r="AT60" i="1"/>
  <c r="Y37" i="1"/>
  <c r="BF63" i="1"/>
  <c r="P46" i="6"/>
  <c r="U26" i="1"/>
  <c r="AC62" i="1"/>
  <c r="AH31" i="1"/>
  <c r="AK52" i="1"/>
  <c r="T33" i="1"/>
  <c r="L40" i="5"/>
  <c r="I22" i="1"/>
  <c r="V39" i="5"/>
  <c r="V22" i="14"/>
  <c r="Q42" i="6"/>
  <c r="E22" i="7"/>
  <c r="X22" i="7" s="1"/>
  <c r="H50" i="14"/>
  <c r="D48" i="10"/>
  <c r="W48" i="10" s="1"/>
  <c r="I47" i="3"/>
  <c r="AC25" i="1"/>
  <c r="L42" i="6"/>
  <c r="M62" i="6"/>
  <c r="AX22" i="1"/>
  <c r="E62" i="3"/>
  <c r="V48" i="15"/>
  <c r="Q59" i="6"/>
  <c r="P35" i="5"/>
  <c r="P61" i="5"/>
  <c r="V22" i="15"/>
  <c r="L34" i="6"/>
  <c r="H39" i="3"/>
  <c r="V43" i="10"/>
  <c r="U49" i="3"/>
  <c r="AH17" i="1"/>
  <c r="I50" i="6"/>
  <c r="I49" i="5"/>
  <c r="V31" i="15"/>
  <c r="D34" i="15"/>
  <c r="W34" i="15" s="1"/>
  <c r="AL39" i="1"/>
  <c r="H36" i="17"/>
  <c r="AP62" i="1"/>
  <c r="DV45" i="17"/>
  <c r="AG47" i="1"/>
  <c r="I31" i="17"/>
  <c r="AG33" i="3"/>
  <c r="E37" i="7"/>
  <c r="X37" i="7" s="1"/>
  <c r="V36" i="5"/>
  <c r="AO36" i="1"/>
  <c r="BX23" i="1"/>
  <c r="X42" i="3"/>
  <c r="AH54" i="3"/>
  <c r="M35" i="6"/>
  <c r="X24" i="3"/>
  <c r="E30" i="6"/>
  <c r="D49" i="7"/>
  <c r="W49" i="7" s="1"/>
  <c r="AS18" i="1"/>
  <c r="P56" i="3"/>
  <c r="P60" i="6"/>
  <c r="E49" i="15"/>
  <c r="X49" i="15" s="1"/>
  <c r="L35" i="1"/>
  <c r="H31" i="6"/>
  <c r="AH30" i="3"/>
  <c r="BG63" i="1"/>
  <c r="H25" i="3"/>
  <c r="AK59" i="1"/>
  <c r="Q46" i="3"/>
  <c r="BX51" i="1"/>
  <c r="E47" i="15"/>
  <c r="X47" i="15" s="1"/>
  <c r="AO21" i="1"/>
  <c r="Q63" i="3"/>
  <c r="AW29" i="1"/>
  <c r="I39" i="6"/>
  <c r="U41" i="3"/>
  <c r="Y56" i="1"/>
  <c r="H22" i="1"/>
  <c r="L31" i="6"/>
  <c r="M55" i="1"/>
  <c r="I62" i="1"/>
  <c r="U26" i="3"/>
  <c r="I58" i="1"/>
  <c r="BB26" i="1"/>
  <c r="Q16" i="3"/>
  <c r="U52" i="3"/>
  <c r="I63" i="3"/>
  <c r="E27" i="14"/>
  <c r="D53" i="6"/>
  <c r="BC34" i="1"/>
  <c r="V15" i="5"/>
  <c r="U23" i="1"/>
  <c r="BG16" i="1"/>
  <c r="E44" i="6"/>
  <c r="D34" i="10"/>
  <c r="W34" i="10" s="1"/>
  <c r="T45" i="5"/>
  <c r="Q36" i="6"/>
  <c r="Q39" i="1"/>
  <c r="BB29" i="1"/>
  <c r="E54" i="3"/>
  <c r="E60" i="1"/>
  <c r="P41" i="6"/>
  <c r="AO45" i="1"/>
  <c r="P23" i="6"/>
  <c r="T16" i="1"/>
  <c r="E48" i="1"/>
  <c r="D20" i="3"/>
  <c r="AX41" i="1"/>
  <c r="H36" i="5"/>
  <c r="D38" i="14"/>
  <c r="E44" i="3"/>
  <c r="L33" i="3"/>
  <c r="V62" i="10"/>
  <c r="P36" i="3"/>
  <c r="D37" i="3"/>
  <c r="E49" i="7"/>
  <c r="X49" i="7" s="1"/>
  <c r="D17" i="14"/>
  <c r="AS57" i="1"/>
  <c r="AG30" i="1"/>
  <c r="AO50" i="1"/>
  <c r="H35" i="1"/>
  <c r="I50" i="1"/>
  <c r="D46" i="10"/>
  <c r="W46" i="10" s="1"/>
  <c r="H27" i="1"/>
  <c r="E40" i="10"/>
  <c r="X40" i="10" s="1"/>
  <c r="U55" i="5"/>
  <c r="AX63" i="1"/>
  <c r="T44" i="5"/>
  <c r="BC19" i="1"/>
  <c r="H62" i="3"/>
  <c r="P44" i="1"/>
  <c r="D41" i="3"/>
  <c r="D19" i="14"/>
  <c r="I49" i="17"/>
  <c r="I48" i="6"/>
  <c r="H56" i="14"/>
  <c r="BK28" i="1"/>
  <c r="I45" i="3"/>
  <c r="AW41" i="1"/>
  <c r="DV57" i="17"/>
  <c r="M25" i="5"/>
  <c r="E39" i="7"/>
  <c r="X39" i="7" s="1"/>
  <c r="P30" i="6"/>
  <c r="AH18" i="3"/>
  <c r="L33" i="14"/>
  <c r="L31" i="14"/>
  <c r="H61" i="19"/>
  <c r="E18" i="10"/>
  <c r="X18" i="10" s="1"/>
  <c r="L21" i="14"/>
  <c r="L19" i="14"/>
  <c r="I18" i="19"/>
  <c r="I17" i="19"/>
  <c r="V27" i="21"/>
  <c r="I27" i="19"/>
  <c r="D18" i="21"/>
  <c r="W18" i="21" s="1"/>
  <c r="D40" i="21"/>
  <c r="W40" i="21" s="1"/>
  <c r="V58" i="24"/>
  <c r="U25" i="17"/>
  <c r="AL18" i="1"/>
  <c r="BC48" i="1"/>
  <c r="DV51" i="17"/>
  <c r="AK24" i="1"/>
  <c r="AT33" i="1"/>
  <c r="I33" i="3"/>
  <c r="BJ34" i="1"/>
  <c r="AH38" i="3"/>
  <c r="AW58" i="1"/>
  <c r="X31" i="3"/>
  <c r="AC48" i="3"/>
  <c r="D31" i="7"/>
  <c r="W31" i="7" s="1"/>
  <c r="U61" i="5"/>
  <c r="AS50" i="1"/>
  <c r="Y27" i="3"/>
  <c r="E32" i="14"/>
  <c r="V63" i="7"/>
  <c r="Y43" i="3"/>
  <c r="M62" i="5"/>
  <c r="D51" i="14"/>
  <c r="AC28" i="3"/>
  <c r="BJ39" i="1"/>
  <c r="BO58" i="1"/>
  <c r="H63" i="5"/>
  <c r="Y17" i="3"/>
  <c r="U34" i="3"/>
  <c r="BN40" i="1"/>
  <c r="E31" i="18"/>
  <c r="X31" i="18" s="1"/>
  <c r="BN41" i="1"/>
  <c r="V32" i="18"/>
  <c r="H21" i="19"/>
  <c r="Y39" i="3"/>
  <c r="H38" i="14"/>
  <c r="AH37" i="1"/>
  <c r="T27" i="1"/>
  <c r="T51" i="3"/>
  <c r="AH46" i="1"/>
  <c r="D27" i="5"/>
  <c r="M39" i="6"/>
  <c r="BC40" i="1"/>
  <c r="D26" i="6"/>
  <c r="X44" i="1"/>
  <c r="L51" i="6"/>
  <c r="T46" i="3"/>
  <c r="Q50" i="5"/>
  <c r="V19" i="14"/>
  <c r="I18" i="3"/>
  <c r="V23" i="15"/>
  <c r="H35" i="5"/>
  <c r="E25" i="5"/>
  <c r="D37" i="14"/>
  <c r="M25" i="1"/>
  <c r="E32" i="7"/>
  <c r="X32" i="7" s="1"/>
  <c r="E56" i="14"/>
  <c r="M59" i="6"/>
  <c r="M17" i="3"/>
  <c r="V57" i="5"/>
  <c r="I63" i="5"/>
  <c r="M22" i="3"/>
  <c r="H61" i="14"/>
  <c r="L39" i="5"/>
  <c r="D42" i="10"/>
  <c r="W42" i="10" s="1"/>
  <c r="BJ42" i="1"/>
  <c r="I53" i="17"/>
  <c r="P57" i="5"/>
  <c r="E39" i="14"/>
  <c r="P56" i="6"/>
  <c r="H45" i="3"/>
  <c r="AG52" i="3"/>
  <c r="T47" i="5"/>
  <c r="I48" i="17"/>
  <c r="M58" i="3"/>
  <c r="AX59" i="1"/>
  <c r="D57" i="14"/>
  <c r="V40" i="5"/>
  <c r="AC51" i="3"/>
  <c r="M41" i="5"/>
  <c r="AG41" i="3"/>
  <c r="BK17" i="1"/>
  <c r="E21" i="3"/>
  <c r="M53" i="5"/>
  <c r="I37" i="6"/>
  <c r="BO21" i="1"/>
  <c r="BS28" i="1"/>
  <c r="D30" i="19"/>
  <c r="BS29" i="1"/>
  <c r="D31" i="19"/>
  <c r="M50" i="5"/>
  <c r="H35" i="14"/>
  <c r="AC27" i="3"/>
  <c r="BO34" i="1"/>
  <c r="BS34" i="1"/>
  <c r="D36" i="19"/>
  <c r="BS35" i="1"/>
  <c r="D37" i="19"/>
  <c r="M60" i="19"/>
  <c r="V43" i="20"/>
  <c r="M63" i="19"/>
  <c r="P21" i="19"/>
  <c r="D22" i="20"/>
  <c r="W22" i="20" s="1"/>
  <c r="P24" i="19"/>
  <c r="D25" i="20"/>
  <c r="W25" i="20" s="1"/>
  <c r="V53" i="21"/>
  <c r="V38" i="23"/>
  <c r="V56" i="21"/>
  <c r="V41" i="23"/>
  <c r="D50" i="24"/>
  <c r="W50" i="24" s="1"/>
  <c r="BW56" i="1"/>
  <c r="E21" i="17"/>
  <c r="AO55" i="17"/>
  <c r="E55" i="5"/>
  <c r="X55" i="5" s="1"/>
  <c r="D63" i="3"/>
  <c r="AC61" i="3"/>
  <c r="V34" i="6"/>
  <c r="Y45" i="3"/>
  <c r="L49" i="5"/>
  <c r="DV33" i="17"/>
  <c r="Q33" i="6"/>
  <c r="H24" i="17"/>
  <c r="M61" i="5"/>
  <c r="AC23" i="3"/>
  <c r="I26" i="17"/>
  <c r="BJ35" i="1"/>
  <c r="BO60" i="1"/>
  <c r="DV16" i="17"/>
  <c r="AP30" i="1"/>
  <c r="M59" i="3"/>
  <c r="U17" i="3"/>
  <c r="E60" i="7"/>
  <c r="X60" i="7" s="1"/>
  <c r="D38" i="7"/>
  <c r="W38" i="7" s="1"/>
  <c r="V47" i="14"/>
  <c r="Q48" i="5"/>
  <c r="D35" i="14"/>
  <c r="W35" i="14" s="1"/>
  <c r="E56" i="5"/>
  <c r="V35" i="7"/>
  <c r="I57" i="5"/>
  <c r="AG60" i="3"/>
  <c r="D20" i="7"/>
  <c r="W20" i="7" s="1"/>
  <c r="BK40" i="1"/>
  <c r="Y25" i="3"/>
  <c r="T22" i="3"/>
  <c r="D60" i="5"/>
  <c r="BO40" i="1"/>
  <c r="BS52" i="1"/>
  <c r="E49" i="19"/>
  <c r="BS53" i="1"/>
  <c r="V50" i="19"/>
  <c r="I32" i="6"/>
  <c r="AH16" i="3"/>
  <c r="Q61" i="5"/>
  <c r="BO63" i="1"/>
  <c r="E18" i="18"/>
  <c r="X18" i="18" s="1"/>
  <c r="E63" i="19"/>
  <c r="V19" i="18"/>
  <c r="D44" i="19"/>
  <c r="P51" i="19"/>
  <c r="D43" i="19"/>
  <c r="P54" i="19"/>
  <c r="V52" i="20"/>
  <c r="P61" i="19"/>
  <c r="D53" i="19"/>
  <c r="V57" i="20"/>
  <c r="D33" i="22"/>
  <c r="W33" i="22" s="1"/>
  <c r="D19" i="24"/>
  <c r="W19" i="24" s="1"/>
  <c r="D42" i="22"/>
  <c r="W42" i="22" s="1"/>
  <c r="D22" i="24"/>
  <c r="W22" i="24" s="1"/>
  <c r="V49" i="25"/>
  <c r="P50" i="17"/>
  <c r="E61" i="17"/>
  <c r="P41" i="3"/>
  <c r="H42" i="14"/>
  <c r="D39" i="14"/>
  <c r="U52" i="5"/>
  <c r="V33" i="7"/>
  <c r="L61" i="5"/>
  <c r="BO29" i="1"/>
  <c r="L40" i="14"/>
  <c r="BS32" i="1"/>
  <c r="V49" i="18"/>
  <c r="D34" i="19"/>
  <c r="L38" i="14"/>
  <c r="BS33" i="1"/>
  <c r="E49" i="18"/>
  <c r="X49" i="18" s="1"/>
  <c r="D26" i="14"/>
  <c r="D37" i="10"/>
  <c r="W37" i="10" s="1"/>
  <c r="BR23" i="1"/>
  <c r="BR24" i="1"/>
  <c r="L49" i="19"/>
  <c r="L52" i="19"/>
  <c r="L59" i="19"/>
  <c r="E42" i="18"/>
  <c r="X42" i="18" s="1"/>
  <c r="Q50" i="19"/>
  <c r="Q60" i="19"/>
  <c r="D57" i="22"/>
  <c r="W57" i="22" s="1"/>
  <c r="AL53" i="3"/>
  <c r="AC39" i="3"/>
  <c r="BK35" i="1"/>
  <c r="V32" i="19"/>
  <c r="E32" i="19"/>
  <c r="AG40" i="3"/>
  <c r="BK23" i="1"/>
  <c r="V35" i="19"/>
  <c r="E35" i="19"/>
  <c r="V25" i="20"/>
  <c r="E26" i="20"/>
  <c r="X26" i="20" s="1"/>
  <c r="U62" i="19"/>
  <c r="V16" i="20"/>
  <c r="V43" i="22"/>
  <c r="E47" i="22"/>
  <c r="X47" i="22" s="1"/>
  <c r="AL18" i="3"/>
  <c r="AO39" i="17"/>
  <c r="V57" i="22"/>
  <c r="E18" i="24"/>
  <c r="X18" i="24" s="1"/>
  <c r="V60" i="22"/>
  <c r="V20" i="24"/>
  <c r="AK46" i="3"/>
  <c r="Q35" i="17"/>
  <c r="Y17" i="17"/>
  <c r="V57" i="24"/>
  <c r="E50" i="24"/>
  <c r="X50" i="24" s="1"/>
  <c r="BW19" i="1"/>
  <c r="P28" i="19"/>
  <c r="V57" i="21"/>
  <c r="V60" i="21"/>
  <c r="D58" i="24"/>
  <c r="W58" i="24" s="1"/>
  <c r="E25" i="17"/>
  <c r="E43" i="20"/>
  <c r="X43" i="20" s="1"/>
  <c r="V29" i="22"/>
  <c r="E47" i="20"/>
  <c r="X47" i="20" s="1"/>
  <c r="V32" i="22"/>
  <c r="D30" i="25"/>
  <c r="W30" i="25" s="1"/>
  <c r="AK39" i="3"/>
  <c r="T37" i="17"/>
  <c r="AL32" i="17"/>
  <c r="AK36" i="3"/>
  <c r="D59" i="25"/>
  <c r="W59" i="25" s="1"/>
  <c r="AL24" i="3"/>
  <c r="Q24" i="17"/>
  <c r="T54" i="17"/>
  <c r="X44" i="17"/>
  <c r="AG55" i="17"/>
  <c r="Y18" i="17"/>
  <c r="AC43" i="17"/>
  <c r="AL36" i="3"/>
  <c r="D32" i="6"/>
  <c r="E21" i="1"/>
  <c r="AD41" i="3"/>
  <c r="AC39" i="1"/>
  <c r="V38" i="14"/>
  <c r="Q45" i="1"/>
  <c r="AG20" i="1"/>
  <c r="H55" i="1"/>
  <c r="L16" i="3"/>
  <c r="D16" i="1"/>
  <c r="P61" i="6"/>
  <c r="AL47" i="1"/>
  <c r="D42" i="3"/>
  <c r="X52" i="3"/>
  <c r="X51" i="3"/>
  <c r="BC56" i="1"/>
  <c r="U46" i="1"/>
  <c r="E50" i="15"/>
  <c r="X50" i="15" s="1"/>
  <c r="E60" i="15"/>
  <c r="X60" i="15" s="1"/>
  <c r="V30" i="14"/>
  <c r="L45" i="1"/>
  <c r="Q56" i="6"/>
  <c r="AC49" i="1"/>
  <c r="V61" i="15"/>
  <c r="E45" i="3"/>
  <c r="BB31" i="1"/>
  <c r="E22" i="10"/>
  <c r="X22" i="10" s="1"/>
  <c r="V41" i="6"/>
  <c r="H34" i="17"/>
  <c r="M60" i="5"/>
  <c r="D53" i="7"/>
  <c r="W53" i="7" s="1"/>
  <c r="BG48" i="1"/>
  <c r="AD53" i="3"/>
  <c r="V51" i="10"/>
  <c r="D58" i="14"/>
  <c r="BF49" i="1"/>
  <c r="Q61" i="1"/>
  <c r="I29" i="14"/>
  <c r="Y39" i="1"/>
  <c r="E29" i="3"/>
  <c r="V28" i="15"/>
  <c r="Q20" i="6"/>
  <c r="U50" i="3"/>
  <c r="E35" i="14"/>
  <c r="E23" i="15"/>
  <c r="X23" i="15" s="1"/>
  <c r="DV26" i="17"/>
  <c r="D19" i="10"/>
  <c r="W19" i="10" s="1"/>
  <c r="L32" i="3"/>
  <c r="Q23" i="3"/>
  <c r="D63" i="15"/>
  <c r="W63" i="15" s="1"/>
  <c r="AD63" i="3"/>
  <c r="Q53" i="1"/>
  <c r="D31" i="6"/>
  <c r="W31" i="6" s="1"/>
  <c r="D32" i="1"/>
  <c r="Y42" i="1"/>
  <c r="BX33" i="1"/>
  <c r="D28" i="14"/>
  <c r="AO27" i="1"/>
  <c r="Q44" i="1"/>
  <c r="X23" i="3"/>
  <c r="AG58" i="3"/>
  <c r="L24" i="5"/>
  <c r="P22" i="5"/>
  <c r="I47" i="6"/>
  <c r="M52" i="1"/>
  <c r="AX45" i="1"/>
  <c r="E35" i="5"/>
  <c r="V15" i="7"/>
  <c r="AG49" i="1"/>
  <c r="V38" i="15"/>
  <c r="Q20" i="3"/>
  <c r="H58" i="5"/>
  <c r="U26" i="5"/>
  <c r="BC38" i="1"/>
  <c r="L46" i="6"/>
  <c r="I29" i="17"/>
  <c r="M40" i="1"/>
  <c r="P48" i="3"/>
  <c r="BB48" i="1"/>
  <c r="E23" i="14"/>
  <c r="BB60" i="1"/>
  <c r="AC44" i="3"/>
  <c r="Q23" i="5"/>
  <c r="AG51" i="1"/>
  <c r="BG50" i="1"/>
  <c r="BF60" i="1"/>
  <c r="AH33" i="3"/>
  <c r="D29" i="14"/>
  <c r="Q27" i="3"/>
  <c r="AH36" i="1"/>
  <c r="DV27" i="17"/>
  <c r="H58" i="17"/>
  <c r="I37" i="17"/>
  <c r="AP28" i="1"/>
  <c r="M48" i="1"/>
  <c r="P56" i="1"/>
  <c r="E45" i="1"/>
  <c r="DV63" i="17"/>
  <c r="AL56" i="1"/>
  <c r="AX26" i="1"/>
  <c r="AL40" i="1"/>
  <c r="D40" i="10"/>
  <c r="W40" i="10" s="1"/>
  <c r="D17" i="5"/>
  <c r="H18" i="6"/>
  <c r="AC21" i="1"/>
  <c r="P37" i="6"/>
  <c r="U56" i="5"/>
  <c r="D21" i="14"/>
  <c r="L50" i="3"/>
  <c r="L62" i="6"/>
  <c r="E26" i="10"/>
  <c r="X26" i="10" s="1"/>
  <c r="I17" i="1"/>
  <c r="E37" i="14"/>
  <c r="H17" i="6"/>
  <c r="BG44" i="1"/>
  <c r="BB51" i="1"/>
  <c r="D33" i="1"/>
  <c r="M30" i="6"/>
  <c r="L56" i="3"/>
  <c r="P18" i="3"/>
  <c r="U60" i="1"/>
  <c r="I31" i="5"/>
  <c r="I41" i="5"/>
  <c r="T57" i="1"/>
  <c r="M36" i="6"/>
  <c r="AH22" i="1"/>
  <c r="M54" i="1"/>
  <c r="BB33" i="1"/>
  <c r="H29" i="3"/>
  <c r="I44" i="14"/>
  <c r="V23" i="14"/>
  <c r="D26" i="10"/>
  <c r="W26" i="10" s="1"/>
  <c r="D16" i="15"/>
  <c r="W16" i="15" s="1"/>
  <c r="L17" i="1"/>
  <c r="D57" i="1"/>
  <c r="V21" i="10"/>
  <c r="AC40" i="3"/>
  <c r="D19" i="5"/>
  <c r="AW36" i="1"/>
  <c r="L54" i="6"/>
  <c r="M31" i="3"/>
  <c r="H44" i="17"/>
  <c r="H33" i="14"/>
  <c r="E47" i="5"/>
  <c r="E49" i="10"/>
  <c r="X49" i="10" s="1"/>
  <c r="P40" i="6"/>
  <c r="M55" i="6"/>
  <c r="AK19" i="1"/>
  <c r="V46" i="10"/>
  <c r="AL43" i="1"/>
  <c r="L18" i="6"/>
  <c r="H53" i="3"/>
  <c r="H53" i="17"/>
  <c r="AD21" i="1"/>
  <c r="AP52" i="1"/>
  <c r="U54" i="1"/>
  <c r="AX40" i="1"/>
  <c r="Y25" i="1"/>
  <c r="E39" i="1"/>
  <c r="D53" i="1"/>
  <c r="AC63" i="3"/>
  <c r="M35" i="3"/>
  <c r="Y22" i="3"/>
  <c r="I30" i="17"/>
  <c r="Y54" i="1"/>
  <c r="E48" i="10"/>
  <c r="X48" i="10" s="1"/>
  <c r="AK31" i="1"/>
  <c r="H54" i="6"/>
  <c r="P40" i="5"/>
  <c r="AT62" i="1"/>
  <c r="BX31" i="1"/>
  <c r="AK58" i="1"/>
  <c r="D41" i="5"/>
  <c r="AW48" i="1"/>
  <c r="AG34" i="3"/>
  <c r="D49" i="3"/>
  <c r="P22" i="3"/>
  <c r="D25" i="7"/>
  <c r="W25" i="7" s="1"/>
  <c r="E28" i="15"/>
  <c r="X28" i="15" s="1"/>
  <c r="I21" i="5"/>
  <c r="H32" i="6"/>
  <c r="V38" i="7"/>
  <c r="AC34" i="3"/>
  <c r="AC49" i="3"/>
  <c r="DV62" i="17"/>
  <c r="I53" i="14"/>
  <c r="E26" i="3"/>
  <c r="AH56" i="3"/>
  <c r="T38" i="3"/>
  <c r="BJ43" i="1"/>
  <c r="BO56" i="1"/>
  <c r="X54" i="3"/>
  <c r="E55" i="6"/>
  <c r="E29" i="7"/>
  <c r="X29" i="7" s="1"/>
  <c r="I38" i="5"/>
  <c r="U53" i="5"/>
  <c r="I45" i="17"/>
  <c r="H61" i="17"/>
  <c r="T17" i="5"/>
  <c r="I46" i="14"/>
  <c r="L47" i="5"/>
  <c r="M28" i="5"/>
  <c r="I41" i="14"/>
  <c r="I28" i="14"/>
  <c r="E40" i="5"/>
  <c r="BK48" i="1"/>
  <c r="P44" i="5"/>
  <c r="H56" i="5"/>
  <c r="V45" i="14"/>
  <c r="BO28" i="1"/>
  <c r="BS44" i="1"/>
  <c r="E45" i="19"/>
  <c r="BS45" i="1"/>
  <c r="V46" i="19"/>
  <c r="AG30" i="3"/>
  <c r="H30" i="5"/>
  <c r="Y26" i="3"/>
  <c r="BO38" i="1"/>
  <c r="BS50" i="1"/>
  <c r="E48" i="19"/>
  <c r="BS51" i="1"/>
  <c r="V49" i="19"/>
  <c r="P27" i="19"/>
  <c r="D28" i="20"/>
  <c r="W28" i="20" s="1"/>
  <c r="P30" i="19"/>
  <c r="D31" i="20"/>
  <c r="W31" i="20" s="1"/>
  <c r="P37" i="19"/>
  <c r="D40" i="20"/>
  <c r="W40" i="20" s="1"/>
  <c r="P40" i="19"/>
  <c r="E44" i="20"/>
  <c r="X44" i="20" s="1"/>
  <c r="D53" i="21"/>
  <c r="W53" i="21" s="1"/>
  <c r="V55" i="23"/>
  <c r="D59" i="21"/>
  <c r="W59" i="21" s="1"/>
  <c r="V58" i="23"/>
  <c r="P26" i="17"/>
  <c r="E37" i="17"/>
  <c r="BB45" i="1"/>
  <c r="DV59" i="17"/>
  <c r="E27" i="3"/>
  <c r="AK49" i="1"/>
  <c r="Y42" i="3"/>
  <c r="AW55" i="1"/>
  <c r="V19" i="5"/>
  <c r="V25" i="6"/>
  <c r="H38" i="3"/>
  <c r="X22" i="3"/>
  <c r="AD60" i="3"/>
  <c r="Q41" i="6"/>
  <c r="T20" i="5"/>
  <c r="BK36" i="1"/>
  <c r="P26" i="6"/>
  <c r="AS32" i="1"/>
  <c r="AG54" i="3"/>
  <c r="Y35" i="1"/>
  <c r="L41" i="5"/>
  <c r="E31" i="6"/>
  <c r="AL50" i="1"/>
  <c r="U43" i="5"/>
  <c r="E30" i="14"/>
  <c r="DV48" i="17"/>
  <c r="AH57" i="3"/>
  <c r="V55" i="7"/>
  <c r="E21" i="5"/>
  <c r="BJ54" i="1"/>
  <c r="X18" i="3"/>
  <c r="D59" i="5"/>
  <c r="BJ41" i="1"/>
  <c r="M19" i="14"/>
  <c r="D49" i="18"/>
  <c r="W49" i="18" s="1"/>
  <c r="M17" i="14"/>
  <c r="D50" i="18"/>
  <c r="W50" i="18" s="1"/>
  <c r="L19" i="19"/>
  <c r="L53" i="3"/>
  <c r="AW33" i="1"/>
  <c r="E56" i="10"/>
  <c r="X56" i="10" s="1"/>
  <c r="P62" i="1"/>
  <c r="U47" i="1"/>
  <c r="D39" i="10"/>
  <c r="W39" i="10" s="1"/>
  <c r="D34" i="6"/>
  <c r="X24" i="1"/>
  <c r="AH21" i="1"/>
  <c r="H35" i="3"/>
  <c r="BG51" i="1"/>
  <c r="V63" i="10"/>
  <c r="V25" i="5"/>
  <c r="I25" i="17"/>
  <c r="P36" i="5"/>
  <c r="P48" i="5"/>
  <c r="E57" i="14"/>
  <c r="L37" i="5"/>
  <c r="V24" i="5"/>
  <c r="AH45" i="3"/>
  <c r="AD49" i="3"/>
  <c r="M39" i="3"/>
  <c r="D60" i="14"/>
  <c r="D53" i="3"/>
  <c r="I54" i="17"/>
  <c r="I60" i="5"/>
  <c r="DV47" i="17"/>
  <c r="BK44" i="1"/>
  <c r="V61" i="14"/>
  <c r="U30" i="1"/>
  <c r="U21" i="5"/>
  <c r="AG53" i="3"/>
  <c r="Q39" i="3"/>
  <c r="I22" i="5"/>
  <c r="I59" i="3"/>
  <c r="I32" i="17"/>
  <c r="BF19" i="1"/>
  <c r="P59" i="5"/>
  <c r="BG59" i="1"/>
  <c r="T28" i="3"/>
  <c r="L50" i="5"/>
  <c r="D43" i="14"/>
  <c r="BK49" i="1"/>
  <c r="M33" i="6"/>
  <c r="P37" i="5"/>
  <c r="T23" i="5"/>
  <c r="BJ57" i="1"/>
  <c r="M35" i="14"/>
  <c r="V63" i="18"/>
  <c r="M33" i="14"/>
  <c r="E63" i="18"/>
  <c r="X63" i="18" s="1"/>
  <c r="I60" i="19"/>
  <c r="M49" i="5"/>
  <c r="T29" i="3"/>
  <c r="BJ45" i="1"/>
  <c r="M23" i="14"/>
  <c r="D47" i="18"/>
  <c r="W47" i="18" s="1"/>
  <c r="M21" i="14"/>
  <c r="D48" i="18"/>
  <c r="W48" i="18" s="1"/>
  <c r="L17" i="19"/>
  <c r="U24" i="19"/>
  <c r="L16" i="19"/>
  <c r="U27" i="19"/>
  <c r="E45" i="21"/>
  <c r="X45" i="21" s="1"/>
  <c r="U34" i="19"/>
  <c r="L26" i="19"/>
  <c r="U37" i="19"/>
  <c r="D22" i="22"/>
  <c r="W22" i="22" s="1"/>
  <c r="D54" i="23"/>
  <c r="W54" i="23" s="1"/>
  <c r="D28" i="22"/>
  <c r="W28" i="22" s="1"/>
  <c r="D60" i="23"/>
  <c r="W60" i="23" s="1"/>
  <c r="V46" i="25"/>
  <c r="D60" i="25"/>
  <c r="W60" i="25" s="1"/>
  <c r="T23" i="17"/>
  <c r="AD49" i="17"/>
  <c r="P52" i="5"/>
  <c r="U22" i="3"/>
  <c r="D50" i="14"/>
  <c r="P43" i="3"/>
  <c r="X56" i="3"/>
  <c r="V36" i="6"/>
  <c r="L53" i="5"/>
  <c r="V47" i="15"/>
  <c r="D59" i="7"/>
  <c r="W59" i="7" s="1"/>
  <c r="I25" i="5"/>
  <c r="D19" i="6"/>
  <c r="D46" i="5"/>
  <c r="H34" i="3"/>
  <c r="D41" i="7"/>
  <c r="W41" i="7" s="1"/>
  <c r="BK20" i="1"/>
  <c r="I55" i="3"/>
  <c r="E16" i="15"/>
  <c r="X16" i="15" s="1"/>
  <c r="H37" i="14"/>
  <c r="AH49" i="3"/>
  <c r="U28" i="5"/>
  <c r="AK53" i="1"/>
  <c r="H32" i="17"/>
  <c r="V27" i="7"/>
  <c r="I62" i="14"/>
  <c r="H17" i="3"/>
  <c r="BF39" i="1"/>
  <c r="H62" i="17"/>
  <c r="H28" i="14"/>
  <c r="BJ38" i="1"/>
  <c r="V16" i="7"/>
  <c r="U49" i="5"/>
  <c r="X34" i="3"/>
  <c r="D54" i="7"/>
  <c r="W54" i="7" s="1"/>
  <c r="L17" i="14"/>
  <c r="D41" i="18"/>
  <c r="W41" i="18" s="1"/>
  <c r="L62" i="14"/>
  <c r="D42" i="18"/>
  <c r="W42" i="18" s="1"/>
  <c r="I20" i="19"/>
  <c r="H44" i="5"/>
  <c r="M23" i="3"/>
  <c r="BC23" i="1"/>
  <c r="L20" i="14"/>
  <c r="V54" i="18"/>
  <c r="L18" i="14"/>
  <c r="E54" i="18"/>
  <c r="X54" i="18" s="1"/>
  <c r="I42" i="19"/>
  <c r="T49" i="19"/>
  <c r="I41" i="19"/>
  <c r="T52" i="19"/>
  <c r="V39" i="21"/>
  <c r="T59" i="19"/>
  <c r="I51" i="19"/>
  <c r="T62" i="19"/>
  <c r="E63" i="21"/>
  <c r="X63" i="21" s="1"/>
  <c r="E45" i="23"/>
  <c r="X45" i="23" s="1"/>
  <c r="D48" i="21"/>
  <c r="W48" i="21" s="1"/>
  <c r="E48" i="23"/>
  <c r="X48" i="23" s="1"/>
  <c r="E26" i="25"/>
  <c r="X26" i="25" s="1"/>
  <c r="D33" i="25"/>
  <c r="W33" i="25" s="1"/>
  <c r="U49" i="17"/>
  <c r="BF55" i="1"/>
  <c r="H16" i="6"/>
  <c r="E28" i="7"/>
  <c r="X28" i="7" s="1"/>
  <c r="AG57" i="3"/>
  <c r="P36" i="6"/>
  <c r="P25" i="5"/>
  <c r="I37" i="5"/>
  <c r="BO35" i="1"/>
  <c r="M59" i="14"/>
  <c r="BS48" i="1"/>
  <c r="V57" i="18"/>
  <c r="E47" i="19"/>
  <c r="M57" i="14"/>
  <c r="BS49" i="1"/>
  <c r="E57" i="18"/>
  <c r="X57" i="18" s="1"/>
  <c r="V52" i="14"/>
  <c r="BS38" i="1"/>
  <c r="BS39" i="1"/>
  <c r="P18" i="19"/>
  <c r="P25" i="19"/>
  <c r="V33" i="19"/>
  <c r="V23" i="20"/>
  <c r="V28" i="20"/>
  <c r="D60" i="22"/>
  <c r="W60" i="22" s="1"/>
  <c r="BV25" i="1"/>
  <c r="H53" i="14"/>
  <c r="V61" i="18"/>
  <c r="E61" i="18"/>
  <c r="X61" i="18" s="1"/>
  <c r="BJ53" i="1"/>
  <c r="D43" i="18"/>
  <c r="W43" i="18" s="1"/>
  <c r="D44" i="18"/>
  <c r="W44" i="18" s="1"/>
  <c r="U20" i="19"/>
  <c r="U23" i="19"/>
  <c r="T47" i="19"/>
  <c r="T50" i="19"/>
  <c r="E32" i="23"/>
  <c r="X32" i="23" s="1"/>
  <c r="E35" i="23"/>
  <c r="X35" i="23" s="1"/>
  <c r="BW45" i="1"/>
  <c r="X38" i="17"/>
  <c r="V44" i="21"/>
  <c r="D32" i="23"/>
  <c r="W32" i="23" s="1"/>
  <c r="D23" i="21"/>
  <c r="W23" i="21" s="1"/>
  <c r="D38" i="23"/>
  <c r="W38" i="23" s="1"/>
  <c r="V45" i="24"/>
  <c r="BV61" i="1"/>
  <c r="D48" i="17"/>
  <c r="AL16" i="17"/>
  <c r="AK28" i="3"/>
  <c r="D51" i="25"/>
  <c r="W51" i="25" s="1"/>
  <c r="H32" i="19"/>
  <c r="D57" i="20"/>
  <c r="W57" i="20" s="1"/>
  <c r="V17" i="24"/>
  <c r="Q29" i="17"/>
  <c r="D54" i="21"/>
  <c r="W54" i="21" s="1"/>
  <c r="E51" i="23"/>
  <c r="X51" i="23" s="1"/>
  <c r="D60" i="21"/>
  <c r="W60" i="21" s="1"/>
  <c r="E54" i="23"/>
  <c r="X54" i="23" s="1"/>
  <c r="V24" i="25"/>
  <c r="E45" i="25"/>
  <c r="X45" i="25" s="1"/>
  <c r="U55" i="17"/>
  <c r="E29" i="25"/>
  <c r="X29" i="25" s="1"/>
  <c r="D17" i="25"/>
  <c r="E51" i="25"/>
  <c r="X51" i="25" s="1"/>
  <c r="P25" i="17"/>
  <c r="U56" i="17"/>
  <c r="E36" i="17"/>
  <c r="AG23" i="17"/>
  <c r="X19" i="17"/>
  <c r="AD21" i="17"/>
  <c r="AG30" i="17"/>
  <c r="P31" i="17"/>
  <c r="H49" i="19"/>
  <c r="M63" i="5"/>
  <c r="D34" i="7"/>
  <c r="W34" i="7" s="1"/>
  <c r="BJ37" i="1"/>
  <c r="M62" i="14"/>
  <c r="D51" i="18"/>
  <c r="W51" i="18" s="1"/>
  <c r="M60" i="14"/>
  <c r="D52" i="18"/>
  <c r="W52" i="18" s="1"/>
  <c r="L23" i="19"/>
  <c r="U28" i="19"/>
  <c r="L20" i="19"/>
  <c r="U31" i="19"/>
  <c r="L27" i="19"/>
  <c r="V18" i="14"/>
  <c r="BS58" i="1"/>
  <c r="BS59" i="1"/>
  <c r="P35" i="19"/>
  <c r="P38" i="19"/>
  <c r="P45" i="19"/>
  <c r="P48" i="19"/>
  <c r="E17" i="22"/>
  <c r="E20" i="22"/>
  <c r="X20" i="22" s="1"/>
  <c r="V30" i="25"/>
  <c r="E45" i="17"/>
  <c r="X33" i="1"/>
  <c r="AD16" i="3"/>
  <c r="E30" i="15"/>
  <c r="X30" i="15" s="1"/>
  <c r="BK18" i="1"/>
  <c r="BS24" i="1"/>
  <c r="D26" i="19"/>
  <c r="BS25" i="1"/>
  <c r="D27" i="19"/>
  <c r="L27" i="6"/>
  <c r="H30" i="6"/>
  <c r="E53" i="10"/>
  <c r="X53" i="10" s="1"/>
  <c r="L44" i="14"/>
  <c r="V48" i="18"/>
  <c r="L42" i="14"/>
  <c r="E48" i="18"/>
  <c r="X48" i="18" s="1"/>
  <c r="I30" i="19"/>
  <c r="T37" i="19"/>
  <c r="I29" i="19"/>
  <c r="T40" i="19"/>
  <c r="V33" i="21"/>
  <c r="U22" i="19"/>
  <c r="H56" i="19"/>
  <c r="T18" i="19"/>
  <c r="V24" i="21"/>
  <c r="D16" i="23"/>
  <c r="W16" i="23" s="1"/>
  <c r="E27" i="24"/>
  <c r="X27" i="24" s="1"/>
  <c r="V15" i="23"/>
  <c r="E36" i="24"/>
  <c r="X36" i="24" s="1"/>
  <c r="BV20" i="1"/>
  <c r="Q53" i="17"/>
  <c r="Y53" i="17"/>
  <c r="E49" i="21"/>
  <c r="X49" i="21" s="1"/>
  <c r="V47" i="21"/>
  <c r="E30" i="23"/>
  <c r="X30" i="23" s="1"/>
  <c r="V32" i="23"/>
  <c r="E52" i="21"/>
  <c r="X52" i="21" s="1"/>
  <c r="V50" i="21"/>
  <c r="E33" i="23"/>
  <c r="X33" i="23" s="1"/>
  <c r="V35" i="23"/>
  <c r="D51" i="24"/>
  <c r="W51" i="24" s="1"/>
  <c r="E61" i="24"/>
  <c r="X61" i="24" s="1"/>
  <c r="BW41" i="1"/>
  <c r="BW44" i="1"/>
  <c r="U35" i="17"/>
  <c r="AO31" i="17"/>
  <c r="E24" i="25"/>
  <c r="X24" i="25" s="1"/>
  <c r="AK60" i="3"/>
  <c r="V15" i="25"/>
  <c r="AK34" i="3"/>
  <c r="D31" i="25"/>
  <c r="W31" i="25" s="1"/>
  <c r="Y60" i="1"/>
  <c r="D27" i="15"/>
  <c r="W27" i="15" s="1"/>
  <c r="Q28" i="1"/>
  <c r="E50" i="7"/>
  <c r="X50" i="7" s="1"/>
  <c r="AP32" i="1"/>
  <c r="P25" i="6"/>
  <c r="D53" i="15"/>
  <c r="W53" i="15" s="1"/>
  <c r="AK50" i="1"/>
  <c r="I22" i="17"/>
  <c r="AD36" i="1"/>
  <c r="Q37" i="6"/>
  <c r="BC55" i="1"/>
  <c r="BF35" i="1"/>
  <c r="M32" i="6"/>
  <c r="BG40" i="1"/>
  <c r="H19" i="17"/>
  <c r="D57" i="6"/>
  <c r="U19" i="3"/>
  <c r="D58" i="7"/>
  <c r="W58" i="7" s="1"/>
  <c r="Q54" i="1"/>
  <c r="T25" i="3"/>
  <c r="V42" i="10"/>
  <c r="Q22" i="1"/>
  <c r="M58" i="1"/>
  <c r="AH57" i="1"/>
  <c r="Q32" i="1"/>
  <c r="D17" i="1"/>
  <c r="AP50" i="1"/>
  <c r="V35" i="10"/>
  <c r="L47" i="6"/>
  <c r="V59" i="6"/>
  <c r="V22" i="6"/>
  <c r="D60" i="6"/>
  <c r="W60" i="6" s="1"/>
  <c r="DV42" i="17"/>
  <c r="D21" i="3"/>
  <c r="V34" i="10"/>
  <c r="P30" i="5"/>
  <c r="AC37" i="1"/>
  <c r="AS16" i="1"/>
  <c r="P55" i="1"/>
  <c r="AC29" i="3"/>
  <c r="V44" i="7"/>
  <c r="AC22" i="3"/>
  <c r="AH63" i="3"/>
  <c r="AC57" i="1"/>
  <c r="U62" i="3"/>
  <c r="BC62" i="1"/>
  <c r="AD37" i="3"/>
  <c r="P34" i="6"/>
  <c r="X40" i="1"/>
  <c r="T42" i="1"/>
  <c r="AD42" i="1"/>
  <c r="I54" i="3"/>
  <c r="Y24" i="1"/>
  <c r="H51" i="6"/>
  <c r="D59" i="1"/>
  <c r="AC58" i="3"/>
  <c r="BX32" i="1"/>
  <c r="I22" i="3"/>
  <c r="AL35" i="1"/>
  <c r="L34" i="1"/>
  <c r="M46" i="1"/>
  <c r="E48" i="3"/>
  <c r="AP16" i="1"/>
  <c r="E35" i="3"/>
  <c r="Q55" i="1"/>
  <c r="AP44" i="1"/>
  <c r="E32" i="10"/>
  <c r="X32" i="10" s="1"/>
  <c r="E60" i="5"/>
  <c r="AP38" i="1"/>
  <c r="D18" i="10"/>
  <c r="W18" i="10" s="1"/>
  <c r="AT23" i="1"/>
  <c r="E25" i="14"/>
  <c r="X25" i="14" s="1"/>
  <c r="V30" i="6"/>
  <c r="L62" i="5"/>
  <c r="M18" i="5"/>
  <c r="E57" i="7"/>
  <c r="X57" i="7" s="1"/>
  <c r="DV38" i="17"/>
  <c r="L59" i="3"/>
  <c r="H18" i="17"/>
  <c r="I43" i="14"/>
  <c r="BG27" i="1"/>
  <c r="DV28" i="17"/>
  <c r="H63" i="1"/>
  <c r="AK51" i="1"/>
  <c r="AO20" i="1"/>
  <c r="BX42" i="1"/>
  <c r="Y34" i="1"/>
  <c r="L48" i="3"/>
  <c r="V54" i="6"/>
  <c r="H50" i="1"/>
  <c r="AG63" i="1"/>
  <c r="BF17" i="1"/>
  <c r="AP27" i="1"/>
  <c r="U41" i="5"/>
  <c r="X32" i="1"/>
  <c r="D30" i="1"/>
  <c r="D21" i="15"/>
  <c r="W21" i="15" s="1"/>
  <c r="D56" i="5"/>
  <c r="V37" i="14"/>
  <c r="Q18" i="1"/>
  <c r="BC20" i="1"/>
  <c r="U25" i="1"/>
  <c r="L19" i="6"/>
  <c r="D55" i="5"/>
  <c r="W55" i="5" s="1"/>
  <c r="DV39" i="17"/>
  <c r="D35" i="5"/>
  <c r="M26" i="5"/>
  <c r="E43" i="7"/>
  <c r="X43" i="7" s="1"/>
  <c r="BC50" i="1"/>
  <c r="H16" i="17"/>
  <c r="Q32" i="6"/>
  <c r="D22" i="15"/>
  <c r="W22" i="15" s="1"/>
  <c r="L46" i="5"/>
  <c r="H24" i="6"/>
  <c r="X17" i="3"/>
  <c r="AG25" i="3"/>
  <c r="I33" i="14"/>
  <c r="Q47" i="3"/>
  <c r="H21" i="14"/>
  <c r="V19" i="15"/>
  <c r="V40" i="7"/>
  <c r="BO36" i="1"/>
  <c r="AG55" i="3"/>
  <c r="BB44" i="1"/>
  <c r="AW23" i="1"/>
  <c r="V37" i="7"/>
  <c r="Y30" i="3"/>
  <c r="Y61" i="3"/>
  <c r="DV55" i="17"/>
  <c r="H55" i="17"/>
  <c r="E59" i="5"/>
  <c r="BX15" i="1"/>
  <c r="H21" i="5"/>
  <c r="H19" i="14"/>
  <c r="AC16" i="3"/>
  <c r="D29" i="7"/>
  <c r="W29" i="7" s="1"/>
  <c r="AC47" i="3"/>
  <c r="BK59" i="1"/>
  <c r="BR29" i="1"/>
  <c r="V26" i="19"/>
  <c r="BR30" i="1"/>
  <c r="E26" i="19"/>
  <c r="H18" i="3"/>
  <c r="M37" i="6"/>
  <c r="Y62" i="3"/>
  <c r="BK47" i="1"/>
  <c r="BR35" i="1"/>
  <c r="V29" i="19"/>
  <c r="BR36" i="1"/>
  <c r="E29" i="19"/>
  <c r="L61" i="19"/>
  <c r="V19" i="20"/>
  <c r="E20" i="20"/>
  <c r="X20" i="20" s="1"/>
  <c r="M22" i="19"/>
  <c r="V24" i="20"/>
  <c r="M25" i="19"/>
  <c r="E25" i="20"/>
  <c r="X25" i="20" s="1"/>
  <c r="D17" i="21"/>
  <c r="D44" i="22"/>
  <c r="W44" i="22" s="1"/>
  <c r="E20" i="21"/>
  <c r="X20" i="21" s="1"/>
  <c r="D50" i="22"/>
  <c r="W50" i="22" s="1"/>
  <c r="AL47" i="3"/>
  <c r="AL58" i="3"/>
  <c r="D22" i="17"/>
  <c r="AH40" i="17"/>
  <c r="E53" i="5"/>
  <c r="X53" i="5" s="1"/>
  <c r="P16" i="3"/>
  <c r="AG25" i="1"/>
  <c r="AD17" i="3"/>
  <c r="T59" i="1"/>
  <c r="AW27" i="1"/>
  <c r="M44" i="6"/>
  <c r="H57" i="14"/>
  <c r="AC21" i="3"/>
  <c r="D20" i="6"/>
  <c r="W20" i="6" s="1"/>
  <c r="I52" i="17"/>
  <c r="M54" i="5"/>
  <c r="AC38" i="3"/>
  <c r="E45" i="7"/>
  <c r="X45" i="7" s="1"/>
  <c r="BK53" i="1"/>
  <c r="AG16" i="3"/>
  <c r="AT28" i="1"/>
  <c r="L31" i="5"/>
  <c r="AS48" i="1"/>
  <c r="P45" i="5"/>
  <c r="L52" i="3"/>
  <c r="M22" i="1"/>
  <c r="H37" i="6"/>
  <c r="D43" i="7"/>
  <c r="W43" i="7" s="1"/>
  <c r="M53" i="6"/>
  <c r="I37" i="14"/>
  <c r="H48" i="5"/>
  <c r="Q43" i="5"/>
  <c r="I57" i="14"/>
  <c r="BO41" i="1"/>
  <c r="E48" i="5"/>
  <c r="D30" i="6"/>
  <c r="E40" i="7"/>
  <c r="X40" i="7" s="1"/>
  <c r="L49" i="14"/>
  <c r="D25" i="18"/>
  <c r="W25" i="18" s="1"/>
  <c r="L47" i="14"/>
  <c r="D26" i="18"/>
  <c r="W26" i="18" s="1"/>
  <c r="H53" i="19"/>
  <c r="H35" i="17"/>
  <c r="D27" i="10"/>
  <c r="W27" i="10" s="1"/>
  <c r="I49" i="3"/>
  <c r="AT41" i="1"/>
  <c r="AG62" i="3"/>
  <c r="M32" i="1"/>
  <c r="D45" i="3"/>
  <c r="T26" i="3"/>
  <c r="X60" i="3"/>
  <c r="D62" i="3"/>
  <c r="L17" i="6"/>
  <c r="Q51" i="6"/>
  <c r="T18" i="3"/>
  <c r="U29" i="1"/>
  <c r="I27" i="14"/>
  <c r="D19" i="3"/>
  <c r="E37" i="3"/>
  <c r="P61" i="3"/>
  <c r="P43" i="1"/>
  <c r="P38" i="5"/>
  <c r="M17" i="5"/>
  <c r="V26" i="14"/>
  <c r="T39" i="5"/>
  <c r="P29" i="3"/>
  <c r="T57" i="5"/>
  <c r="V59" i="14"/>
  <c r="BK61" i="1"/>
  <c r="I27" i="17"/>
  <c r="H50" i="17"/>
  <c r="AG29" i="3"/>
  <c r="H36" i="3"/>
  <c r="AW63" i="1"/>
  <c r="P35" i="6"/>
  <c r="AC58" i="1"/>
  <c r="E37" i="10"/>
  <c r="X37" i="10" s="1"/>
  <c r="T51" i="5"/>
  <c r="AX17" i="1"/>
  <c r="V31" i="14"/>
  <c r="V30" i="5"/>
  <c r="I32" i="14"/>
  <c r="E38" i="5"/>
  <c r="BJ62" i="1"/>
  <c r="D59" i="14"/>
  <c r="W59" i="14" s="1"/>
  <c r="AW43" i="1"/>
  <c r="V17" i="14"/>
  <c r="V44" i="18"/>
  <c r="L63" i="14"/>
  <c r="D18" i="18"/>
  <c r="W18" i="18" s="1"/>
  <c r="H45" i="19"/>
  <c r="D28" i="6"/>
  <c r="W28" i="6" s="1"/>
  <c r="E24" i="6"/>
  <c r="BG24" i="1"/>
  <c r="L53" i="14"/>
  <c r="D23" i="18"/>
  <c r="W23" i="18" s="1"/>
  <c r="L51" i="14"/>
  <c r="D24" i="18"/>
  <c r="W24" i="18" s="1"/>
  <c r="H51" i="19"/>
  <c r="Q58" i="19"/>
  <c r="H50" i="19"/>
  <c r="Q61" i="19"/>
  <c r="V19" i="21"/>
  <c r="T19" i="19"/>
  <c r="H60" i="19"/>
  <c r="T22" i="19"/>
  <c r="V28" i="21"/>
  <c r="V16" i="23"/>
  <c r="E30" i="24"/>
  <c r="X30" i="24" s="1"/>
  <c r="V19" i="23"/>
  <c r="E40" i="24"/>
  <c r="X40" i="24" s="1"/>
  <c r="BV36" i="1"/>
  <c r="Q57" i="17"/>
  <c r="Y61" i="17"/>
  <c r="D22" i="7"/>
  <c r="W22" i="7" s="1"/>
  <c r="Q42" i="3"/>
  <c r="H28" i="17"/>
  <c r="U58" i="3"/>
  <c r="Y28" i="3"/>
  <c r="BC47" i="1"/>
  <c r="M63" i="6"/>
  <c r="I62" i="3"/>
  <c r="D49" i="10"/>
  <c r="W49" i="10" s="1"/>
  <c r="T29" i="5"/>
  <c r="AC20" i="3"/>
  <c r="E35" i="15"/>
  <c r="X35" i="15" s="1"/>
  <c r="V27" i="14"/>
  <c r="Y48" i="3"/>
  <c r="D30" i="7"/>
  <c r="W30" i="7" s="1"/>
  <c r="BK37" i="1"/>
  <c r="H47" i="17"/>
  <c r="V40" i="15"/>
  <c r="BC43" i="1"/>
  <c r="H62" i="14"/>
  <c r="D42" i="7"/>
  <c r="W42" i="7" s="1"/>
  <c r="V28" i="7"/>
  <c r="U45" i="3"/>
  <c r="E17" i="10"/>
  <c r="AC30" i="3"/>
  <c r="BC29" i="1"/>
  <c r="D24" i="14"/>
  <c r="V61" i="5"/>
  <c r="Y23" i="3"/>
  <c r="BJ55" i="1"/>
  <c r="BO50" i="1"/>
  <c r="H52" i="14"/>
  <c r="AD57" i="3"/>
  <c r="E51" i="7"/>
  <c r="X51" i="7" s="1"/>
  <c r="BN24" i="1"/>
  <c r="E23" i="18"/>
  <c r="X23" i="18" s="1"/>
  <c r="BN25" i="1"/>
  <c r="V24" i="18"/>
  <c r="D54" i="19"/>
  <c r="W54" i="19" s="1"/>
  <c r="H39" i="14"/>
  <c r="D17" i="10"/>
  <c r="BN46" i="1"/>
  <c r="E34" i="18"/>
  <c r="X34" i="18" s="1"/>
  <c r="BN47" i="1"/>
  <c r="V35" i="18"/>
  <c r="H27" i="19"/>
  <c r="Q34" i="19"/>
  <c r="H26" i="19"/>
  <c r="Q37" i="19"/>
  <c r="D51" i="20"/>
  <c r="W51" i="20" s="1"/>
  <c r="Q44" i="19"/>
  <c r="H36" i="19"/>
  <c r="Q47" i="19"/>
  <c r="D61" i="20"/>
  <c r="W61" i="20" s="1"/>
  <c r="V55" i="22"/>
  <c r="E17" i="24"/>
  <c r="V58" i="22"/>
  <c r="V19" i="24"/>
  <c r="AK38" i="3"/>
  <c r="Q33" i="17"/>
  <c r="X62" i="17"/>
  <c r="L35" i="5"/>
  <c r="E38" i="10"/>
  <c r="X38" i="10" s="1"/>
  <c r="T16" i="5"/>
  <c r="E53" i="7"/>
  <c r="X53" i="7" s="1"/>
  <c r="D43" i="5"/>
  <c r="U54" i="3"/>
  <c r="M33" i="5"/>
  <c r="BK34" i="1"/>
  <c r="L25" i="14"/>
  <c r="BS16" i="1"/>
  <c r="D37" i="18"/>
  <c r="W37" i="18" s="1"/>
  <c r="D18" i="19"/>
  <c r="L23" i="14"/>
  <c r="BS17" i="1"/>
  <c r="D38" i="18"/>
  <c r="W38" i="18" s="1"/>
  <c r="I32" i="19"/>
  <c r="BB55" i="1"/>
  <c r="L28" i="14"/>
  <c r="L26" i="14"/>
  <c r="I38" i="19"/>
  <c r="I37" i="19"/>
  <c r="V37" i="21"/>
  <c r="BR43" i="1"/>
  <c r="M20" i="19"/>
  <c r="M30" i="19"/>
  <c r="E25" i="21"/>
  <c r="X25" i="21" s="1"/>
  <c r="BV30" i="1"/>
  <c r="U60" i="5"/>
  <c r="BS56" i="1"/>
  <c r="BS57" i="1"/>
  <c r="U38" i="3"/>
  <c r="H57" i="5"/>
  <c r="BS62" i="1"/>
  <c r="BS63" i="1"/>
  <c r="P39" i="19"/>
  <c r="P42" i="19"/>
  <c r="P49" i="19"/>
  <c r="P20" i="19"/>
  <c r="V49" i="21"/>
  <c r="V52" i="21"/>
  <c r="E63" i="24"/>
  <c r="X63" i="24" s="1"/>
  <c r="E17" i="17"/>
  <c r="E25" i="22"/>
  <c r="X25" i="22" s="1"/>
  <c r="V25" i="22"/>
  <c r="D41" i="20"/>
  <c r="W41" i="20" s="1"/>
  <c r="V28" i="22"/>
  <c r="D21" i="25"/>
  <c r="W21" i="25" s="1"/>
  <c r="AK31" i="3"/>
  <c r="T33" i="17"/>
  <c r="V44" i="25"/>
  <c r="V37" i="25"/>
  <c r="E17" i="20"/>
  <c r="E19" i="20"/>
  <c r="X19" i="20" s="1"/>
  <c r="E52" i="22"/>
  <c r="X52" i="22" s="1"/>
  <c r="E55" i="22"/>
  <c r="X55" i="22" s="1"/>
  <c r="AL34" i="3"/>
  <c r="AP22" i="17"/>
  <c r="V61" i="22"/>
  <c r="E20" i="24"/>
  <c r="X20" i="24" s="1"/>
  <c r="D43" i="22"/>
  <c r="W43" i="22" s="1"/>
  <c r="V22" i="24"/>
  <c r="AK62" i="3"/>
  <c r="Q39" i="17"/>
  <c r="Y25" i="17"/>
  <c r="V59" i="24"/>
  <c r="E52" i="24"/>
  <c r="X52" i="24" s="1"/>
  <c r="BW23" i="1"/>
  <c r="BW22" i="1"/>
  <c r="U24" i="17"/>
  <c r="D53" i="17"/>
  <c r="AC49" i="17"/>
  <c r="AS17" i="17"/>
  <c r="AD16" i="17"/>
  <c r="BW34" i="1"/>
  <c r="V56" i="19"/>
  <c r="D37" i="7"/>
  <c r="W37" i="7" s="1"/>
  <c r="I17" i="17"/>
  <c r="I38" i="6"/>
  <c r="L45" i="14"/>
  <c r="D27" i="18"/>
  <c r="W27" i="18" s="1"/>
  <c r="L43" i="14"/>
  <c r="D28" i="18"/>
  <c r="W28" i="18" s="1"/>
  <c r="H55" i="19"/>
  <c r="Q62" i="19"/>
  <c r="H54" i="19"/>
  <c r="T16" i="19"/>
  <c r="V21" i="21"/>
  <c r="T23" i="19"/>
  <c r="M39" i="14"/>
  <c r="M37" i="14"/>
  <c r="I58" i="19"/>
  <c r="I57" i="19"/>
  <c r="D30" i="21"/>
  <c r="W30" i="21" s="1"/>
  <c r="L18" i="19"/>
  <c r="V20" i="22"/>
  <c r="D16" i="22"/>
  <c r="W16" i="22" s="1"/>
  <c r="E36" i="25"/>
  <c r="X36" i="25" s="1"/>
  <c r="V22" i="5"/>
  <c r="AG38" i="3"/>
  <c r="BJ48" i="1"/>
  <c r="M26" i="14"/>
  <c r="V16" i="19"/>
  <c r="M24" i="14"/>
  <c r="E16" i="19"/>
  <c r="AD58" i="3"/>
  <c r="Q39" i="5"/>
  <c r="E20" i="6"/>
  <c r="BN34" i="1"/>
  <c r="E28" i="18"/>
  <c r="X28" i="18" s="1"/>
  <c r="BN35" i="1"/>
  <c r="V29" i="18"/>
  <c r="Q22" i="19"/>
  <c r="D63" i="19"/>
  <c r="Q25" i="19"/>
  <c r="V62" i="20"/>
  <c r="Q32" i="19"/>
  <c r="V63" i="19"/>
  <c r="P52" i="19"/>
  <c r="V51" i="20"/>
  <c r="E22" i="22"/>
  <c r="X22" i="22" s="1"/>
  <c r="D49" i="23"/>
  <c r="W49" i="23" s="1"/>
  <c r="D19" i="22"/>
  <c r="W19" i="22" s="1"/>
  <c r="D55" i="23"/>
  <c r="W55" i="23" s="1"/>
  <c r="V34" i="25"/>
  <c r="P38" i="17"/>
  <c r="E49" i="17"/>
  <c r="V22" i="21"/>
  <c r="E27" i="21"/>
  <c r="X27" i="21" s="1"/>
  <c r="D61" i="22"/>
  <c r="W61" i="22" s="1"/>
  <c r="E26" i="24"/>
  <c r="X26" i="24" s="1"/>
  <c r="E30" i="21"/>
  <c r="X30" i="21" s="1"/>
  <c r="D18" i="23"/>
  <c r="W18" i="23" s="1"/>
  <c r="E21" i="23"/>
  <c r="X21" i="23" s="1"/>
  <c r="E33" i="24"/>
  <c r="X33" i="24" s="1"/>
  <c r="BV38" i="1"/>
  <c r="AL61" i="3"/>
  <c r="P36" i="17"/>
  <c r="E47" i="17"/>
  <c r="AG47" i="3"/>
  <c r="I28" i="6"/>
  <c r="Q34" i="6"/>
  <c r="T60" i="3"/>
  <c r="V30" i="15"/>
  <c r="AX58" i="1"/>
  <c r="V42" i="15"/>
  <c r="U34" i="1"/>
  <c r="H48" i="3"/>
  <c r="AO31" i="1"/>
  <c r="AG26" i="1"/>
  <c r="I26" i="14"/>
  <c r="E23" i="3"/>
  <c r="I27" i="1"/>
  <c r="U40" i="1"/>
  <c r="AT19" i="1"/>
  <c r="V20" i="5"/>
  <c r="AX51" i="1"/>
  <c r="BF62" i="1"/>
  <c r="Q60" i="1"/>
  <c r="I30" i="14"/>
  <c r="T31" i="3"/>
  <c r="E25" i="3"/>
  <c r="E58" i="15"/>
  <c r="X58" i="15" s="1"/>
  <c r="BG18" i="1"/>
  <c r="I21" i="6"/>
  <c r="I43" i="6"/>
  <c r="H49" i="1"/>
  <c r="D33" i="7"/>
  <c r="W33" i="7" s="1"/>
  <c r="I23" i="17"/>
  <c r="M27" i="3"/>
  <c r="Q49" i="3"/>
  <c r="T24" i="3"/>
  <c r="T56" i="5"/>
  <c r="D55" i="14"/>
  <c r="W55" i="14" s="1"/>
  <c r="Y37" i="3"/>
  <c r="E26" i="5"/>
  <c r="AX44" i="1"/>
  <c r="I42" i="14"/>
  <c r="I34" i="5"/>
  <c r="E16" i="5"/>
  <c r="BK60" i="1"/>
  <c r="L47" i="1"/>
  <c r="H63" i="3"/>
  <c r="E63" i="14"/>
  <c r="V40" i="10"/>
  <c r="H46" i="3"/>
  <c r="T27" i="3"/>
  <c r="X43" i="3"/>
  <c r="I50" i="5"/>
  <c r="E33" i="3"/>
  <c r="I39" i="3"/>
  <c r="T40" i="5"/>
  <c r="I45" i="14"/>
  <c r="E32" i="5"/>
  <c r="BJ31" i="1"/>
  <c r="BO62" i="1"/>
  <c r="DV15" i="17"/>
  <c r="BB63" i="1"/>
  <c r="AG22" i="3"/>
  <c r="L16" i="14"/>
  <c r="V55" i="18"/>
  <c r="E55" i="18"/>
  <c r="X55" i="18" s="1"/>
  <c r="I44" i="19"/>
  <c r="Y38" i="3"/>
  <c r="I58" i="17"/>
  <c r="Q57" i="6"/>
  <c r="M55" i="14"/>
  <c r="V58" i="18"/>
  <c r="M53" i="14"/>
  <c r="E58" i="18"/>
  <c r="X58" i="18" s="1"/>
  <c r="I50" i="19"/>
  <c r="T57" i="19"/>
  <c r="I49" i="19"/>
  <c r="T60" i="19"/>
  <c r="V43" i="21"/>
  <c r="U18" i="19"/>
  <c r="I59" i="19"/>
  <c r="U21" i="19"/>
  <c r="D58" i="21"/>
  <c r="W58" i="21" s="1"/>
  <c r="E53" i="23"/>
  <c r="X53" i="23" s="1"/>
  <c r="V15" i="22"/>
  <c r="E56" i="23"/>
  <c r="X56" i="23" s="1"/>
  <c r="V28" i="25"/>
  <c r="E49" i="25"/>
  <c r="X49" i="25" s="1"/>
  <c r="U57" i="17"/>
  <c r="AD50" i="17"/>
  <c r="I18" i="5"/>
  <c r="D24" i="6"/>
  <c r="E46" i="14"/>
  <c r="AS29" i="1"/>
  <c r="D62" i="10"/>
  <c r="W62" i="10" s="1"/>
  <c r="E59" i="6"/>
  <c r="D18" i="5"/>
  <c r="W18" i="5" s="1"/>
  <c r="D47" i="5"/>
  <c r="I44" i="3"/>
  <c r="P53" i="5"/>
  <c r="V56" i="7"/>
  <c r="BJ19" i="1"/>
  <c r="I16" i="17"/>
  <c r="I60" i="1"/>
  <c r="Y59" i="3"/>
  <c r="D51" i="5"/>
  <c r="AH52" i="3"/>
  <c r="D61" i="6"/>
  <c r="I33" i="1"/>
  <c r="D55" i="7"/>
  <c r="W55" i="7" s="1"/>
  <c r="AD29" i="3"/>
  <c r="H41" i="5"/>
  <c r="E44" i="14"/>
  <c r="I43" i="17"/>
  <c r="T34" i="5"/>
  <c r="BK24" i="1"/>
  <c r="AC25" i="3"/>
  <c r="V24" i="15"/>
  <c r="H28" i="5"/>
  <c r="BO57" i="1"/>
  <c r="E57" i="19"/>
  <c r="V16" i="18"/>
  <c r="E58" i="19"/>
  <c r="L59" i="5"/>
  <c r="AH59" i="3"/>
  <c r="D61" i="3"/>
  <c r="AK18" i="1"/>
  <c r="T26" i="5"/>
  <c r="Q46" i="1"/>
  <c r="M50" i="3"/>
  <c r="V62" i="7"/>
  <c r="E29" i="14"/>
  <c r="M52" i="6"/>
  <c r="L39" i="3"/>
  <c r="D42" i="5"/>
  <c r="Y44" i="3"/>
  <c r="Q38" i="5"/>
  <c r="U57" i="1"/>
  <c r="E23" i="5"/>
  <c r="X23" i="5" s="1"/>
  <c r="I28" i="3"/>
  <c r="AO58" i="1"/>
  <c r="T63" i="1"/>
  <c r="H21" i="17"/>
  <c r="H38" i="1"/>
  <c r="D61" i="14"/>
  <c r="W61" i="14" s="1"/>
  <c r="L59" i="6"/>
  <c r="U31" i="5"/>
  <c r="DV56" i="17"/>
  <c r="U28" i="3"/>
  <c r="T33" i="3"/>
  <c r="M37" i="5"/>
  <c r="D18" i="15"/>
  <c r="W18" i="15" s="1"/>
  <c r="BJ27" i="1"/>
  <c r="U22" i="5"/>
  <c r="V21" i="5"/>
  <c r="Q31" i="6"/>
  <c r="AG59" i="3"/>
  <c r="V23" i="5"/>
  <c r="E56" i="3"/>
  <c r="AD59" i="3"/>
  <c r="V18" i="7"/>
  <c r="H43" i="5"/>
  <c r="D20" i="14"/>
  <c r="DV24" i="17"/>
  <c r="I27" i="5"/>
  <c r="DV40" i="17"/>
  <c r="BO37" i="1"/>
  <c r="D26" i="5"/>
  <c r="W26" i="5" s="1"/>
  <c r="V47" i="7"/>
  <c r="H23" i="14"/>
  <c r="BO49" i="1"/>
  <c r="BS60" i="1"/>
  <c r="E53" i="19"/>
  <c r="BS61" i="1"/>
  <c r="V54" i="19"/>
  <c r="D36" i="14"/>
  <c r="W36" i="14" s="1"/>
  <c r="T45" i="3"/>
  <c r="BB35" i="1"/>
  <c r="BO55" i="1"/>
  <c r="D17" i="18"/>
  <c r="E56" i="19"/>
  <c r="V15" i="18"/>
  <c r="V57" i="19"/>
  <c r="P43" i="19"/>
  <c r="V60" i="19"/>
  <c r="P46" i="19"/>
  <c r="V48" i="20"/>
  <c r="P53" i="19"/>
  <c r="D45" i="19"/>
  <c r="P56" i="19"/>
  <c r="V53" i="20"/>
  <c r="V21" i="22"/>
  <c r="D57" i="23"/>
  <c r="W57" i="23" s="1"/>
  <c r="D23" i="22"/>
  <c r="W23" i="22" s="1"/>
  <c r="D63" i="23"/>
  <c r="W63" i="23" s="1"/>
  <c r="V38" i="25"/>
  <c r="P42" i="17"/>
  <c r="E53" i="17"/>
  <c r="M48" i="5"/>
  <c r="M20" i="6"/>
  <c r="D33" i="10"/>
  <c r="W33" i="10" s="1"/>
  <c r="H60" i="1"/>
  <c r="H31" i="14"/>
  <c r="E63" i="10"/>
  <c r="X63" i="10" s="1"/>
  <c r="D50" i="5"/>
  <c r="W50" i="5" s="1"/>
  <c r="AH42" i="3"/>
  <c r="AX54" i="1"/>
  <c r="E53" i="3"/>
  <c r="D32" i="7"/>
  <c r="W32" i="7" s="1"/>
  <c r="V48" i="5"/>
  <c r="AH26" i="3"/>
  <c r="H21" i="6"/>
  <c r="BJ50" i="1"/>
  <c r="E63" i="5"/>
  <c r="X63" i="5" s="1"/>
  <c r="AG58" i="1"/>
  <c r="I50" i="17"/>
  <c r="AO42" i="1"/>
  <c r="I56" i="17"/>
  <c r="P17" i="5"/>
  <c r="E51" i="6"/>
  <c r="X51" i="6" s="1"/>
  <c r="BB50" i="1"/>
  <c r="H23" i="17"/>
  <c r="I26" i="6"/>
  <c r="Q19" i="5"/>
  <c r="AG50" i="3"/>
  <c r="L37" i="3"/>
  <c r="AD39" i="3"/>
  <c r="AH21" i="3"/>
  <c r="BO23" i="1"/>
  <c r="AH61" i="3"/>
  <c r="E54" i="10"/>
  <c r="X54" i="10" s="1"/>
  <c r="AT48" i="1"/>
  <c r="BK26" i="1"/>
  <c r="BS20" i="1"/>
  <c r="D22" i="19"/>
  <c r="BS21" i="1"/>
  <c r="D23" i="19"/>
  <c r="E34" i="5"/>
  <c r="H39" i="5"/>
  <c r="P16" i="5"/>
  <c r="BO24" i="1"/>
  <c r="BS42" i="1"/>
  <c r="E44" i="19"/>
  <c r="BS43" i="1"/>
  <c r="V45" i="19"/>
  <c r="P19" i="19"/>
  <c r="D20" i="20"/>
  <c r="W20" i="20" s="1"/>
  <c r="P22" i="19"/>
  <c r="D23" i="20"/>
  <c r="W23" i="20" s="1"/>
  <c r="P29" i="19"/>
  <c r="D30" i="20"/>
  <c r="W30" i="20" s="1"/>
  <c r="P32" i="19"/>
  <c r="D33" i="20"/>
  <c r="W33" i="20" s="1"/>
  <c r="V61" i="21"/>
  <c r="V47" i="23"/>
  <c r="D43" i="21"/>
  <c r="W43" i="21" s="1"/>
  <c r="V50" i="23"/>
  <c r="V16" i="25"/>
  <c r="P18" i="17"/>
  <c r="E29" i="17"/>
  <c r="AP38" i="17"/>
  <c r="D48" i="14"/>
  <c r="W48" i="14" s="1"/>
  <c r="H22" i="5"/>
  <c r="U32" i="5"/>
  <c r="H24" i="14"/>
  <c r="P51" i="5"/>
  <c r="AX33" i="1"/>
  <c r="BK51" i="1"/>
  <c r="BN52" i="1"/>
  <c r="BR33" i="1"/>
  <c r="E37" i="18"/>
  <c r="X37" i="18" s="1"/>
  <c r="V28" i="19"/>
  <c r="BN53" i="1"/>
  <c r="BR34" i="1"/>
  <c r="V38" i="18"/>
  <c r="D35" i="19"/>
  <c r="AC19" i="3"/>
  <c r="BO16" i="1"/>
  <c r="D40" i="19"/>
  <c r="D41" i="19"/>
  <c r="D16" i="20"/>
  <c r="W16" i="20" s="1"/>
  <c r="D19" i="20"/>
  <c r="W19" i="20" s="1"/>
  <c r="BK31" i="1"/>
  <c r="E33" i="19"/>
  <c r="E24" i="20"/>
  <c r="X24" i="20" s="1"/>
  <c r="E29" i="20"/>
  <c r="X29" i="20" s="1"/>
  <c r="D17" i="23"/>
  <c r="AC61" i="17"/>
  <c r="D46" i="7"/>
  <c r="W46" i="7" s="1"/>
  <c r="M43" i="14"/>
  <c r="M41" i="14"/>
  <c r="I56" i="19"/>
  <c r="AD44" i="3"/>
  <c r="M31" i="14"/>
  <c r="M29" i="14"/>
  <c r="I62" i="19"/>
  <c r="I61" i="19"/>
  <c r="D38" i="21"/>
  <c r="W38" i="21" s="1"/>
  <c r="I39" i="19"/>
  <c r="E51" i="21"/>
  <c r="X51" i="21" s="1"/>
  <c r="E54" i="21"/>
  <c r="X54" i="21" s="1"/>
  <c r="D55" i="24"/>
  <c r="W55" i="24" s="1"/>
  <c r="U37" i="17"/>
  <c r="V38" i="21"/>
  <c r="D29" i="23"/>
  <c r="W29" i="23" s="1"/>
  <c r="D28" i="21"/>
  <c r="W28" i="21" s="1"/>
  <c r="D35" i="23"/>
  <c r="W35" i="23" s="1"/>
  <c r="V52" i="24"/>
  <c r="BV58" i="1"/>
  <c r="U19" i="17"/>
  <c r="D61" i="24"/>
  <c r="W61" i="24" s="1"/>
  <c r="D48" i="24"/>
  <c r="W48" i="24" s="1"/>
  <c r="BW51" i="1"/>
  <c r="Q43" i="19"/>
  <c r="V51" i="22"/>
  <c r="V54" i="22"/>
  <c r="AK22" i="3"/>
  <c r="AD34" i="17"/>
  <c r="D49" i="21"/>
  <c r="W49" i="21" s="1"/>
  <c r="V53" i="23"/>
  <c r="D55" i="21"/>
  <c r="W55" i="21" s="1"/>
  <c r="V56" i="23"/>
  <c r="E25" i="25"/>
  <c r="X25" i="25" s="1"/>
  <c r="P24" i="17"/>
  <c r="E35" i="17"/>
  <c r="AP62" i="17"/>
  <c r="AL51" i="3"/>
  <c r="AL25" i="3"/>
  <c r="AL56" i="3"/>
  <c r="Q40" i="17"/>
  <c r="D21" i="17"/>
  <c r="AL36" i="17"/>
  <c r="Y34" i="17"/>
  <c r="BV19" i="1"/>
  <c r="E36" i="19"/>
  <c r="V53" i="5"/>
  <c r="Q20" i="5"/>
  <c r="E34" i="14"/>
  <c r="BO59" i="1"/>
  <c r="E16" i="18"/>
  <c r="X16" i="18" s="1"/>
  <c r="E59" i="19"/>
  <c r="V17" i="18"/>
  <c r="E60" i="19"/>
  <c r="X60" i="19" s="1"/>
  <c r="P47" i="19"/>
  <c r="V62" i="19"/>
  <c r="P50" i="19"/>
  <c r="V50" i="20"/>
  <c r="P57" i="19"/>
  <c r="BO47" i="1"/>
  <c r="E52" i="19"/>
  <c r="V53" i="19"/>
  <c r="D36" i="20"/>
  <c r="W36" i="20" s="1"/>
  <c r="D42" i="20"/>
  <c r="W42" i="20" s="1"/>
  <c r="V61" i="19"/>
  <c r="V49" i="20"/>
  <c r="V63" i="23"/>
  <c r="D47" i="23"/>
  <c r="W47" i="23" s="1"/>
  <c r="P34" i="17"/>
  <c r="AH56" i="17"/>
  <c r="AD18" i="3"/>
  <c r="AH39" i="3"/>
  <c r="I40" i="17"/>
  <c r="L56" i="14"/>
  <c r="V45" i="18"/>
  <c r="L54" i="14"/>
  <c r="E45" i="18"/>
  <c r="X45" i="18" s="1"/>
  <c r="I24" i="19"/>
  <c r="V43" i="15"/>
  <c r="L26" i="3"/>
  <c r="BO25" i="1"/>
  <c r="BS30" i="1"/>
  <c r="D32" i="19"/>
  <c r="BS31" i="1"/>
  <c r="D33" i="19"/>
  <c r="M56" i="19"/>
  <c r="V41" i="20"/>
  <c r="M59" i="19"/>
  <c r="E42" i="20"/>
  <c r="X42" i="20" s="1"/>
  <c r="P17" i="19"/>
  <c r="V30" i="20"/>
  <c r="M37" i="19"/>
  <c r="E31" i="20"/>
  <c r="X31" i="20" s="1"/>
  <c r="E29" i="21"/>
  <c r="X29" i="21" s="1"/>
  <c r="D19" i="23"/>
  <c r="W19" i="23" s="1"/>
  <c r="E32" i="21"/>
  <c r="X32" i="21" s="1"/>
  <c r="E16" i="23"/>
  <c r="X16" i="23" s="1"/>
  <c r="V30" i="24"/>
  <c r="BV33" i="1"/>
  <c r="D34" i="17"/>
  <c r="E56" i="20"/>
  <c r="X56" i="20" s="1"/>
  <c r="E39" i="22"/>
  <c r="X39" i="22" s="1"/>
  <c r="V41" i="22"/>
  <c r="D37" i="24"/>
  <c r="W37" i="24" s="1"/>
  <c r="E59" i="20"/>
  <c r="X59" i="20" s="1"/>
  <c r="E42" i="22"/>
  <c r="X42" i="22" s="1"/>
  <c r="V45" i="22"/>
  <c r="D40" i="24"/>
  <c r="W40" i="24" s="1"/>
  <c r="D57" i="25"/>
  <c r="W57" i="25" s="1"/>
  <c r="E52" i="25"/>
  <c r="X52" i="25" s="1"/>
  <c r="AK63" i="3"/>
  <c r="Q19" i="17"/>
  <c r="T49" i="17"/>
  <c r="X34" i="17"/>
  <c r="AG45" i="17"/>
  <c r="V49" i="24"/>
  <c r="V60" i="25"/>
  <c r="V41" i="24"/>
  <c r="V47" i="25"/>
  <c r="BV52" i="1"/>
  <c r="D16" i="6"/>
  <c r="M61" i="1"/>
  <c r="I24" i="6"/>
  <c r="AD50" i="3"/>
  <c r="U35" i="1"/>
  <c r="M27" i="1"/>
  <c r="AH24" i="3"/>
  <c r="E21" i="6"/>
  <c r="X21" i="6" s="1"/>
  <c r="V19" i="7"/>
  <c r="D29" i="6"/>
  <c r="W29" i="6" s="1"/>
  <c r="M18" i="3"/>
  <c r="L31" i="3"/>
  <c r="M39" i="5"/>
  <c r="E21" i="10"/>
  <c r="X21" i="10" s="1"/>
  <c r="U37" i="1"/>
  <c r="Q25" i="3"/>
  <c r="P29" i="1"/>
  <c r="E61" i="1"/>
  <c r="BF51" i="1"/>
  <c r="AX34" i="1"/>
  <c r="AW16" i="1"/>
  <c r="BF36" i="1"/>
  <c r="P41" i="5"/>
  <c r="Y20" i="1"/>
  <c r="E17" i="1"/>
  <c r="D54" i="6"/>
  <c r="W54" i="6" s="1"/>
  <c r="P22" i="6"/>
  <c r="U18" i="1"/>
  <c r="BG26" i="1"/>
  <c r="Q35" i="6"/>
  <c r="V48" i="7"/>
  <c r="BG46" i="1"/>
  <c r="AK33" i="1"/>
  <c r="AC35" i="3"/>
  <c r="AD37" i="1"/>
  <c r="D48" i="7"/>
  <c r="W48" i="7" s="1"/>
  <c r="M16" i="6"/>
  <c r="D57" i="15"/>
  <c r="W57" i="15" s="1"/>
  <c r="AG19" i="1"/>
  <c r="AW45" i="1"/>
  <c r="BB39" i="1"/>
  <c r="E23" i="6"/>
  <c r="X23" i="6" s="1"/>
  <c r="E50" i="5"/>
  <c r="H17" i="17"/>
  <c r="AC53" i="3"/>
  <c r="D48" i="5"/>
  <c r="W48" i="5" s="1"/>
  <c r="DV21" i="17"/>
  <c r="AT22" i="1"/>
  <c r="U48" i="3"/>
  <c r="E19" i="1"/>
  <c r="BZ19" i="1" s="1"/>
  <c r="T31" i="1"/>
  <c r="E20" i="7"/>
  <c r="X20" i="7" s="1"/>
  <c r="AK23" i="1"/>
  <c r="U54" i="5"/>
  <c r="DV49" i="17"/>
  <c r="AT58" i="1"/>
  <c r="L44" i="3"/>
  <c r="V50" i="10"/>
  <c r="BX49" i="1"/>
  <c r="AO30" i="1"/>
  <c r="Y45" i="1"/>
  <c r="E24" i="3"/>
  <c r="D47" i="15"/>
  <c r="W47" i="15" s="1"/>
  <c r="T63" i="3"/>
  <c r="E35" i="1"/>
  <c r="D19" i="7"/>
  <c r="W19" i="7" s="1"/>
  <c r="M24" i="3"/>
  <c r="D20" i="5"/>
  <c r="AO35" i="1"/>
  <c r="L62" i="3"/>
  <c r="P26" i="3"/>
  <c r="V20" i="6"/>
  <c r="P49" i="6"/>
  <c r="H22" i="6"/>
  <c r="I21" i="17"/>
  <c r="E33" i="5"/>
  <c r="X33" i="5" s="1"/>
  <c r="I53" i="1"/>
  <c r="V35" i="14"/>
  <c r="E34" i="15"/>
  <c r="X34" i="15" s="1"/>
  <c r="AD61" i="3"/>
  <c r="M40" i="6"/>
  <c r="H18" i="14"/>
  <c r="D33" i="14"/>
  <c r="AS58" i="1"/>
  <c r="E40" i="14"/>
  <c r="AH20" i="3"/>
  <c r="I35" i="5"/>
  <c r="V21" i="6"/>
  <c r="D20" i="1"/>
  <c r="Q24" i="3"/>
  <c r="Q19" i="3"/>
  <c r="AP36" i="1"/>
  <c r="M16" i="3"/>
  <c r="Q49" i="1"/>
  <c r="D54" i="10"/>
  <c r="W54" i="10" s="1"/>
  <c r="D47" i="10"/>
  <c r="W47" i="10" s="1"/>
  <c r="M48" i="3"/>
  <c r="AD31" i="1"/>
  <c r="E18" i="6"/>
  <c r="X18" i="6" s="1"/>
  <c r="AH47" i="3"/>
  <c r="I16" i="5"/>
  <c r="Q29" i="1"/>
  <c r="AH39" i="1"/>
  <c r="D44" i="5"/>
  <c r="W44" i="5" s="1"/>
  <c r="AG46" i="3"/>
  <c r="M38" i="3"/>
  <c r="BC21" i="1"/>
  <c r="D58" i="5"/>
  <c r="W58" i="5" s="1"/>
  <c r="AC62" i="3"/>
  <c r="U34" i="5"/>
  <c r="V31" i="7"/>
  <c r="AS49" i="1"/>
  <c r="E36" i="5"/>
  <c r="X36" i="5" s="1"/>
  <c r="Y20" i="3"/>
  <c r="Y16" i="3"/>
  <c r="I51" i="17"/>
  <c r="AW20" i="1"/>
  <c r="Y41" i="3"/>
  <c r="I55" i="17"/>
  <c r="L20" i="5"/>
  <c r="D31" i="14"/>
  <c r="BJ26" i="1"/>
  <c r="V21" i="7"/>
  <c r="P46" i="5"/>
  <c r="BG37" i="1"/>
  <c r="V59" i="7"/>
  <c r="D22" i="10"/>
  <c r="W22" i="10" s="1"/>
  <c r="E46" i="15"/>
  <c r="X46" i="15" s="1"/>
  <c r="AG24" i="1"/>
  <c r="AC18" i="3"/>
  <c r="I59" i="17"/>
  <c r="H29" i="14"/>
  <c r="I29" i="5"/>
  <c r="L43" i="5"/>
  <c r="U33" i="5"/>
  <c r="H22" i="14"/>
  <c r="D32" i="14"/>
  <c r="W32" i="14" s="1"/>
  <c r="BO22" i="1"/>
  <c r="V42" i="14"/>
  <c r="H46" i="5"/>
  <c r="E42" i="3"/>
  <c r="BN48" i="1"/>
  <c r="E35" i="18"/>
  <c r="X35" i="18" s="1"/>
  <c r="BN49" i="1"/>
  <c r="V36" i="18"/>
  <c r="H29" i="19"/>
  <c r="T57" i="3"/>
  <c r="E46" i="7"/>
  <c r="X46" i="7" s="1"/>
  <c r="D44" i="6"/>
  <c r="W44" i="6" s="1"/>
  <c r="BN54" i="1"/>
  <c r="E38" i="18"/>
  <c r="X38" i="18" s="1"/>
  <c r="BN55" i="1"/>
  <c r="V39" i="18"/>
  <c r="H35" i="19"/>
  <c r="Q42" i="19"/>
  <c r="H34" i="19"/>
  <c r="Q45" i="19"/>
  <c r="D59" i="20"/>
  <c r="W59" i="20" s="1"/>
  <c r="Q52" i="19"/>
  <c r="H44" i="19"/>
  <c r="Q55" i="19"/>
  <c r="E17" i="21"/>
  <c r="V63" i="22"/>
  <c r="E21" i="24"/>
  <c r="X21" i="24" s="1"/>
  <c r="D47" i="22"/>
  <c r="W47" i="22" s="1"/>
  <c r="V23" i="24"/>
  <c r="AL21" i="3"/>
  <c r="Q41" i="17"/>
  <c r="Y29" i="17"/>
  <c r="I50" i="14"/>
  <c r="U45" i="5"/>
  <c r="D16" i="14"/>
  <c r="W16" i="14" s="1"/>
  <c r="AH34" i="3"/>
  <c r="AG17" i="3"/>
  <c r="P62" i="3"/>
  <c r="I44" i="5"/>
  <c r="D61" i="7"/>
  <c r="W61" i="7" s="1"/>
  <c r="P57" i="3"/>
  <c r="D27" i="14"/>
  <c r="E28" i="14"/>
  <c r="U55" i="3"/>
  <c r="E45" i="14"/>
  <c r="BO33" i="1"/>
  <c r="D53" i="5"/>
  <c r="W53" i="5" s="1"/>
  <c r="U24" i="3"/>
  <c r="AX49" i="1"/>
  <c r="P58" i="5"/>
  <c r="L32" i="5"/>
  <c r="M16" i="5"/>
  <c r="I27" i="6"/>
  <c r="E30" i="7"/>
  <c r="X30" i="7" s="1"/>
  <c r="L54" i="5"/>
  <c r="H26" i="6"/>
  <c r="DV29" i="17"/>
  <c r="D33" i="5"/>
  <c r="W33" i="5" s="1"/>
  <c r="BK41" i="1"/>
  <c r="E16" i="7"/>
  <c r="X16" i="7" s="1"/>
  <c r="V16" i="14"/>
  <c r="V34" i="15"/>
  <c r="BK58" i="1"/>
  <c r="BR53" i="1"/>
  <c r="V38" i="19"/>
  <c r="BR54" i="1"/>
  <c r="E38" i="19"/>
  <c r="V51" i="7"/>
  <c r="H38" i="17"/>
  <c r="M30" i="5"/>
  <c r="E51" i="15"/>
  <c r="X51" i="15" s="1"/>
  <c r="H58" i="1"/>
  <c r="U25" i="3"/>
  <c r="D61" i="10"/>
  <c r="W61" i="10" s="1"/>
  <c r="D25" i="3"/>
  <c r="V16" i="5"/>
  <c r="H34" i="6"/>
  <c r="Y36" i="3"/>
  <c r="BG36" i="1"/>
  <c r="H54" i="1"/>
  <c r="Q45" i="6"/>
  <c r="AD54" i="3"/>
  <c r="E51" i="14"/>
  <c r="X51" i="14" s="1"/>
  <c r="DV43" i="17"/>
  <c r="AT18" i="1"/>
  <c r="AW47" i="1"/>
  <c r="I48" i="14"/>
  <c r="L56" i="5"/>
  <c r="M26" i="6"/>
  <c r="I55" i="6"/>
  <c r="X45" i="3"/>
  <c r="AD43" i="3"/>
  <c r="BG35" i="1"/>
  <c r="E61" i="10"/>
  <c r="X61" i="10" s="1"/>
  <c r="V60" i="14"/>
  <c r="L29" i="5"/>
  <c r="D34" i="14"/>
  <c r="W34" i="14" s="1"/>
  <c r="D23" i="3"/>
  <c r="H22" i="17"/>
  <c r="BO26" i="1"/>
  <c r="V34" i="5"/>
  <c r="M47" i="3"/>
  <c r="AX61" i="1"/>
  <c r="D36" i="5"/>
  <c r="E42" i="5"/>
  <c r="V48" i="10"/>
  <c r="I25" i="6"/>
  <c r="M34" i="5"/>
  <c r="I42" i="5"/>
  <c r="AH51" i="3"/>
  <c r="V50" i="15"/>
  <c r="E31" i="5"/>
  <c r="DV41" i="17"/>
  <c r="BK32" i="1"/>
  <c r="Q40" i="5"/>
  <c r="L16" i="5"/>
  <c r="U17" i="5"/>
  <c r="U65" i="5" s="1"/>
  <c r="BK27" i="1"/>
  <c r="BR45" i="1"/>
  <c r="V34" i="19"/>
  <c r="BR46" i="1"/>
  <c r="E34" i="19"/>
  <c r="H62" i="5"/>
  <c r="H60" i="17"/>
  <c r="AG43" i="3"/>
  <c r="BK62" i="1"/>
  <c r="BR51" i="1"/>
  <c r="V37" i="19"/>
  <c r="BR52" i="1"/>
  <c r="E37" i="19"/>
  <c r="M28" i="19"/>
  <c r="V27" i="20"/>
  <c r="M31" i="19"/>
  <c r="E28" i="20"/>
  <c r="X28" i="20" s="1"/>
  <c r="M38" i="19"/>
  <c r="V32" i="20"/>
  <c r="M41" i="19"/>
  <c r="E33" i="20"/>
  <c r="X33" i="20" s="1"/>
  <c r="E33" i="21"/>
  <c r="X33" i="21" s="1"/>
  <c r="E17" i="23"/>
  <c r="E36" i="21"/>
  <c r="X36" i="21" s="1"/>
  <c r="E20" i="23"/>
  <c r="X20" i="23" s="1"/>
  <c r="V34" i="24"/>
  <c r="BV41" i="1"/>
  <c r="D38" i="17"/>
  <c r="AK25" i="17"/>
  <c r="P30" i="3"/>
  <c r="AT42" i="1"/>
  <c r="H43" i="14"/>
  <c r="AP59" i="1"/>
  <c r="Q47" i="6"/>
  <c r="BC16" i="1"/>
  <c r="L30" i="3"/>
  <c r="E41" i="14"/>
  <c r="P57" i="6"/>
  <c r="H41" i="6"/>
  <c r="AD55" i="3"/>
  <c r="T53" i="5"/>
  <c r="E39" i="15"/>
  <c r="X39" i="15" s="1"/>
  <c r="BO44" i="1"/>
  <c r="AG48" i="3"/>
  <c r="AT16" i="1"/>
  <c r="E43" i="10"/>
  <c r="X43" i="10" s="1"/>
  <c r="D30" i="15"/>
  <c r="W30" i="15" s="1"/>
  <c r="Q27" i="5"/>
  <c r="V35" i="6"/>
  <c r="L53" i="6"/>
  <c r="E63" i="15"/>
  <c r="X63" i="15" s="1"/>
  <c r="E54" i="15"/>
  <c r="X54" i="15" s="1"/>
  <c r="AH50" i="3"/>
  <c r="Y40" i="3"/>
  <c r="X36" i="3"/>
  <c r="M61" i="3"/>
  <c r="BK25" i="1"/>
  <c r="M59" i="1"/>
  <c r="BG39" i="1"/>
  <c r="AW54" i="1"/>
  <c r="BJ56" i="1"/>
  <c r="M34" i="14"/>
  <c r="D16" i="19"/>
  <c r="M32" i="14"/>
  <c r="D17" i="19"/>
  <c r="P60" i="3"/>
  <c r="L48" i="6"/>
  <c r="BK63" i="1"/>
  <c r="BR27" i="1"/>
  <c r="V25" i="19"/>
  <c r="BR28" i="1"/>
  <c r="E25" i="19"/>
  <c r="L53" i="19"/>
  <c r="V15" i="20"/>
  <c r="L56" i="19"/>
  <c r="V18" i="20"/>
  <c r="L63" i="19"/>
  <c r="V20" i="20"/>
  <c r="M17" i="19"/>
  <c r="E21" i="20"/>
  <c r="X21" i="20" s="1"/>
  <c r="D56" i="20"/>
  <c r="W56" i="20" s="1"/>
  <c r="E56" i="22"/>
  <c r="X56" i="22" s="1"/>
  <c r="D62" i="20"/>
  <c r="W62" i="20" s="1"/>
  <c r="E59" i="22"/>
  <c r="X59" i="22" s="1"/>
  <c r="AL42" i="3"/>
  <c r="T63" i="17"/>
  <c r="AH24" i="17"/>
  <c r="I35" i="14"/>
  <c r="D29" i="5"/>
  <c r="W29" i="5" s="1"/>
  <c r="P42" i="5"/>
  <c r="I61" i="14"/>
  <c r="BC61" i="1"/>
  <c r="Q59" i="5"/>
  <c r="BJ17" i="1"/>
  <c r="BN20" i="1"/>
  <c r="M42" i="14"/>
  <c r="E21" i="18"/>
  <c r="X21" i="18" s="1"/>
  <c r="D61" i="18"/>
  <c r="W61" i="18" s="1"/>
  <c r="BN21" i="1"/>
  <c r="M40" i="14"/>
  <c r="V22" i="18"/>
  <c r="D62" i="18"/>
  <c r="W62" i="18" s="1"/>
  <c r="U59" i="5"/>
  <c r="M40" i="5"/>
  <c r="V52" i="18"/>
  <c r="E52" i="18"/>
  <c r="X52" i="18" s="1"/>
  <c r="T45" i="19"/>
  <c r="T48" i="19"/>
  <c r="H22" i="3"/>
  <c r="BR44" i="1"/>
  <c r="M23" i="19"/>
  <c r="M33" i="19"/>
  <c r="E28" i="21"/>
  <c r="X28" i="21" s="1"/>
  <c r="D30" i="17"/>
  <c r="Y58" i="3"/>
  <c r="BO45" i="1"/>
  <c r="E51" i="19"/>
  <c r="V52" i="19"/>
  <c r="E26" i="14"/>
  <c r="BO51" i="1"/>
  <c r="E54" i="19"/>
  <c r="V55" i="19"/>
  <c r="V58" i="19"/>
  <c r="V46" i="20"/>
  <c r="D18" i="20"/>
  <c r="W18" i="20" s="1"/>
  <c r="D21" i="20"/>
  <c r="W21" i="20" s="1"/>
  <c r="V34" i="23"/>
  <c r="V37" i="23"/>
  <c r="BW48" i="1"/>
  <c r="AG49" i="17"/>
  <c r="D38" i="22"/>
  <c r="W38" i="22" s="1"/>
  <c r="D21" i="24"/>
  <c r="W21" i="24" s="1"/>
  <c r="E26" i="22"/>
  <c r="X26" i="22" s="1"/>
  <c r="D24" i="24"/>
  <c r="W24" i="24" s="1"/>
  <c r="V53" i="25"/>
  <c r="P52" i="17"/>
  <c r="E63" i="17"/>
  <c r="E39" i="24"/>
  <c r="X39" i="24" s="1"/>
  <c r="V33" i="24"/>
  <c r="BV32" i="1"/>
  <c r="L62" i="19"/>
  <c r="D48" i="20"/>
  <c r="W48" i="20" s="1"/>
  <c r="D54" i="20"/>
  <c r="W54" i="20" s="1"/>
  <c r="AK48" i="3"/>
  <c r="T59" i="17"/>
  <c r="V17" i="21"/>
  <c r="E62" i="22"/>
  <c r="X62" i="22" s="1"/>
  <c r="E18" i="21"/>
  <c r="X18" i="21" s="1"/>
  <c r="D46" i="22"/>
  <c r="W46" i="22" s="1"/>
  <c r="AL39" i="3"/>
  <c r="AL54" i="3"/>
  <c r="D20" i="17"/>
  <c r="AH36" i="17"/>
  <c r="D42" i="25"/>
  <c r="W42" i="25" s="1"/>
  <c r="D22" i="25"/>
  <c r="W22" i="25" s="1"/>
  <c r="AK41" i="3"/>
  <c r="P57" i="17"/>
  <c r="T38" i="17"/>
  <c r="Y27" i="17"/>
  <c r="AH38" i="17"/>
  <c r="X51" i="17"/>
  <c r="AD32" i="17"/>
  <c r="AK53" i="3"/>
  <c r="P63" i="17"/>
  <c r="M44" i="3"/>
  <c r="BK54" i="1"/>
  <c r="BR55" i="1"/>
  <c r="V39" i="19"/>
  <c r="BR56" i="1"/>
  <c r="E39" i="19"/>
  <c r="M32" i="19"/>
  <c r="V29" i="20"/>
  <c r="M35" i="19"/>
  <c r="E30" i="20"/>
  <c r="X30" i="20" s="1"/>
  <c r="M42" i="19"/>
  <c r="BJ61" i="1"/>
  <c r="V62" i="18"/>
  <c r="E62" i="18"/>
  <c r="X62" i="18" s="1"/>
  <c r="U16" i="19"/>
  <c r="U19" i="19"/>
  <c r="U26" i="19"/>
  <c r="U29" i="19"/>
  <c r="E61" i="23"/>
  <c r="X61" i="23" s="1"/>
  <c r="D44" i="23"/>
  <c r="W44" i="23" s="1"/>
  <c r="D44" i="25"/>
  <c r="W44" i="25" s="1"/>
  <c r="Y45" i="17"/>
  <c r="E39" i="5"/>
  <c r="AD47" i="3"/>
  <c r="I60" i="3"/>
  <c r="BN28" i="1"/>
  <c r="E25" i="18"/>
  <c r="X25" i="18" s="1"/>
  <c r="BN29" i="1"/>
  <c r="V26" i="18"/>
  <c r="D58" i="19"/>
  <c r="W58" i="19" s="1"/>
  <c r="D59" i="3"/>
  <c r="AC36" i="3"/>
  <c r="BJ36" i="1"/>
  <c r="V19" i="19"/>
  <c r="BR16" i="1"/>
  <c r="E19" i="19"/>
  <c r="L41" i="19"/>
  <c r="U52" i="19"/>
  <c r="L44" i="19"/>
  <c r="U55" i="19"/>
  <c r="L51" i="19"/>
  <c r="U30" i="19"/>
  <c r="L22" i="19"/>
  <c r="U33" i="19"/>
  <c r="D18" i="22"/>
  <c r="W18" i="22" s="1"/>
  <c r="D46" i="23"/>
  <c r="W46" i="23" s="1"/>
  <c r="V24" i="22"/>
  <c r="D52" i="23"/>
  <c r="W52" i="23" s="1"/>
  <c r="E40" i="25"/>
  <c r="X40" i="25" s="1"/>
  <c r="D52" i="25"/>
  <c r="W52" i="25" s="1"/>
  <c r="T19" i="17"/>
  <c r="AC44" i="17"/>
  <c r="E23" i="22"/>
  <c r="X23" i="22" s="1"/>
  <c r="E19" i="22"/>
  <c r="X19" i="22" s="1"/>
  <c r="E63" i="23"/>
  <c r="X63" i="23" s="1"/>
  <c r="D45" i="23"/>
  <c r="W45" i="23" s="1"/>
  <c r="D20" i="22"/>
  <c r="W20" i="22" s="1"/>
  <c r="D48" i="23"/>
  <c r="W48" i="23" s="1"/>
  <c r="D51" i="23"/>
  <c r="W51" i="23" s="1"/>
  <c r="E38" i="25"/>
  <c r="X38" i="25" s="1"/>
  <c r="V32" i="25"/>
  <c r="D48" i="25"/>
  <c r="W48" i="25" s="1"/>
  <c r="T17" i="17"/>
  <c r="AD41" i="17"/>
  <c r="V28" i="24"/>
  <c r="E35" i="25"/>
  <c r="X35" i="25" s="1"/>
  <c r="BV26" i="1"/>
  <c r="V29" i="25"/>
  <c r="AL49" i="3"/>
  <c r="U38" i="19"/>
  <c r="T26" i="19"/>
  <c r="V32" i="21"/>
  <c r="V20" i="23"/>
  <c r="E34" i="24"/>
  <c r="X34" i="24" s="1"/>
  <c r="D23" i="23"/>
  <c r="W23" i="23" s="1"/>
  <c r="V46" i="24"/>
  <c r="BV46" i="1"/>
  <c r="Q61" i="17"/>
  <c r="AD18" i="17"/>
  <c r="E53" i="21"/>
  <c r="X53" i="21" s="1"/>
  <c r="V51" i="21"/>
  <c r="E34" i="23"/>
  <c r="X34" i="23" s="1"/>
  <c r="V36" i="23"/>
  <c r="E56" i="21"/>
  <c r="X56" i="21" s="1"/>
  <c r="V54" i="21"/>
  <c r="E37" i="23"/>
  <c r="X37" i="23" s="1"/>
  <c r="V39" i="23"/>
  <c r="D59" i="24"/>
  <c r="W59" i="24" s="1"/>
  <c r="D46" i="24"/>
  <c r="W46" i="24" s="1"/>
  <c r="BW49" i="1"/>
  <c r="BW52" i="1"/>
  <c r="U39" i="17"/>
  <c r="E19" i="17"/>
  <c r="AD26" i="17"/>
  <c r="AO47" i="17"/>
  <c r="E28" i="25"/>
  <c r="X28" i="25" s="1"/>
  <c r="AL19" i="3"/>
  <c r="V17" i="25"/>
  <c r="AK42" i="3"/>
  <c r="D35" i="25"/>
  <c r="W35" i="25" s="1"/>
  <c r="AL40" i="3"/>
  <c r="P17" i="17"/>
  <c r="Q32" i="17"/>
  <c r="U48" i="17"/>
  <c r="T62" i="17"/>
  <c r="E28" i="17"/>
  <c r="X60" i="17"/>
  <c r="AD38" i="17"/>
  <c r="AH22" i="17"/>
  <c r="AP34" i="17"/>
  <c r="Y26" i="17"/>
  <c r="AC16" i="17"/>
  <c r="AD48" i="17"/>
  <c r="AG22" i="17"/>
  <c r="AL52" i="3"/>
  <c r="P23" i="17"/>
  <c r="D19" i="19"/>
  <c r="W19" i="19" s="1"/>
  <c r="I16" i="19"/>
  <c r="V63" i="14"/>
  <c r="V26" i="7"/>
  <c r="H20" i="14"/>
  <c r="I20" i="17"/>
  <c r="BO43" i="1"/>
  <c r="M47" i="14"/>
  <c r="BS54" i="1"/>
  <c r="V60" i="18"/>
  <c r="E50" i="19"/>
  <c r="M45" i="14"/>
  <c r="BS55" i="1"/>
  <c r="E60" i="18"/>
  <c r="X60" i="18" s="1"/>
  <c r="V51" i="19"/>
  <c r="I54" i="19"/>
  <c r="P31" i="19"/>
  <c r="T61" i="19"/>
  <c r="D32" i="20"/>
  <c r="W32" i="20" s="1"/>
  <c r="I53" i="19"/>
  <c r="P34" i="19"/>
  <c r="D35" i="20"/>
  <c r="W35" i="20" s="1"/>
  <c r="D22" i="21"/>
  <c r="W22" i="21" s="1"/>
  <c r="P41" i="19"/>
  <c r="Q32" i="5"/>
  <c r="BO17" i="1"/>
  <c r="BS26" i="1"/>
  <c r="D28" i="19"/>
  <c r="BS27" i="1"/>
  <c r="D29" i="19"/>
  <c r="M52" i="19"/>
  <c r="V39" i="20"/>
  <c r="M55" i="19"/>
  <c r="E40" i="20"/>
  <c r="X40" i="20" s="1"/>
  <c r="M62" i="19"/>
  <c r="V45" i="20"/>
  <c r="P16" i="19"/>
  <c r="D17" i="20"/>
  <c r="V45" i="21"/>
  <c r="V30" i="23"/>
  <c r="V48" i="21"/>
  <c r="V33" i="23"/>
  <c r="E59" i="24"/>
  <c r="X59" i="24" s="1"/>
  <c r="BW40" i="1"/>
  <c r="D62" i="17"/>
  <c r="AO23" i="17"/>
  <c r="H20" i="5"/>
  <c r="E61" i="7"/>
  <c r="X61" i="7" s="1"/>
  <c r="I40" i="5"/>
  <c r="V59" i="15"/>
  <c r="Y21" i="3"/>
  <c r="H40" i="17"/>
  <c r="BO20" i="1"/>
  <c r="L24" i="14"/>
  <c r="BS40" i="1"/>
  <c r="V53" i="18"/>
  <c r="D42" i="19"/>
  <c r="L22" i="14"/>
  <c r="BS41" i="1"/>
  <c r="E53" i="18"/>
  <c r="X53" i="18" s="1"/>
  <c r="E43" i="19"/>
  <c r="I40" i="19"/>
  <c r="Q47" i="5"/>
  <c r="T62" i="5"/>
  <c r="E29" i="6"/>
  <c r="X29" i="6" s="1"/>
  <c r="BJ21" i="1"/>
  <c r="BN18" i="1"/>
  <c r="M46" i="14"/>
  <c r="E20" i="18"/>
  <c r="X20" i="18" s="1"/>
  <c r="D59" i="18"/>
  <c r="W59" i="18" s="1"/>
  <c r="BN19" i="1"/>
  <c r="M44" i="14"/>
  <c r="V21" i="18"/>
  <c r="D60" i="18"/>
  <c r="W60" i="18" s="1"/>
  <c r="D48" i="19"/>
  <c r="L25" i="19"/>
  <c r="P55" i="19"/>
  <c r="U36" i="19"/>
  <c r="D47" i="19"/>
  <c r="L28" i="19"/>
  <c r="P58" i="19"/>
  <c r="U39" i="19"/>
  <c r="V54" i="20"/>
  <c r="L35" i="19"/>
  <c r="Q16" i="19"/>
  <c r="T63" i="19"/>
  <c r="D34" i="20"/>
  <c r="W34" i="20" s="1"/>
  <c r="I55" i="19"/>
  <c r="P36" i="19"/>
  <c r="U17" i="19"/>
  <c r="D38" i="20"/>
  <c r="W38" i="20" s="1"/>
  <c r="D50" i="21"/>
  <c r="W50" i="21" s="1"/>
  <c r="D45" i="21"/>
  <c r="W45" i="21" s="1"/>
  <c r="E49" i="23"/>
  <c r="X49" i="23" s="1"/>
  <c r="V51" i="23"/>
  <c r="D56" i="21"/>
  <c r="W56" i="21" s="1"/>
  <c r="D51" i="21"/>
  <c r="W51" i="21" s="1"/>
  <c r="E52" i="23"/>
  <c r="X52" i="23" s="1"/>
  <c r="V54" i="23"/>
  <c r="V20" i="25"/>
  <c r="E21" i="25"/>
  <c r="X21" i="25" s="1"/>
  <c r="D41" i="25"/>
  <c r="W41" i="25" s="1"/>
  <c r="P22" i="17"/>
  <c r="U53" i="17"/>
  <c r="E33" i="17"/>
  <c r="AG17" i="17"/>
  <c r="V30" i="21"/>
  <c r="D26" i="22"/>
  <c r="W26" i="22" s="1"/>
  <c r="E35" i="21"/>
  <c r="X35" i="21" s="1"/>
  <c r="D21" i="22"/>
  <c r="W21" i="22" s="1"/>
  <c r="V18" i="23"/>
  <c r="D58" i="23"/>
  <c r="W58" i="23" s="1"/>
  <c r="E19" i="23"/>
  <c r="X19" i="23" s="1"/>
  <c r="D61" i="23"/>
  <c r="W61" i="23" s="1"/>
  <c r="E32" i="24"/>
  <c r="X32" i="24" s="1"/>
  <c r="D32" i="22"/>
  <c r="W32" i="22" s="1"/>
  <c r="E38" i="21"/>
  <c r="X38" i="21" s="1"/>
  <c r="D27" i="22"/>
  <c r="W27" i="22" s="1"/>
  <c r="V21" i="23"/>
  <c r="D37" i="22"/>
  <c r="W37" i="22" s="1"/>
  <c r="D22" i="23"/>
  <c r="W22" i="23" s="1"/>
  <c r="D16" i="24"/>
  <c r="W16" i="24" s="1"/>
  <c r="E42" i="24"/>
  <c r="X42" i="24" s="1"/>
  <c r="V50" i="25"/>
  <c r="V36" i="24"/>
  <c r="V40" i="25"/>
  <c r="BV42" i="1"/>
  <c r="BV45" i="1"/>
  <c r="P44" i="17"/>
  <c r="Q59" i="17"/>
  <c r="T25" i="17"/>
  <c r="D40" i="17"/>
  <c r="E55" i="17"/>
  <c r="AC52" i="17"/>
  <c r="AK33" i="17"/>
  <c r="E35" i="24"/>
  <c r="X35" i="24" s="1"/>
  <c r="D53" i="24"/>
  <c r="W53" i="24" s="1"/>
  <c r="E39" i="25"/>
  <c r="X39" i="25" s="1"/>
  <c r="D61" i="25"/>
  <c r="W61" i="25" s="1"/>
  <c r="V29" i="24"/>
  <c r="E62" i="24"/>
  <c r="X62" i="24" s="1"/>
  <c r="V33" i="25"/>
  <c r="E56" i="25"/>
  <c r="X56" i="25" s="1"/>
  <c r="BV16" i="1"/>
  <c r="BW43" i="1"/>
  <c r="U54" i="19"/>
  <c r="H16" i="19"/>
  <c r="L46" i="19"/>
  <c r="Q27" i="19"/>
  <c r="U57" i="19"/>
  <c r="V63" i="20"/>
  <c r="E50" i="20"/>
  <c r="X50" i="20" s="1"/>
  <c r="E33" i="22"/>
  <c r="X33" i="22" s="1"/>
  <c r="V35" i="22"/>
  <c r="D31" i="24"/>
  <c r="W31" i="24" s="1"/>
  <c r="E53" i="20"/>
  <c r="X53" i="20" s="1"/>
  <c r="E36" i="22"/>
  <c r="X36" i="22" s="1"/>
  <c r="V38" i="22"/>
  <c r="D34" i="24"/>
  <c r="W34" i="24" s="1"/>
  <c r="E54" i="25"/>
  <c r="X54" i="25" s="1"/>
  <c r="D28" i="25"/>
  <c r="W28" i="25" s="1"/>
  <c r="AK51" i="3"/>
  <c r="P62" i="17"/>
  <c r="T43" i="17"/>
  <c r="X22" i="17"/>
  <c r="AG33" i="17"/>
  <c r="V34" i="21"/>
  <c r="D34" i="22"/>
  <c r="W34" i="22" s="1"/>
  <c r="E39" i="21"/>
  <c r="X39" i="21" s="1"/>
  <c r="D29" i="22"/>
  <c r="W29" i="22" s="1"/>
  <c r="D21" i="23"/>
  <c r="W21" i="23" s="1"/>
  <c r="D39" i="22"/>
  <c r="W39" i="22" s="1"/>
  <c r="D24" i="23"/>
  <c r="W24" i="23" s="1"/>
  <c r="D17" i="24"/>
  <c r="D20" i="21"/>
  <c r="W20" i="21" s="1"/>
  <c r="E44" i="22"/>
  <c r="X44" i="22" s="1"/>
  <c r="E42" i="21"/>
  <c r="X42" i="21" s="1"/>
  <c r="D35" i="22"/>
  <c r="W35" i="22" s="1"/>
  <c r="D27" i="23"/>
  <c r="W27" i="23" s="1"/>
  <c r="E45" i="22"/>
  <c r="X45" i="22" s="1"/>
  <c r="D30" i="23"/>
  <c r="W30" i="23" s="1"/>
  <c r="D20" i="24"/>
  <c r="W20" i="24" s="1"/>
  <c r="V48" i="24"/>
  <c r="V58" i="25"/>
  <c r="V40" i="24"/>
  <c r="V45" i="25"/>
  <c r="BV50" i="1"/>
  <c r="AK23" i="3"/>
  <c r="BV53" i="1"/>
  <c r="P48" i="17"/>
  <c r="Q63" i="17"/>
  <c r="T29" i="17"/>
  <c r="D44" i="17"/>
  <c r="E59" i="17"/>
  <c r="AC21" i="17"/>
  <c r="AD57" i="17"/>
  <c r="AK49" i="17"/>
  <c r="E37" i="24"/>
  <c r="X37" i="24" s="1"/>
  <c r="D57" i="24"/>
  <c r="W57" i="24" s="1"/>
  <c r="E41" i="25"/>
  <c r="X41" i="25" s="1"/>
  <c r="AK20" i="3"/>
  <c r="D49" i="19"/>
  <c r="W49" i="19" s="1"/>
  <c r="P60" i="19"/>
  <c r="V55" i="20"/>
  <c r="D25" i="22"/>
  <c r="W25" i="22" s="1"/>
  <c r="D31" i="22"/>
  <c r="W31" i="22" s="1"/>
  <c r="D18" i="24"/>
  <c r="W18" i="24" s="1"/>
  <c r="V42" i="25"/>
  <c r="P46" i="17"/>
  <c r="E57" i="17"/>
  <c r="V26" i="21"/>
  <c r="E31" i="21"/>
  <c r="X31" i="21" s="1"/>
  <c r="D20" i="23"/>
  <c r="W20" i="23" s="1"/>
  <c r="E28" i="24"/>
  <c r="X28" i="24" s="1"/>
  <c r="E34" i="21"/>
  <c r="X34" i="21" s="1"/>
  <c r="V17" i="23"/>
  <c r="E18" i="23"/>
  <c r="X18" i="23" s="1"/>
  <c r="E38" i="24"/>
  <c r="X38" i="24" s="1"/>
  <c r="V32" i="24"/>
  <c r="BV28" i="1"/>
  <c r="BV37" i="1"/>
  <c r="Q55" i="17"/>
  <c r="D36" i="17"/>
  <c r="Y57" i="17"/>
  <c r="AK19" i="17"/>
  <c r="D49" i="24"/>
  <c r="W49" i="24" s="1"/>
  <c r="D53" i="25"/>
  <c r="W53" i="25" s="1"/>
  <c r="E60" i="24"/>
  <c r="X60" i="24" s="1"/>
  <c r="E48" i="25"/>
  <c r="X48" i="25" s="1"/>
  <c r="BW39" i="1"/>
  <c r="AK57" i="3"/>
  <c r="BW38" i="1"/>
  <c r="Q16" i="17"/>
  <c r="U32" i="17"/>
  <c r="T46" i="17"/>
  <c r="D61" i="17"/>
  <c r="X28" i="17"/>
  <c r="AG39" i="17"/>
  <c r="AO19" i="17"/>
  <c r="X59" i="17"/>
  <c r="AC22" i="17"/>
  <c r="AC58" i="17"/>
  <c r="AL20" i="3"/>
  <c r="BW50" i="1"/>
  <c r="E28" i="19"/>
  <c r="H33" i="19"/>
  <c r="AC32" i="3"/>
  <c r="D24" i="15"/>
  <c r="W24" i="15" s="1"/>
  <c r="V59" i="5"/>
  <c r="Q17" i="6"/>
  <c r="Q65" i="6" s="1"/>
  <c r="D18" i="14"/>
  <c r="BK22" i="1"/>
  <c r="L60" i="14"/>
  <c r="BS22" i="1"/>
  <c r="E43" i="18"/>
  <c r="X43" i="18" s="1"/>
  <c r="D24" i="19"/>
  <c r="L58" i="14"/>
  <c r="BS23" i="1"/>
  <c r="E44" i="18"/>
  <c r="X44" i="18" s="1"/>
  <c r="D25" i="19"/>
  <c r="I22" i="19"/>
  <c r="M48" i="19"/>
  <c r="T29" i="19"/>
  <c r="V37" i="20"/>
  <c r="I21" i="19"/>
  <c r="M51" i="19"/>
  <c r="T32" i="19"/>
  <c r="E38" i="20"/>
  <c r="X38" i="20" s="1"/>
  <c r="V29" i="21"/>
  <c r="M58" i="19"/>
  <c r="T55" i="19"/>
  <c r="BJ44" i="1"/>
  <c r="M22" i="14"/>
  <c r="V17" i="19"/>
  <c r="M20" i="14"/>
  <c r="E17" i="19"/>
  <c r="L37" i="19"/>
  <c r="U48" i="19"/>
  <c r="L40" i="19"/>
  <c r="U51" i="19"/>
  <c r="L47" i="19"/>
  <c r="U58" i="19"/>
  <c r="L50" i="19"/>
  <c r="U61" i="19"/>
  <c r="E54" i="20"/>
  <c r="X54" i="20" s="1"/>
  <c r="V39" i="22"/>
  <c r="E57" i="20"/>
  <c r="X57" i="20" s="1"/>
  <c r="V42" i="22"/>
  <c r="D49" i="25"/>
  <c r="W49" i="25" s="1"/>
  <c r="AK59" i="3"/>
  <c r="T47" i="17"/>
  <c r="AG41" i="17"/>
  <c r="D19" i="15"/>
  <c r="W19" i="15" s="1"/>
  <c r="I57" i="17"/>
  <c r="AH37" i="3"/>
  <c r="D40" i="15"/>
  <c r="W40" i="15" s="1"/>
  <c r="P32" i="6"/>
  <c r="Y60" i="3"/>
  <c r="BK50" i="1"/>
  <c r="L41" i="14"/>
  <c r="BR57" i="1"/>
  <c r="D29" i="18"/>
  <c r="W29" i="18" s="1"/>
  <c r="V40" i="19"/>
  <c r="L39" i="14"/>
  <c r="BR58" i="1"/>
  <c r="D30" i="18"/>
  <c r="W30" i="18" s="1"/>
  <c r="E40" i="19"/>
  <c r="H57" i="19"/>
  <c r="T34" i="3"/>
  <c r="D44" i="14"/>
  <c r="W44" i="14" s="1"/>
  <c r="E23" i="7"/>
  <c r="X23" i="7" s="1"/>
  <c r="E19" i="6"/>
  <c r="X19" i="6" s="1"/>
  <c r="BO32" i="1"/>
  <c r="M63" i="14"/>
  <c r="BS46" i="1"/>
  <c r="V56" i="18"/>
  <c r="E46" i="19"/>
  <c r="M61" i="14"/>
  <c r="BS47" i="1"/>
  <c r="E56" i="18"/>
  <c r="X56" i="18" s="1"/>
  <c r="V47" i="19"/>
  <c r="I46" i="19"/>
  <c r="P23" i="19"/>
  <c r="T53" i="19"/>
  <c r="D24" i="20"/>
  <c r="W24" i="20" s="1"/>
  <c r="I45" i="19"/>
  <c r="P26" i="19"/>
  <c r="T56" i="19"/>
  <c r="D27" i="20"/>
  <c r="W27" i="20" s="1"/>
  <c r="V41" i="21"/>
  <c r="P33" i="19"/>
  <c r="T31" i="19"/>
  <c r="V38" i="20"/>
  <c r="I23" i="19"/>
  <c r="M53" i="19"/>
  <c r="T34" i="19"/>
  <c r="E39" i="20"/>
  <c r="X39" i="20" s="1"/>
  <c r="V40" i="21"/>
  <c r="D21" i="21"/>
  <c r="W21" i="21" s="1"/>
  <c r="D33" i="23"/>
  <c r="W33" i="23" s="1"/>
  <c r="D36" i="23"/>
  <c r="W36" i="23" s="1"/>
  <c r="D32" i="21"/>
  <c r="W32" i="21" s="1"/>
  <c r="D27" i="21"/>
  <c r="W27" i="21" s="1"/>
  <c r="D39" i="23"/>
  <c r="W39" i="23" s="1"/>
  <c r="D42" i="23"/>
  <c r="W42" i="23" s="1"/>
  <c r="V54" i="24"/>
  <c r="E47" i="24"/>
  <c r="X47" i="24" s="1"/>
  <c r="BV62" i="1"/>
  <c r="BW16" i="1"/>
  <c r="U21" i="17"/>
  <c r="D50" i="17"/>
  <c r="AC45" i="17"/>
  <c r="AP54" i="17"/>
  <c r="D62" i="21"/>
  <c r="W62" i="21" s="1"/>
  <c r="E19" i="21"/>
  <c r="X19" i="21" s="1"/>
  <c r="D57" i="21"/>
  <c r="W57" i="21" s="1"/>
  <c r="D45" i="22"/>
  <c r="W45" i="22" s="1"/>
  <c r="E55" i="23"/>
  <c r="X55" i="23" s="1"/>
  <c r="D48" i="22"/>
  <c r="W48" i="22" s="1"/>
  <c r="V57" i="23"/>
  <c r="E22" i="24"/>
  <c r="X22" i="24" s="1"/>
  <c r="V17" i="22"/>
  <c r="E22" i="21"/>
  <c r="X22" i="21" s="1"/>
  <c r="D63" i="21"/>
  <c r="W63" i="21" s="1"/>
  <c r="D51" i="22"/>
  <c r="W51" i="22" s="1"/>
  <c r="E58" i="23"/>
  <c r="X58" i="23" s="1"/>
  <c r="D54" i="22"/>
  <c r="W54" i="22" s="1"/>
  <c r="V60" i="23"/>
  <c r="V24" i="24"/>
  <c r="E30" i="25"/>
  <c r="X30" i="25" s="1"/>
  <c r="AL55" i="3"/>
  <c r="V19" i="25"/>
  <c r="AL29" i="3"/>
  <c r="E53" i="25"/>
  <c r="X53" i="25" s="1"/>
  <c r="AL62" i="3"/>
  <c r="P28" i="17"/>
  <c r="Q43" i="17"/>
  <c r="U59" i="17"/>
  <c r="D24" i="17"/>
  <c r="E39" i="17"/>
  <c r="Y33" i="17"/>
  <c r="AC53" i="17"/>
  <c r="AH44" i="17"/>
  <c r="AS29" i="17"/>
  <c r="V61" i="24"/>
  <c r="E31" i="25"/>
  <c r="X31" i="25" s="1"/>
  <c r="E50" i="25"/>
  <c r="X50" i="25" s="1"/>
  <c r="AL59" i="3"/>
  <c r="E54" i="24"/>
  <c r="X54" i="24" s="1"/>
  <c r="V21" i="25"/>
  <c r="D26" i="25"/>
  <c r="W26" i="25" s="1"/>
  <c r="AL33" i="3"/>
  <c r="BW27" i="1"/>
  <c r="E55" i="25"/>
  <c r="X55" i="25" s="1"/>
  <c r="V59" i="19"/>
  <c r="I63" i="19"/>
  <c r="P44" i="19"/>
  <c r="U25" i="19"/>
  <c r="V47" i="20"/>
  <c r="V16" i="22"/>
  <c r="D61" i="21"/>
  <c r="W61" i="21" s="1"/>
  <c r="E57" i="23"/>
  <c r="X57" i="23" s="1"/>
  <c r="V59" i="23"/>
  <c r="V19" i="22"/>
  <c r="E16" i="22"/>
  <c r="X16" i="22" s="1"/>
  <c r="E60" i="23"/>
  <c r="X60" i="23" s="1"/>
  <c r="V62" i="23"/>
  <c r="E32" i="25"/>
  <c r="X32" i="25" s="1"/>
  <c r="V23" i="25"/>
  <c r="E57" i="25"/>
  <c r="X57" i="25" s="1"/>
  <c r="P30" i="17"/>
  <c r="U61" i="17"/>
  <c r="E41" i="17"/>
  <c r="AS21" i="17"/>
  <c r="V18" i="22"/>
  <c r="E23" i="21"/>
  <c r="X23" i="21" s="1"/>
  <c r="D53" i="22"/>
  <c r="W53" i="22" s="1"/>
  <c r="E59" i="23"/>
  <c r="X59" i="23" s="1"/>
  <c r="D56" i="22"/>
  <c r="W56" i="22" s="1"/>
  <c r="V61" i="23"/>
  <c r="E24" i="24"/>
  <c r="X24" i="24" s="1"/>
  <c r="E21" i="22"/>
  <c r="X21" i="22" s="1"/>
  <c r="E26" i="21"/>
  <c r="X26" i="21" s="1"/>
  <c r="E18" i="22"/>
  <c r="X18" i="22" s="1"/>
  <c r="D59" i="22"/>
  <c r="W59" i="22" s="1"/>
  <c r="E62" i="23"/>
  <c r="X62" i="23" s="1"/>
  <c r="D62" i="22"/>
  <c r="W62" i="22" s="1"/>
  <c r="D43" i="23"/>
  <c r="W43" i="23" s="1"/>
  <c r="V27" i="24"/>
  <c r="E34" i="25"/>
  <c r="X34" i="25" s="1"/>
  <c r="BV22" i="1"/>
  <c r="V27" i="25"/>
  <c r="AL45" i="3"/>
  <c r="E61" i="25"/>
  <c r="X61" i="25" s="1"/>
  <c r="BV21" i="1"/>
  <c r="P32" i="17"/>
  <c r="Q47" i="17"/>
  <c r="U62" i="17"/>
  <c r="D28" i="17"/>
  <c r="E43" i="17"/>
  <c r="Y41" i="17"/>
  <c r="AH52" i="17"/>
  <c r="BV29" i="1"/>
  <c r="Q51" i="17"/>
  <c r="D32" i="17"/>
  <c r="Y49" i="17"/>
  <c r="AH60" i="17"/>
  <c r="D45" i="24"/>
  <c r="W45" i="24" s="1"/>
  <c r="D45" i="25"/>
  <c r="W45" i="25" s="1"/>
  <c r="E58" i="24"/>
  <c r="X58" i="24" s="1"/>
  <c r="D40" i="25"/>
  <c r="W40" i="25" s="1"/>
  <c r="BW35" i="1"/>
  <c r="V34" i="20"/>
  <c r="M45" i="19"/>
  <c r="E35" i="20"/>
  <c r="X35" i="20" s="1"/>
  <c r="E37" i="21"/>
  <c r="X37" i="21" s="1"/>
  <c r="V22" i="23"/>
  <c r="E40" i="21"/>
  <c r="X40" i="21" s="1"/>
  <c r="D26" i="23"/>
  <c r="W26" i="23" s="1"/>
  <c r="V38" i="24"/>
  <c r="BV49" i="1"/>
  <c r="D42" i="17"/>
  <c r="AK41" i="17"/>
  <c r="E60" i="20"/>
  <c r="X60" i="20" s="1"/>
  <c r="V44" i="22"/>
  <c r="E46" i="22"/>
  <c r="X46" i="22" s="1"/>
  <c r="D41" i="24"/>
  <c r="W41" i="24" s="1"/>
  <c r="E63" i="20"/>
  <c r="X63" i="20" s="1"/>
  <c r="V48" i="22"/>
  <c r="E49" i="22"/>
  <c r="X49" i="22" s="1"/>
  <c r="E44" i="24"/>
  <c r="X44" i="24" s="1"/>
  <c r="AK24" i="3"/>
  <c r="D47" i="25"/>
  <c r="W47" i="25" s="1"/>
  <c r="AL22" i="3"/>
  <c r="Q23" i="17"/>
  <c r="T53" i="17"/>
  <c r="X42" i="17"/>
  <c r="AG53" i="17"/>
  <c r="V51" i="24"/>
  <c r="D19" i="25"/>
  <c r="W19" i="25" s="1"/>
  <c r="V43" i="24"/>
  <c r="V51" i="25"/>
  <c r="BV56" i="1"/>
  <c r="AK25" i="3"/>
  <c r="BV55" i="1"/>
  <c r="P49" i="17"/>
  <c r="U16" i="17"/>
  <c r="T30" i="17"/>
  <c r="D45" i="17"/>
  <c r="E60" i="17"/>
  <c r="AK53" i="17"/>
  <c r="X43" i="17"/>
  <c r="Y58" i="17"/>
  <c r="AC27" i="17"/>
  <c r="AD47" i="17"/>
  <c r="AK37" i="3"/>
  <c r="BW18" i="1"/>
  <c r="P55" i="17"/>
  <c r="D50" i="19"/>
  <c r="AC37" i="3"/>
  <c r="V53" i="10"/>
  <c r="E41" i="7"/>
  <c r="X41" i="7" s="1"/>
  <c r="M19" i="5"/>
  <c r="D31" i="3"/>
  <c r="AV31" i="3" s="1"/>
  <c r="BK39" i="1"/>
  <c r="BN58" i="1"/>
  <c r="BR39" i="1"/>
  <c r="E40" i="18"/>
  <c r="X40" i="18" s="1"/>
  <c r="V31" i="19"/>
  <c r="BN59" i="1"/>
  <c r="BR40" i="1"/>
  <c r="V41" i="18"/>
  <c r="E31" i="19"/>
  <c r="H39" i="19"/>
  <c r="M16" i="19"/>
  <c r="Q46" i="19"/>
  <c r="V21" i="20"/>
  <c r="H38" i="19"/>
  <c r="M19" i="19"/>
  <c r="Q49" i="19"/>
  <c r="E22" i="20"/>
  <c r="X22" i="20" s="1"/>
  <c r="D63" i="20"/>
  <c r="W63" i="20" s="1"/>
  <c r="M26" i="19"/>
  <c r="Q56" i="19"/>
  <c r="D40" i="6"/>
  <c r="W40" i="6" s="1"/>
  <c r="L52" i="14"/>
  <c r="V46" i="18"/>
  <c r="L50" i="14"/>
  <c r="E46" i="18"/>
  <c r="X46" i="18" s="1"/>
  <c r="I26" i="19"/>
  <c r="T33" i="19"/>
  <c r="I25" i="19"/>
  <c r="T36" i="19"/>
  <c r="V31" i="21"/>
  <c r="T43" i="19"/>
  <c r="I35" i="19"/>
  <c r="T46" i="19"/>
  <c r="E47" i="21"/>
  <c r="X47" i="21" s="1"/>
  <c r="E28" i="23"/>
  <c r="X28" i="23" s="1"/>
  <c r="E50" i="21"/>
  <c r="X50" i="21" s="1"/>
  <c r="E31" i="23"/>
  <c r="X31" i="23" s="1"/>
  <c r="D47" i="24"/>
  <c r="W47" i="24" s="1"/>
  <c r="BW37" i="1"/>
  <c r="U33" i="17"/>
  <c r="AC36" i="17"/>
  <c r="T52" i="5"/>
  <c r="D34" i="5"/>
  <c r="T30" i="5"/>
  <c r="V34" i="14"/>
  <c r="E19" i="15"/>
  <c r="X19" i="15" s="1"/>
  <c r="BJ16" i="1"/>
  <c r="BN44" i="1"/>
  <c r="BR25" i="1"/>
  <c r="E33" i="18"/>
  <c r="X33" i="18" s="1"/>
  <c r="V24" i="19"/>
  <c r="BN45" i="1"/>
  <c r="BR26" i="1"/>
  <c r="V34" i="18"/>
  <c r="E24" i="19"/>
  <c r="H25" i="19"/>
  <c r="D53" i="14"/>
  <c r="W53" i="14" s="1"/>
  <c r="H49" i="3"/>
  <c r="D47" i="6"/>
  <c r="W47" i="6" s="1"/>
  <c r="P24" i="5"/>
  <c r="E45" i="5"/>
  <c r="X45" i="5" s="1"/>
  <c r="P59" i="3"/>
  <c r="BK38" i="1"/>
  <c r="L29" i="14"/>
  <c r="BR63" i="1"/>
  <c r="D35" i="18"/>
  <c r="W35" i="18" s="1"/>
  <c r="V43" i="19"/>
  <c r="L27" i="14"/>
  <c r="D36" i="18"/>
  <c r="W36" i="18" s="1"/>
  <c r="V44" i="19"/>
  <c r="H63" i="19"/>
  <c r="M40" i="19"/>
  <c r="T21" i="19"/>
  <c r="V33" i="20"/>
  <c r="H62" i="19"/>
  <c r="M43" i="19"/>
  <c r="T24" i="19"/>
  <c r="E34" i="20"/>
  <c r="X34" i="20" s="1"/>
  <c r="V25" i="21"/>
  <c r="M50" i="19"/>
  <c r="T39" i="19"/>
  <c r="V22" i="20"/>
  <c r="H40" i="19"/>
  <c r="M21" i="19"/>
  <c r="Q51" i="19"/>
  <c r="E23" i="20"/>
  <c r="X23" i="20" s="1"/>
  <c r="V15" i="21"/>
  <c r="V59" i="22"/>
  <c r="E60" i="22"/>
  <c r="X60" i="22" s="1"/>
  <c r="E19" i="24"/>
  <c r="X19" i="24" s="1"/>
  <c r="V62" i="22"/>
  <c r="E63" i="22"/>
  <c r="X63" i="22" s="1"/>
  <c r="V21" i="24"/>
  <c r="AL31" i="3"/>
  <c r="AK54" i="3"/>
  <c r="AL50" i="3"/>
  <c r="Q37" i="17"/>
  <c r="D18" i="17"/>
  <c r="AD37" i="17"/>
  <c r="AL24" i="17"/>
  <c r="E57" i="21"/>
  <c r="X57" i="21" s="1"/>
  <c r="D44" i="20"/>
  <c r="W44" i="20" s="1"/>
  <c r="V55" i="21"/>
  <c r="V49" i="22"/>
  <c r="E38" i="23"/>
  <c r="X38" i="23" s="1"/>
  <c r="E50" i="22"/>
  <c r="X50" i="22" s="1"/>
  <c r="V40" i="23"/>
  <c r="E45" i="24"/>
  <c r="X45" i="24" s="1"/>
  <c r="E60" i="21"/>
  <c r="X60" i="21" s="1"/>
  <c r="D50" i="20"/>
  <c r="W50" i="20" s="1"/>
  <c r="V58" i="21"/>
  <c r="V52" i="22"/>
  <c r="E41" i="23"/>
  <c r="X41" i="23" s="1"/>
  <c r="E53" i="22"/>
  <c r="X53" i="22" s="1"/>
  <c r="V43" i="23"/>
  <c r="V16" i="24"/>
  <c r="E16" i="25"/>
  <c r="X16" i="25" s="1"/>
  <c r="AK40" i="3"/>
  <c r="D54" i="24"/>
  <c r="W54" i="24" s="1"/>
  <c r="D63" i="25"/>
  <c r="W63" i="25" s="1"/>
  <c r="BW57" i="1"/>
  <c r="AL30" i="3"/>
  <c r="BW60" i="1"/>
  <c r="Q27" i="17"/>
  <c r="U43" i="17"/>
  <c r="T57" i="17"/>
  <c r="E23" i="17"/>
  <c r="X50" i="17"/>
  <c r="AG61" i="17"/>
  <c r="AO63" i="17"/>
  <c r="V53" i="24"/>
  <c r="D18" i="25"/>
  <c r="W18" i="25" s="1"/>
  <c r="D23" i="25"/>
  <c r="W23" i="25" s="1"/>
  <c r="AL27" i="3"/>
  <c r="E46" i="24"/>
  <c r="X46" i="24" s="1"/>
  <c r="E19" i="25"/>
  <c r="X19" i="25" s="1"/>
  <c r="V55" i="25"/>
  <c r="AK50" i="3"/>
  <c r="BV60" i="1"/>
  <c r="D39" i="25"/>
  <c r="W39" i="25" s="1"/>
  <c r="V42" i="20"/>
  <c r="I31" i="19"/>
  <c r="M61" i="19"/>
  <c r="T42" i="19"/>
  <c r="V44" i="20"/>
  <c r="D34" i="21"/>
  <c r="W34" i="21" s="1"/>
  <c r="D37" i="21"/>
  <c r="W37" i="21" s="1"/>
  <c r="E24" i="23"/>
  <c r="X24" i="23" s="1"/>
  <c r="V26" i="23"/>
  <c r="E46" i="21"/>
  <c r="X46" i="21" s="1"/>
  <c r="E43" i="21"/>
  <c r="X43" i="21" s="1"/>
  <c r="E27" i="23"/>
  <c r="X27" i="23" s="1"/>
  <c r="V29" i="23"/>
  <c r="V62" i="24"/>
  <c r="E55" i="24"/>
  <c r="X55" i="24" s="1"/>
  <c r="BW29" i="1"/>
  <c r="BW32" i="1"/>
  <c r="U29" i="17"/>
  <c r="D58" i="17"/>
  <c r="AL56" i="17"/>
  <c r="E61" i="21"/>
  <c r="X61" i="21" s="1"/>
  <c r="D52" i="20"/>
  <c r="W52" i="20" s="1"/>
  <c r="V59" i="21"/>
  <c r="V53" i="22"/>
  <c r="E42" i="23"/>
  <c r="X42" i="23" s="1"/>
  <c r="E54" i="22"/>
  <c r="X54" i="22" s="1"/>
  <c r="V45" i="23"/>
  <c r="E16" i="24"/>
  <c r="X16" i="24" s="1"/>
  <c r="D44" i="21"/>
  <c r="W44" i="21" s="1"/>
  <c r="D58" i="20"/>
  <c r="W58" i="20" s="1"/>
  <c r="V62" i="21"/>
  <c r="V56" i="22"/>
  <c r="E46" i="23"/>
  <c r="X46" i="23" s="1"/>
  <c r="E57" i="22"/>
  <c r="X57" i="22" s="1"/>
  <c r="V48" i="23"/>
  <c r="V18" i="24"/>
  <c r="E22" i="25"/>
  <c r="X22" i="25" s="1"/>
  <c r="AK56" i="3"/>
  <c r="D62" i="24"/>
  <c r="W62" i="24" s="1"/>
  <c r="AK30" i="3"/>
  <c r="D29" i="25"/>
  <c r="W29" i="25" s="1"/>
  <c r="AL38" i="3"/>
  <c r="P16" i="17"/>
  <c r="Q31" i="17"/>
  <c r="U47" i="17"/>
  <c r="T61" i="17"/>
  <c r="E27" i="17"/>
  <c r="X58" i="17"/>
  <c r="AC37" i="17"/>
  <c r="AH20" i="17"/>
  <c r="AP30" i="17"/>
  <c r="V55" i="24"/>
  <c r="V22" i="25"/>
  <c r="D27" i="25"/>
  <c r="W27" i="25" s="1"/>
  <c r="AL35" i="3"/>
  <c r="L30" i="19"/>
  <c r="U41" i="19"/>
  <c r="D30" i="22"/>
  <c r="W30" i="22" s="1"/>
  <c r="D62" i="23"/>
  <c r="W62" i="23" s="1"/>
  <c r="D36" i="22"/>
  <c r="W36" i="22" s="1"/>
  <c r="D41" i="22"/>
  <c r="W41" i="22" s="1"/>
  <c r="V54" i="25"/>
  <c r="AK19" i="3"/>
  <c r="T27" i="17"/>
  <c r="V22" i="22"/>
  <c r="D17" i="22"/>
  <c r="D50" i="23"/>
  <c r="W50" i="23" s="1"/>
  <c r="D53" i="23"/>
  <c r="W53" i="23" s="1"/>
  <c r="D24" i="22"/>
  <c r="W24" i="22" s="1"/>
  <c r="V23" i="22"/>
  <c r="D56" i="23"/>
  <c r="W56" i="23" s="1"/>
  <c r="D59" i="23"/>
  <c r="W59" i="23" s="1"/>
  <c r="E42" i="25"/>
  <c r="X42" i="25" s="1"/>
  <c r="V36" i="25"/>
  <c r="D56" i="25"/>
  <c r="W56" i="25" s="1"/>
  <c r="P40" i="17"/>
  <c r="T21" i="17"/>
  <c r="E51" i="17"/>
  <c r="E31" i="24"/>
  <c r="X31" i="24" s="1"/>
  <c r="E37" i="25"/>
  <c r="X37" i="25" s="1"/>
  <c r="BV34" i="1"/>
  <c r="V31" i="25"/>
  <c r="AL57" i="3"/>
  <c r="E63" i="25"/>
  <c r="X63" i="25" s="1"/>
  <c r="BV23" i="1"/>
  <c r="P33" i="17"/>
  <c r="Q48" i="17"/>
  <c r="U63" i="17"/>
  <c r="D29" i="17"/>
  <c r="E44" i="17"/>
  <c r="Y43" i="17"/>
  <c r="AH54" i="17"/>
  <c r="X27" i="17"/>
  <c r="Y42" i="17"/>
  <c r="AC32" i="17"/>
  <c r="AC59" i="17"/>
  <c r="D54" i="25"/>
  <c r="W54" i="25" s="1"/>
  <c r="BV35" i="1"/>
  <c r="P39" i="17"/>
  <c r="V48" i="19"/>
  <c r="I48" i="19"/>
  <c r="BC28" i="1"/>
  <c r="H47" i="14"/>
  <c r="T19" i="5"/>
  <c r="V40" i="6"/>
  <c r="E34" i="10"/>
  <c r="X34" i="10" s="1"/>
  <c r="BJ52" i="1"/>
  <c r="BN26" i="1"/>
  <c r="M30" i="14"/>
  <c r="E24" i="18"/>
  <c r="X24" i="18" s="1"/>
  <c r="V15" i="19"/>
  <c r="BN27" i="1"/>
  <c r="M28" i="14"/>
  <c r="V25" i="18"/>
  <c r="D56" i="19"/>
  <c r="L33" i="19"/>
  <c r="P63" i="19"/>
  <c r="U44" i="19"/>
  <c r="D55" i="19"/>
  <c r="W55" i="19" s="1"/>
  <c r="L36" i="19"/>
  <c r="Q17" i="19"/>
  <c r="U47" i="19"/>
  <c r="V58" i="20"/>
  <c r="L43" i="19"/>
  <c r="Q24" i="19"/>
  <c r="Q21" i="5"/>
  <c r="BN30" i="1"/>
  <c r="E26" i="18"/>
  <c r="X26" i="18" s="1"/>
  <c r="BN31" i="1"/>
  <c r="V27" i="18"/>
  <c r="D60" i="19"/>
  <c r="Q18" i="19"/>
  <c r="D59" i="19"/>
  <c r="W59" i="19" s="1"/>
  <c r="Q21" i="19"/>
  <c r="V60" i="20"/>
  <c r="Q28" i="19"/>
  <c r="H20" i="19"/>
  <c r="Q31" i="19"/>
  <c r="D45" i="20"/>
  <c r="W45" i="20" s="1"/>
  <c r="E37" i="22"/>
  <c r="X37" i="22" s="1"/>
  <c r="D35" i="24"/>
  <c r="W35" i="24" s="1"/>
  <c r="E40" i="22"/>
  <c r="X40" i="22" s="1"/>
  <c r="D38" i="24"/>
  <c r="W38" i="24" s="1"/>
  <c r="E44" i="25"/>
  <c r="X44" i="25" s="1"/>
  <c r="Q17" i="17"/>
  <c r="X30" i="17"/>
  <c r="D50" i="6"/>
  <c r="W50" i="6" s="1"/>
  <c r="M46" i="5"/>
  <c r="V29" i="7"/>
  <c r="L17" i="3"/>
  <c r="L65" i="3" s="1"/>
  <c r="L17" i="5"/>
  <c r="AC56" i="3"/>
  <c r="BJ33" i="1"/>
  <c r="BO61" i="1"/>
  <c r="M58" i="14"/>
  <c r="E17" i="18"/>
  <c r="D53" i="18"/>
  <c r="W53" i="18" s="1"/>
  <c r="E61" i="19"/>
  <c r="X61" i="19" s="1"/>
  <c r="M56" i="14"/>
  <c r="V18" i="18"/>
  <c r="D54" i="18"/>
  <c r="W54" i="18" s="1"/>
  <c r="E62" i="19"/>
  <c r="X62" i="19" s="1"/>
  <c r="V39" i="15"/>
  <c r="L46" i="3"/>
  <c r="Y34" i="3"/>
  <c r="H34" i="5"/>
  <c r="H25" i="17"/>
  <c r="AG45" i="3"/>
  <c r="BK55" i="1"/>
  <c r="BN50" i="1"/>
  <c r="BR31" i="1"/>
  <c r="E36" i="18"/>
  <c r="X36" i="18" s="1"/>
  <c r="V27" i="19"/>
  <c r="BN51" i="1"/>
  <c r="BR32" i="1"/>
  <c r="V37" i="18"/>
  <c r="E27" i="19"/>
  <c r="X27" i="19" s="1"/>
  <c r="H31" i="19"/>
  <c r="L57" i="19"/>
  <c r="Q38" i="19"/>
  <c r="H30" i="19"/>
  <c r="L60" i="19"/>
  <c r="Q41" i="19"/>
  <c r="E18" i="20"/>
  <c r="X18" i="20" s="1"/>
  <c r="D55" i="20"/>
  <c r="W55" i="20" s="1"/>
  <c r="M18" i="19"/>
  <c r="Q48" i="19"/>
  <c r="U46" i="19"/>
  <c r="D57" i="19"/>
  <c r="L38" i="19"/>
  <c r="Q19" i="19"/>
  <c r="U49" i="19"/>
  <c r="V59" i="20"/>
  <c r="D39" i="20"/>
  <c r="W39" i="20" s="1"/>
  <c r="E24" i="22"/>
  <c r="X24" i="22" s="1"/>
  <c r="V27" i="22"/>
  <c r="D23" i="24"/>
  <c r="W23" i="24" s="1"/>
  <c r="E45" i="20"/>
  <c r="X45" i="20" s="1"/>
  <c r="E28" i="22"/>
  <c r="X28" i="22" s="1"/>
  <c r="V30" i="22"/>
  <c r="D26" i="24"/>
  <c r="W26" i="24" s="1"/>
  <c r="D25" i="25"/>
  <c r="W25" i="25" s="1"/>
  <c r="V57" i="25"/>
  <c r="AK35" i="3"/>
  <c r="P54" i="17"/>
  <c r="T35" i="17"/>
  <c r="Y21" i="17"/>
  <c r="AH32" i="17"/>
  <c r="D26" i="21"/>
  <c r="W26" i="21" s="1"/>
  <c r="E48" i="20"/>
  <c r="X48" i="20" s="1"/>
  <c r="D33" i="21"/>
  <c r="W33" i="21" s="1"/>
  <c r="E31" i="22"/>
  <c r="X31" i="22" s="1"/>
  <c r="E22" i="23"/>
  <c r="X22" i="23" s="1"/>
  <c r="V33" i="22"/>
  <c r="V24" i="23"/>
  <c r="D29" i="24"/>
  <c r="W29" i="24" s="1"/>
  <c r="E44" i="21"/>
  <c r="X44" i="21" s="1"/>
  <c r="E51" i="20"/>
  <c r="X51" i="20" s="1"/>
  <c r="D39" i="21"/>
  <c r="W39" i="21" s="1"/>
  <c r="E34" i="22"/>
  <c r="X34" i="22" s="1"/>
  <c r="E25" i="23"/>
  <c r="X25" i="23" s="1"/>
  <c r="V36" i="22"/>
  <c r="V27" i="23"/>
  <c r="D32" i="24"/>
  <c r="W32" i="24" s="1"/>
  <c r="V60" i="24"/>
  <c r="E46" i="25"/>
  <c r="X46" i="25" s="1"/>
  <c r="E53" i="24"/>
  <c r="X53" i="24" s="1"/>
  <c r="D24" i="25"/>
  <c r="W24" i="25" s="1"/>
  <c r="BW25" i="1"/>
  <c r="AK47" i="3"/>
  <c r="BW28" i="1"/>
  <c r="P60" i="17"/>
  <c r="U27" i="17"/>
  <c r="T41" i="17"/>
  <c r="D56" i="17"/>
  <c r="X18" i="17"/>
  <c r="AG29" i="17"/>
  <c r="AL48" i="17"/>
  <c r="V44" i="24"/>
  <c r="E17" i="25"/>
  <c r="V52" i="25"/>
  <c r="AK44" i="3"/>
  <c r="V37" i="24"/>
  <c r="D56" i="24"/>
  <c r="W56" i="24" s="1"/>
  <c r="V41" i="25"/>
  <c r="AK18" i="3"/>
  <c r="BV44" i="1"/>
  <c r="BW59" i="1"/>
  <c r="V26" i="20"/>
  <c r="H48" i="19"/>
  <c r="M29" i="19"/>
  <c r="Q59" i="19"/>
  <c r="E27" i="20"/>
  <c r="X27" i="20" s="1"/>
  <c r="V18" i="21"/>
  <c r="E21" i="21"/>
  <c r="X21" i="21" s="1"/>
  <c r="D49" i="22"/>
  <c r="W49" i="22" s="1"/>
  <c r="D52" i="22"/>
  <c r="W52" i="22" s="1"/>
  <c r="E23" i="24"/>
  <c r="X23" i="24" s="1"/>
  <c r="E24" i="21"/>
  <c r="X24" i="21" s="1"/>
  <c r="D55" i="22"/>
  <c r="W55" i="22" s="1"/>
  <c r="D58" i="22"/>
  <c r="W58" i="22" s="1"/>
  <c r="V25" i="24"/>
  <c r="AL63" i="3"/>
  <c r="AL37" i="3"/>
  <c r="BV17" i="1"/>
  <c r="Q45" i="17"/>
  <c r="D26" i="17"/>
  <c r="Y37" i="17"/>
  <c r="AH48" i="17"/>
  <c r="D42" i="21"/>
  <c r="W42" i="21" s="1"/>
  <c r="E52" i="20"/>
  <c r="X52" i="20" s="1"/>
  <c r="D41" i="21"/>
  <c r="W41" i="21" s="1"/>
  <c r="E35" i="22"/>
  <c r="X35" i="22" s="1"/>
  <c r="E26" i="23"/>
  <c r="X26" i="23" s="1"/>
  <c r="V37" i="22"/>
  <c r="V28" i="23"/>
  <c r="D33" i="24"/>
  <c r="W33" i="24" s="1"/>
  <c r="E48" i="21"/>
  <c r="X48" i="21" s="1"/>
  <c r="E55" i="20"/>
  <c r="X55" i="20" s="1"/>
  <c r="V46" i="21"/>
  <c r="E38" i="22"/>
  <c r="X38" i="22" s="1"/>
  <c r="E29" i="23"/>
  <c r="X29" i="23" s="1"/>
  <c r="V40" i="22"/>
  <c r="V31" i="23"/>
  <c r="D36" i="24"/>
  <c r="W36" i="24" s="1"/>
  <c r="D43" i="24"/>
  <c r="W43" i="24" s="1"/>
  <c r="E62" i="25"/>
  <c r="X62" i="25" s="1"/>
  <c r="E57" i="24"/>
  <c r="X57" i="24" s="1"/>
  <c r="D36" i="25"/>
  <c r="W36" i="25" s="1"/>
  <c r="BW33" i="1"/>
  <c r="AK55" i="3"/>
  <c r="BW36" i="1"/>
  <c r="U31" i="17"/>
  <c r="T45" i="17"/>
  <c r="D60" i="17"/>
  <c r="X26" i="17"/>
  <c r="AD58" i="17"/>
  <c r="V26" i="24"/>
  <c r="V63" i="24"/>
  <c r="E33" i="25"/>
  <c r="X33" i="25" s="1"/>
  <c r="E58" i="25"/>
  <c r="X58" i="25" s="1"/>
  <c r="BV18" i="1"/>
  <c r="E56" i="24"/>
  <c r="X56" i="24" s="1"/>
  <c r="V25" i="25"/>
  <c r="D32" i="25"/>
  <c r="W32" i="25" s="1"/>
  <c r="AL41" i="3"/>
  <c r="BW31" i="1"/>
  <c r="E59" i="25"/>
  <c r="X59" i="25" s="1"/>
  <c r="AK49" i="3"/>
  <c r="BW30" i="1"/>
  <c r="P29" i="17"/>
  <c r="P61" i="17"/>
  <c r="Q44" i="17"/>
  <c r="U28" i="17"/>
  <c r="U60" i="17"/>
  <c r="T42" i="17"/>
  <c r="D25" i="17"/>
  <c r="D57" i="17"/>
  <c r="E40" i="17"/>
  <c r="X36" i="17"/>
  <c r="Y51" i="17"/>
  <c r="AD22" i="17"/>
  <c r="AG47" i="17"/>
  <c r="AH62" i="17"/>
  <c r="AO35" i="17"/>
  <c r="X23" i="17"/>
  <c r="X55" i="17"/>
  <c r="Y38" i="17"/>
  <c r="AC19" i="17"/>
  <c r="AD27" i="17"/>
  <c r="AC35" i="17"/>
  <c r="AD56" i="17"/>
  <c r="AD55" i="17"/>
  <c r="D46" i="25"/>
  <c r="W46" i="25" s="1"/>
  <c r="AK61" i="3"/>
  <c r="BV27" i="1"/>
  <c r="BW42" i="1"/>
  <c r="P35" i="17"/>
  <c r="Q18" i="17"/>
  <c r="Q46" i="17"/>
  <c r="U30" i="17"/>
  <c r="T44" i="17"/>
  <c r="D27" i="17"/>
  <c r="D59" i="17"/>
  <c r="E42" i="17"/>
  <c r="X40" i="17"/>
  <c r="Y55" i="17"/>
  <c r="AC25" i="17"/>
  <c r="AD45" i="17"/>
  <c r="AG51" i="17"/>
  <c r="AK17" i="17"/>
  <c r="AO43" i="17"/>
  <c r="X25" i="17"/>
  <c r="X57" i="17"/>
  <c r="Y40" i="17"/>
  <c r="AD20" i="17"/>
  <c r="AD36" i="17"/>
  <c r="AG34" i="17"/>
  <c r="AH17" i="17"/>
  <c r="AH49" i="17"/>
  <c r="AK43" i="17"/>
  <c r="AL58" i="17"/>
  <c r="AP24" i="17"/>
  <c r="AK24" i="17"/>
  <c r="AK56" i="17"/>
  <c r="AL39" i="17"/>
  <c r="AO22" i="17"/>
  <c r="AO54" i="17"/>
  <c r="AP37" i="17"/>
  <c r="AS20" i="17"/>
  <c r="AS52" i="17"/>
  <c r="AT35" i="17"/>
  <c r="AW18" i="17"/>
  <c r="AW50" i="17"/>
  <c r="AX33" i="17"/>
  <c r="BB20" i="17"/>
  <c r="BO16" i="17"/>
  <c r="BN21" i="17"/>
  <c r="AS37" i="17"/>
  <c r="AT20" i="17"/>
  <c r="AT52" i="17"/>
  <c r="AW35" i="17"/>
  <c r="AX18" i="17"/>
  <c r="AX50" i="17"/>
  <c r="BS17" i="17"/>
  <c r="BR22" i="17"/>
  <c r="BF19" i="17"/>
  <c r="BC24" i="17"/>
  <c r="AG40" i="17"/>
  <c r="AH23" i="17"/>
  <c r="AH55" i="17"/>
  <c r="AK55" i="17"/>
  <c r="AO21" i="17"/>
  <c r="AP36" i="17"/>
  <c r="AK30" i="17"/>
  <c r="AK62" i="17"/>
  <c r="AL45" i="17"/>
  <c r="AO28" i="17"/>
  <c r="AO60" i="17"/>
  <c r="AP43" i="17"/>
  <c r="AS26" i="17"/>
  <c r="AS58" i="17"/>
  <c r="AT41" i="17"/>
  <c r="AW24" i="17"/>
  <c r="AW56" i="17"/>
  <c r="AX39" i="17"/>
  <c r="BB16" i="17"/>
  <c r="BN17" i="17"/>
  <c r="BK22" i="17"/>
  <c r="AS43" i="17"/>
  <c r="AT26" i="17"/>
  <c r="AT58" i="17"/>
  <c r="AW41" i="17"/>
  <c r="AX24" i="17"/>
  <c r="AX56" i="17"/>
  <c r="BR18" i="17"/>
  <c r="BC20" i="17"/>
  <c r="BJ25" i="17"/>
  <c r="BJ29" i="17"/>
  <c r="BG34" i="17"/>
  <c r="BF39" i="17"/>
  <c r="BO27" i="17"/>
  <c r="BN32" i="17"/>
  <c r="BK37" i="17"/>
  <c r="BJ42" i="17"/>
  <c r="BG47" i="17"/>
  <c r="BR27" i="17"/>
  <c r="BO32" i="17"/>
  <c r="BN37" i="17"/>
  <c r="BW25" i="17"/>
  <c r="BV30" i="17"/>
  <c r="BS35" i="17"/>
  <c r="BR40" i="17"/>
  <c r="BO45" i="17"/>
  <c r="BS32" i="17"/>
  <c r="BR37" i="17"/>
  <c r="BB26" i="17"/>
  <c r="BW35" i="17"/>
  <c r="BV40" i="17"/>
  <c r="BS45" i="17"/>
  <c r="BC26" i="17"/>
  <c r="BB31" i="17"/>
  <c r="BJ24" i="17"/>
  <c r="BG29" i="17"/>
  <c r="BG37" i="17"/>
  <c r="BC47" i="17"/>
  <c r="BF41" i="17"/>
  <c r="BB51" i="17"/>
  <c r="BO58" i="17"/>
  <c r="BJ41" i="17"/>
  <c r="BF51" i="17"/>
  <c r="BS58" i="17"/>
  <c r="Q26" i="17"/>
  <c r="Q58" i="17"/>
  <c r="U42" i="17"/>
  <c r="T24" i="17"/>
  <c r="T56" i="17"/>
  <c r="D39" i="17"/>
  <c r="E22" i="17"/>
  <c r="E54" i="17"/>
  <c r="X48" i="17"/>
  <c r="Y63" i="17"/>
  <c r="AD30" i="17"/>
  <c r="AG59" i="17"/>
  <c r="AK29" i="17"/>
  <c r="AO59" i="17"/>
  <c r="X29" i="17"/>
  <c r="X61" i="17"/>
  <c r="Y44" i="17"/>
  <c r="AD25" i="17"/>
  <c r="AD35" i="17"/>
  <c r="AC39" i="17"/>
  <c r="AD60" i="17"/>
  <c r="AD59" i="17"/>
  <c r="AG38" i="17"/>
  <c r="AH21" i="17"/>
  <c r="AH53" i="17"/>
  <c r="AK51" i="17"/>
  <c r="AO17" i="17"/>
  <c r="AP32" i="17"/>
  <c r="AK28" i="17"/>
  <c r="AK60" i="17"/>
  <c r="AL43" i="17"/>
  <c r="AO26" i="17"/>
  <c r="AO58" i="17"/>
  <c r="AP41" i="17"/>
  <c r="AS24" i="17"/>
  <c r="AS56" i="17"/>
  <c r="AT39" i="17"/>
  <c r="AW22" i="17"/>
  <c r="AW54" i="17"/>
  <c r="AX37" i="17"/>
  <c r="BR20" i="17"/>
  <c r="BF17" i="17"/>
  <c r="BC22" i="17"/>
  <c r="AS41" i="17"/>
  <c r="AT24" i="17"/>
  <c r="AT56" i="17"/>
  <c r="AW39" i="17"/>
  <c r="AX22" i="17"/>
  <c r="AX54" i="17"/>
  <c r="BJ18" i="17"/>
  <c r="BG23" i="17"/>
  <c r="BV19" i="17"/>
  <c r="BS24" i="17"/>
  <c r="AG44" i="17"/>
  <c r="AH27" i="17"/>
  <c r="AH59" i="17"/>
  <c r="AK63" i="17"/>
  <c r="AO29" i="17"/>
  <c r="AP44" i="17"/>
  <c r="AK34" i="17"/>
  <c r="AL17" i="17"/>
  <c r="AL49" i="17"/>
  <c r="AO32" i="17"/>
  <c r="AP47" i="17"/>
  <c r="AS30" i="17"/>
  <c r="AS62" i="17"/>
  <c r="AT45" i="17"/>
  <c r="AW28" i="17"/>
  <c r="AW60" i="17"/>
  <c r="AX43" i="17"/>
  <c r="BR16" i="17"/>
  <c r="BO21" i="17"/>
  <c r="BC18" i="17"/>
  <c r="BB23" i="17"/>
  <c r="AS47" i="17"/>
  <c r="AT30" i="17"/>
  <c r="AT62" i="17"/>
  <c r="AW45" i="17"/>
  <c r="AX28" i="17"/>
  <c r="AX60" i="17"/>
  <c r="BG19" i="17"/>
  <c r="BS20" i="17"/>
  <c r="BO26" i="17"/>
  <c r="BW34" i="17"/>
  <c r="BV39" i="17"/>
  <c r="BF28" i="17"/>
  <c r="BC33" i="17"/>
  <c r="BB38" i="17"/>
  <c r="E48" i="24"/>
  <c r="X48" i="24" s="1"/>
  <c r="E23" i="25"/>
  <c r="X23" i="25" s="1"/>
  <c r="V59" i="25"/>
  <c r="AK58" i="3"/>
  <c r="E43" i="25"/>
  <c r="X43" i="25" s="1"/>
  <c r="AK33" i="3"/>
  <c r="AL48" i="3"/>
  <c r="BV63" i="1"/>
  <c r="P21" i="17"/>
  <c r="P53" i="17"/>
  <c r="Q36" i="17"/>
  <c r="U20" i="17"/>
  <c r="U52" i="17"/>
  <c r="T34" i="17"/>
  <c r="D17" i="17"/>
  <c r="D49" i="17"/>
  <c r="E32" i="17"/>
  <c r="X20" i="17"/>
  <c r="Y35" i="17"/>
  <c r="AD23" i="17"/>
  <c r="AD54" i="17"/>
  <c r="AG31" i="17"/>
  <c r="AH46" i="17"/>
  <c r="AL52" i="17"/>
  <c r="X47" i="17"/>
  <c r="Y30" i="17"/>
  <c r="Y62" i="17"/>
  <c r="AC51" i="17"/>
  <c r="AC50" i="17"/>
  <c r="AG26" i="17"/>
  <c r="AK45" i="3"/>
  <c r="AL60" i="3"/>
  <c r="BW26" i="1"/>
  <c r="P27" i="17"/>
  <c r="P59" i="17"/>
  <c r="Q38" i="17"/>
  <c r="U22" i="17"/>
  <c r="U54" i="17"/>
  <c r="T36" i="17"/>
  <c r="D19" i="17"/>
  <c r="D51" i="17"/>
  <c r="E34" i="17"/>
  <c r="X24" i="17"/>
  <c r="Y39" i="17"/>
  <c r="AC28" i="17"/>
  <c r="AC57" i="17"/>
  <c r="AG35" i="17"/>
  <c r="AH50" i="17"/>
  <c r="AL60" i="17"/>
  <c r="X17" i="17"/>
  <c r="X49" i="17"/>
  <c r="Y32" i="17"/>
  <c r="AC20" i="17"/>
  <c r="AC31" i="17"/>
  <c r="AD52" i="17"/>
  <c r="AD51" i="17"/>
  <c r="AG28" i="17"/>
  <c r="AG58" i="17"/>
  <c r="AH41" i="17"/>
  <c r="AK27" i="17"/>
  <c r="AL42" i="17"/>
  <c r="AO57" i="17"/>
  <c r="AS23" i="17"/>
  <c r="AK48" i="17"/>
  <c r="AL31" i="17"/>
  <c r="AL63" i="17"/>
  <c r="AO46" i="17"/>
  <c r="AP29" i="17"/>
  <c r="AP61" i="17"/>
  <c r="AS44" i="17"/>
  <c r="AT27" i="17"/>
  <c r="AT59" i="17"/>
  <c r="AW42" i="17"/>
  <c r="AX25" i="17"/>
  <c r="AX57" i="17"/>
  <c r="BV18" i="17"/>
  <c r="BG20" i="17"/>
  <c r="BR25" i="17"/>
  <c r="AS61" i="17"/>
  <c r="AT44" i="17"/>
  <c r="AW27" i="17"/>
  <c r="AW59" i="17"/>
  <c r="AX42" i="17"/>
  <c r="BN16" i="17"/>
  <c r="BK21" i="17"/>
  <c r="BW22" i="17"/>
  <c r="BR29" i="17"/>
  <c r="AH47" i="17"/>
  <c r="AK39" i="17"/>
  <c r="AL54" i="17"/>
  <c r="AP20" i="17"/>
  <c r="AK22" i="17"/>
  <c r="AK54" i="17"/>
  <c r="AL37" i="17"/>
  <c r="AO20" i="17"/>
  <c r="AO52" i="17"/>
  <c r="AP35" i="17"/>
  <c r="AS18" i="17"/>
  <c r="AS50" i="17"/>
  <c r="AT33" i="17"/>
  <c r="AW16" i="17"/>
  <c r="AW48" i="17"/>
  <c r="AX31" i="17"/>
  <c r="AX63" i="17"/>
  <c r="BS19" i="17"/>
  <c r="BG16" i="17"/>
  <c r="BF21" i="17"/>
  <c r="AS35" i="17"/>
  <c r="AT18" i="17"/>
  <c r="AT50" i="17"/>
  <c r="AW33" i="17"/>
  <c r="AX16" i="17"/>
  <c r="AX48" i="17"/>
  <c r="BK17" i="17"/>
  <c r="BJ22" i="17"/>
  <c r="BW18" i="17"/>
  <c r="BV23" i="17"/>
  <c r="BC28" i="17"/>
  <c r="BB33" i="17"/>
  <c r="BJ26" i="17"/>
  <c r="BG31" i="17"/>
  <c r="BF36" i="17"/>
  <c r="BC41" i="17"/>
  <c r="BB46" i="17"/>
  <c r="BK26" i="17"/>
  <c r="BJ31" i="17"/>
  <c r="BG36" i="17"/>
  <c r="BR24" i="17"/>
  <c r="BO29" i="17"/>
  <c r="BN34" i="17"/>
  <c r="BK39" i="17"/>
  <c r="BJ44" i="17"/>
  <c r="BN31" i="17"/>
  <c r="BK36" i="17"/>
  <c r="BV24" i="17"/>
  <c r="BS29" i="17"/>
  <c r="BR34" i="17"/>
  <c r="BO39" i="17"/>
  <c r="BN44" i="17"/>
  <c r="BW24" i="17"/>
  <c r="BV29" i="17"/>
  <c r="BS34" i="17"/>
  <c r="BR39" i="17"/>
  <c r="BB28" i="17"/>
  <c r="BV34" i="17"/>
  <c r="BR44" i="17"/>
  <c r="BV57" i="17"/>
  <c r="BO48" i="17"/>
  <c r="BN54" i="17"/>
  <c r="BN60" i="17"/>
  <c r="BC60" i="17"/>
  <c r="BS48" i="17"/>
  <c r="BR54" i="17"/>
  <c r="BR60" i="17"/>
  <c r="Q50" i="17"/>
  <c r="U34" i="17"/>
  <c r="T16" i="17"/>
  <c r="T48" i="17"/>
  <c r="D31" i="17"/>
  <c r="D63" i="17"/>
  <c r="E46" i="17"/>
  <c r="X32" i="17"/>
  <c r="Y47" i="17"/>
  <c r="AD39" i="17"/>
  <c r="AD62" i="17"/>
  <c r="AG43" i="17"/>
  <c r="AH58" i="17"/>
  <c r="AO27" i="17"/>
  <c r="X21" i="17"/>
  <c r="X53" i="17"/>
  <c r="Y36" i="17"/>
  <c r="AC24" i="17"/>
  <c r="AC55" i="17"/>
  <c r="AC54" i="17"/>
  <c r="AG32" i="17"/>
  <c r="AG62" i="17"/>
  <c r="AH45" i="17"/>
  <c r="AK35" i="17"/>
  <c r="AL50" i="17"/>
  <c r="AP16" i="17"/>
  <c r="AS31" i="17"/>
  <c r="AK52" i="17"/>
  <c r="AL35" i="17"/>
  <c r="AO18" i="17"/>
  <c r="AO50" i="17"/>
  <c r="AP33" i="17"/>
  <c r="AS16" i="17"/>
  <c r="AS48" i="17"/>
  <c r="AT31" i="17"/>
  <c r="AT63" i="17"/>
  <c r="AW46" i="17"/>
  <c r="AX29" i="17"/>
  <c r="AX61" i="17"/>
  <c r="BK19" i="17"/>
  <c r="BW20" i="17"/>
  <c r="AS33" i="17"/>
  <c r="AT16" i="17"/>
  <c r="AT48" i="17"/>
  <c r="AW31" i="17"/>
  <c r="AW63" i="17"/>
  <c r="AX46" i="17"/>
  <c r="BC17" i="17"/>
  <c r="BB22" i="17"/>
  <c r="BO18" i="17"/>
  <c r="BN23" i="17"/>
  <c r="AG36" i="17"/>
  <c r="AH19" i="17"/>
  <c r="AH51" i="17"/>
  <c r="AK47" i="17"/>
  <c r="AL62" i="17"/>
  <c r="AP28" i="17"/>
  <c r="AK26" i="17"/>
  <c r="AK58" i="17"/>
  <c r="AL41" i="17"/>
  <c r="AO24" i="17"/>
  <c r="AO56" i="17"/>
  <c r="AP39" i="17"/>
  <c r="AS22" i="17"/>
  <c r="AS54" i="17"/>
  <c r="AT37" i="17"/>
  <c r="AW20" i="17"/>
  <c r="AW52" i="17"/>
  <c r="AX35" i="17"/>
  <c r="BJ20" i="17"/>
  <c r="BW16" i="17"/>
  <c r="BV21" i="17"/>
  <c r="AS39" i="17"/>
  <c r="AT22" i="17"/>
  <c r="AT54" i="17"/>
  <c r="AW37" i="17"/>
  <c r="AX52" i="17"/>
  <c r="BK24" i="17"/>
  <c r="BR33" i="17"/>
  <c r="AD31" i="17"/>
  <c r="AG37" i="17"/>
  <c r="V47" i="24"/>
  <c r="E20" i="25"/>
  <c r="X20" i="25" s="1"/>
  <c r="V56" i="25"/>
  <c r="AK52" i="3"/>
  <c r="V39" i="24"/>
  <c r="D60" i="24"/>
  <c r="W60" i="24" s="1"/>
  <c r="V43" i="25"/>
  <c r="AK26" i="3"/>
  <c r="BV48" i="1"/>
  <c r="BW63" i="1"/>
  <c r="AK17" i="3"/>
  <c r="AL32" i="3"/>
  <c r="BV47" i="1"/>
  <c r="BW62" i="1"/>
  <c r="P45" i="17"/>
  <c r="Q28" i="17"/>
  <c r="Q60" i="17"/>
  <c r="U44" i="17"/>
  <c r="T26" i="17"/>
  <c r="T58" i="17"/>
  <c r="D41" i="17"/>
  <c r="E24" i="17"/>
  <c r="E56" i="17"/>
  <c r="Y19" i="17"/>
  <c r="AC34" i="17"/>
  <c r="AH30" i="17"/>
  <c r="AL20" i="17"/>
  <c r="AP50" i="17"/>
  <c r="X39" i="17"/>
  <c r="Y22" i="17"/>
  <c r="Y54" i="17"/>
  <c r="AC38" i="17"/>
  <c r="AD24" i="17"/>
  <c r="AG18" i="17"/>
  <c r="AK29" i="3"/>
  <c r="AL44" i="3"/>
  <c r="BV59" i="1"/>
  <c r="P19" i="17"/>
  <c r="P51" i="17"/>
  <c r="Q30" i="17"/>
  <c r="Q62" i="17"/>
  <c r="U46" i="17"/>
  <c r="T28" i="17"/>
  <c r="T60" i="17"/>
  <c r="D43" i="17"/>
  <c r="E26" i="17"/>
  <c r="E58" i="17"/>
  <c r="Y23" i="17"/>
  <c r="AD46" i="17"/>
  <c r="AG19" i="17"/>
  <c r="AH34" i="17"/>
  <c r="AL28" i="17"/>
  <c r="AP58" i="17"/>
  <c r="X41" i="17"/>
  <c r="Y24" i="17"/>
  <c r="Y56" i="17"/>
  <c r="AC47" i="17"/>
  <c r="AC46" i="17"/>
  <c r="AG20" i="17"/>
  <c r="AG50" i="17"/>
  <c r="AH33" i="17"/>
  <c r="AK16" i="17"/>
  <c r="AL26" i="17"/>
  <c r="AO41" i="17"/>
  <c r="AP56" i="17"/>
  <c r="AK40" i="17"/>
  <c r="AL23" i="17"/>
  <c r="AL55" i="17"/>
  <c r="AO38" i="17"/>
  <c r="AP21" i="17"/>
  <c r="AP53" i="17"/>
  <c r="AS36" i="17"/>
  <c r="AT19" i="17"/>
  <c r="AT51" i="17"/>
  <c r="AW34" i="17"/>
  <c r="AX17" i="17"/>
  <c r="AX49" i="17"/>
  <c r="BO17" i="17"/>
  <c r="BN22" i="17"/>
  <c r="BB19" i="17"/>
  <c r="AS53" i="17"/>
  <c r="AT36" i="17"/>
  <c r="AW19" i="17"/>
  <c r="AW51" i="17"/>
  <c r="AX34" i="17"/>
  <c r="BF20" i="17"/>
  <c r="BS16" i="17"/>
  <c r="BR21" i="17"/>
  <c r="BN27" i="17"/>
  <c r="AG56" i="17"/>
  <c r="AH39" i="17"/>
  <c r="AK23" i="17"/>
  <c r="AL38" i="17"/>
  <c r="AO53" i="17"/>
  <c r="AS19" i="17"/>
  <c r="AK46" i="17"/>
  <c r="AL29" i="17"/>
  <c r="AL61" i="17"/>
  <c r="AO44" i="17"/>
  <c r="AP27" i="17"/>
  <c r="AP59" i="17"/>
  <c r="AS42" i="17"/>
  <c r="AT25" i="17"/>
  <c r="AT57" i="17"/>
  <c r="AW40" i="17"/>
  <c r="AX23" i="17"/>
  <c r="AX55" i="17"/>
  <c r="BN18" i="17"/>
  <c r="BB25" i="17"/>
  <c r="AS59" i="17"/>
  <c r="AT42" i="17"/>
  <c r="AW25" i="17"/>
  <c r="AW57" i="17"/>
  <c r="AX40" i="17"/>
  <c r="BF16" i="17"/>
  <c r="BC21" i="17"/>
  <c r="BR17" i="17"/>
  <c r="BO22" i="17"/>
  <c r="BB29" i="17"/>
  <c r="BV31" i="17"/>
  <c r="BS36" i="17"/>
  <c r="BC25" i="17"/>
  <c r="BB30" i="17"/>
  <c r="BW39" i="17"/>
  <c r="BV44" i="17"/>
  <c r="BF25" i="17"/>
  <c r="BC30" i="17"/>
  <c r="BB35" i="17"/>
  <c r="BK23" i="17"/>
  <c r="BJ28" i="17"/>
  <c r="BG33" i="17"/>
  <c r="BF38" i="17"/>
  <c r="BC43" i="17"/>
  <c r="BB48" i="17"/>
  <c r="BF35" i="17"/>
  <c r="BO23" i="17"/>
  <c r="BN28" i="17"/>
  <c r="BK33" i="17"/>
  <c r="BJ38" i="17"/>
  <c r="BG43" i="17"/>
  <c r="BF48" i="17"/>
  <c r="BO28" i="17"/>
  <c r="BN33" i="17"/>
  <c r="BK38" i="17"/>
  <c r="BV26" i="17"/>
  <c r="BJ32" i="17"/>
  <c r="BF42" i="17"/>
  <c r="BG54" i="17"/>
  <c r="BC46" i="17"/>
  <c r="BN61" i="17"/>
  <c r="BB58" i="17"/>
  <c r="BK54" i="17"/>
  <c r="BG46" i="17"/>
  <c r="BV61" i="17"/>
  <c r="BF58" i="17"/>
  <c r="Q42" i="17"/>
  <c r="U26" i="17"/>
  <c r="U58" i="17"/>
  <c r="T40" i="17"/>
  <c r="D23" i="17"/>
  <c r="D55" i="17"/>
  <c r="E38" i="17"/>
  <c r="X16" i="17"/>
  <c r="Y31" i="17"/>
  <c r="AD19" i="17"/>
  <c r="AG27" i="17"/>
  <c r="AH42" i="17"/>
  <c r="AL44" i="17"/>
  <c r="AS25" i="17"/>
  <c r="X45" i="17"/>
  <c r="Y28" i="17"/>
  <c r="Y60" i="17"/>
  <c r="AD17" i="17"/>
  <c r="AD28" i="17"/>
  <c r="AG24" i="17"/>
  <c r="AG54" i="17"/>
  <c r="AH37" i="17"/>
  <c r="AK20" i="17"/>
  <c r="AL34" i="17"/>
  <c r="AO49" i="17"/>
  <c r="AK44" i="17"/>
  <c r="AL27" i="17"/>
  <c r="AL59" i="17"/>
  <c r="AO42" i="17"/>
  <c r="AP25" i="17"/>
  <c r="AP57" i="17"/>
  <c r="AS40" i="17"/>
  <c r="AT23" i="17"/>
  <c r="AT55" i="17"/>
  <c r="AW38" i="17"/>
  <c r="AX21" i="17"/>
  <c r="AX53" i="17"/>
  <c r="BF18" i="17"/>
  <c r="BC23" i="17"/>
  <c r="BR19" i="17"/>
  <c r="BO24" i="17"/>
  <c r="AS57" i="17"/>
  <c r="AT40" i="17"/>
  <c r="AW23" i="17"/>
  <c r="AW55" i="17"/>
  <c r="AX38" i="17"/>
  <c r="BV20" i="17"/>
  <c r="BJ17" i="17"/>
  <c r="BG22" i="17"/>
  <c r="BK28" i="17"/>
  <c r="AG60" i="17"/>
  <c r="AH43" i="17"/>
  <c r="AK31" i="17"/>
  <c r="AL46" i="17"/>
  <c r="AO61" i="17"/>
  <c r="AS27" i="17"/>
  <c r="AK50" i="17"/>
  <c r="AL33" i="17"/>
  <c r="AO16" i="17"/>
  <c r="AO48" i="17"/>
  <c r="AP31" i="17"/>
  <c r="AP63" i="17"/>
  <c r="AS46" i="17"/>
  <c r="AT29" i="17"/>
  <c r="AT61" i="17"/>
  <c r="AW44" i="17"/>
  <c r="AX27" i="17"/>
  <c r="AX59" i="17"/>
  <c r="BC19" i="17"/>
  <c r="BO20" i="17"/>
  <c r="BG26" i="17"/>
  <c r="AS63" i="17"/>
  <c r="AT46" i="17"/>
  <c r="AW29" i="17"/>
  <c r="AW61" i="17"/>
  <c r="AX44" i="17"/>
  <c r="BV16" i="17"/>
  <c r="BS21" i="17"/>
  <c r="BG18" i="17"/>
  <c r="BF23" i="17"/>
  <c r="BG30" i="17"/>
  <c r="BK32" i="17"/>
  <c r="BJ37" i="17"/>
  <c r="BS25" i="17"/>
  <c r="BR30" i="17"/>
  <c r="BO35" i="17"/>
  <c r="V31" i="24"/>
  <c r="D44" i="24"/>
  <c r="W44" i="24" s="1"/>
  <c r="V35" i="25"/>
  <c r="D43" i="25"/>
  <c r="W43" i="25" s="1"/>
  <c r="BV24" i="1"/>
  <c r="BW47" i="1"/>
  <c r="D50" i="25"/>
  <c r="W50" i="25" s="1"/>
  <c r="AL16" i="3"/>
  <c r="BV31" i="1"/>
  <c r="BW46" i="1"/>
  <c r="P37" i="17"/>
  <c r="Q20" i="17"/>
  <c r="Q52" i="17"/>
  <c r="U36" i="17"/>
  <c r="T18" i="17"/>
  <c r="T50" i="17"/>
  <c r="D33" i="17"/>
  <c r="E16" i="17"/>
  <c r="E48" i="17"/>
  <c r="X52" i="17"/>
  <c r="AC17" i="17"/>
  <c r="AC33" i="17"/>
  <c r="AD53" i="17"/>
  <c r="AG63" i="17"/>
  <c r="AK37" i="17"/>
  <c r="AP18" i="17"/>
  <c r="X31" i="17"/>
  <c r="X63" i="17"/>
  <c r="Y46" i="17"/>
  <c r="AD40" i="17"/>
  <c r="D62" i="25"/>
  <c r="W62" i="25" s="1"/>
  <c r="AL28" i="3"/>
  <c r="BV43" i="1"/>
  <c r="BW58" i="1"/>
  <c r="P43" i="17"/>
  <c r="Q22" i="17"/>
  <c r="Q54" i="17"/>
  <c r="U38" i="17"/>
  <c r="T20" i="17"/>
  <c r="T52" i="17"/>
  <c r="D35" i="17"/>
  <c r="E18" i="17"/>
  <c r="E50" i="17"/>
  <c r="X56" i="17"/>
  <c r="AC56" i="17"/>
  <c r="AH18" i="17"/>
  <c r="AK45" i="17"/>
  <c r="AP26" i="17"/>
  <c r="X33" i="17"/>
  <c r="Y16" i="17"/>
  <c r="Y48" i="17"/>
  <c r="AC30" i="17"/>
  <c r="AC40" i="17"/>
  <c r="AC63" i="17"/>
  <c r="AC62" i="17"/>
  <c r="AG42" i="17"/>
  <c r="AH25" i="17"/>
  <c r="AH57" i="17"/>
  <c r="AK59" i="17"/>
  <c r="AO25" i="17"/>
  <c r="AP40" i="17"/>
  <c r="AK32" i="17"/>
  <c r="AL47" i="17"/>
  <c r="AO30" i="17"/>
  <c r="AO62" i="17"/>
  <c r="AP45" i="17"/>
  <c r="AS28" i="17"/>
  <c r="AS60" i="17"/>
  <c r="AT43" i="17"/>
  <c r="AW26" i="17"/>
  <c r="AW58" i="17"/>
  <c r="AX41" i="17"/>
  <c r="BJ16" i="17"/>
  <c r="BG21" i="17"/>
  <c r="BV17" i="17"/>
  <c r="BS22" i="17"/>
  <c r="AS45" i="17"/>
  <c r="AT28" i="17"/>
  <c r="AT60" i="17"/>
  <c r="AW43" i="17"/>
  <c r="AX26" i="17"/>
  <c r="AX58" i="17"/>
  <c r="BK20" i="17"/>
  <c r="AG48" i="17"/>
  <c r="AH31" i="17"/>
  <c r="AH63" i="17"/>
  <c r="AL22" i="17"/>
  <c r="AO37" i="17"/>
  <c r="AP52" i="17"/>
  <c r="AK38" i="17"/>
  <c r="AL21" i="17"/>
  <c r="AL53" i="17"/>
  <c r="AO36" i="17"/>
  <c r="AP19" i="17"/>
  <c r="AP51" i="17"/>
  <c r="AS34" i="17"/>
  <c r="AT17" i="17"/>
  <c r="AT49" i="17"/>
  <c r="AW32" i="17"/>
  <c r="AX47" i="17"/>
  <c r="BG17" i="17"/>
  <c r="BF22" i="17"/>
  <c r="BS18" i="17"/>
  <c r="BR23" i="17"/>
  <c r="AS51" i="17"/>
  <c r="AT34" i="17"/>
  <c r="AW17" i="17"/>
  <c r="AW49" i="17"/>
  <c r="AX32" i="17"/>
  <c r="BW19" i="17"/>
  <c r="BK16" i="17"/>
  <c r="BJ21" i="17"/>
  <c r="BF27" i="17"/>
  <c r="BO30" i="17"/>
  <c r="BN35" i="17"/>
  <c r="BW23" i="17"/>
  <c r="BV28" i="17"/>
  <c r="BS33" i="17"/>
  <c r="BR38" i="17"/>
  <c r="BO43" i="17"/>
  <c r="BN48" i="17"/>
  <c r="BW28" i="17"/>
  <c r="BV33" i="17"/>
  <c r="BS38" i="17"/>
  <c r="BC27" i="17"/>
  <c r="BB32" i="17"/>
  <c r="BW41" i="17"/>
  <c r="BV46" i="17"/>
  <c r="BW38" i="17"/>
  <c r="BG27" i="17"/>
  <c r="BF32" i="17"/>
  <c r="BC37" i="17"/>
  <c r="BB42" i="17"/>
  <c r="BJ27" i="17"/>
  <c r="BG32" i="17"/>
  <c r="BF37" i="17"/>
  <c r="BO25" i="17"/>
  <c r="BN30" i="17"/>
  <c r="BS39" i="17"/>
  <c r="BB50" i="17"/>
  <c r="BR43" i="17"/>
  <c r="BN53" i="17"/>
  <c r="BB63" i="17"/>
  <c r="BF50" i="17"/>
  <c r="BV43" i="17"/>
  <c r="BR53" i="17"/>
  <c r="BF63" i="17"/>
  <c r="Q34" i="17"/>
  <c r="U18" i="17"/>
  <c r="U50" i="17"/>
  <c r="T32" i="17"/>
  <c r="D47" i="17"/>
  <c r="E30" i="17"/>
  <c r="E62" i="17"/>
  <c r="AD29" i="17"/>
  <c r="AC41" i="17"/>
  <c r="AD61" i="17"/>
  <c r="AH26" i="17"/>
  <c r="AK61" i="17"/>
  <c r="AP42" i="17"/>
  <c r="X37" i="17"/>
  <c r="Y20" i="17"/>
  <c r="Y52" i="17"/>
  <c r="AC23" i="17"/>
  <c r="AD44" i="17"/>
  <c r="AD43" i="17"/>
  <c r="AG16" i="17"/>
  <c r="AG46" i="17"/>
  <c r="AH29" i="17"/>
  <c r="AH61" i="17"/>
  <c r="AL18" i="17"/>
  <c r="AO33" i="17"/>
  <c r="AP48" i="17"/>
  <c r="AK36" i="17"/>
  <c r="AL19" i="17"/>
  <c r="AL51" i="17"/>
  <c r="AO34" i="17"/>
  <c r="AP17" i="17"/>
  <c r="AP49" i="17"/>
  <c r="AS32" i="17"/>
  <c r="AT47" i="17"/>
  <c r="AW30" i="17"/>
  <c r="AW62" i="17"/>
  <c r="AX45" i="17"/>
  <c r="BW21" i="17"/>
  <c r="BK18" i="17"/>
  <c r="BJ23" i="17"/>
  <c r="AS49" i="17"/>
  <c r="AT32" i="17"/>
  <c r="AW47" i="17"/>
  <c r="AX30" i="17"/>
  <c r="AX62" i="17"/>
  <c r="BO19" i="17"/>
  <c r="BC16" i="17"/>
  <c r="BB21" i="17"/>
  <c r="BW26" i="17"/>
  <c r="AG52" i="17"/>
  <c r="AH35" i="17"/>
  <c r="AK18" i="17"/>
  <c r="AL30" i="17"/>
  <c r="AO45" i="17"/>
  <c r="AP60" i="17"/>
  <c r="AK42" i="17"/>
  <c r="AL25" i="17"/>
  <c r="AL57" i="17"/>
  <c r="AO40" i="17"/>
  <c r="AP23" i="17"/>
  <c r="AP55" i="17"/>
  <c r="AS38" i="17"/>
  <c r="AT21" i="17"/>
  <c r="AT53" i="17"/>
  <c r="AW36" i="17"/>
  <c r="AX19" i="17"/>
  <c r="AX51" i="17"/>
  <c r="BW17" i="17"/>
  <c r="BV22" i="17"/>
  <c r="BJ19" i="17"/>
  <c r="BG24" i="17"/>
  <c r="AS55" i="17"/>
  <c r="AT38" i="17"/>
  <c r="AW21" i="17"/>
  <c r="AX20" i="17"/>
  <c r="BB18" i="17"/>
  <c r="BN19" i="17"/>
  <c r="BS28" i="17"/>
  <c r="BO38" i="17"/>
  <c r="BW31" i="17"/>
  <c r="AW53" i="17"/>
  <c r="AX36" i="17"/>
  <c r="BN20" i="17"/>
  <c r="BB17" i="17"/>
  <c r="BV27" i="17"/>
  <c r="BF31" i="17"/>
  <c r="BC36" i="17"/>
  <c r="BN24" i="17"/>
  <c r="BK29" i="17"/>
  <c r="BJ34" i="17"/>
  <c r="BG39" i="17"/>
  <c r="BF44" i="17"/>
  <c r="BK49" i="17"/>
  <c r="BN29" i="17"/>
  <c r="BK34" i="17"/>
  <c r="BJ39" i="17"/>
  <c r="BS27" i="17"/>
  <c r="BR32" i="17"/>
  <c r="BO37" i="17"/>
  <c r="BN42" i="17"/>
  <c r="BK47" i="17"/>
  <c r="BO34" i="17"/>
  <c r="BN39" i="17"/>
  <c r="BW27" i="17"/>
  <c r="BV32" i="17"/>
  <c r="BS37" i="17"/>
  <c r="BR42" i="17"/>
  <c r="BO47" i="17"/>
  <c r="BW32" i="17"/>
  <c r="BV37" i="17"/>
  <c r="BF26" i="17"/>
  <c r="BC31" i="17"/>
  <c r="BG51" i="17"/>
  <c r="BW44" i="17"/>
  <c r="BB57" i="17"/>
  <c r="BV56" i="17"/>
  <c r="BK51" i="17"/>
  <c r="BB45" i="17"/>
  <c r="BJ57" i="17"/>
  <c r="BW37" i="17"/>
  <c r="BV42" i="17"/>
  <c r="BS47" i="17"/>
  <c r="BW54" i="17"/>
  <c r="BV41" i="17"/>
  <c r="BS46" i="17"/>
  <c r="BR51" i="17"/>
  <c r="BR52" i="17"/>
  <c r="BF59" i="17"/>
  <c r="BR58" i="17"/>
  <c r="BO63" i="17"/>
  <c r="BB55" i="17"/>
  <c r="BW46" i="17"/>
  <c r="BV51" i="17"/>
  <c r="BV52" i="17"/>
  <c r="BJ59" i="17"/>
  <c r="BV58" i="17"/>
  <c r="BS63" i="17"/>
  <c r="BF55" i="17"/>
  <c r="BC42" i="17"/>
  <c r="BB47" i="17"/>
  <c r="BN59" i="17"/>
  <c r="BW63" i="17"/>
  <c r="BJ55" i="17"/>
  <c r="BG42" i="17"/>
  <c r="BF47" i="17"/>
  <c r="BC52" i="17"/>
  <c r="BC53" i="17"/>
  <c r="BR59" i="17"/>
  <c r="BC59" i="17"/>
  <c r="CV16" i="17"/>
  <c r="CB20" i="17"/>
  <c r="CI21" i="17"/>
  <c r="CN24" i="17"/>
  <c r="CU25" i="17"/>
  <c r="CA29" i="17"/>
  <c r="CF32" i="17"/>
  <c r="CM33" i="17"/>
  <c r="CR36" i="17"/>
  <c r="CJ44" i="17"/>
  <c r="CV48" i="17"/>
  <c r="CI53" i="17"/>
  <c r="CF18" i="17"/>
  <c r="CM19" i="17"/>
  <c r="CR22" i="17"/>
  <c r="CE27" i="17"/>
  <c r="CJ30" i="17"/>
  <c r="CQ31" i="17"/>
  <c r="CV34" i="17"/>
  <c r="CB38" i="17"/>
  <c r="CI39" i="17"/>
  <c r="CI41" i="17"/>
  <c r="CU45" i="17"/>
  <c r="CF52" i="17"/>
  <c r="CE16" i="17"/>
  <c r="CJ17" i="17"/>
  <c r="CQ18" i="17"/>
  <c r="CV19" i="17"/>
  <c r="CB21" i="17"/>
  <c r="CI22" i="17"/>
  <c r="CN23" i="17"/>
  <c r="CU24" i="17"/>
  <c r="CA26" i="17"/>
  <c r="CF27" i="17"/>
  <c r="CM28" i="17"/>
  <c r="CR29" i="17"/>
  <c r="CE32" i="17"/>
  <c r="CJ33" i="17"/>
  <c r="CQ34" i="17"/>
  <c r="CV35" i="17"/>
  <c r="CB37" i="17"/>
  <c r="CI38" i="17"/>
  <c r="CN39" i="17"/>
  <c r="BJ50" i="17"/>
  <c r="BK60" i="17"/>
  <c r="BW48" i="17"/>
  <c r="BV53" i="17"/>
  <c r="BV54" i="17"/>
  <c r="BJ63" i="17"/>
  <c r="BV60" i="17"/>
  <c r="BS54" i="17"/>
  <c r="BO46" i="17"/>
  <c r="BN52" i="17"/>
  <c r="BN58" i="17"/>
  <c r="CR16" i="17"/>
  <c r="BW47" i="17"/>
  <c r="BG28" i="17"/>
  <c r="BF33" i="17"/>
  <c r="BC38" i="17"/>
  <c r="BN26" i="17"/>
  <c r="BK31" i="17"/>
  <c r="BJ36" i="17"/>
  <c r="BG41" i="17"/>
  <c r="BF46" i="17"/>
  <c r="BJ33" i="17"/>
  <c r="BG38" i="17"/>
  <c r="BR26" i="17"/>
  <c r="BO31" i="17"/>
  <c r="BN36" i="17"/>
  <c r="BK41" i="17"/>
  <c r="BJ46" i="17"/>
  <c r="BS26" i="17"/>
  <c r="BR31" i="17"/>
  <c r="BO36" i="17"/>
  <c r="BW29" i="17"/>
  <c r="BN38" i="17"/>
  <c r="BJ48" i="17"/>
  <c r="BK42" i="17"/>
  <c r="BG52" i="17"/>
  <c r="BV59" i="17"/>
  <c r="BO42" i="17"/>
  <c r="BK52" i="17"/>
  <c r="BS31" i="17"/>
  <c r="BR36" i="17"/>
  <c r="BO41" i="17"/>
  <c r="BN46" i="17"/>
  <c r="BW51" i="17"/>
  <c r="BO40" i="17"/>
  <c r="BN45" i="17"/>
  <c r="BK50" i="17"/>
  <c r="BG60" i="17"/>
  <c r="BJ56" i="17"/>
  <c r="BK57" i="17"/>
  <c r="BJ62" i="17"/>
  <c r="BB52" i="17"/>
  <c r="BS40" i="17"/>
  <c r="BR45" i="17"/>
  <c r="BO50" i="17"/>
  <c r="BO60" i="17"/>
  <c r="BC58" i="17"/>
  <c r="BO57" i="17"/>
  <c r="BN62" i="17"/>
  <c r="BF52" i="17"/>
  <c r="BW40" i="17"/>
  <c r="BV45" i="17"/>
  <c r="BS50" i="17"/>
  <c r="BW60" i="17"/>
  <c r="BG58" i="17"/>
  <c r="BS57" i="17"/>
  <c r="BR62" i="17"/>
  <c r="BC54" i="17"/>
  <c r="BB41" i="17"/>
  <c r="BW50" i="17"/>
  <c r="BF61" i="17"/>
  <c r="BK58" i="17"/>
  <c r="BW57" i="17"/>
  <c r="BV62" i="17"/>
  <c r="CN16" i="17"/>
  <c r="CU17" i="17"/>
  <c r="CA21" i="17"/>
  <c r="CF24" i="17"/>
  <c r="CM25" i="17"/>
  <c r="CR28" i="17"/>
  <c r="CE33" i="17"/>
  <c r="CJ36" i="17"/>
  <c r="CQ37" i="17"/>
  <c r="CU41" i="17"/>
  <c r="CF48" i="17"/>
  <c r="CR52" i="17"/>
  <c r="CE19" i="17"/>
  <c r="CJ22" i="17"/>
  <c r="CQ23" i="17"/>
  <c r="CV26" i="17"/>
  <c r="CB30" i="17"/>
  <c r="CI31" i="17"/>
  <c r="CN34" i="17"/>
  <c r="CU35" i="17"/>
  <c r="CA39" i="17"/>
  <c r="CR40" i="17"/>
  <c r="CE45" i="17"/>
  <c r="CQ49" i="17"/>
  <c r="CB56" i="17"/>
  <c r="CB17" i="17"/>
  <c r="CI18" i="17"/>
  <c r="CN19" i="17"/>
  <c r="CU20" i="17"/>
  <c r="CA22" i="17"/>
  <c r="CF23" i="17"/>
  <c r="CM24" i="17"/>
  <c r="CR25" i="17"/>
  <c r="CE28" i="17"/>
  <c r="CJ29" i="17"/>
  <c r="CQ30" i="17"/>
  <c r="CV31" i="17"/>
  <c r="CB33" i="17"/>
  <c r="CI34" i="17"/>
  <c r="CN35" i="17"/>
  <c r="CU36" i="17"/>
  <c r="CA38" i="17"/>
  <c r="CF39" i="17"/>
  <c r="BR48" i="17"/>
  <c r="BV36" i="17"/>
  <c r="BS41" i="17"/>
  <c r="BR46" i="17"/>
  <c r="BB27" i="17"/>
  <c r="BW36" i="17"/>
  <c r="BG25" i="17"/>
  <c r="BF30" i="17"/>
  <c r="BC35" i="17"/>
  <c r="BB40" i="17"/>
  <c r="BC32" i="17"/>
  <c r="BB37" i="17"/>
  <c r="BK25" i="17"/>
  <c r="BJ30" i="17"/>
  <c r="BG35" i="17"/>
  <c r="BF40" i="17"/>
  <c r="BC45" i="17"/>
  <c r="BN25" i="17"/>
  <c r="BK30" i="17"/>
  <c r="BJ35" i="17"/>
  <c r="BS23" i="17"/>
  <c r="BR28" i="17"/>
  <c r="BB36" i="17"/>
  <c r="BW45" i="17"/>
  <c r="BV49" i="17"/>
  <c r="BS55" i="17"/>
  <c r="BS61" i="17"/>
  <c r="BC40" i="17"/>
  <c r="BW55" i="17"/>
  <c r="BW61" i="17"/>
  <c r="BK35" i="17"/>
  <c r="BJ40" i="17"/>
  <c r="BG45" i="17"/>
  <c r="BR50" i="17"/>
  <c r="BB61" i="17"/>
  <c r="BG44" i="17"/>
  <c r="BF49" i="17"/>
  <c r="BC56" i="17"/>
  <c r="BC55" i="17"/>
  <c r="BR63" i="17"/>
  <c r="BC61" i="17"/>
  <c r="BV50" i="17"/>
  <c r="BJ61" i="17"/>
  <c r="BK44" i="17"/>
  <c r="BJ49" i="17"/>
  <c r="BG56" i="17"/>
  <c r="BG55" i="17"/>
  <c r="BV63" i="17"/>
  <c r="BG61" i="17"/>
  <c r="BR61" i="17"/>
  <c r="BO44" i="17"/>
  <c r="BN49" i="17"/>
  <c r="BK56" i="17"/>
  <c r="BK55" i="17"/>
  <c r="BN56" i="17"/>
  <c r="BK61" i="17"/>
  <c r="BC51" i="17"/>
  <c r="BS44" i="17"/>
  <c r="BR49" i="17"/>
  <c r="BS56" i="17"/>
  <c r="BO55" i="17"/>
  <c r="BR56" i="17"/>
  <c r="BO61" i="17"/>
  <c r="CF16" i="17"/>
  <c r="CM17" i="17"/>
  <c r="CR20" i="17"/>
  <c r="CE25" i="17"/>
  <c r="CJ28" i="17"/>
  <c r="CQ29" i="17"/>
  <c r="CV32" i="17"/>
  <c r="CB36" i="17"/>
  <c r="CI37" i="17"/>
  <c r="CE41" i="17"/>
  <c r="CQ45" i="17"/>
  <c r="CB52" i="17"/>
  <c r="CV18" i="17"/>
  <c r="CB22" i="17"/>
  <c r="CI23" i="17"/>
  <c r="CN26" i="17"/>
  <c r="CU27" i="17"/>
  <c r="CA31" i="17"/>
  <c r="CF34" i="17"/>
  <c r="CM35" i="17"/>
  <c r="CR38" i="17"/>
  <c r="CB40" i="17"/>
  <c r="CN44" i="17"/>
  <c r="CA49" i="17"/>
  <c r="CM53" i="17"/>
  <c r="CU16" i="17"/>
  <c r="CA18" i="17"/>
  <c r="CF19" i="17"/>
  <c r="CM20" i="17"/>
  <c r="CR21" i="17"/>
  <c r="CE24" i="17"/>
  <c r="CJ25" i="17"/>
  <c r="CQ26" i="17"/>
  <c r="CV27" i="17"/>
  <c r="CB29" i="17"/>
  <c r="CI30" i="17"/>
  <c r="CN31" i="17"/>
  <c r="CU32" i="17"/>
  <c r="CA34" i="17"/>
  <c r="CF35" i="17"/>
  <c r="CM36" i="17"/>
  <c r="CR37" i="17"/>
  <c r="BC63" i="17"/>
  <c r="BO54" i="17"/>
  <c r="BN41" i="17"/>
  <c r="BK46" i="17"/>
  <c r="BJ51" i="17"/>
  <c r="BJ52" i="17"/>
  <c r="BW58" i="17"/>
  <c r="BJ58" i="17"/>
  <c r="BG63" i="17"/>
  <c r="BR41" i="17"/>
  <c r="BN51" i="17"/>
  <c r="BB59" i="17"/>
  <c r="BK63" i="17"/>
  <c r="BN40" i="17"/>
  <c r="BK45" i="17"/>
  <c r="BV25" i="17"/>
  <c r="BS30" i="17"/>
  <c r="BR35" i="17"/>
  <c r="BB24" i="17"/>
  <c r="BW33" i="17"/>
  <c r="BV38" i="17"/>
  <c r="BS43" i="17"/>
  <c r="BW30" i="17"/>
  <c r="BV35" i="17"/>
  <c r="BF24" i="17"/>
  <c r="BC29" i="17"/>
  <c r="BB34" i="17"/>
  <c r="BW43" i="17"/>
  <c r="BV48" i="17"/>
  <c r="BF29" i="17"/>
  <c r="BC34" i="17"/>
  <c r="BB39" i="17"/>
  <c r="BK27" i="17"/>
  <c r="BO33" i="17"/>
  <c r="BK43" i="17"/>
  <c r="BN55" i="17"/>
  <c r="BJ47" i="17"/>
  <c r="BG53" i="17"/>
  <c r="BG59" i="17"/>
  <c r="BR55" i="17"/>
  <c r="BN47" i="17"/>
  <c r="BK53" i="17"/>
  <c r="BK59" i="17"/>
  <c r="BF34" i="17"/>
  <c r="BC39" i="17"/>
  <c r="BB44" i="17"/>
  <c r="BC49" i="17"/>
  <c r="BO56" i="17"/>
  <c r="BB43" i="17"/>
  <c r="BW52" i="17"/>
  <c r="BW53" i="17"/>
  <c r="BK62" i="17"/>
  <c r="BW59" i="17"/>
  <c r="BO49" i="17"/>
  <c r="BW56" i="17"/>
  <c r="BF43" i="17"/>
  <c r="BC48" i="17"/>
  <c r="BB53" i="17"/>
  <c r="BB54" i="17"/>
  <c r="BO62" i="17"/>
  <c r="BB60" i="17"/>
  <c r="BS49" i="17"/>
  <c r="BF57" i="17"/>
  <c r="BJ43" i="17"/>
  <c r="BG48" i="17"/>
  <c r="BF53" i="17"/>
  <c r="BF54" i="17"/>
  <c r="BS62" i="17"/>
  <c r="BF60" i="17"/>
  <c r="BW49" i="17"/>
  <c r="BN57" i="17"/>
  <c r="BN43" i="17"/>
  <c r="BK48" i="17"/>
  <c r="BJ53" i="17"/>
  <c r="BJ54" i="17"/>
  <c r="BW62" i="17"/>
  <c r="BJ60" i="17"/>
  <c r="CE17" i="17"/>
  <c r="CJ20" i="17"/>
  <c r="CQ21" i="17"/>
  <c r="CV24" i="17"/>
  <c r="CB28" i="17"/>
  <c r="CI29" i="17"/>
  <c r="CN32" i="17"/>
  <c r="CU33" i="17"/>
  <c r="CA37" i="17"/>
  <c r="CN40" i="17"/>
  <c r="CA45" i="17"/>
  <c r="CM49" i="17"/>
  <c r="CN18" i="17"/>
  <c r="CU19" i="17"/>
  <c r="CA23" i="17"/>
  <c r="CF26" i="17"/>
  <c r="CM27" i="17"/>
  <c r="CR30" i="17"/>
  <c r="CE35" i="17"/>
  <c r="CJ38" i="17"/>
  <c r="CQ39" i="17"/>
  <c r="CJ48" i="17"/>
  <c r="CV52" i="17"/>
  <c r="CM16" i="17"/>
  <c r="CR17" i="17"/>
  <c r="CE20" i="17"/>
  <c r="CJ21" i="17"/>
  <c r="CQ22" i="17"/>
  <c r="CV23" i="17"/>
  <c r="CB25" i="17"/>
  <c r="CI26" i="17"/>
  <c r="CN27" i="17"/>
  <c r="CU28" i="17"/>
  <c r="CA30" i="17"/>
  <c r="CF31" i="17"/>
  <c r="CM32" i="17"/>
  <c r="CR33" i="17"/>
  <c r="CE36" i="17"/>
  <c r="CJ37" i="17"/>
  <c r="CQ38" i="17"/>
  <c r="CV39" i="17"/>
  <c r="BO51" i="17"/>
  <c r="BV55" i="17"/>
  <c r="BS42" i="17"/>
  <c r="BR47" i="17"/>
  <c r="BO52" i="17"/>
  <c r="BO53" i="17"/>
  <c r="BC62" i="17"/>
  <c r="BO59" i="17"/>
  <c r="BN50" i="17"/>
  <c r="BC44" i="17"/>
  <c r="BN63" i="17"/>
  <c r="CB16" i="17"/>
  <c r="BG49" i="17"/>
  <c r="BW42" i="17"/>
  <c r="BV47" i="17"/>
  <c r="BS52" i="17"/>
  <c r="BS53" i="17"/>
  <c r="BG62" i="17"/>
  <c r="BS59" i="17"/>
  <c r="CA17" i="17"/>
  <c r="CF20" i="17"/>
  <c r="CM21" i="17"/>
  <c r="CR24" i="17"/>
  <c r="CE29" i="17"/>
  <c r="CJ32" i="17"/>
  <c r="CQ33" i="17"/>
  <c r="CV36" i="17"/>
  <c r="CF40" i="17"/>
  <c r="CR44" i="17"/>
  <c r="CE49" i="17"/>
  <c r="CQ53" i="17"/>
  <c r="CJ18" i="17"/>
  <c r="CQ19" i="17"/>
  <c r="CV22" i="17"/>
  <c r="CB26" i="17"/>
  <c r="CI27" i="17"/>
  <c r="CN30" i="17"/>
  <c r="CU31" i="17"/>
  <c r="CA35" i="17"/>
  <c r="CF38" i="17"/>
  <c r="CM39" i="17"/>
  <c r="CQ41" i="17"/>
  <c r="CB48" i="17"/>
  <c r="CN52" i="17"/>
  <c r="CI16" i="17"/>
  <c r="CN17" i="17"/>
  <c r="CU18" i="17"/>
  <c r="CA20" i="17"/>
  <c r="CF21" i="17"/>
  <c r="CM22" i="17"/>
  <c r="CR23" i="17"/>
  <c r="CE26" i="17"/>
  <c r="CJ27" i="17"/>
  <c r="CQ28" i="17"/>
  <c r="CV29" i="17"/>
  <c r="CB31" i="17"/>
  <c r="CI32" i="17"/>
  <c r="CN33" i="17"/>
  <c r="CU34" i="17"/>
  <c r="CA36" i="17"/>
  <c r="CF37" i="17"/>
  <c r="CM38" i="17"/>
  <c r="CR39" i="17"/>
  <c r="CR42" i="17"/>
  <c r="CE47" i="17"/>
  <c r="CJ50" i="17"/>
  <c r="CQ51" i="17"/>
  <c r="CV54" i="17"/>
  <c r="CA40" i="17"/>
  <c r="CF41" i="17"/>
  <c r="CM42" i="17"/>
  <c r="CR43" i="17"/>
  <c r="CE46" i="17"/>
  <c r="CJ47" i="17"/>
  <c r="CQ48" i="17"/>
  <c r="CV49" i="17"/>
  <c r="CB51" i="17"/>
  <c r="CI52" i="17"/>
  <c r="CN53" i="17"/>
  <c r="CU54" i="17"/>
  <c r="CA56" i="17"/>
  <c r="CE57" i="17"/>
  <c r="CJ58" i="17"/>
  <c r="CQ59" i="17"/>
  <c r="CV60" i="17"/>
  <c r="CB62" i="17"/>
  <c r="CI63" i="17"/>
  <c r="CB57" i="17"/>
  <c r="CI58" i="17"/>
  <c r="CN59" i="17"/>
  <c r="CU60" i="17"/>
  <c r="CA62" i="17"/>
  <c r="CF63" i="17"/>
  <c r="DE17" i="17"/>
  <c r="DI26" i="17"/>
  <c r="DI16" i="17"/>
  <c r="DE18" i="17"/>
  <c r="DA24" i="17"/>
  <c r="DD29" i="17"/>
  <c r="DH31" i="17"/>
  <c r="DA34" i="17"/>
  <c r="DD20" i="17"/>
  <c r="DH22" i="17"/>
  <c r="DA25" i="17"/>
  <c r="DI29" i="17"/>
  <c r="DE31" i="17"/>
  <c r="CN42" i="17"/>
  <c r="CU43" i="17"/>
  <c r="CA47" i="17"/>
  <c r="CF50" i="17"/>
  <c r="CM51" i="17"/>
  <c r="CR54" i="17"/>
  <c r="CB41" i="17"/>
  <c r="CI42" i="17"/>
  <c r="CN43" i="17"/>
  <c r="CU44" i="17"/>
  <c r="CA46" i="17"/>
  <c r="CF47" i="17"/>
  <c r="CM48" i="17"/>
  <c r="CR49" i="17"/>
  <c r="CE52" i="17"/>
  <c r="CJ53" i="17"/>
  <c r="CQ54" i="17"/>
  <c r="CV55" i="17"/>
  <c r="CA57" i="17"/>
  <c r="CF58" i="17"/>
  <c r="CM59" i="17"/>
  <c r="CN20" i="17"/>
  <c r="CU21" i="17"/>
  <c r="CA25" i="17"/>
  <c r="CF28" i="17"/>
  <c r="CM29" i="17"/>
  <c r="CR32" i="17"/>
  <c r="CE37" i="17"/>
  <c r="CV40" i="17"/>
  <c r="CI45" i="17"/>
  <c r="CU49" i="17"/>
  <c r="CR18" i="17"/>
  <c r="CE23" i="17"/>
  <c r="CJ26" i="17"/>
  <c r="CQ27" i="17"/>
  <c r="CV30" i="17"/>
  <c r="CB34" i="17"/>
  <c r="CI35" i="17"/>
  <c r="CN38" i="17"/>
  <c r="CU39" i="17"/>
  <c r="CF44" i="17"/>
  <c r="CR48" i="17"/>
  <c r="CE53" i="17"/>
  <c r="CQ16" i="17"/>
  <c r="CV17" i="17"/>
  <c r="CB19" i="17"/>
  <c r="CI20" i="17"/>
  <c r="CN21" i="17"/>
  <c r="CU22" i="17"/>
  <c r="CA24" i="17"/>
  <c r="CF25" i="17"/>
  <c r="CM26" i="17"/>
  <c r="CR27" i="17"/>
  <c r="CE30" i="17"/>
  <c r="CJ31" i="17"/>
  <c r="CQ32" i="17"/>
  <c r="CV33" i="17"/>
  <c r="CB35" i="17"/>
  <c r="CI36" i="17"/>
  <c r="CN37" i="17"/>
  <c r="CU38" i="17"/>
  <c r="CA43" i="17"/>
  <c r="CF46" i="17"/>
  <c r="CM47" i="17"/>
  <c r="CR50" i="17"/>
  <c r="CE55" i="17"/>
  <c r="CI40" i="17"/>
  <c r="CN41" i="17"/>
  <c r="CU42" i="17"/>
  <c r="CA44" i="17"/>
  <c r="CF45" i="17"/>
  <c r="CM46" i="17"/>
  <c r="CR47" i="17"/>
  <c r="CE50" i="17"/>
  <c r="CJ51" i="17"/>
  <c r="CQ52" i="17"/>
  <c r="CV53" i="17"/>
  <c r="CB55" i="17"/>
  <c r="CI56" i="17"/>
  <c r="CM57" i="17"/>
  <c r="CR58" i="17"/>
  <c r="CE61" i="17"/>
  <c r="CJ62" i="17"/>
  <c r="CQ63" i="17"/>
  <c r="CJ57" i="17"/>
  <c r="CQ58" i="17"/>
  <c r="CV59" i="17"/>
  <c r="CB61" i="17"/>
  <c r="CI62" i="17"/>
  <c r="CN63" i="17"/>
  <c r="CZ16" i="17"/>
  <c r="DD18" i="17"/>
  <c r="DE22" i="17"/>
  <c r="CZ27" i="17"/>
  <c r="CZ17" i="17"/>
  <c r="DD19" i="17"/>
  <c r="DI24" i="17"/>
  <c r="DH27" i="17"/>
  <c r="DA30" i="17"/>
  <c r="DI34" i="17"/>
  <c r="DA21" i="17"/>
  <c r="DI25" i="17"/>
  <c r="DE27" i="17"/>
  <c r="CZ30" i="17"/>
  <c r="DD32" i="17"/>
  <c r="CV42" i="17"/>
  <c r="CB46" i="17"/>
  <c r="CI47" i="17"/>
  <c r="CN50" i="17"/>
  <c r="CU51" i="17"/>
  <c r="CA55" i="17"/>
  <c r="CE40" i="17"/>
  <c r="CJ41" i="17"/>
  <c r="CQ42" i="17"/>
  <c r="CV43" i="17"/>
  <c r="CB45" i="17"/>
  <c r="CI46" i="17"/>
  <c r="CN47" i="17"/>
  <c r="CU48" i="17"/>
  <c r="CA50" i="17"/>
  <c r="CF51" i="17"/>
  <c r="CM52" i="17"/>
  <c r="CR53" i="17"/>
  <c r="CE56" i="17"/>
  <c r="BG40" i="17"/>
  <c r="BF45" i="17"/>
  <c r="BC50" i="17"/>
  <c r="BR57" i="17"/>
  <c r="BB56" i="17"/>
  <c r="BC57" i="17"/>
  <c r="BB62" i="17"/>
  <c r="BS60" i="17"/>
  <c r="BB49" i="17"/>
  <c r="CI17" i="17"/>
  <c r="BS51" i="17"/>
  <c r="BK40" i="17"/>
  <c r="BJ45" i="17"/>
  <c r="BG50" i="17"/>
  <c r="BF56" i="17"/>
  <c r="BG57" i="17"/>
  <c r="BF62" i="17"/>
  <c r="CJ16" i="17"/>
  <c r="CQ17" i="17"/>
  <c r="CV20" i="17"/>
  <c r="CB24" i="17"/>
  <c r="CI25" i="17"/>
  <c r="CN28" i="17"/>
  <c r="CU29" i="17"/>
  <c r="CA33" i="17"/>
  <c r="CF36" i="17"/>
  <c r="CM37" i="17"/>
  <c r="CM41" i="17"/>
  <c r="CJ52" i="17"/>
  <c r="CA19" i="17"/>
  <c r="CF22" i="17"/>
  <c r="CM23" i="17"/>
  <c r="CR26" i="17"/>
  <c r="CE31" i="17"/>
  <c r="CJ34" i="17"/>
  <c r="CQ35" i="17"/>
  <c r="CV38" i="17"/>
  <c r="CJ40" i="17"/>
  <c r="CV44" i="17"/>
  <c r="CI49" i="17"/>
  <c r="CU53" i="17"/>
  <c r="CE18" i="17"/>
  <c r="CJ19" i="17"/>
  <c r="CQ20" i="17"/>
  <c r="CV21" i="17"/>
  <c r="CB23" i="17"/>
  <c r="CI24" i="17"/>
  <c r="CN25" i="17"/>
  <c r="CU26" i="17"/>
  <c r="CA28" i="17"/>
  <c r="CF29" i="17"/>
  <c r="CM30" i="17"/>
  <c r="CR31" i="17"/>
  <c r="CE34" i="17"/>
  <c r="CJ35" i="17"/>
  <c r="CQ36" i="17"/>
  <c r="CV37" i="17"/>
  <c r="CB39" i="17"/>
  <c r="CB42" i="17"/>
  <c r="CI43" i="17"/>
  <c r="CN46" i="17"/>
  <c r="CU47" i="17"/>
  <c r="CA51" i="17"/>
  <c r="CF54" i="17"/>
  <c r="CM55" i="17"/>
  <c r="CQ40" i="17"/>
  <c r="CV41" i="17"/>
  <c r="CB43" i="17"/>
  <c r="CI44" i="17"/>
  <c r="CN45" i="17"/>
  <c r="CU46" i="17"/>
  <c r="CA48" i="17"/>
  <c r="CF49" i="17"/>
  <c r="CM50" i="17"/>
  <c r="CR51" i="17"/>
  <c r="CE54" i="17"/>
  <c r="CJ55" i="17"/>
  <c r="CN56" i="17"/>
  <c r="CU57" i="17"/>
  <c r="CA59" i="17"/>
  <c r="CF60" i="17"/>
  <c r="CM61" i="17"/>
  <c r="CR62" i="17"/>
  <c r="CM56" i="17"/>
  <c r="CR57" i="17"/>
  <c r="CE60" i="17"/>
  <c r="CJ61" i="17"/>
  <c r="CQ62" i="17"/>
  <c r="CV63" i="17"/>
  <c r="DH16" i="17"/>
  <c r="DA19" i="17"/>
  <c r="DD23" i="17"/>
  <c r="DH17" i="17"/>
  <c r="DE20" i="17"/>
  <c r="CZ25" i="17"/>
  <c r="DI30" i="17"/>
  <c r="DE32" i="17"/>
  <c r="CZ35" i="17"/>
  <c r="DI21" i="17"/>
  <c r="DE23" i="17"/>
  <c r="CZ26" i="17"/>
  <c r="DD28" i="17"/>
  <c r="DH30" i="17"/>
  <c r="CE43" i="17"/>
  <c r="CJ46" i="17"/>
  <c r="CQ47" i="17"/>
  <c r="CV50" i="17"/>
  <c r="CB54" i="17"/>
  <c r="CI55" i="17"/>
  <c r="CM40" i="17"/>
  <c r="CR41" i="17"/>
  <c r="CE44" i="17"/>
  <c r="CJ45" i="17"/>
  <c r="CQ46" i="17"/>
  <c r="CV47" i="17"/>
  <c r="CB49" i="17"/>
  <c r="CI50" i="17"/>
  <c r="CN51" i="17"/>
  <c r="CU52" i="17"/>
  <c r="CA54" i="17"/>
  <c r="CF55" i="17"/>
  <c r="CJ56" i="17"/>
  <c r="CQ57" i="17"/>
  <c r="CV58" i="17"/>
  <c r="CE21" i="17"/>
  <c r="CJ24" i="17"/>
  <c r="CQ25" i="17"/>
  <c r="CV28" i="17"/>
  <c r="CB32" i="17"/>
  <c r="CI33" i="17"/>
  <c r="CN36" i="17"/>
  <c r="CU37" i="17"/>
  <c r="CB44" i="17"/>
  <c r="CN48" i="17"/>
  <c r="CA53" i="17"/>
  <c r="CB18" i="17"/>
  <c r="CI19" i="17"/>
  <c r="CN22" i="17"/>
  <c r="CU23" i="17"/>
  <c r="CA27" i="17"/>
  <c r="CF30" i="17"/>
  <c r="CM31" i="17"/>
  <c r="CR34" i="17"/>
  <c r="CE39" i="17"/>
  <c r="CA41" i="17"/>
  <c r="CM45" i="17"/>
  <c r="CF56" i="17"/>
  <c r="CA16" i="17"/>
  <c r="CF17" i="17"/>
  <c r="CM18" i="17"/>
  <c r="CR19" i="17"/>
  <c r="CE22" i="17"/>
  <c r="CJ23" i="17"/>
  <c r="CQ24" i="17"/>
  <c r="CV25" i="17"/>
  <c r="CB27" i="17"/>
  <c r="CI28" i="17"/>
  <c r="CN29" i="17"/>
  <c r="CU30" i="17"/>
  <c r="CA32" i="17"/>
  <c r="CF33" i="17"/>
  <c r="CM34" i="17"/>
  <c r="CR35" i="17"/>
  <c r="CE38" i="17"/>
  <c r="CJ39" i="17"/>
  <c r="CJ42" i="17"/>
  <c r="CQ43" i="17"/>
  <c r="CV46" i="17"/>
  <c r="CB50" i="17"/>
  <c r="CI51" i="17"/>
  <c r="CN54" i="17"/>
  <c r="CU55" i="17"/>
  <c r="CE42" i="17"/>
  <c r="CJ43" i="17"/>
  <c r="CQ44" i="17"/>
  <c r="CV45" i="17"/>
  <c r="CB47" i="17"/>
  <c r="CI48" i="17"/>
  <c r="CN49" i="17"/>
  <c r="CU50" i="17"/>
  <c r="CA52" i="17"/>
  <c r="CF53" i="17"/>
  <c r="CM54" i="17"/>
  <c r="CR55" i="17"/>
  <c r="CV56" i="17"/>
  <c r="CB58" i="17"/>
  <c r="CI59" i="17"/>
  <c r="CN60" i="17"/>
  <c r="CU61" i="17"/>
  <c r="CA63" i="17"/>
  <c r="CU56" i="17"/>
  <c r="CA58" i="17"/>
  <c r="CF59" i="17"/>
  <c r="CM60" i="17"/>
  <c r="CR61" i="17"/>
  <c r="DH19" i="17"/>
  <c r="DA26" i="17"/>
  <c r="DA16" i="17"/>
  <c r="DD21" i="17"/>
  <c r="DH25" i="17"/>
  <c r="DE28" i="17"/>
  <c r="CZ31" i="17"/>
  <c r="DD33" i="17"/>
  <c r="DH35" i="17"/>
  <c r="CZ22" i="17"/>
  <c r="DD24" i="17"/>
  <c r="DH26" i="17"/>
  <c r="DA29" i="17"/>
  <c r="CF42" i="17"/>
  <c r="CM43" i="17"/>
  <c r="CR46" i="17"/>
  <c r="CE51" i="17"/>
  <c r="CJ54" i="17"/>
  <c r="CQ55" i="17"/>
  <c r="CU40" i="17"/>
  <c r="CA42" i="17"/>
  <c r="CF43" i="17"/>
  <c r="CM44" i="17"/>
  <c r="CR45" i="17"/>
  <c r="CE48" i="17"/>
  <c r="CJ49" i="17"/>
  <c r="CQ50" i="17"/>
  <c r="CV51" i="17"/>
  <c r="CB53" i="17"/>
  <c r="CI54" i="17"/>
  <c r="CN55" i="17"/>
  <c r="CR56" i="17"/>
  <c r="CE59" i="17"/>
  <c r="CB60" i="17"/>
  <c r="CI61" i="17"/>
  <c r="CN62" i="17"/>
  <c r="CU63" i="17"/>
  <c r="CN57" i="17"/>
  <c r="CU58" i="17"/>
  <c r="CA60" i="17"/>
  <c r="CF61" i="17"/>
  <c r="CM62" i="17"/>
  <c r="CR63" i="17"/>
  <c r="DA17" i="17"/>
  <c r="CZ23" i="17"/>
  <c r="DD17" i="17"/>
  <c r="DA20" i="17"/>
  <c r="DA28" i="17"/>
  <c r="DI32" i="17"/>
  <c r="DE34" i="17"/>
  <c r="DH20" i="17"/>
  <c r="DA23" i="17"/>
  <c r="DI27" i="17"/>
  <c r="DE29" i="17"/>
  <c r="CZ32" i="17"/>
  <c r="DI33" i="17"/>
  <c r="DE35" i="17"/>
  <c r="CZ38" i="17"/>
  <c r="DD40" i="17"/>
  <c r="DH42" i="17"/>
  <c r="DA45" i="17"/>
  <c r="DI49" i="17"/>
  <c r="DE51" i="17"/>
  <c r="DE42" i="17"/>
  <c r="DD47" i="17"/>
  <c r="DA52" i="17"/>
  <c r="DD56" i="17"/>
  <c r="DA54" i="17"/>
  <c r="DA61" i="17"/>
  <c r="DH59" i="17"/>
  <c r="CZ63" i="17"/>
  <c r="CZ36" i="17"/>
  <c r="DD38" i="17"/>
  <c r="DH40" i="17"/>
  <c r="DA43" i="17"/>
  <c r="DI47" i="17"/>
  <c r="DE49" i="17"/>
  <c r="CZ52" i="17"/>
  <c r="DE38" i="17"/>
  <c r="DD43" i="17"/>
  <c r="DA48" i="17"/>
  <c r="DD52" i="17"/>
  <c r="DA59" i="17"/>
  <c r="DI54" i="17"/>
  <c r="DI61" i="17"/>
  <c r="CZ59" i="17"/>
  <c r="DD37" i="17"/>
  <c r="DH39" i="17"/>
  <c r="DA42" i="17"/>
  <c r="CA61" i="17"/>
  <c r="CF62" i="17"/>
  <c r="CM63" i="17"/>
  <c r="CF57" i="17"/>
  <c r="CM58" i="17"/>
  <c r="CR59" i="17"/>
  <c r="CE62" i="17"/>
  <c r="CJ63" i="17"/>
  <c r="DD16" i="17"/>
  <c r="DH18" i="17"/>
  <c r="DI22" i="17"/>
  <c r="DE26" i="17"/>
  <c r="DE16" i="17"/>
  <c r="CZ19" i="17"/>
  <c r="DH21" i="17"/>
  <c r="DD27" i="17"/>
  <c r="DH29" i="17"/>
  <c r="DA32" i="17"/>
  <c r="CZ20" i="17"/>
  <c r="DD22" i="17"/>
  <c r="DH24" i="17"/>
  <c r="DA27" i="17"/>
  <c r="DI31" i="17"/>
  <c r="DA33" i="17"/>
  <c r="DI37" i="17"/>
  <c r="DE39" i="17"/>
  <c r="CZ42" i="17"/>
  <c r="DD44" i="17"/>
  <c r="DH46" i="17"/>
  <c r="DA49" i="17"/>
  <c r="DH37" i="17"/>
  <c r="CZ41" i="17"/>
  <c r="DE50" i="17"/>
  <c r="DE63" i="17"/>
  <c r="DE57" i="17"/>
  <c r="DA58" i="17"/>
  <c r="DI62" i="17"/>
  <c r="DI35" i="17"/>
  <c r="DE37" i="17"/>
  <c r="CZ40" i="17"/>
  <c r="DD42" i="17"/>
  <c r="DH44" i="17"/>
  <c r="DA47" i="17"/>
  <c r="DI51" i="17"/>
  <c r="CZ37" i="17"/>
  <c r="DE46" i="17"/>
  <c r="DD51" i="17"/>
  <c r="DE55" i="17"/>
  <c r="DD53" i="17"/>
  <c r="DD58" i="17"/>
  <c r="DI58" i="17"/>
  <c r="CI57" i="17"/>
  <c r="CN58" i="17"/>
  <c r="CU59" i="17"/>
  <c r="CR60" i="17"/>
  <c r="CE63" i="17"/>
  <c r="CE58" i="17"/>
  <c r="CJ59" i="17"/>
  <c r="CQ60" i="17"/>
  <c r="CV61" i="17"/>
  <c r="CB63" i="17"/>
  <c r="CZ18" i="17"/>
  <c r="DA22" i="17"/>
  <c r="DI18" i="17"/>
  <c r="CZ21" i="17"/>
  <c r="DD25" i="17"/>
  <c r="CZ29" i="17"/>
  <c r="DD31" i="17"/>
  <c r="DH33" i="17"/>
  <c r="DI19" i="17"/>
  <c r="DE21" i="17"/>
  <c r="CZ24" i="17"/>
  <c r="DD26" i="17"/>
  <c r="DH28" i="17"/>
  <c r="DA31" i="17"/>
  <c r="DE33" i="17"/>
  <c r="DH34" i="17"/>
  <c r="DA37" i="17"/>
  <c r="DI41" i="17"/>
  <c r="DE43" i="17"/>
  <c r="CZ46" i="17"/>
  <c r="DD48" i="17"/>
  <c r="DH50" i="17"/>
  <c r="DI36" i="17"/>
  <c r="DI40" i="17"/>
  <c r="DH45" i="17"/>
  <c r="CZ49" i="17"/>
  <c r="DH54" i="17"/>
  <c r="CZ60" i="17"/>
  <c r="DD61" i="17"/>
  <c r="DA35" i="17"/>
  <c r="DI39" i="17"/>
  <c r="DE41" i="17"/>
  <c r="CZ44" i="17"/>
  <c r="DD46" i="17"/>
  <c r="DH48" i="17"/>
  <c r="DA51" i="17"/>
  <c r="DE36" i="17"/>
  <c r="DH41" i="17"/>
  <c r="CZ45" i="17"/>
  <c r="CZ54" i="17"/>
  <c r="DE56" i="17"/>
  <c r="DD57" i="17"/>
  <c r="DA62" i="17"/>
  <c r="DI38" i="17"/>
  <c r="DE40" i="17"/>
  <c r="CJ60" i="17"/>
  <c r="CQ61" i="17"/>
  <c r="CV62" i="17"/>
  <c r="CQ56" i="17"/>
  <c r="CV57" i="17"/>
  <c r="CB59" i="17"/>
  <c r="CI60" i="17"/>
  <c r="CN61" i="17"/>
  <c r="CU62" i="17"/>
  <c r="DI17" i="17"/>
  <c r="DE19" i="17"/>
  <c r="DH23" i="17"/>
  <c r="DA18" i="17"/>
  <c r="DI20" i="17"/>
  <c r="DE24" i="17"/>
  <c r="DI28" i="17"/>
  <c r="DE30" i="17"/>
  <c r="CZ33" i="17"/>
  <c r="DD35" i="17"/>
  <c r="DI23" i="17"/>
  <c r="DE25" i="17"/>
  <c r="CZ28" i="17"/>
  <c r="DD30" i="17"/>
  <c r="DH32" i="17"/>
  <c r="CZ34" i="17"/>
  <c r="DD36" i="17"/>
  <c r="DH38" i="17"/>
  <c r="DA41" i="17"/>
  <c r="DI45" i="17"/>
  <c r="DE47" i="17"/>
  <c r="CZ50" i="17"/>
  <c r="DA36" i="17"/>
  <c r="DD39" i="17"/>
  <c r="DA44" i="17"/>
  <c r="DI48" i="17"/>
  <c r="DA53" i="17"/>
  <c r="DI59" i="17"/>
  <c r="DH55" i="17"/>
  <c r="DH62" i="17"/>
  <c r="DD34" i="17"/>
  <c r="DH36" i="17"/>
  <c r="DA39" i="17"/>
  <c r="DI43" i="17"/>
  <c r="DE45" i="17"/>
  <c r="CZ48" i="17"/>
  <c r="DD50" i="17"/>
  <c r="DA40" i="17"/>
  <c r="DI44" i="17"/>
  <c r="DH49" i="17"/>
  <c r="DI53" i="17"/>
  <c r="DH60" i="17"/>
  <c r="CZ55" i="17"/>
  <c r="CZ62" i="17"/>
  <c r="DE60" i="17"/>
  <c r="DA38" i="17"/>
  <c r="DI42" i="17"/>
  <c r="DE44" i="17"/>
  <c r="CZ47" i="17"/>
  <c r="DD49" i="17"/>
  <c r="DH51" i="17"/>
  <c r="DI55" i="17"/>
  <c r="DE59" i="17"/>
  <c r="DI52" i="17"/>
  <c r="DE54" i="17"/>
  <c r="DI57" i="17"/>
  <c r="DE61" i="17"/>
  <c r="DH57" i="17"/>
  <c r="DA60" i="17"/>
  <c r="L16" i="17"/>
  <c r="L20" i="17"/>
  <c r="L24" i="17"/>
  <c r="L28" i="17"/>
  <c r="L32" i="17"/>
  <c r="L36" i="17"/>
  <c r="L40" i="17"/>
  <c r="L44" i="17"/>
  <c r="L48" i="17"/>
  <c r="L52" i="17"/>
  <c r="L56" i="17"/>
  <c r="L60" i="17"/>
  <c r="M19" i="17"/>
  <c r="M23" i="17"/>
  <c r="M27" i="17"/>
  <c r="M31" i="17"/>
  <c r="M35" i="17"/>
  <c r="M39" i="17"/>
  <c r="M43" i="17"/>
  <c r="M47" i="17"/>
  <c r="M51" i="17"/>
  <c r="M55" i="17"/>
  <c r="M59" i="17"/>
  <c r="M63" i="17"/>
  <c r="DI46" i="17"/>
  <c r="DE48" i="17"/>
  <c r="CZ51" i="17"/>
  <c r="DH52" i="17"/>
  <c r="DA55" i="17"/>
  <c r="DI63" i="17"/>
  <c r="DA57" i="17"/>
  <c r="CZ57" i="17"/>
  <c r="DD59" i="17"/>
  <c r="DH61" i="17"/>
  <c r="L19" i="17"/>
  <c r="L23" i="17"/>
  <c r="L27" i="17"/>
  <c r="L31" i="17"/>
  <c r="L35" i="17"/>
  <c r="L39" i="17"/>
  <c r="L43" i="17"/>
  <c r="L47" i="17"/>
  <c r="L51" i="17"/>
  <c r="L55" i="17"/>
  <c r="L59" i="17"/>
  <c r="L63" i="17"/>
  <c r="M18" i="17"/>
  <c r="M22" i="17"/>
  <c r="M26" i="17"/>
  <c r="M30" i="17"/>
  <c r="M34" i="17"/>
  <c r="M38" i="17"/>
  <c r="M42" i="17"/>
  <c r="M46" i="17"/>
  <c r="M50" i="17"/>
  <c r="M54" i="17"/>
  <c r="M58" i="17"/>
  <c r="M62" i="17"/>
  <c r="DH63" i="17"/>
  <c r="CZ39" i="17"/>
  <c r="DD41" i="17"/>
  <c r="DH43" i="17"/>
  <c r="DA46" i="17"/>
  <c r="DI50" i="17"/>
  <c r="DE52" i="17"/>
  <c r="DD54" i="17"/>
  <c r="DH56" i="17"/>
  <c r="DA63" i="17"/>
  <c r="DH53" i="17"/>
  <c r="DA56" i="17"/>
  <c r="DH58" i="17"/>
  <c r="DI56" i="17"/>
  <c r="DE58" i="17"/>
  <c r="CZ61" i="17"/>
  <c r="DD63" i="17"/>
  <c r="L18" i="17"/>
  <c r="L22" i="17"/>
  <c r="L26" i="17"/>
  <c r="L30" i="17"/>
  <c r="L34" i="17"/>
  <c r="L38" i="17"/>
  <c r="L42" i="17"/>
  <c r="L46" i="17"/>
  <c r="L50" i="17"/>
  <c r="L54" i="17"/>
  <c r="L58" i="17"/>
  <c r="L62" i="17"/>
  <c r="M17" i="17"/>
  <c r="M21" i="17"/>
  <c r="M25" i="17"/>
  <c r="M29" i="17"/>
  <c r="M33" i="17"/>
  <c r="M37" i="17"/>
  <c r="M41" i="17"/>
  <c r="M45" i="17"/>
  <c r="M49" i="17"/>
  <c r="M53" i="17"/>
  <c r="M57" i="17"/>
  <c r="M61" i="17"/>
  <c r="CZ43" i="17"/>
  <c r="DD45" i="17"/>
  <c r="DH47" i="17"/>
  <c r="DA50" i="17"/>
  <c r="DE53" i="17"/>
  <c r="CZ56" i="17"/>
  <c r="DD60" i="17"/>
  <c r="CZ53" i="17"/>
  <c r="DD55" i="17"/>
  <c r="CZ58" i="17"/>
  <c r="DD62" i="17"/>
  <c r="DI60" i="17"/>
  <c r="DE62" i="17"/>
  <c r="L17" i="17"/>
  <c r="L21" i="17"/>
  <c r="L25" i="17"/>
  <c r="L29" i="17"/>
  <c r="L33" i="17"/>
  <c r="L37" i="17"/>
  <c r="L41" i="17"/>
  <c r="L45" i="17"/>
  <c r="L49" i="17"/>
  <c r="L53" i="17"/>
  <c r="L57" i="17"/>
  <c r="L61" i="17"/>
  <c r="M16" i="17"/>
  <c r="M20" i="17"/>
  <c r="M24" i="17"/>
  <c r="M28" i="17"/>
  <c r="M32" i="17"/>
  <c r="M36" i="17"/>
  <c r="M40" i="17"/>
  <c r="M44" i="17"/>
  <c r="M48" i="17"/>
  <c r="M52" i="17"/>
  <c r="M56" i="17"/>
  <c r="M60" i="17"/>
  <c r="E33" i="2"/>
  <c r="I18" i="2"/>
  <c r="C19" i="2"/>
  <c r="C33" i="2"/>
  <c r="I39" i="2"/>
  <c r="E37" i="2"/>
  <c r="L31" i="2"/>
  <c r="K17" i="2"/>
  <c r="N26" i="2"/>
  <c r="N28" i="2"/>
  <c r="C29" i="2"/>
  <c r="C37" i="2"/>
  <c r="C35" i="2"/>
  <c r="K18" i="2"/>
  <c r="E28" i="2"/>
  <c r="O39" i="2"/>
  <c r="L22" i="2"/>
  <c r="C23" i="2"/>
  <c r="C32" i="2"/>
  <c r="I33" i="2"/>
  <c r="C24" i="2"/>
  <c r="C26" i="2"/>
  <c r="E35" i="2"/>
  <c r="P21" i="2"/>
  <c r="E18" i="2"/>
  <c r="E36" i="2"/>
  <c r="C30" i="2"/>
  <c r="I25" i="2"/>
  <c r="I27" i="2"/>
  <c r="M22" i="2"/>
  <c r="E23" i="2"/>
  <c r="Q35" i="2"/>
  <c r="K23" i="2"/>
  <c r="N20" i="2"/>
  <c r="N23" i="2"/>
  <c r="K30" i="2"/>
  <c r="P27" i="2"/>
  <c r="Q26" i="2"/>
  <c r="I32" i="2"/>
  <c r="I23" i="2"/>
  <c r="L20" i="2"/>
  <c r="P17" i="2"/>
  <c r="O36" i="2"/>
  <c r="Q37" i="2"/>
  <c r="C39" i="2"/>
  <c r="I20" i="2"/>
  <c r="L23" i="2"/>
  <c r="E27" i="2"/>
  <c r="I37" i="2"/>
  <c r="K28" i="2"/>
  <c r="Q24" i="2"/>
  <c r="Q33" i="2"/>
  <c r="L36" i="2"/>
  <c r="K33" i="2"/>
  <c r="P33" i="2"/>
  <c r="Q23" i="2"/>
  <c r="C21" i="2"/>
  <c r="C18" i="2"/>
  <c r="I29" i="2"/>
  <c r="E21" i="2"/>
  <c r="K19" i="2"/>
  <c r="L33" i="2"/>
  <c r="L38" i="2"/>
  <c r="K26" i="2"/>
  <c r="L28" i="2"/>
  <c r="Q18" i="2"/>
  <c r="N32" i="2"/>
  <c r="N35" i="2"/>
  <c r="O38" i="2"/>
  <c r="I24" i="2"/>
  <c r="G35" i="2"/>
  <c r="I35" i="2"/>
  <c r="O19" i="2"/>
  <c r="M29" i="2"/>
  <c r="L17" i="2"/>
  <c r="P35" i="2"/>
  <c r="N17" i="2"/>
  <c r="Q36" i="2"/>
  <c r="C31" i="2"/>
  <c r="O31" i="2"/>
  <c r="I38" i="2"/>
  <c r="H24" i="2"/>
  <c r="E38" i="2"/>
  <c r="H22" i="2"/>
  <c r="N33" i="2"/>
  <c r="N19" i="2"/>
  <c r="J17" i="2"/>
  <c r="M30" i="2"/>
  <c r="M33" i="2"/>
  <c r="P34" i="2"/>
  <c r="Q38" i="2"/>
  <c r="P23" i="2"/>
  <c r="N18" i="2"/>
  <c r="N21" i="2"/>
  <c r="P36" i="2"/>
  <c r="O20" i="2"/>
  <c r="Q34" i="2"/>
  <c r="Q32" i="2"/>
  <c r="C17" i="2"/>
  <c r="L21" i="2"/>
  <c r="M18" i="2"/>
  <c r="M21" i="2"/>
  <c r="O30" i="2"/>
  <c r="O33" i="2"/>
  <c r="M38" i="2"/>
  <c r="O34" i="2"/>
  <c r="O37" i="2"/>
  <c r="Q30" i="2"/>
  <c r="P28" i="2"/>
  <c r="Q31" i="2"/>
  <c r="G34" i="2"/>
  <c r="D31" i="2"/>
  <c r="Q19" i="2"/>
  <c r="M26" i="2"/>
  <c r="Q22" i="2"/>
  <c r="O28" i="2"/>
  <c r="J35" i="2"/>
  <c r="J37" i="2"/>
  <c r="L30" i="2"/>
  <c r="P25" i="2"/>
  <c r="K34" i="2"/>
  <c r="L35" i="2"/>
  <c r="P19" i="2"/>
  <c r="M24" i="2"/>
  <c r="M27" i="2"/>
  <c r="P24" i="2"/>
  <c r="K36" i="2"/>
  <c r="K39" i="2"/>
  <c r="E19" i="2"/>
  <c r="I31" i="2"/>
  <c r="E34" i="2"/>
  <c r="M17" i="2"/>
  <c r="M31" i="2"/>
  <c r="K24" i="2"/>
  <c r="K27" i="2"/>
  <c r="P39" i="2"/>
  <c r="E22" i="2"/>
  <c r="L26" i="2"/>
  <c r="C20" i="2"/>
  <c r="I19" i="2"/>
  <c r="C28" i="2"/>
  <c r="E30" i="2"/>
  <c r="E39" i="2"/>
  <c r="K35" i="2"/>
  <c r="P20" i="2"/>
  <c r="E20" i="2"/>
  <c r="I30" i="2"/>
  <c r="C27" i="2"/>
  <c r="C22" i="2"/>
  <c r="C38" i="2"/>
  <c r="I21" i="2"/>
  <c r="E25" i="2"/>
  <c r="C25" i="2"/>
  <c r="M25" i="2"/>
  <c r="L29" i="2"/>
  <c r="L34" i="2"/>
  <c r="E29" i="2"/>
  <c r="L32" i="2"/>
  <c r="M20" i="2"/>
  <c r="M23" i="2"/>
  <c r="I36" i="2"/>
  <c r="G25" i="2"/>
  <c r="O24" i="2"/>
  <c r="E26" i="2"/>
  <c r="I34" i="2"/>
  <c r="E17" i="2"/>
  <c r="D23" i="2"/>
  <c r="M34" i="2"/>
  <c r="M37" i="2"/>
  <c r="K32" i="2"/>
  <c r="K31" i="2"/>
  <c r="I28" i="2"/>
  <c r="K29" i="2"/>
  <c r="M19" i="2"/>
  <c r="C34" i="2"/>
  <c r="H35" i="2"/>
  <c r="I22" i="2"/>
  <c r="K20" i="2"/>
  <c r="G37" i="2"/>
  <c r="E32" i="2"/>
  <c r="O29" i="2"/>
  <c r="I26" i="2"/>
  <c r="K21" i="2"/>
  <c r="O17" i="2"/>
  <c r="G38" i="2"/>
  <c r="N36" i="2"/>
  <c r="N39" i="2"/>
  <c r="E24" i="2"/>
  <c r="L19" i="2"/>
  <c r="L24" i="2"/>
  <c r="N22" i="2"/>
  <c r="N25" i="2"/>
  <c r="P38" i="2"/>
  <c r="M32" i="2"/>
  <c r="M35" i="2"/>
  <c r="N31" i="2"/>
  <c r="P26" i="2"/>
  <c r="D22" i="2"/>
  <c r="C36" i="2"/>
  <c r="I17" i="2"/>
  <c r="E31" i="2"/>
  <c r="L37" i="2"/>
  <c r="H34" i="2"/>
  <c r="K38" i="2"/>
  <c r="L18" i="2"/>
  <c r="P18" i="2"/>
  <c r="N30" i="2"/>
  <c r="P37" i="2"/>
  <c r="Q25" i="2"/>
  <c r="L25" i="2"/>
  <c r="K37" i="2"/>
  <c r="Q28" i="2"/>
  <c r="O18" i="2"/>
  <c r="N38" i="2"/>
  <c r="O21" i="2"/>
  <c r="O26" i="2"/>
  <c r="O22" i="2"/>
  <c r="O27" i="2"/>
  <c r="O25" i="2"/>
  <c r="J32" i="2"/>
  <c r="O23" i="2"/>
  <c r="P32" i="2"/>
  <c r="K22" i="2"/>
  <c r="N24" i="2"/>
  <c r="N27" i="2"/>
  <c r="M36" i="2"/>
  <c r="M39" i="2"/>
  <c r="N29" i="2"/>
  <c r="P30" i="2"/>
  <c r="Q17" i="2"/>
  <c r="F23" i="2"/>
  <c r="L39" i="2"/>
  <c r="P31" i="2"/>
  <c r="K25" i="2"/>
  <c r="Q39" i="2"/>
  <c r="Q27" i="2"/>
  <c r="Q21" i="2"/>
  <c r="N34" i="2"/>
  <c r="N37" i="2"/>
  <c r="L27" i="2"/>
  <c r="Q20" i="2"/>
  <c r="P22" i="2"/>
  <c r="O32" i="2"/>
  <c r="O35" i="2"/>
  <c r="M28" i="2"/>
  <c r="P29" i="2"/>
  <c r="Q29" i="2"/>
  <c r="W57" i="19" l="1"/>
  <c r="L65" i="5"/>
  <c r="W56" i="19"/>
  <c r="W50" i="19"/>
  <c r="W18" i="14"/>
  <c r="X39" i="5"/>
  <c r="X26" i="14"/>
  <c r="X41" i="14"/>
  <c r="X37" i="19"/>
  <c r="X34" i="19"/>
  <c r="X31" i="5"/>
  <c r="W36" i="5"/>
  <c r="W31" i="14"/>
  <c r="W33" i="14"/>
  <c r="X50" i="5"/>
  <c r="W16" i="6"/>
  <c r="AW53" i="3"/>
  <c r="W61" i="6"/>
  <c r="W47" i="5"/>
  <c r="X59" i="6"/>
  <c r="W24" i="6"/>
  <c r="X26" i="5"/>
  <c r="AW23" i="3"/>
  <c r="W30" i="6"/>
  <c r="W60" i="5"/>
  <c r="W27" i="5"/>
  <c r="W52" i="6"/>
  <c r="W39" i="6"/>
  <c r="W46" i="14"/>
  <c r="DD65" i="17"/>
  <c r="DH65" i="17"/>
  <c r="CZ65" i="17"/>
  <c r="CV65" i="17"/>
  <c r="CJ65" i="17"/>
  <c r="AP65" i="17"/>
  <c r="DX62" i="17"/>
  <c r="DW47" i="17"/>
  <c r="DX18" i="17"/>
  <c r="DX16" i="17"/>
  <c r="BJ65" i="17"/>
  <c r="AD65" i="17"/>
  <c r="DW55" i="17"/>
  <c r="BR65" i="17"/>
  <c r="DX58" i="17"/>
  <c r="DW43" i="17"/>
  <c r="DX56" i="17"/>
  <c r="DW41" i="17"/>
  <c r="AK65" i="3"/>
  <c r="BC65" i="17"/>
  <c r="DW63" i="17"/>
  <c r="BK65" i="17"/>
  <c r="X65" i="17"/>
  <c r="DX34" i="17"/>
  <c r="DW19" i="17"/>
  <c r="DW49" i="17"/>
  <c r="BF65" i="17"/>
  <c r="DX54" i="17"/>
  <c r="DW39" i="17"/>
  <c r="BN65" i="17"/>
  <c r="DW59" i="17"/>
  <c r="DW57" i="17"/>
  <c r="X17" i="25"/>
  <c r="X65" i="25" s="1"/>
  <c r="E65" i="25"/>
  <c r="X17" i="18"/>
  <c r="X65" i="18" s="1"/>
  <c r="E65" i="18"/>
  <c r="DX44" i="17"/>
  <c r="DX51" i="17"/>
  <c r="W17" i="22"/>
  <c r="D65" i="22"/>
  <c r="DW18" i="17"/>
  <c r="DX60" i="17"/>
  <c r="DW42" i="17"/>
  <c r="DX43" i="17"/>
  <c r="DX39" i="17"/>
  <c r="X17" i="19"/>
  <c r="E65" i="19"/>
  <c r="W25" i="19"/>
  <c r="W24" i="19"/>
  <c r="DW61" i="17"/>
  <c r="DX57" i="17"/>
  <c r="DX59" i="17"/>
  <c r="D65" i="24"/>
  <c r="W17" i="24"/>
  <c r="DW40" i="17"/>
  <c r="AG65" i="17"/>
  <c r="U65" i="19"/>
  <c r="D65" i="20"/>
  <c r="W17" i="20"/>
  <c r="W29" i="19"/>
  <c r="W28" i="19"/>
  <c r="BO65" i="1"/>
  <c r="DX28" i="17"/>
  <c r="P65" i="17"/>
  <c r="X19" i="19"/>
  <c r="X39" i="19"/>
  <c r="DW20" i="17"/>
  <c r="DW30" i="17"/>
  <c r="BJ65" i="1"/>
  <c r="X25" i="19"/>
  <c r="DW38" i="17"/>
  <c r="X42" i="5"/>
  <c r="AV25" i="3"/>
  <c r="X38" i="19"/>
  <c r="X45" i="14"/>
  <c r="X28" i="14"/>
  <c r="AG65" i="3"/>
  <c r="X17" i="21"/>
  <c r="X65" i="21" s="1"/>
  <c r="E65" i="21"/>
  <c r="W20" i="5"/>
  <c r="AW24" i="3"/>
  <c r="H65" i="17"/>
  <c r="BZ61" i="1"/>
  <c r="DW34" i="17"/>
  <c r="P65" i="19"/>
  <c r="X59" i="19"/>
  <c r="X36" i="19"/>
  <c r="DW21" i="17"/>
  <c r="DX35" i="17"/>
  <c r="D65" i="23"/>
  <c r="W17" i="23"/>
  <c r="W40" i="19"/>
  <c r="X44" i="19"/>
  <c r="W23" i="19"/>
  <c r="W22" i="19"/>
  <c r="P65" i="5"/>
  <c r="W45" i="19"/>
  <c r="X56" i="19"/>
  <c r="X53" i="19"/>
  <c r="W20" i="14"/>
  <c r="AW56" i="3"/>
  <c r="W42" i="5"/>
  <c r="X58" i="19"/>
  <c r="X57" i="19"/>
  <c r="X44" i="14"/>
  <c r="X46" i="14"/>
  <c r="DX47" i="17"/>
  <c r="DX49" i="17"/>
  <c r="X16" i="19"/>
  <c r="AS65" i="17"/>
  <c r="DW53" i="17"/>
  <c r="X17" i="20"/>
  <c r="X65" i="20" s="1"/>
  <c r="E65" i="20"/>
  <c r="E65" i="17"/>
  <c r="DX17" i="17"/>
  <c r="BS65" i="1"/>
  <c r="W18" i="19"/>
  <c r="D65" i="10"/>
  <c r="W65" i="10" s="1"/>
  <c r="W17" i="10"/>
  <c r="W24" i="14"/>
  <c r="X24" i="6"/>
  <c r="X38" i="5"/>
  <c r="AX65" i="1"/>
  <c r="M65" i="5"/>
  <c r="AW37" i="3"/>
  <c r="L65" i="6"/>
  <c r="AV45" i="3"/>
  <c r="X48" i="5"/>
  <c r="DW22" i="17"/>
  <c r="D65" i="21"/>
  <c r="W17" i="21"/>
  <c r="X29" i="19"/>
  <c r="X26" i="19"/>
  <c r="W35" i="5"/>
  <c r="W56" i="5"/>
  <c r="BY30" i="1"/>
  <c r="BF65" i="1"/>
  <c r="X60" i="5"/>
  <c r="AW35" i="3"/>
  <c r="AW48" i="3"/>
  <c r="AV21" i="3"/>
  <c r="D65" i="1"/>
  <c r="BY17" i="1"/>
  <c r="W57" i="6"/>
  <c r="X17" i="22"/>
  <c r="X65" i="22" s="1"/>
  <c r="E65" i="22"/>
  <c r="DX36" i="17"/>
  <c r="W17" i="25"/>
  <c r="D65" i="25"/>
  <c r="DW48" i="17"/>
  <c r="X47" i="19"/>
  <c r="L65" i="14"/>
  <c r="W46" i="5"/>
  <c r="W60" i="14"/>
  <c r="X57" i="14"/>
  <c r="W34" i="6"/>
  <c r="X21" i="5"/>
  <c r="X30" i="14"/>
  <c r="AW27" i="3"/>
  <c r="X40" i="5"/>
  <c r="T65" i="5"/>
  <c r="X55" i="6"/>
  <c r="AW26" i="3"/>
  <c r="W41" i="5"/>
  <c r="BZ39" i="1"/>
  <c r="BY57" i="1"/>
  <c r="BY33" i="1"/>
  <c r="X37" i="14"/>
  <c r="W17" i="5"/>
  <c r="D65" i="5"/>
  <c r="BZ45" i="1"/>
  <c r="X35" i="5"/>
  <c r="W28" i="14"/>
  <c r="W58" i="14"/>
  <c r="AW45" i="3"/>
  <c r="AV42" i="3"/>
  <c r="W32" i="6"/>
  <c r="X35" i="19"/>
  <c r="X32" i="19"/>
  <c r="DX61" i="17"/>
  <c r="W53" i="19"/>
  <c r="W43" i="19"/>
  <c r="W44" i="19"/>
  <c r="X63" i="19"/>
  <c r="X49" i="19"/>
  <c r="DX21" i="17"/>
  <c r="W37" i="19"/>
  <c r="W36" i="19"/>
  <c r="W31" i="19"/>
  <c r="W30" i="19"/>
  <c r="BK65" i="1"/>
  <c r="W37" i="14"/>
  <c r="W26" i="6"/>
  <c r="Y65" i="3"/>
  <c r="W19" i="14"/>
  <c r="D65" i="14"/>
  <c r="W17" i="14"/>
  <c r="AV37" i="3"/>
  <c r="AW44" i="3"/>
  <c r="AV20" i="3"/>
  <c r="BZ60" i="1"/>
  <c r="W53" i="6"/>
  <c r="X30" i="6"/>
  <c r="AH65" i="1"/>
  <c r="AW62" i="3"/>
  <c r="AP65" i="1"/>
  <c r="AV55" i="3"/>
  <c r="AV29" i="3"/>
  <c r="DW37" i="17"/>
  <c r="DW52" i="17"/>
  <c r="X55" i="19"/>
  <c r="U65" i="17"/>
  <c r="W28" i="5"/>
  <c r="AH65" i="3"/>
  <c r="X41" i="6"/>
  <c r="W62" i="19"/>
  <c r="W22" i="5"/>
  <c r="AV17" i="3"/>
  <c r="D65" i="3"/>
  <c r="DW54" i="17"/>
  <c r="AV22" i="3"/>
  <c r="W55" i="6"/>
  <c r="X38" i="6"/>
  <c r="T65" i="3"/>
  <c r="W62" i="5"/>
  <c r="BY47" i="1"/>
  <c r="BY24" i="1"/>
  <c r="BY31" i="1"/>
  <c r="AV18" i="3"/>
  <c r="X38" i="14"/>
  <c r="X57" i="6"/>
  <c r="AW55" i="3"/>
  <c r="W52" i="19"/>
  <c r="W46" i="19"/>
  <c r="X20" i="14"/>
  <c r="AV56" i="3"/>
  <c r="W38" i="5"/>
  <c r="X63" i="6"/>
  <c r="X47" i="6"/>
  <c r="AV35" i="3"/>
  <c r="X36" i="6"/>
  <c r="BZ46" i="1"/>
  <c r="X62" i="6"/>
  <c r="AO65" i="1"/>
  <c r="W59" i="6"/>
  <c r="BG65" i="1"/>
  <c r="BZ38" i="1"/>
  <c r="BZ51" i="1"/>
  <c r="BY42" i="1"/>
  <c r="BY34" i="1"/>
  <c r="AW59" i="3"/>
  <c r="AV48" i="3"/>
  <c r="BY61" i="1"/>
  <c r="BY46" i="1"/>
  <c r="W63" i="6"/>
  <c r="W25" i="5"/>
  <c r="X52" i="14"/>
  <c r="X22" i="5"/>
  <c r="AS65" i="1"/>
  <c r="X52" i="6"/>
  <c r="M65" i="6"/>
  <c r="X22" i="6"/>
  <c r="AC65" i="3"/>
  <c r="X54" i="6"/>
  <c r="W21" i="6"/>
  <c r="AV32" i="3"/>
  <c r="X53" i="6"/>
  <c r="BY56" i="1"/>
  <c r="W18" i="6"/>
  <c r="BB65" i="1"/>
  <c r="AG65" i="1"/>
  <c r="BZ34" i="1"/>
  <c r="AW32" i="3"/>
  <c r="X29" i="5"/>
  <c r="W16" i="5"/>
  <c r="X50" i="14"/>
  <c r="W42" i="14"/>
  <c r="W56" i="14"/>
  <c r="W37" i="5"/>
  <c r="X54" i="5"/>
  <c r="AK65" i="1"/>
  <c r="BZ26" i="1"/>
  <c r="X24" i="5"/>
  <c r="X26" i="6"/>
  <c r="X19" i="14"/>
  <c r="X43" i="5"/>
  <c r="AW51" i="3"/>
  <c r="W49" i="5"/>
  <c r="X21" i="19"/>
  <c r="X18" i="19"/>
  <c r="W63" i="5"/>
  <c r="AV34" i="3"/>
  <c r="W62" i="6"/>
  <c r="W47" i="14"/>
  <c r="AW31" i="3"/>
  <c r="AW65" i="1"/>
  <c r="AW39" i="3"/>
  <c r="X21" i="14"/>
  <c r="BY60" i="1"/>
  <c r="X57" i="5"/>
  <c r="AW52" i="3"/>
  <c r="AW22" i="3"/>
  <c r="BY18" i="1"/>
  <c r="AW30" i="3"/>
  <c r="AV24" i="3"/>
  <c r="BZ44" i="1"/>
  <c r="W21" i="5"/>
  <c r="AL65" i="1"/>
  <c r="I65" i="5"/>
  <c r="BZ33" i="1"/>
  <c r="W46" i="6"/>
  <c r="W25" i="14"/>
  <c r="X32" i="6"/>
  <c r="BZ36" i="1"/>
  <c r="DX20" i="17"/>
  <c r="X23" i="19"/>
  <c r="X20" i="19"/>
  <c r="AV58" i="3"/>
  <c r="W51" i="6"/>
  <c r="X50" i="6"/>
  <c r="AW38" i="3"/>
  <c r="W25" i="6"/>
  <c r="AV28" i="3"/>
  <c r="BZ58" i="1"/>
  <c r="X16" i="6"/>
  <c r="AV30" i="3"/>
  <c r="X19" i="5"/>
  <c r="DX31" i="17"/>
  <c r="W62" i="14"/>
  <c r="H65" i="19"/>
  <c r="DW46" i="17"/>
  <c r="X49" i="5"/>
  <c r="Q65" i="5"/>
  <c r="X17" i="7"/>
  <c r="X65" i="7" s="1"/>
  <c r="E65" i="7"/>
  <c r="W38" i="19"/>
  <c r="H65" i="5"/>
  <c r="P65" i="3"/>
  <c r="X47" i="14"/>
  <c r="AW58" i="3"/>
  <c r="X17" i="15"/>
  <c r="X65" i="15" s="1"/>
  <c r="E65" i="15"/>
  <c r="W41" i="6"/>
  <c r="H65" i="14"/>
  <c r="X22" i="14"/>
  <c r="BY39" i="1"/>
  <c r="X51" i="5"/>
  <c r="W17" i="7"/>
  <c r="D65" i="7"/>
  <c r="AV51" i="3"/>
  <c r="W42" i="6"/>
  <c r="AW47" i="3"/>
  <c r="BY21" i="1"/>
  <c r="X16" i="14"/>
  <c r="AV38" i="3"/>
  <c r="W38" i="6"/>
  <c r="X49" i="14"/>
  <c r="D65" i="6"/>
  <c r="W17" i="6"/>
  <c r="BZ41" i="1"/>
  <c r="BY40" i="1"/>
  <c r="AV26" i="3"/>
  <c r="BZ23" i="1"/>
  <c r="BZ31" i="1"/>
  <c r="T65" i="1"/>
  <c r="W37" i="6"/>
  <c r="BZ63" i="1"/>
  <c r="W52" i="5"/>
  <c r="X60" i="14"/>
  <c r="X18" i="14"/>
  <c r="W23" i="14"/>
  <c r="BY36" i="1"/>
  <c r="W49" i="14"/>
  <c r="AV52" i="3"/>
  <c r="X48" i="14"/>
  <c r="BZ30" i="1"/>
  <c r="BY38" i="1"/>
  <c r="DL65" i="17"/>
  <c r="DA65" i="17"/>
  <c r="CF65" i="17"/>
  <c r="CQ65" i="17"/>
  <c r="DM65" i="17"/>
  <c r="DI65" i="17"/>
  <c r="CI65" i="17"/>
  <c r="DE65" i="17"/>
  <c r="CN65" i="17"/>
  <c r="CA65" i="17"/>
  <c r="CR65" i="17"/>
  <c r="CE65" i="17"/>
  <c r="CM65" i="17"/>
  <c r="CB65" i="17"/>
  <c r="CU65" i="17"/>
  <c r="BB65" i="17"/>
  <c r="BW65" i="17"/>
  <c r="DX30" i="17"/>
  <c r="AW65" i="17"/>
  <c r="BG65" i="17"/>
  <c r="AT65" i="17"/>
  <c r="BV65" i="17"/>
  <c r="DX50" i="17"/>
  <c r="DW35" i="17"/>
  <c r="AC65" i="17"/>
  <c r="DX48" i="17"/>
  <c r="DW33" i="17"/>
  <c r="DX38" i="17"/>
  <c r="DW23" i="17"/>
  <c r="BO65" i="17"/>
  <c r="AX65" i="17"/>
  <c r="DX26" i="17"/>
  <c r="DX24" i="17"/>
  <c r="DX46" i="17"/>
  <c r="DW31" i="17"/>
  <c r="DW51" i="17"/>
  <c r="DX32" i="17"/>
  <c r="DW17" i="17"/>
  <c r="D65" i="17"/>
  <c r="AL65" i="17"/>
  <c r="AO65" i="17"/>
  <c r="DX22" i="17"/>
  <c r="BS65" i="17"/>
  <c r="AH65" i="17"/>
  <c r="AK65" i="17"/>
  <c r="DX42" i="17"/>
  <c r="DW27" i="17"/>
  <c r="DX40" i="17"/>
  <c r="DW25" i="17"/>
  <c r="DW60" i="17"/>
  <c r="DW26" i="17"/>
  <c r="BV65" i="1"/>
  <c r="DW56" i="17"/>
  <c r="Q65" i="17"/>
  <c r="W60" i="19"/>
  <c r="Q65" i="19"/>
  <c r="DW29" i="17"/>
  <c r="DX27" i="17"/>
  <c r="DW58" i="17"/>
  <c r="DX23" i="17"/>
  <c r="X24" i="19"/>
  <c r="W34" i="5"/>
  <c r="X31" i="19"/>
  <c r="DW45" i="17"/>
  <c r="DW32" i="17"/>
  <c r="DW28" i="17"/>
  <c r="DX41" i="17"/>
  <c r="DW24" i="17"/>
  <c r="DW50" i="17"/>
  <c r="X46" i="19"/>
  <c r="X40" i="19"/>
  <c r="X28" i="19"/>
  <c r="DW36" i="17"/>
  <c r="DW44" i="17"/>
  <c r="DX55" i="17"/>
  <c r="DX33" i="17"/>
  <c r="W47" i="19"/>
  <c r="W48" i="19"/>
  <c r="X43" i="19"/>
  <c r="W42" i="19"/>
  <c r="DW62" i="17"/>
  <c r="X50" i="19"/>
  <c r="DX19" i="17"/>
  <c r="T65" i="17"/>
  <c r="AV59" i="3"/>
  <c r="DX63" i="17"/>
  <c r="X54" i="19"/>
  <c r="X51" i="19"/>
  <c r="M65" i="19"/>
  <c r="W17" i="19"/>
  <c r="D65" i="19"/>
  <c r="W16" i="19"/>
  <c r="X17" i="23"/>
  <c r="X65" i="23" s="1"/>
  <c r="E65" i="23"/>
  <c r="AV23" i="3"/>
  <c r="W27" i="14"/>
  <c r="AW42" i="3"/>
  <c r="BY20" i="1"/>
  <c r="X40" i="14"/>
  <c r="BZ35" i="1"/>
  <c r="BZ17" i="1"/>
  <c r="E65" i="1"/>
  <c r="W33" i="19"/>
  <c r="W32" i="19"/>
  <c r="X52" i="19"/>
  <c r="X34" i="14"/>
  <c r="X33" i="19"/>
  <c r="W41" i="19"/>
  <c r="W35" i="19"/>
  <c r="DX29" i="17"/>
  <c r="X34" i="5"/>
  <c r="DX53" i="17"/>
  <c r="D65" i="18"/>
  <c r="W17" i="18"/>
  <c r="X29" i="14"/>
  <c r="AV61" i="3"/>
  <c r="W51" i="5"/>
  <c r="X32" i="5"/>
  <c r="AW33" i="3"/>
  <c r="X63" i="14"/>
  <c r="X16" i="5"/>
  <c r="AW25" i="3"/>
  <c r="W63" i="19"/>
  <c r="X20" i="6"/>
  <c r="I65" i="17"/>
  <c r="W43" i="5"/>
  <c r="X17" i="24"/>
  <c r="X65" i="24" s="1"/>
  <c r="E65" i="24"/>
  <c r="E65" i="10"/>
  <c r="X65" i="10" s="1"/>
  <c r="X17" i="10"/>
  <c r="AV19" i="3"/>
  <c r="AV62" i="3"/>
  <c r="AD65" i="3"/>
  <c r="X59" i="5"/>
  <c r="X65" i="3"/>
  <c r="BY59" i="1"/>
  <c r="W27" i="19"/>
  <c r="W26" i="19"/>
  <c r="DX45" i="17"/>
  <c r="H65" i="3"/>
  <c r="W19" i="6"/>
  <c r="W50" i="14"/>
  <c r="L65" i="19"/>
  <c r="W43" i="14"/>
  <c r="AV53" i="3"/>
  <c r="M65" i="14"/>
  <c r="W59" i="5"/>
  <c r="X31" i="6"/>
  <c r="DX37" i="17"/>
  <c r="X48" i="19"/>
  <c r="X45" i="19"/>
  <c r="AV49" i="3"/>
  <c r="BY53" i="1"/>
  <c r="X47" i="5"/>
  <c r="W19" i="5"/>
  <c r="L65" i="1"/>
  <c r="H65" i="6"/>
  <c r="I65" i="1"/>
  <c r="W21" i="14"/>
  <c r="W29" i="14"/>
  <c r="X23" i="14"/>
  <c r="BY32" i="1"/>
  <c r="X35" i="14"/>
  <c r="AW29" i="3"/>
  <c r="BY16" i="1"/>
  <c r="BZ21" i="1"/>
  <c r="DX25" i="17"/>
  <c r="Y65" i="17"/>
  <c r="W26" i="14"/>
  <c r="W34" i="19"/>
  <c r="W39" i="14"/>
  <c r="X56" i="5"/>
  <c r="U65" i="3"/>
  <c r="AV63" i="3"/>
  <c r="AW21" i="3"/>
  <c r="W57" i="14"/>
  <c r="X39" i="14"/>
  <c r="M65" i="3"/>
  <c r="X56" i="14"/>
  <c r="X25" i="5"/>
  <c r="W51" i="14"/>
  <c r="X32" i="14"/>
  <c r="I65" i="19"/>
  <c r="AV41" i="3"/>
  <c r="W38" i="14"/>
  <c r="BZ48" i="1"/>
  <c r="AW54" i="3"/>
  <c r="X44" i="6"/>
  <c r="X27" i="14"/>
  <c r="BY19" i="1"/>
  <c r="W36" i="6"/>
  <c r="AV39" i="3"/>
  <c r="AD65" i="1"/>
  <c r="BZ62" i="1"/>
  <c r="AW34" i="3"/>
  <c r="AV46" i="3"/>
  <c r="T65" i="19"/>
  <c r="W40" i="14"/>
  <c r="W23" i="5"/>
  <c r="W39" i="5"/>
  <c r="W31" i="5"/>
  <c r="W24" i="5"/>
  <c r="X35" i="6"/>
  <c r="AW46" i="3"/>
  <c r="E65" i="5"/>
  <c r="X17" i="5"/>
  <c r="BZ43" i="1"/>
  <c r="Q65" i="1"/>
  <c r="W33" i="6"/>
  <c r="BZ53" i="1"/>
  <c r="AV40" i="3"/>
  <c r="W54" i="14"/>
  <c r="BZ50" i="1"/>
  <c r="X28" i="6"/>
  <c r="BZ49" i="1"/>
  <c r="W61" i="19"/>
  <c r="W51" i="19"/>
  <c r="BN65" i="1"/>
  <c r="W32" i="5"/>
  <c r="X39" i="6"/>
  <c r="BY26" i="1"/>
  <c r="AV57" i="3"/>
  <c r="W52" i="14"/>
  <c r="BY25" i="1"/>
  <c r="X27" i="5"/>
  <c r="X43" i="14"/>
  <c r="BZ16" i="1"/>
  <c r="AV60" i="3"/>
  <c r="BZ54" i="1"/>
  <c r="AV47" i="3"/>
  <c r="BZ29" i="1"/>
  <c r="BY58" i="1"/>
  <c r="BZ24" i="1"/>
  <c r="BY55" i="1"/>
  <c r="W63" i="14"/>
  <c r="BZ42" i="1"/>
  <c r="X18" i="5"/>
  <c r="P65" i="6"/>
  <c r="H65" i="1"/>
  <c r="E65" i="3"/>
  <c r="AW17" i="3"/>
  <c r="AW57" i="3"/>
  <c r="BZ40" i="1"/>
  <c r="BY28" i="1"/>
  <c r="AV43" i="3"/>
  <c r="W56" i="6"/>
  <c r="AW16" i="3"/>
  <c r="BZ57" i="1"/>
  <c r="AW41" i="3"/>
  <c r="AV54" i="3"/>
  <c r="X62" i="5"/>
  <c r="BZ59" i="1"/>
  <c r="W48" i="6"/>
  <c r="BZ25" i="1"/>
  <c r="AW61" i="3"/>
  <c r="BY22" i="1"/>
  <c r="AV44" i="3"/>
  <c r="BZ32" i="1"/>
  <c r="BY50" i="1"/>
  <c r="BZ20" i="1"/>
  <c r="AW49" i="3"/>
  <c r="W35" i="6"/>
  <c r="I65" i="14"/>
  <c r="AV36" i="3"/>
  <c r="X43" i="6"/>
  <c r="BY43" i="1"/>
  <c r="X34" i="6"/>
  <c r="X24" i="14"/>
  <c r="X62" i="14"/>
  <c r="X65" i="1"/>
  <c r="X37" i="6"/>
  <c r="Q65" i="3"/>
  <c r="X46" i="5"/>
  <c r="X27" i="6"/>
  <c r="X33" i="6"/>
  <c r="W22" i="14"/>
  <c r="X56" i="6"/>
  <c r="X53" i="14"/>
  <c r="BY35" i="1"/>
  <c r="BY48" i="1"/>
  <c r="AL65" i="3"/>
  <c r="X41" i="19"/>
  <c r="X30" i="19"/>
  <c r="X61" i="14"/>
  <c r="X28" i="5"/>
  <c r="X17" i="14"/>
  <c r="E65" i="14"/>
  <c r="W21" i="19"/>
  <c r="X42" i="19"/>
  <c r="X40" i="6"/>
  <c r="X55" i="14"/>
  <c r="Y65" i="1"/>
  <c r="X17" i="6"/>
  <c r="E65" i="6"/>
  <c r="X49" i="6"/>
  <c r="W23" i="6"/>
  <c r="M65" i="1"/>
  <c r="BY52" i="1"/>
  <c r="X59" i="14"/>
  <c r="BY27" i="1"/>
  <c r="W61" i="5"/>
  <c r="X25" i="6"/>
  <c r="W45" i="6"/>
  <c r="BY62" i="1"/>
  <c r="W57" i="5"/>
  <c r="X33" i="14"/>
  <c r="X20" i="5"/>
  <c r="AC65" i="1"/>
  <c r="X45" i="6"/>
  <c r="AW50" i="3"/>
  <c r="AW40" i="3"/>
  <c r="BY63" i="1"/>
  <c r="AW63" i="3"/>
  <c r="U65" i="1"/>
  <c r="AW20" i="3"/>
  <c r="BZ37" i="1"/>
  <c r="BY51" i="1"/>
  <c r="BY54" i="1"/>
  <c r="BZ56" i="1"/>
  <c r="AV33" i="3"/>
  <c r="W45" i="5"/>
  <c r="W43" i="6"/>
  <c r="X46" i="6"/>
  <c r="X52" i="5"/>
  <c r="D65" i="15"/>
  <c r="W17" i="15"/>
  <c r="BZ28" i="1"/>
  <c r="AW28" i="3"/>
  <c r="BZ52" i="1"/>
  <c r="W54" i="5"/>
  <c r="BZ22" i="1"/>
  <c r="DW16" i="17"/>
  <c r="BR65" i="1"/>
  <c r="AV27" i="3"/>
  <c r="X58" i="5"/>
  <c r="X22" i="19"/>
  <c r="W30" i="5"/>
  <c r="X44" i="5"/>
  <c r="BY37" i="1"/>
  <c r="BC65" i="1"/>
  <c r="BY23" i="1"/>
  <c r="BY41" i="1"/>
  <c r="DX52" i="17"/>
  <c r="BW65" i="1"/>
  <c r="W40" i="5"/>
  <c r="X42" i="14"/>
  <c r="X58" i="14"/>
  <c r="I65" i="6"/>
  <c r="W39" i="19"/>
  <c r="W20" i="19"/>
  <c r="X37" i="5"/>
  <c r="W41" i="14"/>
  <c r="X60" i="6"/>
  <c r="I65" i="3"/>
  <c r="W45" i="14"/>
  <c r="W58" i="6"/>
  <c r="BY44" i="1"/>
  <c r="BZ47" i="1"/>
  <c r="X31" i="14"/>
  <c r="X61" i="5"/>
  <c r="BZ55" i="1"/>
  <c r="W22" i="6"/>
  <c r="X42" i="6"/>
  <c r="AV50" i="3"/>
  <c r="BZ27" i="1"/>
  <c r="AW19" i="3"/>
  <c r="X58" i="6"/>
  <c r="W27" i="6"/>
  <c r="BY29" i="1"/>
  <c r="BY49" i="1"/>
  <c r="BY45" i="1"/>
  <c r="AT65" i="1"/>
  <c r="P65" i="1"/>
  <c r="X30" i="5"/>
  <c r="W49" i="6"/>
  <c r="AV16" i="3"/>
  <c r="AW18" i="3"/>
  <c r="X41" i="5"/>
  <c r="AW36" i="3"/>
  <c r="X48" i="6"/>
  <c r="AW43" i="3"/>
  <c r="BZ18" i="1"/>
  <c r="AW60" i="3"/>
  <c r="J36" i="2"/>
  <c r="G23" i="2"/>
  <c r="H31" i="2"/>
  <c r="G24" i="2"/>
  <c r="D38" i="2"/>
  <c r="H21" i="2"/>
  <c r="D27" i="2"/>
  <c r="J20" i="2"/>
  <c r="P16" i="2"/>
  <c r="J22" i="2"/>
  <c r="J19" i="2"/>
  <c r="H25" i="2"/>
  <c r="D36" i="2"/>
  <c r="Q16" i="2"/>
  <c r="H28" i="2"/>
  <c r="J29" i="2"/>
  <c r="G26" i="2"/>
  <c r="F26" i="2"/>
  <c r="D34" i="2"/>
  <c r="F22" i="2"/>
  <c r="F16" i="2"/>
  <c r="D35" i="2"/>
  <c r="F25" i="2"/>
  <c r="H20" i="2"/>
  <c r="H32" i="2"/>
  <c r="G31" i="2"/>
  <c r="G20" i="2"/>
  <c r="D20" i="2"/>
  <c r="I16" i="2"/>
  <c r="F33" i="2"/>
  <c r="D26" i="2"/>
  <c r="J16" i="2"/>
  <c r="G21" i="2"/>
  <c r="J28" i="2"/>
  <c r="K16" i="2"/>
  <c r="F38" i="2"/>
  <c r="H29" i="2"/>
  <c r="G29" i="2"/>
  <c r="F32" i="2"/>
  <c r="G22" i="2"/>
  <c r="F39" i="2"/>
  <c r="G36" i="2"/>
  <c r="F28" i="2"/>
  <c r="F27" i="2"/>
  <c r="H27" i="2"/>
  <c r="J38" i="2"/>
  <c r="F36" i="2"/>
  <c r="F31" i="2"/>
  <c r="D25" i="2"/>
  <c r="J18" i="2"/>
  <c r="D19" i="2"/>
  <c r="F24" i="2"/>
  <c r="D29" i="2"/>
  <c r="C16" i="2"/>
  <c r="F21" i="2"/>
  <c r="G28" i="2"/>
  <c r="O16" i="2"/>
  <c r="L16" i="2"/>
  <c r="F20" i="2"/>
  <c r="N16" i="2"/>
  <c r="J30" i="2"/>
  <c r="E16" i="2"/>
  <c r="F30" i="2"/>
  <c r="M16" i="2"/>
  <c r="F18" i="2"/>
  <c r="H16" i="2"/>
  <c r="J34" i="2"/>
  <c r="J26" i="2"/>
  <c r="J23" i="2"/>
  <c r="G17" i="2"/>
  <c r="G16" i="2"/>
  <c r="F35" i="2"/>
  <c r="D37" i="2"/>
  <c r="D39" i="2"/>
  <c r="D18" i="2"/>
  <c r="H26" i="2"/>
  <c r="H39" i="2"/>
  <c r="H18" i="2"/>
  <c r="D33" i="2"/>
  <c r="D28" i="2"/>
  <c r="D16" i="2"/>
  <c r="G19" i="2"/>
  <c r="G32" i="2"/>
  <c r="J31" i="2"/>
  <c r="F37" i="2"/>
  <c r="F19" i="2"/>
  <c r="J24" i="2"/>
  <c r="J25" i="2"/>
  <c r="H33" i="2"/>
  <c r="J39" i="2"/>
  <c r="F17" i="2"/>
  <c r="J21" i="2"/>
  <c r="D17" i="2"/>
  <c r="F34" i="2"/>
  <c r="H37" i="2"/>
  <c r="H17" i="2"/>
  <c r="G18" i="2"/>
  <c r="G27" i="2"/>
  <c r="G33" i="2"/>
  <c r="H19" i="2"/>
  <c r="H23" i="2"/>
  <c r="D24" i="2"/>
  <c r="J33" i="2"/>
  <c r="G39" i="2"/>
  <c r="F29" i="2"/>
  <c r="H38" i="2"/>
  <c r="D30" i="2"/>
  <c r="H36" i="2"/>
  <c r="H30" i="2"/>
  <c r="J27" i="2"/>
  <c r="G30" i="2"/>
  <c r="D32" i="2"/>
  <c r="D21" i="2"/>
  <c r="R21" i="2" l="1"/>
  <c r="R32" i="2"/>
  <c r="R30" i="2"/>
  <c r="R24" i="2"/>
  <c r="R23" i="2"/>
  <c r="R17" i="2"/>
  <c r="D40" i="2"/>
  <c r="D41" i="2"/>
  <c r="R28" i="2"/>
  <c r="R33" i="2"/>
  <c r="R18" i="2"/>
  <c r="R39" i="2"/>
  <c r="R37" i="2"/>
  <c r="G41" i="2"/>
  <c r="G40" i="2"/>
  <c r="H41" i="2"/>
  <c r="H40" i="2"/>
  <c r="M40" i="2"/>
  <c r="M41" i="2"/>
  <c r="E40" i="2"/>
  <c r="E41" i="2"/>
  <c r="N40" i="2"/>
  <c r="N41" i="2"/>
  <c r="L40" i="2"/>
  <c r="L41" i="2"/>
  <c r="O40" i="2"/>
  <c r="O41" i="2"/>
  <c r="C41" i="2"/>
  <c r="C40" i="2"/>
  <c r="R16" i="2"/>
  <c r="R29" i="2"/>
  <c r="R19" i="2"/>
  <c r="R25" i="2"/>
  <c r="R31" i="2"/>
  <c r="R27" i="2"/>
  <c r="R38" i="2"/>
  <c r="K41" i="2"/>
  <c r="K40" i="2"/>
  <c r="J40" i="2"/>
  <c r="J41" i="2"/>
  <c r="R26" i="2"/>
  <c r="I40" i="2"/>
  <c r="I41" i="2"/>
  <c r="R20" i="2"/>
  <c r="R35" i="2"/>
  <c r="F41" i="2"/>
  <c r="F40" i="2"/>
  <c r="R22" i="2"/>
  <c r="R34" i="2"/>
  <c r="Q41" i="2"/>
  <c r="Q40" i="2"/>
  <c r="R36" i="2"/>
  <c r="P41" i="2"/>
  <c r="P40" i="2"/>
  <c r="X65" i="6"/>
  <c r="BZ65" i="1"/>
  <c r="W65" i="6"/>
  <c r="AV65" i="3"/>
  <c r="W65" i="14"/>
  <c r="W65" i="5"/>
  <c r="BY65" i="1"/>
  <c r="W65" i="21"/>
  <c r="DX65" i="17"/>
  <c r="W65" i="23"/>
  <c r="W65" i="20"/>
  <c r="W65" i="22"/>
  <c r="W65" i="15"/>
  <c r="X65" i="14"/>
  <c r="AW65" i="3"/>
  <c r="X65" i="5"/>
  <c r="W65" i="18"/>
  <c r="W65" i="19"/>
  <c r="DW65" i="17"/>
  <c r="W65" i="7"/>
  <c r="W65" i="25"/>
  <c r="W65" i="24"/>
  <c r="X65" i="19"/>
  <c r="R40" i="2" l="1"/>
  <c r="R41" i="2"/>
</calcChain>
</file>

<file path=xl/sharedStrings.xml><?xml version="1.0" encoding="utf-8"?>
<sst xmlns="http://schemas.openxmlformats.org/spreadsheetml/2006/main" count="3616" uniqueCount="280">
  <si>
    <t>23-00</t>
  </si>
  <si>
    <t>24-00</t>
  </si>
  <si>
    <t xml:space="preserve"> </t>
  </si>
  <si>
    <t>актив-</t>
  </si>
  <si>
    <t>ного</t>
  </si>
  <si>
    <t>реак-</t>
  </si>
  <si>
    <t>тивного</t>
  </si>
  <si>
    <t xml:space="preserve">    показания</t>
  </si>
  <si>
    <t xml:space="preserve">  эл.счетчиков</t>
  </si>
  <si>
    <t xml:space="preserve">     нагрузка</t>
  </si>
  <si>
    <t>актив.</t>
  </si>
  <si>
    <t>кВт</t>
  </si>
  <si>
    <t>реакт.</t>
  </si>
  <si>
    <t>кВар</t>
  </si>
  <si>
    <t>Расчетный коэф.____________</t>
  </si>
  <si>
    <t>Т-р тока____________________</t>
  </si>
  <si>
    <t>п-ст</t>
  </si>
  <si>
    <t xml:space="preserve">         Фидер №</t>
  </si>
  <si>
    <t xml:space="preserve">         Кто питается</t>
  </si>
  <si>
    <t xml:space="preserve">                  наименование п-ст и ее принадлежность</t>
  </si>
  <si>
    <t>замера нагрузок в контрольный день</t>
  </si>
  <si>
    <t>число, месяц</t>
  </si>
  <si>
    <t xml:space="preserve">       по</t>
  </si>
  <si>
    <t>наименование предприятия</t>
  </si>
  <si>
    <t>напряжение в сети</t>
  </si>
  <si>
    <t xml:space="preserve">            В  Е  Д  О  М   О  С  Т  Ь</t>
  </si>
  <si>
    <t>кВ</t>
  </si>
  <si>
    <t>Итого</t>
  </si>
  <si>
    <t>кВар ч</t>
  </si>
  <si>
    <t>кВт ч</t>
  </si>
  <si>
    <t>роспись, фамилия</t>
  </si>
  <si>
    <t>роспиь, фамилия</t>
  </si>
  <si>
    <t>200/5</t>
  </si>
  <si>
    <t>п/с "Славянка"</t>
  </si>
  <si>
    <t>страница 1</t>
  </si>
  <si>
    <t>страница 3</t>
  </si>
  <si>
    <t>Предприятие</t>
  </si>
  <si>
    <t>п/с "Троица"</t>
  </si>
  <si>
    <t>50/5</t>
  </si>
  <si>
    <t>п/с "Посьет"</t>
  </si>
  <si>
    <t>100/5</t>
  </si>
  <si>
    <t>п/с "Краскино"</t>
  </si>
  <si>
    <t>Ведомость   электрических  нагрузок  (кВт)</t>
  </si>
  <si>
    <t>ПС</t>
  </si>
  <si>
    <t>№ фидера</t>
  </si>
  <si>
    <t>код</t>
  </si>
  <si>
    <t>Славянка</t>
  </si>
  <si>
    <t>Краскино</t>
  </si>
  <si>
    <t>Троица</t>
  </si>
  <si>
    <t>Посьет</t>
  </si>
  <si>
    <t>Барабаш</t>
  </si>
  <si>
    <t xml:space="preserve">Всего </t>
  </si>
  <si>
    <t xml:space="preserve">            В  Е  Д  О  М   О  С  Т  Ь </t>
  </si>
  <si>
    <t xml:space="preserve">             Снятие  показаний произвел</t>
  </si>
  <si>
    <t>150/5</t>
  </si>
  <si>
    <t>п/с "Хасан"</t>
  </si>
  <si>
    <t>Страница 1</t>
  </si>
  <si>
    <t>Безверхово</t>
  </si>
  <si>
    <t>Страница 2</t>
  </si>
  <si>
    <t xml:space="preserve">Главный инженер </t>
  </si>
  <si>
    <t xml:space="preserve">                   число, месяц</t>
  </si>
  <si>
    <t xml:space="preserve">    Итого  </t>
  </si>
  <si>
    <t xml:space="preserve">  по  фидерам</t>
  </si>
  <si>
    <t xml:space="preserve">                  напряжение в сети</t>
  </si>
  <si>
    <t>ТП-47</t>
  </si>
  <si>
    <t>Хасан</t>
  </si>
  <si>
    <t>Мощность кВт</t>
  </si>
  <si>
    <t>КТПн-83</t>
  </si>
  <si>
    <t>75/5</t>
  </si>
  <si>
    <t>Приморская</t>
  </si>
  <si>
    <t>п/с "Приморская"</t>
  </si>
  <si>
    <t>ТП-24</t>
  </si>
  <si>
    <t>ТП - 35</t>
  </si>
  <si>
    <t>Канал измерения    /                                               Время</t>
  </si>
  <si>
    <t>10/5</t>
  </si>
  <si>
    <t>страница 5</t>
  </si>
  <si>
    <t>В ремя замера нагрузок</t>
  </si>
  <si>
    <t>За сутки кВт-ч</t>
  </si>
  <si>
    <t>300/5</t>
  </si>
  <si>
    <t>Хоруженко А.А.</t>
  </si>
  <si>
    <t>Бутрин Э.А.</t>
  </si>
  <si>
    <t>Гридин В.Ю.</t>
  </si>
  <si>
    <t xml:space="preserve">  по</t>
  </si>
  <si>
    <t xml:space="preserve"> АО "Дальневосточная ресурсоснабжающая компания"    </t>
  </si>
  <si>
    <t>по</t>
  </si>
  <si>
    <t xml:space="preserve">     АО "Дальневосточная ресурсоснабжающая компания" </t>
  </si>
  <si>
    <t>АО "Дальневосточная ресурсоснабжающая компания"</t>
  </si>
  <si>
    <t xml:space="preserve">  АО "Дальневосточная ресурсоснабжающая компания"    </t>
  </si>
  <si>
    <t xml:space="preserve">  АО "Дальневосточная ресурсоснабжающая компания"</t>
  </si>
  <si>
    <t xml:space="preserve">                                 Главный  инженер АО " ДВ РСК" :</t>
  </si>
  <si>
    <t xml:space="preserve">    Бутрин Э.А.</t>
  </si>
  <si>
    <t xml:space="preserve"> АО "Дальневосточная ресурсоснабжающая компания"</t>
  </si>
  <si>
    <t>ВЕДОМОСТЬ</t>
  </si>
  <si>
    <t>АО "ДВ РСК"</t>
  </si>
  <si>
    <t>РП-1 (СРЗ)  ТП5А ЗАО "Восток бункер"</t>
  </si>
  <si>
    <t xml:space="preserve"> ПС Славянка   Фидер № 34</t>
  </si>
  <si>
    <t>п/с "Барабаш", ПС "Славянка"</t>
  </si>
  <si>
    <t>ного+</t>
  </si>
  <si>
    <t>тивного+</t>
  </si>
  <si>
    <t>ного -</t>
  </si>
  <si>
    <t>тивного -</t>
  </si>
  <si>
    <t xml:space="preserve">        ПС Безверхово  Фидер № 2</t>
  </si>
  <si>
    <t>РЖД</t>
  </si>
  <si>
    <t xml:space="preserve"> ПС Безверхово Фидер №1</t>
  </si>
  <si>
    <t>30 мин.</t>
  </si>
  <si>
    <t>График показаний в период с 15.06.2022 00:00:00 по 16.06.2022 00:00:00</t>
  </si>
  <si>
    <t>(A+)</t>
  </si>
  <si>
    <t>(R+)</t>
  </si>
  <si>
    <t>(А+)</t>
  </si>
  <si>
    <t xml:space="preserve"> КТП24 (А+)</t>
  </si>
  <si>
    <t>КТП24 (R+)</t>
  </si>
  <si>
    <t>КТП-83 (А+)</t>
  </si>
  <si>
    <t>КТП-83 (Р+)</t>
  </si>
  <si>
    <t>КТП-89 (А+)</t>
  </si>
  <si>
    <t>КТП-89 (Р+)</t>
  </si>
  <si>
    <t xml:space="preserve"> ф.34 РП-1 (А+)</t>
  </si>
  <si>
    <t xml:space="preserve"> ф.34 РП-1 (Р+)</t>
  </si>
  <si>
    <t>ТП-21 (А+)</t>
  </si>
  <si>
    <t>ТП-21 (Р+)</t>
  </si>
  <si>
    <t>ПС Славянка ф.10 (А+)</t>
  </si>
  <si>
    <t>ПС Славянка ф.10 (Р+)</t>
  </si>
  <si>
    <t>ПС Славянка ф.12 (А+)</t>
  </si>
  <si>
    <t>ПС Славянка ф.12 (Р+)</t>
  </si>
  <si>
    <t>ПС Славянка ф.16 (А+)</t>
  </si>
  <si>
    <t>ПС Славянка ф.16 (Р+)</t>
  </si>
  <si>
    <t>ПС Славянка ф.18 (А+)</t>
  </si>
  <si>
    <t>ПС Славянка ф.18 (Р+)</t>
  </si>
  <si>
    <t>ПС Славянка ф.19 (А+)</t>
  </si>
  <si>
    <t>ПССлавянка ф.19 (Р+)</t>
  </si>
  <si>
    <t>ПС Славянка ф.20 (А+)</t>
  </si>
  <si>
    <t>ПС Славянка ф.20 (Р+)</t>
  </si>
  <si>
    <t>ПС Славянка ф.25 (А+)</t>
  </si>
  <si>
    <t>ПС Славянка ф.25 (Р+)</t>
  </si>
  <si>
    <t>ПС Славянка ф.31 (А+)</t>
  </si>
  <si>
    <t>ПС СЛавянка ф.31 (Р+)</t>
  </si>
  <si>
    <t>ПС Славянка ф.5 (А+)</t>
  </si>
  <si>
    <t>ПС Славянка ф.5 (Р+)</t>
  </si>
  <si>
    <t>ПС Славянка ф.6 (А+)</t>
  </si>
  <si>
    <t>ПС Славянка ф.6 (Р+)</t>
  </si>
  <si>
    <t>ПС Славянка ф.8 (А+)</t>
  </si>
  <si>
    <t>ПС Славянка ф.8 (Р+)</t>
  </si>
  <si>
    <t>ПС Троица ф.10 (А+)</t>
  </si>
  <si>
    <t>ПС Троица ф.10 (Р+)</t>
  </si>
  <si>
    <t>ПС Троица ф.18(А+)</t>
  </si>
  <si>
    <t>ПС Троица ф.18 (Р+)</t>
  </si>
  <si>
    <t>ПС Троица ф.19 (А+)</t>
  </si>
  <si>
    <t>ПС Троица ф.19 (Р+)</t>
  </si>
  <si>
    <t>ПС Троица ф.20 (А+)</t>
  </si>
  <si>
    <t>ПС Троица ф.20 (Р+)</t>
  </si>
  <si>
    <t>ПС Троица ф.21 (А+)</t>
  </si>
  <si>
    <t>ПС Троица ф.21 (Р+)</t>
  </si>
  <si>
    <t>ПС Троица ф.7 (А+)</t>
  </si>
  <si>
    <t>ПС Троица ф.7(Р+)</t>
  </si>
  <si>
    <t>ПС Троица ф.8(А+)</t>
  </si>
  <si>
    <t>ПС Троица ф.8 (Р+)</t>
  </si>
  <si>
    <t>ПС Троица ф.9(А+)</t>
  </si>
  <si>
    <t>ПС Троица ф.9 (Р+)</t>
  </si>
  <si>
    <t>ПС Посьет ф.10 (А+)</t>
  </si>
  <si>
    <t>ПС Посьет ф.10 (Р+)</t>
  </si>
  <si>
    <t>ПС Посьет ф.11 (А+)</t>
  </si>
  <si>
    <t>ПС Посьет ф.11 (Р+)</t>
  </si>
  <si>
    <t>Пс Посьет ф.15 (А+)</t>
  </si>
  <si>
    <t>ПС Посьет ф.15 (Р+)</t>
  </si>
  <si>
    <t>ПС Посьет ф.3 (А+)</t>
  </si>
  <si>
    <t>ПС Посьет ф.3 (Р+)</t>
  </si>
  <si>
    <t>ПС Посьет ф.5 (А+)</t>
  </si>
  <si>
    <t>ПС Посьет ф.5 (Р+)</t>
  </si>
  <si>
    <t>ПС Краскино ф.5 (А+)</t>
  </si>
  <si>
    <t>ПС Краскино ф.5 (Р+)</t>
  </si>
  <si>
    <t>ПС Барабаш ф.6 (А+)</t>
  </si>
  <si>
    <t>ПС Барабаш ф.6 (Р+)</t>
  </si>
  <si>
    <t>ПС Хасанская ф.4 (А+)</t>
  </si>
  <si>
    <t>ПС Хасанская ф.4 (Р+)</t>
  </si>
  <si>
    <t>ПС Приморская ф.4 (А+)</t>
  </si>
  <si>
    <t>ПС Приморская ф.4 (Р+)</t>
  </si>
  <si>
    <t>ПС Тереховка ф.33 (А+)</t>
  </si>
  <si>
    <t>ПС Тереховка ф.33 (Р+)</t>
  </si>
  <si>
    <t>ПС Безверхово ф.2 (А+)</t>
  </si>
  <si>
    <t>ПС Безверхово ф.2 (Р+)</t>
  </si>
  <si>
    <t xml:space="preserve">Расчетный коэф. </t>
  </si>
  <si>
    <t>Абонентские подстанции</t>
  </si>
  <si>
    <t>ПС Славянка  Фидер № 19 оп.15-6</t>
  </si>
  <si>
    <t xml:space="preserve">      ПС  Троица  Фидер №</t>
  </si>
  <si>
    <t xml:space="preserve">         Кто питается КТП Чугуновой</t>
  </si>
  <si>
    <t>оп.39</t>
  </si>
  <si>
    <t>оп.31</t>
  </si>
  <si>
    <t>30\5</t>
  </si>
  <si>
    <t>п/с "Безверхово"</t>
  </si>
  <si>
    <t>ф-20,25,31,5,6,16,19,18,10,12,8,</t>
  </si>
  <si>
    <t>ф-26 ТП-24, ф-14 ТП-35,ф-4 ТП-47</t>
  </si>
  <si>
    <t>ф-4 оп.80 ТП-21, ф-34 РП-1,</t>
  </si>
  <si>
    <t>ф-4</t>
  </si>
  <si>
    <t>ф-5; 6;12;</t>
  </si>
  <si>
    <t>ф.4</t>
  </si>
  <si>
    <t>ф-18,8,7,20,9,</t>
  </si>
  <si>
    <t xml:space="preserve">ф-1; ф-2 оп.39, </t>
  </si>
  <si>
    <t>ф-3;5;10;11;15</t>
  </si>
  <si>
    <t>ф-6</t>
  </si>
  <si>
    <t>ф-11 КТП-83</t>
  </si>
  <si>
    <t>ф-19,21,10</t>
  </si>
  <si>
    <t>ф-2 оп.31 Миноноска</t>
  </si>
  <si>
    <t>оп 80</t>
  </si>
  <si>
    <t>ТП-21</t>
  </si>
  <si>
    <t>KТП-24</t>
  </si>
  <si>
    <t xml:space="preserve">ТП-5А </t>
  </si>
  <si>
    <t>п/с "Шкотово"</t>
  </si>
  <si>
    <t>ГПП Поверхность</t>
  </si>
  <si>
    <t>п/с "Надеждинская"</t>
  </si>
  <si>
    <t>КТП «Сказка»</t>
  </si>
  <si>
    <t>КТП «Трактовая»</t>
  </si>
  <si>
    <t>Спорткомплекс</t>
  </si>
  <si>
    <t xml:space="preserve">КТП «Весенняя» оп.1-28-2 </t>
  </si>
  <si>
    <t>п/с "Гвоздево"</t>
  </si>
  <si>
    <t>ТП «Дома Гвоздево»</t>
  </si>
  <si>
    <t>п/с "Тереховка"</t>
  </si>
  <si>
    <t>п/с "Тавричанка"</t>
  </si>
  <si>
    <t>п/с "Шмидтовка"</t>
  </si>
  <si>
    <t>оп. 17</t>
  </si>
  <si>
    <t>п/с "Таёжный"</t>
  </si>
  <si>
    <t>оп.7-2</t>
  </si>
  <si>
    <t>п/с "Давыдовка"</t>
  </si>
  <si>
    <t>оп.99</t>
  </si>
  <si>
    <t>ВНС</t>
  </si>
  <si>
    <t>ф-34 ТП-5А, KТП-24</t>
  </si>
  <si>
    <t>ф-7 ВНС,</t>
  </si>
  <si>
    <t>ф-5 ТП-89</t>
  </si>
  <si>
    <t>Надеждинск</t>
  </si>
  <si>
    <t>ф-15 КТП «Сказка»</t>
  </si>
  <si>
    <t>ф-15 Спорткомплекс</t>
  </si>
  <si>
    <t>ф-8, КТП «Трактовая»</t>
  </si>
  <si>
    <t xml:space="preserve">ф-7 КТП «Весенняя» оп.1-28-2 </t>
  </si>
  <si>
    <t>Шкотово</t>
  </si>
  <si>
    <t>Гвоздево</t>
  </si>
  <si>
    <t>Тереховка</t>
  </si>
  <si>
    <t>ф-33</t>
  </si>
  <si>
    <t>Шмидтовка</t>
  </si>
  <si>
    <t>ф-16</t>
  </si>
  <si>
    <t>Тавричанка</t>
  </si>
  <si>
    <t>Таёжный</t>
  </si>
  <si>
    <t>Давыдовка</t>
  </si>
  <si>
    <t>ф-12</t>
  </si>
  <si>
    <t>ф-2</t>
  </si>
  <si>
    <t>ООО «Рыбозавод Славянка»</t>
  </si>
  <si>
    <t>ИП «Бондарчук»</t>
  </si>
  <si>
    <t>ДНТ «Иволга»</t>
  </si>
  <si>
    <t xml:space="preserve">ПС «Теплое море» </t>
  </si>
  <si>
    <t>ПС «Шмидтовка» КТП «Улькова»</t>
  </si>
  <si>
    <t>ПС «Тавричанка»  КТП «Сиба»</t>
  </si>
  <si>
    <t>РП-7  «Приморский ОРЦ»</t>
  </si>
  <si>
    <t>ПС «Надеждинская» КТП «Анфилофьева»</t>
  </si>
  <si>
    <t>ПС «Славянка» СК «СЛТ»;</t>
  </si>
  <si>
    <t>ПС «Надеждинская» КТП «Пак».</t>
  </si>
  <si>
    <t>ПС «Безверхово»  СТП «База СРЗ»</t>
  </si>
  <si>
    <t>ПС «Троица» КТП «Батальон»</t>
  </si>
  <si>
    <t>ПС «Троица»  КТП 55</t>
  </si>
  <si>
    <t>ПС «Славянка» ФОК</t>
  </si>
  <si>
    <t>ПС «Тавричанка» «Морское снабжение»</t>
  </si>
  <si>
    <t xml:space="preserve">ПС «Безверхово» «БионтК 1» </t>
  </si>
  <si>
    <t xml:space="preserve">ПС «Безверхово» «БионтК 2» </t>
  </si>
  <si>
    <t>ПС «Тавричанка» КТП «Гавриков»</t>
  </si>
  <si>
    <t>ПС «Тавричанка» КТП «Росморпорт»</t>
  </si>
  <si>
    <t>ПС «Давыдовка» « В-Н Терминал»</t>
  </si>
  <si>
    <t>ПС «Славянка» оп.15-6 КТП «Чугунов»</t>
  </si>
  <si>
    <t xml:space="preserve"> «Миноноска»</t>
  </si>
  <si>
    <t>20.12.23</t>
  </si>
  <si>
    <t>21.12.23</t>
  </si>
  <si>
    <t xml:space="preserve"> ф.34 ТП-5А (А+)</t>
  </si>
  <si>
    <t>ф.34 ТП-5А (Р+)</t>
  </si>
  <si>
    <t>ГПП Поверхность п.Шкотово (А+)</t>
  </si>
  <si>
    <t>ГПП Поверхность п.Шкотово (Р+)</t>
  </si>
  <si>
    <t>п.Таёжный ф.2 оп.7-2 (А+)</t>
  </si>
  <si>
    <t>п.Таёжный ф.2 оп.7-2 (Р+)</t>
  </si>
  <si>
    <t>ИП Бондарчук (А+)</t>
  </si>
  <si>
    <t>ИП Бондарчук (Р+)</t>
  </si>
  <si>
    <t>ДНТ Иволга (А+)</t>
  </si>
  <si>
    <t>ДНТ Иволга (Р+)</t>
  </si>
  <si>
    <t xml:space="preserve"> (А+)</t>
  </si>
  <si>
    <t>(Р+)</t>
  </si>
  <si>
    <t>Ф2 А+</t>
  </si>
  <si>
    <t>Ф2 Р+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</si>
</sst>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81" formatCode="dd/mm/yy\ hh:mm:ss"/>
    <numFmt numFmtId="182" formatCode="#,##0.000"/>
    <numFmt numFmtId="183" formatCode="hh\-mm"/>
  </numFmts>
  <fonts count="50" x14ac:knownFonts="1">
    <font>
      <sz val="10"/>
      <name val="Arial Cyr"/>
      <charset val="204"/>
    </font>
    <font>
      <sz val="10"/>
      <name val="Arial Cyr"/>
      <charset val="204"/>
    </font>
    <font>
      <sz val="9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family val="2"/>
      <charset val="204"/>
    </font>
    <font>
      <sz val="14"/>
      <name val="Arial Cyr"/>
      <family val="2"/>
      <charset val="204"/>
    </font>
    <font>
      <b/>
      <sz val="14"/>
      <name val="Arial Cyr"/>
      <family val="2"/>
      <charset val="204"/>
    </font>
    <font>
      <b/>
      <i/>
      <sz val="12"/>
      <name val="Arial Cyr"/>
      <family val="2"/>
      <charset val="204"/>
    </font>
    <font>
      <i/>
      <sz val="12"/>
      <name val="Arial Cyr"/>
      <family val="2"/>
      <charset val="204"/>
    </font>
    <font>
      <sz val="10"/>
      <color indexed="9"/>
      <name val="Arial Cyr"/>
      <family val="2"/>
      <charset val="204"/>
    </font>
    <font>
      <b/>
      <i/>
      <sz val="14"/>
      <name val="Arial Cyr"/>
      <family val="2"/>
      <charset val="204"/>
    </font>
    <font>
      <b/>
      <sz val="12"/>
      <name val="Arial Cyr"/>
      <family val="2"/>
      <charset val="204"/>
    </font>
    <font>
      <sz val="10"/>
      <name val="Arial Cyr"/>
      <family val="2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sz val="10"/>
      <color indexed="10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12"/>
      <name val="Arial Cyr"/>
      <charset val="204"/>
    </font>
    <font>
      <b/>
      <sz val="12"/>
      <name val="Arial Cyr"/>
      <charset val="204"/>
    </font>
    <font>
      <sz val="10"/>
      <color indexed="9"/>
      <name val="Arial Cyr"/>
      <charset val="204"/>
    </font>
    <font>
      <sz val="10"/>
      <color indexed="9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color indexed="62"/>
      <name val="Times New Roman"/>
      <family val="1"/>
      <charset val="204"/>
    </font>
    <font>
      <sz val="10"/>
      <color indexed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u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Arial Cyr"/>
      <charset val="204"/>
    </font>
    <font>
      <i/>
      <sz val="10"/>
      <name val="Arial Cyr"/>
      <charset val="204"/>
    </font>
    <font>
      <b/>
      <i/>
      <sz val="11"/>
      <name val="Arial Cyr"/>
      <charset val="204"/>
    </font>
    <font>
      <i/>
      <sz val="11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0"/>
      <name val="Arial Cyr"/>
      <charset val="204"/>
    </font>
    <font>
      <sz val="10"/>
      <color theme="0"/>
      <name val="Arial Cyr"/>
      <family val="2"/>
      <charset val="204"/>
    </font>
    <font>
      <sz val="12"/>
      <color theme="0"/>
      <name val="Arial Cyr"/>
      <family val="2"/>
      <charset val="204"/>
    </font>
    <font>
      <sz val="10"/>
      <color theme="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8">
    <xf numFmtId="0" fontId="0" fillId="0" borderId="0"/>
    <xf numFmtId="0" fontId="44" fillId="0" borderId="0"/>
    <xf numFmtId="0" fontId="17" fillId="0" borderId="0"/>
    <xf numFmtId="0" fontId="17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7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</cellStyleXfs>
  <cellXfs count="451">
    <xf numFmtId="0" fontId="0" fillId="0" borderId="0" xfId="0"/>
    <xf numFmtId="0" fontId="4" fillId="0" borderId="0" xfId="0" applyFont="1"/>
    <xf numFmtId="0" fontId="7" fillId="0" borderId="1" xfId="0" applyFont="1" applyBorder="1"/>
    <xf numFmtId="0" fontId="8" fillId="0" borderId="1" xfId="0" applyFont="1" applyBorder="1"/>
    <xf numFmtId="0" fontId="11" fillId="0" borderId="0" xfId="0" applyFont="1" applyBorder="1"/>
    <xf numFmtId="0" fontId="4" fillId="0" borderId="1" xfId="0" applyFont="1" applyBorder="1"/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0" fontId="4" fillId="0" borderId="0" xfId="0" applyFont="1" applyBorder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/>
    <xf numFmtId="0" fontId="8" fillId="0" borderId="0" xfId="0" applyFont="1"/>
    <xf numFmtId="0" fontId="4" fillId="0" borderId="0" xfId="0" applyFont="1" applyBorder="1" applyAlignment="1">
      <alignment horizontal="center"/>
    </xf>
    <xf numFmtId="0" fontId="12" fillId="0" borderId="6" xfId="0" applyFont="1" applyBorder="1"/>
    <xf numFmtId="0" fontId="12" fillId="0" borderId="6" xfId="0" applyFont="1" applyBorder="1" applyAlignment="1">
      <alignment horizontal="center"/>
    </xf>
    <xf numFmtId="0" fontId="11" fillId="0" borderId="0" xfId="0" applyFont="1"/>
    <xf numFmtId="0" fontId="0" fillId="0" borderId="0" xfId="0" applyFill="1"/>
    <xf numFmtId="0" fontId="11" fillId="0" borderId="7" xfId="0" applyFont="1" applyBorder="1" applyAlignment="1">
      <alignment horizontal="center"/>
    </xf>
    <xf numFmtId="1" fontId="11" fillId="0" borderId="8" xfId="0" applyNumberFormat="1" applyFont="1" applyBorder="1"/>
    <xf numFmtId="0" fontId="3" fillId="0" borderId="0" xfId="0" applyFont="1" applyFill="1" applyBorder="1"/>
    <xf numFmtId="0" fontId="0" fillId="0" borderId="0" xfId="0" applyFill="1" applyBorder="1"/>
    <xf numFmtId="1" fontId="4" fillId="0" borderId="9" xfId="0" applyNumberFormat="1" applyFont="1" applyBorder="1"/>
    <xf numFmtId="1" fontId="4" fillId="0" borderId="10" xfId="0" applyNumberFormat="1" applyFont="1" applyBorder="1"/>
    <xf numFmtId="1" fontId="11" fillId="0" borderId="11" xfId="0" applyNumberFormat="1" applyFont="1" applyBorder="1"/>
    <xf numFmtId="0" fontId="4" fillId="0" borderId="12" xfId="0" applyFont="1" applyBorder="1" applyAlignment="1">
      <alignment horizontal="center"/>
    </xf>
    <xf numFmtId="0" fontId="12" fillId="0" borderId="13" xfId="0" applyFont="1" applyBorder="1"/>
    <xf numFmtId="0" fontId="12" fillId="0" borderId="14" xfId="0" applyFont="1" applyBorder="1"/>
    <xf numFmtId="0" fontId="13" fillId="0" borderId="12" xfId="0" applyFont="1" applyBorder="1" applyAlignment="1">
      <alignment horizontal="center"/>
    </xf>
    <xf numFmtId="0" fontId="12" fillId="0" borderId="0" xfId="0" applyFont="1" applyFill="1"/>
    <xf numFmtId="0" fontId="12" fillId="2" borderId="0" xfId="0" applyFont="1" applyFill="1"/>
    <xf numFmtId="0" fontId="1" fillId="0" borderId="0" xfId="0" applyFont="1" applyFill="1"/>
    <xf numFmtId="0" fontId="8" fillId="0" borderId="0" xfId="0" applyFont="1" applyFill="1" applyBorder="1"/>
    <xf numFmtId="0" fontId="6" fillId="0" borderId="0" xfId="0" applyFont="1" applyFill="1" applyBorder="1"/>
    <xf numFmtId="0" fontId="5" fillId="0" borderId="0" xfId="0" applyFont="1" applyFill="1" applyBorder="1"/>
    <xf numFmtId="0" fontId="4" fillId="0" borderId="0" xfId="0" applyFont="1" applyFill="1" applyBorder="1"/>
    <xf numFmtId="0" fontId="7" fillId="0" borderId="0" xfId="0" applyFont="1" applyFill="1" applyBorder="1"/>
    <xf numFmtId="0" fontId="2" fillId="0" borderId="0" xfId="0" applyFont="1" applyFill="1" applyBorder="1"/>
    <xf numFmtId="0" fontId="10" fillId="0" borderId="0" xfId="0" applyFont="1" applyFill="1" applyBorder="1"/>
    <xf numFmtId="0" fontId="0" fillId="0" borderId="0" xfId="0" applyFill="1" applyBorder="1" applyAlignment="1">
      <alignment textRotation="255"/>
    </xf>
    <xf numFmtId="0" fontId="9" fillId="0" borderId="0" xfId="0" applyFont="1" applyFill="1" applyBorder="1"/>
    <xf numFmtId="0" fontId="0" fillId="0" borderId="0" xfId="0" applyFill="1" applyBorder="1" applyAlignment="1">
      <alignment horizontal="center"/>
    </xf>
    <xf numFmtId="0" fontId="15" fillId="0" borderId="0" xfId="0" applyFont="1" applyFill="1" applyBorder="1"/>
    <xf numFmtId="1" fontId="0" fillId="0" borderId="0" xfId="0" applyNumberFormat="1" applyFill="1" applyBorder="1"/>
    <xf numFmtId="20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right"/>
    </xf>
    <xf numFmtId="1" fontId="1" fillId="0" borderId="0" xfId="0" applyNumberFormat="1" applyFont="1" applyFill="1" applyBorder="1"/>
    <xf numFmtId="0" fontId="12" fillId="0" borderId="0" xfId="0" applyFont="1" applyFill="1" applyBorder="1"/>
    <xf numFmtId="0" fontId="46" fillId="0" borderId="0" xfId="0" applyFont="1" applyFill="1"/>
    <xf numFmtId="0" fontId="12" fillId="0" borderId="0" xfId="0" applyFont="1" applyFill="1" applyBorder="1" applyAlignment="1">
      <alignment textRotation="255"/>
    </xf>
    <xf numFmtId="0" fontId="12" fillId="0" borderId="0" xfId="0" applyFont="1" applyFill="1" applyBorder="1" applyAlignment="1">
      <alignment horizontal="center"/>
    </xf>
    <xf numFmtId="20" fontId="12" fillId="0" borderId="0" xfId="0" applyNumberFormat="1" applyFont="1" applyFill="1" applyBorder="1" applyAlignment="1">
      <alignment horizontal="center"/>
    </xf>
    <xf numFmtId="2" fontId="12" fillId="0" borderId="0" xfId="0" applyNumberFormat="1" applyFont="1" applyFill="1" applyBorder="1"/>
    <xf numFmtId="0" fontId="12" fillId="0" borderId="0" xfId="0" applyFont="1" applyFill="1" applyBorder="1" applyAlignment="1">
      <alignment horizontal="right"/>
    </xf>
    <xf numFmtId="1" fontId="12" fillId="0" borderId="0" xfId="0" applyNumberFormat="1" applyFont="1" applyFill="1" applyBorder="1"/>
    <xf numFmtId="0" fontId="18" fillId="0" borderId="1" xfId="0" applyFont="1" applyFill="1" applyBorder="1"/>
    <xf numFmtId="0" fontId="47" fillId="0" borderId="0" xfId="0" applyFont="1"/>
    <xf numFmtId="0" fontId="48" fillId="0" borderId="0" xfId="0" applyFont="1"/>
    <xf numFmtId="0" fontId="48" fillId="0" borderId="0" xfId="0" applyFont="1" applyBorder="1"/>
    <xf numFmtId="0" fontId="49" fillId="0" borderId="0" xfId="0" applyFont="1"/>
    <xf numFmtId="0" fontId="22" fillId="0" borderId="0" xfId="0" applyFont="1"/>
    <xf numFmtId="0" fontId="23" fillId="0" borderId="1" xfId="0" applyFont="1" applyBorder="1"/>
    <xf numFmtId="0" fontId="24" fillId="0" borderId="1" xfId="0" applyFont="1" applyFill="1" applyBorder="1"/>
    <xf numFmtId="0" fontId="25" fillId="0" borderId="1" xfId="0" applyNumberFormat="1" applyFont="1" applyBorder="1" applyAlignment="1">
      <alignment horizontal="left"/>
    </xf>
    <xf numFmtId="0" fontId="22" fillId="0" borderId="1" xfId="0" applyFont="1" applyBorder="1" applyAlignment="1">
      <alignment horizontal="left"/>
    </xf>
    <xf numFmtId="0" fontId="23" fillId="0" borderId="0" xfId="0" applyFont="1"/>
    <xf numFmtId="0" fontId="26" fillId="0" borderId="0" xfId="0" applyFont="1"/>
    <xf numFmtId="0" fontId="27" fillId="0" borderId="0" xfId="0" applyFont="1"/>
    <xf numFmtId="0" fontId="24" fillId="0" borderId="0" xfId="0" applyFont="1"/>
    <xf numFmtId="0" fontId="22" fillId="0" borderId="1" xfId="0" applyFont="1" applyBorder="1"/>
    <xf numFmtId="0" fontId="22" fillId="0" borderId="0" xfId="0" applyFont="1" applyBorder="1"/>
    <xf numFmtId="16" fontId="25" fillId="0" borderId="0" xfId="0" applyNumberFormat="1" applyFont="1" applyBorder="1" applyAlignment="1"/>
    <xf numFmtId="16" fontId="25" fillId="0" borderId="1" xfId="0" applyNumberFormat="1" applyFont="1" applyBorder="1" applyAlignment="1"/>
    <xf numFmtId="0" fontId="29" fillId="0" borderId="0" xfId="0" applyFont="1"/>
    <xf numFmtId="0" fontId="30" fillId="0" borderId="1" xfId="0" applyFont="1" applyBorder="1"/>
    <xf numFmtId="0" fontId="25" fillId="0" borderId="1" xfId="0" applyFont="1" applyBorder="1"/>
    <xf numFmtId="0" fontId="23" fillId="0" borderId="0" xfId="0" applyFont="1" applyBorder="1"/>
    <xf numFmtId="0" fontId="23" fillId="0" borderId="15" xfId="0" applyFont="1" applyBorder="1"/>
    <xf numFmtId="0" fontId="23" fillId="0" borderId="16" xfId="0" applyFont="1" applyBorder="1"/>
    <xf numFmtId="0" fontId="22" fillId="0" borderId="17" xfId="0" applyFont="1" applyBorder="1"/>
    <xf numFmtId="0" fontId="23" fillId="0" borderId="18" xfId="0" applyFont="1" applyBorder="1"/>
    <xf numFmtId="0" fontId="23" fillId="0" borderId="19" xfId="0" applyFont="1" applyBorder="1"/>
    <xf numFmtId="0" fontId="23" fillId="0" borderId="3" xfId="0" applyFont="1" applyBorder="1"/>
    <xf numFmtId="0" fontId="23" fillId="0" borderId="20" xfId="0" applyFont="1" applyBorder="1"/>
    <xf numFmtId="0" fontId="23" fillId="0" borderId="21" xfId="0" applyFont="1" applyBorder="1"/>
    <xf numFmtId="0" fontId="23" fillId="0" borderId="22" xfId="0" applyFont="1" applyBorder="1"/>
    <xf numFmtId="0" fontId="23" fillId="0" borderId="23" xfId="0" applyFont="1" applyBorder="1"/>
    <xf numFmtId="0" fontId="23" fillId="0" borderId="24" xfId="0" applyFont="1" applyBorder="1"/>
    <xf numFmtId="0" fontId="23" fillId="0" borderId="25" xfId="0" applyFont="1" applyBorder="1"/>
    <xf numFmtId="49" fontId="23" fillId="0" borderId="24" xfId="0" applyNumberFormat="1" applyFont="1" applyBorder="1"/>
    <xf numFmtId="49" fontId="23" fillId="0" borderId="25" xfId="0" applyNumberFormat="1" applyFont="1" applyBorder="1"/>
    <xf numFmtId="49" fontId="23" fillId="0" borderId="23" xfId="0" applyNumberFormat="1" applyFont="1" applyBorder="1"/>
    <xf numFmtId="0" fontId="23" fillId="0" borderId="26" xfId="0" applyFont="1" applyBorder="1"/>
    <xf numFmtId="0" fontId="23" fillId="0" borderId="27" xfId="0" applyFont="1" applyBorder="1"/>
    <xf numFmtId="0" fontId="23" fillId="0" borderId="28" xfId="0" applyFont="1" applyBorder="1"/>
    <xf numFmtId="0" fontId="23" fillId="0" borderId="29" xfId="0" applyFont="1" applyBorder="1"/>
    <xf numFmtId="0" fontId="23" fillId="0" borderId="30" xfId="0" applyFont="1" applyBorder="1"/>
    <xf numFmtId="0" fontId="23" fillId="0" borderId="4" xfId="0" applyFont="1" applyBorder="1"/>
    <xf numFmtId="0" fontId="23" fillId="0" borderId="31" xfId="0" applyFont="1" applyBorder="1"/>
    <xf numFmtId="0" fontId="23" fillId="0" borderId="32" xfId="0" applyFont="1" applyBorder="1" applyAlignment="1">
      <alignment horizontal="center"/>
    </xf>
    <xf numFmtId="0" fontId="23" fillId="0" borderId="33" xfId="0" applyFont="1" applyBorder="1" applyAlignment="1">
      <alignment horizontal="center"/>
    </xf>
    <xf numFmtId="0" fontId="23" fillId="0" borderId="34" xfId="0" applyFont="1" applyBorder="1" applyAlignment="1">
      <alignment horizontal="center"/>
    </xf>
    <xf numFmtId="0" fontId="23" fillId="0" borderId="33" xfId="0" applyFont="1" applyFill="1" applyBorder="1" applyAlignment="1">
      <alignment horizontal="center"/>
    </xf>
    <xf numFmtId="0" fontId="23" fillId="0" borderId="34" xfId="0" applyFont="1" applyFill="1" applyBorder="1" applyAlignment="1">
      <alignment horizontal="center"/>
    </xf>
    <xf numFmtId="0" fontId="23" fillId="0" borderId="32" xfId="0" applyFont="1" applyFill="1" applyBorder="1" applyAlignment="1">
      <alignment horizontal="center"/>
    </xf>
    <xf numFmtId="0" fontId="23" fillId="0" borderId="35" xfId="0" applyFont="1" applyBorder="1" applyAlignment="1">
      <alignment horizontal="center"/>
    </xf>
    <xf numFmtId="0" fontId="23" fillId="0" borderId="36" xfId="0" applyFont="1" applyBorder="1" applyAlignment="1">
      <alignment horizontal="center"/>
    </xf>
    <xf numFmtId="0" fontId="23" fillId="0" borderId="37" xfId="0" applyFont="1" applyBorder="1" applyAlignment="1">
      <alignment horizontal="center"/>
    </xf>
    <xf numFmtId="0" fontId="23" fillId="0" borderId="38" xfId="0" applyFont="1" applyBorder="1" applyAlignment="1">
      <alignment horizontal="center"/>
    </xf>
    <xf numFmtId="0" fontId="23" fillId="0" borderId="39" xfId="0" applyFont="1" applyBorder="1" applyAlignment="1">
      <alignment horizontal="center"/>
    </xf>
    <xf numFmtId="0" fontId="23" fillId="0" borderId="38" xfId="0" applyFont="1" applyFill="1" applyBorder="1" applyAlignment="1">
      <alignment horizontal="center"/>
    </xf>
    <xf numFmtId="0" fontId="23" fillId="0" borderId="39" xfId="0" applyFont="1" applyFill="1" applyBorder="1" applyAlignment="1">
      <alignment horizontal="center"/>
    </xf>
    <xf numFmtId="0" fontId="23" fillId="0" borderId="37" xfId="0" applyFont="1" applyFill="1" applyBorder="1" applyAlignment="1">
      <alignment horizontal="center"/>
    </xf>
    <xf numFmtId="183" fontId="22" fillId="0" borderId="40" xfId="0" applyNumberFormat="1" applyFont="1" applyFill="1" applyBorder="1" applyAlignment="1">
      <alignment horizontal="center"/>
    </xf>
    <xf numFmtId="2" fontId="23" fillId="0" borderId="9" xfId="0" applyNumberFormat="1" applyFont="1" applyFill="1" applyBorder="1"/>
    <xf numFmtId="0" fontId="23" fillId="0" borderId="30" xfId="0" applyFont="1" applyFill="1" applyBorder="1"/>
    <xf numFmtId="2" fontId="23" fillId="0" borderId="41" xfId="0" applyNumberFormat="1" applyFont="1" applyFill="1" applyBorder="1"/>
    <xf numFmtId="2" fontId="23" fillId="0" borderId="6" xfId="0" applyNumberFormat="1" applyFont="1" applyFill="1" applyBorder="1"/>
    <xf numFmtId="0" fontId="23" fillId="0" borderId="6" xfId="0" applyFont="1" applyFill="1" applyBorder="1"/>
    <xf numFmtId="0" fontId="23" fillId="0" borderId="13" xfId="0" applyFont="1" applyFill="1" applyBorder="1"/>
    <xf numFmtId="2" fontId="23" fillId="0" borderId="42" xfId="0" applyNumberFormat="1" applyFont="1" applyFill="1" applyBorder="1"/>
    <xf numFmtId="0" fontId="23" fillId="0" borderId="43" xfId="0" applyFont="1" applyFill="1" applyBorder="1"/>
    <xf numFmtId="20" fontId="22" fillId="0" borderId="40" xfId="0" applyNumberFormat="1" applyFont="1" applyFill="1" applyBorder="1" applyAlignment="1">
      <alignment horizontal="center"/>
    </xf>
    <xf numFmtId="0" fontId="23" fillId="0" borderId="0" xfId="0" applyFont="1" applyFill="1"/>
    <xf numFmtId="2" fontId="23" fillId="0" borderId="44" xfId="0" applyNumberFormat="1" applyFont="1" applyFill="1" applyBorder="1"/>
    <xf numFmtId="0" fontId="23" fillId="0" borderId="2" xfId="0" applyFont="1" applyFill="1" applyBorder="1"/>
    <xf numFmtId="2" fontId="23" fillId="0" borderId="2" xfId="0" applyNumberFormat="1" applyFont="1" applyFill="1" applyBorder="1"/>
    <xf numFmtId="2" fontId="23" fillId="0" borderId="12" xfId="0" applyNumberFormat="1" applyFont="1" applyFill="1" applyBorder="1"/>
    <xf numFmtId="0" fontId="23" fillId="0" borderId="12" xfId="0" applyFont="1" applyFill="1" applyBorder="1"/>
    <xf numFmtId="0" fontId="23" fillId="0" borderId="1" xfId="0" applyFont="1" applyFill="1" applyBorder="1"/>
    <xf numFmtId="1" fontId="23" fillId="0" borderId="0" xfId="0" applyNumberFormat="1" applyFont="1" applyBorder="1"/>
    <xf numFmtId="0" fontId="23" fillId="0" borderId="0" xfId="0" applyFont="1" applyAlignment="1">
      <alignment horizontal="center"/>
    </xf>
    <xf numFmtId="0" fontId="31" fillId="0" borderId="0" xfId="0" applyFont="1"/>
    <xf numFmtId="0" fontId="32" fillId="0" borderId="0" xfId="0" applyFont="1" applyBorder="1"/>
    <xf numFmtId="0" fontId="26" fillId="0" borderId="0" xfId="0" applyFont="1" applyBorder="1"/>
    <xf numFmtId="0" fontId="27" fillId="0" borderId="0" xfId="0" applyFont="1" applyBorder="1"/>
    <xf numFmtId="0" fontId="24" fillId="0" borderId="0" xfId="0" applyFont="1" applyBorder="1"/>
    <xf numFmtId="0" fontId="28" fillId="0" borderId="0" xfId="0" applyFont="1" applyBorder="1"/>
    <xf numFmtId="0" fontId="25" fillId="0" borderId="0" xfId="0" applyFont="1" applyBorder="1"/>
    <xf numFmtId="0" fontId="29" fillId="0" borderId="0" xfId="0" applyFont="1" applyBorder="1"/>
    <xf numFmtId="0" fontId="30" fillId="0" borderId="0" xfId="0" applyFont="1" applyBorder="1"/>
    <xf numFmtId="0" fontId="23" fillId="0" borderId="0" xfId="0" applyFont="1" applyBorder="1" applyAlignment="1">
      <alignment textRotation="255"/>
    </xf>
    <xf numFmtId="0" fontId="23" fillId="0" borderId="0" xfId="0" applyFont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23" fillId="0" borderId="0" xfId="0" applyFont="1" applyFill="1" applyBorder="1" applyAlignment="1">
      <alignment textRotation="255"/>
    </xf>
    <xf numFmtId="20" fontId="23" fillId="0" borderId="0" xfId="0" applyNumberFormat="1" applyFont="1" applyBorder="1" applyAlignment="1">
      <alignment horizontal="center"/>
    </xf>
    <xf numFmtId="0" fontId="33" fillId="0" borderId="0" xfId="0" applyFont="1" applyBorder="1"/>
    <xf numFmtId="20" fontId="23" fillId="0" borderId="0" xfId="0" applyNumberFormat="1" applyFont="1" applyFill="1" applyBorder="1" applyAlignment="1">
      <alignment horizontal="center"/>
    </xf>
    <xf numFmtId="2" fontId="23" fillId="0" borderId="0" xfId="0" applyNumberFormat="1" applyFont="1" applyBorder="1"/>
    <xf numFmtId="1" fontId="23" fillId="0" borderId="2" xfId="0" applyNumberFormat="1" applyFont="1" applyFill="1" applyBorder="1"/>
    <xf numFmtId="0" fontId="49" fillId="0" borderId="0" xfId="0" applyFont="1" applyFill="1"/>
    <xf numFmtId="0" fontId="22" fillId="0" borderId="0" xfId="0" applyFont="1" applyFill="1"/>
    <xf numFmtId="0" fontId="22" fillId="0" borderId="1" xfId="0" applyFont="1" applyFill="1" applyBorder="1"/>
    <xf numFmtId="0" fontId="26" fillId="0" borderId="0" xfId="0" applyFont="1" applyFill="1"/>
    <xf numFmtId="0" fontId="27" fillId="0" borderId="0" xfId="0" applyFont="1" applyFill="1"/>
    <xf numFmtId="0" fontId="24" fillId="0" borderId="0" xfId="0" applyFont="1" applyFill="1"/>
    <xf numFmtId="0" fontId="29" fillId="0" borderId="0" xfId="0" applyFont="1" applyFill="1"/>
    <xf numFmtId="0" fontId="30" fillId="0" borderId="1" xfId="0" applyFont="1" applyFill="1" applyBorder="1"/>
    <xf numFmtId="0" fontId="25" fillId="0" borderId="1" xfId="0" applyFont="1" applyFill="1" applyBorder="1"/>
    <xf numFmtId="0" fontId="23" fillId="0" borderId="0" xfId="0" applyFont="1" applyFill="1" applyBorder="1"/>
    <xf numFmtId="0" fontId="22" fillId="0" borderId="0" xfId="0" applyFont="1" applyFill="1" applyBorder="1"/>
    <xf numFmtId="0" fontId="23" fillId="0" borderId="15" xfId="0" applyFont="1" applyFill="1" applyBorder="1"/>
    <xf numFmtId="0" fontId="23" fillId="0" borderId="16" xfId="0" applyFont="1" applyFill="1" applyBorder="1"/>
    <xf numFmtId="0" fontId="23" fillId="0" borderId="17" xfId="0" applyFont="1" applyFill="1" applyBorder="1"/>
    <xf numFmtId="0" fontId="23" fillId="0" borderId="18" xfId="0" applyFont="1" applyFill="1" applyBorder="1"/>
    <xf numFmtId="0" fontId="23" fillId="0" borderId="19" xfId="0" applyFont="1" applyFill="1" applyBorder="1"/>
    <xf numFmtId="0" fontId="23" fillId="0" borderId="3" xfId="0" applyFont="1" applyFill="1" applyBorder="1"/>
    <xf numFmtId="0" fontId="23" fillId="0" borderId="20" xfId="0" applyFont="1" applyFill="1" applyBorder="1"/>
    <xf numFmtId="0" fontId="23" fillId="0" borderId="21" xfId="0" applyFont="1" applyFill="1" applyBorder="1"/>
    <xf numFmtId="0" fontId="23" fillId="0" borderId="22" xfId="0" applyFont="1" applyFill="1" applyBorder="1"/>
    <xf numFmtId="0" fontId="23" fillId="0" borderId="23" xfId="0" applyFont="1" applyFill="1" applyBorder="1"/>
    <xf numFmtId="0" fontId="23" fillId="0" borderId="24" xfId="0" applyFont="1" applyFill="1" applyBorder="1"/>
    <xf numFmtId="0" fontId="23" fillId="0" borderId="25" xfId="0" applyFont="1" applyFill="1" applyBorder="1"/>
    <xf numFmtId="0" fontId="34" fillId="0" borderId="25" xfId="0" applyFont="1" applyFill="1" applyBorder="1"/>
    <xf numFmtId="0" fontId="34" fillId="0" borderId="24" xfId="0" applyFont="1" applyFill="1" applyBorder="1"/>
    <xf numFmtId="0" fontId="34" fillId="0" borderId="20" xfId="0" applyFont="1" applyFill="1" applyBorder="1"/>
    <xf numFmtId="0" fontId="23" fillId="0" borderId="26" xfId="0" applyFont="1" applyFill="1" applyBorder="1"/>
    <xf numFmtId="0" fontId="23" fillId="0" borderId="27" xfId="0" applyFont="1" applyFill="1" applyBorder="1"/>
    <xf numFmtId="0" fontId="23" fillId="0" borderId="28" xfId="0" applyFont="1" applyFill="1" applyBorder="1"/>
    <xf numFmtId="0" fontId="23" fillId="0" borderId="45" xfId="0" applyFont="1" applyFill="1" applyBorder="1"/>
    <xf numFmtId="0" fontId="23" fillId="0" borderId="29" xfId="0" applyFont="1" applyFill="1" applyBorder="1"/>
    <xf numFmtId="0" fontId="23" fillId="0" borderId="46" xfId="0" applyFont="1" applyFill="1" applyBorder="1"/>
    <xf numFmtId="0" fontId="23" fillId="0" borderId="31" xfId="0" applyFont="1" applyFill="1" applyBorder="1"/>
    <xf numFmtId="0" fontId="23" fillId="0" borderId="27" xfId="0" applyFont="1" applyFill="1" applyBorder="1" applyAlignment="1">
      <alignment horizontal="center"/>
    </xf>
    <xf numFmtId="0" fontId="23" fillId="0" borderId="47" xfId="0" applyFont="1" applyFill="1" applyBorder="1" applyAlignment="1">
      <alignment horizontal="center"/>
    </xf>
    <xf numFmtId="0" fontId="23" fillId="0" borderId="36" xfId="0" applyFont="1" applyFill="1" applyBorder="1" applyAlignment="1">
      <alignment horizontal="center"/>
    </xf>
    <xf numFmtId="0" fontId="23" fillId="0" borderId="35" xfId="0" applyFont="1" applyFill="1" applyBorder="1" applyAlignment="1">
      <alignment horizontal="center"/>
    </xf>
    <xf numFmtId="0" fontId="23" fillId="0" borderId="48" xfId="0" applyFont="1" applyFill="1" applyBorder="1" applyAlignment="1">
      <alignment horizontal="center"/>
    </xf>
    <xf numFmtId="0" fontId="23" fillId="0" borderId="49" xfId="0" applyFont="1" applyFill="1" applyBorder="1" applyAlignment="1">
      <alignment horizontal="center"/>
    </xf>
    <xf numFmtId="2" fontId="23" fillId="0" borderId="50" xfId="0" applyNumberFormat="1" applyFont="1" applyFill="1" applyBorder="1"/>
    <xf numFmtId="2" fontId="23" fillId="0" borderId="51" xfId="0" applyNumberFormat="1" applyFont="1" applyFill="1" applyBorder="1"/>
    <xf numFmtId="2" fontId="23" fillId="0" borderId="52" xfId="0" applyNumberFormat="1" applyFont="1" applyFill="1" applyBorder="1"/>
    <xf numFmtId="1" fontId="23" fillId="0" borderId="53" xfId="0" applyNumberFormat="1" applyFont="1" applyFill="1" applyBorder="1"/>
    <xf numFmtId="1" fontId="23" fillId="0" borderId="54" xfId="0" applyNumberFormat="1" applyFont="1" applyFill="1" applyBorder="1"/>
    <xf numFmtId="1" fontId="23" fillId="0" borderId="25" xfId="0" applyNumberFormat="1" applyFont="1" applyFill="1" applyBorder="1"/>
    <xf numFmtId="0" fontId="23" fillId="0" borderId="0" xfId="0" applyFont="1" applyFill="1" applyAlignment="1">
      <alignment horizontal="center"/>
    </xf>
    <xf numFmtId="16" fontId="25" fillId="0" borderId="1" xfId="0" applyNumberFormat="1" applyFont="1" applyBorder="1" applyAlignment="1">
      <alignment horizontal="center"/>
    </xf>
    <xf numFmtId="0" fontId="23" fillId="0" borderId="17" xfId="0" applyFont="1" applyBorder="1"/>
    <xf numFmtId="0" fontId="23" fillId="0" borderId="45" xfId="0" applyFont="1" applyBorder="1"/>
    <xf numFmtId="0" fontId="23" fillId="0" borderId="46" xfId="0" applyFont="1" applyBorder="1"/>
    <xf numFmtId="0" fontId="23" fillId="0" borderId="27" xfId="0" applyFont="1" applyBorder="1" applyAlignment="1">
      <alignment horizontal="center"/>
    </xf>
    <xf numFmtId="0" fontId="23" fillId="0" borderId="47" xfId="0" applyFont="1" applyBorder="1" applyAlignment="1">
      <alignment horizontal="center"/>
    </xf>
    <xf numFmtId="0" fontId="23" fillId="0" borderId="48" xfId="0" applyFont="1" applyBorder="1" applyAlignment="1">
      <alignment horizontal="center"/>
    </xf>
    <xf numFmtId="0" fontId="23" fillId="0" borderId="49" xfId="0" applyFont="1" applyBorder="1" applyAlignment="1">
      <alignment horizontal="center"/>
    </xf>
    <xf numFmtId="0" fontId="31" fillId="0" borderId="0" xfId="0" applyFont="1" applyBorder="1"/>
    <xf numFmtId="2" fontId="23" fillId="0" borderId="0" xfId="0" applyNumberFormat="1" applyFont="1" applyFill="1" applyBorder="1"/>
    <xf numFmtId="0" fontId="23" fillId="0" borderId="0" xfId="0" applyFont="1" applyBorder="1" applyAlignment="1">
      <alignment horizontal="right"/>
    </xf>
    <xf numFmtId="0" fontId="35" fillId="0" borderId="0" xfId="0" applyFont="1" applyBorder="1"/>
    <xf numFmtId="0" fontId="36" fillId="0" borderId="0" xfId="0" applyFont="1" applyBorder="1"/>
    <xf numFmtId="0" fontId="23" fillId="3" borderId="0" xfId="0" applyFont="1" applyFill="1" applyBorder="1"/>
    <xf numFmtId="0" fontId="23" fillId="3" borderId="0" xfId="0" applyFont="1" applyFill="1"/>
    <xf numFmtId="0" fontId="36" fillId="0" borderId="0" xfId="0" applyFont="1" applyBorder="1" applyAlignment="1">
      <alignment horizontal="right"/>
    </xf>
    <xf numFmtId="2" fontId="36" fillId="0" borderId="0" xfId="0" applyNumberFormat="1" applyFont="1" applyBorder="1"/>
    <xf numFmtId="20" fontId="22" fillId="0" borderId="0" xfId="0" applyNumberFormat="1" applyFont="1" applyFill="1" applyBorder="1" applyAlignment="1">
      <alignment horizontal="center"/>
    </xf>
    <xf numFmtId="0" fontId="36" fillId="0" borderId="0" xfId="0" applyFont="1" applyFill="1" applyBorder="1"/>
    <xf numFmtId="0" fontId="22" fillId="0" borderId="0" xfId="0" applyFont="1" applyFill="1" applyBorder="1" applyAlignment="1">
      <alignment horizontal="center"/>
    </xf>
    <xf numFmtId="0" fontId="22" fillId="0" borderId="55" xfId="0" applyFont="1" applyFill="1" applyBorder="1" applyAlignment="1">
      <alignment horizontal="center"/>
    </xf>
    <xf numFmtId="0" fontId="36" fillId="0" borderId="9" xfId="0" applyFont="1" applyFill="1" applyBorder="1"/>
    <xf numFmtId="0" fontId="22" fillId="0" borderId="11" xfId="0" applyFont="1" applyFill="1" applyBorder="1" applyAlignment="1">
      <alignment horizontal="center"/>
    </xf>
    <xf numFmtId="0" fontId="36" fillId="0" borderId="12" xfId="0" applyFont="1" applyFill="1" applyBorder="1"/>
    <xf numFmtId="0" fontId="29" fillId="0" borderId="45" xfId="0" applyFont="1" applyFill="1" applyBorder="1" applyAlignment="1">
      <alignment horizontal="center"/>
    </xf>
    <xf numFmtId="0" fontId="35" fillId="0" borderId="0" xfId="0" applyFont="1" applyFill="1"/>
    <xf numFmtId="0" fontId="32" fillId="0" borderId="0" xfId="0" applyFont="1" applyFill="1" applyBorder="1"/>
    <xf numFmtId="0" fontId="25" fillId="0" borderId="0" xfId="0" applyFont="1" applyFill="1" applyBorder="1"/>
    <xf numFmtId="0" fontId="26" fillId="0" borderId="0" xfId="0" applyFont="1" applyFill="1" applyBorder="1"/>
    <xf numFmtId="0" fontId="27" fillId="0" borderId="0" xfId="0" applyFont="1" applyFill="1" applyBorder="1"/>
    <xf numFmtId="0" fontId="24" fillId="0" borderId="0" xfId="0" applyFont="1" applyFill="1" applyBorder="1"/>
    <xf numFmtId="0" fontId="28" fillId="0" borderId="0" xfId="0" applyFont="1" applyFill="1" applyBorder="1"/>
    <xf numFmtId="0" fontId="29" fillId="0" borderId="0" xfId="0" applyFont="1" applyFill="1" applyBorder="1"/>
    <xf numFmtId="0" fontId="30" fillId="0" borderId="0" xfId="0" applyFont="1" applyFill="1" applyBorder="1"/>
    <xf numFmtId="0" fontId="35" fillId="0" borderId="0" xfId="0" applyFont="1" applyFill="1" applyAlignment="1">
      <alignment horizontal="center"/>
    </xf>
    <xf numFmtId="0" fontId="37" fillId="0" borderId="1" xfId="0" applyFont="1" applyFill="1" applyBorder="1"/>
    <xf numFmtId="49" fontId="23" fillId="0" borderId="24" xfId="0" applyNumberFormat="1" applyFont="1" applyFill="1" applyBorder="1"/>
    <xf numFmtId="0" fontId="34" fillId="0" borderId="0" xfId="0" applyFont="1" applyFill="1" applyBorder="1"/>
    <xf numFmtId="2" fontId="36" fillId="0" borderId="0" xfId="0" applyNumberFormat="1" applyFont="1" applyFill="1" applyBorder="1"/>
    <xf numFmtId="0" fontId="36" fillId="0" borderId="0" xfId="0" applyFont="1" applyFill="1" applyBorder="1" applyAlignment="1">
      <alignment horizontal="right"/>
    </xf>
    <xf numFmtId="0" fontId="23" fillId="0" borderId="0" xfId="0" applyFont="1" applyFill="1" applyBorder="1" applyAlignment="1">
      <alignment horizontal="right"/>
    </xf>
    <xf numFmtId="1" fontId="36" fillId="0" borderId="0" xfId="0" applyNumberFormat="1" applyFont="1" applyFill="1" applyBorder="1"/>
    <xf numFmtId="1" fontId="23" fillId="0" borderId="0" xfId="0" applyNumberFormat="1" applyFont="1" applyFill="1" applyBorder="1"/>
    <xf numFmtId="0" fontId="38" fillId="0" borderId="1" xfId="0" applyFont="1" applyBorder="1"/>
    <xf numFmtId="0" fontId="21" fillId="0" borderId="25" xfId="0" applyFont="1" applyBorder="1"/>
    <xf numFmtId="0" fontId="21" fillId="0" borderId="24" xfId="0" applyFont="1" applyBorder="1"/>
    <xf numFmtId="0" fontId="21" fillId="0" borderId="20" xfId="0" applyFont="1" applyBorder="1"/>
    <xf numFmtId="0" fontId="37" fillId="0" borderId="0" xfId="0" applyFont="1" applyBorder="1"/>
    <xf numFmtId="0" fontId="21" fillId="0" borderId="0" xfId="0" applyFont="1" applyBorder="1"/>
    <xf numFmtId="0" fontId="21" fillId="0" borderId="25" xfId="0" applyFont="1" applyFill="1" applyBorder="1"/>
    <xf numFmtId="0" fontId="21" fillId="0" borderId="20" xfId="0" applyFont="1" applyFill="1" applyBorder="1"/>
    <xf numFmtId="1" fontId="23" fillId="0" borderId="53" xfId="0" applyNumberFormat="1" applyFont="1" applyFill="1" applyBorder="1" applyAlignment="1">
      <alignment horizontal="right"/>
    </xf>
    <xf numFmtId="1" fontId="23" fillId="0" borderId="2" xfId="0" applyNumberFormat="1" applyFont="1" applyFill="1" applyBorder="1" applyAlignment="1">
      <alignment horizontal="right"/>
    </xf>
    <xf numFmtId="1" fontId="23" fillId="0" borderId="54" xfId="0" applyNumberFormat="1" applyFont="1" applyFill="1" applyBorder="1" applyAlignment="1">
      <alignment horizontal="right"/>
    </xf>
    <xf numFmtId="1" fontId="4" fillId="0" borderId="38" xfId="0" applyNumberFormat="1" applyFont="1" applyBorder="1"/>
    <xf numFmtId="1" fontId="4" fillId="0" borderId="56" xfId="0" applyNumberFormat="1" applyFont="1" applyBorder="1"/>
    <xf numFmtId="0" fontId="23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22" fillId="0" borderId="0" xfId="0" applyFont="1" applyAlignment="1">
      <alignment horizontal="center"/>
    </xf>
    <xf numFmtId="2" fontId="23" fillId="0" borderId="0" xfId="0" applyNumberFormat="1" applyFont="1"/>
    <xf numFmtId="49" fontId="23" fillId="0" borderId="0" xfId="0" applyNumberFormat="1" applyFont="1" applyFill="1" applyBorder="1"/>
    <xf numFmtId="0" fontId="0" fillId="0" borderId="0" xfId="0" applyAlignment="1"/>
    <xf numFmtId="0" fontId="0" fillId="0" borderId="22" xfId="0" applyBorder="1" applyAlignment="1">
      <alignment wrapText="1"/>
    </xf>
    <xf numFmtId="1" fontId="23" fillId="0" borderId="57" xfId="0" applyNumberFormat="1" applyFont="1" applyFill="1" applyBorder="1"/>
    <xf numFmtId="2" fontId="23" fillId="0" borderId="58" xfId="0" applyNumberFormat="1" applyFont="1" applyFill="1" applyBorder="1"/>
    <xf numFmtId="0" fontId="23" fillId="0" borderId="53" xfId="0" applyFont="1" applyFill="1" applyBorder="1"/>
    <xf numFmtId="2" fontId="23" fillId="0" borderId="43" xfId="0" applyNumberFormat="1" applyFont="1" applyFill="1" applyBorder="1"/>
    <xf numFmtId="183" fontId="22" fillId="0" borderId="59" xfId="0" applyNumberFormat="1" applyFont="1" applyFill="1" applyBorder="1" applyAlignment="1">
      <alignment horizontal="center"/>
    </xf>
    <xf numFmtId="0" fontId="23" fillId="0" borderId="45" xfId="0" applyFont="1" applyBorder="1" applyAlignment="1">
      <alignment horizontal="center"/>
    </xf>
    <xf numFmtId="0" fontId="23" fillId="0" borderId="45" xfId="0" applyFont="1" applyBorder="1" applyAlignment="1">
      <alignment horizontal="right"/>
    </xf>
    <xf numFmtId="1" fontId="23" fillId="0" borderId="1" xfId="0" applyNumberFormat="1" applyFont="1" applyFill="1" applyBorder="1"/>
    <xf numFmtId="0" fontId="16" fillId="4" borderId="33" xfId="0" applyFont="1" applyFill="1" applyBorder="1" applyAlignment="1">
      <alignment horizontal="center" vertical="center" wrapText="1"/>
    </xf>
    <xf numFmtId="0" fontId="16" fillId="4" borderId="33" xfId="0" applyFont="1" applyFill="1" applyBorder="1" applyAlignment="1">
      <alignment horizontal="center" vertical="center" textRotation="90" wrapText="1"/>
    </xf>
    <xf numFmtId="181" fontId="16" fillId="0" borderId="2" xfId="0" applyNumberFormat="1" applyFont="1" applyBorder="1" applyAlignment="1">
      <alignment horizontal="left" wrapText="1"/>
    </xf>
    <xf numFmtId="0" fontId="19" fillId="0" borderId="0" xfId="0" applyFont="1" applyAlignment="1">
      <alignment horizontal="left"/>
    </xf>
    <xf numFmtId="1" fontId="12" fillId="0" borderId="0" xfId="0" applyNumberFormat="1" applyFont="1" applyFill="1" applyAlignment="1">
      <alignment horizontal="right"/>
    </xf>
    <xf numFmtId="0" fontId="12" fillId="0" borderId="0" xfId="0" applyNumberFormat="1" applyFont="1" applyFill="1" applyBorder="1" applyAlignment="1">
      <alignment horizontal="right"/>
    </xf>
    <xf numFmtId="0" fontId="46" fillId="0" borderId="0" xfId="0" applyFont="1"/>
    <xf numFmtId="0" fontId="45" fillId="0" borderId="0" xfId="1" applyFont="1" applyBorder="1"/>
    <xf numFmtId="0" fontId="45" fillId="0" borderId="0" xfId="11" applyFont="1"/>
    <xf numFmtId="0" fontId="20" fillId="0" borderId="0" xfId="0" applyNumberFormat="1" applyFont="1" applyFill="1" applyAlignment="1"/>
    <xf numFmtId="0" fontId="20" fillId="0" borderId="0" xfId="0" applyFont="1" applyAlignment="1"/>
    <xf numFmtId="22" fontId="20" fillId="0" borderId="0" xfId="0" applyNumberFormat="1" applyFont="1" applyAlignment="1"/>
    <xf numFmtId="182" fontId="0" fillId="0" borderId="2" xfId="0" applyNumberFormat="1" applyBorder="1" applyAlignment="1">
      <alignment horizontal="right"/>
    </xf>
    <xf numFmtId="0" fontId="0" fillId="0" borderId="0" xfId="0" applyProtection="1"/>
    <xf numFmtId="0" fontId="49" fillId="0" borderId="0" xfId="0" applyFont="1"/>
    <xf numFmtId="183" fontId="22" fillId="0" borderId="10" xfId="0" applyNumberFormat="1" applyFont="1" applyFill="1" applyBorder="1" applyAlignment="1">
      <alignment horizontal="center"/>
    </xf>
    <xf numFmtId="183" fontId="22" fillId="0" borderId="11" xfId="0" applyNumberFormat="1" applyFont="1" applyFill="1" applyBorder="1" applyAlignment="1">
      <alignment horizontal="center"/>
    </xf>
    <xf numFmtId="1" fontId="23" fillId="0" borderId="12" xfId="0" applyNumberFormat="1" applyFont="1" applyFill="1" applyBorder="1"/>
    <xf numFmtId="2" fontId="23" fillId="0" borderId="60" xfId="0" applyNumberFormat="1" applyFont="1" applyFill="1" applyBorder="1"/>
    <xf numFmtId="0" fontId="23" fillId="0" borderId="57" xfId="0" applyFont="1" applyFill="1" applyBorder="1"/>
    <xf numFmtId="2" fontId="23" fillId="0" borderId="13" xfId="0" applyNumberFormat="1" applyFont="1" applyFill="1" applyBorder="1"/>
    <xf numFmtId="1" fontId="23" fillId="0" borderId="61" xfId="0" applyNumberFormat="1" applyFont="1" applyFill="1" applyBorder="1"/>
    <xf numFmtId="0" fontId="23" fillId="0" borderId="54" xfId="0" applyFont="1" applyFill="1" applyBorder="1"/>
    <xf numFmtId="0" fontId="23" fillId="0" borderId="61" xfId="0" applyFont="1" applyFill="1" applyBorder="1"/>
    <xf numFmtId="20" fontId="22" fillId="0" borderId="10" xfId="0" applyNumberFormat="1" applyFont="1" applyFill="1" applyBorder="1" applyAlignment="1">
      <alignment horizontal="center"/>
    </xf>
    <xf numFmtId="20" fontId="22" fillId="0" borderId="11" xfId="0" applyNumberFormat="1" applyFont="1" applyFill="1" applyBorder="1" applyAlignment="1">
      <alignment horizontal="center"/>
    </xf>
    <xf numFmtId="183" fontId="22" fillId="0" borderId="51" xfId="0" applyNumberFormat="1" applyFont="1" applyFill="1" applyBorder="1" applyAlignment="1">
      <alignment horizontal="center"/>
    </xf>
    <xf numFmtId="183" fontId="22" fillId="0" borderId="62" xfId="0" applyNumberFormat="1" applyFont="1" applyFill="1" applyBorder="1" applyAlignment="1">
      <alignment horizontal="center"/>
    </xf>
    <xf numFmtId="2" fontId="23" fillId="0" borderId="62" xfId="0" applyNumberFormat="1" applyFont="1" applyFill="1" applyBorder="1"/>
    <xf numFmtId="1" fontId="23" fillId="0" borderId="24" xfId="0" applyNumberFormat="1" applyFont="1" applyFill="1" applyBorder="1"/>
    <xf numFmtId="1" fontId="23" fillId="0" borderId="63" xfId="0" applyNumberFormat="1" applyFont="1" applyFill="1" applyBorder="1"/>
    <xf numFmtId="0" fontId="24" fillId="0" borderId="1" xfId="0" applyFont="1" applyBorder="1"/>
    <xf numFmtId="0" fontId="37" fillId="0" borderId="1" xfId="0" applyFont="1" applyBorder="1"/>
    <xf numFmtId="16" fontId="23" fillId="0" borderId="24" xfId="0" applyNumberFormat="1" applyFont="1" applyFill="1" applyBorder="1"/>
    <xf numFmtId="0" fontId="0" fillId="0" borderId="16" xfId="0" applyBorder="1"/>
    <xf numFmtId="0" fontId="0" fillId="0" borderId="0" xfId="0" applyBorder="1"/>
    <xf numFmtId="0" fontId="0" fillId="0" borderId="20" xfId="0" applyBorder="1"/>
    <xf numFmtId="0" fontId="0" fillId="0" borderId="3" xfId="0" applyBorder="1"/>
    <xf numFmtId="0" fontId="0" fillId="0" borderId="4" xfId="0" applyBorder="1"/>
    <xf numFmtId="0" fontId="0" fillId="0" borderId="46" xfId="0" applyBorder="1"/>
    <xf numFmtId="0" fontId="0" fillId="0" borderId="31" xfId="0" applyBorder="1"/>
    <xf numFmtId="183" fontId="22" fillId="0" borderId="18" xfId="0" applyNumberFormat="1" applyFont="1" applyFill="1" applyBorder="1" applyAlignment="1">
      <alignment horizontal="center"/>
    </xf>
    <xf numFmtId="0" fontId="0" fillId="0" borderId="2" xfId="0" applyBorder="1"/>
    <xf numFmtId="183" fontId="22" fillId="0" borderId="17" xfId="0" applyNumberFormat="1" applyFont="1" applyFill="1" applyBorder="1" applyAlignment="1">
      <alignment horizontal="center"/>
    </xf>
    <xf numFmtId="0" fontId="0" fillId="0" borderId="54" xfId="0" applyBorder="1"/>
    <xf numFmtId="0" fontId="0" fillId="0" borderId="42" xfId="0" applyBorder="1"/>
    <xf numFmtId="0" fontId="0" fillId="0" borderId="53" xfId="0" applyBorder="1"/>
    <xf numFmtId="0" fontId="0" fillId="0" borderId="44" xfId="0" applyBorder="1"/>
    <xf numFmtId="0" fontId="0" fillId="0" borderId="50" xfId="0" applyBorder="1"/>
    <xf numFmtId="0" fontId="0" fillId="0" borderId="12" xfId="0" applyBorder="1"/>
    <xf numFmtId="0" fontId="0" fillId="0" borderId="57" xfId="0" applyBorder="1"/>
    <xf numFmtId="183" fontId="22" fillId="0" borderId="50" xfId="0" applyNumberFormat="1" applyFont="1" applyFill="1" applyBorder="1" applyAlignment="1">
      <alignment horizontal="center"/>
    </xf>
    <xf numFmtId="0" fontId="0" fillId="0" borderId="6" xfId="0" applyBorder="1"/>
    <xf numFmtId="1" fontId="23" fillId="0" borderId="6" xfId="0" applyNumberFormat="1" applyFont="1" applyFill="1" applyBorder="1"/>
    <xf numFmtId="183" fontId="22" fillId="0" borderId="42" xfId="0" applyNumberFormat="1" applyFont="1" applyFill="1" applyBorder="1" applyAlignment="1">
      <alignment horizontal="center"/>
    </xf>
    <xf numFmtId="183" fontId="22" fillId="0" borderId="58" xfId="0" applyNumberFormat="1" applyFont="1" applyFill="1" applyBorder="1" applyAlignment="1">
      <alignment horizontal="center"/>
    </xf>
    <xf numFmtId="0" fontId="0" fillId="0" borderId="41" xfId="0" applyBorder="1"/>
    <xf numFmtId="1" fontId="23" fillId="0" borderId="43" xfId="0" applyNumberFormat="1" applyFont="1" applyFill="1" applyBorder="1"/>
    <xf numFmtId="0" fontId="0" fillId="0" borderId="13" xfId="0" applyBorder="1"/>
    <xf numFmtId="0" fontId="0" fillId="0" borderId="61" xfId="0" applyBorder="1"/>
    <xf numFmtId="0" fontId="0" fillId="0" borderId="43" xfId="0" applyBorder="1"/>
    <xf numFmtId="183" fontId="22" fillId="0" borderId="24" xfId="0" applyNumberFormat="1" applyFont="1" applyFill="1" applyBorder="1" applyAlignment="1">
      <alignment horizontal="center"/>
    </xf>
    <xf numFmtId="183" fontId="22" fillId="0" borderId="63" xfId="0" applyNumberFormat="1" applyFont="1" applyFill="1" applyBorder="1" applyAlignment="1">
      <alignment horizontal="center"/>
    </xf>
    <xf numFmtId="1" fontId="23" fillId="0" borderId="64" xfId="0" applyNumberFormat="1" applyFont="1" applyFill="1" applyBorder="1"/>
    <xf numFmtId="0" fontId="23" fillId="0" borderId="40" xfId="0" applyFont="1" applyFill="1" applyBorder="1"/>
    <xf numFmtId="1" fontId="23" fillId="0" borderId="10" xfId="0" applyNumberFormat="1" applyFont="1" applyFill="1" applyBorder="1"/>
    <xf numFmtId="1" fontId="23" fillId="0" borderId="11" xfId="0" applyNumberFormat="1" applyFont="1" applyFill="1" applyBorder="1"/>
    <xf numFmtId="49" fontId="23" fillId="0" borderId="29" xfId="0" applyNumberFormat="1" applyFont="1" applyFill="1" applyBorder="1"/>
    <xf numFmtId="0" fontId="0" fillId="0" borderId="18" xfId="0" applyBorder="1"/>
    <xf numFmtId="0" fontId="0" fillId="0" borderId="25" xfId="0" applyBorder="1"/>
    <xf numFmtId="2" fontId="23" fillId="0" borderId="59" xfId="0" applyNumberFormat="1" applyFont="1" applyFill="1" applyBorder="1"/>
    <xf numFmtId="0" fontId="23" fillId="0" borderId="63" xfId="0" applyFont="1" applyFill="1" applyBorder="1"/>
    <xf numFmtId="0" fontId="23" fillId="0" borderId="64" xfId="0" applyFont="1" applyFill="1" applyBorder="1"/>
    <xf numFmtId="0" fontId="0" fillId="0" borderId="10" xfId="0" applyBorder="1"/>
    <xf numFmtId="0" fontId="0" fillId="0" borderId="11" xfId="0" applyBorder="1"/>
    <xf numFmtId="0" fontId="0" fillId="0" borderId="40" xfId="0" applyBorder="1"/>
    <xf numFmtId="2" fontId="0" fillId="0" borderId="44" xfId="0" applyNumberFormat="1" applyBorder="1"/>
    <xf numFmtId="2" fontId="0" fillId="0" borderId="6" xfId="0" applyNumberFormat="1" applyBorder="1"/>
    <xf numFmtId="2" fontId="0" fillId="0" borderId="50" xfId="0" applyNumberFormat="1" applyBorder="1"/>
    <xf numFmtId="2" fontId="0" fillId="0" borderId="42" xfId="0" applyNumberFormat="1" applyBorder="1"/>
    <xf numFmtId="2" fontId="0" fillId="0" borderId="41" xfId="0" applyNumberFormat="1" applyBorder="1"/>
    <xf numFmtId="183" fontId="22" fillId="0" borderId="25" xfId="0" applyNumberFormat="1" applyFont="1" applyFill="1" applyBorder="1" applyAlignment="1">
      <alignment horizontal="center"/>
    </xf>
    <xf numFmtId="183" fontId="22" fillId="0" borderId="64" xfId="0" applyNumberFormat="1" applyFont="1" applyFill="1" applyBorder="1" applyAlignment="1">
      <alignment horizontal="center"/>
    </xf>
    <xf numFmtId="2" fontId="0" fillId="0" borderId="2" xfId="0" applyNumberFormat="1" applyBorder="1"/>
    <xf numFmtId="2" fontId="0" fillId="0" borderId="58" xfId="0" applyNumberFormat="1" applyBorder="1"/>
    <xf numFmtId="2" fontId="0" fillId="0" borderId="12" xfId="0" applyNumberFormat="1" applyBorder="1"/>
    <xf numFmtId="2" fontId="0" fillId="0" borderId="60" xfId="0" applyNumberFormat="1" applyBorder="1"/>
    <xf numFmtId="0" fontId="0" fillId="0" borderId="64" xfId="0" applyBorder="1"/>
    <xf numFmtId="183" fontId="22" fillId="0" borderId="59" xfId="0" applyNumberFormat="1" applyFont="1" applyBorder="1" applyAlignment="1">
      <alignment horizontal="center"/>
    </xf>
    <xf numFmtId="183" fontId="22" fillId="0" borderId="51" xfId="0" applyNumberFormat="1" applyFont="1" applyBorder="1" applyAlignment="1">
      <alignment horizontal="center"/>
    </xf>
    <xf numFmtId="183" fontId="22" fillId="0" borderId="62" xfId="0" applyNumberFormat="1" applyFont="1" applyBorder="1" applyAlignment="1">
      <alignment horizontal="center"/>
    </xf>
    <xf numFmtId="183" fontId="22" fillId="0" borderId="17" xfId="0" applyNumberFormat="1" applyFont="1" applyBorder="1" applyAlignment="1">
      <alignment horizontal="center"/>
    </xf>
    <xf numFmtId="183" fontId="22" fillId="0" borderId="24" xfId="0" applyNumberFormat="1" applyFont="1" applyBorder="1" applyAlignment="1">
      <alignment horizontal="center"/>
    </xf>
    <xf numFmtId="183" fontId="22" fillId="0" borderId="63" xfId="0" applyNumberFormat="1" applyFont="1" applyBorder="1" applyAlignment="1">
      <alignment horizontal="center"/>
    </xf>
    <xf numFmtId="0" fontId="23" fillId="0" borderId="40" xfId="0" applyFont="1" applyBorder="1"/>
    <xf numFmtId="1" fontId="23" fillId="0" borderId="10" xfId="0" applyNumberFormat="1" applyFont="1" applyBorder="1"/>
    <xf numFmtId="0" fontId="16" fillId="0" borderId="0" xfId="0" applyFont="1" applyAlignment="1"/>
    <xf numFmtId="0" fontId="0" fillId="0" borderId="32" xfId="0" applyBorder="1"/>
    <xf numFmtId="0" fontId="0" fillId="0" borderId="33" xfId="0" applyBorder="1"/>
    <xf numFmtId="0" fontId="23" fillId="0" borderId="26" xfId="0" applyFont="1" applyFill="1" applyBorder="1" applyAlignment="1">
      <alignment horizontal="center"/>
    </xf>
    <xf numFmtId="2" fontId="0" fillId="0" borderId="52" xfId="0" applyNumberFormat="1" applyBorder="1"/>
    <xf numFmtId="2" fontId="0" fillId="0" borderId="9" xfId="0" applyNumberFormat="1" applyBorder="1"/>
    <xf numFmtId="0" fontId="0" fillId="0" borderId="9" xfId="0" applyBorder="1"/>
    <xf numFmtId="0" fontId="23" fillId="0" borderId="65" xfId="0" applyFont="1" applyFill="1" applyBorder="1" applyAlignment="1">
      <alignment horizontal="center"/>
    </xf>
    <xf numFmtId="0" fontId="0" fillId="0" borderId="30" xfId="0" applyBorder="1"/>
    <xf numFmtId="20" fontId="22" fillId="0" borderId="18" xfId="0" applyNumberFormat="1" applyFont="1" applyFill="1" applyBorder="1" applyAlignment="1">
      <alignment horizontal="center"/>
    </xf>
    <xf numFmtId="20" fontId="22" fillId="0" borderId="25" xfId="0" applyNumberFormat="1" applyFont="1" applyFill="1" applyBorder="1" applyAlignment="1">
      <alignment horizontal="center"/>
    </xf>
    <xf numFmtId="20" fontId="22" fillId="0" borderId="64" xfId="0" applyNumberFormat="1" applyFont="1" applyFill="1" applyBorder="1" applyAlignment="1">
      <alignment horizontal="center"/>
    </xf>
    <xf numFmtId="0" fontId="23" fillId="0" borderId="26" xfId="0" applyFont="1" applyBorder="1" applyAlignment="1">
      <alignment horizontal="center"/>
    </xf>
    <xf numFmtId="49" fontId="23" fillId="0" borderId="45" xfId="0" applyNumberFormat="1" applyFont="1" applyBorder="1"/>
    <xf numFmtId="0" fontId="46" fillId="0" borderId="0" xfId="0" applyFont="1" applyFill="1"/>
    <xf numFmtId="0" fontId="49" fillId="0" borderId="0" xfId="0" applyFont="1" applyFill="1"/>
    <xf numFmtId="0" fontId="21" fillId="0" borderId="24" xfId="0" applyFont="1" applyFill="1" applyBorder="1"/>
    <xf numFmtId="49" fontId="23" fillId="0" borderId="24" xfId="0" applyNumberFormat="1" applyFont="1" applyBorder="1" applyAlignment="1">
      <alignment horizontal="left" vertical="center"/>
    </xf>
    <xf numFmtId="0" fontId="8" fillId="0" borderId="0" xfId="0" applyFont="1" applyBorder="1"/>
    <xf numFmtId="0" fontId="7" fillId="0" borderId="0" xfId="0" applyFont="1" applyBorder="1"/>
    <xf numFmtId="1" fontId="4" fillId="0" borderId="30" xfId="0" applyNumberFormat="1" applyFont="1" applyBorder="1"/>
    <xf numFmtId="1" fontId="11" fillId="0" borderId="66" xfId="0" applyNumberFormat="1" applyFont="1" applyBorder="1"/>
    <xf numFmtId="0" fontId="4" fillId="0" borderId="33" xfId="0" applyFont="1" applyBorder="1"/>
    <xf numFmtId="0" fontId="4" fillId="0" borderId="33" xfId="0" applyFont="1" applyBorder="1" applyAlignment="1">
      <alignment horizontal="center"/>
    </xf>
    <xf numFmtId="0" fontId="4" fillId="0" borderId="56" xfId="0" applyFont="1" applyBorder="1" applyAlignment="1">
      <alignment horizontal="center"/>
    </xf>
    <xf numFmtId="0" fontId="12" fillId="0" borderId="43" xfId="0" applyFont="1" applyBorder="1"/>
    <xf numFmtId="0" fontId="4" fillId="0" borderId="53" xfId="0" applyFont="1" applyBorder="1" applyAlignment="1">
      <alignment horizontal="center"/>
    </xf>
    <xf numFmtId="0" fontId="4" fillId="0" borderId="53" xfId="0" applyFont="1" applyBorder="1"/>
    <xf numFmtId="0" fontId="4" fillId="0" borderId="34" xfId="0" applyFont="1" applyBorder="1"/>
    <xf numFmtId="0" fontId="4" fillId="0" borderId="46" xfId="0" applyFont="1" applyBorder="1"/>
    <xf numFmtId="0" fontId="4" fillId="0" borderId="57" xfId="0" applyFont="1" applyBorder="1" applyAlignment="1">
      <alignment horizontal="center"/>
    </xf>
    <xf numFmtId="0" fontId="12" fillId="0" borderId="41" xfId="0" applyFont="1" applyBorder="1"/>
    <xf numFmtId="0" fontId="4" fillId="0" borderId="44" xfId="0" applyFont="1" applyBorder="1" applyAlignment="1">
      <alignment horizontal="center"/>
    </xf>
    <xf numFmtId="0" fontId="4" fillId="0" borderId="44" xfId="0" applyFont="1" applyBorder="1"/>
    <xf numFmtId="0" fontId="4" fillId="0" borderId="1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7" xfId="0" applyFont="1" applyBorder="1" applyAlignment="1">
      <alignment horizontal="center"/>
    </xf>
    <xf numFmtId="0" fontId="18" fillId="5" borderId="44" xfId="0" applyFont="1" applyFill="1" applyBorder="1"/>
    <xf numFmtId="0" fontId="0" fillId="0" borderId="19" xfId="0" applyBorder="1"/>
    <xf numFmtId="0" fontId="23" fillId="5" borderId="1" xfId="0" applyFont="1" applyFill="1" applyBorder="1"/>
    <xf numFmtId="0" fontId="23" fillId="5" borderId="24" xfId="0" applyFont="1" applyFill="1" applyBorder="1"/>
    <xf numFmtId="0" fontId="29" fillId="0" borderId="0" xfId="0" applyFont="1" applyBorder="1" applyAlignment="1">
      <alignment horizontal="center"/>
    </xf>
    <xf numFmtId="16" fontId="25" fillId="0" borderId="0" xfId="0" applyNumberFormat="1" applyFont="1" applyBorder="1" applyAlignment="1">
      <alignment horizontal="center"/>
    </xf>
    <xf numFmtId="0" fontId="23" fillId="0" borderId="14" xfId="0" applyFont="1" applyFill="1" applyBorder="1" applyAlignment="1">
      <alignment horizontal="center" vertical="center" textRotation="90" wrapText="1"/>
    </xf>
    <xf numFmtId="0" fontId="23" fillId="0" borderId="5" xfId="0" applyFont="1" applyFill="1" applyBorder="1" applyAlignment="1">
      <alignment horizontal="center" vertical="center" textRotation="90"/>
    </xf>
    <xf numFmtId="0" fontId="23" fillId="0" borderId="67" xfId="0" applyFont="1" applyFill="1" applyBorder="1" applyAlignment="1">
      <alignment horizontal="center" vertical="center" textRotation="90"/>
    </xf>
    <xf numFmtId="0" fontId="23" fillId="0" borderId="15" xfId="0" applyFont="1" applyFill="1" applyBorder="1" applyAlignment="1">
      <alignment wrapText="1"/>
    </xf>
    <xf numFmtId="0" fontId="0" fillId="0" borderId="16" xfId="0" applyBorder="1" applyAlignment="1">
      <alignment wrapText="1"/>
    </xf>
    <xf numFmtId="0" fontId="0" fillId="0" borderId="19" xfId="0" applyBorder="1" applyAlignment="1">
      <alignment wrapText="1"/>
    </xf>
    <xf numFmtId="49" fontId="23" fillId="0" borderId="21" xfId="0" applyNumberFormat="1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22" xfId="0" applyBorder="1" applyAlignment="1">
      <alignment wrapText="1"/>
    </xf>
    <xf numFmtId="0" fontId="23" fillId="0" borderId="21" xfId="0" applyFont="1" applyFill="1" applyBorder="1" applyAlignment="1">
      <alignment horizontal="left" wrapText="1"/>
    </xf>
    <xf numFmtId="0" fontId="23" fillId="0" borderId="1" xfId="0" applyFont="1" applyFill="1" applyBorder="1" applyAlignment="1">
      <alignment horizontal="left" wrapText="1"/>
    </xf>
    <xf numFmtId="0" fontId="29" fillId="0" borderId="45" xfId="0" applyFont="1" applyBorder="1" applyAlignment="1">
      <alignment horizontal="center"/>
    </xf>
    <xf numFmtId="0" fontId="39" fillId="0" borderId="0" xfId="0" applyFont="1" applyAlignment="1"/>
    <xf numFmtId="0" fontId="43" fillId="0" borderId="0" xfId="0" applyFont="1" applyAlignment="1"/>
    <xf numFmtId="0" fontId="26" fillId="0" borderId="0" xfId="0" applyFont="1" applyAlignment="1"/>
    <xf numFmtId="0" fontId="16" fillId="0" borderId="0" xfId="0" applyFont="1" applyAlignment="1"/>
    <xf numFmtId="0" fontId="23" fillId="0" borderId="0" xfId="0" applyFont="1" applyAlignment="1"/>
    <xf numFmtId="0" fontId="23" fillId="0" borderId="3" xfId="0" applyFont="1" applyBorder="1" applyAlignment="1">
      <alignment horizontal="center"/>
    </xf>
    <xf numFmtId="0" fontId="23" fillId="0" borderId="20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39" fillId="0" borderId="0" xfId="0" applyFont="1" applyFill="1" applyAlignment="1"/>
    <xf numFmtId="49" fontId="25" fillId="0" borderId="0" xfId="0" applyNumberFormat="1" applyFont="1" applyBorder="1" applyAlignment="1">
      <alignment horizontal="center"/>
    </xf>
    <xf numFmtId="0" fontId="39" fillId="0" borderId="0" xfId="0" applyFont="1" applyBorder="1" applyAlignment="1"/>
    <xf numFmtId="0" fontId="42" fillId="0" borderId="0" xfId="0" applyFont="1" applyAlignment="1"/>
    <xf numFmtId="0" fontId="39" fillId="0" borderId="0" xfId="0" applyFont="1" applyFill="1" applyBorder="1" applyAlignment="1"/>
    <xf numFmtId="0" fontId="0" fillId="0" borderId="0" xfId="0" applyAlignment="1"/>
    <xf numFmtId="0" fontId="41" fillId="0" borderId="0" xfId="0" applyFont="1" applyAlignment="1"/>
    <xf numFmtId="0" fontId="29" fillId="0" borderId="0" xfId="0" applyFont="1" applyFill="1" applyBorder="1" applyAlignment="1">
      <alignment horizontal="center"/>
    </xf>
    <xf numFmtId="0" fontId="40" fillId="0" borderId="0" xfId="0" applyFont="1" applyAlignment="1"/>
    <xf numFmtId="0" fontId="23" fillId="0" borderId="1" xfId="0" applyFont="1" applyFill="1" applyBorder="1" applyAlignment="1">
      <alignment horizontal="center"/>
    </xf>
    <xf numFmtId="0" fontId="23" fillId="0" borderId="15" xfId="0" applyFont="1" applyBorder="1" applyAlignment="1">
      <alignment horizontal="center" vertical="center" textRotation="90" wrapText="1"/>
    </xf>
    <xf numFmtId="0" fontId="23" fillId="0" borderId="3" xfId="0" applyFont="1" applyBorder="1" applyAlignment="1">
      <alignment horizontal="center" vertical="center" textRotation="90"/>
    </xf>
    <xf numFmtId="0" fontId="39" fillId="0" borderId="0" xfId="0" applyFont="1"/>
    <xf numFmtId="0" fontId="41" fillId="0" borderId="0" xfId="0" applyFont="1"/>
    <xf numFmtId="0" fontId="0" fillId="0" borderId="16" xfId="0" applyFill="1" applyBorder="1" applyAlignment="1">
      <alignment wrapText="1"/>
    </xf>
    <xf numFmtId="0" fontId="0" fillId="0" borderId="19" xfId="0" applyFill="1" applyBorder="1" applyAlignment="1">
      <alignment wrapText="1"/>
    </xf>
    <xf numFmtId="0" fontId="23" fillId="0" borderId="19" xfId="0" applyFont="1" applyBorder="1" applyAlignment="1">
      <alignment horizontal="center" vertical="center" textRotation="90" wrapText="1"/>
    </xf>
    <xf numFmtId="0" fontId="23" fillId="0" borderId="20" xfId="0" applyFont="1" applyBorder="1" applyAlignment="1">
      <alignment horizontal="center" vertical="center" textRotation="90"/>
    </xf>
    <xf numFmtId="0" fontId="23" fillId="0" borderId="3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20" xfId="0" applyFill="1" applyBorder="1" applyAlignment="1">
      <alignment wrapText="1"/>
    </xf>
    <xf numFmtId="0" fontId="39" fillId="0" borderId="1" xfId="0" applyFont="1" applyBorder="1" applyAlignment="1"/>
  </cellXfs>
  <cellStyles count="18">
    <cellStyle name="Обычный" xfId="0" builtinId="0"/>
    <cellStyle name="Обычный 2 10" xfId="1"/>
    <cellStyle name="Обычный 2 2" xfId="2"/>
    <cellStyle name="Обычный 2 3" xfId="3"/>
    <cellStyle name="Обычный 2 4" xfId="4"/>
    <cellStyle name="Обычный 2 5" xfId="5"/>
    <cellStyle name="Обычный 2 6" xfId="6"/>
    <cellStyle name="Обычный 2 7" xfId="7"/>
    <cellStyle name="Обычный 2 8" xfId="8"/>
    <cellStyle name="Обычный 2 9" xfId="9"/>
    <cellStyle name="Обычный 3" xfId="10"/>
    <cellStyle name="Обычный 4 2" xfId="11"/>
    <cellStyle name="Обычный 4 3" xfId="12"/>
    <cellStyle name="Обычный 4 4" xfId="13"/>
    <cellStyle name="Обычный 4 5" xfId="14"/>
    <cellStyle name="Обычный 4 6" xfId="15"/>
    <cellStyle name="Обычный 4 7" xfId="16"/>
    <cellStyle name="Обычный 4 8" xf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50</xdr:col>
      <xdr:colOff>346075</xdr:colOff>
      <xdr:row>129</xdr:row>
      <xdr:rowOff>0</xdr:rowOff>
    </xdr:from>
    <xdr:to>
      <xdr:col>51</xdr:col>
      <xdr:colOff>2991</xdr:colOff>
      <xdr:row>129</xdr:row>
      <xdr:rowOff>0</xdr:rowOff>
    </xdr:to>
    <xdr:sp macro="" textlink="">
      <xdr:nvSpPr>
        <xdr:cNvPr id="1047" name="Text Box 23"/>
        <xdr:cNvSpPr txBox="1">
          <a:spLocks noChangeArrowheads="1"/>
        </xdr:cNvSpPr>
      </xdr:nvSpPr>
      <xdr:spPr bwMode="auto">
        <a:xfrm>
          <a:off x="26031825" y="18249900"/>
          <a:ext cx="2095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0</xdr:colOff>
      <xdr:row>130</xdr:row>
      <xdr:rowOff>0</xdr:rowOff>
    </xdr:from>
    <xdr:to>
      <xdr:col>0</xdr:col>
      <xdr:colOff>0</xdr:colOff>
      <xdr:row>130</xdr:row>
      <xdr:rowOff>0</xdr:rowOff>
    </xdr:to>
    <xdr:sp macro="" textlink="">
      <xdr:nvSpPr>
        <xdr:cNvPr id="1049" name="Text Box 25"/>
        <xdr:cNvSpPr txBox="1">
          <a:spLocks noChangeArrowheads="1"/>
        </xdr:cNvSpPr>
      </xdr:nvSpPr>
      <xdr:spPr bwMode="auto">
        <a:xfrm>
          <a:off x="0" y="1841182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050" name="Text Box 26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051" name="Text Box 27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123</xdr:row>
      <xdr:rowOff>0</xdr:rowOff>
    </xdr:from>
    <xdr:to>
      <xdr:col>21</xdr:col>
      <xdr:colOff>610160</xdr:colOff>
      <xdr:row>123</xdr:row>
      <xdr:rowOff>0</xdr:rowOff>
    </xdr:to>
    <xdr:sp macro="" textlink="">
      <xdr:nvSpPr>
        <xdr:cNvPr id="1052" name="Text Box 28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 macro="" textlink="">
      <xdr:nvSpPr>
        <xdr:cNvPr id="1053" name="Text Box 29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129</xdr:row>
      <xdr:rowOff>0</xdr:rowOff>
    </xdr:from>
    <xdr:to>
      <xdr:col>24</xdr:col>
      <xdr:colOff>0</xdr:colOff>
      <xdr:row>129</xdr:row>
      <xdr:rowOff>0</xdr:rowOff>
    </xdr:to>
    <xdr:sp macro="" textlink="">
      <xdr:nvSpPr>
        <xdr:cNvPr id="1054" name="Text Box 30"/>
        <xdr:cNvSpPr txBox="1">
          <a:spLocks noChangeArrowheads="1"/>
        </xdr:cNvSpPr>
      </xdr:nvSpPr>
      <xdr:spPr bwMode="auto">
        <a:xfrm>
          <a:off x="12249150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129</xdr:row>
      <xdr:rowOff>0</xdr:rowOff>
    </xdr:from>
    <xdr:to>
      <xdr:col>24</xdr:col>
      <xdr:colOff>0</xdr:colOff>
      <xdr:row>129</xdr:row>
      <xdr:rowOff>0</xdr:rowOff>
    </xdr:to>
    <xdr:sp macro="" textlink="">
      <xdr:nvSpPr>
        <xdr:cNvPr id="1055" name="Text Box 31"/>
        <xdr:cNvSpPr txBox="1">
          <a:spLocks noChangeArrowheads="1"/>
        </xdr:cNvSpPr>
      </xdr:nvSpPr>
      <xdr:spPr bwMode="auto">
        <a:xfrm>
          <a:off x="12249150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129</xdr:row>
      <xdr:rowOff>0</xdr:rowOff>
    </xdr:from>
    <xdr:to>
      <xdr:col>24</xdr:col>
      <xdr:colOff>0</xdr:colOff>
      <xdr:row>129</xdr:row>
      <xdr:rowOff>0</xdr:rowOff>
    </xdr:to>
    <xdr:sp macro="" textlink="">
      <xdr:nvSpPr>
        <xdr:cNvPr id="1057" name="Text Box 33"/>
        <xdr:cNvSpPr txBox="1">
          <a:spLocks noChangeArrowheads="1"/>
        </xdr:cNvSpPr>
      </xdr:nvSpPr>
      <xdr:spPr bwMode="auto">
        <a:xfrm>
          <a:off x="12249150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129</xdr:row>
      <xdr:rowOff>0</xdr:rowOff>
    </xdr:from>
    <xdr:to>
      <xdr:col>24</xdr:col>
      <xdr:colOff>0</xdr:colOff>
      <xdr:row>129</xdr:row>
      <xdr:rowOff>0</xdr:rowOff>
    </xdr:to>
    <xdr:sp macro="" textlink="">
      <xdr:nvSpPr>
        <xdr:cNvPr id="1058" name="Text Box 34"/>
        <xdr:cNvSpPr txBox="1">
          <a:spLocks noChangeArrowheads="1"/>
        </xdr:cNvSpPr>
      </xdr:nvSpPr>
      <xdr:spPr bwMode="auto">
        <a:xfrm>
          <a:off x="12249150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42</xdr:col>
      <xdr:colOff>149225</xdr:colOff>
      <xdr:row>119</xdr:row>
      <xdr:rowOff>0</xdr:rowOff>
    </xdr:from>
    <xdr:to>
      <xdr:col>42</xdr:col>
      <xdr:colOff>615950</xdr:colOff>
      <xdr:row>119</xdr:row>
      <xdr:rowOff>0</xdr:rowOff>
    </xdr:to>
    <xdr:sp macro="" textlink="">
      <xdr:nvSpPr>
        <xdr:cNvPr id="1059" name="Text Box 35"/>
        <xdr:cNvSpPr txBox="1">
          <a:spLocks noChangeArrowheads="1"/>
        </xdr:cNvSpPr>
      </xdr:nvSpPr>
      <xdr:spPr bwMode="auto">
        <a:xfrm>
          <a:off x="21297900" y="16573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42</xdr:col>
      <xdr:colOff>304800</xdr:colOff>
      <xdr:row>119</xdr:row>
      <xdr:rowOff>0</xdr:rowOff>
    </xdr:from>
    <xdr:to>
      <xdr:col>43</xdr:col>
      <xdr:colOff>10241</xdr:colOff>
      <xdr:row>119</xdr:row>
      <xdr:rowOff>0</xdr:rowOff>
    </xdr:to>
    <xdr:sp macro="" textlink="">
      <xdr:nvSpPr>
        <xdr:cNvPr id="1060" name="Text Box 36"/>
        <xdr:cNvSpPr txBox="1">
          <a:spLocks noChangeArrowheads="1"/>
        </xdr:cNvSpPr>
      </xdr:nvSpPr>
      <xdr:spPr bwMode="auto">
        <a:xfrm>
          <a:off x="21364575" y="16573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45</xdr:col>
      <xdr:colOff>161925</xdr:colOff>
      <xdr:row>129</xdr:row>
      <xdr:rowOff>0</xdr:rowOff>
    </xdr:from>
    <xdr:to>
      <xdr:col>46</xdr:col>
      <xdr:colOff>6685</xdr:colOff>
      <xdr:row>129</xdr:row>
      <xdr:rowOff>0</xdr:rowOff>
    </xdr:to>
    <xdr:sp macro="" textlink="">
      <xdr:nvSpPr>
        <xdr:cNvPr id="1061" name="Text Box 37"/>
        <xdr:cNvSpPr txBox="1">
          <a:spLocks noChangeArrowheads="1"/>
        </xdr:cNvSpPr>
      </xdr:nvSpPr>
      <xdr:spPr bwMode="auto">
        <a:xfrm>
          <a:off x="22840950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45</xdr:col>
      <xdr:colOff>295275</xdr:colOff>
      <xdr:row>129</xdr:row>
      <xdr:rowOff>0</xdr:rowOff>
    </xdr:from>
    <xdr:to>
      <xdr:col>46</xdr:col>
      <xdr:colOff>4770</xdr:colOff>
      <xdr:row>129</xdr:row>
      <xdr:rowOff>0</xdr:rowOff>
    </xdr:to>
    <xdr:sp macro="" textlink="">
      <xdr:nvSpPr>
        <xdr:cNvPr id="1062" name="Text Box 38"/>
        <xdr:cNvSpPr txBox="1">
          <a:spLocks noChangeArrowheads="1"/>
        </xdr:cNvSpPr>
      </xdr:nvSpPr>
      <xdr:spPr bwMode="auto">
        <a:xfrm>
          <a:off x="2290762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063" name="Text Box 39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064" name="Text Box 40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123</xdr:row>
      <xdr:rowOff>0</xdr:rowOff>
    </xdr:from>
    <xdr:to>
      <xdr:col>21</xdr:col>
      <xdr:colOff>610160</xdr:colOff>
      <xdr:row>123</xdr:row>
      <xdr:rowOff>0</xdr:rowOff>
    </xdr:to>
    <xdr:sp macro="" textlink="">
      <xdr:nvSpPr>
        <xdr:cNvPr id="1065" name="Text Box 41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 macro="" textlink="">
      <xdr:nvSpPr>
        <xdr:cNvPr id="1066" name="Text Box 42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129</xdr:row>
      <xdr:rowOff>0</xdr:rowOff>
    </xdr:from>
    <xdr:to>
      <xdr:col>24</xdr:col>
      <xdr:colOff>0</xdr:colOff>
      <xdr:row>129</xdr:row>
      <xdr:rowOff>0</xdr:rowOff>
    </xdr:to>
    <xdr:sp macro="" textlink="">
      <xdr:nvSpPr>
        <xdr:cNvPr id="1067" name="Text Box 43"/>
        <xdr:cNvSpPr txBox="1">
          <a:spLocks noChangeArrowheads="1"/>
        </xdr:cNvSpPr>
      </xdr:nvSpPr>
      <xdr:spPr bwMode="auto">
        <a:xfrm>
          <a:off x="12249150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129</xdr:row>
      <xdr:rowOff>0</xdr:rowOff>
    </xdr:from>
    <xdr:to>
      <xdr:col>24</xdr:col>
      <xdr:colOff>0</xdr:colOff>
      <xdr:row>129</xdr:row>
      <xdr:rowOff>0</xdr:rowOff>
    </xdr:to>
    <xdr:sp macro="" textlink="">
      <xdr:nvSpPr>
        <xdr:cNvPr id="1068" name="Text Box 44"/>
        <xdr:cNvSpPr txBox="1">
          <a:spLocks noChangeArrowheads="1"/>
        </xdr:cNvSpPr>
      </xdr:nvSpPr>
      <xdr:spPr bwMode="auto">
        <a:xfrm>
          <a:off x="12249150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069" name="Text Box 45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070" name="Text Box 46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123</xdr:row>
      <xdr:rowOff>0</xdr:rowOff>
    </xdr:from>
    <xdr:to>
      <xdr:col>21</xdr:col>
      <xdr:colOff>610160</xdr:colOff>
      <xdr:row>123</xdr:row>
      <xdr:rowOff>0</xdr:rowOff>
    </xdr:to>
    <xdr:sp macro="" textlink="">
      <xdr:nvSpPr>
        <xdr:cNvPr id="1071" name="Text Box 47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 macro="" textlink="">
      <xdr:nvSpPr>
        <xdr:cNvPr id="1072" name="Text Box 48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073" name="Text Box 49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074" name="Text Box 50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123</xdr:row>
      <xdr:rowOff>0</xdr:rowOff>
    </xdr:from>
    <xdr:to>
      <xdr:col>21</xdr:col>
      <xdr:colOff>610160</xdr:colOff>
      <xdr:row>123</xdr:row>
      <xdr:rowOff>0</xdr:rowOff>
    </xdr:to>
    <xdr:sp macro="" textlink="">
      <xdr:nvSpPr>
        <xdr:cNvPr id="1075" name="Text Box 51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 macro="" textlink="">
      <xdr:nvSpPr>
        <xdr:cNvPr id="1076" name="Text Box 52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077" name="Text Box 53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078" name="Text Box 54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123</xdr:row>
      <xdr:rowOff>0</xdr:rowOff>
    </xdr:from>
    <xdr:to>
      <xdr:col>21</xdr:col>
      <xdr:colOff>610160</xdr:colOff>
      <xdr:row>123</xdr:row>
      <xdr:rowOff>0</xdr:rowOff>
    </xdr:to>
    <xdr:sp macro="" textlink="">
      <xdr:nvSpPr>
        <xdr:cNvPr id="1079" name="Text Box 55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 macro="" textlink="">
      <xdr:nvSpPr>
        <xdr:cNvPr id="1080" name="Text Box 56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082" name="Text Box 58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083" name="Text Box 59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123</xdr:row>
      <xdr:rowOff>0</xdr:rowOff>
    </xdr:from>
    <xdr:to>
      <xdr:col>21</xdr:col>
      <xdr:colOff>610160</xdr:colOff>
      <xdr:row>123</xdr:row>
      <xdr:rowOff>0</xdr:rowOff>
    </xdr:to>
    <xdr:sp macro="" textlink="">
      <xdr:nvSpPr>
        <xdr:cNvPr id="1084" name="Text Box 60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 macro="" textlink="">
      <xdr:nvSpPr>
        <xdr:cNvPr id="1085" name="Text Box 61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086" name="Text Box 62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087" name="Text Box 63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123</xdr:row>
      <xdr:rowOff>0</xdr:rowOff>
    </xdr:from>
    <xdr:to>
      <xdr:col>21</xdr:col>
      <xdr:colOff>610160</xdr:colOff>
      <xdr:row>123</xdr:row>
      <xdr:rowOff>0</xdr:rowOff>
    </xdr:to>
    <xdr:sp macro="" textlink="">
      <xdr:nvSpPr>
        <xdr:cNvPr id="1088" name="Text Box 64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 macro="" textlink="">
      <xdr:nvSpPr>
        <xdr:cNvPr id="1089" name="Text Box 65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090" name="Text Box 66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091" name="Text Box 67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123</xdr:row>
      <xdr:rowOff>0</xdr:rowOff>
    </xdr:from>
    <xdr:to>
      <xdr:col>21</xdr:col>
      <xdr:colOff>610160</xdr:colOff>
      <xdr:row>123</xdr:row>
      <xdr:rowOff>0</xdr:rowOff>
    </xdr:to>
    <xdr:sp macro="" textlink="">
      <xdr:nvSpPr>
        <xdr:cNvPr id="1092" name="Text Box 68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 macro="" textlink="">
      <xdr:nvSpPr>
        <xdr:cNvPr id="1093" name="Text Box 69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097" name="Text Box 73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098" name="Text Box 74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123</xdr:row>
      <xdr:rowOff>0</xdr:rowOff>
    </xdr:from>
    <xdr:to>
      <xdr:col>21</xdr:col>
      <xdr:colOff>610160</xdr:colOff>
      <xdr:row>123</xdr:row>
      <xdr:rowOff>0</xdr:rowOff>
    </xdr:to>
    <xdr:sp macro="" textlink="">
      <xdr:nvSpPr>
        <xdr:cNvPr id="1099" name="Text Box 75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 macro="" textlink="">
      <xdr:nvSpPr>
        <xdr:cNvPr id="1100" name="Text Box 76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101" name="Text Box 77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102" name="Text Box 78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123</xdr:row>
      <xdr:rowOff>0</xdr:rowOff>
    </xdr:from>
    <xdr:to>
      <xdr:col>21</xdr:col>
      <xdr:colOff>610160</xdr:colOff>
      <xdr:row>123</xdr:row>
      <xdr:rowOff>0</xdr:rowOff>
    </xdr:to>
    <xdr:sp macro="" textlink="">
      <xdr:nvSpPr>
        <xdr:cNvPr id="1103" name="Text Box 79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 macro="" textlink="">
      <xdr:nvSpPr>
        <xdr:cNvPr id="1104" name="Text Box 80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111" name="Text Box 87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112" name="Text Box 88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123</xdr:row>
      <xdr:rowOff>0</xdr:rowOff>
    </xdr:from>
    <xdr:to>
      <xdr:col>21</xdr:col>
      <xdr:colOff>610160</xdr:colOff>
      <xdr:row>123</xdr:row>
      <xdr:rowOff>0</xdr:rowOff>
    </xdr:to>
    <xdr:sp macro="" textlink="">
      <xdr:nvSpPr>
        <xdr:cNvPr id="1113" name="Text Box 89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 macro="" textlink="">
      <xdr:nvSpPr>
        <xdr:cNvPr id="1114" name="Text Box 90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129</xdr:row>
      <xdr:rowOff>0</xdr:rowOff>
    </xdr:from>
    <xdr:to>
      <xdr:col>24</xdr:col>
      <xdr:colOff>0</xdr:colOff>
      <xdr:row>129</xdr:row>
      <xdr:rowOff>0</xdr:rowOff>
    </xdr:to>
    <xdr:sp macro="" textlink="">
      <xdr:nvSpPr>
        <xdr:cNvPr id="1115" name="Text Box 91"/>
        <xdr:cNvSpPr txBox="1">
          <a:spLocks noChangeArrowheads="1"/>
        </xdr:cNvSpPr>
      </xdr:nvSpPr>
      <xdr:spPr bwMode="auto">
        <a:xfrm>
          <a:off x="12249150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129</xdr:row>
      <xdr:rowOff>0</xdr:rowOff>
    </xdr:from>
    <xdr:to>
      <xdr:col>24</xdr:col>
      <xdr:colOff>0</xdr:colOff>
      <xdr:row>129</xdr:row>
      <xdr:rowOff>0</xdr:rowOff>
    </xdr:to>
    <xdr:sp macro="" textlink="">
      <xdr:nvSpPr>
        <xdr:cNvPr id="1116" name="Text Box 92"/>
        <xdr:cNvSpPr txBox="1">
          <a:spLocks noChangeArrowheads="1"/>
        </xdr:cNvSpPr>
      </xdr:nvSpPr>
      <xdr:spPr bwMode="auto">
        <a:xfrm>
          <a:off x="12249150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117" name="Text Box 93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118" name="Text Box 94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123</xdr:row>
      <xdr:rowOff>0</xdr:rowOff>
    </xdr:from>
    <xdr:to>
      <xdr:col>21</xdr:col>
      <xdr:colOff>610160</xdr:colOff>
      <xdr:row>123</xdr:row>
      <xdr:rowOff>0</xdr:rowOff>
    </xdr:to>
    <xdr:sp macro="" textlink="">
      <xdr:nvSpPr>
        <xdr:cNvPr id="1119" name="Text Box 95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 macro="" textlink="">
      <xdr:nvSpPr>
        <xdr:cNvPr id="1120" name="Text Box 96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125" name="Text Box 101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126" name="Text Box 102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123</xdr:row>
      <xdr:rowOff>0</xdr:rowOff>
    </xdr:from>
    <xdr:to>
      <xdr:col>21</xdr:col>
      <xdr:colOff>610160</xdr:colOff>
      <xdr:row>123</xdr:row>
      <xdr:rowOff>0</xdr:rowOff>
    </xdr:to>
    <xdr:sp macro="" textlink="">
      <xdr:nvSpPr>
        <xdr:cNvPr id="1127" name="Text Box 103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 macro="" textlink="">
      <xdr:nvSpPr>
        <xdr:cNvPr id="1128" name="Text Box 104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133" name="Text Box 109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134" name="Text Box 110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123</xdr:row>
      <xdr:rowOff>0</xdr:rowOff>
    </xdr:from>
    <xdr:to>
      <xdr:col>21</xdr:col>
      <xdr:colOff>610160</xdr:colOff>
      <xdr:row>123</xdr:row>
      <xdr:rowOff>0</xdr:rowOff>
    </xdr:to>
    <xdr:sp macro="" textlink="">
      <xdr:nvSpPr>
        <xdr:cNvPr id="1135" name="Text Box 111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 macro="" textlink="">
      <xdr:nvSpPr>
        <xdr:cNvPr id="1136" name="Text Box 112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137" name="Text Box 113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138" name="Text Box 114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123</xdr:row>
      <xdr:rowOff>0</xdr:rowOff>
    </xdr:from>
    <xdr:to>
      <xdr:col>21</xdr:col>
      <xdr:colOff>610160</xdr:colOff>
      <xdr:row>123</xdr:row>
      <xdr:rowOff>0</xdr:rowOff>
    </xdr:to>
    <xdr:sp macro="" textlink="">
      <xdr:nvSpPr>
        <xdr:cNvPr id="1139" name="Text Box 115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 macro="" textlink="">
      <xdr:nvSpPr>
        <xdr:cNvPr id="1140" name="Text Box 116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141" name="Text Box 117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142" name="Text Box 118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123</xdr:row>
      <xdr:rowOff>0</xdr:rowOff>
    </xdr:from>
    <xdr:to>
      <xdr:col>21</xdr:col>
      <xdr:colOff>610160</xdr:colOff>
      <xdr:row>123</xdr:row>
      <xdr:rowOff>0</xdr:rowOff>
    </xdr:to>
    <xdr:sp macro="" textlink="">
      <xdr:nvSpPr>
        <xdr:cNvPr id="1143" name="Text Box 119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 macro="" textlink="">
      <xdr:nvSpPr>
        <xdr:cNvPr id="1144" name="Text Box 120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149" name="Text Box 125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150" name="Text Box 126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123</xdr:row>
      <xdr:rowOff>0</xdr:rowOff>
    </xdr:from>
    <xdr:to>
      <xdr:col>21</xdr:col>
      <xdr:colOff>610160</xdr:colOff>
      <xdr:row>123</xdr:row>
      <xdr:rowOff>0</xdr:rowOff>
    </xdr:to>
    <xdr:sp macro="" textlink="">
      <xdr:nvSpPr>
        <xdr:cNvPr id="1151" name="Text Box 127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123</xdr:row>
      <xdr:rowOff>0</xdr:rowOff>
    </xdr:from>
    <xdr:to>
      <xdr:col>21</xdr:col>
      <xdr:colOff>663666</xdr:colOff>
      <xdr:row>123</xdr:row>
      <xdr:rowOff>0</xdr:rowOff>
    </xdr:to>
    <xdr:sp macro="" textlink="">
      <xdr:nvSpPr>
        <xdr:cNvPr id="1152" name="Text Box 128"/>
        <xdr:cNvSpPr txBox="1">
          <a:spLocks noChangeArrowheads="1"/>
        </xdr:cNvSpPr>
      </xdr:nvSpPr>
      <xdr:spPr bwMode="auto">
        <a:xfrm>
          <a:off x="10439400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154" name="Text Box 130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129</xdr:row>
      <xdr:rowOff>0</xdr:rowOff>
    </xdr:from>
    <xdr:to>
      <xdr:col>26</xdr:col>
      <xdr:colOff>2041</xdr:colOff>
      <xdr:row>129</xdr:row>
      <xdr:rowOff>0</xdr:rowOff>
    </xdr:to>
    <xdr:sp macro="" textlink="">
      <xdr:nvSpPr>
        <xdr:cNvPr id="1155" name="Text Box 131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129</xdr:row>
      <xdr:rowOff>0</xdr:rowOff>
    </xdr:from>
    <xdr:to>
      <xdr:col>26</xdr:col>
      <xdr:colOff>2041</xdr:colOff>
      <xdr:row>129</xdr:row>
      <xdr:rowOff>0</xdr:rowOff>
    </xdr:to>
    <xdr:sp macro="" textlink="">
      <xdr:nvSpPr>
        <xdr:cNvPr id="1156" name="Text Box 132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50</xdr:col>
      <xdr:colOff>0</xdr:colOff>
      <xdr:row>129</xdr:row>
      <xdr:rowOff>0</xdr:rowOff>
    </xdr:from>
    <xdr:to>
      <xdr:col>50</xdr:col>
      <xdr:colOff>0</xdr:colOff>
      <xdr:row>129</xdr:row>
      <xdr:rowOff>0</xdr:rowOff>
    </xdr:to>
    <xdr:sp macro="" textlink="">
      <xdr:nvSpPr>
        <xdr:cNvPr id="1157" name="Text Box 133"/>
        <xdr:cNvSpPr txBox="1">
          <a:spLocks noChangeArrowheads="1"/>
        </xdr:cNvSpPr>
      </xdr:nvSpPr>
      <xdr:spPr bwMode="auto">
        <a:xfrm>
          <a:off x="25879425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158" name="Text Box 134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129</xdr:row>
      <xdr:rowOff>0</xdr:rowOff>
    </xdr:from>
    <xdr:to>
      <xdr:col>26</xdr:col>
      <xdr:colOff>2041</xdr:colOff>
      <xdr:row>129</xdr:row>
      <xdr:rowOff>0</xdr:rowOff>
    </xdr:to>
    <xdr:sp macro="" textlink="">
      <xdr:nvSpPr>
        <xdr:cNvPr id="1159" name="Text Box 135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129</xdr:row>
      <xdr:rowOff>0</xdr:rowOff>
    </xdr:from>
    <xdr:to>
      <xdr:col>26</xdr:col>
      <xdr:colOff>2041</xdr:colOff>
      <xdr:row>129</xdr:row>
      <xdr:rowOff>0</xdr:rowOff>
    </xdr:to>
    <xdr:sp macro="" textlink="">
      <xdr:nvSpPr>
        <xdr:cNvPr id="1160" name="Text Box 136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50</xdr:col>
      <xdr:colOff>0</xdr:colOff>
      <xdr:row>129</xdr:row>
      <xdr:rowOff>0</xdr:rowOff>
    </xdr:from>
    <xdr:to>
      <xdr:col>50</xdr:col>
      <xdr:colOff>0</xdr:colOff>
      <xdr:row>129</xdr:row>
      <xdr:rowOff>0</xdr:rowOff>
    </xdr:to>
    <xdr:sp macro="" textlink="">
      <xdr:nvSpPr>
        <xdr:cNvPr id="1161" name="Text Box 137"/>
        <xdr:cNvSpPr txBox="1">
          <a:spLocks noChangeArrowheads="1"/>
        </xdr:cNvSpPr>
      </xdr:nvSpPr>
      <xdr:spPr bwMode="auto">
        <a:xfrm>
          <a:off x="25879425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50</xdr:col>
      <xdr:colOff>161925</xdr:colOff>
      <xdr:row>129</xdr:row>
      <xdr:rowOff>0</xdr:rowOff>
    </xdr:from>
    <xdr:to>
      <xdr:col>51</xdr:col>
      <xdr:colOff>2041</xdr:colOff>
      <xdr:row>129</xdr:row>
      <xdr:rowOff>0</xdr:rowOff>
    </xdr:to>
    <xdr:sp macro="" textlink="">
      <xdr:nvSpPr>
        <xdr:cNvPr id="1162" name="Text Box 138"/>
        <xdr:cNvSpPr txBox="1">
          <a:spLocks noChangeArrowheads="1"/>
        </xdr:cNvSpPr>
      </xdr:nvSpPr>
      <xdr:spPr bwMode="auto">
        <a:xfrm>
          <a:off x="25946100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50</xdr:col>
      <xdr:colOff>317500</xdr:colOff>
      <xdr:row>129</xdr:row>
      <xdr:rowOff>0</xdr:rowOff>
    </xdr:from>
    <xdr:to>
      <xdr:col>51</xdr:col>
      <xdr:colOff>2891</xdr:colOff>
      <xdr:row>129</xdr:row>
      <xdr:rowOff>0</xdr:rowOff>
    </xdr:to>
    <xdr:sp macro="" textlink="">
      <xdr:nvSpPr>
        <xdr:cNvPr id="1163" name="Text Box 139"/>
        <xdr:cNvSpPr txBox="1">
          <a:spLocks noChangeArrowheads="1"/>
        </xdr:cNvSpPr>
      </xdr:nvSpPr>
      <xdr:spPr bwMode="auto">
        <a:xfrm>
          <a:off x="260127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164" name="Text Box 140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129</xdr:row>
      <xdr:rowOff>0</xdr:rowOff>
    </xdr:from>
    <xdr:to>
      <xdr:col>26</xdr:col>
      <xdr:colOff>2041</xdr:colOff>
      <xdr:row>129</xdr:row>
      <xdr:rowOff>0</xdr:rowOff>
    </xdr:to>
    <xdr:sp macro="" textlink="">
      <xdr:nvSpPr>
        <xdr:cNvPr id="1165" name="Text Box 141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129</xdr:row>
      <xdr:rowOff>0</xdr:rowOff>
    </xdr:from>
    <xdr:to>
      <xdr:col>26</xdr:col>
      <xdr:colOff>2041</xdr:colOff>
      <xdr:row>129</xdr:row>
      <xdr:rowOff>0</xdr:rowOff>
    </xdr:to>
    <xdr:sp macro="" textlink="">
      <xdr:nvSpPr>
        <xdr:cNvPr id="1166" name="Text Box 142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171" name="Text Box 147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129</xdr:row>
      <xdr:rowOff>0</xdr:rowOff>
    </xdr:from>
    <xdr:to>
      <xdr:col>26</xdr:col>
      <xdr:colOff>2041</xdr:colOff>
      <xdr:row>129</xdr:row>
      <xdr:rowOff>0</xdr:rowOff>
    </xdr:to>
    <xdr:sp macro="" textlink="">
      <xdr:nvSpPr>
        <xdr:cNvPr id="1172" name="Text Box 148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129</xdr:row>
      <xdr:rowOff>0</xdr:rowOff>
    </xdr:from>
    <xdr:to>
      <xdr:col>26</xdr:col>
      <xdr:colOff>2041</xdr:colOff>
      <xdr:row>129</xdr:row>
      <xdr:rowOff>0</xdr:rowOff>
    </xdr:to>
    <xdr:sp macro="" textlink="">
      <xdr:nvSpPr>
        <xdr:cNvPr id="1173" name="Text Box 149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50</xdr:col>
      <xdr:colOff>0</xdr:colOff>
      <xdr:row>129</xdr:row>
      <xdr:rowOff>0</xdr:rowOff>
    </xdr:from>
    <xdr:to>
      <xdr:col>50</xdr:col>
      <xdr:colOff>0</xdr:colOff>
      <xdr:row>129</xdr:row>
      <xdr:rowOff>0</xdr:rowOff>
    </xdr:to>
    <xdr:sp macro="" textlink="">
      <xdr:nvSpPr>
        <xdr:cNvPr id="1174" name="Text Box 150"/>
        <xdr:cNvSpPr txBox="1">
          <a:spLocks noChangeArrowheads="1"/>
        </xdr:cNvSpPr>
      </xdr:nvSpPr>
      <xdr:spPr bwMode="auto">
        <a:xfrm>
          <a:off x="25879425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175" name="Text Box 151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129</xdr:row>
      <xdr:rowOff>0</xdr:rowOff>
    </xdr:from>
    <xdr:to>
      <xdr:col>26</xdr:col>
      <xdr:colOff>2041</xdr:colOff>
      <xdr:row>129</xdr:row>
      <xdr:rowOff>0</xdr:rowOff>
    </xdr:to>
    <xdr:sp macro="" textlink="">
      <xdr:nvSpPr>
        <xdr:cNvPr id="1176" name="Text Box 152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129</xdr:row>
      <xdr:rowOff>0</xdr:rowOff>
    </xdr:from>
    <xdr:to>
      <xdr:col>26</xdr:col>
      <xdr:colOff>2041</xdr:colOff>
      <xdr:row>129</xdr:row>
      <xdr:rowOff>0</xdr:rowOff>
    </xdr:to>
    <xdr:sp macro="" textlink="">
      <xdr:nvSpPr>
        <xdr:cNvPr id="1177" name="Text Box 153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50</xdr:col>
      <xdr:colOff>0</xdr:colOff>
      <xdr:row>129</xdr:row>
      <xdr:rowOff>0</xdr:rowOff>
    </xdr:from>
    <xdr:to>
      <xdr:col>50</xdr:col>
      <xdr:colOff>0</xdr:colOff>
      <xdr:row>129</xdr:row>
      <xdr:rowOff>0</xdr:rowOff>
    </xdr:to>
    <xdr:sp macro="" textlink="">
      <xdr:nvSpPr>
        <xdr:cNvPr id="1178" name="Text Box 154"/>
        <xdr:cNvSpPr txBox="1">
          <a:spLocks noChangeArrowheads="1"/>
        </xdr:cNvSpPr>
      </xdr:nvSpPr>
      <xdr:spPr bwMode="auto">
        <a:xfrm>
          <a:off x="25879425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50</xdr:col>
      <xdr:colOff>161925</xdr:colOff>
      <xdr:row>129</xdr:row>
      <xdr:rowOff>0</xdr:rowOff>
    </xdr:from>
    <xdr:to>
      <xdr:col>51</xdr:col>
      <xdr:colOff>2041</xdr:colOff>
      <xdr:row>129</xdr:row>
      <xdr:rowOff>0</xdr:rowOff>
    </xdr:to>
    <xdr:sp macro="" textlink="">
      <xdr:nvSpPr>
        <xdr:cNvPr id="1179" name="Text Box 155"/>
        <xdr:cNvSpPr txBox="1">
          <a:spLocks noChangeArrowheads="1"/>
        </xdr:cNvSpPr>
      </xdr:nvSpPr>
      <xdr:spPr bwMode="auto">
        <a:xfrm>
          <a:off x="25946100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50</xdr:col>
      <xdr:colOff>317500</xdr:colOff>
      <xdr:row>129</xdr:row>
      <xdr:rowOff>0</xdr:rowOff>
    </xdr:from>
    <xdr:to>
      <xdr:col>51</xdr:col>
      <xdr:colOff>2891</xdr:colOff>
      <xdr:row>129</xdr:row>
      <xdr:rowOff>0</xdr:rowOff>
    </xdr:to>
    <xdr:sp macro="" textlink="">
      <xdr:nvSpPr>
        <xdr:cNvPr id="1180" name="Text Box 156"/>
        <xdr:cNvSpPr txBox="1">
          <a:spLocks noChangeArrowheads="1"/>
        </xdr:cNvSpPr>
      </xdr:nvSpPr>
      <xdr:spPr bwMode="auto">
        <a:xfrm>
          <a:off x="260127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197" name="Text Box 173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198" name="Text Box 174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123</xdr:row>
      <xdr:rowOff>0</xdr:rowOff>
    </xdr:from>
    <xdr:to>
      <xdr:col>21</xdr:col>
      <xdr:colOff>610160</xdr:colOff>
      <xdr:row>123</xdr:row>
      <xdr:rowOff>0</xdr:rowOff>
    </xdr:to>
    <xdr:sp macro="" textlink="">
      <xdr:nvSpPr>
        <xdr:cNvPr id="1199" name="Text Box 175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200" name="Text Box 176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201" name="Text Box 177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123</xdr:row>
      <xdr:rowOff>0</xdr:rowOff>
    </xdr:from>
    <xdr:to>
      <xdr:col>21</xdr:col>
      <xdr:colOff>610160</xdr:colOff>
      <xdr:row>123</xdr:row>
      <xdr:rowOff>0</xdr:rowOff>
    </xdr:to>
    <xdr:sp macro="" textlink="">
      <xdr:nvSpPr>
        <xdr:cNvPr id="1202" name="Text Box 178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133350</xdr:colOff>
      <xdr:row>129</xdr:row>
      <xdr:rowOff>0</xdr:rowOff>
    </xdr:from>
    <xdr:to>
      <xdr:col>24</xdr:col>
      <xdr:colOff>387760</xdr:colOff>
      <xdr:row>129</xdr:row>
      <xdr:rowOff>0</xdr:rowOff>
    </xdr:to>
    <xdr:sp macro="" textlink="">
      <xdr:nvSpPr>
        <xdr:cNvPr id="1203" name="Text Box 179"/>
        <xdr:cNvSpPr txBox="1">
          <a:spLocks noChangeArrowheads="1"/>
        </xdr:cNvSpPr>
      </xdr:nvSpPr>
      <xdr:spPr bwMode="auto">
        <a:xfrm>
          <a:off x="1231582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295275</xdr:colOff>
      <xdr:row>129</xdr:row>
      <xdr:rowOff>0</xdr:rowOff>
    </xdr:from>
    <xdr:to>
      <xdr:col>24</xdr:col>
      <xdr:colOff>388854</xdr:colOff>
      <xdr:row>129</xdr:row>
      <xdr:rowOff>0</xdr:rowOff>
    </xdr:to>
    <xdr:sp macro="" textlink="">
      <xdr:nvSpPr>
        <xdr:cNvPr id="1204" name="Text Box 180"/>
        <xdr:cNvSpPr txBox="1">
          <a:spLocks noChangeArrowheads="1"/>
        </xdr:cNvSpPr>
      </xdr:nvSpPr>
      <xdr:spPr bwMode="auto">
        <a:xfrm>
          <a:off x="12382500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205" name="Text Box 181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206" name="Text Box 182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123</xdr:row>
      <xdr:rowOff>0</xdr:rowOff>
    </xdr:from>
    <xdr:to>
      <xdr:col>21</xdr:col>
      <xdr:colOff>610160</xdr:colOff>
      <xdr:row>123</xdr:row>
      <xdr:rowOff>0</xdr:rowOff>
    </xdr:to>
    <xdr:sp macro="" textlink="">
      <xdr:nvSpPr>
        <xdr:cNvPr id="1207" name="Text Box 183"/>
        <xdr:cNvSpPr txBox="1">
          <a:spLocks noChangeArrowheads="1"/>
        </xdr:cNvSpPr>
      </xdr:nvSpPr>
      <xdr:spPr bwMode="auto">
        <a:xfrm>
          <a:off x="10372725" y="172307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224" name="Text Box 200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129</xdr:row>
      <xdr:rowOff>0</xdr:rowOff>
    </xdr:from>
    <xdr:to>
      <xdr:col>26</xdr:col>
      <xdr:colOff>2041</xdr:colOff>
      <xdr:row>129</xdr:row>
      <xdr:rowOff>0</xdr:rowOff>
    </xdr:to>
    <xdr:sp macro="" textlink="">
      <xdr:nvSpPr>
        <xdr:cNvPr id="1225" name="Text Box 201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129</xdr:row>
      <xdr:rowOff>0</xdr:rowOff>
    </xdr:from>
    <xdr:to>
      <xdr:col>26</xdr:col>
      <xdr:colOff>2041</xdr:colOff>
      <xdr:row>129</xdr:row>
      <xdr:rowOff>0</xdr:rowOff>
    </xdr:to>
    <xdr:sp macro="" textlink="">
      <xdr:nvSpPr>
        <xdr:cNvPr id="1226" name="Text Box 202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50</xdr:col>
      <xdr:colOff>0</xdr:colOff>
      <xdr:row>129</xdr:row>
      <xdr:rowOff>0</xdr:rowOff>
    </xdr:from>
    <xdr:to>
      <xdr:col>50</xdr:col>
      <xdr:colOff>0</xdr:colOff>
      <xdr:row>129</xdr:row>
      <xdr:rowOff>0</xdr:rowOff>
    </xdr:to>
    <xdr:sp macro="" textlink="">
      <xdr:nvSpPr>
        <xdr:cNvPr id="1227" name="Text Box 203"/>
        <xdr:cNvSpPr txBox="1">
          <a:spLocks noChangeArrowheads="1"/>
        </xdr:cNvSpPr>
      </xdr:nvSpPr>
      <xdr:spPr bwMode="auto">
        <a:xfrm>
          <a:off x="25879425" y="1824990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50</xdr:col>
      <xdr:colOff>161925</xdr:colOff>
      <xdr:row>129</xdr:row>
      <xdr:rowOff>0</xdr:rowOff>
    </xdr:from>
    <xdr:to>
      <xdr:col>51</xdr:col>
      <xdr:colOff>2041</xdr:colOff>
      <xdr:row>129</xdr:row>
      <xdr:rowOff>0</xdr:rowOff>
    </xdr:to>
    <xdr:sp macro="" textlink="">
      <xdr:nvSpPr>
        <xdr:cNvPr id="1228" name="Text Box 204"/>
        <xdr:cNvSpPr txBox="1">
          <a:spLocks noChangeArrowheads="1"/>
        </xdr:cNvSpPr>
      </xdr:nvSpPr>
      <xdr:spPr bwMode="auto">
        <a:xfrm>
          <a:off x="25946100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50</xdr:col>
      <xdr:colOff>317500</xdr:colOff>
      <xdr:row>129</xdr:row>
      <xdr:rowOff>0</xdr:rowOff>
    </xdr:from>
    <xdr:to>
      <xdr:col>51</xdr:col>
      <xdr:colOff>2891</xdr:colOff>
      <xdr:row>129</xdr:row>
      <xdr:rowOff>0</xdr:rowOff>
    </xdr:to>
    <xdr:sp macro="" textlink="">
      <xdr:nvSpPr>
        <xdr:cNvPr id="1229" name="Text Box 205"/>
        <xdr:cNvSpPr txBox="1">
          <a:spLocks noChangeArrowheads="1"/>
        </xdr:cNvSpPr>
      </xdr:nvSpPr>
      <xdr:spPr bwMode="auto">
        <a:xfrm>
          <a:off x="260127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232" name="Text Box 208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129</xdr:row>
      <xdr:rowOff>0</xdr:rowOff>
    </xdr:from>
    <xdr:to>
      <xdr:col>26</xdr:col>
      <xdr:colOff>2041</xdr:colOff>
      <xdr:row>129</xdr:row>
      <xdr:rowOff>0</xdr:rowOff>
    </xdr:to>
    <xdr:sp macro="" textlink="">
      <xdr:nvSpPr>
        <xdr:cNvPr id="1233" name="Text Box 209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129</xdr:row>
      <xdr:rowOff>0</xdr:rowOff>
    </xdr:from>
    <xdr:to>
      <xdr:col>26</xdr:col>
      <xdr:colOff>2041</xdr:colOff>
      <xdr:row>129</xdr:row>
      <xdr:rowOff>0</xdr:rowOff>
    </xdr:to>
    <xdr:sp macro="" textlink="">
      <xdr:nvSpPr>
        <xdr:cNvPr id="1234" name="Text Box 210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59</xdr:col>
      <xdr:colOff>161925</xdr:colOff>
      <xdr:row>129</xdr:row>
      <xdr:rowOff>0</xdr:rowOff>
    </xdr:from>
    <xdr:to>
      <xdr:col>59</xdr:col>
      <xdr:colOff>605078</xdr:colOff>
      <xdr:row>129</xdr:row>
      <xdr:rowOff>0</xdr:rowOff>
    </xdr:to>
    <xdr:sp macro="" textlink="">
      <xdr:nvSpPr>
        <xdr:cNvPr id="1235" name="Text Box 211"/>
        <xdr:cNvSpPr txBox="1">
          <a:spLocks noChangeArrowheads="1"/>
        </xdr:cNvSpPr>
      </xdr:nvSpPr>
      <xdr:spPr bwMode="auto">
        <a:xfrm>
          <a:off x="303561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50</xdr:col>
      <xdr:colOff>161925</xdr:colOff>
      <xdr:row>129</xdr:row>
      <xdr:rowOff>0</xdr:rowOff>
    </xdr:from>
    <xdr:to>
      <xdr:col>51</xdr:col>
      <xdr:colOff>2041</xdr:colOff>
      <xdr:row>129</xdr:row>
      <xdr:rowOff>0</xdr:rowOff>
    </xdr:to>
    <xdr:sp macro="" textlink="">
      <xdr:nvSpPr>
        <xdr:cNvPr id="1236" name="Text Box 212"/>
        <xdr:cNvSpPr txBox="1">
          <a:spLocks noChangeArrowheads="1"/>
        </xdr:cNvSpPr>
      </xdr:nvSpPr>
      <xdr:spPr bwMode="auto">
        <a:xfrm>
          <a:off x="25946100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50</xdr:col>
      <xdr:colOff>161925</xdr:colOff>
      <xdr:row>129</xdr:row>
      <xdr:rowOff>0</xdr:rowOff>
    </xdr:from>
    <xdr:to>
      <xdr:col>51</xdr:col>
      <xdr:colOff>2041</xdr:colOff>
      <xdr:row>129</xdr:row>
      <xdr:rowOff>0</xdr:rowOff>
    </xdr:to>
    <xdr:sp macro="" textlink="">
      <xdr:nvSpPr>
        <xdr:cNvPr id="1237" name="Text Box 213"/>
        <xdr:cNvSpPr txBox="1">
          <a:spLocks noChangeArrowheads="1"/>
        </xdr:cNvSpPr>
      </xdr:nvSpPr>
      <xdr:spPr bwMode="auto">
        <a:xfrm>
          <a:off x="25946100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244" name="Text Box 220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129</xdr:row>
      <xdr:rowOff>0</xdr:rowOff>
    </xdr:from>
    <xdr:to>
      <xdr:col>26</xdr:col>
      <xdr:colOff>2041</xdr:colOff>
      <xdr:row>129</xdr:row>
      <xdr:rowOff>0</xdr:rowOff>
    </xdr:to>
    <xdr:sp macro="" textlink="">
      <xdr:nvSpPr>
        <xdr:cNvPr id="1245" name="Text Box 221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129</xdr:row>
      <xdr:rowOff>0</xdr:rowOff>
    </xdr:from>
    <xdr:to>
      <xdr:col>26</xdr:col>
      <xdr:colOff>2041</xdr:colOff>
      <xdr:row>129</xdr:row>
      <xdr:rowOff>0</xdr:rowOff>
    </xdr:to>
    <xdr:sp macro="" textlink="">
      <xdr:nvSpPr>
        <xdr:cNvPr id="1246" name="Text Box 222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59</xdr:col>
      <xdr:colOff>161925</xdr:colOff>
      <xdr:row>129</xdr:row>
      <xdr:rowOff>0</xdr:rowOff>
    </xdr:from>
    <xdr:to>
      <xdr:col>59</xdr:col>
      <xdr:colOff>605078</xdr:colOff>
      <xdr:row>129</xdr:row>
      <xdr:rowOff>0</xdr:rowOff>
    </xdr:to>
    <xdr:sp macro="" textlink="">
      <xdr:nvSpPr>
        <xdr:cNvPr id="1247" name="Text Box 223"/>
        <xdr:cNvSpPr txBox="1">
          <a:spLocks noChangeArrowheads="1"/>
        </xdr:cNvSpPr>
      </xdr:nvSpPr>
      <xdr:spPr bwMode="auto">
        <a:xfrm>
          <a:off x="303561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50</xdr:col>
      <xdr:colOff>161925</xdr:colOff>
      <xdr:row>129</xdr:row>
      <xdr:rowOff>0</xdr:rowOff>
    </xdr:from>
    <xdr:to>
      <xdr:col>51</xdr:col>
      <xdr:colOff>2041</xdr:colOff>
      <xdr:row>129</xdr:row>
      <xdr:rowOff>0</xdr:rowOff>
    </xdr:to>
    <xdr:sp macro="" textlink="">
      <xdr:nvSpPr>
        <xdr:cNvPr id="1248" name="Text Box 224"/>
        <xdr:cNvSpPr txBox="1">
          <a:spLocks noChangeArrowheads="1"/>
        </xdr:cNvSpPr>
      </xdr:nvSpPr>
      <xdr:spPr bwMode="auto">
        <a:xfrm>
          <a:off x="25946100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50</xdr:col>
      <xdr:colOff>161925</xdr:colOff>
      <xdr:row>129</xdr:row>
      <xdr:rowOff>0</xdr:rowOff>
    </xdr:from>
    <xdr:to>
      <xdr:col>51</xdr:col>
      <xdr:colOff>2041</xdr:colOff>
      <xdr:row>129</xdr:row>
      <xdr:rowOff>0</xdr:rowOff>
    </xdr:to>
    <xdr:sp macro="" textlink="">
      <xdr:nvSpPr>
        <xdr:cNvPr id="1249" name="Text Box 225"/>
        <xdr:cNvSpPr txBox="1">
          <a:spLocks noChangeArrowheads="1"/>
        </xdr:cNvSpPr>
      </xdr:nvSpPr>
      <xdr:spPr bwMode="auto">
        <a:xfrm>
          <a:off x="25946100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250" name="Text Box 226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129</xdr:row>
      <xdr:rowOff>0</xdr:rowOff>
    </xdr:from>
    <xdr:to>
      <xdr:col>26</xdr:col>
      <xdr:colOff>2041</xdr:colOff>
      <xdr:row>129</xdr:row>
      <xdr:rowOff>0</xdr:rowOff>
    </xdr:to>
    <xdr:sp macro="" textlink="">
      <xdr:nvSpPr>
        <xdr:cNvPr id="1251" name="Text Box 227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129</xdr:row>
      <xdr:rowOff>0</xdr:rowOff>
    </xdr:from>
    <xdr:to>
      <xdr:col>26</xdr:col>
      <xdr:colOff>2041</xdr:colOff>
      <xdr:row>129</xdr:row>
      <xdr:rowOff>0</xdr:rowOff>
    </xdr:to>
    <xdr:sp macro="" textlink="">
      <xdr:nvSpPr>
        <xdr:cNvPr id="1252" name="Text Box 228"/>
        <xdr:cNvSpPr txBox="1">
          <a:spLocks noChangeArrowheads="1"/>
        </xdr:cNvSpPr>
      </xdr:nvSpPr>
      <xdr:spPr bwMode="auto">
        <a:xfrm>
          <a:off x="129825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59</xdr:col>
      <xdr:colOff>161925</xdr:colOff>
      <xdr:row>129</xdr:row>
      <xdr:rowOff>0</xdr:rowOff>
    </xdr:from>
    <xdr:to>
      <xdr:col>59</xdr:col>
      <xdr:colOff>605078</xdr:colOff>
      <xdr:row>129</xdr:row>
      <xdr:rowOff>0</xdr:rowOff>
    </xdr:to>
    <xdr:sp macro="" textlink="">
      <xdr:nvSpPr>
        <xdr:cNvPr id="1253" name="Text Box 229"/>
        <xdr:cNvSpPr txBox="1">
          <a:spLocks noChangeArrowheads="1"/>
        </xdr:cNvSpPr>
      </xdr:nvSpPr>
      <xdr:spPr bwMode="auto">
        <a:xfrm>
          <a:off x="30356175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50</xdr:col>
      <xdr:colOff>161925</xdr:colOff>
      <xdr:row>129</xdr:row>
      <xdr:rowOff>0</xdr:rowOff>
    </xdr:from>
    <xdr:to>
      <xdr:col>51</xdr:col>
      <xdr:colOff>2041</xdr:colOff>
      <xdr:row>129</xdr:row>
      <xdr:rowOff>0</xdr:rowOff>
    </xdr:to>
    <xdr:sp macro="" textlink="">
      <xdr:nvSpPr>
        <xdr:cNvPr id="1254" name="Text Box 230"/>
        <xdr:cNvSpPr txBox="1">
          <a:spLocks noChangeArrowheads="1"/>
        </xdr:cNvSpPr>
      </xdr:nvSpPr>
      <xdr:spPr bwMode="auto">
        <a:xfrm>
          <a:off x="25946100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50</xdr:col>
      <xdr:colOff>161925</xdr:colOff>
      <xdr:row>129</xdr:row>
      <xdr:rowOff>0</xdr:rowOff>
    </xdr:from>
    <xdr:to>
      <xdr:col>51</xdr:col>
      <xdr:colOff>2041</xdr:colOff>
      <xdr:row>129</xdr:row>
      <xdr:rowOff>0</xdr:rowOff>
    </xdr:to>
    <xdr:sp macro="" textlink="">
      <xdr:nvSpPr>
        <xdr:cNvPr id="1255" name="Text Box 231"/>
        <xdr:cNvSpPr txBox="1">
          <a:spLocks noChangeArrowheads="1"/>
        </xdr:cNvSpPr>
      </xdr:nvSpPr>
      <xdr:spPr bwMode="auto">
        <a:xfrm>
          <a:off x="25946100" y="18249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256" name="Text Box 232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130</xdr:row>
      <xdr:rowOff>0</xdr:rowOff>
    </xdr:from>
    <xdr:to>
      <xdr:col>26</xdr:col>
      <xdr:colOff>2041</xdr:colOff>
      <xdr:row>130</xdr:row>
      <xdr:rowOff>0</xdr:rowOff>
    </xdr:to>
    <xdr:sp macro="" textlink="">
      <xdr:nvSpPr>
        <xdr:cNvPr id="1257" name="Text Box 233"/>
        <xdr:cNvSpPr txBox="1">
          <a:spLocks noChangeArrowheads="1"/>
        </xdr:cNvSpPr>
      </xdr:nvSpPr>
      <xdr:spPr bwMode="auto">
        <a:xfrm>
          <a:off x="129825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130</xdr:row>
      <xdr:rowOff>0</xdr:rowOff>
    </xdr:from>
    <xdr:to>
      <xdr:col>26</xdr:col>
      <xdr:colOff>2041</xdr:colOff>
      <xdr:row>130</xdr:row>
      <xdr:rowOff>0</xdr:rowOff>
    </xdr:to>
    <xdr:sp macro="" textlink="">
      <xdr:nvSpPr>
        <xdr:cNvPr id="1258" name="Text Box 234"/>
        <xdr:cNvSpPr txBox="1">
          <a:spLocks noChangeArrowheads="1"/>
        </xdr:cNvSpPr>
      </xdr:nvSpPr>
      <xdr:spPr bwMode="auto">
        <a:xfrm>
          <a:off x="129825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59</xdr:col>
      <xdr:colOff>161925</xdr:colOff>
      <xdr:row>130</xdr:row>
      <xdr:rowOff>0</xdr:rowOff>
    </xdr:from>
    <xdr:to>
      <xdr:col>59</xdr:col>
      <xdr:colOff>605078</xdr:colOff>
      <xdr:row>130</xdr:row>
      <xdr:rowOff>0</xdr:rowOff>
    </xdr:to>
    <xdr:sp macro="" textlink="">
      <xdr:nvSpPr>
        <xdr:cNvPr id="1259" name="Text Box 235"/>
        <xdr:cNvSpPr txBox="1">
          <a:spLocks noChangeArrowheads="1"/>
        </xdr:cNvSpPr>
      </xdr:nvSpPr>
      <xdr:spPr bwMode="auto">
        <a:xfrm>
          <a:off x="303561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50</xdr:col>
      <xdr:colOff>161925</xdr:colOff>
      <xdr:row>130</xdr:row>
      <xdr:rowOff>0</xdr:rowOff>
    </xdr:from>
    <xdr:to>
      <xdr:col>51</xdr:col>
      <xdr:colOff>2041</xdr:colOff>
      <xdr:row>130</xdr:row>
      <xdr:rowOff>0</xdr:rowOff>
    </xdr:to>
    <xdr:sp macro="" textlink="">
      <xdr:nvSpPr>
        <xdr:cNvPr id="1260" name="Text Box 236"/>
        <xdr:cNvSpPr txBox="1">
          <a:spLocks noChangeArrowheads="1"/>
        </xdr:cNvSpPr>
      </xdr:nvSpPr>
      <xdr:spPr bwMode="auto">
        <a:xfrm>
          <a:off x="25946100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50</xdr:col>
      <xdr:colOff>161925</xdr:colOff>
      <xdr:row>130</xdr:row>
      <xdr:rowOff>0</xdr:rowOff>
    </xdr:from>
    <xdr:to>
      <xdr:col>51</xdr:col>
      <xdr:colOff>2041</xdr:colOff>
      <xdr:row>130</xdr:row>
      <xdr:rowOff>0</xdr:rowOff>
    </xdr:to>
    <xdr:sp macro="" textlink="">
      <xdr:nvSpPr>
        <xdr:cNvPr id="1261" name="Text Box 237"/>
        <xdr:cNvSpPr txBox="1">
          <a:spLocks noChangeArrowheads="1"/>
        </xdr:cNvSpPr>
      </xdr:nvSpPr>
      <xdr:spPr bwMode="auto">
        <a:xfrm>
          <a:off x="25946100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130</xdr:row>
      <xdr:rowOff>0</xdr:rowOff>
    </xdr:from>
    <xdr:to>
      <xdr:col>1</xdr:col>
      <xdr:colOff>2799</xdr:colOff>
      <xdr:row>130</xdr:row>
      <xdr:rowOff>0</xdr:rowOff>
    </xdr:to>
    <xdr:sp macro="" textlink="">
      <xdr:nvSpPr>
        <xdr:cNvPr id="1262" name="Text Box 238"/>
        <xdr:cNvSpPr txBox="1">
          <a:spLocks noChangeArrowheads="1"/>
        </xdr:cNvSpPr>
      </xdr:nvSpPr>
      <xdr:spPr bwMode="auto">
        <a:xfrm>
          <a:off x="666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130</xdr:row>
      <xdr:rowOff>0</xdr:rowOff>
    </xdr:from>
    <xdr:to>
      <xdr:col>26</xdr:col>
      <xdr:colOff>2041</xdr:colOff>
      <xdr:row>130</xdr:row>
      <xdr:rowOff>0</xdr:rowOff>
    </xdr:to>
    <xdr:sp macro="" textlink="">
      <xdr:nvSpPr>
        <xdr:cNvPr id="1263" name="Text Box 239"/>
        <xdr:cNvSpPr txBox="1">
          <a:spLocks noChangeArrowheads="1"/>
        </xdr:cNvSpPr>
      </xdr:nvSpPr>
      <xdr:spPr bwMode="auto">
        <a:xfrm>
          <a:off x="129825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130</xdr:row>
      <xdr:rowOff>0</xdr:rowOff>
    </xdr:from>
    <xdr:to>
      <xdr:col>26</xdr:col>
      <xdr:colOff>2041</xdr:colOff>
      <xdr:row>130</xdr:row>
      <xdr:rowOff>0</xdr:rowOff>
    </xdr:to>
    <xdr:sp macro="" textlink="">
      <xdr:nvSpPr>
        <xdr:cNvPr id="1264" name="Text Box 240"/>
        <xdr:cNvSpPr txBox="1">
          <a:spLocks noChangeArrowheads="1"/>
        </xdr:cNvSpPr>
      </xdr:nvSpPr>
      <xdr:spPr bwMode="auto">
        <a:xfrm>
          <a:off x="129825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59</xdr:col>
      <xdr:colOff>161925</xdr:colOff>
      <xdr:row>130</xdr:row>
      <xdr:rowOff>0</xdr:rowOff>
    </xdr:from>
    <xdr:to>
      <xdr:col>59</xdr:col>
      <xdr:colOff>605078</xdr:colOff>
      <xdr:row>130</xdr:row>
      <xdr:rowOff>0</xdr:rowOff>
    </xdr:to>
    <xdr:sp macro="" textlink="">
      <xdr:nvSpPr>
        <xdr:cNvPr id="1265" name="Text Box 241"/>
        <xdr:cNvSpPr txBox="1">
          <a:spLocks noChangeArrowheads="1"/>
        </xdr:cNvSpPr>
      </xdr:nvSpPr>
      <xdr:spPr bwMode="auto">
        <a:xfrm>
          <a:off x="30356175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50</xdr:col>
      <xdr:colOff>161925</xdr:colOff>
      <xdr:row>130</xdr:row>
      <xdr:rowOff>0</xdr:rowOff>
    </xdr:from>
    <xdr:to>
      <xdr:col>51</xdr:col>
      <xdr:colOff>2041</xdr:colOff>
      <xdr:row>130</xdr:row>
      <xdr:rowOff>0</xdr:rowOff>
    </xdr:to>
    <xdr:sp macro="" textlink="">
      <xdr:nvSpPr>
        <xdr:cNvPr id="1266" name="Text Box 242"/>
        <xdr:cNvSpPr txBox="1">
          <a:spLocks noChangeArrowheads="1"/>
        </xdr:cNvSpPr>
      </xdr:nvSpPr>
      <xdr:spPr bwMode="auto">
        <a:xfrm>
          <a:off x="25946100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50</xdr:col>
      <xdr:colOff>161925</xdr:colOff>
      <xdr:row>130</xdr:row>
      <xdr:rowOff>0</xdr:rowOff>
    </xdr:from>
    <xdr:to>
      <xdr:col>51</xdr:col>
      <xdr:colOff>2041</xdr:colOff>
      <xdr:row>130</xdr:row>
      <xdr:rowOff>0</xdr:rowOff>
    </xdr:to>
    <xdr:sp macro="" textlink="">
      <xdr:nvSpPr>
        <xdr:cNvPr id="1267" name="Text Box 243"/>
        <xdr:cNvSpPr txBox="1">
          <a:spLocks noChangeArrowheads="1"/>
        </xdr:cNvSpPr>
      </xdr:nvSpPr>
      <xdr:spPr bwMode="auto">
        <a:xfrm>
          <a:off x="25946100" y="184118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289" name="Text Box 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2041</xdr:colOff>
      <xdr:row>0</xdr:row>
      <xdr:rowOff>0</xdr:rowOff>
    </xdr:to>
    <xdr:sp macro="" textlink="">
      <xdr:nvSpPr>
        <xdr:cNvPr id="12290" name="Text Box 2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2041</xdr:colOff>
      <xdr:row>0</xdr:row>
      <xdr:rowOff>0</xdr:rowOff>
    </xdr:to>
    <xdr:sp macro="" textlink="">
      <xdr:nvSpPr>
        <xdr:cNvPr id="12291" name="Text Box 3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161925</xdr:colOff>
      <xdr:row>0</xdr:row>
      <xdr:rowOff>0</xdr:rowOff>
    </xdr:from>
    <xdr:to>
      <xdr:col>46</xdr:col>
      <xdr:colOff>539077</xdr:colOff>
      <xdr:row>0</xdr:row>
      <xdr:rowOff>0</xdr:rowOff>
    </xdr:to>
    <xdr:sp macro="" textlink="">
      <xdr:nvSpPr>
        <xdr:cNvPr id="12292" name="Text Box 4"/>
        <xdr:cNvSpPr txBox="1">
          <a:spLocks noChangeArrowheads="1"/>
        </xdr:cNvSpPr>
      </xdr:nvSpPr>
      <xdr:spPr bwMode="auto">
        <a:xfrm>
          <a:off x="23602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161925</xdr:colOff>
      <xdr:row>0</xdr:row>
      <xdr:rowOff>0</xdr:rowOff>
    </xdr:from>
    <xdr:to>
      <xdr:col>49</xdr:col>
      <xdr:colOff>600822</xdr:colOff>
      <xdr:row>0</xdr:row>
      <xdr:rowOff>0</xdr:rowOff>
    </xdr:to>
    <xdr:sp macro="" textlink="">
      <xdr:nvSpPr>
        <xdr:cNvPr id="12293" name="Text Box 5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307975</xdr:colOff>
      <xdr:row>0</xdr:row>
      <xdr:rowOff>0</xdr:rowOff>
    </xdr:from>
    <xdr:to>
      <xdr:col>49</xdr:col>
      <xdr:colOff>606062</xdr:colOff>
      <xdr:row>0</xdr:row>
      <xdr:rowOff>0</xdr:rowOff>
    </xdr:to>
    <xdr:sp macro="" textlink="">
      <xdr:nvSpPr>
        <xdr:cNvPr id="12294" name="Text Box 6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295" name="Text Box 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2041</xdr:colOff>
      <xdr:row>0</xdr:row>
      <xdr:rowOff>0</xdr:rowOff>
    </xdr:to>
    <xdr:sp macro="" textlink="">
      <xdr:nvSpPr>
        <xdr:cNvPr id="12296" name="Text Box 8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2041</xdr:colOff>
      <xdr:row>0</xdr:row>
      <xdr:rowOff>0</xdr:rowOff>
    </xdr:to>
    <xdr:sp macro="" textlink="">
      <xdr:nvSpPr>
        <xdr:cNvPr id="12297" name="Text Box 9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273050</xdr:colOff>
      <xdr:row>0</xdr:row>
      <xdr:rowOff>0</xdr:rowOff>
    </xdr:from>
    <xdr:to>
      <xdr:col>46</xdr:col>
      <xdr:colOff>545306</xdr:colOff>
      <xdr:row>0</xdr:row>
      <xdr:rowOff>0</xdr:rowOff>
    </xdr:to>
    <xdr:sp macro="" textlink="">
      <xdr:nvSpPr>
        <xdr:cNvPr id="12298" name="Text Box 10"/>
        <xdr:cNvSpPr txBox="1">
          <a:spLocks noChangeArrowheads="1"/>
        </xdr:cNvSpPr>
      </xdr:nvSpPr>
      <xdr:spPr bwMode="auto">
        <a:xfrm>
          <a:off x="236505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317500</xdr:colOff>
      <xdr:row>0</xdr:row>
      <xdr:rowOff>0</xdr:rowOff>
    </xdr:from>
    <xdr:to>
      <xdr:col>46</xdr:col>
      <xdr:colOff>543859</xdr:colOff>
      <xdr:row>0</xdr:row>
      <xdr:rowOff>0</xdr:rowOff>
    </xdr:to>
    <xdr:sp macro="" textlink="">
      <xdr:nvSpPr>
        <xdr:cNvPr id="12299" name="Text Box 11"/>
        <xdr:cNvSpPr txBox="1">
          <a:spLocks noChangeArrowheads="1"/>
        </xdr:cNvSpPr>
      </xdr:nvSpPr>
      <xdr:spPr bwMode="auto">
        <a:xfrm>
          <a:off x="23669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161925</xdr:colOff>
      <xdr:row>0</xdr:row>
      <xdr:rowOff>0</xdr:rowOff>
    </xdr:from>
    <xdr:to>
      <xdr:col>49</xdr:col>
      <xdr:colOff>600822</xdr:colOff>
      <xdr:row>0</xdr:row>
      <xdr:rowOff>0</xdr:rowOff>
    </xdr:to>
    <xdr:sp macro="" textlink="">
      <xdr:nvSpPr>
        <xdr:cNvPr id="12300" name="Text Box 12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307975</xdr:colOff>
      <xdr:row>0</xdr:row>
      <xdr:rowOff>0</xdr:rowOff>
    </xdr:from>
    <xdr:to>
      <xdr:col>49</xdr:col>
      <xdr:colOff>606062</xdr:colOff>
      <xdr:row>0</xdr:row>
      <xdr:rowOff>0</xdr:rowOff>
    </xdr:to>
    <xdr:sp macro="" textlink="">
      <xdr:nvSpPr>
        <xdr:cNvPr id="12301" name="Text Box 13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02" name="Text Box 1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03" name="Text Box 1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304" name="Text Box 1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12305" name="Text Box 1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2306" name="Text Box 18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2307" name="Text Box 19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2308" name="Text Box 20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2309" name="Text Box 21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42</xdr:col>
      <xdr:colOff>133350</xdr:colOff>
      <xdr:row>0</xdr:row>
      <xdr:rowOff>0</xdr:rowOff>
    </xdr:from>
    <xdr:to>
      <xdr:col>42</xdr:col>
      <xdr:colOff>552450</xdr:colOff>
      <xdr:row>0</xdr:row>
      <xdr:rowOff>0</xdr:rowOff>
    </xdr:to>
    <xdr:sp macro="" textlink="">
      <xdr:nvSpPr>
        <xdr:cNvPr id="12310" name="Text Box 22"/>
        <xdr:cNvSpPr txBox="1">
          <a:spLocks noChangeArrowheads="1"/>
        </xdr:cNvSpPr>
      </xdr:nvSpPr>
      <xdr:spPr bwMode="auto">
        <a:xfrm>
          <a:off x="215836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42</xdr:col>
      <xdr:colOff>295275</xdr:colOff>
      <xdr:row>0</xdr:row>
      <xdr:rowOff>0</xdr:rowOff>
    </xdr:from>
    <xdr:to>
      <xdr:col>42</xdr:col>
      <xdr:colOff>549852</xdr:colOff>
      <xdr:row>0</xdr:row>
      <xdr:rowOff>0</xdr:rowOff>
    </xdr:to>
    <xdr:sp macro="" textlink="">
      <xdr:nvSpPr>
        <xdr:cNvPr id="12311" name="Text Box 23"/>
        <xdr:cNvSpPr txBox="1">
          <a:spLocks noChangeArrowheads="1"/>
        </xdr:cNvSpPr>
      </xdr:nvSpPr>
      <xdr:spPr bwMode="auto">
        <a:xfrm>
          <a:off x="216503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45</xdr:col>
      <xdr:colOff>133350</xdr:colOff>
      <xdr:row>0</xdr:row>
      <xdr:rowOff>0</xdr:rowOff>
    </xdr:from>
    <xdr:to>
      <xdr:col>45</xdr:col>
      <xdr:colOff>476250</xdr:colOff>
      <xdr:row>0</xdr:row>
      <xdr:rowOff>0</xdr:rowOff>
    </xdr:to>
    <xdr:sp macro="" textlink="">
      <xdr:nvSpPr>
        <xdr:cNvPr id="12312" name="Text Box 24"/>
        <xdr:cNvSpPr txBox="1">
          <a:spLocks noChangeArrowheads="1"/>
        </xdr:cNvSpPr>
      </xdr:nvSpPr>
      <xdr:spPr bwMode="auto">
        <a:xfrm>
          <a:off x="231267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45</xdr:col>
      <xdr:colOff>295275</xdr:colOff>
      <xdr:row>0</xdr:row>
      <xdr:rowOff>0</xdr:rowOff>
    </xdr:from>
    <xdr:to>
      <xdr:col>46</xdr:col>
      <xdr:colOff>328</xdr:colOff>
      <xdr:row>0</xdr:row>
      <xdr:rowOff>0</xdr:rowOff>
    </xdr:to>
    <xdr:sp macro="" textlink="">
      <xdr:nvSpPr>
        <xdr:cNvPr id="12313" name="Text Box 25"/>
        <xdr:cNvSpPr txBox="1">
          <a:spLocks noChangeArrowheads="1"/>
        </xdr:cNvSpPr>
      </xdr:nvSpPr>
      <xdr:spPr bwMode="auto">
        <a:xfrm>
          <a:off x="231933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14" name="Text Box 2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15" name="Text Box 2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316" name="Text Box 2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12317" name="Text Box 29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2318" name="Text Box 30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2319" name="Text Box 31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20" name="Text Box 3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21" name="Text Box 33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322" name="Text Box 34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12323" name="Text Box 35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24" name="Text Box 3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25" name="Text Box 3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326" name="Text Box 3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12327" name="Text Box 39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28" name="Text Box 4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29" name="Text Box 4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330" name="Text Box 42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12331" name="Text Box 43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32" name="Text Box 4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333" name="Text Box 45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34" name="Text Box 4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35" name="Text Box 4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336" name="Text Box 4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12337" name="Text Box 49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38" name="Text Box 5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39" name="Text Box 5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340" name="Text Box 52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12341" name="Text Box 53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42" name="Text Box 5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43" name="Text Box 5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344" name="Text Box 5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12345" name="Text Box 5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46" name="Text Box 5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2041</xdr:colOff>
      <xdr:row>0</xdr:row>
      <xdr:rowOff>0</xdr:rowOff>
    </xdr:to>
    <xdr:sp macro="" textlink="">
      <xdr:nvSpPr>
        <xdr:cNvPr id="12347" name="Text Box 59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2041</xdr:colOff>
      <xdr:row>0</xdr:row>
      <xdr:rowOff>0</xdr:rowOff>
    </xdr:to>
    <xdr:sp macro="" textlink="">
      <xdr:nvSpPr>
        <xdr:cNvPr id="12348" name="Text Box 60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161925</xdr:colOff>
      <xdr:row>0</xdr:row>
      <xdr:rowOff>0</xdr:rowOff>
    </xdr:from>
    <xdr:to>
      <xdr:col>46</xdr:col>
      <xdr:colOff>539077</xdr:colOff>
      <xdr:row>0</xdr:row>
      <xdr:rowOff>0</xdr:rowOff>
    </xdr:to>
    <xdr:sp macro="" textlink="">
      <xdr:nvSpPr>
        <xdr:cNvPr id="12349" name="Text Box 61"/>
        <xdr:cNvSpPr txBox="1">
          <a:spLocks noChangeArrowheads="1"/>
        </xdr:cNvSpPr>
      </xdr:nvSpPr>
      <xdr:spPr bwMode="auto">
        <a:xfrm>
          <a:off x="23602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161925</xdr:colOff>
      <xdr:row>0</xdr:row>
      <xdr:rowOff>0</xdr:rowOff>
    </xdr:from>
    <xdr:to>
      <xdr:col>49</xdr:col>
      <xdr:colOff>600822</xdr:colOff>
      <xdr:row>0</xdr:row>
      <xdr:rowOff>0</xdr:rowOff>
    </xdr:to>
    <xdr:sp macro="" textlink="">
      <xdr:nvSpPr>
        <xdr:cNvPr id="12350" name="Text Box 62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307975</xdr:colOff>
      <xdr:row>0</xdr:row>
      <xdr:rowOff>0</xdr:rowOff>
    </xdr:from>
    <xdr:to>
      <xdr:col>49</xdr:col>
      <xdr:colOff>606062</xdr:colOff>
      <xdr:row>0</xdr:row>
      <xdr:rowOff>0</xdr:rowOff>
    </xdr:to>
    <xdr:sp macro="" textlink="">
      <xdr:nvSpPr>
        <xdr:cNvPr id="12351" name="Text Box 63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52" name="Text Box 6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53" name="Text Box 6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354" name="Text Box 6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12355" name="Text Box 6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2356" name="Text Box 68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2357" name="Text Box 69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58" name="Text Box 7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59" name="Text Box 7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360" name="Text Box 72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12361" name="Text Box 73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62" name="Text Box 7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63" name="Text Box 7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364" name="Text Box 7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12365" name="Text Box 7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366" name="Text Box 7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67" name="Text Box 79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68" name="Text Box 8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369" name="Text Box 81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12370" name="Text Box 82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71" name="Text Box 83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72" name="Text Box 8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373" name="Text Box 85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12374" name="Text Box 86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75" name="Text Box 8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76" name="Text Box 8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377" name="Text Box 89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12378" name="Text Box 90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79" name="Text Box 9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80" name="Text Box 9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381" name="Text Box 9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82" name="Text Box 9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83" name="Text Box 9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384" name="Text Box 9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12385" name="Text Box 9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86" name="Text Box 9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387" name="Text Box 99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12388" name="Text Box 100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89" name="Text Box 10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90" name="Text Box 10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391" name="Text Box 10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12392" name="Text Box 104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93" name="Text Box 10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94" name="Text Box 10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395" name="Text Box 107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96" name="Text Box 10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397" name="Text Box 109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398" name="Text Box 110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12399" name="Text Box 111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400" name="Text Box 11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401" name="Text Box 11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12402" name="Text Box 114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403" name="Text Box 11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404" name="Text Box 11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405" name="Text Box 117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12406" name="Text Box 118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407" name="Text Box 119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408" name="Text Box 12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409" name="Text Box 121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410" name="Text Box 12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411" name="Text Box 123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412" name="Text Box 124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12413" name="Text Box 125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12416" name="Text Box 128"/>
        <xdr:cNvSpPr txBox="1">
          <a:spLocks noChangeArrowheads="1"/>
        </xdr:cNvSpPr>
      </xdr:nvSpPr>
      <xdr:spPr bwMode="auto">
        <a:xfrm>
          <a:off x="66675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12417" name="Text Box 129"/>
        <xdr:cNvSpPr txBox="1">
          <a:spLocks noChangeArrowheads="1"/>
        </xdr:cNvSpPr>
      </xdr:nvSpPr>
      <xdr:spPr bwMode="auto">
        <a:xfrm>
          <a:off x="66675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12418" name="Text Box 130"/>
        <xdr:cNvSpPr txBox="1">
          <a:spLocks noChangeArrowheads="1"/>
        </xdr:cNvSpPr>
      </xdr:nvSpPr>
      <xdr:spPr bwMode="auto">
        <a:xfrm>
          <a:off x="10439400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12419" name="Text Box 131"/>
        <xdr:cNvSpPr txBox="1">
          <a:spLocks noChangeArrowheads="1"/>
        </xdr:cNvSpPr>
      </xdr:nvSpPr>
      <xdr:spPr bwMode="auto">
        <a:xfrm>
          <a:off x="10506075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420" name="Text Box 13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421" name="Text Box 13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422" name="Text Box 13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423" name="Text Box 13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424" name="Text Box 13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12425" name="Text Box 13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426" name="Text Box 13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427" name="Text Box 139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12428" name="Text Box 140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435" name="Text Box 14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436" name="Text Box 14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440" name="Text Box 15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441" name="Text Box 15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442" name="Text Box 15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443" name="Text Box 155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12444" name="Text Box 156"/>
        <xdr:cNvSpPr txBox="1">
          <a:spLocks noChangeArrowheads="1"/>
        </xdr:cNvSpPr>
      </xdr:nvSpPr>
      <xdr:spPr bwMode="auto">
        <a:xfrm>
          <a:off x="66675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12445" name="Text Box 157"/>
        <xdr:cNvSpPr txBox="1">
          <a:spLocks noChangeArrowheads="1"/>
        </xdr:cNvSpPr>
      </xdr:nvSpPr>
      <xdr:spPr bwMode="auto">
        <a:xfrm>
          <a:off x="10439400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12446" name="Text Box 158"/>
        <xdr:cNvSpPr txBox="1">
          <a:spLocks noChangeArrowheads="1"/>
        </xdr:cNvSpPr>
      </xdr:nvSpPr>
      <xdr:spPr bwMode="auto">
        <a:xfrm>
          <a:off x="10506075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12447" name="Text Box 159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12448" name="Text Box 160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4097" name="Text Box 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2041</xdr:colOff>
      <xdr:row>0</xdr:row>
      <xdr:rowOff>0</xdr:rowOff>
    </xdr:to>
    <xdr:sp macro="" textlink="">
      <xdr:nvSpPr>
        <xdr:cNvPr id="4098" name="Text Box 2"/>
        <xdr:cNvSpPr txBox="1">
          <a:spLocks noChangeArrowheads="1"/>
        </xdr:cNvSpPr>
      </xdr:nvSpPr>
      <xdr:spPr bwMode="auto">
        <a:xfrm>
          <a:off x="133445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2041</xdr:colOff>
      <xdr:row>0</xdr:row>
      <xdr:rowOff>0</xdr:rowOff>
    </xdr:to>
    <xdr:sp macro="" textlink="">
      <xdr:nvSpPr>
        <xdr:cNvPr id="4099" name="Text Box 3"/>
        <xdr:cNvSpPr txBox="1">
          <a:spLocks noChangeArrowheads="1"/>
        </xdr:cNvSpPr>
      </xdr:nvSpPr>
      <xdr:spPr bwMode="auto">
        <a:xfrm>
          <a:off x="133445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161925</xdr:colOff>
      <xdr:row>0</xdr:row>
      <xdr:rowOff>0</xdr:rowOff>
    </xdr:from>
    <xdr:to>
      <xdr:col>46</xdr:col>
      <xdr:colOff>539077</xdr:colOff>
      <xdr:row>0</xdr:row>
      <xdr:rowOff>0</xdr:rowOff>
    </xdr:to>
    <xdr:sp macro="" textlink="">
      <xdr:nvSpPr>
        <xdr:cNvPr id="4100" name="Text Box 4"/>
        <xdr:cNvSpPr txBox="1">
          <a:spLocks noChangeArrowheads="1"/>
        </xdr:cNvSpPr>
      </xdr:nvSpPr>
      <xdr:spPr bwMode="auto">
        <a:xfrm>
          <a:off x="236315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161925</xdr:colOff>
      <xdr:row>0</xdr:row>
      <xdr:rowOff>0</xdr:rowOff>
    </xdr:from>
    <xdr:to>
      <xdr:col>49</xdr:col>
      <xdr:colOff>600822</xdr:colOff>
      <xdr:row>0</xdr:row>
      <xdr:rowOff>0</xdr:rowOff>
    </xdr:to>
    <xdr:sp macro="" textlink="">
      <xdr:nvSpPr>
        <xdr:cNvPr id="4101" name="Text Box 5"/>
        <xdr:cNvSpPr txBox="1">
          <a:spLocks noChangeArrowheads="1"/>
        </xdr:cNvSpPr>
      </xdr:nvSpPr>
      <xdr:spPr bwMode="auto">
        <a:xfrm>
          <a:off x="258318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307975</xdr:colOff>
      <xdr:row>0</xdr:row>
      <xdr:rowOff>0</xdr:rowOff>
    </xdr:from>
    <xdr:to>
      <xdr:col>49</xdr:col>
      <xdr:colOff>606062</xdr:colOff>
      <xdr:row>0</xdr:row>
      <xdr:rowOff>0</xdr:rowOff>
    </xdr:to>
    <xdr:sp macro="" textlink="">
      <xdr:nvSpPr>
        <xdr:cNvPr id="4102" name="Text Box 6"/>
        <xdr:cNvSpPr txBox="1">
          <a:spLocks noChangeArrowheads="1"/>
        </xdr:cNvSpPr>
      </xdr:nvSpPr>
      <xdr:spPr bwMode="auto">
        <a:xfrm>
          <a:off x="258984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4103" name="Text Box 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2041</xdr:colOff>
      <xdr:row>0</xdr:row>
      <xdr:rowOff>0</xdr:rowOff>
    </xdr:to>
    <xdr:sp macro="" textlink="">
      <xdr:nvSpPr>
        <xdr:cNvPr id="4104" name="Text Box 8"/>
        <xdr:cNvSpPr txBox="1">
          <a:spLocks noChangeArrowheads="1"/>
        </xdr:cNvSpPr>
      </xdr:nvSpPr>
      <xdr:spPr bwMode="auto">
        <a:xfrm>
          <a:off x="133445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2041</xdr:colOff>
      <xdr:row>0</xdr:row>
      <xdr:rowOff>0</xdr:rowOff>
    </xdr:to>
    <xdr:sp macro="" textlink="">
      <xdr:nvSpPr>
        <xdr:cNvPr id="4105" name="Text Box 9"/>
        <xdr:cNvSpPr txBox="1">
          <a:spLocks noChangeArrowheads="1"/>
        </xdr:cNvSpPr>
      </xdr:nvSpPr>
      <xdr:spPr bwMode="auto">
        <a:xfrm>
          <a:off x="133445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273050</xdr:colOff>
      <xdr:row>0</xdr:row>
      <xdr:rowOff>0</xdr:rowOff>
    </xdr:from>
    <xdr:to>
      <xdr:col>46</xdr:col>
      <xdr:colOff>545306</xdr:colOff>
      <xdr:row>0</xdr:row>
      <xdr:rowOff>0</xdr:rowOff>
    </xdr:to>
    <xdr:sp macro="" textlink="">
      <xdr:nvSpPr>
        <xdr:cNvPr id="4106" name="Text Box 10"/>
        <xdr:cNvSpPr txBox="1">
          <a:spLocks noChangeArrowheads="1"/>
        </xdr:cNvSpPr>
      </xdr:nvSpPr>
      <xdr:spPr bwMode="auto">
        <a:xfrm>
          <a:off x="236791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317500</xdr:colOff>
      <xdr:row>0</xdr:row>
      <xdr:rowOff>0</xdr:rowOff>
    </xdr:from>
    <xdr:to>
      <xdr:col>46</xdr:col>
      <xdr:colOff>543859</xdr:colOff>
      <xdr:row>0</xdr:row>
      <xdr:rowOff>0</xdr:rowOff>
    </xdr:to>
    <xdr:sp macro="" textlink="">
      <xdr:nvSpPr>
        <xdr:cNvPr id="4107" name="Text Box 11"/>
        <xdr:cNvSpPr txBox="1">
          <a:spLocks noChangeArrowheads="1"/>
        </xdr:cNvSpPr>
      </xdr:nvSpPr>
      <xdr:spPr bwMode="auto">
        <a:xfrm>
          <a:off x="236982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161925</xdr:colOff>
      <xdr:row>0</xdr:row>
      <xdr:rowOff>0</xdr:rowOff>
    </xdr:from>
    <xdr:to>
      <xdr:col>49</xdr:col>
      <xdr:colOff>600822</xdr:colOff>
      <xdr:row>0</xdr:row>
      <xdr:rowOff>0</xdr:rowOff>
    </xdr:to>
    <xdr:sp macro="" textlink="">
      <xdr:nvSpPr>
        <xdr:cNvPr id="4108" name="Text Box 12"/>
        <xdr:cNvSpPr txBox="1">
          <a:spLocks noChangeArrowheads="1"/>
        </xdr:cNvSpPr>
      </xdr:nvSpPr>
      <xdr:spPr bwMode="auto">
        <a:xfrm>
          <a:off x="258318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307975</xdr:colOff>
      <xdr:row>0</xdr:row>
      <xdr:rowOff>0</xdr:rowOff>
    </xdr:from>
    <xdr:to>
      <xdr:col>49</xdr:col>
      <xdr:colOff>606062</xdr:colOff>
      <xdr:row>0</xdr:row>
      <xdr:rowOff>0</xdr:rowOff>
    </xdr:to>
    <xdr:sp macro="" textlink="">
      <xdr:nvSpPr>
        <xdr:cNvPr id="4109" name="Text Box 13"/>
        <xdr:cNvSpPr txBox="1">
          <a:spLocks noChangeArrowheads="1"/>
        </xdr:cNvSpPr>
      </xdr:nvSpPr>
      <xdr:spPr bwMode="auto">
        <a:xfrm>
          <a:off x="258984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4110" name="Text Box 1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4111" name="Text Box 1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4112" name="Text Box 16"/>
        <xdr:cNvSpPr txBox="1">
          <a:spLocks noChangeArrowheads="1"/>
        </xdr:cNvSpPr>
      </xdr:nvSpPr>
      <xdr:spPr bwMode="auto">
        <a:xfrm>
          <a:off x="104584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4113" name="Text Box 17"/>
        <xdr:cNvSpPr txBox="1">
          <a:spLocks noChangeArrowheads="1"/>
        </xdr:cNvSpPr>
      </xdr:nvSpPr>
      <xdr:spPr bwMode="auto">
        <a:xfrm>
          <a:off x="105251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4114" name="Text Box 18"/>
        <xdr:cNvSpPr txBox="1">
          <a:spLocks noChangeArrowheads="1"/>
        </xdr:cNvSpPr>
      </xdr:nvSpPr>
      <xdr:spPr bwMode="auto">
        <a:xfrm>
          <a:off x="126111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4115" name="Text Box 19"/>
        <xdr:cNvSpPr txBox="1">
          <a:spLocks noChangeArrowheads="1"/>
        </xdr:cNvSpPr>
      </xdr:nvSpPr>
      <xdr:spPr bwMode="auto">
        <a:xfrm>
          <a:off x="126111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4116" name="Text Box 20"/>
        <xdr:cNvSpPr txBox="1">
          <a:spLocks noChangeArrowheads="1"/>
        </xdr:cNvSpPr>
      </xdr:nvSpPr>
      <xdr:spPr bwMode="auto">
        <a:xfrm>
          <a:off x="126111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4117" name="Text Box 21"/>
        <xdr:cNvSpPr txBox="1">
          <a:spLocks noChangeArrowheads="1"/>
        </xdr:cNvSpPr>
      </xdr:nvSpPr>
      <xdr:spPr bwMode="auto">
        <a:xfrm>
          <a:off x="126111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42</xdr:col>
      <xdr:colOff>133350</xdr:colOff>
      <xdr:row>0</xdr:row>
      <xdr:rowOff>0</xdr:rowOff>
    </xdr:from>
    <xdr:to>
      <xdr:col>42</xdr:col>
      <xdr:colOff>552450</xdr:colOff>
      <xdr:row>0</xdr:row>
      <xdr:rowOff>0</xdr:rowOff>
    </xdr:to>
    <xdr:sp macro="" textlink="">
      <xdr:nvSpPr>
        <xdr:cNvPr id="4118" name="Text Box 22"/>
        <xdr:cNvSpPr txBox="1">
          <a:spLocks noChangeArrowheads="1"/>
        </xdr:cNvSpPr>
      </xdr:nvSpPr>
      <xdr:spPr bwMode="auto">
        <a:xfrm>
          <a:off x="21612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42</xdr:col>
      <xdr:colOff>295275</xdr:colOff>
      <xdr:row>0</xdr:row>
      <xdr:rowOff>0</xdr:rowOff>
    </xdr:from>
    <xdr:to>
      <xdr:col>42</xdr:col>
      <xdr:colOff>549852</xdr:colOff>
      <xdr:row>0</xdr:row>
      <xdr:rowOff>0</xdr:rowOff>
    </xdr:to>
    <xdr:sp macro="" textlink="">
      <xdr:nvSpPr>
        <xdr:cNvPr id="4119" name="Text Box 23"/>
        <xdr:cNvSpPr txBox="1">
          <a:spLocks noChangeArrowheads="1"/>
        </xdr:cNvSpPr>
      </xdr:nvSpPr>
      <xdr:spPr bwMode="auto">
        <a:xfrm>
          <a:off x="21678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45</xdr:col>
      <xdr:colOff>133350</xdr:colOff>
      <xdr:row>0</xdr:row>
      <xdr:rowOff>0</xdr:rowOff>
    </xdr:from>
    <xdr:to>
      <xdr:col>45</xdr:col>
      <xdr:colOff>476250</xdr:colOff>
      <xdr:row>0</xdr:row>
      <xdr:rowOff>0</xdr:rowOff>
    </xdr:to>
    <xdr:sp macro="" textlink="">
      <xdr:nvSpPr>
        <xdr:cNvPr id="4120" name="Text Box 24"/>
        <xdr:cNvSpPr txBox="1">
          <a:spLocks noChangeArrowheads="1"/>
        </xdr:cNvSpPr>
      </xdr:nvSpPr>
      <xdr:spPr bwMode="auto">
        <a:xfrm>
          <a:off x="231552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45</xdr:col>
      <xdr:colOff>295275</xdr:colOff>
      <xdr:row>0</xdr:row>
      <xdr:rowOff>0</xdr:rowOff>
    </xdr:from>
    <xdr:to>
      <xdr:col>46</xdr:col>
      <xdr:colOff>328</xdr:colOff>
      <xdr:row>0</xdr:row>
      <xdr:rowOff>0</xdr:rowOff>
    </xdr:to>
    <xdr:sp macro="" textlink="">
      <xdr:nvSpPr>
        <xdr:cNvPr id="4121" name="Text Box 25"/>
        <xdr:cNvSpPr txBox="1">
          <a:spLocks noChangeArrowheads="1"/>
        </xdr:cNvSpPr>
      </xdr:nvSpPr>
      <xdr:spPr bwMode="auto">
        <a:xfrm>
          <a:off x="23221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4122" name="Text Box 2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4123" name="Text Box 2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4124" name="Text Box 28"/>
        <xdr:cNvSpPr txBox="1">
          <a:spLocks noChangeArrowheads="1"/>
        </xdr:cNvSpPr>
      </xdr:nvSpPr>
      <xdr:spPr bwMode="auto">
        <a:xfrm>
          <a:off x="104584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4125" name="Text Box 29"/>
        <xdr:cNvSpPr txBox="1">
          <a:spLocks noChangeArrowheads="1"/>
        </xdr:cNvSpPr>
      </xdr:nvSpPr>
      <xdr:spPr bwMode="auto">
        <a:xfrm>
          <a:off x="105251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4126" name="Text Box 30"/>
        <xdr:cNvSpPr txBox="1">
          <a:spLocks noChangeArrowheads="1"/>
        </xdr:cNvSpPr>
      </xdr:nvSpPr>
      <xdr:spPr bwMode="auto">
        <a:xfrm>
          <a:off x="126111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4127" name="Text Box 31"/>
        <xdr:cNvSpPr txBox="1">
          <a:spLocks noChangeArrowheads="1"/>
        </xdr:cNvSpPr>
      </xdr:nvSpPr>
      <xdr:spPr bwMode="auto">
        <a:xfrm>
          <a:off x="126111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4128" name="Text Box 3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4129" name="Text Box 33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4130" name="Text Box 34"/>
        <xdr:cNvSpPr txBox="1">
          <a:spLocks noChangeArrowheads="1"/>
        </xdr:cNvSpPr>
      </xdr:nvSpPr>
      <xdr:spPr bwMode="auto">
        <a:xfrm>
          <a:off x="104584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4131" name="Text Box 35"/>
        <xdr:cNvSpPr txBox="1">
          <a:spLocks noChangeArrowheads="1"/>
        </xdr:cNvSpPr>
      </xdr:nvSpPr>
      <xdr:spPr bwMode="auto">
        <a:xfrm>
          <a:off x="105251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4132" name="Text Box 3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4133" name="Text Box 3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4134" name="Text Box 38"/>
        <xdr:cNvSpPr txBox="1">
          <a:spLocks noChangeArrowheads="1"/>
        </xdr:cNvSpPr>
      </xdr:nvSpPr>
      <xdr:spPr bwMode="auto">
        <a:xfrm>
          <a:off x="104584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4135" name="Text Box 39"/>
        <xdr:cNvSpPr txBox="1">
          <a:spLocks noChangeArrowheads="1"/>
        </xdr:cNvSpPr>
      </xdr:nvSpPr>
      <xdr:spPr bwMode="auto">
        <a:xfrm>
          <a:off x="105251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2041</xdr:colOff>
      <xdr:row>126</xdr:row>
      <xdr:rowOff>0</xdr:rowOff>
    </xdr:to>
    <xdr:sp macro="" textlink="">
      <xdr:nvSpPr>
        <xdr:cNvPr id="4140" name="Text Box 44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2041</xdr:colOff>
      <xdr:row>126</xdr:row>
      <xdr:rowOff>0</xdr:rowOff>
    </xdr:to>
    <xdr:sp macro="" textlink="">
      <xdr:nvSpPr>
        <xdr:cNvPr id="4141" name="Text Box 45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126</xdr:row>
      <xdr:rowOff>0</xdr:rowOff>
    </xdr:from>
    <xdr:to>
      <xdr:col>22</xdr:col>
      <xdr:colOff>2041</xdr:colOff>
      <xdr:row>126</xdr:row>
      <xdr:rowOff>0</xdr:rowOff>
    </xdr:to>
    <xdr:sp macro="" textlink="">
      <xdr:nvSpPr>
        <xdr:cNvPr id="4142" name="Text Box 46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126</xdr:row>
      <xdr:rowOff>0</xdr:rowOff>
    </xdr:from>
    <xdr:to>
      <xdr:col>22</xdr:col>
      <xdr:colOff>2891</xdr:colOff>
      <xdr:row>126</xdr:row>
      <xdr:rowOff>0</xdr:rowOff>
    </xdr:to>
    <xdr:sp macro="" textlink="">
      <xdr:nvSpPr>
        <xdr:cNvPr id="4143" name="Text Box 47"/>
        <xdr:cNvSpPr txBox="1">
          <a:spLocks noChangeArrowheads="1"/>
        </xdr:cNvSpPr>
      </xdr:nvSpPr>
      <xdr:spPr bwMode="auto">
        <a:xfrm>
          <a:off x="1052512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126</xdr:row>
      <xdr:rowOff>0</xdr:rowOff>
    </xdr:from>
    <xdr:to>
      <xdr:col>22</xdr:col>
      <xdr:colOff>2041</xdr:colOff>
      <xdr:row>126</xdr:row>
      <xdr:rowOff>0</xdr:rowOff>
    </xdr:to>
    <xdr:sp macro="" textlink="">
      <xdr:nvSpPr>
        <xdr:cNvPr id="4146" name="Text Box 50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126</xdr:row>
      <xdr:rowOff>0</xdr:rowOff>
    </xdr:from>
    <xdr:to>
      <xdr:col>22</xdr:col>
      <xdr:colOff>2891</xdr:colOff>
      <xdr:row>126</xdr:row>
      <xdr:rowOff>0</xdr:rowOff>
    </xdr:to>
    <xdr:sp macro="" textlink="">
      <xdr:nvSpPr>
        <xdr:cNvPr id="4147" name="Text Box 51"/>
        <xdr:cNvSpPr txBox="1">
          <a:spLocks noChangeArrowheads="1"/>
        </xdr:cNvSpPr>
      </xdr:nvSpPr>
      <xdr:spPr bwMode="auto">
        <a:xfrm>
          <a:off x="1052512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2041</xdr:colOff>
      <xdr:row>126</xdr:row>
      <xdr:rowOff>0</xdr:rowOff>
    </xdr:to>
    <xdr:sp macro="" textlink="">
      <xdr:nvSpPr>
        <xdr:cNvPr id="4148" name="Text Box 52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2041</xdr:colOff>
      <xdr:row>126</xdr:row>
      <xdr:rowOff>0</xdr:rowOff>
    </xdr:to>
    <xdr:sp macro="" textlink="">
      <xdr:nvSpPr>
        <xdr:cNvPr id="4149" name="Text Box 53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126</xdr:row>
      <xdr:rowOff>0</xdr:rowOff>
    </xdr:from>
    <xdr:to>
      <xdr:col>22</xdr:col>
      <xdr:colOff>2041</xdr:colOff>
      <xdr:row>126</xdr:row>
      <xdr:rowOff>0</xdr:rowOff>
    </xdr:to>
    <xdr:sp macro="" textlink="">
      <xdr:nvSpPr>
        <xdr:cNvPr id="4150" name="Text Box 54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126</xdr:row>
      <xdr:rowOff>0</xdr:rowOff>
    </xdr:from>
    <xdr:to>
      <xdr:col>22</xdr:col>
      <xdr:colOff>2891</xdr:colOff>
      <xdr:row>126</xdr:row>
      <xdr:rowOff>0</xdr:rowOff>
    </xdr:to>
    <xdr:sp macro="" textlink="">
      <xdr:nvSpPr>
        <xdr:cNvPr id="4151" name="Text Box 55"/>
        <xdr:cNvSpPr txBox="1">
          <a:spLocks noChangeArrowheads="1"/>
        </xdr:cNvSpPr>
      </xdr:nvSpPr>
      <xdr:spPr bwMode="auto">
        <a:xfrm>
          <a:off x="1052512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2041</xdr:colOff>
      <xdr:row>126</xdr:row>
      <xdr:rowOff>0</xdr:rowOff>
    </xdr:to>
    <xdr:sp macro="" textlink="">
      <xdr:nvSpPr>
        <xdr:cNvPr id="4152" name="Text Box 56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2041</xdr:colOff>
      <xdr:row>126</xdr:row>
      <xdr:rowOff>0</xdr:rowOff>
    </xdr:to>
    <xdr:sp macro="" textlink="">
      <xdr:nvSpPr>
        <xdr:cNvPr id="4153" name="Text Box 57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126</xdr:row>
      <xdr:rowOff>0</xdr:rowOff>
    </xdr:from>
    <xdr:to>
      <xdr:col>22</xdr:col>
      <xdr:colOff>2041</xdr:colOff>
      <xdr:row>126</xdr:row>
      <xdr:rowOff>0</xdr:rowOff>
    </xdr:to>
    <xdr:sp macro="" textlink="">
      <xdr:nvSpPr>
        <xdr:cNvPr id="4154" name="Text Box 58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126</xdr:row>
      <xdr:rowOff>0</xdr:rowOff>
    </xdr:from>
    <xdr:to>
      <xdr:col>22</xdr:col>
      <xdr:colOff>2891</xdr:colOff>
      <xdr:row>126</xdr:row>
      <xdr:rowOff>0</xdr:rowOff>
    </xdr:to>
    <xdr:sp macro="" textlink="">
      <xdr:nvSpPr>
        <xdr:cNvPr id="4155" name="Text Box 59"/>
        <xdr:cNvSpPr txBox="1">
          <a:spLocks noChangeArrowheads="1"/>
        </xdr:cNvSpPr>
      </xdr:nvSpPr>
      <xdr:spPr bwMode="auto">
        <a:xfrm>
          <a:off x="1052512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2041</xdr:colOff>
      <xdr:row>126</xdr:row>
      <xdr:rowOff>0</xdr:rowOff>
    </xdr:to>
    <xdr:sp macro="" textlink="">
      <xdr:nvSpPr>
        <xdr:cNvPr id="4156" name="Text Box 60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2041</xdr:colOff>
      <xdr:row>126</xdr:row>
      <xdr:rowOff>0</xdr:rowOff>
    </xdr:to>
    <xdr:sp macro="" textlink="">
      <xdr:nvSpPr>
        <xdr:cNvPr id="4157" name="Text Box 61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126</xdr:row>
      <xdr:rowOff>0</xdr:rowOff>
    </xdr:from>
    <xdr:to>
      <xdr:col>22</xdr:col>
      <xdr:colOff>2041</xdr:colOff>
      <xdr:row>126</xdr:row>
      <xdr:rowOff>0</xdr:rowOff>
    </xdr:to>
    <xdr:sp macro="" textlink="">
      <xdr:nvSpPr>
        <xdr:cNvPr id="4158" name="Text Box 62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126</xdr:row>
      <xdr:rowOff>0</xdr:rowOff>
    </xdr:from>
    <xdr:to>
      <xdr:col>22</xdr:col>
      <xdr:colOff>2891</xdr:colOff>
      <xdr:row>126</xdr:row>
      <xdr:rowOff>0</xdr:rowOff>
    </xdr:to>
    <xdr:sp macro="" textlink="">
      <xdr:nvSpPr>
        <xdr:cNvPr id="4159" name="Text Box 63"/>
        <xdr:cNvSpPr txBox="1">
          <a:spLocks noChangeArrowheads="1"/>
        </xdr:cNvSpPr>
      </xdr:nvSpPr>
      <xdr:spPr bwMode="auto">
        <a:xfrm>
          <a:off x="1052512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4160" name="Text Box 6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2041</xdr:colOff>
      <xdr:row>0</xdr:row>
      <xdr:rowOff>0</xdr:rowOff>
    </xdr:to>
    <xdr:sp macro="" textlink="">
      <xdr:nvSpPr>
        <xdr:cNvPr id="4161" name="Text Box 65"/>
        <xdr:cNvSpPr txBox="1">
          <a:spLocks noChangeArrowheads="1"/>
        </xdr:cNvSpPr>
      </xdr:nvSpPr>
      <xdr:spPr bwMode="auto">
        <a:xfrm>
          <a:off x="133445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2041</xdr:colOff>
      <xdr:row>0</xdr:row>
      <xdr:rowOff>0</xdr:rowOff>
    </xdr:to>
    <xdr:sp macro="" textlink="">
      <xdr:nvSpPr>
        <xdr:cNvPr id="4162" name="Text Box 66"/>
        <xdr:cNvSpPr txBox="1">
          <a:spLocks noChangeArrowheads="1"/>
        </xdr:cNvSpPr>
      </xdr:nvSpPr>
      <xdr:spPr bwMode="auto">
        <a:xfrm>
          <a:off x="133445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161925</xdr:colOff>
      <xdr:row>0</xdr:row>
      <xdr:rowOff>0</xdr:rowOff>
    </xdr:from>
    <xdr:to>
      <xdr:col>46</xdr:col>
      <xdr:colOff>539077</xdr:colOff>
      <xdr:row>0</xdr:row>
      <xdr:rowOff>0</xdr:rowOff>
    </xdr:to>
    <xdr:sp macro="" textlink="">
      <xdr:nvSpPr>
        <xdr:cNvPr id="4163" name="Text Box 67"/>
        <xdr:cNvSpPr txBox="1">
          <a:spLocks noChangeArrowheads="1"/>
        </xdr:cNvSpPr>
      </xdr:nvSpPr>
      <xdr:spPr bwMode="auto">
        <a:xfrm>
          <a:off x="236315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161925</xdr:colOff>
      <xdr:row>0</xdr:row>
      <xdr:rowOff>0</xdr:rowOff>
    </xdr:from>
    <xdr:to>
      <xdr:col>49</xdr:col>
      <xdr:colOff>600822</xdr:colOff>
      <xdr:row>0</xdr:row>
      <xdr:rowOff>0</xdr:rowOff>
    </xdr:to>
    <xdr:sp macro="" textlink="">
      <xdr:nvSpPr>
        <xdr:cNvPr id="4164" name="Text Box 68"/>
        <xdr:cNvSpPr txBox="1">
          <a:spLocks noChangeArrowheads="1"/>
        </xdr:cNvSpPr>
      </xdr:nvSpPr>
      <xdr:spPr bwMode="auto">
        <a:xfrm>
          <a:off x="258318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307975</xdr:colOff>
      <xdr:row>0</xdr:row>
      <xdr:rowOff>0</xdr:rowOff>
    </xdr:from>
    <xdr:to>
      <xdr:col>49</xdr:col>
      <xdr:colOff>606062</xdr:colOff>
      <xdr:row>0</xdr:row>
      <xdr:rowOff>0</xdr:rowOff>
    </xdr:to>
    <xdr:sp macro="" textlink="">
      <xdr:nvSpPr>
        <xdr:cNvPr id="4165" name="Text Box 69"/>
        <xdr:cNvSpPr txBox="1">
          <a:spLocks noChangeArrowheads="1"/>
        </xdr:cNvSpPr>
      </xdr:nvSpPr>
      <xdr:spPr bwMode="auto">
        <a:xfrm>
          <a:off x="258984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4166" name="Text Box 7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4167" name="Text Box 7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4168" name="Text Box 72"/>
        <xdr:cNvSpPr txBox="1">
          <a:spLocks noChangeArrowheads="1"/>
        </xdr:cNvSpPr>
      </xdr:nvSpPr>
      <xdr:spPr bwMode="auto">
        <a:xfrm>
          <a:off x="104584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4169" name="Text Box 73"/>
        <xdr:cNvSpPr txBox="1">
          <a:spLocks noChangeArrowheads="1"/>
        </xdr:cNvSpPr>
      </xdr:nvSpPr>
      <xdr:spPr bwMode="auto">
        <a:xfrm>
          <a:off x="105251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4170" name="Text Box 74"/>
        <xdr:cNvSpPr txBox="1">
          <a:spLocks noChangeArrowheads="1"/>
        </xdr:cNvSpPr>
      </xdr:nvSpPr>
      <xdr:spPr bwMode="auto">
        <a:xfrm>
          <a:off x="126111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4171" name="Text Box 75"/>
        <xdr:cNvSpPr txBox="1">
          <a:spLocks noChangeArrowheads="1"/>
        </xdr:cNvSpPr>
      </xdr:nvSpPr>
      <xdr:spPr bwMode="auto">
        <a:xfrm>
          <a:off x="126111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4172" name="Text Box 7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4173" name="Text Box 7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4174" name="Text Box 78"/>
        <xdr:cNvSpPr txBox="1">
          <a:spLocks noChangeArrowheads="1"/>
        </xdr:cNvSpPr>
      </xdr:nvSpPr>
      <xdr:spPr bwMode="auto">
        <a:xfrm>
          <a:off x="104584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4175" name="Text Box 79"/>
        <xdr:cNvSpPr txBox="1">
          <a:spLocks noChangeArrowheads="1"/>
        </xdr:cNvSpPr>
      </xdr:nvSpPr>
      <xdr:spPr bwMode="auto">
        <a:xfrm>
          <a:off x="105251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4176" name="Text Box 8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4177" name="Text Box 8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4178" name="Text Box 82"/>
        <xdr:cNvSpPr txBox="1">
          <a:spLocks noChangeArrowheads="1"/>
        </xdr:cNvSpPr>
      </xdr:nvSpPr>
      <xdr:spPr bwMode="auto">
        <a:xfrm>
          <a:off x="104584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4179" name="Text Box 83"/>
        <xdr:cNvSpPr txBox="1">
          <a:spLocks noChangeArrowheads="1"/>
        </xdr:cNvSpPr>
      </xdr:nvSpPr>
      <xdr:spPr bwMode="auto">
        <a:xfrm>
          <a:off x="105251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2041</xdr:colOff>
      <xdr:row>126</xdr:row>
      <xdr:rowOff>0</xdr:rowOff>
    </xdr:to>
    <xdr:sp macro="" textlink="">
      <xdr:nvSpPr>
        <xdr:cNvPr id="4180" name="Text Box 84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2041</xdr:colOff>
      <xdr:row>126</xdr:row>
      <xdr:rowOff>0</xdr:rowOff>
    </xdr:to>
    <xdr:sp macro="" textlink="">
      <xdr:nvSpPr>
        <xdr:cNvPr id="4181" name="Text Box 85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126</xdr:row>
      <xdr:rowOff>0</xdr:rowOff>
    </xdr:from>
    <xdr:to>
      <xdr:col>22</xdr:col>
      <xdr:colOff>2041</xdr:colOff>
      <xdr:row>126</xdr:row>
      <xdr:rowOff>0</xdr:rowOff>
    </xdr:to>
    <xdr:sp macro="" textlink="">
      <xdr:nvSpPr>
        <xdr:cNvPr id="4182" name="Text Box 86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126</xdr:row>
      <xdr:rowOff>0</xdr:rowOff>
    </xdr:from>
    <xdr:to>
      <xdr:col>22</xdr:col>
      <xdr:colOff>2891</xdr:colOff>
      <xdr:row>126</xdr:row>
      <xdr:rowOff>0</xdr:rowOff>
    </xdr:to>
    <xdr:sp macro="" textlink="">
      <xdr:nvSpPr>
        <xdr:cNvPr id="4183" name="Text Box 87"/>
        <xdr:cNvSpPr txBox="1">
          <a:spLocks noChangeArrowheads="1"/>
        </xdr:cNvSpPr>
      </xdr:nvSpPr>
      <xdr:spPr bwMode="auto">
        <a:xfrm>
          <a:off x="1052512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2041</xdr:colOff>
      <xdr:row>126</xdr:row>
      <xdr:rowOff>0</xdr:rowOff>
    </xdr:to>
    <xdr:sp macro="" textlink="">
      <xdr:nvSpPr>
        <xdr:cNvPr id="4184" name="Text Box 88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2041</xdr:colOff>
      <xdr:row>126</xdr:row>
      <xdr:rowOff>0</xdr:rowOff>
    </xdr:to>
    <xdr:sp macro="" textlink="">
      <xdr:nvSpPr>
        <xdr:cNvPr id="4185" name="Text Box 89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126</xdr:row>
      <xdr:rowOff>0</xdr:rowOff>
    </xdr:from>
    <xdr:to>
      <xdr:col>22</xdr:col>
      <xdr:colOff>2041</xdr:colOff>
      <xdr:row>126</xdr:row>
      <xdr:rowOff>0</xdr:rowOff>
    </xdr:to>
    <xdr:sp macro="" textlink="">
      <xdr:nvSpPr>
        <xdr:cNvPr id="4186" name="Text Box 90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126</xdr:row>
      <xdr:rowOff>0</xdr:rowOff>
    </xdr:from>
    <xdr:to>
      <xdr:col>22</xdr:col>
      <xdr:colOff>2891</xdr:colOff>
      <xdr:row>126</xdr:row>
      <xdr:rowOff>0</xdr:rowOff>
    </xdr:to>
    <xdr:sp macro="" textlink="">
      <xdr:nvSpPr>
        <xdr:cNvPr id="4187" name="Text Box 91"/>
        <xdr:cNvSpPr txBox="1">
          <a:spLocks noChangeArrowheads="1"/>
        </xdr:cNvSpPr>
      </xdr:nvSpPr>
      <xdr:spPr bwMode="auto">
        <a:xfrm>
          <a:off x="1052512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2041</xdr:colOff>
      <xdr:row>126</xdr:row>
      <xdr:rowOff>0</xdr:rowOff>
    </xdr:to>
    <xdr:sp macro="" textlink="">
      <xdr:nvSpPr>
        <xdr:cNvPr id="4188" name="Text Box 92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2041</xdr:colOff>
      <xdr:row>126</xdr:row>
      <xdr:rowOff>0</xdr:rowOff>
    </xdr:to>
    <xdr:sp macro="" textlink="">
      <xdr:nvSpPr>
        <xdr:cNvPr id="4189" name="Text Box 93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126</xdr:row>
      <xdr:rowOff>0</xdr:rowOff>
    </xdr:from>
    <xdr:to>
      <xdr:col>22</xdr:col>
      <xdr:colOff>2041</xdr:colOff>
      <xdr:row>126</xdr:row>
      <xdr:rowOff>0</xdr:rowOff>
    </xdr:to>
    <xdr:sp macro="" textlink="">
      <xdr:nvSpPr>
        <xdr:cNvPr id="4190" name="Text Box 94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126</xdr:row>
      <xdr:rowOff>0</xdr:rowOff>
    </xdr:from>
    <xdr:to>
      <xdr:col>22</xdr:col>
      <xdr:colOff>2891</xdr:colOff>
      <xdr:row>126</xdr:row>
      <xdr:rowOff>0</xdr:rowOff>
    </xdr:to>
    <xdr:sp macro="" textlink="">
      <xdr:nvSpPr>
        <xdr:cNvPr id="4191" name="Text Box 95"/>
        <xdr:cNvSpPr txBox="1">
          <a:spLocks noChangeArrowheads="1"/>
        </xdr:cNvSpPr>
      </xdr:nvSpPr>
      <xdr:spPr bwMode="auto">
        <a:xfrm>
          <a:off x="1052512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2041</xdr:colOff>
      <xdr:row>0</xdr:row>
      <xdr:rowOff>0</xdr:rowOff>
    </xdr:to>
    <xdr:sp macro="" textlink="">
      <xdr:nvSpPr>
        <xdr:cNvPr id="4192" name="Text Box 9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2041</xdr:colOff>
      <xdr:row>0</xdr:row>
      <xdr:rowOff>0</xdr:rowOff>
    </xdr:to>
    <xdr:sp macro="" textlink="">
      <xdr:nvSpPr>
        <xdr:cNvPr id="4194" name="Text Box 98"/>
        <xdr:cNvSpPr txBox="1">
          <a:spLocks noChangeArrowheads="1"/>
        </xdr:cNvSpPr>
      </xdr:nvSpPr>
      <xdr:spPr bwMode="auto">
        <a:xfrm>
          <a:off x="104584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0</xdr:row>
      <xdr:rowOff>0</xdr:rowOff>
    </xdr:from>
    <xdr:to>
      <xdr:col>22</xdr:col>
      <xdr:colOff>2891</xdr:colOff>
      <xdr:row>0</xdr:row>
      <xdr:rowOff>0</xdr:rowOff>
    </xdr:to>
    <xdr:sp macro="" textlink="">
      <xdr:nvSpPr>
        <xdr:cNvPr id="4195" name="Text Box 99"/>
        <xdr:cNvSpPr txBox="1">
          <a:spLocks noChangeArrowheads="1"/>
        </xdr:cNvSpPr>
      </xdr:nvSpPr>
      <xdr:spPr bwMode="auto">
        <a:xfrm>
          <a:off x="105251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81</xdr:row>
      <xdr:rowOff>0</xdr:rowOff>
    </xdr:from>
    <xdr:to>
      <xdr:col>1</xdr:col>
      <xdr:colOff>2041</xdr:colOff>
      <xdr:row>81</xdr:row>
      <xdr:rowOff>0</xdr:rowOff>
    </xdr:to>
    <xdr:sp macro="" textlink="">
      <xdr:nvSpPr>
        <xdr:cNvPr id="4196" name="Text Box 100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81</xdr:row>
      <xdr:rowOff>0</xdr:rowOff>
    </xdr:from>
    <xdr:to>
      <xdr:col>1</xdr:col>
      <xdr:colOff>2041</xdr:colOff>
      <xdr:row>81</xdr:row>
      <xdr:rowOff>0</xdr:rowOff>
    </xdr:to>
    <xdr:sp macro="" textlink="">
      <xdr:nvSpPr>
        <xdr:cNvPr id="4197" name="Text Box 101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2041</xdr:colOff>
      <xdr:row>126</xdr:row>
      <xdr:rowOff>0</xdr:rowOff>
    </xdr:to>
    <xdr:sp macro="" textlink="">
      <xdr:nvSpPr>
        <xdr:cNvPr id="4199" name="Text Box 103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2041</xdr:colOff>
      <xdr:row>126</xdr:row>
      <xdr:rowOff>0</xdr:rowOff>
    </xdr:to>
    <xdr:sp macro="" textlink="">
      <xdr:nvSpPr>
        <xdr:cNvPr id="4200" name="Text Box 104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126</xdr:row>
      <xdr:rowOff>0</xdr:rowOff>
    </xdr:from>
    <xdr:to>
      <xdr:col>22</xdr:col>
      <xdr:colOff>2041</xdr:colOff>
      <xdr:row>126</xdr:row>
      <xdr:rowOff>0</xdr:rowOff>
    </xdr:to>
    <xdr:sp macro="" textlink="">
      <xdr:nvSpPr>
        <xdr:cNvPr id="4201" name="Text Box 105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2041</xdr:colOff>
      <xdr:row>126</xdr:row>
      <xdr:rowOff>0</xdr:rowOff>
    </xdr:to>
    <xdr:sp macro="" textlink="">
      <xdr:nvSpPr>
        <xdr:cNvPr id="4204" name="Text Box 108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2041</xdr:colOff>
      <xdr:row>126</xdr:row>
      <xdr:rowOff>0</xdr:rowOff>
    </xdr:to>
    <xdr:sp macro="" textlink="">
      <xdr:nvSpPr>
        <xdr:cNvPr id="4205" name="Text Box 109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126</xdr:row>
      <xdr:rowOff>0</xdr:rowOff>
    </xdr:from>
    <xdr:to>
      <xdr:col>22</xdr:col>
      <xdr:colOff>2041</xdr:colOff>
      <xdr:row>126</xdr:row>
      <xdr:rowOff>0</xdr:rowOff>
    </xdr:to>
    <xdr:sp macro="" textlink="">
      <xdr:nvSpPr>
        <xdr:cNvPr id="4206" name="Text Box 110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2041</xdr:colOff>
      <xdr:row>126</xdr:row>
      <xdr:rowOff>0</xdr:rowOff>
    </xdr:to>
    <xdr:sp macro="" textlink="">
      <xdr:nvSpPr>
        <xdr:cNvPr id="4207" name="Text Box 111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126</xdr:row>
      <xdr:rowOff>0</xdr:rowOff>
    </xdr:from>
    <xdr:to>
      <xdr:col>22</xdr:col>
      <xdr:colOff>2041</xdr:colOff>
      <xdr:row>126</xdr:row>
      <xdr:rowOff>0</xdr:rowOff>
    </xdr:to>
    <xdr:sp macro="" textlink="">
      <xdr:nvSpPr>
        <xdr:cNvPr id="4208" name="Text Box 112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2041</xdr:colOff>
      <xdr:row>126</xdr:row>
      <xdr:rowOff>0</xdr:rowOff>
    </xdr:to>
    <xdr:sp macro="" textlink="">
      <xdr:nvSpPr>
        <xdr:cNvPr id="4211" name="Text Box 115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126</xdr:row>
      <xdr:rowOff>0</xdr:rowOff>
    </xdr:from>
    <xdr:to>
      <xdr:col>22</xdr:col>
      <xdr:colOff>2041</xdr:colOff>
      <xdr:row>126</xdr:row>
      <xdr:rowOff>0</xdr:rowOff>
    </xdr:to>
    <xdr:sp macro="" textlink="">
      <xdr:nvSpPr>
        <xdr:cNvPr id="4212" name="Text Box 116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2041</xdr:colOff>
      <xdr:row>126</xdr:row>
      <xdr:rowOff>0</xdr:rowOff>
    </xdr:to>
    <xdr:sp macro="" textlink="">
      <xdr:nvSpPr>
        <xdr:cNvPr id="4213" name="Text Box 117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126</xdr:row>
      <xdr:rowOff>0</xdr:rowOff>
    </xdr:from>
    <xdr:to>
      <xdr:col>22</xdr:col>
      <xdr:colOff>2041</xdr:colOff>
      <xdr:row>126</xdr:row>
      <xdr:rowOff>0</xdr:rowOff>
    </xdr:to>
    <xdr:sp macro="" textlink="">
      <xdr:nvSpPr>
        <xdr:cNvPr id="4214" name="Text Box 118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2041</xdr:colOff>
      <xdr:row>126</xdr:row>
      <xdr:rowOff>0</xdr:rowOff>
    </xdr:to>
    <xdr:sp macro="" textlink="">
      <xdr:nvSpPr>
        <xdr:cNvPr id="4215" name="Text Box 119"/>
        <xdr:cNvSpPr txBox="1">
          <a:spLocks noChangeArrowheads="1"/>
        </xdr:cNvSpPr>
      </xdr:nvSpPr>
      <xdr:spPr bwMode="auto">
        <a:xfrm>
          <a:off x="66675" y="17602200"/>
          <a:ext cx="209550" cy="0"/>
        </a:xfrm>
        <a:prstGeom prst="rect">
          <a:avLst/>
        </a:prstGeom>
        <a:noFill/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126</xdr:row>
      <xdr:rowOff>0</xdr:rowOff>
    </xdr:from>
    <xdr:to>
      <xdr:col>22</xdr:col>
      <xdr:colOff>2041</xdr:colOff>
      <xdr:row>126</xdr:row>
      <xdr:rowOff>0</xdr:rowOff>
    </xdr:to>
    <xdr:sp macro="" textlink="">
      <xdr:nvSpPr>
        <xdr:cNvPr id="4216" name="Text Box 120"/>
        <xdr:cNvSpPr txBox="1">
          <a:spLocks noChangeArrowheads="1"/>
        </xdr:cNvSpPr>
      </xdr:nvSpPr>
      <xdr:spPr bwMode="auto">
        <a:xfrm>
          <a:off x="10458450" y="176022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169" name="Text Box 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170" name="Text Box 2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171" name="Text Box 3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161925</xdr:colOff>
      <xdr:row>0</xdr:row>
      <xdr:rowOff>0</xdr:rowOff>
    </xdr:from>
    <xdr:to>
      <xdr:col>46</xdr:col>
      <xdr:colOff>539077</xdr:colOff>
      <xdr:row>0</xdr:row>
      <xdr:rowOff>0</xdr:rowOff>
    </xdr:to>
    <xdr:sp macro="" textlink="">
      <xdr:nvSpPr>
        <xdr:cNvPr id="7172" name="Text Box 4"/>
        <xdr:cNvSpPr txBox="1">
          <a:spLocks noChangeArrowheads="1"/>
        </xdr:cNvSpPr>
      </xdr:nvSpPr>
      <xdr:spPr bwMode="auto">
        <a:xfrm>
          <a:off x="23602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161925</xdr:colOff>
      <xdr:row>0</xdr:row>
      <xdr:rowOff>0</xdr:rowOff>
    </xdr:from>
    <xdr:to>
      <xdr:col>50</xdr:col>
      <xdr:colOff>4522</xdr:colOff>
      <xdr:row>0</xdr:row>
      <xdr:rowOff>0</xdr:rowOff>
    </xdr:to>
    <xdr:sp macro="" textlink="">
      <xdr:nvSpPr>
        <xdr:cNvPr id="7173" name="Text Box 5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317500</xdr:colOff>
      <xdr:row>0</xdr:row>
      <xdr:rowOff>0</xdr:rowOff>
    </xdr:from>
    <xdr:to>
      <xdr:col>49</xdr:col>
      <xdr:colOff>607307</xdr:colOff>
      <xdr:row>0</xdr:row>
      <xdr:rowOff>0</xdr:rowOff>
    </xdr:to>
    <xdr:sp macro="" textlink="">
      <xdr:nvSpPr>
        <xdr:cNvPr id="7174" name="Text Box 6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175" name="Text Box 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176" name="Text Box 8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177" name="Text Box 9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273050</xdr:colOff>
      <xdr:row>0</xdr:row>
      <xdr:rowOff>0</xdr:rowOff>
    </xdr:from>
    <xdr:to>
      <xdr:col>47</xdr:col>
      <xdr:colOff>2381</xdr:colOff>
      <xdr:row>0</xdr:row>
      <xdr:rowOff>0</xdr:rowOff>
    </xdr:to>
    <xdr:sp macro="" textlink="">
      <xdr:nvSpPr>
        <xdr:cNvPr id="7178" name="Text Box 10"/>
        <xdr:cNvSpPr txBox="1">
          <a:spLocks noChangeArrowheads="1"/>
        </xdr:cNvSpPr>
      </xdr:nvSpPr>
      <xdr:spPr bwMode="auto">
        <a:xfrm>
          <a:off x="236505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317500</xdr:colOff>
      <xdr:row>0</xdr:row>
      <xdr:rowOff>0</xdr:rowOff>
    </xdr:from>
    <xdr:to>
      <xdr:col>47</xdr:col>
      <xdr:colOff>934</xdr:colOff>
      <xdr:row>0</xdr:row>
      <xdr:rowOff>0</xdr:rowOff>
    </xdr:to>
    <xdr:sp macro="" textlink="">
      <xdr:nvSpPr>
        <xdr:cNvPr id="7179" name="Text Box 11"/>
        <xdr:cNvSpPr txBox="1">
          <a:spLocks noChangeArrowheads="1"/>
        </xdr:cNvSpPr>
      </xdr:nvSpPr>
      <xdr:spPr bwMode="auto">
        <a:xfrm>
          <a:off x="23669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161925</xdr:colOff>
      <xdr:row>0</xdr:row>
      <xdr:rowOff>0</xdr:rowOff>
    </xdr:from>
    <xdr:to>
      <xdr:col>50</xdr:col>
      <xdr:colOff>4522</xdr:colOff>
      <xdr:row>0</xdr:row>
      <xdr:rowOff>0</xdr:rowOff>
    </xdr:to>
    <xdr:sp macro="" textlink="">
      <xdr:nvSpPr>
        <xdr:cNvPr id="7180" name="Text Box 12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317500</xdr:colOff>
      <xdr:row>0</xdr:row>
      <xdr:rowOff>0</xdr:rowOff>
    </xdr:from>
    <xdr:to>
      <xdr:col>49</xdr:col>
      <xdr:colOff>607307</xdr:colOff>
      <xdr:row>0</xdr:row>
      <xdr:rowOff>0</xdr:rowOff>
    </xdr:to>
    <xdr:sp macro="" textlink="">
      <xdr:nvSpPr>
        <xdr:cNvPr id="7181" name="Text Box 13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182" name="Text Box 1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183" name="Text Box 1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21</xdr:col>
      <xdr:colOff>623743</xdr:colOff>
      <xdr:row>0</xdr:row>
      <xdr:rowOff>0</xdr:rowOff>
    </xdr:to>
    <xdr:sp macro="" textlink="">
      <xdr:nvSpPr>
        <xdr:cNvPr id="7184" name="Text Box 16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327025</xdr:colOff>
      <xdr:row>0</xdr:row>
      <xdr:rowOff>0</xdr:rowOff>
    </xdr:from>
    <xdr:to>
      <xdr:col>21</xdr:col>
      <xdr:colOff>663575</xdr:colOff>
      <xdr:row>0</xdr:row>
      <xdr:rowOff>0</xdr:rowOff>
    </xdr:to>
    <xdr:sp macro="" textlink="">
      <xdr:nvSpPr>
        <xdr:cNvPr id="7185" name="Text Box 17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7186" name="Text Box 18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7187" name="Text Box 19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7188" name="Text Box 20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7189" name="Text Box 21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42</xdr:col>
      <xdr:colOff>133350</xdr:colOff>
      <xdr:row>0</xdr:row>
      <xdr:rowOff>0</xdr:rowOff>
    </xdr:from>
    <xdr:to>
      <xdr:col>43</xdr:col>
      <xdr:colOff>0</xdr:colOff>
      <xdr:row>0</xdr:row>
      <xdr:rowOff>0</xdr:rowOff>
    </xdr:to>
    <xdr:sp macro="" textlink="">
      <xdr:nvSpPr>
        <xdr:cNvPr id="7190" name="Text Box 22"/>
        <xdr:cNvSpPr txBox="1">
          <a:spLocks noChangeArrowheads="1"/>
        </xdr:cNvSpPr>
      </xdr:nvSpPr>
      <xdr:spPr bwMode="auto">
        <a:xfrm>
          <a:off x="215836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42</xdr:col>
      <xdr:colOff>295275</xdr:colOff>
      <xdr:row>0</xdr:row>
      <xdr:rowOff>0</xdr:rowOff>
    </xdr:from>
    <xdr:to>
      <xdr:col>42</xdr:col>
      <xdr:colOff>549852</xdr:colOff>
      <xdr:row>0</xdr:row>
      <xdr:rowOff>0</xdr:rowOff>
    </xdr:to>
    <xdr:sp macro="" textlink="">
      <xdr:nvSpPr>
        <xdr:cNvPr id="7191" name="Text Box 23"/>
        <xdr:cNvSpPr txBox="1">
          <a:spLocks noChangeArrowheads="1"/>
        </xdr:cNvSpPr>
      </xdr:nvSpPr>
      <xdr:spPr bwMode="auto">
        <a:xfrm>
          <a:off x="216503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45</xdr:col>
      <xdr:colOff>133350</xdr:colOff>
      <xdr:row>0</xdr:row>
      <xdr:rowOff>0</xdr:rowOff>
    </xdr:from>
    <xdr:to>
      <xdr:col>46</xdr:col>
      <xdr:colOff>0</xdr:colOff>
      <xdr:row>0</xdr:row>
      <xdr:rowOff>0</xdr:rowOff>
    </xdr:to>
    <xdr:sp macro="" textlink="">
      <xdr:nvSpPr>
        <xdr:cNvPr id="7192" name="Text Box 24"/>
        <xdr:cNvSpPr txBox="1">
          <a:spLocks noChangeArrowheads="1"/>
        </xdr:cNvSpPr>
      </xdr:nvSpPr>
      <xdr:spPr bwMode="auto">
        <a:xfrm>
          <a:off x="231267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45</xdr:col>
      <xdr:colOff>295275</xdr:colOff>
      <xdr:row>0</xdr:row>
      <xdr:rowOff>0</xdr:rowOff>
    </xdr:from>
    <xdr:to>
      <xdr:col>46</xdr:col>
      <xdr:colOff>0</xdr:colOff>
      <xdr:row>0</xdr:row>
      <xdr:rowOff>0</xdr:rowOff>
    </xdr:to>
    <xdr:sp macro="" textlink="">
      <xdr:nvSpPr>
        <xdr:cNvPr id="7193" name="Text Box 25"/>
        <xdr:cNvSpPr txBox="1">
          <a:spLocks noChangeArrowheads="1"/>
        </xdr:cNvSpPr>
      </xdr:nvSpPr>
      <xdr:spPr bwMode="auto">
        <a:xfrm>
          <a:off x="231933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194" name="Text Box 2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195" name="Text Box 2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21</xdr:col>
      <xdr:colOff>623743</xdr:colOff>
      <xdr:row>0</xdr:row>
      <xdr:rowOff>0</xdr:rowOff>
    </xdr:to>
    <xdr:sp macro="" textlink="">
      <xdr:nvSpPr>
        <xdr:cNvPr id="7196" name="Text Box 28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327025</xdr:colOff>
      <xdr:row>0</xdr:row>
      <xdr:rowOff>0</xdr:rowOff>
    </xdr:from>
    <xdr:to>
      <xdr:col>21</xdr:col>
      <xdr:colOff>663575</xdr:colOff>
      <xdr:row>0</xdr:row>
      <xdr:rowOff>0</xdr:rowOff>
    </xdr:to>
    <xdr:sp macro="" textlink="">
      <xdr:nvSpPr>
        <xdr:cNvPr id="7197" name="Text Box 29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7198" name="Text Box 30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7199" name="Text Box 31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200" name="Text Box 3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201" name="Text Box 33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21</xdr:col>
      <xdr:colOff>623743</xdr:colOff>
      <xdr:row>0</xdr:row>
      <xdr:rowOff>0</xdr:rowOff>
    </xdr:to>
    <xdr:sp macro="" textlink="">
      <xdr:nvSpPr>
        <xdr:cNvPr id="7202" name="Text Box 34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327025</xdr:colOff>
      <xdr:row>0</xdr:row>
      <xdr:rowOff>0</xdr:rowOff>
    </xdr:from>
    <xdr:to>
      <xdr:col>21</xdr:col>
      <xdr:colOff>663575</xdr:colOff>
      <xdr:row>0</xdr:row>
      <xdr:rowOff>0</xdr:rowOff>
    </xdr:to>
    <xdr:sp macro="" textlink="">
      <xdr:nvSpPr>
        <xdr:cNvPr id="7203" name="Text Box 35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204" name="Text Box 3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205" name="Text Box 3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21</xdr:col>
      <xdr:colOff>623743</xdr:colOff>
      <xdr:row>0</xdr:row>
      <xdr:rowOff>0</xdr:rowOff>
    </xdr:to>
    <xdr:sp macro="" textlink="">
      <xdr:nvSpPr>
        <xdr:cNvPr id="7206" name="Text Box 38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327025</xdr:colOff>
      <xdr:row>0</xdr:row>
      <xdr:rowOff>0</xdr:rowOff>
    </xdr:from>
    <xdr:to>
      <xdr:col>21</xdr:col>
      <xdr:colOff>663575</xdr:colOff>
      <xdr:row>0</xdr:row>
      <xdr:rowOff>0</xdr:rowOff>
    </xdr:to>
    <xdr:sp macro="" textlink="">
      <xdr:nvSpPr>
        <xdr:cNvPr id="7207" name="Text Box 39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208" name="Text Box 4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209" name="Text Box 4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21</xdr:col>
      <xdr:colOff>623743</xdr:colOff>
      <xdr:row>0</xdr:row>
      <xdr:rowOff>0</xdr:rowOff>
    </xdr:to>
    <xdr:sp macro="" textlink="">
      <xdr:nvSpPr>
        <xdr:cNvPr id="7210" name="Text Box 42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327025</xdr:colOff>
      <xdr:row>0</xdr:row>
      <xdr:rowOff>0</xdr:rowOff>
    </xdr:from>
    <xdr:to>
      <xdr:col>21</xdr:col>
      <xdr:colOff>663575</xdr:colOff>
      <xdr:row>0</xdr:row>
      <xdr:rowOff>0</xdr:rowOff>
    </xdr:to>
    <xdr:sp macro="" textlink="">
      <xdr:nvSpPr>
        <xdr:cNvPr id="7211" name="Text Box 4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216" name="Text Box 4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217" name="Text Box 49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21</xdr:col>
      <xdr:colOff>623743</xdr:colOff>
      <xdr:row>0</xdr:row>
      <xdr:rowOff>0</xdr:rowOff>
    </xdr:to>
    <xdr:sp macro="" textlink="">
      <xdr:nvSpPr>
        <xdr:cNvPr id="7218" name="Text Box 50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327025</xdr:colOff>
      <xdr:row>0</xdr:row>
      <xdr:rowOff>0</xdr:rowOff>
    </xdr:from>
    <xdr:to>
      <xdr:col>21</xdr:col>
      <xdr:colOff>663575</xdr:colOff>
      <xdr:row>0</xdr:row>
      <xdr:rowOff>0</xdr:rowOff>
    </xdr:to>
    <xdr:sp macro="" textlink="">
      <xdr:nvSpPr>
        <xdr:cNvPr id="7219" name="Text Box 51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80</xdr:row>
      <xdr:rowOff>0</xdr:rowOff>
    </xdr:from>
    <xdr:to>
      <xdr:col>1</xdr:col>
      <xdr:colOff>0</xdr:colOff>
      <xdr:row>80</xdr:row>
      <xdr:rowOff>0</xdr:rowOff>
    </xdr:to>
    <xdr:sp macro="" textlink="">
      <xdr:nvSpPr>
        <xdr:cNvPr id="7224" name="Text Box 56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80</xdr:row>
      <xdr:rowOff>0</xdr:rowOff>
    </xdr:from>
    <xdr:to>
      <xdr:col>1</xdr:col>
      <xdr:colOff>0</xdr:colOff>
      <xdr:row>80</xdr:row>
      <xdr:rowOff>0</xdr:rowOff>
    </xdr:to>
    <xdr:sp macro="" textlink="">
      <xdr:nvSpPr>
        <xdr:cNvPr id="7225" name="Text Box 57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80</xdr:row>
      <xdr:rowOff>0</xdr:rowOff>
    </xdr:from>
    <xdr:to>
      <xdr:col>1</xdr:col>
      <xdr:colOff>0</xdr:colOff>
      <xdr:row>80</xdr:row>
      <xdr:rowOff>0</xdr:rowOff>
    </xdr:to>
    <xdr:sp macro="" textlink="">
      <xdr:nvSpPr>
        <xdr:cNvPr id="7228" name="Text Box 60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80</xdr:row>
      <xdr:rowOff>0</xdr:rowOff>
    </xdr:from>
    <xdr:to>
      <xdr:col>1</xdr:col>
      <xdr:colOff>0</xdr:colOff>
      <xdr:row>80</xdr:row>
      <xdr:rowOff>0</xdr:rowOff>
    </xdr:to>
    <xdr:sp macro="" textlink="">
      <xdr:nvSpPr>
        <xdr:cNvPr id="7229" name="Text Box 61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232" name="Text Box 6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233" name="Text Box 65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7234" name="Text Box 66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161925</xdr:colOff>
      <xdr:row>0</xdr:row>
      <xdr:rowOff>0</xdr:rowOff>
    </xdr:from>
    <xdr:to>
      <xdr:col>46</xdr:col>
      <xdr:colOff>539077</xdr:colOff>
      <xdr:row>0</xdr:row>
      <xdr:rowOff>0</xdr:rowOff>
    </xdr:to>
    <xdr:sp macro="" textlink="">
      <xdr:nvSpPr>
        <xdr:cNvPr id="7235" name="Text Box 67"/>
        <xdr:cNvSpPr txBox="1">
          <a:spLocks noChangeArrowheads="1"/>
        </xdr:cNvSpPr>
      </xdr:nvSpPr>
      <xdr:spPr bwMode="auto">
        <a:xfrm>
          <a:off x="23602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161925</xdr:colOff>
      <xdr:row>0</xdr:row>
      <xdr:rowOff>0</xdr:rowOff>
    </xdr:from>
    <xdr:to>
      <xdr:col>50</xdr:col>
      <xdr:colOff>4522</xdr:colOff>
      <xdr:row>0</xdr:row>
      <xdr:rowOff>0</xdr:rowOff>
    </xdr:to>
    <xdr:sp macro="" textlink="">
      <xdr:nvSpPr>
        <xdr:cNvPr id="7236" name="Text Box 68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317500</xdr:colOff>
      <xdr:row>0</xdr:row>
      <xdr:rowOff>0</xdr:rowOff>
    </xdr:from>
    <xdr:to>
      <xdr:col>49</xdr:col>
      <xdr:colOff>607307</xdr:colOff>
      <xdr:row>0</xdr:row>
      <xdr:rowOff>0</xdr:rowOff>
    </xdr:to>
    <xdr:sp macro="" textlink="">
      <xdr:nvSpPr>
        <xdr:cNvPr id="7237" name="Text Box 69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238" name="Text Box 7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239" name="Text Box 7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21</xdr:col>
      <xdr:colOff>623743</xdr:colOff>
      <xdr:row>0</xdr:row>
      <xdr:rowOff>0</xdr:rowOff>
    </xdr:to>
    <xdr:sp macro="" textlink="">
      <xdr:nvSpPr>
        <xdr:cNvPr id="7240" name="Text Box 72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327025</xdr:colOff>
      <xdr:row>0</xdr:row>
      <xdr:rowOff>0</xdr:rowOff>
    </xdr:from>
    <xdr:to>
      <xdr:col>21</xdr:col>
      <xdr:colOff>663575</xdr:colOff>
      <xdr:row>0</xdr:row>
      <xdr:rowOff>0</xdr:rowOff>
    </xdr:to>
    <xdr:sp macro="" textlink="">
      <xdr:nvSpPr>
        <xdr:cNvPr id="7241" name="Text Box 7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7242" name="Text Box 74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7243" name="Text Box 75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244" name="Text Box 7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245" name="Text Box 7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21</xdr:col>
      <xdr:colOff>623743</xdr:colOff>
      <xdr:row>0</xdr:row>
      <xdr:rowOff>0</xdr:rowOff>
    </xdr:to>
    <xdr:sp macro="" textlink="">
      <xdr:nvSpPr>
        <xdr:cNvPr id="7246" name="Text Box 78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327025</xdr:colOff>
      <xdr:row>0</xdr:row>
      <xdr:rowOff>0</xdr:rowOff>
    </xdr:from>
    <xdr:to>
      <xdr:col>21</xdr:col>
      <xdr:colOff>663575</xdr:colOff>
      <xdr:row>0</xdr:row>
      <xdr:rowOff>0</xdr:rowOff>
    </xdr:to>
    <xdr:sp macro="" textlink="">
      <xdr:nvSpPr>
        <xdr:cNvPr id="7247" name="Text Box 79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248" name="Text Box 8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249" name="Text Box 8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21</xdr:col>
      <xdr:colOff>623743</xdr:colOff>
      <xdr:row>0</xdr:row>
      <xdr:rowOff>0</xdr:rowOff>
    </xdr:to>
    <xdr:sp macro="" textlink="">
      <xdr:nvSpPr>
        <xdr:cNvPr id="7250" name="Text Box 82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327025</xdr:colOff>
      <xdr:row>0</xdr:row>
      <xdr:rowOff>0</xdr:rowOff>
    </xdr:from>
    <xdr:to>
      <xdr:col>21</xdr:col>
      <xdr:colOff>663575</xdr:colOff>
      <xdr:row>0</xdr:row>
      <xdr:rowOff>0</xdr:rowOff>
    </xdr:to>
    <xdr:sp macro="" textlink="">
      <xdr:nvSpPr>
        <xdr:cNvPr id="7251" name="Text Box 8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80</xdr:row>
      <xdr:rowOff>0</xdr:rowOff>
    </xdr:from>
    <xdr:to>
      <xdr:col>1</xdr:col>
      <xdr:colOff>0</xdr:colOff>
      <xdr:row>80</xdr:row>
      <xdr:rowOff>0</xdr:rowOff>
    </xdr:to>
    <xdr:sp macro="" textlink="">
      <xdr:nvSpPr>
        <xdr:cNvPr id="7256" name="Text Box 88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80</xdr:row>
      <xdr:rowOff>0</xdr:rowOff>
    </xdr:from>
    <xdr:to>
      <xdr:col>1</xdr:col>
      <xdr:colOff>0</xdr:colOff>
      <xdr:row>80</xdr:row>
      <xdr:rowOff>0</xdr:rowOff>
    </xdr:to>
    <xdr:sp macro="" textlink="">
      <xdr:nvSpPr>
        <xdr:cNvPr id="7257" name="Text Box 89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80</xdr:row>
      <xdr:rowOff>0</xdr:rowOff>
    </xdr:from>
    <xdr:to>
      <xdr:col>1</xdr:col>
      <xdr:colOff>0</xdr:colOff>
      <xdr:row>80</xdr:row>
      <xdr:rowOff>0</xdr:rowOff>
    </xdr:to>
    <xdr:sp macro="" textlink="">
      <xdr:nvSpPr>
        <xdr:cNvPr id="7260" name="Text Box 92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80</xdr:row>
      <xdr:rowOff>0</xdr:rowOff>
    </xdr:from>
    <xdr:to>
      <xdr:col>1</xdr:col>
      <xdr:colOff>0</xdr:colOff>
      <xdr:row>80</xdr:row>
      <xdr:rowOff>0</xdr:rowOff>
    </xdr:to>
    <xdr:sp macro="" textlink="">
      <xdr:nvSpPr>
        <xdr:cNvPr id="7261" name="Text Box 93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7264" name="Text Box 9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21</xdr:col>
      <xdr:colOff>623743</xdr:colOff>
      <xdr:row>0</xdr:row>
      <xdr:rowOff>0</xdr:rowOff>
    </xdr:to>
    <xdr:sp macro="" textlink="">
      <xdr:nvSpPr>
        <xdr:cNvPr id="7266" name="Text Box 98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327025</xdr:colOff>
      <xdr:row>0</xdr:row>
      <xdr:rowOff>0</xdr:rowOff>
    </xdr:from>
    <xdr:to>
      <xdr:col>21</xdr:col>
      <xdr:colOff>663575</xdr:colOff>
      <xdr:row>0</xdr:row>
      <xdr:rowOff>0</xdr:rowOff>
    </xdr:to>
    <xdr:sp macro="" textlink="">
      <xdr:nvSpPr>
        <xdr:cNvPr id="7267" name="Text Box 99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80</xdr:row>
      <xdr:rowOff>0</xdr:rowOff>
    </xdr:from>
    <xdr:to>
      <xdr:col>1</xdr:col>
      <xdr:colOff>0</xdr:colOff>
      <xdr:row>80</xdr:row>
      <xdr:rowOff>0</xdr:rowOff>
    </xdr:to>
    <xdr:sp macro="" textlink="">
      <xdr:nvSpPr>
        <xdr:cNvPr id="7268" name="Text Box 100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80</xdr:row>
      <xdr:rowOff>0</xdr:rowOff>
    </xdr:from>
    <xdr:to>
      <xdr:col>1</xdr:col>
      <xdr:colOff>0</xdr:colOff>
      <xdr:row>80</xdr:row>
      <xdr:rowOff>0</xdr:rowOff>
    </xdr:to>
    <xdr:sp macro="" textlink="">
      <xdr:nvSpPr>
        <xdr:cNvPr id="7270" name="Text Box 102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80</xdr:row>
      <xdr:rowOff>0</xdr:rowOff>
    </xdr:from>
    <xdr:to>
      <xdr:col>1</xdr:col>
      <xdr:colOff>0</xdr:colOff>
      <xdr:row>80</xdr:row>
      <xdr:rowOff>0</xdr:rowOff>
    </xdr:to>
    <xdr:sp macro="" textlink="">
      <xdr:nvSpPr>
        <xdr:cNvPr id="7271" name="Text Box 103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0</xdr:colOff>
      <xdr:row>126</xdr:row>
      <xdr:rowOff>0</xdr:rowOff>
    </xdr:to>
    <xdr:sp macro="" textlink="">
      <xdr:nvSpPr>
        <xdr:cNvPr id="7276" name="Text Box 108"/>
        <xdr:cNvSpPr txBox="1">
          <a:spLocks noChangeArrowheads="1"/>
        </xdr:cNvSpPr>
      </xdr:nvSpPr>
      <xdr:spPr bwMode="auto">
        <a:xfrm>
          <a:off x="66675" y="177641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0</xdr:colOff>
      <xdr:row>126</xdr:row>
      <xdr:rowOff>0</xdr:rowOff>
    </xdr:to>
    <xdr:sp macro="" textlink="">
      <xdr:nvSpPr>
        <xdr:cNvPr id="7277" name="Text Box 109"/>
        <xdr:cNvSpPr txBox="1">
          <a:spLocks noChangeArrowheads="1"/>
        </xdr:cNvSpPr>
      </xdr:nvSpPr>
      <xdr:spPr bwMode="auto">
        <a:xfrm>
          <a:off x="66675" y="177641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127</xdr:row>
      <xdr:rowOff>0</xdr:rowOff>
    </xdr:from>
    <xdr:to>
      <xdr:col>21</xdr:col>
      <xdr:colOff>623743</xdr:colOff>
      <xdr:row>127</xdr:row>
      <xdr:rowOff>0</xdr:rowOff>
    </xdr:to>
    <xdr:sp macro="" textlink="">
      <xdr:nvSpPr>
        <xdr:cNvPr id="7278" name="Text Box 110"/>
        <xdr:cNvSpPr txBox="1">
          <a:spLocks noChangeArrowheads="1"/>
        </xdr:cNvSpPr>
      </xdr:nvSpPr>
      <xdr:spPr bwMode="auto">
        <a:xfrm>
          <a:off x="10372725" y="177641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327025</xdr:colOff>
      <xdr:row>127</xdr:row>
      <xdr:rowOff>0</xdr:rowOff>
    </xdr:from>
    <xdr:to>
      <xdr:col>21</xdr:col>
      <xdr:colOff>663575</xdr:colOff>
      <xdr:row>127</xdr:row>
      <xdr:rowOff>0</xdr:rowOff>
    </xdr:to>
    <xdr:sp macro="" textlink="">
      <xdr:nvSpPr>
        <xdr:cNvPr id="7279" name="Text Box 111"/>
        <xdr:cNvSpPr txBox="1">
          <a:spLocks noChangeArrowheads="1"/>
        </xdr:cNvSpPr>
      </xdr:nvSpPr>
      <xdr:spPr bwMode="auto">
        <a:xfrm>
          <a:off x="10439400" y="177641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80</xdr:row>
      <xdr:rowOff>0</xdr:rowOff>
    </xdr:from>
    <xdr:to>
      <xdr:col>1</xdr:col>
      <xdr:colOff>0</xdr:colOff>
      <xdr:row>80</xdr:row>
      <xdr:rowOff>0</xdr:rowOff>
    </xdr:to>
    <xdr:sp macro="" textlink="">
      <xdr:nvSpPr>
        <xdr:cNvPr id="7281" name="Text Box 113"/>
        <xdr:cNvSpPr txBox="1">
          <a:spLocks noChangeArrowheads="1"/>
        </xdr:cNvSpPr>
      </xdr:nvSpPr>
      <xdr:spPr bwMode="auto">
        <a:xfrm>
          <a:off x="66675" y="10096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126</xdr:row>
      <xdr:rowOff>0</xdr:rowOff>
    </xdr:from>
    <xdr:to>
      <xdr:col>1</xdr:col>
      <xdr:colOff>0</xdr:colOff>
      <xdr:row>126</xdr:row>
      <xdr:rowOff>0</xdr:rowOff>
    </xdr:to>
    <xdr:sp macro="" textlink="">
      <xdr:nvSpPr>
        <xdr:cNvPr id="7285" name="Text Box 117"/>
        <xdr:cNvSpPr txBox="1">
          <a:spLocks noChangeArrowheads="1"/>
        </xdr:cNvSpPr>
      </xdr:nvSpPr>
      <xdr:spPr bwMode="auto">
        <a:xfrm>
          <a:off x="66675" y="177641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127</xdr:row>
      <xdr:rowOff>0</xdr:rowOff>
    </xdr:from>
    <xdr:to>
      <xdr:col>21</xdr:col>
      <xdr:colOff>623743</xdr:colOff>
      <xdr:row>127</xdr:row>
      <xdr:rowOff>0</xdr:rowOff>
    </xdr:to>
    <xdr:sp macro="" textlink="">
      <xdr:nvSpPr>
        <xdr:cNvPr id="7286" name="Text Box 118"/>
        <xdr:cNvSpPr txBox="1">
          <a:spLocks noChangeArrowheads="1"/>
        </xdr:cNvSpPr>
      </xdr:nvSpPr>
      <xdr:spPr bwMode="auto">
        <a:xfrm>
          <a:off x="10372725" y="177641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85</xdr:row>
      <xdr:rowOff>0</xdr:rowOff>
    </xdr:from>
    <xdr:to>
      <xdr:col>24</xdr:col>
      <xdr:colOff>0</xdr:colOff>
      <xdr:row>85</xdr:row>
      <xdr:rowOff>0</xdr:rowOff>
    </xdr:to>
    <xdr:sp macro="" textlink="">
      <xdr:nvSpPr>
        <xdr:cNvPr id="6160" name="Text Box 16"/>
        <xdr:cNvSpPr txBox="1">
          <a:spLocks noChangeArrowheads="1"/>
        </xdr:cNvSpPr>
      </xdr:nvSpPr>
      <xdr:spPr bwMode="auto">
        <a:xfrm>
          <a:off x="12249150" y="11001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85</xdr:row>
      <xdr:rowOff>0</xdr:rowOff>
    </xdr:from>
    <xdr:to>
      <xdr:col>24</xdr:col>
      <xdr:colOff>0</xdr:colOff>
      <xdr:row>85</xdr:row>
      <xdr:rowOff>0</xdr:rowOff>
    </xdr:to>
    <xdr:sp macro="" textlink="">
      <xdr:nvSpPr>
        <xdr:cNvPr id="6161" name="Text Box 17"/>
        <xdr:cNvSpPr txBox="1">
          <a:spLocks noChangeArrowheads="1"/>
        </xdr:cNvSpPr>
      </xdr:nvSpPr>
      <xdr:spPr bwMode="auto">
        <a:xfrm>
          <a:off x="12249150" y="11001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85</xdr:row>
      <xdr:rowOff>0</xdr:rowOff>
    </xdr:from>
    <xdr:to>
      <xdr:col>24</xdr:col>
      <xdr:colOff>0</xdr:colOff>
      <xdr:row>85</xdr:row>
      <xdr:rowOff>0</xdr:rowOff>
    </xdr:to>
    <xdr:sp macro="" textlink="">
      <xdr:nvSpPr>
        <xdr:cNvPr id="6162" name="Text Box 18"/>
        <xdr:cNvSpPr txBox="1">
          <a:spLocks noChangeArrowheads="1"/>
        </xdr:cNvSpPr>
      </xdr:nvSpPr>
      <xdr:spPr bwMode="auto">
        <a:xfrm>
          <a:off x="12249150" y="11001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85</xdr:row>
      <xdr:rowOff>0</xdr:rowOff>
    </xdr:from>
    <xdr:to>
      <xdr:col>24</xdr:col>
      <xdr:colOff>0</xdr:colOff>
      <xdr:row>85</xdr:row>
      <xdr:rowOff>0</xdr:rowOff>
    </xdr:to>
    <xdr:sp macro="" textlink="">
      <xdr:nvSpPr>
        <xdr:cNvPr id="6163" name="Text Box 19"/>
        <xdr:cNvSpPr txBox="1">
          <a:spLocks noChangeArrowheads="1"/>
        </xdr:cNvSpPr>
      </xdr:nvSpPr>
      <xdr:spPr bwMode="auto">
        <a:xfrm>
          <a:off x="12249150" y="11001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85</xdr:row>
      <xdr:rowOff>0</xdr:rowOff>
    </xdr:from>
    <xdr:to>
      <xdr:col>24</xdr:col>
      <xdr:colOff>0</xdr:colOff>
      <xdr:row>85</xdr:row>
      <xdr:rowOff>0</xdr:rowOff>
    </xdr:to>
    <xdr:sp macro="" textlink="">
      <xdr:nvSpPr>
        <xdr:cNvPr id="6172" name="Text Box 28"/>
        <xdr:cNvSpPr txBox="1">
          <a:spLocks noChangeArrowheads="1"/>
        </xdr:cNvSpPr>
      </xdr:nvSpPr>
      <xdr:spPr bwMode="auto">
        <a:xfrm>
          <a:off x="12249150" y="11001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85</xdr:row>
      <xdr:rowOff>0</xdr:rowOff>
    </xdr:from>
    <xdr:to>
      <xdr:col>24</xdr:col>
      <xdr:colOff>0</xdr:colOff>
      <xdr:row>85</xdr:row>
      <xdr:rowOff>0</xdr:rowOff>
    </xdr:to>
    <xdr:sp macro="" textlink="">
      <xdr:nvSpPr>
        <xdr:cNvPr id="6173" name="Text Box 29"/>
        <xdr:cNvSpPr txBox="1">
          <a:spLocks noChangeArrowheads="1"/>
        </xdr:cNvSpPr>
      </xdr:nvSpPr>
      <xdr:spPr bwMode="auto">
        <a:xfrm>
          <a:off x="12249150" y="11001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75</xdr:row>
      <xdr:rowOff>0</xdr:rowOff>
    </xdr:from>
    <xdr:to>
      <xdr:col>26</xdr:col>
      <xdr:colOff>0</xdr:colOff>
      <xdr:row>75</xdr:row>
      <xdr:rowOff>0</xdr:rowOff>
    </xdr:to>
    <xdr:sp macro="" textlink="">
      <xdr:nvSpPr>
        <xdr:cNvPr id="6207" name="Text Box 63"/>
        <xdr:cNvSpPr txBox="1">
          <a:spLocks noChangeArrowheads="1"/>
        </xdr:cNvSpPr>
      </xdr:nvSpPr>
      <xdr:spPr bwMode="auto">
        <a:xfrm>
          <a:off x="12982575" y="91630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75</xdr:row>
      <xdr:rowOff>0</xdr:rowOff>
    </xdr:from>
    <xdr:to>
      <xdr:col>26</xdr:col>
      <xdr:colOff>0</xdr:colOff>
      <xdr:row>75</xdr:row>
      <xdr:rowOff>0</xdr:rowOff>
    </xdr:to>
    <xdr:sp macro="" textlink="">
      <xdr:nvSpPr>
        <xdr:cNvPr id="6208" name="Text Box 64"/>
        <xdr:cNvSpPr txBox="1">
          <a:spLocks noChangeArrowheads="1"/>
        </xdr:cNvSpPr>
      </xdr:nvSpPr>
      <xdr:spPr bwMode="auto">
        <a:xfrm>
          <a:off x="12982575" y="91630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133350</xdr:colOff>
      <xdr:row>75</xdr:row>
      <xdr:rowOff>0</xdr:rowOff>
    </xdr:from>
    <xdr:to>
      <xdr:col>46</xdr:col>
      <xdr:colOff>539024</xdr:colOff>
      <xdr:row>75</xdr:row>
      <xdr:rowOff>0</xdr:rowOff>
    </xdr:to>
    <xdr:sp macro="" textlink="">
      <xdr:nvSpPr>
        <xdr:cNvPr id="6209" name="Text Box 65"/>
        <xdr:cNvSpPr txBox="1">
          <a:spLocks noChangeArrowheads="1"/>
        </xdr:cNvSpPr>
      </xdr:nvSpPr>
      <xdr:spPr bwMode="auto">
        <a:xfrm>
          <a:off x="23269575" y="91630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85</xdr:row>
      <xdr:rowOff>0</xdr:rowOff>
    </xdr:from>
    <xdr:to>
      <xdr:col>24</xdr:col>
      <xdr:colOff>0</xdr:colOff>
      <xdr:row>85</xdr:row>
      <xdr:rowOff>0</xdr:rowOff>
    </xdr:to>
    <xdr:sp macro="" textlink="">
      <xdr:nvSpPr>
        <xdr:cNvPr id="6216" name="Text Box 72"/>
        <xdr:cNvSpPr txBox="1">
          <a:spLocks noChangeArrowheads="1"/>
        </xdr:cNvSpPr>
      </xdr:nvSpPr>
      <xdr:spPr bwMode="auto">
        <a:xfrm>
          <a:off x="12249150" y="11001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85</xdr:row>
      <xdr:rowOff>0</xdr:rowOff>
    </xdr:from>
    <xdr:to>
      <xdr:col>24</xdr:col>
      <xdr:colOff>0</xdr:colOff>
      <xdr:row>85</xdr:row>
      <xdr:rowOff>0</xdr:rowOff>
    </xdr:to>
    <xdr:sp macro="" textlink="">
      <xdr:nvSpPr>
        <xdr:cNvPr id="6217" name="Text Box 73"/>
        <xdr:cNvSpPr txBox="1">
          <a:spLocks noChangeArrowheads="1"/>
        </xdr:cNvSpPr>
      </xdr:nvSpPr>
      <xdr:spPr bwMode="auto">
        <a:xfrm>
          <a:off x="12249150" y="11001375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77</xdr:row>
      <xdr:rowOff>976</xdr:rowOff>
    </xdr:from>
    <xdr:to>
      <xdr:col>26</xdr:col>
      <xdr:colOff>0</xdr:colOff>
      <xdr:row>77</xdr:row>
      <xdr:rowOff>976</xdr:rowOff>
    </xdr:to>
    <xdr:sp macro="" textlink="">
      <xdr:nvSpPr>
        <xdr:cNvPr id="6245" name="Text Box 101"/>
        <xdr:cNvSpPr txBox="1">
          <a:spLocks noChangeArrowheads="1"/>
        </xdr:cNvSpPr>
      </xdr:nvSpPr>
      <xdr:spPr bwMode="auto">
        <a:xfrm>
          <a:off x="12982575" y="9486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77</xdr:row>
      <xdr:rowOff>976</xdr:rowOff>
    </xdr:from>
    <xdr:to>
      <xdr:col>26</xdr:col>
      <xdr:colOff>0</xdr:colOff>
      <xdr:row>77</xdr:row>
      <xdr:rowOff>976</xdr:rowOff>
    </xdr:to>
    <xdr:sp macro="" textlink="">
      <xdr:nvSpPr>
        <xdr:cNvPr id="6246" name="Text Box 102"/>
        <xdr:cNvSpPr txBox="1">
          <a:spLocks noChangeArrowheads="1"/>
        </xdr:cNvSpPr>
      </xdr:nvSpPr>
      <xdr:spPr bwMode="auto">
        <a:xfrm>
          <a:off x="12982575" y="9486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133350</xdr:colOff>
      <xdr:row>77</xdr:row>
      <xdr:rowOff>976</xdr:rowOff>
    </xdr:from>
    <xdr:to>
      <xdr:col>46</xdr:col>
      <xdr:colOff>539024</xdr:colOff>
      <xdr:row>77</xdr:row>
      <xdr:rowOff>976</xdr:rowOff>
    </xdr:to>
    <xdr:sp macro="" textlink="">
      <xdr:nvSpPr>
        <xdr:cNvPr id="6247" name="Text Box 103"/>
        <xdr:cNvSpPr txBox="1">
          <a:spLocks noChangeArrowheads="1"/>
        </xdr:cNvSpPr>
      </xdr:nvSpPr>
      <xdr:spPr bwMode="auto">
        <a:xfrm>
          <a:off x="23269575" y="94869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63" name="Text Box 119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127</xdr:row>
      <xdr:rowOff>0</xdr:rowOff>
    </xdr:from>
    <xdr:to>
      <xdr:col>26</xdr:col>
      <xdr:colOff>0</xdr:colOff>
      <xdr:row>127</xdr:row>
      <xdr:rowOff>0</xdr:rowOff>
    </xdr:to>
    <xdr:sp macro="" textlink="">
      <xdr:nvSpPr>
        <xdr:cNvPr id="6264" name="Text Box 120"/>
        <xdr:cNvSpPr txBox="1">
          <a:spLocks noChangeArrowheads="1"/>
        </xdr:cNvSpPr>
      </xdr:nvSpPr>
      <xdr:spPr bwMode="auto">
        <a:xfrm>
          <a:off x="12982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127</xdr:row>
      <xdr:rowOff>0</xdr:rowOff>
    </xdr:from>
    <xdr:to>
      <xdr:col>26</xdr:col>
      <xdr:colOff>0</xdr:colOff>
      <xdr:row>127</xdr:row>
      <xdr:rowOff>0</xdr:rowOff>
    </xdr:to>
    <xdr:sp macro="" textlink="">
      <xdr:nvSpPr>
        <xdr:cNvPr id="6265" name="Text Box 121"/>
        <xdr:cNvSpPr txBox="1">
          <a:spLocks noChangeArrowheads="1"/>
        </xdr:cNvSpPr>
      </xdr:nvSpPr>
      <xdr:spPr bwMode="auto">
        <a:xfrm>
          <a:off x="12982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133350</xdr:colOff>
      <xdr:row>127</xdr:row>
      <xdr:rowOff>0</xdr:rowOff>
    </xdr:from>
    <xdr:to>
      <xdr:col>46</xdr:col>
      <xdr:colOff>539024</xdr:colOff>
      <xdr:row>127</xdr:row>
      <xdr:rowOff>0</xdr:rowOff>
    </xdr:to>
    <xdr:sp macro="" textlink="">
      <xdr:nvSpPr>
        <xdr:cNvPr id="6266" name="Text Box 122"/>
        <xdr:cNvSpPr txBox="1">
          <a:spLocks noChangeArrowheads="1"/>
        </xdr:cNvSpPr>
      </xdr:nvSpPr>
      <xdr:spPr bwMode="auto">
        <a:xfrm>
          <a:off x="23269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69" name="Text Box 125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70" name="Text Box 126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71" name="Text Box 127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72" name="Text Box 128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73" name="Text Box 129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74" name="Text Box 130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75" name="Text Box 131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76" name="Text Box 132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77" name="Text Box 133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78" name="Text Box 134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79" name="Text Box 135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80" name="Text Box 136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81" name="Text Box 137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82" name="Text Box 138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83" name="Text Box 139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84" name="Text Box 140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85" name="Text Box 141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86" name="Text Box 142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87" name="Text Box 143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88" name="Text Box 144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89" name="Text Box 145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90" name="Text Box 146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91" name="Text Box 147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92" name="Text Box 148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93" name="Text Box 149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94" name="Text Box 150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95" name="Text Box 151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96" name="Text Box 152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97" name="Text Box 153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98" name="Text Box 154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299" name="Text Box 155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300" name="Text Box 156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301" name="Text Box 157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302" name="Text Box 158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303" name="Text Box 159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304" name="Text Box 160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305" name="Text Box 161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310" name="Text Box 166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127</xdr:row>
      <xdr:rowOff>0</xdr:rowOff>
    </xdr:from>
    <xdr:to>
      <xdr:col>26</xdr:col>
      <xdr:colOff>0</xdr:colOff>
      <xdr:row>127</xdr:row>
      <xdr:rowOff>0</xdr:rowOff>
    </xdr:to>
    <xdr:sp macro="" textlink="">
      <xdr:nvSpPr>
        <xdr:cNvPr id="6311" name="Text Box 167"/>
        <xdr:cNvSpPr txBox="1">
          <a:spLocks noChangeArrowheads="1"/>
        </xdr:cNvSpPr>
      </xdr:nvSpPr>
      <xdr:spPr bwMode="auto">
        <a:xfrm>
          <a:off x="12982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127</xdr:row>
      <xdr:rowOff>0</xdr:rowOff>
    </xdr:from>
    <xdr:to>
      <xdr:col>26</xdr:col>
      <xdr:colOff>0</xdr:colOff>
      <xdr:row>127</xdr:row>
      <xdr:rowOff>0</xdr:rowOff>
    </xdr:to>
    <xdr:sp macro="" textlink="">
      <xdr:nvSpPr>
        <xdr:cNvPr id="6312" name="Text Box 168"/>
        <xdr:cNvSpPr txBox="1">
          <a:spLocks noChangeArrowheads="1"/>
        </xdr:cNvSpPr>
      </xdr:nvSpPr>
      <xdr:spPr bwMode="auto">
        <a:xfrm>
          <a:off x="12982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133350</xdr:colOff>
      <xdr:row>127</xdr:row>
      <xdr:rowOff>0</xdr:rowOff>
    </xdr:from>
    <xdr:to>
      <xdr:col>46</xdr:col>
      <xdr:colOff>539024</xdr:colOff>
      <xdr:row>127</xdr:row>
      <xdr:rowOff>0</xdr:rowOff>
    </xdr:to>
    <xdr:sp macro="" textlink="">
      <xdr:nvSpPr>
        <xdr:cNvPr id="6313" name="Text Box 169"/>
        <xdr:cNvSpPr txBox="1">
          <a:spLocks noChangeArrowheads="1"/>
        </xdr:cNvSpPr>
      </xdr:nvSpPr>
      <xdr:spPr bwMode="auto">
        <a:xfrm>
          <a:off x="23269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314" name="Text Box 170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315" name="Text Box 171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322" name="Text Box 178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127</xdr:row>
      <xdr:rowOff>0</xdr:rowOff>
    </xdr:from>
    <xdr:to>
      <xdr:col>26</xdr:col>
      <xdr:colOff>0</xdr:colOff>
      <xdr:row>127</xdr:row>
      <xdr:rowOff>0</xdr:rowOff>
    </xdr:to>
    <xdr:sp macro="" textlink="">
      <xdr:nvSpPr>
        <xdr:cNvPr id="6323" name="Text Box 179"/>
        <xdr:cNvSpPr txBox="1">
          <a:spLocks noChangeArrowheads="1"/>
        </xdr:cNvSpPr>
      </xdr:nvSpPr>
      <xdr:spPr bwMode="auto">
        <a:xfrm>
          <a:off x="12982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127</xdr:row>
      <xdr:rowOff>0</xdr:rowOff>
    </xdr:from>
    <xdr:to>
      <xdr:col>26</xdr:col>
      <xdr:colOff>0</xdr:colOff>
      <xdr:row>127</xdr:row>
      <xdr:rowOff>0</xdr:rowOff>
    </xdr:to>
    <xdr:sp macro="" textlink="">
      <xdr:nvSpPr>
        <xdr:cNvPr id="6324" name="Text Box 180"/>
        <xdr:cNvSpPr txBox="1">
          <a:spLocks noChangeArrowheads="1"/>
        </xdr:cNvSpPr>
      </xdr:nvSpPr>
      <xdr:spPr bwMode="auto">
        <a:xfrm>
          <a:off x="12982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133350</xdr:colOff>
      <xdr:row>127</xdr:row>
      <xdr:rowOff>0</xdr:rowOff>
    </xdr:from>
    <xdr:to>
      <xdr:col>46</xdr:col>
      <xdr:colOff>539024</xdr:colOff>
      <xdr:row>127</xdr:row>
      <xdr:rowOff>0</xdr:rowOff>
    </xdr:to>
    <xdr:sp macro="" textlink="">
      <xdr:nvSpPr>
        <xdr:cNvPr id="6325" name="Text Box 181"/>
        <xdr:cNvSpPr txBox="1">
          <a:spLocks noChangeArrowheads="1"/>
        </xdr:cNvSpPr>
      </xdr:nvSpPr>
      <xdr:spPr bwMode="auto">
        <a:xfrm>
          <a:off x="23269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326" name="Text Box 182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327" name="Text Box 183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328" name="Text Box 184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127</xdr:row>
      <xdr:rowOff>0</xdr:rowOff>
    </xdr:from>
    <xdr:to>
      <xdr:col>26</xdr:col>
      <xdr:colOff>0</xdr:colOff>
      <xdr:row>127</xdr:row>
      <xdr:rowOff>0</xdr:rowOff>
    </xdr:to>
    <xdr:sp macro="" textlink="">
      <xdr:nvSpPr>
        <xdr:cNvPr id="6329" name="Text Box 185"/>
        <xdr:cNvSpPr txBox="1">
          <a:spLocks noChangeArrowheads="1"/>
        </xdr:cNvSpPr>
      </xdr:nvSpPr>
      <xdr:spPr bwMode="auto">
        <a:xfrm>
          <a:off x="12982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127</xdr:row>
      <xdr:rowOff>0</xdr:rowOff>
    </xdr:from>
    <xdr:to>
      <xdr:col>26</xdr:col>
      <xdr:colOff>0</xdr:colOff>
      <xdr:row>127</xdr:row>
      <xdr:rowOff>0</xdr:rowOff>
    </xdr:to>
    <xdr:sp macro="" textlink="">
      <xdr:nvSpPr>
        <xdr:cNvPr id="6330" name="Text Box 186"/>
        <xdr:cNvSpPr txBox="1">
          <a:spLocks noChangeArrowheads="1"/>
        </xdr:cNvSpPr>
      </xdr:nvSpPr>
      <xdr:spPr bwMode="auto">
        <a:xfrm>
          <a:off x="12982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133350</xdr:colOff>
      <xdr:row>127</xdr:row>
      <xdr:rowOff>0</xdr:rowOff>
    </xdr:from>
    <xdr:to>
      <xdr:col>46</xdr:col>
      <xdr:colOff>539024</xdr:colOff>
      <xdr:row>127</xdr:row>
      <xdr:rowOff>0</xdr:rowOff>
    </xdr:to>
    <xdr:sp macro="" textlink="">
      <xdr:nvSpPr>
        <xdr:cNvPr id="6331" name="Text Box 187"/>
        <xdr:cNvSpPr txBox="1">
          <a:spLocks noChangeArrowheads="1"/>
        </xdr:cNvSpPr>
      </xdr:nvSpPr>
      <xdr:spPr bwMode="auto">
        <a:xfrm>
          <a:off x="23269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332" name="Text Box 188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333" name="Text Box 189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334" name="Text Box 190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127</xdr:row>
      <xdr:rowOff>0</xdr:rowOff>
    </xdr:from>
    <xdr:to>
      <xdr:col>26</xdr:col>
      <xdr:colOff>0</xdr:colOff>
      <xdr:row>127</xdr:row>
      <xdr:rowOff>0</xdr:rowOff>
    </xdr:to>
    <xdr:sp macro="" textlink="">
      <xdr:nvSpPr>
        <xdr:cNvPr id="6335" name="Text Box 191"/>
        <xdr:cNvSpPr txBox="1">
          <a:spLocks noChangeArrowheads="1"/>
        </xdr:cNvSpPr>
      </xdr:nvSpPr>
      <xdr:spPr bwMode="auto">
        <a:xfrm>
          <a:off x="12982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127</xdr:row>
      <xdr:rowOff>0</xdr:rowOff>
    </xdr:from>
    <xdr:to>
      <xdr:col>26</xdr:col>
      <xdr:colOff>0</xdr:colOff>
      <xdr:row>127</xdr:row>
      <xdr:rowOff>0</xdr:rowOff>
    </xdr:to>
    <xdr:sp macro="" textlink="">
      <xdr:nvSpPr>
        <xdr:cNvPr id="6336" name="Text Box 192"/>
        <xdr:cNvSpPr txBox="1">
          <a:spLocks noChangeArrowheads="1"/>
        </xdr:cNvSpPr>
      </xdr:nvSpPr>
      <xdr:spPr bwMode="auto">
        <a:xfrm>
          <a:off x="12982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133350</xdr:colOff>
      <xdr:row>127</xdr:row>
      <xdr:rowOff>0</xdr:rowOff>
    </xdr:from>
    <xdr:to>
      <xdr:col>46</xdr:col>
      <xdr:colOff>539024</xdr:colOff>
      <xdr:row>127</xdr:row>
      <xdr:rowOff>0</xdr:rowOff>
    </xdr:to>
    <xdr:sp macro="" textlink="">
      <xdr:nvSpPr>
        <xdr:cNvPr id="6337" name="Text Box 193"/>
        <xdr:cNvSpPr txBox="1">
          <a:spLocks noChangeArrowheads="1"/>
        </xdr:cNvSpPr>
      </xdr:nvSpPr>
      <xdr:spPr bwMode="auto">
        <a:xfrm>
          <a:off x="232695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338" name="Text Box 194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127</xdr:row>
      <xdr:rowOff>0</xdr:rowOff>
    </xdr:from>
    <xdr:to>
      <xdr:col>1</xdr:col>
      <xdr:colOff>0</xdr:colOff>
      <xdr:row>127</xdr:row>
      <xdr:rowOff>0</xdr:rowOff>
    </xdr:to>
    <xdr:sp macro="" textlink="">
      <xdr:nvSpPr>
        <xdr:cNvPr id="6339" name="Text Box 195"/>
        <xdr:cNvSpPr txBox="1">
          <a:spLocks noChangeArrowheads="1"/>
        </xdr:cNvSpPr>
      </xdr:nvSpPr>
      <xdr:spPr bwMode="auto">
        <a:xfrm>
          <a:off x="66675" y="1784985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265" name="Text Box 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266" name="Text Box 2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267" name="Text Box 3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161925</xdr:colOff>
      <xdr:row>0</xdr:row>
      <xdr:rowOff>0</xdr:rowOff>
    </xdr:from>
    <xdr:to>
      <xdr:col>46</xdr:col>
      <xdr:colOff>539077</xdr:colOff>
      <xdr:row>0</xdr:row>
      <xdr:rowOff>0</xdr:rowOff>
    </xdr:to>
    <xdr:sp macro="" textlink="">
      <xdr:nvSpPr>
        <xdr:cNvPr id="11268" name="Text Box 4"/>
        <xdr:cNvSpPr txBox="1">
          <a:spLocks noChangeArrowheads="1"/>
        </xdr:cNvSpPr>
      </xdr:nvSpPr>
      <xdr:spPr bwMode="auto">
        <a:xfrm>
          <a:off x="23602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161925</xdr:colOff>
      <xdr:row>0</xdr:row>
      <xdr:rowOff>0</xdr:rowOff>
    </xdr:from>
    <xdr:to>
      <xdr:col>50</xdr:col>
      <xdr:colOff>5987</xdr:colOff>
      <xdr:row>0</xdr:row>
      <xdr:rowOff>0</xdr:rowOff>
    </xdr:to>
    <xdr:sp macro="" textlink="">
      <xdr:nvSpPr>
        <xdr:cNvPr id="11269" name="Text Box 5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317500</xdr:colOff>
      <xdr:row>0</xdr:row>
      <xdr:rowOff>0</xdr:rowOff>
    </xdr:from>
    <xdr:to>
      <xdr:col>50</xdr:col>
      <xdr:colOff>7452</xdr:colOff>
      <xdr:row>0</xdr:row>
      <xdr:rowOff>0</xdr:rowOff>
    </xdr:to>
    <xdr:sp macro="" textlink="">
      <xdr:nvSpPr>
        <xdr:cNvPr id="11270" name="Text Box 6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271" name="Text Box 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272" name="Text Box 8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273" name="Text Box 9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273050</xdr:colOff>
      <xdr:row>0</xdr:row>
      <xdr:rowOff>0</xdr:rowOff>
    </xdr:from>
    <xdr:to>
      <xdr:col>47</xdr:col>
      <xdr:colOff>3114</xdr:colOff>
      <xdr:row>0</xdr:row>
      <xdr:rowOff>0</xdr:rowOff>
    </xdr:to>
    <xdr:sp macro="" textlink="">
      <xdr:nvSpPr>
        <xdr:cNvPr id="11274" name="Text Box 10"/>
        <xdr:cNvSpPr txBox="1">
          <a:spLocks noChangeArrowheads="1"/>
        </xdr:cNvSpPr>
      </xdr:nvSpPr>
      <xdr:spPr bwMode="auto">
        <a:xfrm>
          <a:off x="236505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317500</xdr:colOff>
      <xdr:row>0</xdr:row>
      <xdr:rowOff>0</xdr:rowOff>
    </xdr:from>
    <xdr:to>
      <xdr:col>47</xdr:col>
      <xdr:colOff>1667</xdr:colOff>
      <xdr:row>0</xdr:row>
      <xdr:rowOff>0</xdr:rowOff>
    </xdr:to>
    <xdr:sp macro="" textlink="">
      <xdr:nvSpPr>
        <xdr:cNvPr id="11275" name="Text Box 11"/>
        <xdr:cNvSpPr txBox="1">
          <a:spLocks noChangeArrowheads="1"/>
        </xdr:cNvSpPr>
      </xdr:nvSpPr>
      <xdr:spPr bwMode="auto">
        <a:xfrm>
          <a:off x="23669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161925</xdr:colOff>
      <xdr:row>0</xdr:row>
      <xdr:rowOff>0</xdr:rowOff>
    </xdr:from>
    <xdr:to>
      <xdr:col>50</xdr:col>
      <xdr:colOff>5987</xdr:colOff>
      <xdr:row>0</xdr:row>
      <xdr:rowOff>0</xdr:rowOff>
    </xdr:to>
    <xdr:sp macro="" textlink="">
      <xdr:nvSpPr>
        <xdr:cNvPr id="11276" name="Text Box 12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317500</xdr:colOff>
      <xdr:row>0</xdr:row>
      <xdr:rowOff>0</xdr:rowOff>
    </xdr:from>
    <xdr:to>
      <xdr:col>50</xdr:col>
      <xdr:colOff>7452</xdr:colOff>
      <xdr:row>0</xdr:row>
      <xdr:rowOff>0</xdr:rowOff>
    </xdr:to>
    <xdr:sp macro="" textlink="">
      <xdr:nvSpPr>
        <xdr:cNvPr id="11277" name="Text Box 13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278" name="Text Box 1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279" name="Text Box 1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280" name="Text Box 1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11281" name="Text Box 1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1282" name="Text Box 18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1283" name="Text Box 19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1284" name="Text Box 20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1285" name="Text Box 21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42</xdr:col>
      <xdr:colOff>133350</xdr:colOff>
      <xdr:row>0</xdr:row>
      <xdr:rowOff>0</xdr:rowOff>
    </xdr:from>
    <xdr:to>
      <xdr:col>43</xdr:col>
      <xdr:colOff>2931</xdr:colOff>
      <xdr:row>0</xdr:row>
      <xdr:rowOff>0</xdr:rowOff>
    </xdr:to>
    <xdr:sp macro="" textlink="">
      <xdr:nvSpPr>
        <xdr:cNvPr id="11286" name="Text Box 22"/>
        <xdr:cNvSpPr txBox="1">
          <a:spLocks noChangeArrowheads="1"/>
        </xdr:cNvSpPr>
      </xdr:nvSpPr>
      <xdr:spPr bwMode="auto">
        <a:xfrm>
          <a:off x="215836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42</xdr:col>
      <xdr:colOff>295275</xdr:colOff>
      <xdr:row>0</xdr:row>
      <xdr:rowOff>0</xdr:rowOff>
    </xdr:from>
    <xdr:to>
      <xdr:col>43</xdr:col>
      <xdr:colOff>333</xdr:colOff>
      <xdr:row>0</xdr:row>
      <xdr:rowOff>0</xdr:rowOff>
    </xdr:to>
    <xdr:sp macro="" textlink="">
      <xdr:nvSpPr>
        <xdr:cNvPr id="11287" name="Text Box 23"/>
        <xdr:cNvSpPr txBox="1">
          <a:spLocks noChangeArrowheads="1"/>
        </xdr:cNvSpPr>
      </xdr:nvSpPr>
      <xdr:spPr bwMode="auto">
        <a:xfrm>
          <a:off x="216503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45</xdr:col>
      <xdr:colOff>133350</xdr:colOff>
      <xdr:row>0</xdr:row>
      <xdr:rowOff>0</xdr:rowOff>
    </xdr:from>
    <xdr:to>
      <xdr:col>46</xdr:col>
      <xdr:colOff>0</xdr:colOff>
      <xdr:row>0</xdr:row>
      <xdr:rowOff>0</xdr:rowOff>
    </xdr:to>
    <xdr:sp macro="" textlink="">
      <xdr:nvSpPr>
        <xdr:cNvPr id="11288" name="Text Box 24"/>
        <xdr:cNvSpPr txBox="1">
          <a:spLocks noChangeArrowheads="1"/>
        </xdr:cNvSpPr>
      </xdr:nvSpPr>
      <xdr:spPr bwMode="auto">
        <a:xfrm>
          <a:off x="231267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45</xdr:col>
      <xdr:colOff>295275</xdr:colOff>
      <xdr:row>0</xdr:row>
      <xdr:rowOff>0</xdr:rowOff>
    </xdr:from>
    <xdr:to>
      <xdr:col>45</xdr:col>
      <xdr:colOff>474096</xdr:colOff>
      <xdr:row>0</xdr:row>
      <xdr:rowOff>0</xdr:rowOff>
    </xdr:to>
    <xdr:sp macro="" textlink="">
      <xdr:nvSpPr>
        <xdr:cNvPr id="11289" name="Text Box 25"/>
        <xdr:cNvSpPr txBox="1">
          <a:spLocks noChangeArrowheads="1"/>
        </xdr:cNvSpPr>
      </xdr:nvSpPr>
      <xdr:spPr bwMode="auto">
        <a:xfrm>
          <a:off x="231933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290" name="Text Box 2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291" name="Text Box 2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292" name="Text Box 2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11293" name="Text Box 29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1294" name="Text Box 30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1295" name="Text Box 31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296" name="Text Box 3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297" name="Text Box 33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298" name="Text Box 34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11299" name="Text Box 35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00" name="Text Box 3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01" name="Text Box 3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02" name="Text Box 3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11303" name="Text Box 39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04" name="Text Box 4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05" name="Text Box 4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06" name="Text Box 42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11307" name="Text Box 43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08" name="Text Box 4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09" name="Text Box 45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10" name="Text Box 4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11" name="Text Box 4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12" name="Text Box 4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11313" name="Text Box 49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14" name="Text Box 5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15" name="Text Box 5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16" name="Text Box 52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11317" name="Text Box 53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18" name="Text Box 5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19" name="Text Box 5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20" name="Text Box 5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11321" name="Text Box 5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22" name="Text Box 5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323" name="Text Box 59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11324" name="Text Box 60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161925</xdr:colOff>
      <xdr:row>0</xdr:row>
      <xdr:rowOff>0</xdr:rowOff>
    </xdr:from>
    <xdr:to>
      <xdr:col>46</xdr:col>
      <xdr:colOff>539077</xdr:colOff>
      <xdr:row>0</xdr:row>
      <xdr:rowOff>0</xdr:rowOff>
    </xdr:to>
    <xdr:sp macro="" textlink="">
      <xdr:nvSpPr>
        <xdr:cNvPr id="11325" name="Text Box 61"/>
        <xdr:cNvSpPr txBox="1">
          <a:spLocks noChangeArrowheads="1"/>
        </xdr:cNvSpPr>
      </xdr:nvSpPr>
      <xdr:spPr bwMode="auto">
        <a:xfrm>
          <a:off x="23602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161925</xdr:colOff>
      <xdr:row>0</xdr:row>
      <xdr:rowOff>0</xdr:rowOff>
    </xdr:from>
    <xdr:to>
      <xdr:col>50</xdr:col>
      <xdr:colOff>5987</xdr:colOff>
      <xdr:row>0</xdr:row>
      <xdr:rowOff>0</xdr:rowOff>
    </xdr:to>
    <xdr:sp macro="" textlink="">
      <xdr:nvSpPr>
        <xdr:cNvPr id="11326" name="Text Box 62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317500</xdr:colOff>
      <xdr:row>0</xdr:row>
      <xdr:rowOff>0</xdr:rowOff>
    </xdr:from>
    <xdr:to>
      <xdr:col>50</xdr:col>
      <xdr:colOff>7452</xdr:colOff>
      <xdr:row>0</xdr:row>
      <xdr:rowOff>0</xdr:rowOff>
    </xdr:to>
    <xdr:sp macro="" textlink="">
      <xdr:nvSpPr>
        <xdr:cNvPr id="11327" name="Text Box 63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28" name="Text Box 6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29" name="Text Box 6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30" name="Text Box 6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11331" name="Text Box 6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1332" name="Text Box 68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11333" name="Text Box 69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34" name="Text Box 7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35" name="Text Box 7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36" name="Text Box 72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11337" name="Text Box 73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38" name="Text Box 7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39" name="Text Box 7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40" name="Text Box 7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11341" name="Text Box 7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42" name="Text Box 7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43" name="Text Box 79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44" name="Text Box 8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45" name="Text Box 81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11346" name="Text Box 82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47" name="Text Box 83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48" name="Text Box 8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49" name="Text Box 85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11350" name="Text Box 86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51" name="Text Box 8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52" name="Text Box 8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53" name="Text Box 89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11354" name="Text Box 90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55" name="Text Box 9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56" name="Text Box 9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57" name="Text Box 9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58" name="Text Box 9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59" name="Text Box 9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60" name="Text Box 9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11361" name="Text Box 9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62" name="Text Box 9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63" name="Text Box 99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11364" name="Text Box 100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65" name="Text Box 10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66" name="Text Box 10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67" name="Text Box 10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11368" name="Text Box 104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69" name="Text Box 10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70" name="Text Box 10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71" name="Text Box 107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72" name="Text Box 10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73" name="Text Box 109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74" name="Text Box 110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11375" name="Text Box 111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76" name="Text Box 11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77" name="Text Box 11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11378" name="Text Box 114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79" name="Text Box 11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80" name="Text Box 11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81" name="Text Box 117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11382" name="Text Box 118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83" name="Text Box 119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84" name="Text Box 12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85" name="Text Box 121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86" name="Text Box 12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87" name="Text Box 123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88" name="Text Box 124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11389" name="Text Box 125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0</xdr:col>
      <xdr:colOff>623743</xdr:colOff>
      <xdr:row>113</xdr:row>
      <xdr:rowOff>0</xdr:rowOff>
    </xdr:to>
    <xdr:sp macro="" textlink="">
      <xdr:nvSpPr>
        <xdr:cNvPr id="11392" name="Text Box 128"/>
        <xdr:cNvSpPr txBox="1">
          <a:spLocks noChangeArrowheads="1"/>
        </xdr:cNvSpPr>
      </xdr:nvSpPr>
      <xdr:spPr bwMode="auto">
        <a:xfrm>
          <a:off x="66675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0</xdr:col>
      <xdr:colOff>623743</xdr:colOff>
      <xdr:row>113</xdr:row>
      <xdr:rowOff>0</xdr:rowOff>
    </xdr:to>
    <xdr:sp macro="" textlink="">
      <xdr:nvSpPr>
        <xdr:cNvPr id="11393" name="Text Box 129"/>
        <xdr:cNvSpPr txBox="1">
          <a:spLocks noChangeArrowheads="1"/>
        </xdr:cNvSpPr>
      </xdr:nvSpPr>
      <xdr:spPr bwMode="auto">
        <a:xfrm>
          <a:off x="66675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0</xdr:colOff>
      <xdr:row>113</xdr:row>
      <xdr:rowOff>0</xdr:rowOff>
    </xdr:to>
    <xdr:sp macro="" textlink="">
      <xdr:nvSpPr>
        <xdr:cNvPr id="11394" name="Text Box 130"/>
        <xdr:cNvSpPr txBox="1">
          <a:spLocks noChangeArrowheads="1"/>
        </xdr:cNvSpPr>
      </xdr:nvSpPr>
      <xdr:spPr bwMode="auto">
        <a:xfrm>
          <a:off x="10439400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113</xdr:row>
      <xdr:rowOff>0</xdr:rowOff>
    </xdr:from>
    <xdr:to>
      <xdr:col>21</xdr:col>
      <xdr:colOff>377428</xdr:colOff>
      <xdr:row>113</xdr:row>
      <xdr:rowOff>0</xdr:rowOff>
    </xdr:to>
    <xdr:sp macro="" textlink="">
      <xdr:nvSpPr>
        <xdr:cNvPr id="11395" name="Text Box 131"/>
        <xdr:cNvSpPr txBox="1">
          <a:spLocks noChangeArrowheads="1"/>
        </xdr:cNvSpPr>
      </xdr:nvSpPr>
      <xdr:spPr bwMode="auto">
        <a:xfrm>
          <a:off x="10506075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96" name="Text Box 13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397" name="Text Box 13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98" name="Text Box 13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399" name="Text Box 13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400" name="Text Box 13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11401" name="Text Box 13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402" name="Text Box 13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403" name="Text Box 139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11404" name="Text Box 140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411" name="Text Box 14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412" name="Text Box 14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416" name="Text Box 15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417" name="Text Box 15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418" name="Text Box 15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419" name="Text Box 155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0</xdr:col>
      <xdr:colOff>623743</xdr:colOff>
      <xdr:row>113</xdr:row>
      <xdr:rowOff>0</xdr:rowOff>
    </xdr:to>
    <xdr:sp macro="" textlink="">
      <xdr:nvSpPr>
        <xdr:cNvPr id="11420" name="Text Box 156"/>
        <xdr:cNvSpPr txBox="1">
          <a:spLocks noChangeArrowheads="1"/>
        </xdr:cNvSpPr>
      </xdr:nvSpPr>
      <xdr:spPr bwMode="auto">
        <a:xfrm>
          <a:off x="66675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0</xdr:colOff>
      <xdr:row>113</xdr:row>
      <xdr:rowOff>0</xdr:rowOff>
    </xdr:to>
    <xdr:sp macro="" textlink="">
      <xdr:nvSpPr>
        <xdr:cNvPr id="11421" name="Text Box 157"/>
        <xdr:cNvSpPr txBox="1">
          <a:spLocks noChangeArrowheads="1"/>
        </xdr:cNvSpPr>
      </xdr:nvSpPr>
      <xdr:spPr bwMode="auto">
        <a:xfrm>
          <a:off x="10439400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113</xdr:row>
      <xdr:rowOff>0</xdr:rowOff>
    </xdr:from>
    <xdr:to>
      <xdr:col>21</xdr:col>
      <xdr:colOff>377428</xdr:colOff>
      <xdr:row>113</xdr:row>
      <xdr:rowOff>0</xdr:rowOff>
    </xdr:to>
    <xdr:sp macro="" textlink="">
      <xdr:nvSpPr>
        <xdr:cNvPr id="11422" name="Text Box 158"/>
        <xdr:cNvSpPr txBox="1">
          <a:spLocks noChangeArrowheads="1"/>
        </xdr:cNvSpPr>
      </xdr:nvSpPr>
      <xdr:spPr bwMode="auto">
        <a:xfrm>
          <a:off x="10506075" y="154971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0</xdr:col>
      <xdr:colOff>623743</xdr:colOff>
      <xdr:row>0</xdr:row>
      <xdr:rowOff>0</xdr:rowOff>
    </xdr:to>
    <xdr:sp macro="" textlink="">
      <xdr:nvSpPr>
        <xdr:cNvPr id="11423" name="Text Box 159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0</xdr:row>
      <xdr:rowOff>0</xdr:rowOff>
    </xdr:from>
    <xdr:to>
      <xdr:col>22</xdr:col>
      <xdr:colOff>0</xdr:colOff>
      <xdr:row>0</xdr:row>
      <xdr:rowOff>0</xdr:rowOff>
    </xdr:to>
    <xdr:sp macro="" textlink="">
      <xdr:nvSpPr>
        <xdr:cNvPr id="11424" name="Text Box 160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13382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075" name="Text Box 3"/>
        <xdr:cNvSpPr txBox="1">
          <a:spLocks noChangeArrowheads="1"/>
        </xdr:cNvSpPr>
      </xdr:nvSpPr>
      <xdr:spPr bwMode="auto">
        <a:xfrm>
          <a:off x="13382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133350</xdr:colOff>
      <xdr:row>0</xdr:row>
      <xdr:rowOff>0</xdr:rowOff>
    </xdr:from>
    <xdr:to>
      <xdr:col>46</xdr:col>
      <xdr:colOff>539024</xdr:colOff>
      <xdr:row>0</xdr:row>
      <xdr:rowOff>0</xdr:rowOff>
    </xdr:to>
    <xdr:sp macro="" textlink="">
      <xdr:nvSpPr>
        <xdr:cNvPr id="3076" name="Text Box 4"/>
        <xdr:cNvSpPr txBox="1">
          <a:spLocks noChangeArrowheads="1"/>
        </xdr:cNvSpPr>
      </xdr:nvSpPr>
      <xdr:spPr bwMode="auto">
        <a:xfrm>
          <a:off x="23669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161925</xdr:colOff>
      <xdr:row>0</xdr:row>
      <xdr:rowOff>0</xdr:rowOff>
    </xdr:from>
    <xdr:to>
      <xdr:col>50</xdr:col>
      <xdr:colOff>5987</xdr:colOff>
      <xdr:row>0</xdr:row>
      <xdr:rowOff>0</xdr:rowOff>
    </xdr:to>
    <xdr:sp macro="" textlink="">
      <xdr:nvSpPr>
        <xdr:cNvPr id="3077" name="Text Box 5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317500</xdr:colOff>
      <xdr:row>0</xdr:row>
      <xdr:rowOff>0</xdr:rowOff>
    </xdr:from>
    <xdr:to>
      <xdr:col>49</xdr:col>
      <xdr:colOff>607307</xdr:colOff>
      <xdr:row>0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259365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080" name="Text Box 8"/>
        <xdr:cNvSpPr txBox="1">
          <a:spLocks noChangeArrowheads="1"/>
        </xdr:cNvSpPr>
      </xdr:nvSpPr>
      <xdr:spPr bwMode="auto">
        <a:xfrm>
          <a:off x="13382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13382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276225</xdr:colOff>
      <xdr:row>0</xdr:row>
      <xdr:rowOff>0</xdr:rowOff>
    </xdr:from>
    <xdr:to>
      <xdr:col>46</xdr:col>
      <xdr:colOff>540385</xdr:colOff>
      <xdr:row>0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237172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317500</xdr:colOff>
      <xdr:row>0</xdr:row>
      <xdr:rowOff>0</xdr:rowOff>
    </xdr:from>
    <xdr:to>
      <xdr:col>47</xdr:col>
      <xdr:colOff>1598</xdr:colOff>
      <xdr:row>0</xdr:row>
      <xdr:rowOff>0</xdr:rowOff>
    </xdr:to>
    <xdr:sp macro="" textlink="">
      <xdr:nvSpPr>
        <xdr:cNvPr id="3083" name="Text Box 11"/>
        <xdr:cNvSpPr txBox="1">
          <a:spLocks noChangeArrowheads="1"/>
        </xdr:cNvSpPr>
      </xdr:nvSpPr>
      <xdr:spPr bwMode="auto">
        <a:xfrm>
          <a:off x="237363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161925</xdr:colOff>
      <xdr:row>0</xdr:row>
      <xdr:rowOff>0</xdr:rowOff>
    </xdr:from>
    <xdr:to>
      <xdr:col>50</xdr:col>
      <xdr:colOff>5987</xdr:colOff>
      <xdr:row>0</xdr:row>
      <xdr:rowOff>0</xdr:rowOff>
    </xdr:to>
    <xdr:sp macro="" textlink="">
      <xdr:nvSpPr>
        <xdr:cNvPr id="3084" name="Text Box 12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317500</xdr:colOff>
      <xdr:row>0</xdr:row>
      <xdr:rowOff>0</xdr:rowOff>
    </xdr:from>
    <xdr:to>
      <xdr:col>49</xdr:col>
      <xdr:colOff>607307</xdr:colOff>
      <xdr:row>0</xdr:row>
      <xdr:rowOff>0</xdr:rowOff>
    </xdr:to>
    <xdr:sp macro="" textlink="">
      <xdr:nvSpPr>
        <xdr:cNvPr id="3085" name="Text Box 13"/>
        <xdr:cNvSpPr txBox="1">
          <a:spLocks noChangeArrowheads="1"/>
        </xdr:cNvSpPr>
      </xdr:nvSpPr>
      <xdr:spPr bwMode="auto">
        <a:xfrm>
          <a:off x="259365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0</xdr:row>
      <xdr:rowOff>0</xdr:rowOff>
    </xdr:from>
    <xdr:to>
      <xdr:col>21</xdr:col>
      <xdr:colOff>380562</xdr:colOff>
      <xdr:row>0</xdr:row>
      <xdr:rowOff>0</xdr:rowOff>
    </xdr:to>
    <xdr:sp macro="" textlink="">
      <xdr:nvSpPr>
        <xdr:cNvPr id="3088" name="Text Box 16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3089" name="Text Box 17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126492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126492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3092" name="Text Box 20"/>
        <xdr:cNvSpPr txBox="1">
          <a:spLocks noChangeArrowheads="1"/>
        </xdr:cNvSpPr>
      </xdr:nvSpPr>
      <xdr:spPr bwMode="auto">
        <a:xfrm>
          <a:off x="126492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3093" name="Text Box 21"/>
        <xdr:cNvSpPr txBox="1">
          <a:spLocks noChangeArrowheads="1"/>
        </xdr:cNvSpPr>
      </xdr:nvSpPr>
      <xdr:spPr bwMode="auto">
        <a:xfrm>
          <a:off x="126492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42</xdr:col>
      <xdr:colOff>161925</xdr:colOff>
      <xdr:row>0</xdr:row>
      <xdr:rowOff>0</xdr:rowOff>
    </xdr:from>
    <xdr:to>
      <xdr:col>43</xdr:col>
      <xdr:colOff>11067</xdr:colOff>
      <xdr:row>0</xdr:row>
      <xdr:rowOff>0</xdr:rowOff>
    </xdr:to>
    <xdr:sp macro="" textlink="">
      <xdr:nvSpPr>
        <xdr:cNvPr id="3094" name="Text Box 22"/>
        <xdr:cNvSpPr txBox="1">
          <a:spLocks noChangeArrowheads="1"/>
        </xdr:cNvSpPr>
      </xdr:nvSpPr>
      <xdr:spPr bwMode="auto">
        <a:xfrm>
          <a:off x="216503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42</xdr:col>
      <xdr:colOff>295275</xdr:colOff>
      <xdr:row>0</xdr:row>
      <xdr:rowOff>0</xdr:rowOff>
    </xdr:from>
    <xdr:to>
      <xdr:col>43</xdr:col>
      <xdr:colOff>2931</xdr:colOff>
      <xdr:row>0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217170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45</xdr:col>
      <xdr:colOff>161925</xdr:colOff>
      <xdr:row>0</xdr:row>
      <xdr:rowOff>0</xdr:rowOff>
    </xdr:from>
    <xdr:to>
      <xdr:col>45</xdr:col>
      <xdr:colOff>473075</xdr:colOff>
      <xdr:row>0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231933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45</xdr:col>
      <xdr:colOff>295275</xdr:colOff>
      <xdr:row>0</xdr:row>
      <xdr:rowOff>0</xdr:rowOff>
    </xdr:from>
    <xdr:to>
      <xdr:col>45</xdr:col>
      <xdr:colOff>474096</xdr:colOff>
      <xdr:row>0</xdr:row>
      <xdr:rowOff>0</xdr:rowOff>
    </xdr:to>
    <xdr:sp macro="" textlink="">
      <xdr:nvSpPr>
        <xdr:cNvPr id="3097" name="Text Box 25"/>
        <xdr:cNvSpPr txBox="1">
          <a:spLocks noChangeArrowheads="1"/>
        </xdr:cNvSpPr>
      </xdr:nvSpPr>
      <xdr:spPr bwMode="auto">
        <a:xfrm>
          <a:off x="232600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098" name="Text Box 2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0</xdr:row>
      <xdr:rowOff>0</xdr:rowOff>
    </xdr:from>
    <xdr:to>
      <xdr:col>21</xdr:col>
      <xdr:colOff>380562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3101" name="Text Box 29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126492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126492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08" name="Text Box 36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09" name="Text Box 37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 macro="" textlink="">
      <xdr:nvSpPr>
        <xdr:cNvPr id="3114" name="Text Box 42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17" name="Text Box 45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20" name="Text Box 48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21" name="Text Box 49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 macro="" textlink="">
      <xdr:nvSpPr>
        <xdr:cNvPr id="3122" name="Text Box 50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 macro="" textlink="">
      <xdr:nvSpPr>
        <xdr:cNvPr id="3127" name="Text Box 55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 macro="" textlink="">
      <xdr:nvSpPr>
        <xdr:cNvPr id="3130" name="Text Box 58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33" name="Text Box 61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 macro="" textlink="">
      <xdr:nvSpPr>
        <xdr:cNvPr id="3134" name="Text Box 62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 macro="" textlink="">
      <xdr:nvSpPr>
        <xdr:cNvPr id="3135" name="Text Box 63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13382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0</xdr:colOff>
      <xdr:row>0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13382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133350</xdr:colOff>
      <xdr:row>0</xdr:row>
      <xdr:rowOff>0</xdr:rowOff>
    </xdr:from>
    <xdr:to>
      <xdr:col>46</xdr:col>
      <xdr:colOff>539024</xdr:colOff>
      <xdr:row>0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23669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161925</xdr:colOff>
      <xdr:row>0</xdr:row>
      <xdr:rowOff>0</xdr:rowOff>
    </xdr:from>
    <xdr:to>
      <xdr:col>50</xdr:col>
      <xdr:colOff>5987</xdr:colOff>
      <xdr:row>0</xdr:row>
      <xdr:rowOff>0</xdr:rowOff>
    </xdr:to>
    <xdr:sp macro="" textlink="">
      <xdr:nvSpPr>
        <xdr:cNvPr id="3140" name="Text Box 68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317500</xdr:colOff>
      <xdr:row>0</xdr:row>
      <xdr:rowOff>0</xdr:rowOff>
    </xdr:from>
    <xdr:to>
      <xdr:col>49</xdr:col>
      <xdr:colOff>607307</xdr:colOff>
      <xdr:row>0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259365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0</xdr:row>
      <xdr:rowOff>0</xdr:rowOff>
    </xdr:from>
    <xdr:to>
      <xdr:col>21</xdr:col>
      <xdr:colOff>380562</xdr:colOff>
      <xdr:row>0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103727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377428</xdr:colOff>
      <xdr:row>0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3146" name="Text Box 74"/>
        <xdr:cNvSpPr txBox="1">
          <a:spLocks noChangeArrowheads="1"/>
        </xdr:cNvSpPr>
      </xdr:nvSpPr>
      <xdr:spPr bwMode="auto">
        <a:xfrm>
          <a:off x="126492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3147" name="Text Box 75"/>
        <xdr:cNvSpPr txBox="1">
          <a:spLocks noChangeArrowheads="1"/>
        </xdr:cNvSpPr>
      </xdr:nvSpPr>
      <xdr:spPr bwMode="auto">
        <a:xfrm>
          <a:off x="126492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69</xdr:row>
      <xdr:rowOff>0</xdr:rowOff>
    </xdr:from>
    <xdr:to>
      <xdr:col>1</xdr:col>
      <xdr:colOff>0</xdr:colOff>
      <xdr:row>69</xdr:row>
      <xdr:rowOff>0</xdr:rowOff>
    </xdr:to>
    <xdr:sp macro="" textlink="">
      <xdr:nvSpPr>
        <xdr:cNvPr id="3148" name="Text Box 76"/>
        <xdr:cNvSpPr txBox="1">
          <a:spLocks noChangeArrowheads="1"/>
        </xdr:cNvSpPr>
      </xdr:nvSpPr>
      <xdr:spPr bwMode="auto">
        <a:xfrm>
          <a:off x="66675" y="81629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69</xdr:row>
      <xdr:rowOff>0</xdr:rowOff>
    </xdr:from>
    <xdr:to>
      <xdr:col>1</xdr:col>
      <xdr:colOff>0</xdr:colOff>
      <xdr:row>69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66675" y="81629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69</xdr:row>
      <xdr:rowOff>0</xdr:rowOff>
    </xdr:from>
    <xdr:to>
      <xdr:col>21</xdr:col>
      <xdr:colOff>380562</xdr:colOff>
      <xdr:row>69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10372725" y="81629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69</xdr:row>
      <xdr:rowOff>0</xdr:rowOff>
    </xdr:from>
    <xdr:to>
      <xdr:col>21</xdr:col>
      <xdr:colOff>377428</xdr:colOff>
      <xdr:row>69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10439400" y="81629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56" name="Text Box 84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 macro="" textlink="">
      <xdr:nvSpPr>
        <xdr:cNvPr id="3159" name="Text Box 87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60" name="Text Box 88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61" name="Text Box 89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 macro="" textlink="">
      <xdr:nvSpPr>
        <xdr:cNvPr id="3166" name="Text Box 94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71</xdr:row>
      <xdr:rowOff>4884</xdr:rowOff>
    </xdr:from>
    <xdr:to>
      <xdr:col>1</xdr:col>
      <xdr:colOff>0</xdr:colOff>
      <xdr:row>71</xdr:row>
      <xdr:rowOff>4884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66675" y="84867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71</xdr:row>
      <xdr:rowOff>4884</xdr:rowOff>
    </xdr:from>
    <xdr:to>
      <xdr:col>1</xdr:col>
      <xdr:colOff>0</xdr:colOff>
      <xdr:row>71</xdr:row>
      <xdr:rowOff>4884</xdr:rowOff>
    </xdr:to>
    <xdr:sp macro="" textlink="">
      <xdr:nvSpPr>
        <xdr:cNvPr id="3169" name="Text Box 97"/>
        <xdr:cNvSpPr txBox="1">
          <a:spLocks noChangeArrowheads="1"/>
        </xdr:cNvSpPr>
      </xdr:nvSpPr>
      <xdr:spPr bwMode="auto">
        <a:xfrm>
          <a:off x="66675" y="84867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74" name="Text Box 102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 macro="" textlink="">
      <xdr:nvSpPr>
        <xdr:cNvPr id="3179" name="Text Box 107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 macro="" textlink="">
      <xdr:nvSpPr>
        <xdr:cNvPr id="3182" name="Text Box 110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114</xdr:row>
      <xdr:rowOff>0</xdr:rowOff>
    </xdr:from>
    <xdr:to>
      <xdr:col>21</xdr:col>
      <xdr:colOff>377428</xdr:colOff>
      <xdr:row>114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10439400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 macro="" textlink="">
      <xdr:nvSpPr>
        <xdr:cNvPr id="3185" name="Text Box 113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86" name="Text Box 114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 macro="" textlink="">
      <xdr:nvSpPr>
        <xdr:cNvPr id="3187" name="Text Box 115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0</xdr:colOff>
      <xdr:row>114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6667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114</xdr:row>
      <xdr:rowOff>0</xdr:rowOff>
    </xdr:from>
    <xdr:to>
      <xdr:col>21</xdr:col>
      <xdr:colOff>380562</xdr:colOff>
      <xdr:row>114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10372725" y="156686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0</xdr:rowOff>
    </xdr:from>
    <xdr:to>
      <xdr:col>1</xdr:col>
      <xdr:colOff>1259</xdr:colOff>
      <xdr:row>0</xdr:row>
      <xdr:rowOff>0</xdr:rowOff>
    </xdr:to>
    <xdr:sp macro="" textlink="">
      <xdr:nvSpPr>
        <xdr:cNvPr id="5121" name="Text Box 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1259</xdr:colOff>
      <xdr:row>0</xdr:row>
      <xdr:rowOff>0</xdr:rowOff>
    </xdr:to>
    <xdr:sp macro="" textlink="">
      <xdr:nvSpPr>
        <xdr:cNvPr id="5122" name="Text Box 2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1259</xdr:colOff>
      <xdr:row>0</xdr:row>
      <xdr:rowOff>0</xdr:rowOff>
    </xdr:to>
    <xdr:sp macro="" textlink="">
      <xdr:nvSpPr>
        <xdr:cNvPr id="5123" name="Text Box 3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161925</xdr:colOff>
      <xdr:row>0</xdr:row>
      <xdr:rowOff>0</xdr:rowOff>
    </xdr:from>
    <xdr:to>
      <xdr:col>46</xdr:col>
      <xdr:colOff>539077</xdr:colOff>
      <xdr:row>0</xdr:row>
      <xdr:rowOff>0</xdr:rowOff>
    </xdr:to>
    <xdr:sp macro="" textlink="">
      <xdr:nvSpPr>
        <xdr:cNvPr id="5124" name="Text Box 4"/>
        <xdr:cNvSpPr txBox="1">
          <a:spLocks noChangeArrowheads="1"/>
        </xdr:cNvSpPr>
      </xdr:nvSpPr>
      <xdr:spPr bwMode="auto">
        <a:xfrm>
          <a:off x="23602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161925</xdr:colOff>
      <xdr:row>0</xdr:row>
      <xdr:rowOff>0</xdr:rowOff>
    </xdr:from>
    <xdr:to>
      <xdr:col>50</xdr:col>
      <xdr:colOff>3209</xdr:colOff>
      <xdr:row>0</xdr:row>
      <xdr:rowOff>0</xdr:rowOff>
    </xdr:to>
    <xdr:sp macro="" textlink="">
      <xdr:nvSpPr>
        <xdr:cNvPr id="5125" name="Text Box 5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317500</xdr:colOff>
      <xdr:row>0</xdr:row>
      <xdr:rowOff>0</xdr:rowOff>
    </xdr:from>
    <xdr:to>
      <xdr:col>50</xdr:col>
      <xdr:colOff>4674</xdr:colOff>
      <xdr:row>0</xdr:row>
      <xdr:rowOff>0</xdr:rowOff>
    </xdr:to>
    <xdr:sp macro="" textlink="">
      <xdr:nvSpPr>
        <xdr:cNvPr id="5126" name="Text Box 6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1259</xdr:colOff>
      <xdr:row>0</xdr:row>
      <xdr:rowOff>0</xdr:rowOff>
    </xdr:to>
    <xdr:sp macro="" textlink="">
      <xdr:nvSpPr>
        <xdr:cNvPr id="5127" name="Text Box 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1259</xdr:colOff>
      <xdr:row>0</xdr:row>
      <xdr:rowOff>0</xdr:rowOff>
    </xdr:to>
    <xdr:sp macro="" textlink="">
      <xdr:nvSpPr>
        <xdr:cNvPr id="5128" name="Text Box 8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1259</xdr:colOff>
      <xdr:row>0</xdr:row>
      <xdr:rowOff>0</xdr:rowOff>
    </xdr:to>
    <xdr:sp macro="" textlink="">
      <xdr:nvSpPr>
        <xdr:cNvPr id="5129" name="Text Box 9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273050</xdr:colOff>
      <xdr:row>0</xdr:row>
      <xdr:rowOff>0</xdr:rowOff>
    </xdr:from>
    <xdr:to>
      <xdr:col>47</xdr:col>
      <xdr:colOff>82</xdr:colOff>
      <xdr:row>0</xdr:row>
      <xdr:rowOff>0</xdr:rowOff>
    </xdr:to>
    <xdr:sp macro="" textlink="">
      <xdr:nvSpPr>
        <xdr:cNvPr id="5130" name="Text Box 10"/>
        <xdr:cNvSpPr txBox="1">
          <a:spLocks noChangeArrowheads="1"/>
        </xdr:cNvSpPr>
      </xdr:nvSpPr>
      <xdr:spPr bwMode="auto">
        <a:xfrm>
          <a:off x="236505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317500</xdr:colOff>
      <xdr:row>0</xdr:row>
      <xdr:rowOff>0</xdr:rowOff>
    </xdr:from>
    <xdr:to>
      <xdr:col>46</xdr:col>
      <xdr:colOff>543859</xdr:colOff>
      <xdr:row>0</xdr:row>
      <xdr:rowOff>0</xdr:rowOff>
    </xdr:to>
    <xdr:sp macro="" textlink="">
      <xdr:nvSpPr>
        <xdr:cNvPr id="5131" name="Text Box 11"/>
        <xdr:cNvSpPr txBox="1">
          <a:spLocks noChangeArrowheads="1"/>
        </xdr:cNvSpPr>
      </xdr:nvSpPr>
      <xdr:spPr bwMode="auto">
        <a:xfrm>
          <a:off x="236696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161925</xdr:colOff>
      <xdr:row>0</xdr:row>
      <xdr:rowOff>0</xdr:rowOff>
    </xdr:from>
    <xdr:to>
      <xdr:col>50</xdr:col>
      <xdr:colOff>3209</xdr:colOff>
      <xdr:row>0</xdr:row>
      <xdr:rowOff>0</xdr:rowOff>
    </xdr:to>
    <xdr:sp macro="" textlink="">
      <xdr:nvSpPr>
        <xdr:cNvPr id="5132" name="Text Box 12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317500</xdr:colOff>
      <xdr:row>0</xdr:row>
      <xdr:rowOff>0</xdr:rowOff>
    </xdr:from>
    <xdr:to>
      <xdr:col>50</xdr:col>
      <xdr:colOff>4674</xdr:colOff>
      <xdr:row>0</xdr:row>
      <xdr:rowOff>0</xdr:rowOff>
    </xdr:to>
    <xdr:sp macro="" textlink="">
      <xdr:nvSpPr>
        <xdr:cNvPr id="5133" name="Text Box 13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1259</xdr:colOff>
      <xdr:row>0</xdr:row>
      <xdr:rowOff>0</xdr:rowOff>
    </xdr:to>
    <xdr:sp macro="" textlink="">
      <xdr:nvSpPr>
        <xdr:cNvPr id="5134" name="Text Box 1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1259</xdr:colOff>
      <xdr:row>0</xdr:row>
      <xdr:rowOff>0</xdr:rowOff>
    </xdr:to>
    <xdr:sp macro="" textlink="">
      <xdr:nvSpPr>
        <xdr:cNvPr id="5135" name="Text Box 15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0</xdr:row>
      <xdr:rowOff>0</xdr:rowOff>
    </xdr:from>
    <xdr:to>
      <xdr:col>22</xdr:col>
      <xdr:colOff>884</xdr:colOff>
      <xdr:row>0</xdr:row>
      <xdr:rowOff>0</xdr:rowOff>
    </xdr:to>
    <xdr:sp macro="" textlink="">
      <xdr:nvSpPr>
        <xdr:cNvPr id="5136" name="Text Box 16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378099</xdr:colOff>
      <xdr:row>0</xdr:row>
      <xdr:rowOff>0</xdr:rowOff>
    </xdr:to>
    <xdr:sp macro="" textlink="">
      <xdr:nvSpPr>
        <xdr:cNvPr id="5137" name="Text Box 17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5138" name="Text Box 18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5139" name="Text Box 19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5140" name="Text Box 20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5141" name="Text Box 21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42</xdr:col>
      <xdr:colOff>133350</xdr:colOff>
      <xdr:row>0</xdr:row>
      <xdr:rowOff>0</xdr:rowOff>
    </xdr:from>
    <xdr:to>
      <xdr:col>43</xdr:col>
      <xdr:colOff>657</xdr:colOff>
      <xdr:row>0</xdr:row>
      <xdr:rowOff>0</xdr:rowOff>
    </xdr:to>
    <xdr:sp macro="" textlink="">
      <xdr:nvSpPr>
        <xdr:cNvPr id="5142" name="Text Box 22"/>
        <xdr:cNvSpPr txBox="1">
          <a:spLocks noChangeArrowheads="1"/>
        </xdr:cNvSpPr>
      </xdr:nvSpPr>
      <xdr:spPr bwMode="auto">
        <a:xfrm>
          <a:off x="215836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42</xdr:col>
      <xdr:colOff>295275</xdr:colOff>
      <xdr:row>0</xdr:row>
      <xdr:rowOff>0</xdr:rowOff>
    </xdr:from>
    <xdr:to>
      <xdr:col>43</xdr:col>
      <xdr:colOff>6015</xdr:colOff>
      <xdr:row>0</xdr:row>
      <xdr:rowOff>0</xdr:rowOff>
    </xdr:to>
    <xdr:sp macro="" textlink="">
      <xdr:nvSpPr>
        <xdr:cNvPr id="5143" name="Text Box 23"/>
        <xdr:cNvSpPr txBox="1">
          <a:spLocks noChangeArrowheads="1"/>
        </xdr:cNvSpPr>
      </xdr:nvSpPr>
      <xdr:spPr bwMode="auto">
        <a:xfrm>
          <a:off x="216503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45</xdr:col>
      <xdr:colOff>133350</xdr:colOff>
      <xdr:row>0</xdr:row>
      <xdr:rowOff>0</xdr:rowOff>
    </xdr:from>
    <xdr:to>
      <xdr:col>45</xdr:col>
      <xdr:colOff>476250</xdr:colOff>
      <xdr:row>0</xdr:row>
      <xdr:rowOff>0</xdr:rowOff>
    </xdr:to>
    <xdr:sp macro="" textlink="">
      <xdr:nvSpPr>
        <xdr:cNvPr id="5144" name="Text Box 24"/>
        <xdr:cNvSpPr txBox="1">
          <a:spLocks noChangeArrowheads="1"/>
        </xdr:cNvSpPr>
      </xdr:nvSpPr>
      <xdr:spPr bwMode="auto">
        <a:xfrm>
          <a:off x="231267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45</xdr:col>
      <xdr:colOff>295275</xdr:colOff>
      <xdr:row>0</xdr:row>
      <xdr:rowOff>0</xdr:rowOff>
    </xdr:from>
    <xdr:to>
      <xdr:col>46</xdr:col>
      <xdr:colOff>1185</xdr:colOff>
      <xdr:row>0</xdr:row>
      <xdr:rowOff>0</xdr:rowOff>
    </xdr:to>
    <xdr:sp macro="" textlink="">
      <xdr:nvSpPr>
        <xdr:cNvPr id="5145" name="Text Box 25"/>
        <xdr:cNvSpPr txBox="1">
          <a:spLocks noChangeArrowheads="1"/>
        </xdr:cNvSpPr>
      </xdr:nvSpPr>
      <xdr:spPr bwMode="auto">
        <a:xfrm>
          <a:off x="231933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1259</xdr:colOff>
      <xdr:row>0</xdr:row>
      <xdr:rowOff>0</xdr:rowOff>
    </xdr:to>
    <xdr:sp macro="" textlink="">
      <xdr:nvSpPr>
        <xdr:cNvPr id="5146" name="Text Box 2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1259</xdr:colOff>
      <xdr:row>0</xdr:row>
      <xdr:rowOff>0</xdr:rowOff>
    </xdr:to>
    <xdr:sp macro="" textlink="">
      <xdr:nvSpPr>
        <xdr:cNvPr id="5147" name="Text Box 2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0</xdr:row>
      <xdr:rowOff>0</xdr:rowOff>
    </xdr:from>
    <xdr:to>
      <xdr:col>22</xdr:col>
      <xdr:colOff>884</xdr:colOff>
      <xdr:row>0</xdr:row>
      <xdr:rowOff>0</xdr:rowOff>
    </xdr:to>
    <xdr:sp macro="" textlink="">
      <xdr:nvSpPr>
        <xdr:cNvPr id="5148" name="Text Box 2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378099</xdr:colOff>
      <xdr:row>0</xdr:row>
      <xdr:rowOff>0</xdr:rowOff>
    </xdr:to>
    <xdr:sp macro="" textlink="">
      <xdr:nvSpPr>
        <xdr:cNvPr id="5149" name="Text Box 29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5150" name="Text Box 30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5151" name="Text Box 31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1259</xdr:colOff>
      <xdr:row>0</xdr:row>
      <xdr:rowOff>0</xdr:rowOff>
    </xdr:to>
    <xdr:sp macro="" textlink="">
      <xdr:nvSpPr>
        <xdr:cNvPr id="5152" name="Text Box 32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1259</xdr:colOff>
      <xdr:row>0</xdr:row>
      <xdr:rowOff>0</xdr:rowOff>
    </xdr:to>
    <xdr:sp macro="" textlink="">
      <xdr:nvSpPr>
        <xdr:cNvPr id="5153" name="Text Box 33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0</xdr:row>
      <xdr:rowOff>0</xdr:rowOff>
    </xdr:from>
    <xdr:to>
      <xdr:col>22</xdr:col>
      <xdr:colOff>884</xdr:colOff>
      <xdr:row>0</xdr:row>
      <xdr:rowOff>0</xdr:rowOff>
    </xdr:to>
    <xdr:sp macro="" textlink="">
      <xdr:nvSpPr>
        <xdr:cNvPr id="5154" name="Text Box 34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378099</xdr:colOff>
      <xdr:row>0</xdr:row>
      <xdr:rowOff>0</xdr:rowOff>
    </xdr:to>
    <xdr:sp macro="" textlink="">
      <xdr:nvSpPr>
        <xdr:cNvPr id="5155" name="Text Box 35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1259</xdr:colOff>
      <xdr:row>0</xdr:row>
      <xdr:rowOff>0</xdr:rowOff>
    </xdr:to>
    <xdr:sp macro="" textlink="">
      <xdr:nvSpPr>
        <xdr:cNvPr id="5156" name="Text Box 3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1259</xdr:colOff>
      <xdr:row>0</xdr:row>
      <xdr:rowOff>0</xdr:rowOff>
    </xdr:to>
    <xdr:sp macro="" textlink="">
      <xdr:nvSpPr>
        <xdr:cNvPr id="5157" name="Text Box 3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0</xdr:row>
      <xdr:rowOff>0</xdr:rowOff>
    </xdr:from>
    <xdr:to>
      <xdr:col>22</xdr:col>
      <xdr:colOff>884</xdr:colOff>
      <xdr:row>0</xdr:row>
      <xdr:rowOff>0</xdr:rowOff>
    </xdr:to>
    <xdr:sp macro="" textlink="">
      <xdr:nvSpPr>
        <xdr:cNvPr id="5158" name="Text Box 3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378099</xdr:colOff>
      <xdr:row>0</xdr:row>
      <xdr:rowOff>0</xdr:rowOff>
    </xdr:to>
    <xdr:sp macro="" textlink="">
      <xdr:nvSpPr>
        <xdr:cNvPr id="5159" name="Text Box 39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1259</xdr:colOff>
      <xdr:row>0</xdr:row>
      <xdr:rowOff>0</xdr:rowOff>
    </xdr:to>
    <xdr:sp macro="" textlink="">
      <xdr:nvSpPr>
        <xdr:cNvPr id="5160" name="Text Box 4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1259</xdr:colOff>
      <xdr:row>0</xdr:row>
      <xdr:rowOff>0</xdr:rowOff>
    </xdr:to>
    <xdr:sp macro="" textlink="">
      <xdr:nvSpPr>
        <xdr:cNvPr id="5161" name="Text Box 4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0</xdr:row>
      <xdr:rowOff>0</xdr:rowOff>
    </xdr:from>
    <xdr:to>
      <xdr:col>22</xdr:col>
      <xdr:colOff>884</xdr:colOff>
      <xdr:row>0</xdr:row>
      <xdr:rowOff>0</xdr:rowOff>
    </xdr:to>
    <xdr:sp macro="" textlink="">
      <xdr:nvSpPr>
        <xdr:cNvPr id="5162" name="Text Box 42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378099</xdr:colOff>
      <xdr:row>0</xdr:row>
      <xdr:rowOff>0</xdr:rowOff>
    </xdr:to>
    <xdr:sp macro="" textlink="">
      <xdr:nvSpPr>
        <xdr:cNvPr id="5163" name="Text Box 43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1259</xdr:colOff>
      <xdr:row>0</xdr:row>
      <xdr:rowOff>0</xdr:rowOff>
    </xdr:to>
    <xdr:sp macro="" textlink="">
      <xdr:nvSpPr>
        <xdr:cNvPr id="5168" name="Text Box 48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1259</xdr:colOff>
      <xdr:row>0</xdr:row>
      <xdr:rowOff>0</xdr:rowOff>
    </xdr:to>
    <xdr:sp macro="" textlink="">
      <xdr:nvSpPr>
        <xdr:cNvPr id="5169" name="Text Box 49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0</xdr:row>
      <xdr:rowOff>0</xdr:rowOff>
    </xdr:from>
    <xdr:to>
      <xdr:col>22</xdr:col>
      <xdr:colOff>884</xdr:colOff>
      <xdr:row>0</xdr:row>
      <xdr:rowOff>0</xdr:rowOff>
    </xdr:to>
    <xdr:sp macro="" textlink="">
      <xdr:nvSpPr>
        <xdr:cNvPr id="5170" name="Text Box 50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378099</xdr:colOff>
      <xdr:row>0</xdr:row>
      <xdr:rowOff>0</xdr:rowOff>
    </xdr:to>
    <xdr:sp macro="" textlink="">
      <xdr:nvSpPr>
        <xdr:cNvPr id="5171" name="Text Box 51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0</xdr:rowOff>
    </xdr:from>
    <xdr:to>
      <xdr:col>1</xdr:col>
      <xdr:colOff>1259</xdr:colOff>
      <xdr:row>115</xdr:row>
      <xdr:rowOff>0</xdr:rowOff>
    </xdr:to>
    <xdr:sp macro="" textlink="">
      <xdr:nvSpPr>
        <xdr:cNvPr id="5180" name="Text Box 60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0</xdr:rowOff>
    </xdr:from>
    <xdr:to>
      <xdr:col>1</xdr:col>
      <xdr:colOff>1259</xdr:colOff>
      <xdr:row>115</xdr:row>
      <xdr:rowOff>0</xdr:rowOff>
    </xdr:to>
    <xdr:sp macro="" textlink="">
      <xdr:nvSpPr>
        <xdr:cNvPr id="5181" name="Text Box 61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 macro="" textlink="">
      <xdr:nvSpPr>
        <xdr:cNvPr id="5182" name="Text Box 62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115</xdr:row>
      <xdr:rowOff>0</xdr:rowOff>
    </xdr:from>
    <xdr:to>
      <xdr:col>21</xdr:col>
      <xdr:colOff>378099</xdr:colOff>
      <xdr:row>115</xdr:row>
      <xdr:rowOff>0</xdr:rowOff>
    </xdr:to>
    <xdr:sp macro="" textlink="">
      <xdr:nvSpPr>
        <xdr:cNvPr id="5183" name="Text Box 63"/>
        <xdr:cNvSpPr txBox="1">
          <a:spLocks noChangeArrowheads="1"/>
        </xdr:cNvSpPr>
      </xdr:nvSpPr>
      <xdr:spPr bwMode="auto">
        <a:xfrm>
          <a:off x="105060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1259</xdr:colOff>
      <xdr:row>0</xdr:row>
      <xdr:rowOff>0</xdr:rowOff>
    </xdr:to>
    <xdr:sp macro="" textlink="">
      <xdr:nvSpPr>
        <xdr:cNvPr id="5184" name="Text Box 64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1259</xdr:colOff>
      <xdr:row>0</xdr:row>
      <xdr:rowOff>0</xdr:rowOff>
    </xdr:to>
    <xdr:sp macro="" textlink="">
      <xdr:nvSpPr>
        <xdr:cNvPr id="5185" name="Text Box 65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25</xdr:col>
      <xdr:colOff>161925</xdr:colOff>
      <xdr:row>0</xdr:row>
      <xdr:rowOff>0</xdr:rowOff>
    </xdr:from>
    <xdr:to>
      <xdr:col>26</xdr:col>
      <xdr:colOff>1259</xdr:colOff>
      <xdr:row>0</xdr:row>
      <xdr:rowOff>0</xdr:rowOff>
    </xdr:to>
    <xdr:sp macro="" textlink="">
      <xdr:nvSpPr>
        <xdr:cNvPr id="5186" name="Text Box 66"/>
        <xdr:cNvSpPr txBox="1">
          <a:spLocks noChangeArrowheads="1"/>
        </xdr:cNvSpPr>
      </xdr:nvSpPr>
      <xdr:spPr bwMode="auto">
        <a:xfrm>
          <a:off x="13315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46</xdr:col>
      <xdr:colOff>161925</xdr:colOff>
      <xdr:row>0</xdr:row>
      <xdr:rowOff>0</xdr:rowOff>
    </xdr:from>
    <xdr:to>
      <xdr:col>46</xdr:col>
      <xdr:colOff>539077</xdr:colOff>
      <xdr:row>0</xdr:row>
      <xdr:rowOff>0</xdr:rowOff>
    </xdr:to>
    <xdr:sp macro="" textlink="">
      <xdr:nvSpPr>
        <xdr:cNvPr id="5187" name="Text Box 67"/>
        <xdr:cNvSpPr txBox="1">
          <a:spLocks noChangeArrowheads="1"/>
        </xdr:cNvSpPr>
      </xdr:nvSpPr>
      <xdr:spPr bwMode="auto">
        <a:xfrm>
          <a:off x="2360295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161925</xdr:colOff>
      <xdr:row>0</xdr:row>
      <xdr:rowOff>0</xdr:rowOff>
    </xdr:from>
    <xdr:to>
      <xdr:col>50</xdr:col>
      <xdr:colOff>3209</xdr:colOff>
      <xdr:row>0</xdr:row>
      <xdr:rowOff>0</xdr:rowOff>
    </xdr:to>
    <xdr:sp macro="" textlink="">
      <xdr:nvSpPr>
        <xdr:cNvPr id="5188" name="Text Box 68"/>
        <xdr:cNvSpPr txBox="1">
          <a:spLocks noChangeArrowheads="1"/>
        </xdr:cNvSpPr>
      </xdr:nvSpPr>
      <xdr:spPr bwMode="auto">
        <a:xfrm>
          <a:off x="2580322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49</xdr:col>
      <xdr:colOff>317500</xdr:colOff>
      <xdr:row>0</xdr:row>
      <xdr:rowOff>0</xdr:rowOff>
    </xdr:from>
    <xdr:to>
      <xdr:col>50</xdr:col>
      <xdr:colOff>4674</xdr:colOff>
      <xdr:row>0</xdr:row>
      <xdr:rowOff>0</xdr:rowOff>
    </xdr:to>
    <xdr:sp macro="" textlink="">
      <xdr:nvSpPr>
        <xdr:cNvPr id="5189" name="Text Box 69"/>
        <xdr:cNvSpPr txBox="1">
          <a:spLocks noChangeArrowheads="1"/>
        </xdr:cNvSpPr>
      </xdr:nvSpPr>
      <xdr:spPr bwMode="auto">
        <a:xfrm>
          <a:off x="258699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1259</xdr:colOff>
      <xdr:row>0</xdr:row>
      <xdr:rowOff>0</xdr:rowOff>
    </xdr:to>
    <xdr:sp macro="" textlink="">
      <xdr:nvSpPr>
        <xdr:cNvPr id="5190" name="Text Box 7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1259</xdr:colOff>
      <xdr:row>0</xdr:row>
      <xdr:rowOff>0</xdr:rowOff>
    </xdr:to>
    <xdr:sp macro="" textlink="">
      <xdr:nvSpPr>
        <xdr:cNvPr id="5191" name="Text Box 7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0</xdr:row>
      <xdr:rowOff>0</xdr:rowOff>
    </xdr:from>
    <xdr:to>
      <xdr:col>22</xdr:col>
      <xdr:colOff>884</xdr:colOff>
      <xdr:row>0</xdr:row>
      <xdr:rowOff>0</xdr:rowOff>
    </xdr:to>
    <xdr:sp macro="" textlink="">
      <xdr:nvSpPr>
        <xdr:cNvPr id="5192" name="Text Box 72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378099</xdr:colOff>
      <xdr:row>0</xdr:row>
      <xdr:rowOff>0</xdr:rowOff>
    </xdr:to>
    <xdr:sp macro="" textlink="">
      <xdr:nvSpPr>
        <xdr:cNvPr id="5193" name="Text Box 73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5194" name="Text Box 74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24</xdr:col>
      <xdr:colOff>0</xdr:colOff>
      <xdr:row>0</xdr:row>
      <xdr:rowOff>0</xdr:rowOff>
    </xdr:from>
    <xdr:to>
      <xdr:col>24</xdr:col>
      <xdr:colOff>0</xdr:colOff>
      <xdr:row>0</xdr:row>
      <xdr:rowOff>0</xdr:rowOff>
    </xdr:to>
    <xdr:sp macro="" textlink="">
      <xdr:nvSpPr>
        <xdr:cNvPr id="5195" name="Text Box 75"/>
        <xdr:cNvSpPr txBox="1">
          <a:spLocks noChangeArrowheads="1"/>
        </xdr:cNvSpPr>
      </xdr:nvSpPr>
      <xdr:spPr bwMode="auto">
        <a:xfrm>
          <a:off x="125825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1259</xdr:colOff>
      <xdr:row>0</xdr:row>
      <xdr:rowOff>0</xdr:rowOff>
    </xdr:to>
    <xdr:sp macro="" textlink="">
      <xdr:nvSpPr>
        <xdr:cNvPr id="5196" name="Text Box 7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1259</xdr:colOff>
      <xdr:row>0</xdr:row>
      <xdr:rowOff>0</xdr:rowOff>
    </xdr:to>
    <xdr:sp macro="" textlink="">
      <xdr:nvSpPr>
        <xdr:cNvPr id="5197" name="Text Box 7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0</xdr:row>
      <xdr:rowOff>0</xdr:rowOff>
    </xdr:from>
    <xdr:to>
      <xdr:col>22</xdr:col>
      <xdr:colOff>884</xdr:colOff>
      <xdr:row>0</xdr:row>
      <xdr:rowOff>0</xdr:rowOff>
    </xdr:to>
    <xdr:sp macro="" textlink="">
      <xdr:nvSpPr>
        <xdr:cNvPr id="5198" name="Text Box 7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378099</xdr:colOff>
      <xdr:row>0</xdr:row>
      <xdr:rowOff>0</xdr:rowOff>
    </xdr:to>
    <xdr:sp macro="" textlink="">
      <xdr:nvSpPr>
        <xdr:cNvPr id="5199" name="Text Box 79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1259</xdr:colOff>
      <xdr:row>0</xdr:row>
      <xdr:rowOff>0</xdr:rowOff>
    </xdr:to>
    <xdr:sp macro="" textlink="">
      <xdr:nvSpPr>
        <xdr:cNvPr id="5200" name="Text Box 80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1259</xdr:colOff>
      <xdr:row>0</xdr:row>
      <xdr:rowOff>0</xdr:rowOff>
    </xdr:to>
    <xdr:sp macro="" textlink="">
      <xdr:nvSpPr>
        <xdr:cNvPr id="5201" name="Text Box 81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0</xdr:row>
      <xdr:rowOff>0</xdr:rowOff>
    </xdr:from>
    <xdr:to>
      <xdr:col>22</xdr:col>
      <xdr:colOff>884</xdr:colOff>
      <xdr:row>0</xdr:row>
      <xdr:rowOff>0</xdr:rowOff>
    </xdr:to>
    <xdr:sp macro="" textlink="">
      <xdr:nvSpPr>
        <xdr:cNvPr id="5202" name="Text Box 82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378099</xdr:colOff>
      <xdr:row>0</xdr:row>
      <xdr:rowOff>0</xdr:rowOff>
    </xdr:to>
    <xdr:sp macro="" textlink="">
      <xdr:nvSpPr>
        <xdr:cNvPr id="5203" name="Text Box 83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 macro="" textlink="">
      <xdr:nvSpPr>
        <xdr:cNvPr id="5206" name="Text Box 86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0</xdr:rowOff>
    </xdr:from>
    <xdr:to>
      <xdr:col>1</xdr:col>
      <xdr:colOff>1259</xdr:colOff>
      <xdr:row>115</xdr:row>
      <xdr:rowOff>0</xdr:rowOff>
    </xdr:to>
    <xdr:sp macro="" textlink="">
      <xdr:nvSpPr>
        <xdr:cNvPr id="5208" name="Text Box 88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0</xdr:rowOff>
    </xdr:from>
    <xdr:to>
      <xdr:col>1</xdr:col>
      <xdr:colOff>1259</xdr:colOff>
      <xdr:row>115</xdr:row>
      <xdr:rowOff>0</xdr:rowOff>
    </xdr:to>
    <xdr:sp macro="" textlink="">
      <xdr:nvSpPr>
        <xdr:cNvPr id="5209" name="Text Box 89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 macro="" textlink="">
      <xdr:nvSpPr>
        <xdr:cNvPr id="5210" name="Text Box 90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115</xdr:row>
      <xdr:rowOff>0</xdr:rowOff>
    </xdr:from>
    <xdr:to>
      <xdr:col>21</xdr:col>
      <xdr:colOff>378099</xdr:colOff>
      <xdr:row>115</xdr:row>
      <xdr:rowOff>0</xdr:rowOff>
    </xdr:to>
    <xdr:sp macro="" textlink="">
      <xdr:nvSpPr>
        <xdr:cNvPr id="5211" name="Text Box 91"/>
        <xdr:cNvSpPr txBox="1">
          <a:spLocks noChangeArrowheads="1"/>
        </xdr:cNvSpPr>
      </xdr:nvSpPr>
      <xdr:spPr bwMode="auto">
        <a:xfrm>
          <a:off x="105060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0</xdr:rowOff>
    </xdr:from>
    <xdr:to>
      <xdr:col>1</xdr:col>
      <xdr:colOff>1259</xdr:colOff>
      <xdr:row>115</xdr:row>
      <xdr:rowOff>0</xdr:rowOff>
    </xdr:to>
    <xdr:sp macro="" textlink="">
      <xdr:nvSpPr>
        <xdr:cNvPr id="5212" name="Text Box 92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0</xdr:rowOff>
    </xdr:from>
    <xdr:to>
      <xdr:col>1</xdr:col>
      <xdr:colOff>1259</xdr:colOff>
      <xdr:row>115</xdr:row>
      <xdr:rowOff>0</xdr:rowOff>
    </xdr:to>
    <xdr:sp macro="" textlink="">
      <xdr:nvSpPr>
        <xdr:cNvPr id="5213" name="Text Box 93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 macro="" textlink="">
      <xdr:nvSpPr>
        <xdr:cNvPr id="5214" name="Text Box 94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115</xdr:row>
      <xdr:rowOff>0</xdr:rowOff>
    </xdr:from>
    <xdr:to>
      <xdr:col>21</xdr:col>
      <xdr:colOff>378099</xdr:colOff>
      <xdr:row>115</xdr:row>
      <xdr:rowOff>0</xdr:rowOff>
    </xdr:to>
    <xdr:sp macro="" textlink="">
      <xdr:nvSpPr>
        <xdr:cNvPr id="5215" name="Text Box 95"/>
        <xdr:cNvSpPr txBox="1">
          <a:spLocks noChangeArrowheads="1"/>
        </xdr:cNvSpPr>
      </xdr:nvSpPr>
      <xdr:spPr bwMode="auto">
        <a:xfrm>
          <a:off x="105060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1259</xdr:colOff>
      <xdr:row>0</xdr:row>
      <xdr:rowOff>0</xdr:rowOff>
    </xdr:to>
    <xdr:sp macro="" textlink="">
      <xdr:nvSpPr>
        <xdr:cNvPr id="5216" name="Text Box 96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0</xdr:row>
      <xdr:rowOff>0</xdr:rowOff>
    </xdr:from>
    <xdr:to>
      <xdr:col>1</xdr:col>
      <xdr:colOff>1259</xdr:colOff>
      <xdr:row>0</xdr:row>
      <xdr:rowOff>0</xdr:rowOff>
    </xdr:to>
    <xdr:sp macro="" textlink="">
      <xdr:nvSpPr>
        <xdr:cNvPr id="5217" name="Text Box 97"/>
        <xdr:cNvSpPr txBox="1">
          <a:spLocks noChangeArrowheads="1"/>
        </xdr:cNvSpPr>
      </xdr:nvSpPr>
      <xdr:spPr bwMode="auto">
        <a:xfrm>
          <a:off x="666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 нагрузок 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0</xdr:row>
      <xdr:rowOff>0</xdr:rowOff>
    </xdr:from>
    <xdr:to>
      <xdr:col>22</xdr:col>
      <xdr:colOff>884</xdr:colOff>
      <xdr:row>0</xdr:row>
      <xdr:rowOff>0</xdr:rowOff>
    </xdr:to>
    <xdr:sp macro="" textlink="">
      <xdr:nvSpPr>
        <xdr:cNvPr id="5218" name="Text Box 98"/>
        <xdr:cNvSpPr txBox="1">
          <a:spLocks noChangeArrowheads="1"/>
        </xdr:cNvSpPr>
      </xdr:nvSpPr>
      <xdr:spPr bwMode="auto">
        <a:xfrm>
          <a:off x="10439400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0</xdr:row>
      <xdr:rowOff>0</xdr:rowOff>
    </xdr:from>
    <xdr:to>
      <xdr:col>21</xdr:col>
      <xdr:colOff>378099</xdr:colOff>
      <xdr:row>0</xdr:row>
      <xdr:rowOff>0</xdr:rowOff>
    </xdr:to>
    <xdr:sp macro="" textlink="">
      <xdr:nvSpPr>
        <xdr:cNvPr id="5219" name="Text Box 99"/>
        <xdr:cNvSpPr txBox="1">
          <a:spLocks noChangeArrowheads="1"/>
        </xdr:cNvSpPr>
      </xdr:nvSpPr>
      <xdr:spPr bwMode="auto">
        <a:xfrm>
          <a:off x="10506075" y="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0</xdr:rowOff>
    </xdr:from>
    <xdr:to>
      <xdr:col>1</xdr:col>
      <xdr:colOff>1259</xdr:colOff>
      <xdr:row>115</xdr:row>
      <xdr:rowOff>0</xdr:rowOff>
    </xdr:to>
    <xdr:sp macro="" textlink="">
      <xdr:nvSpPr>
        <xdr:cNvPr id="5234" name="Text Box 114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 macro="" textlink="">
      <xdr:nvSpPr>
        <xdr:cNvPr id="5235" name="Text Box 115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115</xdr:row>
      <xdr:rowOff>0</xdr:rowOff>
    </xdr:from>
    <xdr:to>
      <xdr:col>21</xdr:col>
      <xdr:colOff>378099</xdr:colOff>
      <xdr:row>115</xdr:row>
      <xdr:rowOff>0</xdr:rowOff>
    </xdr:to>
    <xdr:sp macro="" textlink="">
      <xdr:nvSpPr>
        <xdr:cNvPr id="5236" name="Text Box 116"/>
        <xdr:cNvSpPr txBox="1">
          <a:spLocks noChangeArrowheads="1"/>
        </xdr:cNvSpPr>
      </xdr:nvSpPr>
      <xdr:spPr bwMode="auto">
        <a:xfrm>
          <a:off x="105060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0</xdr:rowOff>
    </xdr:from>
    <xdr:to>
      <xdr:col>1</xdr:col>
      <xdr:colOff>1259</xdr:colOff>
      <xdr:row>115</xdr:row>
      <xdr:rowOff>0</xdr:rowOff>
    </xdr:to>
    <xdr:sp macro="" textlink="">
      <xdr:nvSpPr>
        <xdr:cNvPr id="5237" name="Text Box 117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0</xdr:rowOff>
    </xdr:from>
    <xdr:to>
      <xdr:col>1</xdr:col>
      <xdr:colOff>1259</xdr:colOff>
      <xdr:row>115</xdr:row>
      <xdr:rowOff>0</xdr:rowOff>
    </xdr:to>
    <xdr:sp macro="" textlink="">
      <xdr:nvSpPr>
        <xdr:cNvPr id="5238" name="Text Box 118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 macro="" textlink="">
      <xdr:nvSpPr>
        <xdr:cNvPr id="5239" name="Text Box 119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115</xdr:row>
      <xdr:rowOff>0</xdr:rowOff>
    </xdr:from>
    <xdr:to>
      <xdr:col>21</xdr:col>
      <xdr:colOff>378099</xdr:colOff>
      <xdr:row>115</xdr:row>
      <xdr:rowOff>0</xdr:rowOff>
    </xdr:to>
    <xdr:sp macro="" textlink="">
      <xdr:nvSpPr>
        <xdr:cNvPr id="5240" name="Text Box 120"/>
        <xdr:cNvSpPr txBox="1">
          <a:spLocks noChangeArrowheads="1"/>
        </xdr:cNvSpPr>
      </xdr:nvSpPr>
      <xdr:spPr bwMode="auto">
        <a:xfrm>
          <a:off x="105060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0</xdr:rowOff>
    </xdr:from>
    <xdr:to>
      <xdr:col>1</xdr:col>
      <xdr:colOff>1259</xdr:colOff>
      <xdr:row>115</xdr:row>
      <xdr:rowOff>0</xdr:rowOff>
    </xdr:to>
    <xdr:sp macro="" textlink="">
      <xdr:nvSpPr>
        <xdr:cNvPr id="5248" name="Text Box 128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 macro="" textlink="">
      <xdr:nvSpPr>
        <xdr:cNvPr id="5249" name="Text Box 129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115</xdr:row>
      <xdr:rowOff>0</xdr:rowOff>
    </xdr:from>
    <xdr:to>
      <xdr:col>21</xdr:col>
      <xdr:colOff>378099</xdr:colOff>
      <xdr:row>115</xdr:row>
      <xdr:rowOff>0</xdr:rowOff>
    </xdr:to>
    <xdr:sp macro="" textlink="">
      <xdr:nvSpPr>
        <xdr:cNvPr id="5250" name="Text Box 130"/>
        <xdr:cNvSpPr txBox="1">
          <a:spLocks noChangeArrowheads="1"/>
        </xdr:cNvSpPr>
      </xdr:nvSpPr>
      <xdr:spPr bwMode="auto">
        <a:xfrm>
          <a:off x="105060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0</xdr:rowOff>
    </xdr:from>
    <xdr:to>
      <xdr:col>1</xdr:col>
      <xdr:colOff>1259</xdr:colOff>
      <xdr:row>115</xdr:row>
      <xdr:rowOff>0</xdr:rowOff>
    </xdr:to>
    <xdr:sp macro="" textlink="">
      <xdr:nvSpPr>
        <xdr:cNvPr id="5251" name="Text Box 131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0</xdr:rowOff>
    </xdr:from>
    <xdr:to>
      <xdr:col>1</xdr:col>
      <xdr:colOff>1259</xdr:colOff>
      <xdr:row>115</xdr:row>
      <xdr:rowOff>0</xdr:rowOff>
    </xdr:to>
    <xdr:sp macro="" textlink="">
      <xdr:nvSpPr>
        <xdr:cNvPr id="5252" name="Text Box 132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 macro="" textlink="">
      <xdr:nvSpPr>
        <xdr:cNvPr id="5253" name="Text Box 133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115</xdr:row>
      <xdr:rowOff>0</xdr:rowOff>
    </xdr:from>
    <xdr:to>
      <xdr:col>21</xdr:col>
      <xdr:colOff>378099</xdr:colOff>
      <xdr:row>115</xdr:row>
      <xdr:rowOff>0</xdr:rowOff>
    </xdr:to>
    <xdr:sp macro="" textlink="">
      <xdr:nvSpPr>
        <xdr:cNvPr id="5254" name="Text Box 134"/>
        <xdr:cNvSpPr txBox="1">
          <a:spLocks noChangeArrowheads="1"/>
        </xdr:cNvSpPr>
      </xdr:nvSpPr>
      <xdr:spPr bwMode="auto">
        <a:xfrm>
          <a:off x="105060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1259</xdr:colOff>
      <xdr:row>114</xdr:row>
      <xdr:rowOff>0</xdr:rowOff>
    </xdr:to>
    <xdr:sp macro="" textlink="">
      <xdr:nvSpPr>
        <xdr:cNvPr id="5258" name="Text Box 138"/>
        <xdr:cNvSpPr txBox="1">
          <a:spLocks noChangeArrowheads="1"/>
        </xdr:cNvSpPr>
      </xdr:nvSpPr>
      <xdr:spPr bwMode="auto">
        <a:xfrm>
          <a:off x="66675" y="156495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1259</xdr:colOff>
      <xdr:row>114</xdr:row>
      <xdr:rowOff>0</xdr:rowOff>
    </xdr:to>
    <xdr:sp macro="" textlink="">
      <xdr:nvSpPr>
        <xdr:cNvPr id="5259" name="Text Box 139"/>
        <xdr:cNvSpPr txBox="1">
          <a:spLocks noChangeArrowheads="1"/>
        </xdr:cNvSpPr>
      </xdr:nvSpPr>
      <xdr:spPr bwMode="auto">
        <a:xfrm>
          <a:off x="66675" y="156495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114</xdr:row>
      <xdr:rowOff>0</xdr:rowOff>
    </xdr:from>
    <xdr:to>
      <xdr:col>22</xdr:col>
      <xdr:colOff>884</xdr:colOff>
      <xdr:row>114</xdr:row>
      <xdr:rowOff>0</xdr:rowOff>
    </xdr:to>
    <xdr:sp macro="" textlink="">
      <xdr:nvSpPr>
        <xdr:cNvPr id="5260" name="Text Box 140"/>
        <xdr:cNvSpPr txBox="1">
          <a:spLocks noChangeArrowheads="1"/>
        </xdr:cNvSpPr>
      </xdr:nvSpPr>
      <xdr:spPr bwMode="auto">
        <a:xfrm>
          <a:off x="10439400" y="156495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114</xdr:row>
      <xdr:rowOff>0</xdr:rowOff>
    </xdr:from>
    <xdr:to>
      <xdr:col>21</xdr:col>
      <xdr:colOff>378099</xdr:colOff>
      <xdr:row>114</xdr:row>
      <xdr:rowOff>0</xdr:rowOff>
    </xdr:to>
    <xdr:sp macro="" textlink="">
      <xdr:nvSpPr>
        <xdr:cNvPr id="5261" name="Text Box 141"/>
        <xdr:cNvSpPr txBox="1">
          <a:spLocks noChangeArrowheads="1"/>
        </xdr:cNvSpPr>
      </xdr:nvSpPr>
      <xdr:spPr bwMode="auto">
        <a:xfrm>
          <a:off x="10506075" y="156495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157655</xdr:rowOff>
    </xdr:from>
    <xdr:to>
      <xdr:col>1</xdr:col>
      <xdr:colOff>1259</xdr:colOff>
      <xdr:row>115</xdr:row>
      <xdr:rowOff>157655</xdr:rowOff>
    </xdr:to>
    <xdr:sp macro="" textlink="">
      <xdr:nvSpPr>
        <xdr:cNvPr id="5262" name="Text Box 142"/>
        <xdr:cNvSpPr txBox="1">
          <a:spLocks noChangeArrowheads="1"/>
        </xdr:cNvSpPr>
      </xdr:nvSpPr>
      <xdr:spPr bwMode="auto">
        <a:xfrm>
          <a:off x="666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115</xdr:row>
      <xdr:rowOff>157655</xdr:rowOff>
    </xdr:from>
    <xdr:to>
      <xdr:col>22</xdr:col>
      <xdr:colOff>884</xdr:colOff>
      <xdr:row>115</xdr:row>
      <xdr:rowOff>157655</xdr:rowOff>
    </xdr:to>
    <xdr:sp macro="" textlink="">
      <xdr:nvSpPr>
        <xdr:cNvPr id="5263" name="Text Box 143"/>
        <xdr:cNvSpPr txBox="1">
          <a:spLocks noChangeArrowheads="1"/>
        </xdr:cNvSpPr>
      </xdr:nvSpPr>
      <xdr:spPr bwMode="auto">
        <a:xfrm>
          <a:off x="10439400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157655</xdr:rowOff>
    </xdr:from>
    <xdr:to>
      <xdr:col>1</xdr:col>
      <xdr:colOff>1259</xdr:colOff>
      <xdr:row>115</xdr:row>
      <xdr:rowOff>157655</xdr:rowOff>
    </xdr:to>
    <xdr:sp macro="" textlink="">
      <xdr:nvSpPr>
        <xdr:cNvPr id="5264" name="Text Box 144"/>
        <xdr:cNvSpPr txBox="1">
          <a:spLocks noChangeArrowheads="1"/>
        </xdr:cNvSpPr>
      </xdr:nvSpPr>
      <xdr:spPr bwMode="auto">
        <a:xfrm>
          <a:off x="666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157655</xdr:rowOff>
    </xdr:from>
    <xdr:to>
      <xdr:col>1</xdr:col>
      <xdr:colOff>1259</xdr:colOff>
      <xdr:row>115</xdr:row>
      <xdr:rowOff>157655</xdr:rowOff>
    </xdr:to>
    <xdr:sp macro="" textlink="">
      <xdr:nvSpPr>
        <xdr:cNvPr id="5265" name="Text Box 145"/>
        <xdr:cNvSpPr txBox="1">
          <a:spLocks noChangeArrowheads="1"/>
        </xdr:cNvSpPr>
      </xdr:nvSpPr>
      <xdr:spPr bwMode="auto">
        <a:xfrm>
          <a:off x="666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115</xdr:row>
      <xdr:rowOff>157655</xdr:rowOff>
    </xdr:from>
    <xdr:to>
      <xdr:col>22</xdr:col>
      <xdr:colOff>884</xdr:colOff>
      <xdr:row>115</xdr:row>
      <xdr:rowOff>157655</xdr:rowOff>
    </xdr:to>
    <xdr:sp macro="" textlink="">
      <xdr:nvSpPr>
        <xdr:cNvPr id="5266" name="Text Box 146"/>
        <xdr:cNvSpPr txBox="1">
          <a:spLocks noChangeArrowheads="1"/>
        </xdr:cNvSpPr>
      </xdr:nvSpPr>
      <xdr:spPr bwMode="auto">
        <a:xfrm>
          <a:off x="10439400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115</xdr:row>
      <xdr:rowOff>157655</xdr:rowOff>
    </xdr:from>
    <xdr:to>
      <xdr:col>21</xdr:col>
      <xdr:colOff>378099</xdr:colOff>
      <xdr:row>115</xdr:row>
      <xdr:rowOff>157655</xdr:rowOff>
    </xdr:to>
    <xdr:sp macro="" textlink="">
      <xdr:nvSpPr>
        <xdr:cNvPr id="5267" name="Text Box 147"/>
        <xdr:cNvSpPr txBox="1">
          <a:spLocks noChangeArrowheads="1"/>
        </xdr:cNvSpPr>
      </xdr:nvSpPr>
      <xdr:spPr bwMode="auto">
        <a:xfrm>
          <a:off x="105060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0</xdr:rowOff>
    </xdr:from>
    <xdr:to>
      <xdr:col>1</xdr:col>
      <xdr:colOff>1259</xdr:colOff>
      <xdr:row>115</xdr:row>
      <xdr:rowOff>0</xdr:rowOff>
    </xdr:to>
    <xdr:sp macro="" textlink="">
      <xdr:nvSpPr>
        <xdr:cNvPr id="5268" name="Text Box 148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 macro="" textlink="">
      <xdr:nvSpPr>
        <xdr:cNvPr id="5269" name="Text Box 149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0</xdr:rowOff>
    </xdr:from>
    <xdr:to>
      <xdr:col>1</xdr:col>
      <xdr:colOff>1259</xdr:colOff>
      <xdr:row>115</xdr:row>
      <xdr:rowOff>0</xdr:rowOff>
    </xdr:to>
    <xdr:sp macro="" textlink="">
      <xdr:nvSpPr>
        <xdr:cNvPr id="5270" name="Text Box 150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0</xdr:rowOff>
    </xdr:from>
    <xdr:to>
      <xdr:col>1</xdr:col>
      <xdr:colOff>1259</xdr:colOff>
      <xdr:row>115</xdr:row>
      <xdr:rowOff>0</xdr:rowOff>
    </xdr:to>
    <xdr:sp macro="" textlink="">
      <xdr:nvSpPr>
        <xdr:cNvPr id="5271" name="Text Box 151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 macro="" textlink="">
      <xdr:nvSpPr>
        <xdr:cNvPr id="5272" name="Text Box 152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115</xdr:row>
      <xdr:rowOff>0</xdr:rowOff>
    </xdr:from>
    <xdr:to>
      <xdr:col>21</xdr:col>
      <xdr:colOff>378099</xdr:colOff>
      <xdr:row>115</xdr:row>
      <xdr:rowOff>0</xdr:rowOff>
    </xdr:to>
    <xdr:sp macro="" textlink="">
      <xdr:nvSpPr>
        <xdr:cNvPr id="5273" name="Text Box 153"/>
        <xdr:cNvSpPr txBox="1">
          <a:spLocks noChangeArrowheads="1"/>
        </xdr:cNvSpPr>
      </xdr:nvSpPr>
      <xdr:spPr bwMode="auto">
        <a:xfrm>
          <a:off x="105060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0</xdr:rowOff>
    </xdr:from>
    <xdr:to>
      <xdr:col>1</xdr:col>
      <xdr:colOff>1259</xdr:colOff>
      <xdr:row>115</xdr:row>
      <xdr:rowOff>0</xdr:rowOff>
    </xdr:to>
    <xdr:sp macro="" textlink="">
      <xdr:nvSpPr>
        <xdr:cNvPr id="5274" name="Text Box 154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 macro="" textlink="">
      <xdr:nvSpPr>
        <xdr:cNvPr id="5275" name="Text Box 155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115</xdr:row>
      <xdr:rowOff>0</xdr:rowOff>
    </xdr:from>
    <xdr:to>
      <xdr:col>21</xdr:col>
      <xdr:colOff>378099</xdr:colOff>
      <xdr:row>115</xdr:row>
      <xdr:rowOff>0</xdr:rowOff>
    </xdr:to>
    <xdr:sp macro="" textlink="">
      <xdr:nvSpPr>
        <xdr:cNvPr id="5276" name="Text Box 156"/>
        <xdr:cNvSpPr txBox="1">
          <a:spLocks noChangeArrowheads="1"/>
        </xdr:cNvSpPr>
      </xdr:nvSpPr>
      <xdr:spPr bwMode="auto">
        <a:xfrm>
          <a:off x="105060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157655</xdr:rowOff>
    </xdr:from>
    <xdr:to>
      <xdr:col>1</xdr:col>
      <xdr:colOff>1259</xdr:colOff>
      <xdr:row>115</xdr:row>
      <xdr:rowOff>157655</xdr:rowOff>
    </xdr:to>
    <xdr:sp macro="" textlink="">
      <xdr:nvSpPr>
        <xdr:cNvPr id="5277" name="Text Box 157"/>
        <xdr:cNvSpPr txBox="1">
          <a:spLocks noChangeArrowheads="1"/>
        </xdr:cNvSpPr>
      </xdr:nvSpPr>
      <xdr:spPr bwMode="auto">
        <a:xfrm>
          <a:off x="666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115</xdr:row>
      <xdr:rowOff>157655</xdr:rowOff>
    </xdr:from>
    <xdr:to>
      <xdr:col>22</xdr:col>
      <xdr:colOff>884</xdr:colOff>
      <xdr:row>115</xdr:row>
      <xdr:rowOff>157655</xdr:rowOff>
    </xdr:to>
    <xdr:sp macro="" textlink="">
      <xdr:nvSpPr>
        <xdr:cNvPr id="5278" name="Text Box 158"/>
        <xdr:cNvSpPr txBox="1">
          <a:spLocks noChangeArrowheads="1"/>
        </xdr:cNvSpPr>
      </xdr:nvSpPr>
      <xdr:spPr bwMode="auto">
        <a:xfrm>
          <a:off x="10439400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115</xdr:row>
      <xdr:rowOff>157655</xdr:rowOff>
    </xdr:from>
    <xdr:to>
      <xdr:col>21</xdr:col>
      <xdr:colOff>378099</xdr:colOff>
      <xdr:row>115</xdr:row>
      <xdr:rowOff>157655</xdr:rowOff>
    </xdr:to>
    <xdr:sp macro="" textlink="">
      <xdr:nvSpPr>
        <xdr:cNvPr id="5279" name="Text Box 159"/>
        <xdr:cNvSpPr txBox="1">
          <a:spLocks noChangeArrowheads="1"/>
        </xdr:cNvSpPr>
      </xdr:nvSpPr>
      <xdr:spPr bwMode="auto">
        <a:xfrm>
          <a:off x="105060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157655</xdr:rowOff>
    </xdr:from>
    <xdr:to>
      <xdr:col>1</xdr:col>
      <xdr:colOff>1259</xdr:colOff>
      <xdr:row>115</xdr:row>
      <xdr:rowOff>157655</xdr:rowOff>
    </xdr:to>
    <xdr:sp macro="" textlink="">
      <xdr:nvSpPr>
        <xdr:cNvPr id="5280" name="Text Box 160"/>
        <xdr:cNvSpPr txBox="1">
          <a:spLocks noChangeArrowheads="1"/>
        </xdr:cNvSpPr>
      </xdr:nvSpPr>
      <xdr:spPr bwMode="auto">
        <a:xfrm>
          <a:off x="666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115</xdr:row>
      <xdr:rowOff>157655</xdr:rowOff>
    </xdr:from>
    <xdr:to>
      <xdr:col>22</xdr:col>
      <xdr:colOff>884</xdr:colOff>
      <xdr:row>115</xdr:row>
      <xdr:rowOff>157655</xdr:rowOff>
    </xdr:to>
    <xdr:sp macro="" textlink="">
      <xdr:nvSpPr>
        <xdr:cNvPr id="5281" name="Text Box 161"/>
        <xdr:cNvSpPr txBox="1">
          <a:spLocks noChangeArrowheads="1"/>
        </xdr:cNvSpPr>
      </xdr:nvSpPr>
      <xdr:spPr bwMode="auto">
        <a:xfrm>
          <a:off x="10439400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115</xdr:row>
      <xdr:rowOff>157655</xdr:rowOff>
    </xdr:from>
    <xdr:to>
      <xdr:col>21</xdr:col>
      <xdr:colOff>378099</xdr:colOff>
      <xdr:row>115</xdr:row>
      <xdr:rowOff>157655</xdr:rowOff>
    </xdr:to>
    <xdr:sp macro="" textlink="">
      <xdr:nvSpPr>
        <xdr:cNvPr id="5282" name="Text Box 162"/>
        <xdr:cNvSpPr txBox="1">
          <a:spLocks noChangeArrowheads="1"/>
        </xdr:cNvSpPr>
      </xdr:nvSpPr>
      <xdr:spPr bwMode="auto">
        <a:xfrm>
          <a:off x="105060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157655</xdr:rowOff>
    </xdr:from>
    <xdr:to>
      <xdr:col>1</xdr:col>
      <xdr:colOff>1259</xdr:colOff>
      <xdr:row>115</xdr:row>
      <xdr:rowOff>157655</xdr:rowOff>
    </xdr:to>
    <xdr:sp macro="" textlink="">
      <xdr:nvSpPr>
        <xdr:cNvPr id="5285" name="Text Box 165"/>
        <xdr:cNvSpPr txBox="1">
          <a:spLocks noChangeArrowheads="1"/>
        </xdr:cNvSpPr>
      </xdr:nvSpPr>
      <xdr:spPr bwMode="auto">
        <a:xfrm>
          <a:off x="666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115</xdr:row>
      <xdr:rowOff>157655</xdr:rowOff>
    </xdr:from>
    <xdr:to>
      <xdr:col>22</xdr:col>
      <xdr:colOff>884</xdr:colOff>
      <xdr:row>115</xdr:row>
      <xdr:rowOff>157655</xdr:rowOff>
    </xdr:to>
    <xdr:sp macro="" textlink="">
      <xdr:nvSpPr>
        <xdr:cNvPr id="5286" name="Text Box 166"/>
        <xdr:cNvSpPr txBox="1">
          <a:spLocks noChangeArrowheads="1"/>
        </xdr:cNvSpPr>
      </xdr:nvSpPr>
      <xdr:spPr bwMode="auto">
        <a:xfrm>
          <a:off x="10439400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115</xdr:row>
      <xdr:rowOff>157655</xdr:rowOff>
    </xdr:from>
    <xdr:to>
      <xdr:col>21</xdr:col>
      <xdr:colOff>378099</xdr:colOff>
      <xdr:row>115</xdr:row>
      <xdr:rowOff>157655</xdr:rowOff>
    </xdr:to>
    <xdr:sp macro="" textlink="">
      <xdr:nvSpPr>
        <xdr:cNvPr id="5287" name="Text Box 167"/>
        <xdr:cNvSpPr txBox="1">
          <a:spLocks noChangeArrowheads="1"/>
        </xdr:cNvSpPr>
      </xdr:nvSpPr>
      <xdr:spPr bwMode="auto">
        <a:xfrm>
          <a:off x="105060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114</xdr:row>
      <xdr:rowOff>0</xdr:rowOff>
    </xdr:from>
    <xdr:to>
      <xdr:col>1</xdr:col>
      <xdr:colOff>1259</xdr:colOff>
      <xdr:row>114</xdr:row>
      <xdr:rowOff>0</xdr:rowOff>
    </xdr:to>
    <xdr:sp macro="" textlink="">
      <xdr:nvSpPr>
        <xdr:cNvPr id="5288" name="Text Box 168"/>
        <xdr:cNvSpPr txBox="1">
          <a:spLocks noChangeArrowheads="1"/>
        </xdr:cNvSpPr>
      </xdr:nvSpPr>
      <xdr:spPr bwMode="auto">
        <a:xfrm>
          <a:off x="66675" y="156495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114</xdr:row>
      <xdr:rowOff>0</xdr:rowOff>
    </xdr:from>
    <xdr:to>
      <xdr:col>22</xdr:col>
      <xdr:colOff>884</xdr:colOff>
      <xdr:row>114</xdr:row>
      <xdr:rowOff>0</xdr:rowOff>
    </xdr:to>
    <xdr:sp macro="" textlink="">
      <xdr:nvSpPr>
        <xdr:cNvPr id="5289" name="Text Box 169"/>
        <xdr:cNvSpPr txBox="1">
          <a:spLocks noChangeArrowheads="1"/>
        </xdr:cNvSpPr>
      </xdr:nvSpPr>
      <xdr:spPr bwMode="auto">
        <a:xfrm>
          <a:off x="10439400" y="1564957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157655</xdr:rowOff>
    </xdr:from>
    <xdr:to>
      <xdr:col>1</xdr:col>
      <xdr:colOff>1259</xdr:colOff>
      <xdr:row>115</xdr:row>
      <xdr:rowOff>157655</xdr:rowOff>
    </xdr:to>
    <xdr:sp macro="" textlink="">
      <xdr:nvSpPr>
        <xdr:cNvPr id="5292" name="Text Box 172"/>
        <xdr:cNvSpPr txBox="1">
          <a:spLocks noChangeArrowheads="1"/>
        </xdr:cNvSpPr>
      </xdr:nvSpPr>
      <xdr:spPr bwMode="auto">
        <a:xfrm>
          <a:off x="666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115</xdr:row>
      <xdr:rowOff>157655</xdr:rowOff>
    </xdr:from>
    <xdr:to>
      <xdr:col>22</xdr:col>
      <xdr:colOff>884</xdr:colOff>
      <xdr:row>115</xdr:row>
      <xdr:rowOff>157655</xdr:rowOff>
    </xdr:to>
    <xdr:sp macro="" textlink="">
      <xdr:nvSpPr>
        <xdr:cNvPr id="5293" name="Text Box 173"/>
        <xdr:cNvSpPr txBox="1">
          <a:spLocks noChangeArrowheads="1"/>
        </xdr:cNvSpPr>
      </xdr:nvSpPr>
      <xdr:spPr bwMode="auto">
        <a:xfrm>
          <a:off x="10439400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307975</xdr:colOff>
      <xdr:row>115</xdr:row>
      <xdr:rowOff>157655</xdr:rowOff>
    </xdr:from>
    <xdr:to>
      <xdr:col>21</xdr:col>
      <xdr:colOff>378099</xdr:colOff>
      <xdr:row>115</xdr:row>
      <xdr:rowOff>157655</xdr:rowOff>
    </xdr:to>
    <xdr:sp macro="" textlink="">
      <xdr:nvSpPr>
        <xdr:cNvPr id="5294" name="Text Box 174"/>
        <xdr:cNvSpPr txBox="1">
          <a:spLocks noChangeArrowheads="1"/>
        </xdr:cNvSpPr>
      </xdr:nvSpPr>
      <xdr:spPr bwMode="auto">
        <a:xfrm>
          <a:off x="10506075" y="15973425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115</xdr:row>
      <xdr:rowOff>0</xdr:rowOff>
    </xdr:from>
    <xdr:to>
      <xdr:col>1</xdr:col>
      <xdr:colOff>1259</xdr:colOff>
      <xdr:row>115</xdr:row>
      <xdr:rowOff>0</xdr:rowOff>
    </xdr:to>
    <xdr:sp macro="" textlink="">
      <xdr:nvSpPr>
        <xdr:cNvPr id="5295" name="Text Box 175"/>
        <xdr:cNvSpPr txBox="1">
          <a:spLocks noChangeArrowheads="1"/>
        </xdr:cNvSpPr>
      </xdr:nvSpPr>
      <xdr:spPr bwMode="auto">
        <a:xfrm>
          <a:off x="66675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139700</xdr:colOff>
      <xdr:row>115</xdr:row>
      <xdr:rowOff>0</xdr:rowOff>
    </xdr:from>
    <xdr:to>
      <xdr:col>22</xdr:col>
      <xdr:colOff>884</xdr:colOff>
      <xdr:row>115</xdr:row>
      <xdr:rowOff>0</xdr:rowOff>
    </xdr:to>
    <xdr:sp macro="" textlink="">
      <xdr:nvSpPr>
        <xdr:cNvPr id="5296" name="Text Box 176"/>
        <xdr:cNvSpPr txBox="1">
          <a:spLocks noChangeArrowheads="1"/>
        </xdr:cNvSpPr>
      </xdr:nvSpPr>
      <xdr:spPr bwMode="auto">
        <a:xfrm>
          <a:off x="10439400" y="15811500"/>
          <a:ext cx="209550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2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3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4" name="Text Box 130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5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7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8" name="Text Box 157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9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2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3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4" name="Text Box 130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5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7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8" name="Text Box 157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9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2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3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4" name="Text Box 130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5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7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8" name="Text Box 157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9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10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11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12" name="Text Box 130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13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15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16" name="Text Box 157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17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2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3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4" name="Text Box 130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5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7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8" name="Text Box 157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9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10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11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12" name="Text Box 130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13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15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16" name="Text Box 157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17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2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3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4" name="Text Box 130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5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7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8" name="Text Box 157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9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10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11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12" name="Text Box 130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13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15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16" name="Text Box 157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17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2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3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4" name="Text Box 130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5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7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8" name="Text Box 157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9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10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11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12" name="Text Box 130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13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15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16" name="Text Box 157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17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2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3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4" name="Text Box 130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5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7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8" name="Text Box 157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9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10" name="Text Box 128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11" name="Text Box 129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12" name="Text Box 130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13" name="Text Box 131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0</xdr:col>
      <xdr:colOff>161925</xdr:colOff>
      <xdr:row>113</xdr:row>
      <xdr:rowOff>0</xdr:rowOff>
    </xdr:from>
    <xdr:to>
      <xdr:col>1</xdr:col>
      <xdr:colOff>2041</xdr:colOff>
      <xdr:row>113</xdr:row>
      <xdr:rowOff>0</xdr:rowOff>
    </xdr:to>
    <xdr:sp macro="" textlink="">
      <xdr:nvSpPr>
        <xdr:cNvPr id="15" name="Text Box 156"/>
        <xdr:cNvSpPr txBox="1">
          <a:spLocks noChangeArrowheads="1"/>
        </xdr:cNvSpPr>
      </xdr:nvSpPr>
      <xdr:spPr bwMode="auto">
        <a:xfrm>
          <a:off x="1619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161925</xdr:colOff>
      <xdr:row>113</xdr:row>
      <xdr:rowOff>0</xdr:rowOff>
    </xdr:from>
    <xdr:to>
      <xdr:col>22</xdr:col>
      <xdr:colOff>2041</xdr:colOff>
      <xdr:row>113</xdr:row>
      <xdr:rowOff>0</xdr:rowOff>
    </xdr:to>
    <xdr:sp macro="" textlink="">
      <xdr:nvSpPr>
        <xdr:cNvPr id="16" name="Text Box 157"/>
        <xdr:cNvSpPr txBox="1">
          <a:spLocks noChangeArrowheads="1"/>
        </xdr:cNvSpPr>
      </xdr:nvSpPr>
      <xdr:spPr bwMode="auto">
        <a:xfrm>
          <a:off x="11020425" y="18678525"/>
          <a:ext cx="221116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  <xdr:twoCellAnchor>
    <xdr:from>
      <xdr:col>21</xdr:col>
      <xdr:colOff>317500</xdr:colOff>
      <xdr:row>113</xdr:row>
      <xdr:rowOff>0</xdr:rowOff>
    </xdr:from>
    <xdr:to>
      <xdr:col>22</xdr:col>
      <xdr:colOff>2891</xdr:colOff>
      <xdr:row>113</xdr:row>
      <xdr:rowOff>0</xdr:rowOff>
    </xdr:to>
    <xdr:sp macro="" textlink="">
      <xdr:nvSpPr>
        <xdr:cNvPr id="17" name="Text Box 158"/>
        <xdr:cNvSpPr txBox="1">
          <a:spLocks noChangeArrowheads="1"/>
        </xdr:cNvSpPr>
      </xdr:nvSpPr>
      <xdr:spPr bwMode="auto">
        <a:xfrm>
          <a:off x="11176000" y="18678525"/>
          <a:ext cx="66391" cy="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  <xdr:txBody>
        <a:bodyPr vertOverflow="clip" vert="vert270" wrap="square" lIns="27432" tIns="0" rIns="0" bIns="22860" anchor="t" upright="1"/>
        <a:lstStyle/>
        <a:p>
          <a:pPr algn="l" rtl="0">
            <a:defRPr sz="1000"/>
          </a:pPr>
          <a:r>
            <a:rPr lang="ru-RU" sz="900" b="0" i="0" strike="noStrike">
              <a:solidFill>
                <a:srgbClr val="000000"/>
              </a:solidFill>
              <a:latin typeface="Arial Cyr"/>
            </a:rPr>
            <a:t>В ремя замера нагрузок</a:t>
          </a: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  <a:p>
          <a:pPr algn="l" rtl="0">
            <a:defRPr sz="1000"/>
          </a:pPr>
          <a:endParaRPr lang="ru-RU" sz="900" b="0" i="0" strike="noStrike">
            <a:solidFill>
              <a:srgbClr val="000000"/>
            </a:solidFill>
            <a:latin typeface="Arial Cyr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.trost/AppData/Local/Microsoft/Windows/INetCache/Content.Outlook/AE9WP1DI/&#1050;&#1086;&#1085;&#1090;&#1086;&#1083;&#1100;&#1085;&#1099;&#1081;%20&#1076;&#1077;&#1085;&#1100;%20&#1088;&#1072;&#1079;&#1073;&#1080;&#1074;&#1082;&#1072;%20&#1086;&#1090;&#1095;&#1077;&#1090;&#1072;%20&#1087;&#1086;%20&#1083;&#1080;&#1089;&#1090;&#1072;&#1084;%20%20&#1040;&#1054;%20&#1044;&#1042;%20&#1056;&#1057;&#1050;%202022&#1075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2kServer/ReportsData/Templates/&#1050;&#1086;&#1085;&#1090;&#1086;&#1083;&#1100;&#1085;&#1099;&#1081;%20&#1076;&#1077;&#1085;&#1100;_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лавянка"/>
      <sheetName val="Приморская"/>
      <sheetName val="Краскино"/>
      <sheetName val="Хасанская"/>
      <sheetName val="Троица"/>
      <sheetName val="Безверхово"/>
      <sheetName val="Посьет"/>
      <sheetName val="Барабаш"/>
      <sheetName val="Сводная"/>
      <sheetName val="Данные"/>
      <sheetName val="Абонентские КТП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B1" t="str">
            <v>15.06.22</v>
          </cell>
        </row>
      </sheetData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лавянка"/>
      <sheetName val="Приморская"/>
      <sheetName val="Краскино"/>
      <sheetName val="Хасан"/>
      <sheetName val="Троица"/>
      <sheetName val="Безверхово"/>
      <sheetName val="Посьет"/>
      <sheetName val="Барабаш"/>
      <sheetName val="Сводная"/>
      <sheetName val="Данные"/>
      <sheetName val="Лист1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A7">
            <v>7</v>
          </cell>
        </row>
        <row r="8">
          <cell r="A8">
            <v>9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CK129"/>
  <sheetViews>
    <sheetView tabSelected="1" topLeftCell="A49" zoomScale="115" zoomScaleNormal="115" workbookViewId="0">
      <selection activeCell="CF1" sqref="CF1"/>
    </sheetView>
  </sheetViews>
  <sheetFormatPr defaultRowHeight="12.75" x14ac:dyDescent="0.2"/>
  <cols>
    <col min="1" max="1" width="8.42578125" style="68" customWidth="1"/>
    <col min="2" max="2" width="10.28515625" style="68" customWidth="1"/>
    <col min="3" max="3" width="9.85546875" style="68" customWidth="1"/>
    <col min="4" max="4" width="10.140625" style="68" customWidth="1"/>
    <col min="5" max="5" width="5.85546875" style="68" customWidth="1"/>
    <col min="6" max="7" width="9.85546875" style="68" customWidth="1"/>
    <col min="8" max="9" width="5.85546875" style="68" customWidth="1"/>
    <col min="10" max="11" width="9.85546875" style="68" customWidth="1"/>
    <col min="12" max="13" width="5.85546875" style="68" customWidth="1"/>
    <col min="14" max="15" width="10" style="68" customWidth="1"/>
    <col min="16" max="17" width="5.85546875" style="68" customWidth="1"/>
    <col min="18" max="19" width="10" style="68" customWidth="1"/>
    <col min="20" max="21" width="5.85546875" style="68" customWidth="1"/>
    <col min="22" max="23" width="10" style="68" customWidth="1"/>
    <col min="24" max="25" width="5.85546875" style="68" customWidth="1"/>
    <col min="26" max="26" width="6.85546875" style="68" customWidth="1"/>
    <col min="27" max="28" width="9.85546875" style="68" customWidth="1"/>
    <col min="29" max="30" width="5.85546875" style="68" customWidth="1"/>
    <col min="31" max="32" width="9.85546875" style="68" customWidth="1"/>
    <col min="33" max="34" width="5.85546875" style="68" customWidth="1"/>
    <col min="35" max="36" width="9.85546875" style="68" customWidth="1"/>
    <col min="37" max="38" width="5.85546875" style="68" customWidth="1"/>
    <col min="39" max="40" width="9.85546875" style="68" customWidth="1"/>
    <col min="41" max="42" width="5.85546875" style="68" customWidth="1"/>
    <col min="43" max="44" width="9.85546875" style="68" customWidth="1"/>
    <col min="45" max="46" width="5.85546875" style="68" customWidth="1"/>
    <col min="47" max="48" width="9.85546875" style="68" customWidth="1"/>
    <col min="49" max="50" width="5.85546875" style="68" customWidth="1"/>
    <col min="51" max="51" width="5.7109375" style="68" customWidth="1"/>
    <col min="52" max="53" width="10.28515625" style="68" customWidth="1"/>
    <col min="54" max="54" width="7.140625" style="68" customWidth="1"/>
    <col min="55" max="55" width="6.42578125" style="68" customWidth="1"/>
    <col min="56" max="57" width="9.85546875" style="68" customWidth="1"/>
    <col min="58" max="58" width="6.85546875" style="68" customWidth="1"/>
    <col min="59" max="59" width="7.28515625" style="68" customWidth="1"/>
    <col min="60" max="61" width="9.85546875" style="68" customWidth="1"/>
    <col min="62" max="62" width="6.42578125" style="68" customWidth="1"/>
    <col min="63" max="63" width="6.140625" style="68" customWidth="1"/>
    <col min="64" max="64" width="8.28515625" style="68" customWidth="1"/>
    <col min="65" max="65" width="7.85546875" style="68" customWidth="1"/>
    <col min="66" max="66" width="7.5703125" style="68" customWidth="1"/>
    <col min="67" max="75" width="8.42578125" style="68" customWidth="1"/>
    <col min="76" max="16384" width="9.140625" style="68"/>
  </cols>
  <sheetData>
    <row r="1" spans="1:78" s="62" customFormat="1" x14ac:dyDescent="0.2">
      <c r="B1" s="62">
        <v>31</v>
      </c>
      <c r="C1" s="62">
        <v>32</v>
      </c>
      <c r="F1" s="62">
        <v>33</v>
      </c>
      <c r="G1" s="62">
        <v>34</v>
      </c>
      <c r="J1" s="62">
        <v>35</v>
      </c>
      <c r="K1" s="62">
        <v>36</v>
      </c>
      <c r="N1" s="62">
        <v>37</v>
      </c>
      <c r="O1" s="62">
        <v>38</v>
      </c>
      <c r="R1" s="62">
        <v>39</v>
      </c>
      <c r="S1" s="62">
        <v>40</v>
      </c>
      <c r="V1" s="62">
        <v>25</v>
      </c>
      <c r="W1" s="62">
        <v>26</v>
      </c>
      <c r="AA1" s="62">
        <v>29</v>
      </c>
      <c r="AB1" s="62">
        <v>30</v>
      </c>
      <c r="AE1" s="62">
        <v>27</v>
      </c>
      <c r="AF1" s="62">
        <v>28</v>
      </c>
      <c r="AI1" s="62">
        <v>21</v>
      </c>
      <c r="AJ1" s="62">
        <v>22</v>
      </c>
      <c r="AM1" s="62">
        <v>23</v>
      </c>
      <c r="AN1" s="62">
        <v>24</v>
      </c>
      <c r="AQ1" s="62">
        <v>41</v>
      </c>
      <c r="AR1" s="62">
        <v>42</v>
      </c>
      <c r="AU1" s="62">
        <v>11</v>
      </c>
      <c r="AV1" s="62">
        <v>12</v>
      </c>
      <c r="AZ1" s="62">
        <v>9</v>
      </c>
      <c r="BA1" s="62">
        <v>10</v>
      </c>
      <c r="BD1" s="62">
        <v>5</v>
      </c>
      <c r="BE1" s="62">
        <v>6</v>
      </c>
      <c r="BH1" s="62">
        <v>19</v>
      </c>
      <c r="BI1" s="62">
        <v>20</v>
      </c>
      <c r="BL1" s="284">
        <v>12</v>
      </c>
      <c r="BM1" s="284">
        <v>12</v>
      </c>
      <c r="BN1" s="284"/>
      <c r="BO1" s="284"/>
      <c r="BP1" s="284">
        <v>91</v>
      </c>
      <c r="BQ1" s="284">
        <v>92</v>
      </c>
      <c r="BR1" s="284"/>
      <c r="BS1" s="284"/>
      <c r="BT1" s="284">
        <v>17</v>
      </c>
      <c r="BU1" s="284">
        <v>18</v>
      </c>
      <c r="BV1" s="284"/>
      <c r="BW1" s="284"/>
    </row>
    <row r="2" spans="1:78" ht="18.75" x14ac:dyDescent="0.3">
      <c r="A2" s="63" t="s">
        <v>20</v>
      </c>
      <c r="B2" s="63"/>
      <c r="C2" s="63"/>
      <c r="D2" s="63"/>
      <c r="E2" s="63"/>
      <c r="F2" s="64"/>
      <c r="G2" s="65" t="str">
        <f>CONCATENATE(TEXT(Данные!$B$1,"ДД ММММ ГГГГ"), "   г.")</f>
        <v>20 Декабрь 2023   г.</v>
      </c>
      <c r="H2" s="66"/>
      <c r="I2" s="67"/>
      <c r="K2" s="69" t="s">
        <v>25</v>
      </c>
      <c r="L2" s="70"/>
      <c r="M2" s="71"/>
      <c r="N2" s="71"/>
      <c r="Q2" s="63" t="s">
        <v>82</v>
      </c>
      <c r="R2" s="421" t="s">
        <v>83</v>
      </c>
      <c r="S2" s="422"/>
      <c r="T2" s="422"/>
      <c r="U2" s="422"/>
      <c r="V2" s="422"/>
      <c r="W2" s="422"/>
      <c r="X2" s="422"/>
      <c r="Y2" s="422"/>
      <c r="Z2" s="63" t="s">
        <v>20</v>
      </c>
      <c r="AA2" s="63"/>
      <c r="AB2" s="63"/>
      <c r="AC2" s="63"/>
      <c r="AD2" s="63"/>
      <c r="AE2" s="64"/>
      <c r="AF2" s="65" t="str">
        <f>CONCATENATE(TEXT(Данные!$B$1,"ДД ММММ ГГГГ"), "   г.")</f>
        <v>20 Декабрь 2023   г.</v>
      </c>
      <c r="AG2" s="64"/>
      <c r="AH2" s="72"/>
      <c r="AJ2" s="69" t="s">
        <v>25</v>
      </c>
      <c r="AK2" s="70"/>
      <c r="AL2" s="71"/>
      <c r="AM2" s="71"/>
      <c r="AP2" s="68" t="s">
        <v>84</v>
      </c>
      <c r="AQ2" s="421" t="s">
        <v>91</v>
      </c>
      <c r="AR2" s="422"/>
      <c r="AS2" s="422"/>
      <c r="AT2" s="422"/>
      <c r="AU2" s="422"/>
      <c r="AV2" s="422"/>
      <c r="AW2" s="422"/>
      <c r="AX2" s="422"/>
      <c r="AY2" s="63" t="s">
        <v>20</v>
      </c>
      <c r="AZ2" s="63"/>
      <c r="BA2" s="63"/>
      <c r="BB2" s="73"/>
      <c r="BC2" s="74"/>
      <c r="BD2" s="75"/>
      <c r="BE2" s="65" t="str">
        <f>CONCATENATE(TEXT(Данные!$B$1,"ДД ММММ ГГГГ"), "   г.")</f>
        <v>20 Декабрь 2023   г.</v>
      </c>
      <c r="BF2" s="64"/>
      <c r="BG2" s="64"/>
      <c r="BH2" s="423" t="s">
        <v>92</v>
      </c>
      <c r="BI2" s="424"/>
      <c r="BJ2" s="424"/>
      <c r="BK2" s="424"/>
      <c r="BL2" s="366"/>
      <c r="BM2" s="366"/>
      <c r="BN2" s="366"/>
      <c r="BO2" s="366"/>
      <c r="BP2" s="366"/>
      <c r="BQ2" s="366"/>
      <c r="BR2" s="366"/>
      <c r="BS2" s="366"/>
      <c r="BT2" s="366"/>
      <c r="BU2" s="366"/>
      <c r="BV2" s="366"/>
      <c r="BW2" s="366"/>
      <c r="BX2" s="421" t="s">
        <v>93</v>
      </c>
      <c r="BY2" s="425"/>
      <c r="BZ2" s="425"/>
    </row>
    <row r="3" spans="1:78" x14ac:dyDescent="0.2">
      <c r="F3" s="420" t="s">
        <v>21</v>
      </c>
      <c r="G3" s="420"/>
      <c r="H3" s="420"/>
      <c r="U3" s="76" t="s">
        <v>23</v>
      </c>
      <c r="AE3" s="420" t="s">
        <v>21</v>
      </c>
      <c r="AF3" s="420"/>
      <c r="AG3" s="420"/>
      <c r="AT3" s="76" t="s">
        <v>23</v>
      </c>
      <c r="BB3" s="407" t="s">
        <v>60</v>
      </c>
      <c r="BC3" s="407"/>
      <c r="BD3" s="420"/>
    </row>
    <row r="4" spans="1:78" ht="19.5" x14ac:dyDescent="0.35">
      <c r="A4" s="68" t="s">
        <v>16</v>
      </c>
      <c r="B4" s="64"/>
      <c r="C4" s="77" t="s">
        <v>33</v>
      </c>
      <c r="D4" s="64"/>
      <c r="E4" s="64"/>
      <c r="F4" s="64"/>
      <c r="G4" s="64"/>
      <c r="H4" s="64"/>
      <c r="I4" s="64"/>
      <c r="K4" s="63" t="s">
        <v>24</v>
      </c>
      <c r="N4" s="64"/>
      <c r="O4" s="78">
        <v>10</v>
      </c>
      <c r="P4" s="64"/>
      <c r="Q4" s="63" t="s">
        <v>26</v>
      </c>
      <c r="Z4" s="68" t="s">
        <v>16</v>
      </c>
      <c r="AA4" s="64"/>
      <c r="AB4" s="77" t="s">
        <v>33</v>
      </c>
      <c r="AC4" s="64"/>
      <c r="AD4" s="64"/>
      <c r="AE4" s="64"/>
      <c r="AF4" s="64"/>
      <c r="AG4" s="64"/>
      <c r="AH4" s="64"/>
      <c r="AJ4" s="63" t="s">
        <v>24</v>
      </c>
      <c r="AM4" s="64"/>
      <c r="AN4" s="78">
        <v>10</v>
      </c>
      <c r="AO4" s="64"/>
      <c r="AP4" s="63" t="s">
        <v>26</v>
      </c>
      <c r="AW4" s="68" t="s">
        <v>2</v>
      </c>
      <c r="AY4" s="68" t="s">
        <v>16</v>
      </c>
      <c r="AZ4" s="64"/>
      <c r="BA4" s="77" t="s">
        <v>33</v>
      </c>
      <c r="BB4" s="64"/>
      <c r="BC4" s="64"/>
      <c r="BD4" s="64"/>
      <c r="BE4" s="63" t="s">
        <v>63</v>
      </c>
      <c r="BI4" s="78">
        <v>10</v>
      </c>
      <c r="BJ4" s="63" t="s">
        <v>26</v>
      </c>
    </row>
    <row r="5" spans="1:78" ht="18" customHeight="1" thickBot="1" x14ac:dyDescent="0.25">
      <c r="B5" s="76" t="s">
        <v>19</v>
      </c>
      <c r="K5" s="63"/>
      <c r="L5" s="63"/>
      <c r="N5" s="79"/>
      <c r="O5" s="73"/>
      <c r="P5" s="79"/>
      <c r="AA5" s="76" t="s">
        <v>19</v>
      </c>
      <c r="AJ5" s="63"/>
      <c r="AK5" s="63"/>
      <c r="AM5" s="79"/>
      <c r="AN5" s="73"/>
      <c r="AO5" s="79"/>
      <c r="AZ5" s="76" t="s">
        <v>19</v>
      </c>
      <c r="BE5" s="63"/>
      <c r="BF5" s="63"/>
      <c r="BH5" s="79"/>
      <c r="BI5" s="73"/>
      <c r="BJ5" s="79"/>
    </row>
    <row r="6" spans="1:78" ht="15" customHeight="1" x14ac:dyDescent="0.2">
      <c r="A6" s="409" t="s">
        <v>76</v>
      </c>
      <c r="B6" s="80" t="s">
        <v>17</v>
      </c>
      <c r="C6" s="81"/>
      <c r="D6" s="82">
        <v>20</v>
      </c>
      <c r="E6" s="83"/>
      <c r="F6" s="80" t="s">
        <v>17</v>
      </c>
      <c r="G6" s="81"/>
      <c r="H6" s="82">
        <v>25</v>
      </c>
      <c r="I6" s="83"/>
      <c r="J6" s="80" t="s">
        <v>17</v>
      </c>
      <c r="K6" s="81"/>
      <c r="L6" s="82">
        <v>31</v>
      </c>
      <c r="M6" s="83"/>
      <c r="N6" s="80" t="s">
        <v>17</v>
      </c>
      <c r="O6" s="81"/>
      <c r="P6" s="82">
        <v>5</v>
      </c>
      <c r="Q6" s="83"/>
      <c r="R6" s="80" t="s">
        <v>17</v>
      </c>
      <c r="S6" s="81"/>
      <c r="T6" s="82">
        <v>6</v>
      </c>
      <c r="U6" s="200"/>
      <c r="V6" s="80" t="s">
        <v>17</v>
      </c>
      <c r="W6" s="81"/>
      <c r="X6" s="82">
        <v>16</v>
      </c>
      <c r="Y6" s="83"/>
      <c r="Z6" s="409" t="s">
        <v>76</v>
      </c>
      <c r="AA6" s="80" t="s">
        <v>17</v>
      </c>
      <c r="AB6" s="81"/>
      <c r="AC6" s="82">
        <v>19</v>
      </c>
      <c r="AD6" s="83"/>
      <c r="AE6" s="80" t="s">
        <v>17</v>
      </c>
      <c r="AF6" s="81"/>
      <c r="AG6" s="82">
        <v>18</v>
      </c>
      <c r="AH6" s="83"/>
      <c r="AI6" s="80" t="s">
        <v>17</v>
      </c>
      <c r="AJ6" s="81"/>
      <c r="AK6" s="82">
        <v>10</v>
      </c>
      <c r="AL6" s="83"/>
      <c r="AM6" s="80" t="s">
        <v>17</v>
      </c>
      <c r="AN6" s="81"/>
      <c r="AO6" s="82">
        <v>12</v>
      </c>
      <c r="AP6" s="83"/>
      <c r="AQ6" s="80" t="s">
        <v>17</v>
      </c>
      <c r="AR6" s="81"/>
      <c r="AS6" s="82">
        <v>8</v>
      </c>
      <c r="AT6" s="83"/>
      <c r="AU6" s="80" t="s">
        <v>17</v>
      </c>
      <c r="AV6" s="81"/>
      <c r="AW6" s="82">
        <v>26</v>
      </c>
      <c r="AX6" s="83"/>
      <c r="AY6" s="409" t="s">
        <v>76</v>
      </c>
      <c r="AZ6" s="80" t="s">
        <v>17</v>
      </c>
      <c r="BA6" s="81"/>
      <c r="BB6" s="82">
        <v>14</v>
      </c>
      <c r="BC6" s="83"/>
      <c r="BD6" s="80" t="s">
        <v>17</v>
      </c>
      <c r="BE6" s="81"/>
      <c r="BF6" s="82">
        <v>4</v>
      </c>
      <c r="BG6" s="83"/>
      <c r="BH6" s="80" t="s">
        <v>17</v>
      </c>
      <c r="BI6" s="81"/>
      <c r="BJ6" s="82">
        <v>4</v>
      </c>
      <c r="BK6" s="83"/>
      <c r="BL6" s="80" t="s">
        <v>17</v>
      </c>
      <c r="BM6" s="81"/>
      <c r="BN6" s="82"/>
      <c r="BO6" s="83"/>
      <c r="BP6" s="80" t="s">
        <v>17</v>
      </c>
      <c r="BQ6" s="81"/>
      <c r="BR6" s="82">
        <v>34</v>
      </c>
      <c r="BS6" s="83"/>
      <c r="BT6" s="412" t="s">
        <v>95</v>
      </c>
      <c r="BU6" s="413"/>
      <c r="BV6" s="413"/>
      <c r="BW6" s="414"/>
      <c r="BX6" s="409" t="s">
        <v>76</v>
      </c>
      <c r="BY6" s="80" t="s">
        <v>2</v>
      </c>
      <c r="BZ6" s="84"/>
    </row>
    <row r="7" spans="1:78" x14ac:dyDescent="0.2">
      <c r="A7" s="410"/>
      <c r="B7" s="85" t="s">
        <v>18</v>
      </c>
      <c r="C7" s="79"/>
      <c r="D7" s="79"/>
      <c r="E7" s="86"/>
      <c r="F7" s="85" t="s">
        <v>18</v>
      </c>
      <c r="G7" s="79"/>
      <c r="H7" s="79"/>
      <c r="I7" s="86"/>
      <c r="J7" s="85" t="s">
        <v>18</v>
      </c>
      <c r="K7" s="79"/>
      <c r="L7" s="79"/>
      <c r="M7" s="86"/>
      <c r="N7" s="85" t="s">
        <v>18</v>
      </c>
      <c r="O7" s="79"/>
      <c r="P7" s="79"/>
      <c r="Q7" s="86"/>
      <c r="R7" s="85" t="s">
        <v>18</v>
      </c>
      <c r="S7" s="79"/>
      <c r="T7" s="79"/>
      <c r="U7" s="79"/>
      <c r="V7" s="85" t="s">
        <v>18</v>
      </c>
      <c r="W7" s="79"/>
      <c r="X7" s="79"/>
      <c r="Y7" s="86"/>
      <c r="Z7" s="410"/>
      <c r="AA7" s="85" t="s">
        <v>18</v>
      </c>
      <c r="AB7" s="79"/>
      <c r="AC7" s="79"/>
      <c r="AD7" s="86"/>
      <c r="AE7" s="85" t="s">
        <v>18</v>
      </c>
      <c r="AF7" s="79"/>
      <c r="AG7" s="79"/>
      <c r="AH7" s="86"/>
      <c r="AI7" s="85" t="s">
        <v>18</v>
      </c>
      <c r="AJ7" s="79"/>
      <c r="AK7" s="79"/>
      <c r="AL7" s="86"/>
      <c r="AM7" s="85" t="s">
        <v>18</v>
      </c>
      <c r="AN7" s="79"/>
      <c r="AO7" s="79"/>
      <c r="AP7" s="86"/>
      <c r="AQ7" s="85" t="s">
        <v>18</v>
      </c>
      <c r="AR7" s="79"/>
      <c r="AS7" s="79"/>
      <c r="AT7" s="86"/>
      <c r="AU7" s="85" t="s">
        <v>18</v>
      </c>
      <c r="AV7" s="79"/>
      <c r="AW7" s="79"/>
      <c r="AX7" s="86"/>
      <c r="AY7" s="410"/>
      <c r="AZ7" s="85" t="s">
        <v>18</v>
      </c>
      <c r="BA7" s="79"/>
      <c r="BB7" s="79"/>
      <c r="BC7" s="86"/>
      <c r="BD7" s="85" t="s">
        <v>18</v>
      </c>
      <c r="BE7" s="79"/>
      <c r="BF7" s="79"/>
      <c r="BG7" s="86"/>
      <c r="BH7" s="85" t="s">
        <v>18</v>
      </c>
      <c r="BI7" s="79"/>
      <c r="BJ7" s="79" t="s">
        <v>201</v>
      </c>
      <c r="BK7" s="86"/>
      <c r="BL7" s="85" t="s">
        <v>18</v>
      </c>
      <c r="BM7" s="79"/>
      <c r="BN7" s="79"/>
      <c r="BO7" s="86"/>
      <c r="BP7" s="85" t="s">
        <v>18</v>
      </c>
      <c r="BQ7" s="79"/>
      <c r="BR7" s="79"/>
      <c r="BS7" s="86"/>
      <c r="BT7" s="169" t="s">
        <v>18</v>
      </c>
      <c r="BU7" s="162"/>
      <c r="BV7" s="162"/>
      <c r="BW7" s="170"/>
      <c r="BX7" s="410"/>
      <c r="BY7" s="85"/>
      <c r="BZ7" s="86"/>
    </row>
    <row r="8" spans="1:78" x14ac:dyDescent="0.2">
      <c r="A8" s="410"/>
      <c r="B8" s="87"/>
      <c r="C8" s="64"/>
      <c r="D8" s="64"/>
      <c r="E8" s="88"/>
      <c r="F8" s="87"/>
      <c r="G8" s="64"/>
      <c r="H8" s="64"/>
      <c r="I8" s="88"/>
      <c r="J8" s="87"/>
      <c r="K8" s="64"/>
      <c r="L8" s="64"/>
      <c r="M8" s="88"/>
      <c r="N8" s="87"/>
      <c r="O8" s="64"/>
      <c r="P8" s="64"/>
      <c r="Q8" s="88"/>
      <c r="R8" s="87"/>
      <c r="S8" s="64"/>
      <c r="T8" s="64"/>
      <c r="U8" s="64"/>
      <c r="V8" s="87"/>
      <c r="W8" s="64"/>
      <c r="X8" s="64"/>
      <c r="Y8" s="88"/>
      <c r="Z8" s="410"/>
      <c r="AA8" s="87"/>
      <c r="AB8" s="64"/>
      <c r="AC8" s="64"/>
      <c r="AD8" s="88"/>
      <c r="AE8" s="87"/>
      <c r="AF8" s="64"/>
      <c r="AG8" s="64"/>
      <c r="AH8" s="88"/>
      <c r="AI8" s="87"/>
      <c r="AJ8" s="64"/>
      <c r="AK8" s="64"/>
      <c r="AL8" s="88"/>
      <c r="AM8" s="87"/>
      <c r="AN8" s="64"/>
      <c r="AO8" s="64"/>
      <c r="AP8" s="88"/>
      <c r="AQ8" s="87"/>
      <c r="AR8" s="64"/>
      <c r="AS8" s="64"/>
      <c r="AT8" s="88"/>
      <c r="AU8" s="87"/>
      <c r="AV8" s="64"/>
      <c r="AW8" s="64" t="s">
        <v>71</v>
      </c>
      <c r="AX8" s="88"/>
      <c r="AY8" s="410"/>
      <c r="AZ8" s="87"/>
      <c r="BA8" s="64"/>
      <c r="BB8" s="64" t="s">
        <v>72</v>
      </c>
      <c r="BC8" s="88"/>
      <c r="BD8" s="87"/>
      <c r="BE8" s="64"/>
      <c r="BF8" s="405" t="s">
        <v>64</v>
      </c>
      <c r="BG8" s="88"/>
      <c r="BH8" s="87"/>
      <c r="BI8" s="64"/>
      <c r="BJ8" s="64" t="s">
        <v>202</v>
      </c>
      <c r="BK8" s="88"/>
      <c r="BL8" s="87"/>
      <c r="BM8" s="64"/>
      <c r="BN8" s="64" t="s">
        <v>203</v>
      </c>
      <c r="BO8" s="88"/>
      <c r="BP8" s="87"/>
      <c r="BQ8" s="64"/>
      <c r="BR8" s="64" t="s">
        <v>204</v>
      </c>
      <c r="BS8" s="88"/>
      <c r="BT8" s="415" t="s">
        <v>94</v>
      </c>
      <c r="BU8" s="416"/>
      <c r="BV8" s="416"/>
      <c r="BW8" s="417"/>
      <c r="BX8" s="410"/>
      <c r="BY8" s="426" t="s">
        <v>61</v>
      </c>
      <c r="BZ8" s="427"/>
    </row>
    <row r="9" spans="1:78" x14ac:dyDescent="0.2">
      <c r="A9" s="410"/>
      <c r="B9" s="89" t="s">
        <v>15</v>
      </c>
      <c r="C9" s="90" t="s">
        <v>32</v>
      </c>
      <c r="D9" s="90"/>
      <c r="E9" s="91"/>
      <c r="F9" s="89" t="s">
        <v>15</v>
      </c>
      <c r="G9" s="90" t="s">
        <v>32</v>
      </c>
      <c r="H9" s="90"/>
      <c r="I9" s="91"/>
      <c r="J9" s="89" t="s">
        <v>15</v>
      </c>
      <c r="K9" s="90" t="s">
        <v>32</v>
      </c>
      <c r="L9" s="90"/>
      <c r="M9" s="91"/>
      <c r="N9" s="89" t="s">
        <v>15</v>
      </c>
      <c r="O9" s="90" t="s">
        <v>32</v>
      </c>
      <c r="P9" s="90"/>
      <c r="Q9" s="91"/>
      <c r="R9" s="89" t="s">
        <v>15</v>
      </c>
      <c r="S9" s="90" t="s">
        <v>32</v>
      </c>
      <c r="T9" s="90"/>
      <c r="U9" s="90"/>
      <c r="V9" s="89" t="s">
        <v>15</v>
      </c>
      <c r="W9" s="90" t="s">
        <v>32</v>
      </c>
      <c r="X9" s="90"/>
      <c r="Y9" s="91"/>
      <c r="Z9" s="410"/>
      <c r="AA9" s="89" t="s">
        <v>15</v>
      </c>
      <c r="AB9" s="90" t="s">
        <v>32</v>
      </c>
      <c r="AC9" s="90"/>
      <c r="AD9" s="91"/>
      <c r="AE9" s="89" t="s">
        <v>15</v>
      </c>
      <c r="AF9" s="90" t="s">
        <v>32</v>
      </c>
      <c r="AG9" s="90"/>
      <c r="AH9" s="91"/>
      <c r="AI9" s="89" t="s">
        <v>15</v>
      </c>
      <c r="AJ9" s="90" t="s">
        <v>32</v>
      </c>
      <c r="AK9" s="90"/>
      <c r="AL9" s="91"/>
      <c r="AM9" s="89" t="s">
        <v>15</v>
      </c>
      <c r="AN9" s="90" t="s">
        <v>32</v>
      </c>
      <c r="AO9" s="90"/>
      <c r="AP9" s="91"/>
      <c r="AQ9" s="89" t="s">
        <v>15</v>
      </c>
      <c r="AR9" s="92" t="s">
        <v>78</v>
      </c>
      <c r="AS9" s="92"/>
      <c r="AT9" s="93"/>
      <c r="AU9" s="89" t="s">
        <v>15</v>
      </c>
      <c r="AV9" s="92" t="s">
        <v>74</v>
      </c>
      <c r="AW9" s="92"/>
      <c r="AX9" s="93"/>
      <c r="AY9" s="410"/>
      <c r="AZ9" s="94" t="s">
        <v>15</v>
      </c>
      <c r="BA9" s="92"/>
      <c r="BB9" s="92"/>
      <c r="BC9" s="93"/>
      <c r="BD9" s="94" t="s">
        <v>15</v>
      </c>
      <c r="BE9" s="92" t="s">
        <v>74</v>
      </c>
      <c r="BF9" s="92"/>
      <c r="BG9" s="93"/>
      <c r="BH9" s="94" t="s">
        <v>15</v>
      </c>
      <c r="BI9" s="92" t="s">
        <v>2</v>
      </c>
      <c r="BJ9" s="92"/>
      <c r="BK9" s="93"/>
      <c r="BL9" s="94" t="s">
        <v>15</v>
      </c>
      <c r="BM9" s="92" t="s">
        <v>2</v>
      </c>
      <c r="BN9" s="92"/>
      <c r="BO9" s="93"/>
      <c r="BP9" s="94" t="s">
        <v>15</v>
      </c>
      <c r="BQ9" s="92" t="s">
        <v>2</v>
      </c>
      <c r="BR9" s="92"/>
      <c r="BS9" s="93"/>
      <c r="BT9" s="173" t="s">
        <v>15</v>
      </c>
      <c r="BU9" s="235" t="s">
        <v>32</v>
      </c>
      <c r="BV9" s="174"/>
      <c r="BW9" s="175"/>
      <c r="BX9" s="410"/>
      <c r="BY9" s="426" t="s">
        <v>62</v>
      </c>
      <c r="BZ9" s="427"/>
    </row>
    <row r="10" spans="1:78" x14ac:dyDescent="0.2">
      <c r="A10" s="410"/>
      <c r="B10" s="87" t="s">
        <v>14</v>
      </c>
      <c r="C10" s="64"/>
      <c r="D10" s="90">
        <v>4000</v>
      </c>
      <c r="E10" s="91"/>
      <c r="F10" s="87" t="s">
        <v>14</v>
      </c>
      <c r="G10" s="64"/>
      <c r="H10" s="90">
        <v>4000</v>
      </c>
      <c r="I10" s="91"/>
      <c r="J10" s="87" t="s">
        <v>14</v>
      </c>
      <c r="K10" s="64"/>
      <c r="L10" s="90">
        <v>4000</v>
      </c>
      <c r="M10" s="91"/>
      <c r="N10" s="87" t="s">
        <v>14</v>
      </c>
      <c r="O10" s="64"/>
      <c r="P10" s="90">
        <v>4000</v>
      </c>
      <c r="Q10" s="91"/>
      <c r="R10" s="87" t="s">
        <v>14</v>
      </c>
      <c r="S10" s="64"/>
      <c r="T10" s="90">
        <v>4000</v>
      </c>
      <c r="U10" s="90"/>
      <c r="V10" s="87" t="s">
        <v>14</v>
      </c>
      <c r="W10" s="64"/>
      <c r="X10" s="90">
        <v>4000</v>
      </c>
      <c r="Y10" s="91"/>
      <c r="Z10" s="410"/>
      <c r="AA10" s="87" t="s">
        <v>14</v>
      </c>
      <c r="AB10" s="64"/>
      <c r="AC10" s="90">
        <v>4000</v>
      </c>
      <c r="AD10" s="91"/>
      <c r="AE10" s="87" t="s">
        <v>14</v>
      </c>
      <c r="AF10" s="64"/>
      <c r="AG10" s="90">
        <v>6000</v>
      </c>
      <c r="AH10" s="91"/>
      <c r="AI10" s="87" t="s">
        <v>14</v>
      </c>
      <c r="AJ10" s="64"/>
      <c r="AK10" s="90">
        <v>4000</v>
      </c>
      <c r="AL10" s="91"/>
      <c r="AM10" s="87" t="s">
        <v>14</v>
      </c>
      <c r="AN10" s="64"/>
      <c r="AO10" s="90">
        <v>4000</v>
      </c>
      <c r="AP10" s="91"/>
      <c r="AQ10" s="87" t="s">
        <v>14</v>
      </c>
      <c r="AR10" s="64"/>
      <c r="AS10" s="90">
        <v>6000</v>
      </c>
      <c r="AT10" s="91"/>
      <c r="AU10" s="87" t="s">
        <v>14</v>
      </c>
      <c r="AV10" s="64"/>
      <c r="AW10" s="406">
        <v>600</v>
      </c>
      <c r="AX10" s="91"/>
      <c r="AY10" s="410"/>
      <c r="AZ10" s="87" t="s">
        <v>14</v>
      </c>
      <c r="BA10" s="90"/>
      <c r="BB10" s="406">
        <v>300</v>
      </c>
      <c r="BC10" s="91"/>
      <c r="BD10" s="87" t="s">
        <v>14</v>
      </c>
      <c r="BE10" s="64"/>
      <c r="BF10" s="406">
        <v>600</v>
      </c>
      <c r="BG10" s="91"/>
      <c r="BH10" s="87" t="s">
        <v>14</v>
      </c>
      <c r="BI10" s="64"/>
      <c r="BJ10" s="406">
        <v>3000</v>
      </c>
      <c r="BK10" s="91"/>
      <c r="BL10" s="87" t="s">
        <v>14</v>
      </c>
      <c r="BM10" s="64"/>
      <c r="BN10" s="90">
        <v>600</v>
      </c>
      <c r="BO10" s="91"/>
      <c r="BP10" s="87" t="s">
        <v>14</v>
      </c>
      <c r="BQ10" s="64"/>
      <c r="BR10" s="406">
        <v>4000</v>
      </c>
      <c r="BS10" s="91"/>
      <c r="BT10" s="418" t="s">
        <v>179</v>
      </c>
      <c r="BU10" s="419"/>
      <c r="BV10" s="174">
        <v>4000</v>
      </c>
      <c r="BW10" s="261"/>
      <c r="BX10" s="410"/>
      <c r="BY10" s="85" t="s">
        <v>2</v>
      </c>
      <c r="BZ10" s="86"/>
    </row>
    <row r="11" spans="1:78" x14ac:dyDescent="0.2">
      <c r="A11" s="410"/>
      <c r="B11" s="89" t="s">
        <v>7</v>
      </c>
      <c r="C11" s="95"/>
      <c r="D11" s="96" t="s">
        <v>9</v>
      </c>
      <c r="E11" s="97"/>
      <c r="F11" s="89" t="s">
        <v>7</v>
      </c>
      <c r="G11" s="95"/>
      <c r="H11" s="96" t="s">
        <v>9</v>
      </c>
      <c r="I11" s="97"/>
      <c r="J11" s="89" t="s">
        <v>7</v>
      </c>
      <c r="K11" s="95"/>
      <c r="L11" s="96" t="s">
        <v>9</v>
      </c>
      <c r="M11" s="97"/>
      <c r="N11" s="89" t="s">
        <v>7</v>
      </c>
      <c r="O11" s="95"/>
      <c r="P11" s="96" t="s">
        <v>9</v>
      </c>
      <c r="Q11" s="97"/>
      <c r="R11" s="89" t="s">
        <v>7</v>
      </c>
      <c r="S11" s="95"/>
      <c r="T11" s="96" t="s">
        <v>9</v>
      </c>
      <c r="U11" s="201"/>
      <c r="V11" s="89" t="s">
        <v>7</v>
      </c>
      <c r="W11" s="95"/>
      <c r="X11" s="96" t="s">
        <v>9</v>
      </c>
      <c r="Y11" s="97"/>
      <c r="Z11" s="410"/>
      <c r="AA11" s="89" t="s">
        <v>7</v>
      </c>
      <c r="AB11" s="95"/>
      <c r="AC11" s="96" t="s">
        <v>9</v>
      </c>
      <c r="AD11" s="97"/>
      <c r="AE11" s="89" t="s">
        <v>7</v>
      </c>
      <c r="AF11" s="95"/>
      <c r="AG11" s="96" t="s">
        <v>9</v>
      </c>
      <c r="AH11" s="97"/>
      <c r="AI11" s="89" t="s">
        <v>7</v>
      </c>
      <c r="AJ11" s="95"/>
      <c r="AK11" s="96" t="s">
        <v>9</v>
      </c>
      <c r="AL11" s="97"/>
      <c r="AM11" s="89" t="s">
        <v>7</v>
      </c>
      <c r="AN11" s="95"/>
      <c r="AO11" s="96" t="s">
        <v>9</v>
      </c>
      <c r="AP11" s="97"/>
      <c r="AQ11" s="89" t="s">
        <v>7</v>
      </c>
      <c r="AR11" s="95"/>
      <c r="AS11" s="96" t="s">
        <v>9</v>
      </c>
      <c r="AT11" s="97"/>
      <c r="AU11" s="89" t="s">
        <v>7</v>
      </c>
      <c r="AV11" s="95"/>
      <c r="AW11" s="96" t="s">
        <v>9</v>
      </c>
      <c r="AX11" s="97"/>
      <c r="AY11" s="410"/>
      <c r="AZ11" s="89" t="s">
        <v>7</v>
      </c>
      <c r="BA11" s="95"/>
      <c r="BB11" s="96" t="s">
        <v>9</v>
      </c>
      <c r="BC11" s="97"/>
      <c r="BD11" s="89" t="s">
        <v>7</v>
      </c>
      <c r="BE11" s="95"/>
      <c r="BF11" s="96" t="s">
        <v>9</v>
      </c>
      <c r="BG11" s="97"/>
      <c r="BH11" s="89" t="s">
        <v>7</v>
      </c>
      <c r="BI11" s="95"/>
      <c r="BJ11" s="96" t="s">
        <v>9</v>
      </c>
      <c r="BK11" s="97"/>
      <c r="BL11" s="89" t="s">
        <v>7</v>
      </c>
      <c r="BM11" s="95"/>
      <c r="BN11" s="96" t="s">
        <v>9</v>
      </c>
      <c r="BO11" s="97"/>
      <c r="BP11" s="89" t="s">
        <v>7</v>
      </c>
      <c r="BQ11" s="95"/>
      <c r="BR11" s="96" t="s">
        <v>9</v>
      </c>
      <c r="BS11" s="97"/>
      <c r="BT11" s="173" t="s">
        <v>7</v>
      </c>
      <c r="BU11" s="179"/>
      <c r="BV11" s="180" t="s">
        <v>9</v>
      </c>
      <c r="BW11" s="181"/>
      <c r="BX11" s="410"/>
      <c r="BY11" s="85" t="s">
        <v>2</v>
      </c>
      <c r="BZ11" s="86"/>
    </row>
    <row r="12" spans="1:78" ht="13.5" thickBot="1" x14ac:dyDescent="0.25">
      <c r="A12" s="410"/>
      <c r="B12" s="87" t="s">
        <v>8</v>
      </c>
      <c r="C12" s="98"/>
      <c r="D12" s="99"/>
      <c r="E12" s="88"/>
      <c r="F12" s="87" t="s">
        <v>8</v>
      </c>
      <c r="G12" s="98"/>
      <c r="H12" s="99"/>
      <c r="I12" s="88"/>
      <c r="J12" s="87" t="s">
        <v>8</v>
      </c>
      <c r="K12" s="98"/>
      <c r="L12" s="99"/>
      <c r="M12" s="88"/>
      <c r="N12" s="87" t="s">
        <v>8</v>
      </c>
      <c r="O12" s="98"/>
      <c r="P12" s="99"/>
      <c r="Q12" s="88"/>
      <c r="R12" s="87" t="s">
        <v>8</v>
      </c>
      <c r="S12" s="98"/>
      <c r="T12" s="99"/>
      <c r="U12" s="64"/>
      <c r="V12" s="87" t="s">
        <v>8</v>
      </c>
      <c r="W12" s="98"/>
      <c r="X12" s="99"/>
      <c r="Y12" s="88"/>
      <c r="Z12" s="410"/>
      <c r="AA12" s="87" t="s">
        <v>8</v>
      </c>
      <c r="AB12" s="98"/>
      <c r="AC12" s="99"/>
      <c r="AD12" s="88"/>
      <c r="AE12" s="87" t="s">
        <v>8</v>
      </c>
      <c r="AF12" s="98"/>
      <c r="AG12" s="99"/>
      <c r="AH12" s="88"/>
      <c r="AI12" s="87" t="s">
        <v>8</v>
      </c>
      <c r="AJ12" s="98"/>
      <c r="AK12" s="99"/>
      <c r="AL12" s="88"/>
      <c r="AM12" s="87" t="s">
        <v>8</v>
      </c>
      <c r="AN12" s="98"/>
      <c r="AO12" s="99"/>
      <c r="AP12" s="88"/>
      <c r="AQ12" s="87" t="s">
        <v>8</v>
      </c>
      <c r="AR12" s="98"/>
      <c r="AS12" s="99"/>
      <c r="AT12" s="88"/>
      <c r="AU12" s="87" t="s">
        <v>8</v>
      </c>
      <c r="AV12" s="98"/>
      <c r="AW12" s="99"/>
      <c r="AX12" s="88"/>
      <c r="AY12" s="410"/>
      <c r="AZ12" s="87" t="s">
        <v>8</v>
      </c>
      <c r="BA12" s="98"/>
      <c r="BB12" s="99"/>
      <c r="BC12" s="88"/>
      <c r="BD12" s="87" t="s">
        <v>8</v>
      </c>
      <c r="BE12" s="98"/>
      <c r="BF12" s="99"/>
      <c r="BG12" s="88"/>
      <c r="BH12" s="87" t="s">
        <v>8</v>
      </c>
      <c r="BI12" s="98"/>
      <c r="BJ12" s="99"/>
      <c r="BK12" s="88"/>
      <c r="BL12" s="87" t="s">
        <v>8</v>
      </c>
      <c r="BM12" s="98"/>
      <c r="BN12" s="99"/>
      <c r="BO12" s="88"/>
      <c r="BP12" s="87" t="s">
        <v>8</v>
      </c>
      <c r="BQ12" s="98"/>
      <c r="BR12" s="99"/>
      <c r="BS12" s="88"/>
      <c r="BT12" s="171" t="s">
        <v>8</v>
      </c>
      <c r="BU12" s="183"/>
      <c r="BV12" s="118"/>
      <c r="BW12" s="172"/>
      <c r="BX12" s="410"/>
      <c r="BY12" s="100"/>
      <c r="BZ12" s="101"/>
    </row>
    <row r="13" spans="1:78" x14ac:dyDescent="0.2">
      <c r="A13" s="410"/>
      <c r="B13" s="102" t="s">
        <v>3</v>
      </c>
      <c r="C13" s="103" t="s">
        <v>5</v>
      </c>
      <c r="D13" s="103" t="s">
        <v>10</v>
      </c>
      <c r="E13" s="104" t="s">
        <v>12</v>
      </c>
      <c r="F13" s="102" t="s">
        <v>3</v>
      </c>
      <c r="G13" s="103" t="s">
        <v>5</v>
      </c>
      <c r="H13" s="103" t="s">
        <v>10</v>
      </c>
      <c r="I13" s="104" t="s">
        <v>12</v>
      </c>
      <c r="J13" s="102" t="s">
        <v>3</v>
      </c>
      <c r="K13" s="103" t="s">
        <v>5</v>
      </c>
      <c r="L13" s="103" t="s">
        <v>10</v>
      </c>
      <c r="M13" s="104" t="s">
        <v>12</v>
      </c>
      <c r="N13" s="102" t="s">
        <v>3</v>
      </c>
      <c r="O13" s="103" t="s">
        <v>5</v>
      </c>
      <c r="P13" s="103" t="s">
        <v>10</v>
      </c>
      <c r="Q13" s="104" t="s">
        <v>12</v>
      </c>
      <c r="R13" s="102" t="s">
        <v>3</v>
      </c>
      <c r="S13" s="305" t="s">
        <v>5</v>
      </c>
      <c r="T13" s="305" t="s">
        <v>10</v>
      </c>
      <c r="U13" s="305" t="s">
        <v>12</v>
      </c>
      <c r="V13" s="102" t="s">
        <v>3</v>
      </c>
      <c r="W13" s="305" t="s">
        <v>5</v>
      </c>
      <c r="X13" s="305" t="s">
        <v>10</v>
      </c>
      <c r="Y13" s="306" t="s">
        <v>12</v>
      </c>
      <c r="Z13" s="410"/>
      <c r="AA13" s="102" t="s">
        <v>3</v>
      </c>
      <c r="AB13" s="103" t="s">
        <v>5</v>
      </c>
      <c r="AC13" s="103" t="s">
        <v>10</v>
      </c>
      <c r="AD13" s="104" t="s">
        <v>12</v>
      </c>
      <c r="AE13" s="102" t="s">
        <v>3</v>
      </c>
      <c r="AF13" s="103" t="s">
        <v>5</v>
      </c>
      <c r="AG13" s="103" t="s">
        <v>10</v>
      </c>
      <c r="AH13" s="104" t="s">
        <v>12</v>
      </c>
      <c r="AI13" s="102" t="s">
        <v>3</v>
      </c>
      <c r="AJ13" s="103" t="s">
        <v>5</v>
      </c>
      <c r="AK13" s="103" t="s">
        <v>10</v>
      </c>
      <c r="AL13" s="104" t="s">
        <v>12</v>
      </c>
      <c r="AM13" s="102" t="s">
        <v>3</v>
      </c>
      <c r="AN13" s="103" t="s">
        <v>5</v>
      </c>
      <c r="AO13" s="103" t="s">
        <v>10</v>
      </c>
      <c r="AP13" s="104" t="s">
        <v>12</v>
      </c>
      <c r="AQ13" s="102" t="s">
        <v>3</v>
      </c>
      <c r="AR13" s="103" t="s">
        <v>5</v>
      </c>
      <c r="AS13" s="103" t="s">
        <v>10</v>
      </c>
      <c r="AT13" s="104" t="s">
        <v>12</v>
      </c>
      <c r="AU13" s="102" t="s">
        <v>3</v>
      </c>
      <c r="AV13" s="105" t="s">
        <v>5</v>
      </c>
      <c r="AW13" s="105" t="s">
        <v>10</v>
      </c>
      <c r="AX13" s="106" t="s">
        <v>12</v>
      </c>
      <c r="AY13" s="410"/>
      <c r="AZ13" s="107" t="s">
        <v>3</v>
      </c>
      <c r="BA13" s="105" t="s">
        <v>5</v>
      </c>
      <c r="BB13" s="105" t="s">
        <v>10</v>
      </c>
      <c r="BC13" s="106" t="s">
        <v>12</v>
      </c>
      <c r="BD13" s="107" t="s">
        <v>3</v>
      </c>
      <c r="BE13" s="105" t="s">
        <v>5</v>
      </c>
      <c r="BF13" s="105" t="s">
        <v>10</v>
      </c>
      <c r="BG13" s="106" t="s">
        <v>12</v>
      </c>
      <c r="BH13" s="107" t="s">
        <v>3</v>
      </c>
      <c r="BI13" s="105" t="s">
        <v>5</v>
      </c>
      <c r="BJ13" s="105" t="s">
        <v>10</v>
      </c>
      <c r="BK13" s="106" t="s">
        <v>12</v>
      </c>
      <c r="BL13" s="107" t="s">
        <v>3</v>
      </c>
      <c r="BM13" s="105" t="s">
        <v>5</v>
      </c>
      <c r="BN13" s="105" t="s">
        <v>10</v>
      </c>
      <c r="BO13" s="106" t="s">
        <v>12</v>
      </c>
      <c r="BP13" s="107" t="s">
        <v>3</v>
      </c>
      <c r="BQ13" s="105" t="s">
        <v>5</v>
      </c>
      <c r="BR13" s="105" t="s">
        <v>10</v>
      </c>
      <c r="BS13" s="106" t="s">
        <v>12</v>
      </c>
      <c r="BT13" s="107" t="s">
        <v>3</v>
      </c>
      <c r="BU13" s="105" t="s">
        <v>5</v>
      </c>
      <c r="BV13" s="105" t="s">
        <v>10</v>
      </c>
      <c r="BW13" s="106" t="s">
        <v>12</v>
      </c>
      <c r="BX13" s="410"/>
      <c r="BY13" s="108" t="s">
        <v>10</v>
      </c>
      <c r="BZ13" s="109" t="s">
        <v>12</v>
      </c>
    </row>
    <row r="14" spans="1:78" ht="13.5" thickBot="1" x14ac:dyDescent="0.25">
      <c r="A14" s="411"/>
      <c r="B14" s="110" t="s">
        <v>4</v>
      </c>
      <c r="C14" s="111" t="s">
        <v>6</v>
      </c>
      <c r="D14" s="111" t="s">
        <v>11</v>
      </c>
      <c r="E14" s="112" t="s">
        <v>13</v>
      </c>
      <c r="F14" s="110" t="s">
        <v>4</v>
      </c>
      <c r="G14" s="111" t="s">
        <v>6</v>
      </c>
      <c r="H14" s="111" t="s">
        <v>11</v>
      </c>
      <c r="I14" s="112" t="s">
        <v>13</v>
      </c>
      <c r="J14" s="110" t="s">
        <v>4</v>
      </c>
      <c r="K14" s="111" t="s">
        <v>6</v>
      </c>
      <c r="L14" s="111" t="s">
        <v>11</v>
      </c>
      <c r="M14" s="112" t="s">
        <v>13</v>
      </c>
      <c r="N14" s="110" t="s">
        <v>4</v>
      </c>
      <c r="O14" s="111" t="s">
        <v>6</v>
      </c>
      <c r="P14" s="111" t="s">
        <v>11</v>
      </c>
      <c r="Q14" s="112" t="s">
        <v>13</v>
      </c>
      <c r="R14" s="309" t="s">
        <v>4</v>
      </c>
      <c r="S14" s="309" t="s">
        <v>6</v>
      </c>
      <c r="T14" s="309" t="s">
        <v>11</v>
      </c>
      <c r="U14" s="309" t="s">
        <v>13</v>
      </c>
      <c r="V14" s="308" t="s">
        <v>4</v>
      </c>
      <c r="W14" s="309" t="s">
        <v>6</v>
      </c>
      <c r="X14" s="309" t="s">
        <v>11</v>
      </c>
      <c r="Y14" s="310" t="s">
        <v>13</v>
      </c>
      <c r="Z14" s="411"/>
      <c r="AA14" s="110" t="s">
        <v>4</v>
      </c>
      <c r="AB14" s="111" t="s">
        <v>6</v>
      </c>
      <c r="AC14" s="111" t="s">
        <v>11</v>
      </c>
      <c r="AD14" s="112" t="s">
        <v>13</v>
      </c>
      <c r="AE14" s="110" t="s">
        <v>4</v>
      </c>
      <c r="AF14" s="111" t="s">
        <v>6</v>
      </c>
      <c r="AG14" s="111" t="s">
        <v>11</v>
      </c>
      <c r="AH14" s="112" t="s">
        <v>13</v>
      </c>
      <c r="AI14" s="110" t="s">
        <v>4</v>
      </c>
      <c r="AJ14" s="111" t="s">
        <v>6</v>
      </c>
      <c r="AK14" s="111" t="s">
        <v>11</v>
      </c>
      <c r="AL14" s="112" t="s">
        <v>13</v>
      </c>
      <c r="AM14" s="110" t="s">
        <v>4</v>
      </c>
      <c r="AN14" s="111" t="s">
        <v>6</v>
      </c>
      <c r="AO14" s="111" t="s">
        <v>11</v>
      </c>
      <c r="AP14" s="112" t="s">
        <v>13</v>
      </c>
      <c r="AQ14" s="110" t="s">
        <v>4</v>
      </c>
      <c r="AR14" s="111" t="s">
        <v>6</v>
      </c>
      <c r="AS14" s="111" t="s">
        <v>11</v>
      </c>
      <c r="AT14" s="112" t="s">
        <v>13</v>
      </c>
      <c r="AU14" s="110" t="s">
        <v>4</v>
      </c>
      <c r="AV14" s="113" t="s">
        <v>6</v>
      </c>
      <c r="AW14" s="113" t="s">
        <v>11</v>
      </c>
      <c r="AX14" s="114" t="s">
        <v>13</v>
      </c>
      <c r="AY14" s="411"/>
      <c r="AZ14" s="115" t="s">
        <v>4</v>
      </c>
      <c r="BA14" s="113" t="s">
        <v>6</v>
      </c>
      <c r="BB14" s="113" t="s">
        <v>11</v>
      </c>
      <c r="BC14" s="114" t="s">
        <v>13</v>
      </c>
      <c r="BD14" s="115" t="s">
        <v>4</v>
      </c>
      <c r="BE14" s="113" t="s">
        <v>6</v>
      </c>
      <c r="BF14" s="113" t="s">
        <v>11</v>
      </c>
      <c r="BG14" s="114" t="s">
        <v>13</v>
      </c>
      <c r="BH14" s="189" t="s">
        <v>4</v>
      </c>
      <c r="BI14" s="190" t="s">
        <v>6</v>
      </c>
      <c r="BJ14" s="190" t="s">
        <v>11</v>
      </c>
      <c r="BK14" s="188" t="s">
        <v>13</v>
      </c>
      <c r="BL14" s="189" t="s">
        <v>4</v>
      </c>
      <c r="BM14" s="190" t="s">
        <v>6</v>
      </c>
      <c r="BN14" s="190" t="s">
        <v>11</v>
      </c>
      <c r="BO14" s="188" t="s">
        <v>13</v>
      </c>
      <c r="BP14" s="189" t="s">
        <v>4</v>
      </c>
      <c r="BQ14" s="190" t="s">
        <v>6</v>
      </c>
      <c r="BR14" s="190" t="s">
        <v>11</v>
      </c>
      <c r="BS14" s="188" t="s">
        <v>13</v>
      </c>
      <c r="BT14" s="189" t="s">
        <v>97</v>
      </c>
      <c r="BU14" s="190" t="s">
        <v>98</v>
      </c>
      <c r="BV14" s="190" t="s">
        <v>11</v>
      </c>
      <c r="BW14" s="188" t="s">
        <v>13</v>
      </c>
      <c r="BX14" s="411"/>
      <c r="BY14" s="110" t="s">
        <v>11</v>
      </c>
      <c r="BZ14" s="112" t="s">
        <v>13</v>
      </c>
    </row>
    <row r="15" spans="1:78" s="126" customFormat="1" x14ac:dyDescent="0.2">
      <c r="A15" s="266">
        <f ca="1">INDIRECT(ADDRESS(Данные!$A7,4,1,1,"Данные"), 1)</f>
        <v>45280</v>
      </c>
      <c r="B15" s="348">
        <f ca="1">ROUND(INDIRECT(ADDRESS(Данные!$A7,B$1,1,1,"Данные"), 1),2)</f>
        <v>12174.93</v>
      </c>
      <c r="C15" s="120">
        <f ca="1">ROUND(INDIRECT(ADDRESS(Данные!$A7,C$1,1,1,"Данные"), 1),2)</f>
        <v>5254.63</v>
      </c>
      <c r="D15" s="121"/>
      <c r="E15" s="124"/>
      <c r="F15" s="119">
        <f ca="1">ROUND(INDIRECT(ADDRESS(Данные!$A7,F$1,1,1,"Данные"), 1),2)</f>
        <v>41018.28</v>
      </c>
      <c r="G15" s="120">
        <f ca="1">ROUND(INDIRECT(ADDRESS(Данные!$A7,G$1,1,1,"Данные"), 1),2)</f>
        <v>9015.9500000000007</v>
      </c>
      <c r="H15" s="121"/>
      <c r="I15" s="122"/>
      <c r="J15" s="192">
        <f ca="1">ROUND(INDIRECT(ADDRESS(Данные!$A7,J$1,1,1,"Данные"), 1),2)</f>
        <v>16047.89</v>
      </c>
      <c r="K15" s="120">
        <f ca="1">ROUND(INDIRECT(ADDRESS(Данные!$A7,K$1,1,1,"Данные"), 1),2)</f>
        <v>3847.83</v>
      </c>
      <c r="L15" s="121"/>
      <c r="M15" s="124"/>
      <c r="N15" s="192">
        <f ca="1">ROUND(INDIRECT(ADDRESS(Данные!$A7,N$1,1,1,"Данные"), 1),2)</f>
        <v>6366.54</v>
      </c>
      <c r="O15" s="347">
        <f ca="1">ROUND(INDIRECT(ADDRESS(Данные!$A7,O$1,1,1,"Данные"), 1),2)</f>
        <v>1168.05</v>
      </c>
      <c r="P15" s="323"/>
      <c r="Q15" s="327"/>
      <c r="R15" s="350">
        <f ca="1">ROUND(INDIRECT(ADDRESS(Данные!$A7,R$1,1,1,"Данные"), 1),2)</f>
        <v>6460.19</v>
      </c>
      <c r="S15" s="347">
        <f ca="1">ROUND(INDIRECT(ADDRESS(Данные!$A7,S$1,1,1,"Данные"), 1),2)</f>
        <v>3041.54</v>
      </c>
      <c r="T15" s="121"/>
      <c r="U15" s="328"/>
      <c r="V15" s="348">
        <f ca="1">ROUND(INDIRECT(ADDRESS(Данные!$A7,V$1,1,1,"Данные"), 1),2)</f>
        <v>3097.88</v>
      </c>
      <c r="W15" s="347">
        <f ca="1">ROUND(INDIRECT(ADDRESS(Данные!$A7,W$1,1,1,"Данные"), 1),2)</f>
        <v>1217.3399999999999</v>
      </c>
      <c r="X15" s="121"/>
      <c r="Y15" s="330"/>
      <c r="Z15" s="313">
        <f ca="1">INDIRECT(ADDRESS(Данные!$A7,4,1,1,"Данные"), 1)</f>
        <v>45280</v>
      </c>
      <c r="AA15" s="192">
        <f ca="1">ROUND(INDIRECT(ADDRESS(Данные!$A7,AA$1,1,1,"Данные"), 1),2)</f>
        <v>14072.62</v>
      </c>
      <c r="AB15" s="347">
        <f ca="1">ROUND(INDIRECT(ADDRESS(Данные!$A7,AB$1,1,1,"Данные"), 1),2)</f>
        <v>2863.79</v>
      </c>
      <c r="AC15" s="322"/>
      <c r="AD15" s="330"/>
      <c r="AE15" s="350">
        <f ca="1">ROUND(INDIRECT(ADDRESS(Данные!$A7,AE$1,1,1,"Данные"), 1),2)</f>
        <v>14162.65</v>
      </c>
      <c r="AF15" s="347">
        <f ca="1">ROUND(INDIRECT(ADDRESS(Данные!$A7,AF$1,1,1,"Данные"), 1),2)</f>
        <v>4579.62</v>
      </c>
      <c r="AG15" s="322"/>
      <c r="AH15" s="328"/>
      <c r="AI15" s="348">
        <f ca="1">ROUND(INDIRECT(ADDRESS(Данные!$A7,AI$1,1,1,"Данные"), 1),2)</f>
        <v>1357.29</v>
      </c>
      <c r="AJ15" s="347">
        <f ca="1">ROUND(INDIRECT(ADDRESS(Данные!$A7,AJ$1,1,1,"Данные"), 1),2)</f>
        <v>387.72</v>
      </c>
      <c r="AK15" s="322"/>
      <c r="AL15" s="330"/>
      <c r="AM15" s="350">
        <f ca="1">ROUND(INDIRECT(ADDRESS(Данные!$A7,AM$1,1,1,"Данные"), 1),2)</f>
        <v>19413.689999999999</v>
      </c>
      <c r="AN15" s="347">
        <f ca="1">ROUND(INDIRECT(ADDRESS(Данные!$A7,AN$1,1,1,"Данные"), 1),2)</f>
        <v>7650.47</v>
      </c>
      <c r="AO15" s="322"/>
      <c r="AP15" s="328"/>
      <c r="AQ15" s="348">
        <f ca="1">ROUND(INDIRECT(ADDRESS(Данные!$A7,AQ$1,1,1,"Данные"), 1),2)</f>
        <v>15511.47</v>
      </c>
      <c r="AR15" s="347">
        <f ca="1">ROUND(INDIRECT(ADDRESS(Данные!$A7,AR$1,1,1,"Данные"), 1),2)</f>
        <v>4021.51</v>
      </c>
      <c r="AS15" s="322"/>
      <c r="AT15" s="330"/>
      <c r="AU15" s="350">
        <f ca="1">ROUND(INDIRECT(ADDRESS(Данные!$A7,AU$1,1,1,"Данные"), 1),2)</f>
        <v>2787.55</v>
      </c>
      <c r="AV15" s="347">
        <f ca="1">ROUND(INDIRECT(ADDRESS(Данные!$A7,AV$1,1,1,"Данные"), 1),2)</f>
        <v>1238.2</v>
      </c>
      <c r="AW15" s="121"/>
      <c r="AX15" s="122"/>
      <c r="AY15" s="116">
        <f ca="1">INDIRECT(ADDRESS(Данные!$A7,4,1,1,"Данные"), 1)</f>
        <v>45280</v>
      </c>
      <c r="AZ15" s="119">
        <f ca="1">ROUND(INDIRECT(ADDRESS(Данные!$A7,AZ$1,1,1,"Данные"), 1),2)</f>
        <v>2526.91</v>
      </c>
      <c r="BA15" s="347">
        <f ca="1">ROUND(INDIRECT(ADDRESS(Данные!$A7,BA$1,1,1,"Данные"), 1),2)</f>
        <v>0</v>
      </c>
      <c r="BB15" s="322"/>
      <c r="BC15" s="328"/>
      <c r="BD15" s="348">
        <f ca="1">ROUND(INDIRECT(ADDRESS(Данные!$A7,BD$1,1,1,"Данные"), 1),2)</f>
        <v>7201.21</v>
      </c>
      <c r="BE15" s="347">
        <f ca="1">ROUND(INDIRECT(ADDRESS(Данные!$A7,BE$1,1,1,"Данные"), 1),2)</f>
        <v>4698.2299999999996</v>
      </c>
      <c r="BF15" s="121"/>
      <c r="BG15" s="122"/>
      <c r="BH15" s="192">
        <f ca="1">ROUND(INDIRECT(ADDRESS(Данные!$A7,BH$1,1,1,"Данные"), 1),2)</f>
        <v>89.23</v>
      </c>
      <c r="BI15" s="120">
        <f ca="1">ROUND(INDIRECT(ADDRESS(Данные!$A7,BI$1,1,1,"Данные"), 1),2)</f>
        <v>52.02</v>
      </c>
      <c r="BJ15" s="121"/>
      <c r="BK15" s="122"/>
      <c r="BL15" s="192">
        <f ca="1">ROUND(INDIRECT(ADDRESS(Данные!$A7,BL$1,1,1,"Данные"), 1),2)</f>
        <v>1238.2</v>
      </c>
      <c r="BM15" s="120">
        <f ca="1">ROUND(INDIRECT(ADDRESS(Данные!$A7,BM$1,1,1,"Данные"), 1),2)</f>
        <v>1238.2</v>
      </c>
      <c r="BN15" s="121"/>
      <c r="BO15" s="124"/>
      <c r="BP15" s="119">
        <f ca="1">ROUND(INDIRECT(ADDRESS(Данные!$A7,BP$1,1,1,"Данные"), 1),2)</f>
        <v>7616.51</v>
      </c>
      <c r="BQ15" s="120">
        <f ca="1">ROUND(INDIRECT(ADDRESS(Данные!$A7,BQ$1,1,1,"Данные"), 1),2)</f>
        <v>2342.98</v>
      </c>
      <c r="BR15" s="121"/>
      <c r="BS15" s="124"/>
      <c r="BT15" s="348">
        <f ca="1">ROUND(INDIRECT(ADDRESS(Данные!$A7,BT$1,1,1,"Данные"), 1),2)</f>
        <v>107.63</v>
      </c>
      <c r="BU15" s="347">
        <f ca="1">ROUND(INDIRECT(ADDRESS(Данные!$A7,BU$1,1,1,"Данные"), 1),2)</f>
        <v>6.96</v>
      </c>
      <c r="BV15" s="322"/>
      <c r="BW15" s="330"/>
      <c r="BX15" s="375">
        <f ca="1">$A15</f>
        <v>45280</v>
      </c>
      <c r="BY15" s="334" t="s">
        <v>2</v>
      </c>
      <c r="BZ15" s="167" t="s">
        <v>2</v>
      </c>
    </row>
    <row r="16" spans="1:78" s="126" customFormat="1" x14ac:dyDescent="0.2">
      <c r="A16" s="296">
        <f ca="1">INDIRECT(ADDRESS(Данные!$A8,4,1,1,"Данные"), 1)</f>
        <v>45280.020833333336</v>
      </c>
      <c r="B16" s="349">
        <f ca="1">ROUND(INDIRECT(ADDRESS(Данные!$A8,B$1,1,1,"Данные"), 1),2)</f>
        <v>12174.99</v>
      </c>
      <c r="C16" s="353">
        <f ca="1">ROUND(INDIRECT(ADDRESS(Данные!$A8,C$1,1,1,"Данные"), 1),2)</f>
        <v>5254.64</v>
      </c>
      <c r="D16" s="312">
        <f ca="1">(B16-B15)*D$10</f>
        <v>239.99999999796273</v>
      </c>
      <c r="E16" s="264">
        <f ca="1">(C16-C15)*D$10</f>
        <v>40.000000000873115</v>
      </c>
      <c r="F16" s="127">
        <f ca="1">ROUND(INDIRECT(ADDRESS(Данные!$A8,F$1,1,1,"Данные"), 1),2)</f>
        <v>41018.44</v>
      </c>
      <c r="G16" s="129">
        <f ca="1">ROUND(INDIRECT(ADDRESS(Данные!$A8,G$1,1,1,"Данные"), 1),2)</f>
        <v>9015.9699999999993</v>
      </c>
      <c r="H16" s="128">
        <f ca="1">(F16-F15)*H$10</f>
        <v>640.00000001396984</v>
      </c>
      <c r="I16" s="196">
        <f ca="1">(G16-G15)*H$10</f>
        <v>79.999999994470272</v>
      </c>
      <c r="J16" s="123">
        <f ca="1">ROUND(INDIRECT(ADDRESS(Данные!$A8,J$1,1,1,"Данные"), 1),2)</f>
        <v>16048</v>
      </c>
      <c r="K16" s="129">
        <f ca="1">ROUND(INDIRECT(ADDRESS(Данные!$A8,K$1,1,1,"Данные"), 1),2)</f>
        <v>3847.84</v>
      </c>
      <c r="L16" s="152">
        <f ca="1">(J16-J15)*L$10</f>
        <v>440.00000000232831</v>
      </c>
      <c r="M16" s="195">
        <f ca="1">(K16-K15)*L$10</f>
        <v>40.000000000873115</v>
      </c>
      <c r="N16" s="349">
        <f ca="1">ROUND(INDIRECT(ADDRESS(Данные!$A8,N$1,1,1,"Данные"), 1),2)</f>
        <v>6366.68</v>
      </c>
      <c r="O16" s="353">
        <f ca="1">ROUND(INDIRECT(ADDRESS(Данные!$A8,O$1,1,1,"Данные"), 1),2)</f>
        <v>1168.06</v>
      </c>
      <c r="P16" s="152">
        <f ca="1">(N16-N15)*P$10</f>
        <v>560.00000000130967</v>
      </c>
      <c r="Q16" s="316">
        <f ca="1">(O16-O15)*P$10</f>
        <v>39.99999999996362</v>
      </c>
      <c r="R16" s="127">
        <f ca="1">ROUND(INDIRECT(ADDRESS(Данные!$A8,R$1,1,1,"Данные"), 1),2)</f>
        <v>6460.35</v>
      </c>
      <c r="S16" s="129">
        <f ca="1">ROUND(INDIRECT(ADDRESS(Данные!$A8,S$1,1,1,"Данные"), 1),2)</f>
        <v>3041.59</v>
      </c>
      <c r="T16" s="152">
        <f ca="1">(R16-R15)*T$10</f>
        <v>640.0000000030559</v>
      </c>
      <c r="U16" s="314">
        <f ca="1">(S16-S15)*T$10</f>
        <v>200.0000000007276</v>
      </c>
      <c r="V16" s="123">
        <f ca="1">ROUND(INDIRECT(ADDRESS(Данные!$A8,V$1,1,1,"Данные"), 1),2)</f>
        <v>3097.9</v>
      </c>
      <c r="W16" s="129">
        <f ca="1">ROUND(INDIRECT(ADDRESS(Данные!$A8,W$1,1,1,"Данные"), 1),2)</f>
        <v>1217.3399999999999</v>
      </c>
      <c r="X16" s="152">
        <f ca="1">(V16-V15)*X$10</f>
        <v>79.99999999992724</v>
      </c>
      <c r="Y16" s="195">
        <f ca="1">(W16-W15)*X$10</f>
        <v>0</v>
      </c>
      <c r="Z16" s="331">
        <f ca="1">INDIRECT(ADDRESS(Данные!$A8,4,1,1,"Данные"), 1)</f>
        <v>45280.020833333336</v>
      </c>
      <c r="AA16" s="349">
        <f ca="1">ROUND(INDIRECT(ADDRESS(Данные!$A8,AA$1,1,1,"Данные"), 1),2)</f>
        <v>14072.82</v>
      </c>
      <c r="AB16" s="353">
        <f ca="1">ROUND(INDIRECT(ADDRESS(Данные!$A8,AB$1,1,1,"Данные"), 1),2)</f>
        <v>2863.81</v>
      </c>
      <c r="AC16" s="128">
        <f ca="1">(AA16-AA15)*AC$10</f>
        <v>799.99999999563443</v>
      </c>
      <c r="AD16" s="264">
        <f ca="1">(AB16-AB15)*AC$10</f>
        <v>79.99999999992724</v>
      </c>
      <c r="AE16" s="346">
        <f ca="1">ROUND(INDIRECT(ADDRESS(Данные!$A8,AE$1,1,1,"Данные"), 1),2)</f>
        <v>14162.72</v>
      </c>
      <c r="AF16" s="353">
        <f ca="1">ROUND(INDIRECT(ADDRESS(Данные!$A8,AF$1,1,1,"Данные"), 1),2)</f>
        <v>4579.63</v>
      </c>
      <c r="AG16" s="152">
        <f ca="1">(AE16-AE15)*AG$10</f>
        <v>419.99999999825377</v>
      </c>
      <c r="AH16" s="196">
        <f ca="1">(AF16-AF15)*AG$10</f>
        <v>60.000000001309672</v>
      </c>
      <c r="AI16" s="349">
        <f ca="1">ROUND(INDIRECT(ADDRESS(Данные!$A8,AI$1,1,1,"Данные"), 1),2)</f>
        <v>1357.41</v>
      </c>
      <c r="AJ16" s="353">
        <f ca="1">ROUND(INDIRECT(ADDRESS(Данные!$A8,AJ$1,1,1,"Данные"), 1),2)</f>
        <v>387.73</v>
      </c>
      <c r="AK16" s="128">
        <f ca="1">(AI16-AI15)*AK$10</f>
        <v>480.00000000047294</v>
      </c>
      <c r="AL16" s="264">
        <f ca="1">(AJ16-AJ15)*AK$10</f>
        <v>39.99999999996362</v>
      </c>
      <c r="AM16" s="346">
        <f ca="1">ROUND(INDIRECT(ADDRESS(Данные!$A8,AM$1,1,1,"Данные"), 1),2)</f>
        <v>19413.82</v>
      </c>
      <c r="AN16" s="353">
        <f ca="1">ROUND(INDIRECT(ADDRESS(Данные!$A8,AN$1,1,1,"Данные"), 1),2)</f>
        <v>7650.49</v>
      </c>
      <c r="AO16" s="128">
        <f ca="1">(AM16-AM15)*AO$10</f>
        <v>520.00000000407454</v>
      </c>
      <c r="AP16" s="292">
        <f ca="1">(AN16-AN15)*AO$10</f>
        <v>79.999999998108251</v>
      </c>
      <c r="AQ16" s="349">
        <f ca="1">ROUND(INDIRECT(ADDRESS(Данные!$A8,AQ$1,1,1,"Данные"), 1),2)</f>
        <v>15511.56</v>
      </c>
      <c r="AR16" s="353">
        <f ca="1">ROUND(INDIRECT(ADDRESS(Данные!$A8,AR$1,1,1,"Данные"), 1),2)</f>
        <v>4021.52</v>
      </c>
      <c r="AS16" s="128">
        <f ca="1">(AQ16-AQ15)*AS$10</f>
        <v>540.00000000087311</v>
      </c>
      <c r="AT16" s="264">
        <f ca="1">(AR16-AR15)*AS$10</f>
        <v>59.999999998581188</v>
      </c>
      <c r="AU16" s="346">
        <f ca="1">ROUND(INDIRECT(ADDRESS(Данные!$A8,AU$1,1,1,"Данные"), 1),2)</f>
        <v>2787.61</v>
      </c>
      <c r="AV16" s="353">
        <f ca="1">ROUND(INDIRECT(ADDRESS(Данные!$A8,AV$1,1,1,"Данные"), 1),2)</f>
        <v>1238.21</v>
      </c>
      <c r="AW16" s="128">
        <f ca="1">(AU16-AU15)*AW$10</f>
        <v>35.999999999967258</v>
      </c>
      <c r="AX16" s="292">
        <f ca="1">(AV16-AV15)*AW$10</f>
        <v>5.999999999994543</v>
      </c>
      <c r="AY16" s="285">
        <f ca="1">INDIRECT(ADDRESS(Данные!$A8,4,1,1,"Данные"), 1)</f>
        <v>45280.020833333336</v>
      </c>
      <c r="AZ16" s="346">
        <f ca="1">ROUND(INDIRECT(ADDRESS(Данные!$A8,AZ$1,1,1,"Данные"), 1),2)</f>
        <v>2527.19</v>
      </c>
      <c r="BA16" s="353">
        <f ca="1">ROUND(INDIRECT(ADDRESS(Данные!$A8,BA$1,1,1,"Данные"), 1),2)</f>
        <v>0</v>
      </c>
      <c r="BB16" s="128">
        <f ca="1">(AZ16-AZ15)*BB$10</f>
        <v>84.000000000060027</v>
      </c>
      <c r="BC16" s="292">
        <f ca="1">(BA16-BA15)*BB$10</f>
        <v>0</v>
      </c>
      <c r="BD16" s="349">
        <f ca="1">ROUND(INDIRECT(ADDRESS(Данные!$A8,BD$1,1,1,"Данные"), 1),2)</f>
        <v>7201.25</v>
      </c>
      <c r="BE16" s="353">
        <f ca="1">ROUND(INDIRECT(ADDRESS(Данные!$A8,BE$1,1,1,"Данные"), 1),2)</f>
        <v>4698.24</v>
      </c>
      <c r="BF16" s="128">
        <f ca="1">(BD16-BD15)*BF$10</f>
        <v>23.999999999978172</v>
      </c>
      <c r="BG16" s="292">
        <f ca="1">(BE16-BE15)*BF$10</f>
        <v>6.0000000001309672</v>
      </c>
      <c r="BH16" s="123">
        <f ca="1">ROUND(INDIRECT(ADDRESS(Данные!$A8,BH$1,1,1,"Данные"), 1),2)</f>
        <v>89.23</v>
      </c>
      <c r="BI16" s="129">
        <f ca="1">ROUND(INDIRECT(ADDRESS(Данные!$A8,BI$1,1,1,"Данные"), 1),2)</f>
        <v>52.02</v>
      </c>
      <c r="BJ16" s="128">
        <f ca="1">(BH16-BH15)*BJ$10</f>
        <v>0</v>
      </c>
      <c r="BK16" s="292">
        <f ca="1">(BI16-BI15)*BJ$10</f>
        <v>0</v>
      </c>
      <c r="BL16" s="123">
        <f ca="1">ROUND(INDIRECT(ADDRESS(Данные!$A8,BL$1,1,1,"Данные"), 1),2)</f>
        <v>1238.21</v>
      </c>
      <c r="BM16" s="129">
        <f ca="1">ROUND(INDIRECT(ADDRESS(Данные!$A8,BM$1,1,1,"Данные"), 1),2)</f>
        <v>1238.21</v>
      </c>
      <c r="BN16" s="128">
        <f ca="1">(BL16-BL15)*BN$10</f>
        <v>5.999999999994543</v>
      </c>
      <c r="BO16" s="264">
        <f ca="1">(BM16-BM15)*BN$10</f>
        <v>5.999999999994543</v>
      </c>
      <c r="BP16" s="127">
        <f ca="1">ROUND(INDIRECT(ADDRESS(Данные!$A8,BP$1,1,1,"Данные"), 1),2)</f>
        <v>7616.51</v>
      </c>
      <c r="BQ16" s="129">
        <f ca="1">ROUND(INDIRECT(ADDRESS(Данные!$A8,BQ$1,1,1,"Данные"), 1),2)</f>
        <v>2342.98</v>
      </c>
      <c r="BR16" s="128">
        <f ca="1">(BP16-BP15)*BR$10</f>
        <v>0</v>
      </c>
      <c r="BS16" s="264">
        <f ca="1">(BQ16-BQ15)*BR$10</f>
        <v>0</v>
      </c>
      <c r="BT16" s="349">
        <f ca="1">ROUND(INDIRECT(ADDRESS(Данные!$A8,BT$1,1,1,"Данные"), 1),2)</f>
        <v>107.63</v>
      </c>
      <c r="BU16" s="129">
        <f ca="1">ROUND(INDIRECT(ADDRESS(Данные!$A8,BU$1,1,1,"Данные"), 1),2)</f>
        <v>6.96</v>
      </c>
      <c r="BV16" s="152">
        <f ca="1">(BT16-BT15)*BV$10</f>
        <v>0</v>
      </c>
      <c r="BW16" s="316">
        <f ca="1">(BU16-BU15)*BV$10</f>
        <v>0</v>
      </c>
      <c r="BX16" s="376">
        <f t="shared" ref="BX16:BX63" ca="1" si="0">$A16</f>
        <v>45280.020833333336</v>
      </c>
      <c r="BY16" s="335">
        <f ca="1">D16+H16+L16+P16+T16+X16+AC16+AG16+AK16+AO16+AS16+AW16+ BB16+BJ16+BF16+BN16+BR16+BV16</f>
        <v>5510.0000000178625</v>
      </c>
      <c r="BZ16" s="197">
        <f ca="1">E16+I16+M16+Q16+U16+Y16+AD16+AH16+AL16+AP16+AT16+AX16+ BC16+BK16+BG16+BO16+BS16+BW16</f>
        <v>737.99999999491774</v>
      </c>
    </row>
    <row r="17" spans="1:89" s="126" customFormat="1" x14ac:dyDescent="0.2">
      <c r="A17" s="296">
        <f ca="1">INDIRECT(ADDRESS(Данные!$A9,4,1,1,"Данные"), 1)</f>
        <v>45280.041666666664</v>
      </c>
      <c r="B17" s="349">
        <f ca="1">ROUND(INDIRECT(ADDRESS(Данные!$A9,B$1,1,1,"Данные"), 1),2)</f>
        <v>12175.05</v>
      </c>
      <c r="C17" s="353">
        <f ca="1">ROUND(INDIRECT(ADDRESS(Данные!$A9,C$1,1,1,"Данные"), 1),2)</f>
        <v>5254.64</v>
      </c>
      <c r="D17" s="312">
        <f ca="1">(B17-B15)*D$10</f>
        <v>479.99999999592546</v>
      </c>
      <c r="E17" s="195">
        <f ca="1">(C17-C15)*D$10</f>
        <v>40.000000000873115</v>
      </c>
      <c r="F17" s="346">
        <f ca="1">ROUND(INDIRECT(ADDRESS(Данные!$A9,F$1,1,1,"Данные"), 1),2)</f>
        <v>41018.589999999997</v>
      </c>
      <c r="G17" s="353">
        <f ca="1">ROUND(INDIRECT(ADDRESS(Данные!$A9,G$1,1,1,"Данные"), 1),2)</f>
        <v>9015.99</v>
      </c>
      <c r="H17" s="312">
        <f ca="1">(F17-F15)*H$10</f>
        <v>1239.9999999906868</v>
      </c>
      <c r="I17" s="196">
        <f ca="1">(G17-G15)*H$10</f>
        <v>159.9999999962165</v>
      </c>
      <c r="J17" s="349">
        <f ca="1">ROUND(INDIRECT(ADDRESS(Данные!$A9,J$1,1,1,"Данные"), 1),2)</f>
        <v>16048.11</v>
      </c>
      <c r="K17" s="353">
        <f ca="1">ROUND(INDIRECT(ADDRESS(Данные!$A9,K$1,1,1,"Данные"), 1),2)</f>
        <v>3847.85</v>
      </c>
      <c r="L17" s="152">
        <f ca="1">(J17-J15)*L$10</f>
        <v>880.00000000465661</v>
      </c>
      <c r="M17" s="195">
        <f ca="1">(K17-K15)*L$10</f>
        <v>79.99999999992724</v>
      </c>
      <c r="N17" s="349">
        <f ca="1">ROUND(INDIRECT(ADDRESS(Данные!$A9,N$1,1,1,"Данные"), 1),2)</f>
        <v>6366.81</v>
      </c>
      <c r="O17" s="353">
        <f ca="1">ROUND(INDIRECT(ADDRESS(Данные!$A9,O$1,1,1,"Данные"), 1),2)</f>
        <v>1168.07</v>
      </c>
      <c r="P17" s="152">
        <f ca="1">(N17-N15)*P$10</f>
        <v>1080.0000000017462</v>
      </c>
      <c r="Q17" s="316">
        <f ca="1">(O17-O15)*P$10</f>
        <v>79.99999999992724</v>
      </c>
      <c r="R17" s="127">
        <f ca="1">ROUND(INDIRECT(ADDRESS(Данные!$A9,R$1,1,1,"Данные"), 1),2)</f>
        <v>6460.5</v>
      </c>
      <c r="S17" s="129">
        <f ca="1">ROUND(INDIRECT(ADDRESS(Данные!$A9,S$1,1,1,"Данные"), 1),2)</f>
        <v>3041.65</v>
      </c>
      <c r="T17" s="152">
        <f ca="1">(R17-R15)*T$10</f>
        <v>1240.0000000016007</v>
      </c>
      <c r="U17" s="314">
        <f ca="1">(S17-S15)*T$10</f>
        <v>440.00000000050932</v>
      </c>
      <c r="V17" s="123">
        <f ca="1">ROUND(INDIRECT(ADDRESS(Данные!$A9,V$1,1,1,"Данные"), 1),2)</f>
        <v>3097.91</v>
      </c>
      <c r="W17" s="129">
        <f ca="1">ROUND(INDIRECT(ADDRESS(Данные!$A9,W$1,1,1,"Данные"), 1),2)</f>
        <v>1217.3499999999999</v>
      </c>
      <c r="X17" s="152">
        <f ca="1">(V17-V15)*X$10</f>
        <v>119.99999999898137</v>
      </c>
      <c r="Y17" s="195">
        <f ca="1">(W17-W15)*X$10</f>
        <v>39.99999999996362</v>
      </c>
      <c r="Z17" s="331">
        <f ca="1">INDIRECT(ADDRESS(Данные!$A9,4,1,1,"Данные"), 1)</f>
        <v>45280.041666666664</v>
      </c>
      <c r="AA17" s="349">
        <f ca="1">ROUND(INDIRECT(ADDRESS(Данные!$A9,AA$1,1,1,"Данные"), 1),2)</f>
        <v>14073.01</v>
      </c>
      <c r="AB17" s="353">
        <f ca="1">ROUND(INDIRECT(ADDRESS(Данные!$A9,AB$1,1,1,"Данные"), 1),2)</f>
        <v>2863.83</v>
      </c>
      <c r="AC17" s="128">
        <f ca="1">(AA17-AA15)*AC$10</f>
        <v>1559.9999999976717</v>
      </c>
      <c r="AD17" s="264">
        <f ca="1">(AB17-AB15)*AC$10</f>
        <v>159.99999999985448</v>
      </c>
      <c r="AE17" s="346">
        <f ca="1">ROUND(INDIRECT(ADDRESS(Данные!$A9,AE$1,1,1,"Данные"), 1),2)</f>
        <v>14162.78</v>
      </c>
      <c r="AF17" s="353">
        <f ca="1">ROUND(INDIRECT(ADDRESS(Данные!$A9,AF$1,1,1,"Данные"), 1),2)</f>
        <v>4579.6400000000003</v>
      </c>
      <c r="AG17" s="152">
        <f ca="1">(AE17-AE15)*AG$10</f>
        <v>780.0000000061118</v>
      </c>
      <c r="AH17" s="196">
        <f ca="1">(AF17-AF15)*AG$10</f>
        <v>120.00000000261934</v>
      </c>
      <c r="AI17" s="349">
        <f ca="1">ROUND(INDIRECT(ADDRESS(Данные!$A9,AI$1,1,1,"Данные"), 1),2)</f>
        <v>1357.53</v>
      </c>
      <c r="AJ17" s="353">
        <f ca="1">ROUND(INDIRECT(ADDRESS(Данные!$A9,AJ$1,1,1,"Данные"), 1),2)</f>
        <v>387.75</v>
      </c>
      <c r="AK17" s="128">
        <f ca="1">(AI17-AI15)*AK$10</f>
        <v>960.00000000003638</v>
      </c>
      <c r="AL17" s="264">
        <f ca="1">(AJ17-AJ15)*AK$10</f>
        <v>119.99999999989086</v>
      </c>
      <c r="AM17" s="346">
        <f ca="1">ROUND(INDIRECT(ADDRESS(Данные!$A9,AM$1,1,1,"Данные"), 1),2)</f>
        <v>19413.96</v>
      </c>
      <c r="AN17" s="353">
        <f ca="1">ROUND(INDIRECT(ADDRESS(Данные!$A9,AN$1,1,1,"Данные"), 1),2)</f>
        <v>7650.51</v>
      </c>
      <c r="AO17" s="128">
        <f ca="1">(AM17-AM15)*AO$10</f>
        <v>1080.0000000017462</v>
      </c>
      <c r="AP17" s="292">
        <f ca="1">(AN17-AN15)*AO$10</f>
        <v>159.99999999985448</v>
      </c>
      <c r="AQ17" s="349">
        <f ca="1">ROUND(INDIRECT(ADDRESS(Данные!$A9,AQ$1,1,1,"Данные"), 1),2)</f>
        <v>15511.65</v>
      </c>
      <c r="AR17" s="353">
        <f ca="1">ROUND(INDIRECT(ADDRESS(Данные!$A9,AR$1,1,1,"Данные"), 1),2)</f>
        <v>4021.54</v>
      </c>
      <c r="AS17" s="128">
        <f ca="1">(AQ17-AQ15)*AS$10</f>
        <v>1080.0000000017462</v>
      </c>
      <c r="AT17" s="264">
        <f ca="1">(AR17-AR15)*AS$10</f>
        <v>179.99999999847205</v>
      </c>
      <c r="AU17" s="346">
        <f ca="1">ROUND(INDIRECT(ADDRESS(Данные!$A9,AU$1,1,1,"Данные"), 1),2)</f>
        <v>2787.68</v>
      </c>
      <c r="AV17" s="353">
        <f ca="1">ROUND(INDIRECT(ADDRESS(Данные!$A9,AV$1,1,1,"Данные"), 1),2)</f>
        <v>1238.21</v>
      </c>
      <c r="AW17" s="128">
        <f ca="1">(AU17-AU15)*AW$10</f>
        <v>77.999999999792635</v>
      </c>
      <c r="AX17" s="292">
        <f ca="1">(AV17-AV15)*AW$10</f>
        <v>5.999999999994543</v>
      </c>
      <c r="AY17" s="285">
        <f ca="1">INDIRECT(ADDRESS(Данные!$A9,4,1,1,"Данные"), 1)</f>
        <v>45280.041666666664</v>
      </c>
      <c r="AZ17" s="346">
        <f ca="1">ROUND(INDIRECT(ADDRESS(Данные!$A9,AZ$1,1,1,"Данные"), 1),2)</f>
        <v>2527.4699999999998</v>
      </c>
      <c r="BA17" s="353">
        <f ca="1">ROUND(INDIRECT(ADDRESS(Данные!$A9,BA$1,1,1,"Данные"), 1),2)</f>
        <v>0</v>
      </c>
      <c r="BB17" s="128">
        <f ca="1">(AZ17-AZ15)*BB$10</f>
        <v>167.99999999998363</v>
      </c>
      <c r="BC17" s="292">
        <f ca="1">(BA17-BA15)*BB$10</f>
        <v>0</v>
      </c>
      <c r="BD17" s="349">
        <f ca="1">ROUND(INDIRECT(ADDRESS(Данные!$A9,BD$1,1,1,"Данные"), 1),2)</f>
        <v>7201.28</v>
      </c>
      <c r="BE17" s="353">
        <f ca="1">ROUND(INDIRECT(ADDRESS(Данные!$A9,BE$1,1,1,"Данные"), 1),2)</f>
        <v>4698.25</v>
      </c>
      <c r="BF17" s="128">
        <f ca="1">(BD17-BD15)*BF$10</f>
        <v>41.999999999825377</v>
      </c>
      <c r="BG17" s="292">
        <f ca="1">(BE17-BE15)*BF$10</f>
        <v>12.000000000261934</v>
      </c>
      <c r="BH17" s="123">
        <f ca="1">ROUND(INDIRECT(ADDRESS(Данные!$A9,BH$1,1,1,"Данные"), 1),2)</f>
        <v>89.23</v>
      </c>
      <c r="BI17" s="129">
        <f ca="1">ROUND(INDIRECT(ADDRESS(Данные!$A9,BI$1,1,1,"Данные"), 1),2)</f>
        <v>52.02</v>
      </c>
      <c r="BJ17" s="128">
        <f ca="1">(BH17-BH15)*BJ$10</f>
        <v>0</v>
      </c>
      <c r="BK17" s="292">
        <f ca="1">(BI17-BI15)*BJ$10</f>
        <v>0</v>
      </c>
      <c r="BL17" s="123">
        <f ca="1">ROUND(INDIRECT(ADDRESS(Данные!$A9,BL$1,1,1,"Данные"), 1),2)</f>
        <v>1238.21</v>
      </c>
      <c r="BM17" s="129">
        <f ca="1">ROUND(INDIRECT(ADDRESS(Данные!$A9,BM$1,1,1,"Данные"), 1),2)</f>
        <v>1238.21</v>
      </c>
      <c r="BN17" s="128">
        <f ca="1">(BL17-BL15)*BN$10</f>
        <v>5.999999999994543</v>
      </c>
      <c r="BO17" s="264">
        <f ca="1">(BM17-BM15)*BN$10</f>
        <v>5.999999999994543</v>
      </c>
      <c r="BP17" s="127">
        <f ca="1">ROUND(INDIRECT(ADDRESS(Данные!$A9,BP$1,1,1,"Данные"), 1),2)</f>
        <v>7616.51</v>
      </c>
      <c r="BQ17" s="129">
        <f ca="1">ROUND(INDIRECT(ADDRESS(Данные!$A9,BQ$1,1,1,"Данные"), 1),2)</f>
        <v>2342.98</v>
      </c>
      <c r="BR17" s="128">
        <f ca="1">(BP17-BP15)*BR$10</f>
        <v>0</v>
      </c>
      <c r="BS17" s="264">
        <f ca="1">(BQ17-BQ15)*BR$10</f>
        <v>0</v>
      </c>
      <c r="BT17" s="349">
        <f ca="1">ROUND(INDIRECT(ADDRESS(Данные!$A9,BT$1,1,1,"Данные"), 1),2)</f>
        <v>107.63</v>
      </c>
      <c r="BU17" s="129">
        <f ca="1">ROUND(INDIRECT(ADDRESS(Данные!$A9,BU$1,1,1,"Данные"), 1),2)</f>
        <v>6.96</v>
      </c>
      <c r="BV17" s="152">
        <f ca="1">(BT17-BT15)*BV$10</f>
        <v>0</v>
      </c>
      <c r="BW17" s="316">
        <f ca="1">(BU17-BU15)*BV$10</f>
        <v>0</v>
      </c>
      <c r="BX17" s="376">
        <f t="shared" ca="1" si="0"/>
        <v>45280.041666666664</v>
      </c>
      <c r="BY17" s="335">
        <f t="shared" ref="BY17:BY63" ca="1" si="1">D17+H17+L17+P17+T17+X17+AC17+AG17+AK17+AO17+AS17+AW17+ BB17+BJ17+BF17+BN17+BR17+BV17</f>
        <v>10794.000000000506</v>
      </c>
      <c r="BZ17" s="197">
        <f t="shared" ref="BZ17:BZ63" ca="1" si="2">E17+I17+M17+Q17+U17+Y17+AD17+AH17+AL17+AP17+AT17+AX17+ BC17+BK17+BG17+BO17+BS17+BW17</f>
        <v>1603.9999999983593</v>
      </c>
    </row>
    <row r="18" spans="1:89" s="126" customFormat="1" x14ac:dyDescent="0.2">
      <c r="A18" s="296">
        <f ca="1">INDIRECT(ADDRESS(Данные!$A10,4,1,1,"Данные"), 1)</f>
        <v>45280.0625</v>
      </c>
      <c r="B18" s="349">
        <f ca="1">ROUND(INDIRECT(ADDRESS(Данные!$A10,B$1,1,1,"Данные"), 1),2)</f>
        <v>12175.11</v>
      </c>
      <c r="C18" s="353">
        <f ca="1">ROUND(INDIRECT(ADDRESS(Данные!$A10,C$1,1,1,"Данные"), 1),2)</f>
        <v>5254.64</v>
      </c>
      <c r="D18" s="312">
        <f ca="1">(B18-B17)*D$10</f>
        <v>240.00000000523869</v>
      </c>
      <c r="E18" s="316">
        <f ca="1">(C18-C17)*D$10</f>
        <v>0</v>
      </c>
      <c r="F18" s="346">
        <f ca="1">ROUND(INDIRECT(ADDRESS(Данные!$A10,F$1,1,1,"Данные"), 1),2)</f>
        <v>41018.730000000003</v>
      </c>
      <c r="G18" s="353">
        <f ca="1">ROUND(INDIRECT(ADDRESS(Данные!$A10,G$1,1,1,"Данные"), 1),2)</f>
        <v>9016</v>
      </c>
      <c r="H18" s="312">
        <f ca="1">(F18-F17)*H$10</f>
        <v>560.00000002677552</v>
      </c>
      <c r="I18" s="196">
        <f ca="1">(G18-G17)*H$10</f>
        <v>40.000000000873115</v>
      </c>
      <c r="J18" s="349">
        <f ca="1">ROUND(INDIRECT(ADDRESS(Данные!$A10,J$1,1,1,"Данные"), 1),2)</f>
        <v>16048.22</v>
      </c>
      <c r="K18" s="353">
        <f ca="1">ROUND(INDIRECT(ADDRESS(Данные!$A10,K$1,1,1,"Данные"), 1),2)</f>
        <v>3847.86</v>
      </c>
      <c r="L18" s="152">
        <f ca="1">(J18-J17)*L$10</f>
        <v>439.99999999505235</v>
      </c>
      <c r="M18" s="195">
        <f ca="1">(K18-K17)*L$10</f>
        <v>40.000000000873115</v>
      </c>
      <c r="N18" s="349">
        <f ca="1">ROUND(INDIRECT(ADDRESS(Данные!$A10,N$1,1,1,"Данные"), 1),2)</f>
        <v>6366.94</v>
      </c>
      <c r="O18" s="353">
        <f ca="1">ROUND(INDIRECT(ADDRESS(Данные!$A10,O$1,1,1,"Данные"), 1),2)</f>
        <v>1168.08</v>
      </c>
      <c r="P18" s="152">
        <f ca="1">(N18-N17)*P$10</f>
        <v>519.99999999679858</v>
      </c>
      <c r="Q18" s="316">
        <f ca="1">(O18-O17)*P$10</f>
        <v>39.99999999996362</v>
      </c>
      <c r="R18" s="127">
        <f ca="1">ROUND(INDIRECT(ADDRESS(Данные!$A10,R$1,1,1,"Данные"), 1),2)</f>
        <v>6460.65</v>
      </c>
      <c r="S18" s="129">
        <f ca="1">ROUND(INDIRECT(ADDRESS(Данные!$A10,S$1,1,1,"Данные"), 1),2)</f>
        <v>3041.71</v>
      </c>
      <c r="T18" s="152">
        <f ca="1">(R18-R17)*T$10</f>
        <v>599.99999999854481</v>
      </c>
      <c r="U18" s="314">
        <f ca="1">(S18-S17)*T$10</f>
        <v>239.99999999978172</v>
      </c>
      <c r="V18" s="123">
        <f ca="1">ROUND(INDIRECT(ADDRESS(Данные!$A10,V$1,1,1,"Данные"), 1),2)</f>
        <v>3097.92</v>
      </c>
      <c r="W18" s="129">
        <f ca="1">ROUND(INDIRECT(ADDRESS(Данные!$A10,W$1,1,1,"Данные"), 1),2)</f>
        <v>1217.3499999999999</v>
      </c>
      <c r="X18" s="152">
        <f ca="1">(V18-V17)*X$10</f>
        <v>40.000000000873115</v>
      </c>
      <c r="Y18" s="195">
        <f ca="1">(W18-W17)*X$10</f>
        <v>0</v>
      </c>
      <c r="Z18" s="331">
        <f ca="1">INDIRECT(ADDRESS(Данные!$A10,4,1,1,"Данные"), 1)</f>
        <v>45280.0625</v>
      </c>
      <c r="AA18" s="349">
        <f ca="1">ROUND(INDIRECT(ADDRESS(Данные!$A10,AA$1,1,1,"Данные"), 1),2)</f>
        <v>14073.19</v>
      </c>
      <c r="AB18" s="353">
        <f ca="1">ROUND(INDIRECT(ADDRESS(Данные!$A10,AB$1,1,1,"Данные"), 1),2)</f>
        <v>2863.84</v>
      </c>
      <c r="AC18" s="128">
        <f ca="1">(AA18-AA17)*AC$10</f>
        <v>720.00000000116415</v>
      </c>
      <c r="AD18" s="264">
        <f ca="1">(AB18-AB17)*AC$10</f>
        <v>40.000000000873115</v>
      </c>
      <c r="AE18" s="346">
        <f ca="1">ROUND(INDIRECT(ADDRESS(Данные!$A10,AE$1,1,1,"Данные"), 1),2)</f>
        <v>14162.85</v>
      </c>
      <c r="AF18" s="353">
        <f ca="1">ROUND(INDIRECT(ADDRESS(Данные!$A10,AF$1,1,1,"Данные"), 1),2)</f>
        <v>4579.6499999999996</v>
      </c>
      <c r="AG18" s="152">
        <f ca="1">(AE18-AE17)*AG$10</f>
        <v>419.99999999825377</v>
      </c>
      <c r="AH18" s="196">
        <f ca="1">(AF18-AF17)*AG$10</f>
        <v>59.999999995852704</v>
      </c>
      <c r="AI18" s="349">
        <f ca="1">ROUND(INDIRECT(ADDRESS(Данные!$A10,AI$1,1,1,"Данные"), 1),2)</f>
        <v>1357.63</v>
      </c>
      <c r="AJ18" s="353">
        <f ca="1">ROUND(INDIRECT(ADDRESS(Данные!$A10,AJ$1,1,1,"Данные"), 1),2)</f>
        <v>387.77</v>
      </c>
      <c r="AK18" s="128">
        <f ca="1">(AI18-AI17)*AK$10</f>
        <v>400.0000000005457</v>
      </c>
      <c r="AL18" s="264">
        <f ca="1">(AJ18-AJ17)*AK$10</f>
        <v>79.99999999992724</v>
      </c>
      <c r="AM18" s="346">
        <f ca="1">ROUND(INDIRECT(ADDRESS(Данные!$A10,AM$1,1,1,"Данные"), 1),2)</f>
        <v>19414.09</v>
      </c>
      <c r="AN18" s="353">
        <f ca="1">ROUND(INDIRECT(ADDRESS(Данные!$A10,AN$1,1,1,"Данные"), 1),2)</f>
        <v>7650.53</v>
      </c>
      <c r="AO18" s="128">
        <f ca="1">(AM18-AM17)*AO$10</f>
        <v>520.00000000407454</v>
      </c>
      <c r="AP18" s="292">
        <f ca="1">(AN18-AN17)*AO$10</f>
        <v>79.999999998108251</v>
      </c>
      <c r="AQ18" s="349">
        <f ca="1">ROUND(INDIRECT(ADDRESS(Данные!$A10,AQ$1,1,1,"Данные"), 1),2)</f>
        <v>15511.73</v>
      </c>
      <c r="AR18" s="353">
        <f ca="1">ROUND(INDIRECT(ADDRESS(Данные!$A10,AR$1,1,1,"Данные"), 1),2)</f>
        <v>4021.55</v>
      </c>
      <c r="AS18" s="128">
        <f ca="1">(AQ18-AQ17)*AS$10</f>
        <v>479.99999999956344</v>
      </c>
      <c r="AT18" s="264">
        <f ca="1">(AR18-AR17)*AS$10</f>
        <v>60.000000001309672</v>
      </c>
      <c r="AU18" s="346">
        <f ca="1">ROUND(INDIRECT(ADDRESS(Данные!$A10,AU$1,1,1,"Данные"), 1),2)</f>
        <v>2787.75</v>
      </c>
      <c r="AV18" s="353">
        <f ca="1">ROUND(INDIRECT(ADDRESS(Данные!$A10,AV$1,1,1,"Данные"), 1),2)</f>
        <v>1238.22</v>
      </c>
      <c r="AW18" s="128">
        <f ca="1">(AU18-AU17)*AW$10</f>
        <v>42.000000000098225</v>
      </c>
      <c r="AX18" s="292">
        <f ca="1">(AV18-AV17)*AW$10</f>
        <v>5.999999999994543</v>
      </c>
      <c r="AY18" s="285">
        <f ca="1">INDIRECT(ADDRESS(Данные!$A10,4,1,1,"Данные"), 1)</f>
        <v>45280.0625</v>
      </c>
      <c r="AZ18" s="346">
        <f ca="1">ROUND(INDIRECT(ADDRESS(Данные!$A10,AZ$1,1,1,"Данные"), 1),2)</f>
        <v>2527.7600000000002</v>
      </c>
      <c r="BA18" s="353">
        <f ca="1">ROUND(INDIRECT(ADDRESS(Данные!$A10,BA$1,1,1,"Данные"), 1),2)</f>
        <v>0</v>
      </c>
      <c r="BB18" s="128">
        <f ca="1">(AZ18-AZ17)*BB$10</f>
        <v>87.00000000012551</v>
      </c>
      <c r="BC18" s="292">
        <f ca="1">(BA18-BA17)*BB$10</f>
        <v>0</v>
      </c>
      <c r="BD18" s="349">
        <f ca="1">ROUND(INDIRECT(ADDRESS(Данные!$A10,BD$1,1,1,"Данные"), 1),2)</f>
        <v>7201.32</v>
      </c>
      <c r="BE18" s="353">
        <f ca="1">ROUND(INDIRECT(ADDRESS(Данные!$A10,BE$1,1,1,"Данные"), 1),2)</f>
        <v>4698.25</v>
      </c>
      <c r="BF18" s="128">
        <f ca="1">(BD18-BD17)*BF$10</f>
        <v>23.999999999978172</v>
      </c>
      <c r="BG18" s="292">
        <f ca="1">(BE18-BE17)*BF$10</f>
        <v>0</v>
      </c>
      <c r="BH18" s="123">
        <f ca="1">ROUND(INDIRECT(ADDRESS(Данные!$A10,BH$1,1,1,"Данные"), 1),2)</f>
        <v>89.23</v>
      </c>
      <c r="BI18" s="129">
        <f ca="1">ROUND(INDIRECT(ADDRESS(Данные!$A10,BI$1,1,1,"Данные"), 1),2)</f>
        <v>52.02</v>
      </c>
      <c r="BJ18" s="128">
        <f ca="1">(BH18-BH17)*BJ$10</f>
        <v>0</v>
      </c>
      <c r="BK18" s="292">
        <f ca="1">(BI18-BI17)*BJ$10</f>
        <v>0</v>
      </c>
      <c r="BL18" s="123">
        <f ca="1">ROUND(INDIRECT(ADDRESS(Данные!$A10,BL$1,1,1,"Данные"), 1),2)</f>
        <v>1238.22</v>
      </c>
      <c r="BM18" s="129">
        <f ca="1">ROUND(INDIRECT(ADDRESS(Данные!$A10,BM$1,1,1,"Данные"), 1),2)</f>
        <v>1238.22</v>
      </c>
      <c r="BN18" s="128">
        <f ca="1">(BL18-BL17)*BN$10</f>
        <v>5.999999999994543</v>
      </c>
      <c r="BO18" s="264">
        <f ca="1">(BM18-BM17)*BN$10</f>
        <v>5.999999999994543</v>
      </c>
      <c r="BP18" s="127">
        <f ca="1">ROUND(INDIRECT(ADDRESS(Данные!$A10,BP$1,1,1,"Данные"), 1),2)</f>
        <v>7616.51</v>
      </c>
      <c r="BQ18" s="129">
        <f ca="1">ROUND(INDIRECT(ADDRESS(Данные!$A10,BQ$1,1,1,"Данные"), 1),2)</f>
        <v>2342.98</v>
      </c>
      <c r="BR18" s="128">
        <f ca="1">(BP18-BP17)*BR$10</f>
        <v>0</v>
      </c>
      <c r="BS18" s="264">
        <f ca="1">(BQ18-BQ17)*BR$10</f>
        <v>0</v>
      </c>
      <c r="BT18" s="349">
        <f ca="1">ROUND(INDIRECT(ADDRESS(Данные!$A10,BT$1,1,1,"Данные"), 1),2)</f>
        <v>107.63</v>
      </c>
      <c r="BU18" s="129">
        <f ca="1">ROUND(INDIRECT(ADDRESS(Данные!$A10,BU$1,1,1,"Данные"), 1),2)</f>
        <v>6.96</v>
      </c>
      <c r="BV18" s="152">
        <f ca="1">(BT18-BT17)*BV$10</f>
        <v>0</v>
      </c>
      <c r="BW18" s="316">
        <f ca="1">(BU18-BU17)*BV$10</f>
        <v>0</v>
      </c>
      <c r="BX18" s="376">
        <f t="shared" ca="1" si="0"/>
        <v>45280.0625</v>
      </c>
      <c r="BY18" s="335">
        <f t="shared" ca="1" si="1"/>
        <v>5099.0000000270811</v>
      </c>
      <c r="BZ18" s="197">
        <f t="shared" ca="1" si="2"/>
        <v>691.99999999755164</v>
      </c>
    </row>
    <row r="19" spans="1:89" s="126" customFormat="1" x14ac:dyDescent="0.2">
      <c r="A19" s="296">
        <f ca="1">INDIRECT(ADDRESS(Данные!$A11,4,1,1,"Данные"), 1)</f>
        <v>45280.083333333336</v>
      </c>
      <c r="B19" s="349">
        <f ca="1">ROUND(INDIRECT(ADDRESS(Данные!$A11,B$1,1,1,"Данные"), 1),2)</f>
        <v>12175.17</v>
      </c>
      <c r="C19" s="353">
        <f ca="1">ROUND(INDIRECT(ADDRESS(Данные!$A11,C$1,1,1,"Данные"), 1),2)</f>
        <v>5254.65</v>
      </c>
      <c r="D19" s="312">
        <f ca="1">(B19-B17)*D$10</f>
        <v>480.00000000320142</v>
      </c>
      <c r="E19" s="195">
        <f ca="1">(C19-C17)*D$10</f>
        <v>39.999999997235136</v>
      </c>
      <c r="F19" s="346">
        <f ca="1">ROUND(INDIRECT(ADDRESS(Данные!$A11,F$1,1,1,"Данные"), 1),2)</f>
        <v>41018.870000000003</v>
      </c>
      <c r="G19" s="353">
        <f ca="1">ROUND(INDIRECT(ADDRESS(Данные!$A11,G$1,1,1,"Данные"), 1),2)</f>
        <v>9016.02</v>
      </c>
      <c r="H19" s="312">
        <f ca="1">(F19-F17)*H$10</f>
        <v>1120.0000000244472</v>
      </c>
      <c r="I19" s="196">
        <f ca="1">(G19-G17)*H$10</f>
        <v>120.00000000261934</v>
      </c>
      <c r="J19" s="349">
        <f ca="1">ROUND(INDIRECT(ADDRESS(Данные!$A11,J$1,1,1,"Данные"), 1),2)</f>
        <v>16048.32</v>
      </c>
      <c r="K19" s="353">
        <f ca="1">ROUND(INDIRECT(ADDRESS(Данные!$A11,K$1,1,1,"Данные"), 1),2)</f>
        <v>3847.87</v>
      </c>
      <c r="L19" s="152">
        <f ca="1">(J19-J17)*L$10</f>
        <v>839.99999999650754</v>
      </c>
      <c r="M19" s="195">
        <f ca="1">(K19-K17)*L$10</f>
        <v>79.99999999992724</v>
      </c>
      <c r="N19" s="349">
        <f ca="1">ROUND(INDIRECT(ADDRESS(Данные!$A11,N$1,1,1,"Данные"), 1),2)</f>
        <v>6367.07</v>
      </c>
      <c r="O19" s="353">
        <f ca="1">ROUND(INDIRECT(ADDRESS(Данные!$A11,O$1,1,1,"Данные"), 1),2)</f>
        <v>1168.0899999999999</v>
      </c>
      <c r="P19" s="152">
        <f ca="1">(N19-N17)*P$10</f>
        <v>1039.9999999972351</v>
      </c>
      <c r="Q19" s="316">
        <f ca="1">(O19-O17)*P$10</f>
        <v>79.99999999992724</v>
      </c>
      <c r="R19" s="127">
        <f ca="1">ROUND(INDIRECT(ADDRESS(Данные!$A11,R$1,1,1,"Данные"), 1),2)</f>
        <v>6460.8</v>
      </c>
      <c r="S19" s="129">
        <f ca="1">ROUND(INDIRECT(ADDRESS(Данные!$A11,S$1,1,1,"Данные"), 1),2)</f>
        <v>3041.76</v>
      </c>
      <c r="T19" s="152">
        <f ca="1">(R19-R17)*T$10</f>
        <v>1200.0000000007276</v>
      </c>
      <c r="U19" s="314">
        <f ca="1">(S19-S17)*T$10</f>
        <v>440.00000000050932</v>
      </c>
      <c r="V19" s="123">
        <f ca="1">ROUND(INDIRECT(ADDRESS(Данные!$A11,V$1,1,1,"Данные"), 1),2)</f>
        <v>3097.93</v>
      </c>
      <c r="W19" s="129">
        <f ca="1">ROUND(INDIRECT(ADDRESS(Данные!$A11,W$1,1,1,"Данные"), 1),2)</f>
        <v>1217.3599999999999</v>
      </c>
      <c r="X19" s="152">
        <f ca="1">(V19-V17)*X$10</f>
        <v>79.99999999992724</v>
      </c>
      <c r="Y19" s="195">
        <f ca="1">(W19-W17)*X$10</f>
        <v>39.99999999996362</v>
      </c>
      <c r="Z19" s="331">
        <f ca="1">INDIRECT(ADDRESS(Данные!$A11,4,1,1,"Данные"), 1)</f>
        <v>45280.083333333336</v>
      </c>
      <c r="AA19" s="349">
        <f ca="1">ROUND(INDIRECT(ADDRESS(Данные!$A11,AA$1,1,1,"Данные"), 1),2)</f>
        <v>14073.38</v>
      </c>
      <c r="AB19" s="353">
        <f ca="1">ROUND(INDIRECT(ADDRESS(Данные!$A11,AB$1,1,1,"Данные"), 1),2)</f>
        <v>2863.86</v>
      </c>
      <c r="AC19" s="128">
        <f ca="1">(AA19-AA17)*AC$10</f>
        <v>1479.9999999959255</v>
      </c>
      <c r="AD19" s="264">
        <f ca="1">(AB19-AB17)*AC$10</f>
        <v>120.00000000080036</v>
      </c>
      <c r="AE19" s="346">
        <f ca="1">ROUND(INDIRECT(ADDRESS(Данные!$A11,AE$1,1,1,"Данные"), 1),2)</f>
        <v>14162.92</v>
      </c>
      <c r="AF19" s="353">
        <f ca="1">ROUND(INDIRECT(ADDRESS(Данные!$A11,AF$1,1,1,"Данные"), 1),2)</f>
        <v>4579.66</v>
      </c>
      <c r="AG19" s="152">
        <f ca="1">(AE19-AE17)*AG$10</f>
        <v>839.99999999650754</v>
      </c>
      <c r="AH19" s="196">
        <f ca="1">(AF19-AF17)*AG$10</f>
        <v>119.99999999716238</v>
      </c>
      <c r="AI19" s="349">
        <f ca="1">ROUND(INDIRECT(ADDRESS(Данные!$A11,AI$1,1,1,"Данные"), 1),2)</f>
        <v>1357.74</v>
      </c>
      <c r="AJ19" s="353">
        <f ca="1">ROUND(INDIRECT(ADDRESS(Данные!$A11,AJ$1,1,1,"Данные"), 1),2)</f>
        <v>387.79</v>
      </c>
      <c r="AK19" s="128">
        <f ca="1">(AI19-AI17)*AK$10</f>
        <v>840.00000000014552</v>
      </c>
      <c r="AL19" s="264">
        <f ca="1">(AJ19-AJ17)*AK$10</f>
        <v>160.00000000008185</v>
      </c>
      <c r="AM19" s="346">
        <f ca="1">ROUND(INDIRECT(ADDRESS(Данные!$A11,AM$1,1,1,"Данные"), 1),2)</f>
        <v>19414.22</v>
      </c>
      <c r="AN19" s="353">
        <f ca="1">ROUND(INDIRECT(ADDRESS(Данные!$A11,AN$1,1,1,"Данные"), 1),2)</f>
        <v>7650.55</v>
      </c>
      <c r="AO19" s="128">
        <f ca="1">(AM19-AM17)*AO$10</f>
        <v>1040.0000000081491</v>
      </c>
      <c r="AP19" s="292">
        <f ca="1">(AN19-AN17)*AO$10</f>
        <v>159.99999999985448</v>
      </c>
      <c r="AQ19" s="349">
        <f ca="1">ROUND(INDIRECT(ADDRESS(Данные!$A11,AQ$1,1,1,"Данные"), 1),2)</f>
        <v>15511.82</v>
      </c>
      <c r="AR19" s="353">
        <f ca="1">ROUND(INDIRECT(ADDRESS(Данные!$A11,AR$1,1,1,"Данные"), 1),2)</f>
        <v>4021.56</v>
      </c>
      <c r="AS19" s="128">
        <f ca="1">(AQ19-AQ17)*AS$10</f>
        <v>1020.0000000004366</v>
      </c>
      <c r="AT19" s="264">
        <f ca="1">(AR19-AR17)*AS$10</f>
        <v>119.99999999989086</v>
      </c>
      <c r="AU19" s="346">
        <f ca="1">ROUND(INDIRECT(ADDRESS(Данные!$A11,AU$1,1,1,"Данные"), 1),2)</f>
        <v>2787.82</v>
      </c>
      <c r="AV19" s="353">
        <f ca="1">ROUND(INDIRECT(ADDRESS(Данные!$A11,AV$1,1,1,"Данные"), 1),2)</f>
        <v>1238.23</v>
      </c>
      <c r="AW19" s="128">
        <f ca="1">(AU19-AU17)*AW$10</f>
        <v>84.000000000196451</v>
      </c>
      <c r="AX19" s="292">
        <f ca="1">(AV19-AV17)*AW$10</f>
        <v>11.999999999989086</v>
      </c>
      <c r="AY19" s="285">
        <f ca="1">INDIRECT(ADDRESS(Данные!$A11,4,1,1,"Данные"), 1)</f>
        <v>45280.083333333336</v>
      </c>
      <c r="AZ19" s="346">
        <f ca="1">ROUND(INDIRECT(ADDRESS(Данные!$A11,AZ$1,1,1,"Данные"), 1),2)</f>
        <v>2528.0300000000002</v>
      </c>
      <c r="BA19" s="353">
        <f ca="1">ROUND(INDIRECT(ADDRESS(Данные!$A11,BA$1,1,1,"Данные"), 1),2)</f>
        <v>0</v>
      </c>
      <c r="BB19" s="128">
        <f ca="1">(AZ19-AZ17)*BB$10</f>
        <v>168.00000000012005</v>
      </c>
      <c r="BC19" s="292">
        <f ca="1">(BA19-BA17)*BB$10</f>
        <v>0</v>
      </c>
      <c r="BD19" s="349">
        <f ca="1">ROUND(INDIRECT(ADDRESS(Данные!$A11,BD$1,1,1,"Данные"), 1),2)</f>
        <v>7201.36</v>
      </c>
      <c r="BE19" s="353">
        <f ca="1">ROUND(INDIRECT(ADDRESS(Данные!$A11,BE$1,1,1,"Данные"), 1),2)</f>
        <v>4698.26</v>
      </c>
      <c r="BF19" s="128">
        <f ca="1">(BD19-BD17)*BF$10</f>
        <v>47.999999999956344</v>
      </c>
      <c r="BG19" s="292">
        <f ca="1">(BE19-BE17)*BF$10</f>
        <v>6.0000000001309672</v>
      </c>
      <c r="BH19" s="123">
        <f ca="1">ROUND(INDIRECT(ADDRESS(Данные!$A11,BH$1,1,1,"Данные"), 1),2)</f>
        <v>89.23</v>
      </c>
      <c r="BI19" s="129">
        <f ca="1">ROUND(INDIRECT(ADDRESS(Данные!$A11,BI$1,1,1,"Данные"), 1),2)</f>
        <v>52.02</v>
      </c>
      <c r="BJ19" s="128">
        <f ca="1">(BH19-BH17)*BJ$10</f>
        <v>0</v>
      </c>
      <c r="BK19" s="292">
        <f ca="1">(BI19-BI17)*BJ$10</f>
        <v>0</v>
      </c>
      <c r="BL19" s="123">
        <f ca="1">ROUND(INDIRECT(ADDRESS(Данные!$A11,BL$1,1,1,"Данные"), 1),2)</f>
        <v>1238.23</v>
      </c>
      <c r="BM19" s="129">
        <f ca="1">ROUND(INDIRECT(ADDRESS(Данные!$A11,BM$1,1,1,"Данные"), 1),2)</f>
        <v>1238.23</v>
      </c>
      <c r="BN19" s="128">
        <f ca="1">(BL19-BL17)*BN$10</f>
        <v>11.999999999989086</v>
      </c>
      <c r="BO19" s="264">
        <f ca="1">(BM19-BM17)*BN$10</f>
        <v>11.999999999989086</v>
      </c>
      <c r="BP19" s="127">
        <f ca="1">ROUND(INDIRECT(ADDRESS(Данные!$A11,BP$1,1,1,"Данные"), 1),2)</f>
        <v>7616.51</v>
      </c>
      <c r="BQ19" s="129">
        <f ca="1">ROUND(INDIRECT(ADDRESS(Данные!$A11,BQ$1,1,1,"Данные"), 1),2)</f>
        <v>2342.98</v>
      </c>
      <c r="BR19" s="128">
        <f ca="1">(BP19-BP17)*BR$10</f>
        <v>0</v>
      </c>
      <c r="BS19" s="264">
        <f ca="1">(BQ19-BQ17)*BR$10</f>
        <v>0</v>
      </c>
      <c r="BT19" s="349">
        <f ca="1">ROUND(INDIRECT(ADDRESS(Данные!$A11,BT$1,1,1,"Данные"), 1),2)</f>
        <v>107.63</v>
      </c>
      <c r="BU19" s="129">
        <f ca="1">ROUND(INDIRECT(ADDRESS(Данные!$A11,BU$1,1,1,"Данные"), 1),2)</f>
        <v>6.96</v>
      </c>
      <c r="BV19" s="152">
        <f ca="1">(BT19-BT17)*BV$10</f>
        <v>0</v>
      </c>
      <c r="BW19" s="316">
        <f ca="1">(BU19-BU17)*BV$10</f>
        <v>0</v>
      </c>
      <c r="BX19" s="376">
        <f t="shared" ca="1" si="0"/>
        <v>45280.083333333336</v>
      </c>
      <c r="BY19" s="335">
        <f t="shared" ca="1" si="1"/>
        <v>10292.000000023472</v>
      </c>
      <c r="BZ19" s="197">
        <f t="shared" ca="1" si="2"/>
        <v>1509.999999998081</v>
      </c>
    </row>
    <row r="20" spans="1:89" s="126" customFormat="1" x14ac:dyDescent="0.2">
      <c r="A20" s="296">
        <f ca="1">INDIRECT(ADDRESS(Данные!$A12,4,1,1,"Данные"), 1)</f>
        <v>45280.104166666664</v>
      </c>
      <c r="B20" s="349">
        <f ca="1">ROUND(INDIRECT(ADDRESS(Данные!$A12,B$1,1,1,"Данные"), 1),2)</f>
        <v>12175.23</v>
      </c>
      <c r="C20" s="353">
        <f ca="1">ROUND(INDIRECT(ADDRESS(Данные!$A12,C$1,1,1,"Данные"), 1),2)</f>
        <v>5254.65</v>
      </c>
      <c r="D20" s="312">
        <f ca="1">(B20-B19)*D$10</f>
        <v>239.99999999796273</v>
      </c>
      <c r="E20" s="316">
        <f ca="1">(C20-C19)*D$10</f>
        <v>0</v>
      </c>
      <c r="F20" s="346">
        <f ca="1">ROUND(INDIRECT(ADDRESS(Данные!$A12,F$1,1,1,"Данные"), 1),2)</f>
        <v>41019</v>
      </c>
      <c r="G20" s="353">
        <f ca="1">ROUND(INDIRECT(ADDRESS(Данные!$A12,G$1,1,1,"Данные"), 1),2)</f>
        <v>9016.0400000000009</v>
      </c>
      <c r="H20" s="312">
        <f ca="1">(F20-F19)*H$10</f>
        <v>519.99999998952262</v>
      </c>
      <c r="I20" s="196">
        <f ca="1">(G20-G19)*H$10</f>
        <v>80.00000000174623</v>
      </c>
      <c r="J20" s="349">
        <f ca="1">ROUND(INDIRECT(ADDRESS(Данные!$A12,J$1,1,1,"Данные"), 1),2)</f>
        <v>16048.43</v>
      </c>
      <c r="K20" s="353">
        <f ca="1">ROUND(INDIRECT(ADDRESS(Данные!$A12,K$1,1,1,"Данные"), 1),2)</f>
        <v>3847.89</v>
      </c>
      <c r="L20" s="152">
        <f ca="1">(J20-J19)*L$10</f>
        <v>440.00000000232831</v>
      </c>
      <c r="M20" s="195">
        <f ca="1">(K20-K19)*L$10</f>
        <v>79.99999999992724</v>
      </c>
      <c r="N20" s="349">
        <f ca="1">ROUND(INDIRECT(ADDRESS(Данные!$A12,N$1,1,1,"Данные"), 1),2)</f>
        <v>6367.19</v>
      </c>
      <c r="O20" s="353">
        <f ca="1">ROUND(INDIRECT(ADDRESS(Данные!$A12,O$1,1,1,"Данные"), 1),2)</f>
        <v>1168.0899999999999</v>
      </c>
      <c r="P20" s="152">
        <f ca="1">(N20-N19)*P$10</f>
        <v>479.99999999956344</v>
      </c>
      <c r="Q20" s="316">
        <f ca="1">(O20-O19)*P$10</f>
        <v>0</v>
      </c>
      <c r="R20" s="127">
        <f ca="1">ROUND(INDIRECT(ADDRESS(Данные!$A12,R$1,1,1,"Данные"), 1),2)</f>
        <v>6460.96</v>
      </c>
      <c r="S20" s="129">
        <f ca="1">ROUND(INDIRECT(ADDRESS(Данные!$A12,S$1,1,1,"Данные"), 1),2)</f>
        <v>3041.82</v>
      </c>
      <c r="T20" s="152">
        <f ca="1">(R20-R19)*T$10</f>
        <v>639.99999999941792</v>
      </c>
      <c r="U20" s="314">
        <f ca="1">(S20-S19)*T$10</f>
        <v>239.99999999978172</v>
      </c>
      <c r="V20" s="123">
        <f ca="1">ROUND(INDIRECT(ADDRESS(Данные!$A12,V$1,1,1,"Данные"), 1),2)</f>
        <v>3097.94</v>
      </c>
      <c r="W20" s="129">
        <f ca="1">ROUND(INDIRECT(ADDRESS(Данные!$A12,W$1,1,1,"Данные"), 1),2)</f>
        <v>1217.3599999999999</v>
      </c>
      <c r="X20" s="152">
        <f ca="1">(V20-V19)*X$10</f>
        <v>40.000000000873115</v>
      </c>
      <c r="Y20" s="195">
        <f ca="1">(W20-W19)*X$10</f>
        <v>0</v>
      </c>
      <c r="Z20" s="331">
        <f ca="1">INDIRECT(ADDRESS(Данные!$A12,4,1,1,"Данные"), 1)</f>
        <v>45280.104166666664</v>
      </c>
      <c r="AA20" s="349">
        <f ca="1">ROUND(INDIRECT(ADDRESS(Данные!$A12,AA$1,1,1,"Данные"), 1),2)</f>
        <v>14073.56</v>
      </c>
      <c r="AB20" s="353">
        <f ca="1">ROUND(INDIRECT(ADDRESS(Данные!$A12,AB$1,1,1,"Данные"), 1),2)</f>
        <v>2863.87</v>
      </c>
      <c r="AC20" s="128">
        <f ca="1">(AA20-AA19)*AC$10</f>
        <v>720.00000000116415</v>
      </c>
      <c r="AD20" s="264">
        <f ca="1">(AB20-AB19)*AC$10</f>
        <v>39.999999999054126</v>
      </c>
      <c r="AE20" s="346">
        <f ca="1">ROUND(INDIRECT(ADDRESS(Данные!$A12,AE$1,1,1,"Данные"), 1),2)</f>
        <v>14162.98</v>
      </c>
      <c r="AF20" s="353">
        <f ca="1">ROUND(INDIRECT(ADDRESS(Данные!$A12,AF$1,1,1,"Данные"), 1),2)</f>
        <v>4579.67</v>
      </c>
      <c r="AG20" s="152">
        <f ca="1">(AE20-AE19)*AG$10</f>
        <v>359.9999999969441</v>
      </c>
      <c r="AH20" s="196">
        <f ca="1">(AF20-AF19)*AG$10</f>
        <v>60.000000001309672</v>
      </c>
      <c r="AI20" s="349">
        <f ca="1">ROUND(INDIRECT(ADDRESS(Данные!$A12,AI$1,1,1,"Данные"), 1),2)</f>
        <v>1357.83</v>
      </c>
      <c r="AJ20" s="353">
        <f ca="1">ROUND(INDIRECT(ADDRESS(Данные!$A12,AJ$1,1,1,"Данные"), 1),2)</f>
        <v>387.8</v>
      </c>
      <c r="AK20" s="128">
        <f ca="1">(AI20-AI19)*AK$10</f>
        <v>359.99999999967258</v>
      </c>
      <c r="AL20" s="264">
        <f ca="1">(AJ20-AJ19)*AK$10</f>
        <v>39.99999999996362</v>
      </c>
      <c r="AM20" s="346">
        <f ca="1">ROUND(INDIRECT(ADDRESS(Данные!$A12,AM$1,1,1,"Данные"), 1),2)</f>
        <v>19414.36</v>
      </c>
      <c r="AN20" s="353">
        <f ca="1">ROUND(INDIRECT(ADDRESS(Данные!$A12,AN$1,1,1,"Данные"), 1),2)</f>
        <v>7650.58</v>
      </c>
      <c r="AO20" s="128">
        <f ca="1">(AM20-AM19)*AO$10</f>
        <v>559.99999999767169</v>
      </c>
      <c r="AP20" s="292">
        <f ca="1">(AN20-AN19)*AO$10</f>
        <v>119.99999999898137</v>
      </c>
      <c r="AQ20" s="349">
        <f ca="1">ROUND(INDIRECT(ADDRESS(Данные!$A12,AQ$1,1,1,"Данные"), 1),2)</f>
        <v>15511.9</v>
      </c>
      <c r="AR20" s="353">
        <f ca="1">ROUND(INDIRECT(ADDRESS(Данные!$A12,AR$1,1,1,"Данные"), 1),2)</f>
        <v>4021.58</v>
      </c>
      <c r="AS20" s="128">
        <f ca="1">(AQ20-AQ19)*AS$10</f>
        <v>479.99999999956344</v>
      </c>
      <c r="AT20" s="264">
        <f ca="1">(AR20-AR19)*AS$10</f>
        <v>119.99999999989086</v>
      </c>
      <c r="AU20" s="346">
        <f ca="1">ROUND(INDIRECT(ADDRESS(Данные!$A12,AU$1,1,1,"Данные"), 1),2)</f>
        <v>2787.89</v>
      </c>
      <c r="AV20" s="353">
        <f ca="1">ROUND(INDIRECT(ADDRESS(Данные!$A12,AV$1,1,1,"Данные"), 1),2)</f>
        <v>1238.24</v>
      </c>
      <c r="AW20" s="128">
        <f ca="1">(AU20-AU19)*AW$10</f>
        <v>41.999999999825377</v>
      </c>
      <c r="AX20" s="292">
        <f ca="1">(AV20-AV19)*AW$10</f>
        <v>5.999999999994543</v>
      </c>
      <c r="AY20" s="285">
        <f ca="1">INDIRECT(ADDRESS(Данные!$A12,4,1,1,"Данные"), 1)</f>
        <v>45280.104166666664</v>
      </c>
      <c r="AZ20" s="346">
        <f ca="1">ROUND(INDIRECT(ADDRESS(Данные!$A12,AZ$1,1,1,"Данные"), 1),2)</f>
        <v>2528.3200000000002</v>
      </c>
      <c r="BA20" s="353">
        <f ca="1">ROUND(INDIRECT(ADDRESS(Данные!$A12,BA$1,1,1,"Данные"), 1),2)</f>
        <v>0</v>
      </c>
      <c r="BB20" s="128">
        <f ca="1">(AZ20-AZ19)*BB$10</f>
        <v>86.999999999989086</v>
      </c>
      <c r="BC20" s="292">
        <f ca="1">(BA20-BA19)*BB$10</f>
        <v>0</v>
      </c>
      <c r="BD20" s="349">
        <f ca="1">ROUND(INDIRECT(ADDRESS(Данные!$A12,BD$1,1,1,"Данные"), 1),2)</f>
        <v>7201.39</v>
      </c>
      <c r="BE20" s="353">
        <f ca="1">ROUND(INDIRECT(ADDRESS(Данные!$A12,BE$1,1,1,"Данные"), 1),2)</f>
        <v>4698.2700000000004</v>
      </c>
      <c r="BF20" s="128">
        <f ca="1">(BD20-BD19)*BF$10</f>
        <v>18.000000000392902</v>
      </c>
      <c r="BG20" s="292">
        <f ca="1">(BE20-BE19)*BF$10</f>
        <v>6.0000000001309672</v>
      </c>
      <c r="BH20" s="123">
        <f ca="1">ROUND(INDIRECT(ADDRESS(Данные!$A12,BH$1,1,1,"Данные"), 1),2)</f>
        <v>89.23</v>
      </c>
      <c r="BI20" s="129">
        <f ca="1">ROUND(INDIRECT(ADDRESS(Данные!$A12,BI$1,1,1,"Данные"), 1),2)</f>
        <v>52.02</v>
      </c>
      <c r="BJ20" s="128">
        <f ca="1">(BH20-BH19)*BJ$10</f>
        <v>0</v>
      </c>
      <c r="BK20" s="292">
        <f ca="1">(BI20-BI19)*BJ$10</f>
        <v>0</v>
      </c>
      <c r="BL20" s="123">
        <f ca="1">ROUND(INDIRECT(ADDRESS(Данные!$A12,BL$1,1,1,"Данные"), 1),2)</f>
        <v>1238.24</v>
      </c>
      <c r="BM20" s="129">
        <f ca="1">ROUND(INDIRECT(ADDRESS(Данные!$A12,BM$1,1,1,"Данные"), 1),2)</f>
        <v>1238.24</v>
      </c>
      <c r="BN20" s="128">
        <f ca="1">(BL20-BL19)*BN$10</f>
        <v>5.999999999994543</v>
      </c>
      <c r="BO20" s="264">
        <f ca="1">(BM20-BM19)*BN$10</f>
        <v>5.999999999994543</v>
      </c>
      <c r="BP20" s="127">
        <f ca="1">ROUND(INDIRECT(ADDRESS(Данные!$A12,BP$1,1,1,"Данные"), 1),2)</f>
        <v>7616.51</v>
      </c>
      <c r="BQ20" s="129">
        <f ca="1">ROUND(INDIRECT(ADDRESS(Данные!$A12,BQ$1,1,1,"Данные"), 1),2)</f>
        <v>2342.98</v>
      </c>
      <c r="BR20" s="128">
        <f ca="1">(BP20-BP19)*BR$10</f>
        <v>0</v>
      </c>
      <c r="BS20" s="264">
        <f ca="1">(BQ20-BQ19)*BR$10</f>
        <v>0</v>
      </c>
      <c r="BT20" s="349">
        <f ca="1">ROUND(INDIRECT(ADDRESS(Данные!$A12,BT$1,1,1,"Данные"), 1),2)</f>
        <v>107.63</v>
      </c>
      <c r="BU20" s="129">
        <f ca="1">ROUND(INDIRECT(ADDRESS(Данные!$A12,BU$1,1,1,"Данные"), 1),2)</f>
        <v>6.96</v>
      </c>
      <c r="BV20" s="152">
        <f ca="1">(BT20-BT19)*BV$10</f>
        <v>0</v>
      </c>
      <c r="BW20" s="316">
        <f ca="1">(BU20-BU19)*BV$10</f>
        <v>0</v>
      </c>
      <c r="BX20" s="376">
        <f t="shared" ca="1" si="0"/>
        <v>45280.104166666664</v>
      </c>
      <c r="BY20" s="335">
        <f t="shared" ca="1" si="1"/>
        <v>4992.999999984886</v>
      </c>
      <c r="BZ20" s="197">
        <f t="shared" ca="1" si="2"/>
        <v>798.00000000077489</v>
      </c>
    </row>
    <row r="21" spans="1:89" s="126" customFormat="1" x14ac:dyDescent="0.2">
      <c r="A21" s="296">
        <f ca="1">INDIRECT(ADDRESS(Данные!$A13,4,1,1,"Данные"), 1)</f>
        <v>45280.125</v>
      </c>
      <c r="B21" s="349">
        <f ca="1">ROUND(INDIRECT(ADDRESS(Данные!$A13,B$1,1,1,"Данные"), 1),2)</f>
        <v>12175.3</v>
      </c>
      <c r="C21" s="353">
        <f ca="1">ROUND(INDIRECT(ADDRESS(Данные!$A13,C$1,1,1,"Данные"), 1),2)</f>
        <v>5254.65</v>
      </c>
      <c r="D21" s="312">
        <f ca="1">(B21-B19)*D$10</f>
        <v>519.99999999679858</v>
      </c>
      <c r="E21" s="195">
        <f ca="1">(C21-C19)*D$10</f>
        <v>0</v>
      </c>
      <c r="F21" s="346">
        <f ca="1">ROUND(INDIRECT(ADDRESS(Данные!$A13,F$1,1,1,"Данные"), 1),2)</f>
        <v>41019.129999999997</v>
      </c>
      <c r="G21" s="353">
        <f ca="1">ROUND(INDIRECT(ADDRESS(Данные!$A13,G$1,1,1,"Данные"), 1),2)</f>
        <v>9016.06</v>
      </c>
      <c r="H21" s="312">
        <f ca="1">(F21-F19)*H$10</f>
        <v>1039.9999999790452</v>
      </c>
      <c r="I21" s="196">
        <f ca="1">(G21-G19)*H$10</f>
        <v>159.9999999962165</v>
      </c>
      <c r="J21" s="349">
        <f ca="1">ROUND(INDIRECT(ADDRESS(Данные!$A13,J$1,1,1,"Данные"), 1),2)</f>
        <v>16048.53</v>
      </c>
      <c r="K21" s="353">
        <f ca="1">ROUND(INDIRECT(ADDRESS(Данные!$A13,K$1,1,1,"Данные"), 1),2)</f>
        <v>3847.9</v>
      </c>
      <c r="L21" s="152">
        <f ca="1">(J21-J19)*L$10</f>
        <v>840.0000000037835</v>
      </c>
      <c r="M21" s="195">
        <f ca="1">(K21-K19)*L$10</f>
        <v>120.00000000080036</v>
      </c>
      <c r="N21" s="349">
        <f ca="1">ROUND(INDIRECT(ADDRESS(Данные!$A13,N$1,1,1,"Данные"), 1),2)</f>
        <v>6367.32</v>
      </c>
      <c r="O21" s="353">
        <f ca="1">ROUND(INDIRECT(ADDRESS(Данные!$A13,O$1,1,1,"Данные"), 1),2)</f>
        <v>1168.0999999999999</v>
      </c>
      <c r="P21" s="152">
        <f ca="1">(N21-N19)*P$10</f>
        <v>1000</v>
      </c>
      <c r="Q21" s="316">
        <f ca="1">(O21-O19)*P$10</f>
        <v>39.99999999996362</v>
      </c>
      <c r="R21" s="127">
        <f ca="1">ROUND(INDIRECT(ADDRESS(Данные!$A13,R$1,1,1,"Данные"), 1),2)</f>
        <v>6461.13</v>
      </c>
      <c r="S21" s="129">
        <f ca="1">ROUND(INDIRECT(ADDRESS(Данные!$A13,S$1,1,1,"Данные"), 1),2)</f>
        <v>3041.89</v>
      </c>
      <c r="T21" s="152">
        <f ca="1">(R21-R19)*T$10</f>
        <v>1319.999999999709</v>
      </c>
      <c r="U21" s="314">
        <f ca="1">(S21-S19)*T$10</f>
        <v>519.99999999861757</v>
      </c>
      <c r="V21" s="123">
        <f ca="1">ROUND(INDIRECT(ADDRESS(Данные!$A13,V$1,1,1,"Данные"), 1),2)</f>
        <v>3097.96</v>
      </c>
      <c r="W21" s="129">
        <f ca="1">ROUND(INDIRECT(ADDRESS(Данные!$A13,W$1,1,1,"Данные"), 1),2)</f>
        <v>1217.3699999999999</v>
      </c>
      <c r="X21" s="152">
        <f ca="1">(V21-V19)*X$10</f>
        <v>120.00000000080036</v>
      </c>
      <c r="Y21" s="195">
        <f ca="1">(W21-W19)*X$10</f>
        <v>39.99999999996362</v>
      </c>
      <c r="Z21" s="331">
        <f ca="1">INDIRECT(ADDRESS(Данные!$A13,4,1,1,"Данные"), 1)</f>
        <v>45280.125</v>
      </c>
      <c r="AA21" s="349">
        <f ca="1">ROUND(INDIRECT(ADDRESS(Данные!$A13,AA$1,1,1,"Данные"), 1),2)</f>
        <v>14073.74</v>
      </c>
      <c r="AB21" s="353">
        <f ca="1">ROUND(INDIRECT(ADDRESS(Данные!$A13,AB$1,1,1,"Данные"), 1),2)</f>
        <v>2863.89</v>
      </c>
      <c r="AC21" s="128">
        <f ca="1">(AA21-AA19)*AC$10</f>
        <v>1440.0000000023283</v>
      </c>
      <c r="AD21" s="264">
        <f ca="1">(AB21-AB19)*AC$10</f>
        <v>119.99999999898137</v>
      </c>
      <c r="AE21" s="346">
        <f ca="1">ROUND(INDIRECT(ADDRESS(Данные!$A13,AE$1,1,1,"Данные"), 1),2)</f>
        <v>14163.05</v>
      </c>
      <c r="AF21" s="353">
        <f ca="1">ROUND(INDIRECT(ADDRESS(Данные!$A13,AF$1,1,1,"Данные"), 1),2)</f>
        <v>4579.68</v>
      </c>
      <c r="AG21" s="152">
        <f ca="1">(AE21-AE19)*AG$10</f>
        <v>779.99999999519787</v>
      </c>
      <c r="AH21" s="196">
        <f ca="1">(AF21-AF19)*AG$10</f>
        <v>120.00000000261934</v>
      </c>
      <c r="AI21" s="349">
        <f ca="1">ROUND(INDIRECT(ADDRESS(Данные!$A13,AI$1,1,1,"Данные"), 1),2)</f>
        <v>1357.93</v>
      </c>
      <c r="AJ21" s="353">
        <f ca="1">ROUND(INDIRECT(ADDRESS(Данные!$A13,AJ$1,1,1,"Данные"), 1),2)</f>
        <v>387.82</v>
      </c>
      <c r="AK21" s="128">
        <f ca="1">(AI21-AI19)*AK$10</f>
        <v>760.00000000021828</v>
      </c>
      <c r="AL21" s="264">
        <f ca="1">(AJ21-AJ19)*AK$10</f>
        <v>119.99999999989086</v>
      </c>
      <c r="AM21" s="346">
        <f ca="1">ROUND(INDIRECT(ADDRESS(Данные!$A13,AM$1,1,1,"Данные"), 1),2)</f>
        <v>19414.490000000002</v>
      </c>
      <c r="AN21" s="353">
        <f ca="1">ROUND(INDIRECT(ADDRESS(Данные!$A13,AN$1,1,1,"Данные"), 1),2)</f>
        <v>7650.6</v>
      </c>
      <c r="AO21" s="128">
        <f ca="1">(AM21-AM19)*AO$10</f>
        <v>1080.0000000017462</v>
      </c>
      <c r="AP21" s="292">
        <f ca="1">(AN21-AN19)*AO$10</f>
        <v>200.0000000007276</v>
      </c>
      <c r="AQ21" s="349">
        <f ca="1">ROUND(INDIRECT(ADDRESS(Данные!$A13,AQ$1,1,1,"Данные"), 1),2)</f>
        <v>15511.98</v>
      </c>
      <c r="AR21" s="353">
        <f ca="1">ROUND(INDIRECT(ADDRESS(Данные!$A13,AR$1,1,1,"Данные"), 1),2)</f>
        <v>4021.59</v>
      </c>
      <c r="AS21" s="128">
        <f ca="1">(AQ21-AQ19)*AS$10</f>
        <v>959.99999999912689</v>
      </c>
      <c r="AT21" s="264">
        <f ca="1">(AR21-AR19)*AS$10</f>
        <v>180.00000000120053</v>
      </c>
      <c r="AU21" s="346">
        <f ca="1">ROUND(INDIRECT(ADDRESS(Данные!$A13,AU$1,1,1,"Данные"), 1),2)</f>
        <v>2787.96</v>
      </c>
      <c r="AV21" s="353">
        <f ca="1">ROUND(INDIRECT(ADDRESS(Данные!$A13,AV$1,1,1,"Данные"), 1),2)</f>
        <v>1238.24</v>
      </c>
      <c r="AW21" s="128">
        <f ca="1">(AU21-AU19)*AW$10</f>
        <v>83.999999999923602</v>
      </c>
      <c r="AX21" s="292">
        <f ca="1">(AV21-AV19)*AW$10</f>
        <v>5.999999999994543</v>
      </c>
      <c r="AY21" s="285">
        <f ca="1">INDIRECT(ADDRESS(Данные!$A13,4,1,1,"Данные"), 1)</f>
        <v>45280.125</v>
      </c>
      <c r="AZ21" s="346">
        <f ca="1">ROUND(INDIRECT(ADDRESS(Данные!$A13,AZ$1,1,1,"Данные"), 1),2)</f>
        <v>2528.6</v>
      </c>
      <c r="BA21" s="353">
        <f ca="1">ROUND(INDIRECT(ADDRESS(Данные!$A13,BA$1,1,1,"Данные"), 1),2)</f>
        <v>0</v>
      </c>
      <c r="BB21" s="128">
        <f ca="1">(AZ21-AZ19)*BB$10</f>
        <v>170.99999999991269</v>
      </c>
      <c r="BC21" s="292">
        <f ca="1">(BA21-BA19)*BB$10</f>
        <v>0</v>
      </c>
      <c r="BD21" s="349">
        <f ca="1">ROUND(INDIRECT(ADDRESS(Данные!$A13,BD$1,1,1,"Данные"), 1),2)</f>
        <v>7201.43</v>
      </c>
      <c r="BE21" s="353">
        <f ca="1">ROUND(INDIRECT(ADDRESS(Данные!$A13,BE$1,1,1,"Данные"), 1),2)</f>
        <v>4698.28</v>
      </c>
      <c r="BF21" s="128">
        <f ca="1">(BD21-BD19)*BF$10</f>
        <v>42.000000000371074</v>
      </c>
      <c r="BG21" s="292">
        <f ca="1">(BE21-BE19)*BF$10</f>
        <v>11.999999999716238</v>
      </c>
      <c r="BH21" s="123">
        <f ca="1">ROUND(INDIRECT(ADDRESS(Данные!$A13,BH$1,1,1,"Данные"), 1),2)</f>
        <v>89.23</v>
      </c>
      <c r="BI21" s="129">
        <f ca="1">ROUND(INDIRECT(ADDRESS(Данные!$A13,BI$1,1,1,"Данные"), 1),2)</f>
        <v>52.02</v>
      </c>
      <c r="BJ21" s="128">
        <f ca="1">(BH21-BH19)*BJ$10</f>
        <v>0</v>
      </c>
      <c r="BK21" s="292">
        <f ca="1">(BI21-BI19)*BJ$10</f>
        <v>0</v>
      </c>
      <c r="BL21" s="123">
        <f ca="1">ROUND(INDIRECT(ADDRESS(Данные!$A13,BL$1,1,1,"Данные"), 1),2)</f>
        <v>1238.24</v>
      </c>
      <c r="BM21" s="129">
        <f ca="1">ROUND(INDIRECT(ADDRESS(Данные!$A13,BM$1,1,1,"Данные"), 1),2)</f>
        <v>1238.24</v>
      </c>
      <c r="BN21" s="128">
        <f ca="1">(BL21-BL19)*BN$10</f>
        <v>5.999999999994543</v>
      </c>
      <c r="BO21" s="264">
        <f ca="1">(BM21-BM19)*BN$10</f>
        <v>5.999999999994543</v>
      </c>
      <c r="BP21" s="127">
        <f ca="1">ROUND(INDIRECT(ADDRESS(Данные!$A13,BP$1,1,1,"Данные"), 1),2)</f>
        <v>7616.51</v>
      </c>
      <c r="BQ21" s="129">
        <f ca="1">ROUND(INDIRECT(ADDRESS(Данные!$A13,BQ$1,1,1,"Данные"), 1),2)</f>
        <v>2342.98</v>
      </c>
      <c r="BR21" s="128">
        <f ca="1">(BP21-BP19)*BR$10</f>
        <v>0</v>
      </c>
      <c r="BS21" s="264">
        <f ca="1">(BQ21-BQ19)*BR$10</f>
        <v>0</v>
      </c>
      <c r="BT21" s="349">
        <f ca="1">ROUND(INDIRECT(ADDRESS(Данные!$A13,BT$1,1,1,"Данные"), 1),2)</f>
        <v>107.63</v>
      </c>
      <c r="BU21" s="129">
        <f ca="1">ROUND(INDIRECT(ADDRESS(Данные!$A13,BU$1,1,1,"Данные"), 1),2)</f>
        <v>6.96</v>
      </c>
      <c r="BV21" s="152">
        <f ca="1">(BT21-BT19)*BV$10</f>
        <v>0</v>
      </c>
      <c r="BW21" s="316">
        <f ca="1">(BU21-BU19)*BV$10</f>
        <v>0</v>
      </c>
      <c r="BX21" s="376">
        <f t="shared" ca="1" si="0"/>
        <v>45280.125</v>
      </c>
      <c r="BY21" s="335">
        <f t="shared" ca="1" si="1"/>
        <v>10162.999999978956</v>
      </c>
      <c r="BZ21" s="197">
        <f t="shared" ca="1" si="2"/>
        <v>1643.9999999986867</v>
      </c>
    </row>
    <row r="22" spans="1:89" s="126" customFormat="1" x14ac:dyDescent="0.2">
      <c r="A22" s="296">
        <f ca="1">INDIRECT(ADDRESS(Данные!$A14,4,1,1,"Данные"), 1)</f>
        <v>45280.145833333336</v>
      </c>
      <c r="B22" s="349">
        <f ca="1">ROUND(INDIRECT(ADDRESS(Данные!$A14,B$1,1,1,"Данные"), 1),2)</f>
        <v>12175.36</v>
      </c>
      <c r="C22" s="353">
        <f ca="1">ROUND(INDIRECT(ADDRESS(Данные!$A14,C$1,1,1,"Данные"), 1),2)</f>
        <v>5254.66</v>
      </c>
      <c r="D22" s="312">
        <f ca="1">(B22-B21)*D$10</f>
        <v>240.00000000523869</v>
      </c>
      <c r="E22" s="316">
        <f ca="1">(C22-C21)*D$10</f>
        <v>40.000000000873115</v>
      </c>
      <c r="F22" s="346">
        <f ca="1">ROUND(INDIRECT(ADDRESS(Данные!$A14,F$1,1,1,"Данные"), 1),2)</f>
        <v>41019.269999999997</v>
      </c>
      <c r="G22" s="353">
        <f ca="1">ROUND(INDIRECT(ADDRESS(Данные!$A14,G$1,1,1,"Данные"), 1),2)</f>
        <v>9016.08</v>
      </c>
      <c r="H22" s="312">
        <f ca="1">(F22-F21)*H$10</f>
        <v>559.99999999767169</v>
      </c>
      <c r="I22" s="196">
        <f ca="1">(G22-G21)*H$10</f>
        <v>80.00000000174623</v>
      </c>
      <c r="J22" s="349">
        <f ca="1">ROUND(INDIRECT(ADDRESS(Данные!$A14,J$1,1,1,"Данные"), 1),2)</f>
        <v>16048.63</v>
      </c>
      <c r="K22" s="353">
        <f ca="1">ROUND(INDIRECT(ADDRESS(Данные!$A14,K$1,1,1,"Данные"), 1),2)</f>
        <v>3847.91</v>
      </c>
      <c r="L22" s="152">
        <f ca="1">(J22-J21)*L$10</f>
        <v>399.99999999417923</v>
      </c>
      <c r="M22" s="195">
        <f ca="1">(K22-K21)*L$10</f>
        <v>39.999999999054126</v>
      </c>
      <c r="N22" s="349">
        <f ca="1">ROUND(INDIRECT(ADDRESS(Данные!$A14,N$1,1,1,"Данные"), 1),2)</f>
        <v>6367.45</v>
      </c>
      <c r="O22" s="353">
        <f ca="1">ROUND(INDIRECT(ADDRESS(Данные!$A14,O$1,1,1,"Данные"), 1),2)</f>
        <v>1168.1099999999999</v>
      </c>
      <c r="P22" s="152">
        <f ca="1">(N22-N21)*P$10</f>
        <v>520.00000000043656</v>
      </c>
      <c r="Q22" s="316">
        <f ca="1">(O22-O21)*P$10</f>
        <v>39.99999999996362</v>
      </c>
      <c r="R22" s="127">
        <f ca="1">ROUND(INDIRECT(ADDRESS(Данные!$A14,R$1,1,1,"Данные"), 1),2)</f>
        <v>6461.29</v>
      </c>
      <c r="S22" s="129">
        <f ca="1">ROUND(INDIRECT(ADDRESS(Данные!$A14,S$1,1,1,"Данные"), 1),2)</f>
        <v>3041.95</v>
      </c>
      <c r="T22" s="152">
        <f ca="1">(R22-R21)*T$10</f>
        <v>639.99999999941792</v>
      </c>
      <c r="U22" s="314">
        <f ca="1">(S22-S21)*T$10</f>
        <v>239.99999999978172</v>
      </c>
      <c r="V22" s="123">
        <f ca="1">ROUND(INDIRECT(ADDRESS(Данные!$A14,V$1,1,1,"Данные"), 1),2)</f>
        <v>3097.97</v>
      </c>
      <c r="W22" s="129">
        <f ca="1">ROUND(INDIRECT(ADDRESS(Данные!$A14,W$1,1,1,"Данные"), 1),2)</f>
        <v>1217.3699999999999</v>
      </c>
      <c r="X22" s="152">
        <f ca="1">(V22-V21)*X$10</f>
        <v>39.999999999054126</v>
      </c>
      <c r="Y22" s="195">
        <f ca="1">(W22-W21)*X$10</f>
        <v>0</v>
      </c>
      <c r="Z22" s="331">
        <f ca="1">INDIRECT(ADDRESS(Данные!$A14,4,1,1,"Данные"), 1)</f>
        <v>45280.145833333336</v>
      </c>
      <c r="AA22" s="349">
        <f ca="1">ROUND(INDIRECT(ADDRESS(Данные!$A14,AA$1,1,1,"Данные"), 1),2)</f>
        <v>14073.92</v>
      </c>
      <c r="AB22" s="353">
        <f ca="1">ROUND(INDIRECT(ADDRESS(Данные!$A14,AB$1,1,1,"Данные"), 1),2)</f>
        <v>2863.9</v>
      </c>
      <c r="AC22" s="128">
        <f ca="1">(AA22-AA21)*AC$10</f>
        <v>720.00000000116415</v>
      </c>
      <c r="AD22" s="264">
        <f ca="1">(AB22-AB21)*AC$10</f>
        <v>40.000000000873115</v>
      </c>
      <c r="AE22" s="346">
        <f ca="1">ROUND(INDIRECT(ADDRESS(Данные!$A14,AE$1,1,1,"Данные"), 1),2)</f>
        <v>14163.11</v>
      </c>
      <c r="AF22" s="353">
        <f ca="1">ROUND(INDIRECT(ADDRESS(Данные!$A14,AF$1,1,1,"Данные"), 1),2)</f>
        <v>4579.6899999999996</v>
      </c>
      <c r="AG22" s="152">
        <f ca="1">(AE22-AE21)*AG$10</f>
        <v>360.00000000785803</v>
      </c>
      <c r="AH22" s="196">
        <f ca="1">(AF22-AF21)*AG$10</f>
        <v>59.999999995852704</v>
      </c>
      <c r="AI22" s="349">
        <f ca="1">ROUND(INDIRECT(ADDRESS(Данные!$A14,AI$1,1,1,"Данные"), 1),2)</f>
        <v>1358.02</v>
      </c>
      <c r="AJ22" s="353">
        <f ca="1">ROUND(INDIRECT(ADDRESS(Данные!$A14,AJ$1,1,1,"Данные"), 1),2)</f>
        <v>387.84</v>
      </c>
      <c r="AK22" s="128">
        <f ca="1">(AI22-AI21)*AK$10</f>
        <v>359.99999999967258</v>
      </c>
      <c r="AL22" s="264">
        <f ca="1">(AJ22-AJ21)*AK$10</f>
        <v>79.99999999992724</v>
      </c>
      <c r="AM22" s="346">
        <f ca="1">ROUND(INDIRECT(ADDRESS(Данные!$A14,AM$1,1,1,"Данные"), 1),2)</f>
        <v>19414.63</v>
      </c>
      <c r="AN22" s="353">
        <f ca="1">ROUND(INDIRECT(ADDRESS(Данные!$A14,AN$1,1,1,"Данные"), 1),2)</f>
        <v>7650.62</v>
      </c>
      <c r="AO22" s="128">
        <f ca="1">(AM22-AM21)*AO$10</f>
        <v>559.99999999767169</v>
      </c>
      <c r="AP22" s="292">
        <f ca="1">(AN22-AN21)*AO$10</f>
        <v>79.999999998108251</v>
      </c>
      <c r="AQ22" s="349">
        <f ca="1">ROUND(INDIRECT(ADDRESS(Данные!$A14,AQ$1,1,1,"Данные"), 1),2)</f>
        <v>15512.06</v>
      </c>
      <c r="AR22" s="353">
        <f ca="1">ROUND(INDIRECT(ADDRESS(Данные!$A14,AR$1,1,1,"Данные"), 1),2)</f>
        <v>4021.6</v>
      </c>
      <c r="AS22" s="128">
        <f ca="1">(AQ22-AQ21)*AS$10</f>
        <v>479.99999999956344</v>
      </c>
      <c r="AT22" s="264">
        <f ca="1">(AR22-AR21)*AS$10</f>
        <v>59.999999998581188</v>
      </c>
      <c r="AU22" s="346">
        <f ca="1">ROUND(INDIRECT(ADDRESS(Данные!$A14,AU$1,1,1,"Данные"), 1),2)</f>
        <v>2788.03</v>
      </c>
      <c r="AV22" s="353">
        <f ca="1">ROUND(INDIRECT(ADDRESS(Данные!$A14,AV$1,1,1,"Данные"), 1),2)</f>
        <v>1238.25</v>
      </c>
      <c r="AW22" s="128">
        <f ca="1">(AU22-AU21)*AW$10</f>
        <v>42.000000000098225</v>
      </c>
      <c r="AX22" s="292">
        <f ca="1">(AV22-AV21)*AW$10</f>
        <v>5.999999999994543</v>
      </c>
      <c r="AY22" s="285">
        <f ca="1">INDIRECT(ADDRESS(Данные!$A14,4,1,1,"Данные"), 1)</f>
        <v>45280.145833333336</v>
      </c>
      <c r="AZ22" s="346">
        <f ca="1">ROUND(INDIRECT(ADDRESS(Данные!$A14,AZ$1,1,1,"Данные"), 1),2)</f>
        <v>2528.88</v>
      </c>
      <c r="BA22" s="353">
        <f ca="1">ROUND(INDIRECT(ADDRESS(Данные!$A14,BA$1,1,1,"Данные"), 1),2)</f>
        <v>0</v>
      </c>
      <c r="BB22" s="128">
        <f ca="1">(AZ22-AZ21)*BB$10</f>
        <v>84.000000000060027</v>
      </c>
      <c r="BC22" s="292">
        <f ca="1">(BA22-BA21)*BB$10</f>
        <v>0</v>
      </c>
      <c r="BD22" s="349">
        <f ca="1">ROUND(INDIRECT(ADDRESS(Данные!$A14,BD$1,1,1,"Данные"), 1),2)</f>
        <v>7201.47</v>
      </c>
      <c r="BE22" s="353">
        <f ca="1">ROUND(INDIRECT(ADDRESS(Данные!$A14,BE$1,1,1,"Данные"), 1),2)</f>
        <v>4698.28</v>
      </c>
      <c r="BF22" s="128">
        <f ca="1">(BD22-BD21)*BF$10</f>
        <v>23.999999999978172</v>
      </c>
      <c r="BG22" s="292">
        <f ca="1">(BE22-BE21)*BF$10</f>
        <v>0</v>
      </c>
      <c r="BH22" s="123">
        <f ca="1">ROUND(INDIRECT(ADDRESS(Данные!$A14,BH$1,1,1,"Данные"), 1),2)</f>
        <v>89.23</v>
      </c>
      <c r="BI22" s="129">
        <f ca="1">ROUND(INDIRECT(ADDRESS(Данные!$A14,BI$1,1,1,"Данные"), 1),2)</f>
        <v>52.02</v>
      </c>
      <c r="BJ22" s="128">
        <f ca="1">(BH22-BH21)*BJ$10</f>
        <v>0</v>
      </c>
      <c r="BK22" s="292">
        <f ca="1">(BI22-BI21)*BJ$10</f>
        <v>0</v>
      </c>
      <c r="BL22" s="123">
        <f ca="1">ROUND(INDIRECT(ADDRESS(Данные!$A14,BL$1,1,1,"Данные"), 1),2)</f>
        <v>1238.25</v>
      </c>
      <c r="BM22" s="129">
        <f ca="1">ROUND(INDIRECT(ADDRESS(Данные!$A14,BM$1,1,1,"Данные"), 1),2)</f>
        <v>1238.25</v>
      </c>
      <c r="BN22" s="128">
        <f ca="1">(BL22-BL21)*BN$10</f>
        <v>5.999999999994543</v>
      </c>
      <c r="BO22" s="264">
        <f ca="1">(BM22-BM21)*BN$10</f>
        <v>5.999999999994543</v>
      </c>
      <c r="BP22" s="127">
        <f ca="1">ROUND(INDIRECT(ADDRESS(Данные!$A14,BP$1,1,1,"Данные"), 1),2)</f>
        <v>7616.51</v>
      </c>
      <c r="BQ22" s="129">
        <f ca="1">ROUND(INDIRECT(ADDRESS(Данные!$A14,BQ$1,1,1,"Данные"), 1),2)</f>
        <v>2342.98</v>
      </c>
      <c r="BR22" s="128">
        <f ca="1">(BP22-BP21)*BR$10</f>
        <v>0</v>
      </c>
      <c r="BS22" s="264">
        <f ca="1">(BQ22-BQ21)*BR$10</f>
        <v>0</v>
      </c>
      <c r="BT22" s="349">
        <f ca="1">ROUND(INDIRECT(ADDRESS(Данные!$A14,BT$1,1,1,"Данные"), 1),2)</f>
        <v>107.63</v>
      </c>
      <c r="BU22" s="129">
        <f ca="1">ROUND(INDIRECT(ADDRESS(Данные!$A14,BU$1,1,1,"Данные"), 1),2)</f>
        <v>6.96</v>
      </c>
      <c r="BV22" s="152">
        <f ca="1">(BT22-BT21)*BV$10</f>
        <v>0</v>
      </c>
      <c r="BW22" s="316">
        <f ca="1">(BU22-BU21)*BV$10</f>
        <v>0</v>
      </c>
      <c r="BX22" s="376">
        <f t="shared" ca="1" si="0"/>
        <v>45280.145833333336</v>
      </c>
      <c r="BY22" s="335">
        <f t="shared" ca="1" si="1"/>
        <v>5036.0000000020591</v>
      </c>
      <c r="BZ22" s="197">
        <f t="shared" ca="1" si="2"/>
        <v>771.9999999947504</v>
      </c>
    </row>
    <row r="23" spans="1:89" s="126" customFormat="1" x14ac:dyDescent="0.2">
      <c r="A23" s="296">
        <f ca="1">INDIRECT(ADDRESS(Данные!$A15,4,1,1,"Данные"), 1)</f>
        <v>45280.166666666664</v>
      </c>
      <c r="B23" s="349">
        <f ca="1">ROUND(INDIRECT(ADDRESS(Данные!$A15,B$1,1,1,"Данные"), 1),2)</f>
        <v>12175.42</v>
      </c>
      <c r="C23" s="353">
        <f ca="1">ROUND(INDIRECT(ADDRESS(Данные!$A15,C$1,1,1,"Данные"), 1),2)</f>
        <v>5254.66</v>
      </c>
      <c r="D23" s="312">
        <f ca="1">(B23-B21)*D$10</f>
        <v>480.00000000320142</v>
      </c>
      <c r="E23" s="195">
        <f ca="1">(C23-C21)*D$10</f>
        <v>40.000000000873115</v>
      </c>
      <c r="F23" s="346">
        <f ca="1">ROUND(INDIRECT(ADDRESS(Данные!$A15,F$1,1,1,"Данные"), 1),2)</f>
        <v>41019.4</v>
      </c>
      <c r="G23" s="353">
        <f ca="1">ROUND(INDIRECT(ADDRESS(Данные!$A15,G$1,1,1,"Данные"), 1),2)</f>
        <v>9016.09</v>
      </c>
      <c r="H23" s="312">
        <f ca="1">(F23-F21)*H$10</f>
        <v>1080.0000000162981</v>
      </c>
      <c r="I23" s="196">
        <f ca="1">(G23-G21)*H$10</f>
        <v>120.00000000261934</v>
      </c>
      <c r="J23" s="349">
        <f ca="1">ROUND(INDIRECT(ADDRESS(Данные!$A15,J$1,1,1,"Данные"), 1),2)</f>
        <v>16048.73</v>
      </c>
      <c r="K23" s="353">
        <f ca="1">ROUND(INDIRECT(ADDRESS(Данные!$A15,K$1,1,1,"Данные"), 1),2)</f>
        <v>3847.92</v>
      </c>
      <c r="L23" s="152">
        <f ca="1">(J23-J21)*L$10</f>
        <v>799.99999999563443</v>
      </c>
      <c r="M23" s="195">
        <f ca="1">(K23-K21)*L$10</f>
        <v>79.99999999992724</v>
      </c>
      <c r="N23" s="349">
        <f ca="1">ROUND(INDIRECT(ADDRESS(Данные!$A15,N$1,1,1,"Данные"), 1),2)</f>
        <v>6367.58</v>
      </c>
      <c r="O23" s="353">
        <f ca="1">ROUND(INDIRECT(ADDRESS(Данные!$A15,O$1,1,1,"Данные"), 1),2)</f>
        <v>1168.1199999999999</v>
      </c>
      <c r="P23" s="152">
        <f ca="1">(N23-N21)*P$10</f>
        <v>1040.0000000008731</v>
      </c>
      <c r="Q23" s="316">
        <f ca="1">(O23-O21)*P$10</f>
        <v>79.99999999992724</v>
      </c>
      <c r="R23" s="127">
        <f ca="1">ROUND(INDIRECT(ADDRESS(Данные!$A15,R$1,1,1,"Данные"), 1),2)</f>
        <v>6461.46</v>
      </c>
      <c r="S23" s="129">
        <f ca="1">ROUND(INDIRECT(ADDRESS(Данные!$A15,S$1,1,1,"Данные"), 1),2)</f>
        <v>3042.01</v>
      </c>
      <c r="T23" s="152">
        <f ca="1">(R23-R21)*T$10</f>
        <v>1319.999999999709</v>
      </c>
      <c r="U23" s="314">
        <f ca="1">(S23-S21)*T$10</f>
        <v>480.00000000138243</v>
      </c>
      <c r="V23" s="123">
        <f ca="1">ROUND(INDIRECT(ADDRESS(Данные!$A15,V$1,1,1,"Данные"), 1),2)</f>
        <v>3097.98</v>
      </c>
      <c r="W23" s="129">
        <f ca="1">ROUND(INDIRECT(ADDRESS(Данные!$A15,W$1,1,1,"Данные"), 1),2)</f>
        <v>1217.3800000000001</v>
      </c>
      <c r="X23" s="152">
        <f ca="1">(V23-V21)*X$10</f>
        <v>79.99999999992724</v>
      </c>
      <c r="Y23" s="195">
        <f ca="1">(W23-W21)*X$10</f>
        <v>40.000000000873115</v>
      </c>
      <c r="Z23" s="331">
        <f ca="1">INDIRECT(ADDRESS(Данные!$A15,4,1,1,"Данные"), 1)</f>
        <v>45280.166666666664</v>
      </c>
      <c r="AA23" s="349">
        <f ca="1">ROUND(INDIRECT(ADDRESS(Данные!$A15,AA$1,1,1,"Данные"), 1),2)</f>
        <v>14074.1</v>
      </c>
      <c r="AB23" s="353">
        <f ca="1">ROUND(INDIRECT(ADDRESS(Данные!$A15,AB$1,1,1,"Данные"), 1),2)</f>
        <v>2863.92</v>
      </c>
      <c r="AC23" s="128">
        <f ca="1">(AA23-AA21)*AC$10</f>
        <v>1440.0000000023283</v>
      </c>
      <c r="AD23" s="264">
        <f ca="1">(AB23-AB21)*AC$10</f>
        <v>120.00000000080036</v>
      </c>
      <c r="AE23" s="346">
        <f ca="1">ROUND(INDIRECT(ADDRESS(Данные!$A15,AE$1,1,1,"Данные"), 1),2)</f>
        <v>14163.18</v>
      </c>
      <c r="AF23" s="353">
        <f ca="1">ROUND(INDIRECT(ADDRESS(Данные!$A15,AF$1,1,1,"Данные"), 1),2)</f>
        <v>4579.7</v>
      </c>
      <c r="AG23" s="152">
        <f ca="1">(AE23-AE21)*AG$10</f>
        <v>780.0000000061118</v>
      </c>
      <c r="AH23" s="196">
        <f ca="1">(AF23-AF21)*AG$10</f>
        <v>119.99999999716238</v>
      </c>
      <c r="AI23" s="349">
        <f ca="1">ROUND(INDIRECT(ADDRESS(Данные!$A15,AI$1,1,1,"Данные"), 1),2)</f>
        <v>1358.11</v>
      </c>
      <c r="AJ23" s="353">
        <f ca="1">ROUND(INDIRECT(ADDRESS(Данные!$A15,AJ$1,1,1,"Данные"), 1),2)</f>
        <v>387.86</v>
      </c>
      <c r="AK23" s="128">
        <f ca="1">(AI23-AI21)*AK$10</f>
        <v>719.99999999934516</v>
      </c>
      <c r="AL23" s="264">
        <f ca="1">(AJ23-AJ21)*AK$10</f>
        <v>160.00000000008185</v>
      </c>
      <c r="AM23" s="346">
        <f ca="1">ROUND(INDIRECT(ADDRESS(Данные!$A15,AM$1,1,1,"Данные"), 1),2)</f>
        <v>19414.759999999998</v>
      </c>
      <c r="AN23" s="353">
        <f ca="1">ROUND(INDIRECT(ADDRESS(Данные!$A15,AN$1,1,1,"Данные"), 1),2)</f>
        <v>7650.64</v>
      </c>
      <c r="AO23" s="128">
        <f ca="1">(AM23-AM21)*AO$10</f>
        <v>1079.9999999871943</v>
      </c>
      <c r="AP23" s="292">
        <f ca="1">(AN23-AN21)*AO$10</f>
        <v>159.99999999985448</v>
      </c>
      <c r="AQ23" s="349">
        <f ca="1">ROUND(INDIRECT(ADDRESS(Данные!$A15,AQ$1,1,1,"Данные"), 1),2)</f>
        <v>15512.14</v>
      </c>
      <c r="AR23" s="353">
        <f ca="1">ROUND(INDIRECT(ADDRESS(Данные!$A15,AR$1,1,1,"Данные"), 1),2)</f>
        <v>4021.61</v>
      </c>
      <c r="AS23" s="128">
        <f ca="1">(AQ23-AQ21)*AS$10</f>
        <v>959.99999999912689</v>
      </c>
      <c r="AT23" s="264">
        <f ca="1">(AR23-AR21)*AS$10</f>
        <v>119.99999999989086</v>
      </c>
      <c r="AU23" s="346">
        <f ca="1">ROUND(INDIRECT(ADDRESS(Данные!$A15,AU$1,1,1,"Данные"), 1),2)</f>
        <v>2788.1</v>
      </c>
      <c r="AV23" s="353">
        <f ca="1">ROUND(INDIRECT(ADDRESS(Данные!$A15,AV$1,1,1,"Данные"), 1),2)</f>
        <v>1238.26</v>
      </c>
      <c r="AW23" s="128">
        <f ca="1">(AU23-AU21)*AW$10</f>
        <v>83.999999999923602</v>
      </c>
      <c r="AX23" s="292">
        <f ca="1">(AV23-AV21)*AW$10</f>
        <v>11.999999999989086</v>
      </c>
      <c r="AY23" s="285">
        <f ca="1">INDIRECT(ADDRESS(Данные!$A15,4,1,1,"Данные"), 1)</f>
        <v>45280.166666666664</v>
      </c>
      <c r="AZ23" s="346">
        <f ca="1">ROUND(INDIRECT(ADDRESS(Данные!$A15,AZ$1,1,1,"Данные"), 1),2)</f>
        <v>2529.17</v>
      </c>
      <c r="BA23" s="353">
        <f ca="1">ROUND(INDIRECT(ADDRESS(Данные!$A15,BA$1,1,1,"Данные"), 1),2)</f>
        <v>0</v>
      </c>
      <c r="BB23" s="128">
        <f ca="1">(AZ23-AZ21)*BB$10</f>
        <v>171.00000000004911</v>
      </c>
      <c r="BC23" s="292">
        <f ca="1">(BA23-BA21)*BB$10</f>
        <v>0</v>
      </c>
      <c r="BD23" s="349">
        <f ca="1">ROUND(INDIRECT(ADDRESS(Данные!$A15,BD$1,1,1,"Данные"), 1),2)</f>
        <v>7201.5</v>
      </c>
      <c r="BE23" s="353">
        <f ca="1">ROUND(INDIRECT(ADDRESS(Данные!$A15,BE$1,1,1,"Данные"), 1),2)</f>
        <v>4698.29</v>
      </c>
      <c r="BF23" s="128">
        <f ca="1">(BD23-BD21)*BF$10</f>
        <v>41.999999999825377</v>
      </c>
      <c r="BG23" s="292">
        <f ca="1">(BE23-BE21)*BF$10</f>
        <v>6.0000000001309672</v>
      </c>
      <c r="BH23" s="123">
        <f ca="1">ROUND(INDIRECT(ADDRESS(Данные!$A15,BH$1,1,1,"Данные"), 1),2)</f>
        <v>89.23</v>
      </c>
      <c r="BI23" s="129">
        <f ca="1">ROUND(INDIRECT(ADDRESS(Данные!$A15,BI$1,1,1,"Данные"), 1),2)</f>
        <v>52.02</v>
      </c>
      <c r="BJ23" s="128">
        <f ca="1">(BH23-BH21)*BJ$10</f>
        <v>0</v>
      </c>
      <c r="BK23" s="292">
        <f ca="1">(BI23-BI21)*BJ$10</f>
        <v>0</v>
      </c>
      <c r="BL23" s="123">
        <f ca="1">ROUND(INDIRECT(ADDRESS(Данные!$A15,BL$1,1,1,"Данные"), 1),2)</f>
        <v>1238.26</v>
      </c>
      <c r="BM23" s="129">
        <f ca="1">ROUND(INDIRECT(ADDRESS(Данные!$A15,BM$1,1,1,"Данные"), 1),2)</f>
        <v>1238.26</v>
      </c>
      <c r="BN23" s="128">
        <f ca="1">(BL23-BL21)*BN$10</f>
        <v>11.999999999989086</v>
      </c>
      <c r="BO23" s="264">
        <f ca="1">(BM23-BM21)*BN$10</f>
        <v>11.999999999989086</v>
      </c>
      <c r="BP23" s="127">
        <f ca="1">ROUND(INDIRECT(ADDRESS(Данные!$A15,BP$1,1,1,"Данные"), 1),2)</f>
        <v>7616.51</v>
      </c>
      <c r="BQ23" s="129">
        <f ca="1">ROUND(INDIRECT(ADDRESS(Данные!$A15,BQ$1,1,1,"Данные"), 1),2)</f>
        <v>2342.98</v>
      </c>
      <c r="BR23" s="128">
        <f ca="1">(BP23-BP21)*BR$10</f>
        <v>0</v>
      </c>
      <c r="BS23" s="264">
        <f ca="1">(BQ23-BQ21)*BR$10</f>
        <v>0</v>
      </c>
      <c r="BT23" s="349">
        <f ca="1">ROUND(INDIRECT(ADDRESS(Данные!$A15,BT$1,1,1,"Данные"), 1),2)</f>
        <v>107.63</v>
      </c>
      <c r="BU23" s="129">
        <f ca="1">ROUND(INDIRECT(ADDRESS(Данные!$A15,BU$1,1,1,"Данные"), 1),2)</f>
        <v>6.96</v>
      </c>
      <c r="BV23" s="152">
        <f ca="1">(BT23-BT21)*BV$10</f>
        <v>0</v>
      </c>
      <c r="BW23" s="316">
        <f ca="1">(BU23-BU21)*BV$10</f>
        <v>0</v>
      </c>
      <c r="BX23" s="376">
        <f t="shared" ca="1" si="0"/>
        <v>45280.166666666664</v>
      </c>
      <c r="BY23" s="335">
        <f t="shared" ca="1" si="1"/>
        <v>10089.000000009537</v>
      </c>
      <c r="BZ23" s="197">
        <f t="shared" ca="1" si="2"/>
        <v>1550.0000000035016</v>
      </c>
      <c r="CK23" s="126" t="s">
        <v>2</v>
      </c>
    </row>
    <row r="24" spans="1:89" s="126" customFormat="1" x14ac:dyDescent="0.2">
      <c r="A24" s="296">
        <f ca="1">INDIRECT(ADDRESS(Данные!$A16,4,1,1,"Данные"), 1)</f>
        <v>45280.1875</v>
      </c>
      <c r="B24" s="349">
        <f ca="1">ROUND(INDIRECT(ADDRESS(Данные!$A16,B$1,1,1,"Данные"), 1),2)</f>
        <v>12175.48</v>
      </c>
      <c r="C24" s="353">
        <f ca="1">ROUND(INDIRECT(ADDRESS(Данные!$A16,C$1,1,1,"Данные"), 1),2)</f>
        <v>5254.67</v>
      </c>
      <c r="D24" s="312">
        <f ca="1">(B24-B23)*D$10</f>
        <v>239.99999999796273</v>
      </c>
      <c r="E24" s="316">
        <f ca="1">(C24-C23)*D$10</f>
        <v>40.000000000873115</v>
      </c>
      <c r="F24" s="346">
        <f ca="1">ROUND(INDIRECT(ADDRESS(Данные!$A16,F$1,1,1,"Данные"), 1),2)</f>
        <v>41019.519999999997</v>
      </c>
      <c r="G24" s="353">
        <f ca="1">ROUND(INDIRECT(ADDRESS(Данные!$A16,G$1,1,1,"Данные"), 1),2)</f>
        <v>9016.11</v>
      </c>
      <c r="H24" s="312">
        <f ca="1">(F24-F23)*H$10</f>
        <v>479.99999998137355</v>
      </c>
      <c r="I24" s="196">
        <f ca="1">(G24-G23)*H$10</f>
        <v>80.00000000174623</v>
      </c>
      <c r="J24" s="349">
        <f ca="1">ROUND(INDIRECT(ADDRESS(Данные!$A16,J$1,1,1,"Данные"), 1),2)</f>
        <v>16048.84</v>
      </c>
      <c r="K24" s="353">
        <f ca="1">ROUND(INDIRECT(ADDRESS(Данные!$A16,K$1,1,1,"Данные"), 1),2)</f>
        <v>3847.93</v>
      </c>
      <c r="L24" s="152">
        <f ca="1">(J24-J23)*L$10</f>
        <v>440.00000000232831</v>
      </c>
      <c r="M24" s="195">
        <f ca="1">(K24-K23)*L$10</f>
        <v>39.999999999054126</v>
      </c>
      <c r="N24" s="349">
        <f ca="1">ROUND(INDIRECT(ADDRESS(Данные!$A16,N$1,1,1,"Данные"), 1),2)</f>
        <v>6367.7</v>
      </c>
      <c r="O24" s="353">
        <f ca="1">ROUND(INDIRECT(ADDRESS(Данные!$A16,O$1,1,1,"Данные"), 1),2)</f>
        <v>1168.1199999999999</v>
      </c>
      <c r="P24" s="152">
        <f ca="1">(N24-N23)*P$10</f>
        <v>479.99999999956344</v>
      </c>
      <c r="Q24" s="316">
        <f ca="1">(O24-O23)*P$10</f>
        <v>0</v>
      </c>
      <c r="R24" s="127">
        <f ca="1">ROUND(INDIRECT(ADDRESS(Данные!$A16,R$1,1,1,"Данные"), 1),2)</f>
        <v>6461.62</v>
      </c>
      <c r="S24" s="129">
        <f ca="1">ROUND(INDIRECT(ADDRESS(Данные!$A16,S$1,1,1,"Данные"), 1),2)</f>
        <v>3042.07</v>
      </c>
      <c r="T24" s="152">
        <f ca="1">(R24-R23)*T$10</f>
        <v>639.99999999941792</v>
      </c>
      <c r="U24" s="314">
        <f ca="1">(S24-S23)*T$10</f>
        <v>239.99999999978172</v>
      </c>
      <c r="V24" s="123">
        <f ca="1">ROUND(INDIRECT(ADDRESS(Данные!$A16,V$1,1,1,"Данные"), 1),2)</f>
        <v>3098</v>
      </c>
      <c r="W24" s="129">
        <f ca="1">ROUND(INDIRECT(ADDRESS(Данные!$A16,W$1,1,1,"Данные"), 1),2)</f>
        <v>1217.3800000000001</v>
      </c>
      <c r="X24" s="152">
        <f ca="1">(V24-V23)*X$10</f>
        <v>79.99999999992724</v>
      </c>
      <c r="Y24" s="195">
        <f ca="1">(W24-W23)*X$10</f>
        <v>0</v>
      </c>
      <c r="Z24" s="331">
        <f ca="1">INDIRECT(ADDRESS(Данные!$A16,4,1,1,"Данные"), 1)</f>
        <v>45280.1875</v>
      </c>
      <c r="AA24" s="349">
        <f ca="1">ROUND(INDIRECT(ADDRESS(Данные!$A16,AA$1,1,1,"Данные"), 1),2)</f>
        <v>14074.28</v>
      </c>
      <c r="AB24" s="353">
        <f ca="1">ROUND(INDIRECT(ADDRESS(Данные!$A16,AB$1,1,1,"Данные"), 1),2)</f>
        <v>2863.93</v>
      </c>
      <c r="AC24" s="128">
        <f ca="1">(AA24-AA23)*AC$10</f>
        <v>720.00000000116415</v>
      </c>
      <c r="AD24" s="264">
        <f ca="1">(AB24-AB23)*AC$10</f>
        <v>39.999999999054126</v>
      </c>
      <c r="AE24" s="346">
        <f ca="1">ROUND(INDIRECT(ADDRESS(Данные!$A16,AE$1,1,1,"Данные"), 1),2)</f>
        <v>14163.24</v>
      </c>
      <c r="AF24" s="353">
        <f ca="1">ROUND(INDIRECT(ADDRESS(Данные!$A16,AF$1,1,1,"Данные"), 1),2)</f>
        <v>4579.71</v>
      </c>
      <c r="AG24" s="152">
        <f ca="1">(AE24-AE23)*AG$10</f>
        <v>359.9999999969441</v>
      </c>
      <c r="AH24" s="196">
        <f ca="1">(AF24-AF23)*AG$10</f>
        <v>60.000000001309672</v>
      </c>
      <c r="AI24" s="349">
        <f ca="1">ROUND(INDIRECT(ADDRESS(Данные!$A16,AI$1,1,1,"Данные"), 1),2)</f>
        <v>1358.21</v>
      </c>
      <c r="AJ24" s="353">
        <f ca="1">ROUND(INDIRECT(ADDRESS(Данные!$A16,AJ$1,1,1,"Данные"), 1),2)</f>
        <v>387.88</v>
      </c>
      <c r="AK24" s="128">
        <f ca="1">(AI24-AI23)*AK$10</f>
        <v>400.0000000005457</v>
      </c>
      <c r="AL24" s="264">
        <f ca="1">(AJ24-AJ23)*AK$10</f>
        <v>79.99999999992724</v>
      </c>
      <c r="AM24" s="346">
        <f ca="1">ROUND(INDIRECT(ADDRESS(Данные!$A16,AM$1,1,1,"Данные"), 1),2)</f>
        <v>19414.900000000001</v>
      </c>
      <c r="AN24" s="353">
        <f ca="1">ROUND(INDIRECT(ADDRESS(Данные!$A16,AN$1,1,1,"Данные"), 1),2)</f>
        <v>7650.67</v>
      </c>
      <c r="AO24" s="128">
        <f ca="1">(AM24-AM23)*AO$10</f>
        <v>560.00000001222361</v>
      </c>
      <c r="AP24" s="292">
        <f ca="1">(AN24-AN23)*AO$10</f>
        <v>119.99999999898137</v>
      </c>
      <c r="AQ24" s="349">
        <f ca="1">ROUND(INDIRECT(ADDRESS(Данные!$A16,AQ$1,1,1,"Данные"), 1),2)</f>
        <v>15512.22</v>
      </c>
      <c r="AR24" s="353">
        <f ca="1">ROUND(INDIRECT(ADDRESS(Данные!$A16,AR$1,1,1,"Данные"), 1),2)</f>
        <v>4021.63</v>
      </c>
      <c r="AS24" s="128">
        <f ca="1">(AQ24-AQ23)*AS$10</f>
        <v>479.99999999956344</v>
      </c>
      <c r="AT24" s="264">
        <f ca="1">(AR24-AR23)*AS$10</f>
        <v>119.99999999989086</v>
      </c>
      <c r="AU24" s="346">
        <f ca="1">ROUND(INDIRECT(ADDRESS(Данные!$A16,AU$1,1,1,"Данные"), 1),2)</f>
        <v>2788.17</v>
      </c>
      <c r="AV24" s="353">
        <f ca="1">ROUND(INDIRECT(ADDRESS(Данные!$A16,AV$1,1,1,"Данные"), 1),2)</f>
        <v>1238.27</v>
      </c>
      <c r="AW24" s="128">
        <f ca="1">(AU24-AU23)*AW$10</f>
        <v>42.000000000098225</v>
      </c>
      <c r="AX24" s="292">
        <f ca="1">(AV24-AV23)*AW$10</f>
        <v>5.999999999994543</v>
      </c>
      <c r="AY24" s="285">
        <f ca="1">INDIRECT(ADDRESS(Данные!$A16,4,1,1,"Данные"), 1)</f>
        <v>45280.1875</v>
      </c>
      <c r="AZ24" s="346">
        <f ca="1">ROUND(INDIRECT(ADDRESS(Данные!$A16,AZ$1,1,1,"Данные"), 1),2)</f>
        <v>2529.46</v>
      </c>
      <c r="BA24" s="353">
        <f ca="1">ROUND(INDIRECT(ADDRESS(Данные!$A16,BA$1,1,1,"Данные"), 1),2)</f>
        <v>0</v>
      </c>
      <c r="BB24" s="128">
        <f ca="1">(AZ24-AZ23)*BB$10</f>
        <v>86.999999999989086</v>
      </c>
      <c r="BC24" s="292">
        <f ca="1">(BA24-BA23)*BB$10</f>
        <v>0</v>
      </c>
      <c r="BD24" s="349">
        <f ca="1">ROUND(INDIRECT(ADDRESS(Данные!$A16,BD$1,1,1,"Данные"), 1),2)</f>
        <v>7201.54</v>
      </c>
      <c r="BE24" s="353">
        <f ca="1">ROUND(INDIRECT(ADDRESS(Данные!$A16,BE$1,1,1,"Данные"), 1),2)</f>
        <v>4698.3</v>
      </c>
      <c r="BF24" s="128">
        <f ca="1">(BD24-BD23)*BF$10</f>
        <v>23.999999999978172</v>
      </c>
      <c r="BG24" s="292">
        <f ca="1">(BE24-BE23)*BF$10</f>
        <v>6.0000000001309672</v>
      </c>
      <c r="BH24" s="123">
        <f ca="1">ROUND(INDIRECT(ADDRESS(Данные!$A16,BH$1,1,1,"Данные"), 1),2)</f>
        <v>89.23</v>
      </c>
      <c r="BI24" s="129">
        <f ca="1">ROUND(INDIRECT(ADDRESS(Данные!$A16,BI$1,1,1,"Данные"), 1),2)</f>
        <v>52.02</v>
      </c>
      <c r="BJ24" s="128">
        <f ca="1">(BH24-BH23)*BJ$10</f>
        <v>0</v>
      </c>
      <c r="BK24" s="292">
        <f ca="1">(BI24-BI23)*BJ$10</f>
        <v>0</v>
      </c>
      <c r="BL24" s="123">
        <f ca="1">ROUND(INDIRECT(ADDRESS(Данные!$A16,BL$1,1,1,"Данные"), 1),2)</f>
        <v>1238.27</v>
      </c>
      <c r="BM24" s="129">
        <f ca="1">ROUND(INDIRECT(ADDRESS(Данные!$A16,BM$1,1,1,"Данные"), 1),2)</f>
        <v>1238.27</v>
      </c>
      <c r="BN24" s="128">
        <f ca="1">(BL24-BL23)*BN$10</f>
        <v>5.999999999994543</v>
      </c>
      <c r="BO24" s="264">
        <f ca="1">(BM24-BM23)*BN$10</f>
        <v>5.999999999994543</v>
      </c>
      <c r="BP24" s="127">
        <f ca="1">ROUND(INDIRECT(ADDRESS(Данные!$A16,BP$1,1,1,"Данные"), 1),2)</f>
        <v>7616.51</v>
      </c>
      <c r="BQ24" s="129">
        <f ca="1">ROUND(INDIRECT(ADDRESS(Данные!$A16,BQ$1,1,1,"Данные"), 1),2)</f>
        <v>2342.98</v>
      </c>
      <c r="BR24" s="128">
        <f ca="1">(BP24-BP23)*BR$10</f>
        <v>0</v>
      </c>
      <c r="BS24" s="264">
        <f ca="1">(BQ24-BQ23)*BR$10</f>
        <v>0</v>
      </c>
      <c r="BT24" s="349">
        <f ca="1">ROUND(INDIRECT(ADDRESS(Данные!$A16,BT$1,1,1,"Данные"), 1),2)</f>
        <v>107.63</v>
      </c>
      <c r="BU24" s="129">
        <f ca="1">ROUND(INDIRECT(ADDRESS(Данные!$A16,BU$1,1,1,"Данные"), 1),2)</f>
        <v>6.96</v>
      </c>
      <c r="BV24" s="152">
        <f ca="1">(BT24-BT23)*BV$10</f>
        <v>0</v>
      </c>
      <c r="BW24" s="316">
        <f ca="1">(BU24-BU23)*BV$10</f>
        <v>0</v>
      </c>
      <c r="BX24" s="376">
        <f t="shared" ca="1" si="0"/>
        <v>45280.1875</v>
      </c>
      <c r="BY24" s="335">
        <f t="shared" ca="1" si="1"/>
        <v>5038.9999999910742</v>
      </c>
      <c r="BZ24" s="197">
        <f t="shared" ca="1" si="2"/>
        <v>838.00000000073851</v>
      </c>
    </row>
    <row r="25" spans="1:89" s="126" customFormat="1" x14ac:dyDescent="0.2">
      <c r="A25" s="296">
        <f ca="1">INDIRECT(ADDRESS(Данные!$A17,4,1,1,"Данные"), 1)</f>
        <v>45280.208333333336</v>
      </c>
      <c r="B25" s="349">
        <f ca="1">ROUND(INDIRECT(ADDRESS(Данные!$A17,B$1,1,1,"Данные"), 1),2)</f>
        <v>12175.54</v>
      </c>
      <c r="C25" s="353">
        <f ca="1">ROUND(INDIRECT(ADDRESS(Данные!$A17,C$1,1,1,"Данные"), 1),2)</f>
        <v>5254.67</v>
      </c>
      <c r="D25" s="312">
        <f ca="1">(B25-B23)*D$10</f>
        <v>480.00000000320142</v>
      </c>
      <c r="E25" s="195">
        <f ca="1">(C25-C23)*D$10</f>
        <v>40.000000000873115</v>
      </c>
      <c r="F25" s="346">
        <f ca="1">ROUND(INDIRECT(ADDRESS(Данные!$A17,F$1,1,1,"Данные"), 1),2)</f>
        <v>41019.65</v>
      </c>
      <c r="G25" s="353">
        <f ca="1">ROUND(INDIRECT(ADDRESS(Данные!$A17,G$1,1,1,"Данные"), 1),2)</f>
        <v>9016.1299999999992</v>
      </c>
      <c r="H25" s="312">
        <f ca="1">(F25-F23)*H$10</f>
        <v>1000</v>
      </c>
      <c r="I25" s="196">
        <f ca="1">(G25-G23)*H$10</f>
        <v>159.9999999962165</v>
      </c>
      <c r="J25" s="349">
        <f ca="1">ROUND(INDIRECT(ADDRESS(Данные!$A17,J$1,1,1,"Данные"), 1),2)</f>
        <v>16048.94</v>
      </c>
      <c r="K25" s="353">
        <f ca="1">ROUND(INDIRECT(ADDRESS(Данные!$A17,K$1,1,1,"Данные"), 1),2)</f>
        <v>3847.94</v>
      </c>
      <c r="L25" s="152">
        <f ca="1">(J25-J23)*L$10</f>
        <v>840.0000000037835</v>
      </c>
      <c r="M25" s="195">
        <f ca="1">(K25-K23)*L$10</f>
        <v>79.99999999992724</v>
      </c>
      <c r="N25" s="349">
        <f ca="1">ROUND(INDIRECT(ADDRESS(Данные!$A17,N$1,1,1,"Данные"), 1),2)</f>
        <v>6367.83</v>
      </c>
      <c r="O25" s="353">
        <f ca="1">ROUND(INDIRECT(ADDRESS(Данные!$A17,O$1,1,1,"Данные"), 1),2)</f>
        <v>1168.1300000000001</v>
      </c>
      <c r="P25" s="152">
        <f ca="1">(N25-N23)*P$10</f>
        <v>1000</v>
      </c>
      <c r="Q25" s="316">
        <f ca="1">(O25-O23)*P$10</f>
        <v>40.000000000873115</v>
      </c>
      <c r="R25" s="127">
        <f ca="1">ROUND(INDIRECT(ADDRESS(Данные!$A17,R$1,1,1,"Данные"), 1),2)</f>
        <v>6461.78</v>
      </c>
      <c r="S25" s="129">
        <f ca="1">ROUND(INDIRECT(ADDRESS(Данные!$A17,S$1,1,1,"Данные"), 1),2)</f>
        <v>3042.14</v>
      </c>
      <c r="T25" s="152">
        <f ca="1">(R25-R23)*T$10</f>
        <v>1279.9999999988358</v>
      </c>
      <c r="U25" s="314">
        <f ca="1">(S25-S23)*T$10</f>
        <v>519.99999999861757</v>
      </c>
      <c r="V25" s="123">
        <f ca="1">ROUND(INDIRECT(ADDRESS(Данные!$A17,V$1,1,1,"Данные"), 1),2)</f>
        <v>3098.01</v>
      </c>
      <c r="W25" s="129">
        <f ca="1">ROUND(INDIRECT(ADDRESS(Данные!$A17,W$1,1,1,"Данные"), 1),2)</f>
        <v>1217.3900000000001</v>
      </c>
      <c r="X25" s="152">
        <f ca="1">(V25-V23)*X$10</f>
        <v>120.00000000080036</v>
      </c>
      <c r="Y25" s="195">
        <f ca="1">(W25-W23)*X$10</f>
        <v>39.99999999996362</v>
      </c>
      <c r="Z25" s="331">
        <f ca="1">INDIRECT(ADDRESS(Данные!$A17,4,1,1,"Данные"), 1)</f>
        <v>45280.208333333336</v>
      </c>
      <c r="AA25" s="349">
        <f ca="1">ROUND(INDIRECT(ADDRESS(Данные!$A17,AA$1,1,1,"Данные"), 1),2)</f>
        <v>14074.46</v>
      </c>
      <c r="AB25" s="353">
        <f ca="1">ROUND(INDIRECT(ADDRESS(Данные!$A17,AB$1,1,1,"Данные"), 1),2)</f>
        <v>2863.95</v>
      </c>
      <c r="AC25" s="128">
        <f ca="1">(AA25-AA23)*AC$10</f>
        <v>1439.9999999950523</v>
      </c>
      <c r="AD25" s="264">
        <f ca="1">(AB25-AB23)*AC$10</f>
        <v>119.99999999898137</v>
      </c>
      <c r="AE25" s="346">
        <f ca="1">ROUND(INDIRECT(ADDRESS(Данные!$A17,AE$1,1,1,"Данные"), 1),2)</f>
        <v>14163.31</v>
      </c>
      <c r="AF25" s="353">
        <f ca="1">ROUND(INDIRECT(ADDRESS(Данные!$A17,AF$1,1,1,"Данные"), 1),2)</f>
        <v>4579.72</v>
      </c>
      <c r="AG25" s="152">
        <f ca="1">(AE25-AE23)*AG$10</f>
        <v>779.99999999519787</v>
      </c>
      <c r="AH25" s="196">
        <f ca="1">(AF25-AF23)*AG$10</f>
        <v>120.00000000261934</v>
      </c>
      <c r="AI25" s="349">
        <f ca="1">ROUND(INDIRECT(ADDRESS(Данные!$A17,AI$1,1,1,"Данные"), 1),2)</f>
        <v>1358.3</v>
      </c>
      <c r="AJ25" s="353">
        <f ca="1">ROUND(INDIRECT(ADDRESS(Данные!$A17,AJ$1,1,1,"Данные"), 1),2)</f>
        <v>387.89</v>
      </c>
      <c r="AK25" s="128">
        <f ca="1">(AI25-AI23)*AK$10</f>
        <v>760.00000000021828</v>
      </c>
      <c r="AL25" s="264">
        <f ca="1">(AJ25-AJ23)*AK$10</f>
        <v>119.99999999989086</v>
      </c>
      <c r="AM25" s="346">
        <f ca="1">ROUND(INDIRECT(ADDRESS(Данные!$A17,AM$1,1,1,"Данные"), 1),2)</f>
        <v>19415.03</v>
      </c>
      <c r="AN25" s="353">
        <f ca="1">ROUND(INDIRECT(ADDRESS(Данные!$A17,AN$1,1,1,"Данные"), 1),2)</f>
        <v>7650.69</v>
      </c>
      <c r="AO25" s="128">
        <f ca="1">(AM25-AM23)*AO$10</f>
        <v>1080.0000000017462</v>
      </c>
      <c r="AP25" s="292">
        <f ca="1">(AN25-AN23)*AO$10</f>
        <v>199.99999999708962</v>
      </c>
      <c r="AQ25" s="349">
        <f ca="1">ROUND(INDIRECT(ADDRESS(Данные!$A17,AQ$1,1,1,"Данные"), 1),2)</f>
        <v>15512.31</v>
      </c>
      <c r="AR25" s="353">
        <f ca="1">ROUND(INDIRECT(ADDRESS(Данные!$A17,AR$1,1,1,"Данные"), 1),2)</f>
        <v>4021.64</v>
      </c>
      <c r="AS25" s="128">
        <f ca="1">(AQ25-AQ23)*AS$10</f>
        <v>1020.0000000004366</v>
      </c>
      <c r="AT25" s="264">
        <f ca="1">(AR25-AR23)*AS$10</f>
        <v>179.99999999847205</v>
      </c>
      <c r="AU25" s="346">
        <f ca="1">ROUND(INDIRECT(ADDRESS(Данные!$A17,AU$1,1,1,"Данные"), 1),2)</f>
        <v>2788.24</v>
      </c>
      <c r="AV25" s="353">
        <f ca="1">ROUND(INDIRECT(ADDRESS(Данные!$A17,AV$1,1,1,"Данные"), 1),2)</f>
        <v>1238.28</v>
      </c>
      <c r="AW25" s="128">
        <f ca="1">(AU25-AU23)*AW$10</f>
        <v>83.999999999923602</v>
      </c>
      <c r="AX25" s="292">
        <f ca="1">(AV25-AV23)*AW$10</f>
        <v>11.999999999989086</v>
      </c>
      <c r="AY25" s="285">
        <f ca="1">INDIRECT(ADDRESS(Данные!$A17,4,1,1,"Данные"), 1)</f>
        <v>45280.208333333336</v>
      </c>
      <c r="AZ25" s="346">
        <f ca="1">ROUND(INDIRECT(ADDRESS(Данные!$A17,AZ$1,1,1,"Данные"), 1),2)</f>
        <v>2529.75</v>
      </c>
      <c r="BA25" s="353">
        <f ca="1">ROUND(INDIRECT(ADDRESS(Данные!$A17,BA$1,1,1,"Данные"), 1),2)</f>
        <v>0</v>
      </c>
      <c r="BB25" s="128">
        <f ca="1">(AZ25-AZ23)*BB$10</f>
        <v>173.99999999997817</v>
      </c>
      <c r="BC25" s="292">
        <f ca="1">(BA25-BA23)*BB$10</f>
        <v>0</v>
      </c>
      <c r="BD25" s="349">
        <f ca="1">ROUND(INDIRECT(ADDRESS(Данные!$A17,BD$1,1,1,"Данные"), 1),2)</f>
        <v>7201.58</v>
      </c>
      <c r="BE25" s="353">
        <f ca="1">ROUND(INDIRECT(ADDRESS(Данные!$A17,BE$1,1,1,"Данные"), 1),2)</f>
        <v>4698.3100000000004</v>
      </c>
      <c r="BF25" s="128">
        <f ca="1">(BD25-BD23)*BF$10</f>
        <v>47.999999999956344</v>
      </c>
      <c r="BG25" s="292">
        <f ca="1">(BE25-BE23)*BF$10</f>
        <v>12.000000000261934</v>
      </c>
      <c r="BH25" s="123">
        <f ca="1">ROUND(INDIRECT(ADDRESS(Данные!$A17,BH$1,1,1,"Данные"), 1),2)</f>
        <v>89.23</v>
      </c>
      <c r="BI25" s="129">
        <f ca="1">ROUND(INDIRECT(ADDRESS(Данные!$A17,BI$1,1,1,"Данные"), 1),2)</f>
        <v>52.02</v>
      </c>
      <c r="BJ25" s="128">
        <f ca="1">(BH25-BH23)*BJ$10</f>
        <v>0</v>
      </c>
      <c r="BK25" s="292">
        <f ca="1">(BI25-BI23)*BJ$10</f>
        <v>0</v>
      </c>
      <c r="BL25" s="123">
        <f ca="1">ROUND(INDIRECT(ADDRESS(Данные!$A17,BL$1,1,1,"Данные"), 1),2)</f>
        <v>1238.28</v>
      </c>
      <c r="BM25" s="129">
        <f ca="1">ROUND(INDIRECT(ADDRESS(Данные!$A17,BM$1,1,1,"Данные"), 1),2)</f>
        <v>1238.28</v>
      </c>
      <c r="BN25" s="128">
        <f ca="1">(BL25-BL23)*BN$10</f>
        <v>11.999999999989086</v>
      </c>
      <c r="BO25" s="264">
        <f ca="1">(BM25-BM23)*BN$10</f>
        <v>11.999999999989086</v>
      </c>
      <c r="BP25" s="127">
        <f ca="1">ROUND(INDIRECT(ADDRESS(Данные!$A17,BP$1,1,1,"Данные"), 1),2)</f>
        <v>7616.51</v>
      </c>
      <c r="BQ25" s="129">
        <f ca="1">ROUND(INDIRECT(ADDRESS(Данные!$A17,BQ$1,1,1,"Данные"), 1),2)</f>
        <v>2342.98</v>
      </c>
      <c r="BR25" s="128">
        <f ca="1">(BP25-BP23)*BR$10</f>
        <v>0</v>
      </c>
      <c r="BS25" s="264">
        <f ca="1">(BQ25-BQ23)*BR$10</f>
        <v>0</v>
      </c>
      <c r="BT25" s="349">
        <f ca="1">ROUND(INDIRECT(ADDRESS(Данные!$A17,BT$1,1,1,"Данные"), 1),2)</f>
        <v>107.63</v>
      </c>
      <c r="BU25" s="129">
        <f ca="1">ROUND(INDIRECT(ADDRESS(Данные!$A17,BU$1,1,1,"Данные"), 1),2)</f>
        <v>6.96</v>
      </c>
      <c r="BV25" s="152">
        <f ca="1">(BT25-BT23)*BV$10</f>
        <v>0</v>
      </c>
      <c r="BW25" s="316">
        <f ca="1">(BU25-BU23)*BV$10</f>
        <v>0</v>
      </c>
      <c r="BX25" s="376">
        <f t="shared" ca="1" si="0"/>
        <v>45280.208333333336</v>
      </c>
      <c r="BY25" s="335">
        <f t="shared" ca="1" si="1"/>
        <v>10117.99999999912</v>
      </c>
      <c r="BZ25" s="197">
        <f t="shared" ca="1" si="2"/>
        <v>1655.9999999937645</v>
      </c>
    </row>
    <row r="26" spans="1:89" s="126" customFormat="1" x14ac:dyDescent="0.2">
      <c r="A26" s="296">
        <f ca="1">INDIRECT(ADDRESS(Данные!$A18,4,1,1,"Данные"), 1)</f>
        <v>45280.229166666664</v>
      </c>
      <c r="B26" s="349">
        <f ca="1">ROUND(INDIRECT(ADDRESS(Данные!$A18,B$1,1,1,"Данные"), 1),2)</f>
        <v>12175.61</v>
      </c>
      <c r="C26" s="353">
        <f ca="1">ROUND(INDIRECT(ADDRESS(Данные!$A18,C$1,1,1,"Данные"), 1),2)</f>
        <v>5254.67</v>
      </c>
      <c r="D26" s="312">
        <f ca="1">(B26-B25)*D$10</f>
        <v>279.99999999883585</v>
      </c>
      <c r="E26" s="316">
        <f ca="1">(C26-C25)*D$10</f>
        <v>0</v>
      </c>
      <c r="F26" s="346">
        <f ca="1">ROUND(INDIRECT(ADDRESS(Данные!$A18,F$1,1,1,"Данные"), 1),2)</f>
        <v>41019.79</v>
      </c>
      <c r="G26" s="353">
        <f ca="1">ROUND(INDIRECT(ADDRESS(Данные!$A18,G$1,1,1,"Данные"), 1),2)</f>
        <v>9016.15</v>
      </c>
      <c r="H26" s="312">
        <f ca="1">(F26-F25)*H$10</f>
        <v>559.99999999767169</v>
      </c>
      <c r="I26" s="196">
        <f ca="1">(G26-G25)*H$10</f>
        <v>80.00000000174623</v>
      </c>
      <c r="J26" s="349">
        <f ca="1">ROUND(INDIRECT(ADDRESS(Данные!$A18,J$1,1,1,"Данные"), 1),2)</f>
        <v>16049.05</v>
      </c>
      <c r="K26" s="353">
        <f ca="1">ROUND(INDIRECT(ADDRESS(Данные!$A18,K$1,1,1,"Данные"), 1),2)</f>
        <v>3847.95</v>
      </c>
      <c r="L26" s="152">
        <f ca="1">(J26-J25)*L$10</f>
        <v>439.99999999505235</v>
      </c>
      <c r="M26" s="195">
        <f ca="1">(K26-K25)*L$10</f>
        <v>39.999999999054126</v>
      </c>
      <c r="N26" s="349">
        <f ca="1">ROUND(INDIRECT(ADDRESS(Данные!$A18,N$1,1,1,"Данные"), 1),2)</f>
        <v>6367.96</v>
      </c>
      <c r="O26" s="353">
        <f ca="1">ROUND(INDIRECT(ADDRESS(Данные!$A18,O$1,1,1,"Данные"), 1),2)</f>
        <v>1168.1400000000001</v>
      </c>
      <c r="P26" s="152">
        <f ca="1">(N26-N25)*P$10</f>
        <v>520.00000000043656</v>
      </c>
      <c r="Q26" s="316">
        <f ca="1">(O26-O25)*P$10</f>
        <v>39.99999999996362</v>
      </c>
      <c r="R26" s="127">
        <f ca="1">ROUND(INDIRECT(ADDRESS(Данные!$A18,R$1,1,1,"Данные"), 1),2)</f>
        <v>6461.94</v>
      </c>
      <c r="S26" s="129">
        <f ca="1">ROUND(INDIRECT(ADDRESS(Данные!$A18,S$1,1,1,"Данные"), 1),2)</f>
        <v>3042.2</v>
      </c>
      <c r="T26" s="152">
        <f ca="1">(R26-R25)*T$10</f>
        <v>639.99999999941792</v>
      </c>
      <c r="U26" s="314">
        <f ca="1">(S26-S25)*T$10</f>
        <v>239.99999999978172</v>
      </c>
      <c r="V26" s="123">
        <f ca="1">ROUND(INDIRECT(ADDRESS(Данные!$A18,V$1,1,1,"Данные"), 1),2)</f>
        <v>3098.02</v>
      </c>
      <c r="W26" s="129">
        <f ca="1">ROUND(INDIRECT(ADDRESS(Данные!$A18,W$1,1,1,"Данные"), 1),2)</f>
        <v>1217.3900000000001</v>
      </c>
      <c r="X26" s="152">
        <f ca="1">(V26-V25)*X$10</f>
        <v>39.999999999054126</v>
      </c>
      <c r="Y26" s="195">
        <f ca="1">(W26-W25)*X$10</f>
        <v>0</v>
      </c>
      <c r="Z26" s="331">
        <f ca="1">INDIRECT(ADDRESS(Данные!$A18,4,1,1,"Данные"), 1)</f>
        <v>45280.229166666664</v>
      </c>
      <c r="AA26" s="349">
        <f ca="1">ROUND(INDIRECT(ADDRESS(Данные!$A18,AA$1,1,1,"Данные"), 1),2)</f>
        <v>14074.65</v>
      </c>
      <c r="AB26" s="353">
        <f ca="1">ROUND(INDIRECT(ADDRESS(Данные!$A18,AB$1,1,1,"Данные"), 1),2)</f>
        <v>2863.96</v>
      </c>
      <c r="AC26" s="128">
        <f ca="1">(AA26-AA25)*AC$10</f>
        <v>760.00000000203727</v>
      </c>
      <c r="AD26" s="264">
        <f ca="1">(AB26-AB25)*AC$10</f>
        <v>40.000000000873115</v>
      </c>
      <c r="AE26" s="346">
        <f ca="1">ROUND(INDIRECT(ADDRESS(Данные!$A18,AE$1,1,1,"Данные"), 1),2)</f>
        <v>14163.37</v>
      </c>
      <c r="AF26" s="353">
        <f ca="1">ROUND(INDIRECT(ADDRESS(Данные!$A18,AF$1,1,1,"Данные"), 1),2)</f>
        <v>4579.7299999999996</v>
      </c>
      <c r="AG26" s="152">
        <f ca="1">(AE26-AE25)*AG$10</f>
        <v>360.00000000785803</v>
      </c>
      <c r="AH26" s="196">
        <f ca="1">(AF26-AF25)*AG$10</f>
        <v>59.999999995852704</v>
      </c>
      <c r="AI26" s="349">
        <f ca="1">ROUND(INDIRECT(ADDRESS(Данные!$A18,AI$1,1,1,"Данные"), 1),2)</f>
        <v>1358.39</v>
      </c>
      <c r="AJ26" s="353">
        <f ca="1">ROUND(INDIRECT(ADDRESS(Данные!$A18,AJ$1,1,1,"Данные"), 1),2)</f>
        <v>387.91</v>
      </c>
      <c r="AK26" s="128">
        <f ca="1">(AI26-AI25)*AK$10</f>
        <v>360.00000000058208</v>
      </c>
      <c r="AL26" s="264">
        <f ca="1">(AJ26-AJ25)*AK$10</f>
        <v>80.000000000154614</v>
      </c>
      <c r="AM26" s="346">
        <f ca="1">ROUND(INDIRECT(ADDRESS(Данные!$A18,AM$1,1,1,"Данные"), 1),2)</f>
        <v>19415.169999999998</v>
      </c>
      <c r="AN26" s="353">
        <f ca="1">ROUND(INDIRECT(ADDRESS(Данные!$A18,AN$1,1,1,"Данные"), 1),2)</f>
        <v>7650.71</v>
      </c>
      <c r="AO26" s="128">
        <f ca="1">(AM26-AM25)*AO$10</f>
        <v>559.99999999767169</v>
      </c>
      <c r="AP26" s="292">
        <f ca="1">(AN26-AN25)*AO$10</f>
        <v>80.00000000174623</v>
      </c>
      <c r="AQ26" s="349">
        <f ca="1">ROUND(INDIRECT(ADDRESS(Данные!$A18,AQ$1,1,1,"Данные"), 1),2)</f>
        <v>15512.41</v>
      </c>
      <c r="AR26" s="353">
        <f ca="1">ROUND(INDIRECT(ADDRESS(Данные!$A18,AR$1,1,1,"Данные"), 1),2)</f>
        <v>4021.65</v>
      </c>
      <c r="AS26" s="128">
        <f ca="1">(AQ26-AQ25)*AS$10</f>
        <v>600.00000000218279</v>
      </c>
      <c r="AT26" s="264">
        <f ca="1">(AR26-AR25)*AS$10</f>
        <v>60.000000001309672</v>
      </c>
      <c r="AU26" s="346">
        <f ca="1">ROUND(INDIRECT(ADDRESS(Данные!$A18,AU$1,1,1,"Данные"), 1),2)</f>
        <v>2788.31</v>
      </c>
      <c r="AV26" s="353">
        <f ca="1">ROUND(INDIRECT(ADDRESS(Данные!$A18,AV$1,1,1,"Данные"), 1),2)</f>
        <v>1238.28</v>
      </c>
      <c r="AW26" s="128">
        <f ca="1">(AU26-AU25)*AW$10</f>
        <v>42.000000000098225</v>
      </c>
      <c r="AX26" s="292">
        <f ca="1">(AV26-AV25)*AW$10</f>
        <v>0</v>
      </c>
      <c r="AY26" s="285">
        <f ca="1">INDIRECT(ADDRESS(Данные!$A18,4,1,1,"Данные"), 1)</f>
        <v>45280.229166666664</v>
      </c>
      <c r="AZ26" s="346">
        <f ca="1">ROUND(INDIRECT(ADDRESS(Данные!$A18,AZ$1,1,1,"Данные"), 1),2)</f>
        <v>2530.0300000000002</v>
      </c>
      <c r="BA26" s="353">
        <f ca="1">ROUND(INDIRECT(ADDRESS(Данные!$A18,BA$1,1,1,"Данные"), 1),2)</f>
        <v>0</v>
      </c>
      <c r="BB26" s="128">
        <f ca="1">(AZ26-AZ25)*BB$10</f>
        <v>84.000000000060027</v>
      </c>
      <c r="BC26" s="292">
        <f ca="1">(BA26-BA25)*BB$10</f>
        <v>0</v>
      </c>
      <c r="BD26" s="349">
        <f ca="1">ROUND(INDIRECT(ADDRESS(Данные!$A18,BD$1,1,1,"Данные"), 1),2)</f>
        <v>7201.61</v>
      </c>
      <c r="BE26" s="353">
        <f ca="1">ROUND(INDIRECT(ADDRESS(Данные!$A18,BE$1,1,1,"Данные"), 1),2)</f>
        <v>4698.32</v>
      </c>
      <c r="BF26" s="128">
        <f ca="1">(BD26-BD25)*BF$10</f>
        <v>17.999999999847205</v>
      </c>
      <c r="BG26" s="292">
        <f ca="1">(BE26-BE25)*BF$10</f>
        <v>5.9999999995852704</v>
      </c>
      <c r="BH26" s="123">
        <f ca="1">ROUND(INDIRECT(ADDRESS(Данные!$A18,BH$1,1,1,"Данные"), 1),2)</f>
        <v>89.23</v>
      </c>
      <c r="BI26" s="129">
        <f ca="1">ROUND(INDIRECT(ADDRESS(Данные!$A18,BI$1,1,1,"Данные"), 1),2)</f>
        <v>52.02</v>
      </c>
      <c r="BJ26" s="128">
        <f ca="1">(BH26-BH25)*BJ$10</f>
        <v>0</v>
      </c>
      <c r="BK26" s="292">
        <f ca="1">(BI26-BI25)*BJ$10</f>
        <v>0</v>
      </c>
      <c r="BL26" s="123">
        <f ca="1">ROUND(INDIRECT(ADDRESS(Данные!$A18,BL$1,1,1,"Данные"), 1),2)</f>
        <v>1238.28</v>
      </c>
      <c r="BM26" s="129">
        <f ca="1">ROUND(INDIRECT(ADDRESS(Данные!$A18,BM$1,1,1,"Данные"), 1),2)</f>
        <v>1238.28</v>
      </c>
      <c r="BN26" s="128">
        <f ca="1">(BL26-BL25)*BN$10</f>
        <v>0</v>
      </c>
      <c r="BO26" s="264">
        <f ca="1">(BM26-BM25)*BN$10</f>
        <v>0</v>
      </c>
      <c r="BP26" s="127">
        <f ca="1">ROUND(INDIRECT(ADDRESS(Данные!$A18,BP$1,1,1,"Данные"), 1),2)</f>
        <v>7616.51</v>
      </c>
      <c r="BQ26" s="129">
        <f ca="1">ROUND(INDIRECT(ADDRESS(Данные!$A18,BQ$1,1,1,"Данные"), 1),2)</f>
        <v>2342.98</v>
      </c>
      <c r="BR26" s="128">
        <f ca="1">(BP26-BP25)*BR$10</f>
        <v>0</v>
      </c>
      <c r="BS26" s="264">
        <f ca="1">(BQ26-BQ25)*BR$10</f>
        <v>0</v>
      </c>
      <c r="BT26" s="349">
        <f ca="1">ROUND(INDIRECT(ADDRESS(Данные!$A18,BT$1,1,1,"Данные"), 1),2)</f>
        <v>107.63</v>
      </c>
      <c r="BU26" s="129">
        <f ca="1">ROUND(INDIRECT(ADDRESS(Данные!$A18,BU$1,1,1,"Данные"), 1),2)</f>
        <v>6.96</v>
      </c>
      <c r="BV26" s="152">
        <f ca="1">(BT26-BT25)*BV$10</f>
        <v>0</v>
      </c>
      <c r="BW26" s="316">
        <f ca="1">(BU26-BU25)*BV$10</f>
        <v>0</v>
      </c>
      <c r="BX26" s="376">
        <f t="shared" ca="1" si="0"/>
        <v>45280.229166666664</v>
      </c>
      <c r="BY26" s="335">
        <f t="shared" ca="1" si="1"/>
        <v>5264.0000000008058</v>
      </c>
      <c r="BZ26" s="197">
        <f t="shared" ca="1" si="2"/>
        <v>726.0000000000673</v>
      </c>
    </row>
    <row r="27" spans="1:89" s="126" customFormat="1" x14ac:dyDescent="0.2">
      <c r="A27" s="296">
        <f ca="1">INDIRECT(ADDRESS(Данные!$A19,4,1,1,"Данные"), 1)</f>
        <v>45280.25</v>
      </c>
      <c r="B27" s="349">
        <f ca="1">ROUND(INDIRECT(ADDRESS(Данные!$A19,B$1,1,1,"Данные"), 1),2)</f>
        <v>12175.68</v>
      </c>
      <c r="C27" s="353">
        <f ca="1">ROUND(INDIRECT(ADDRESS(Данные!$A19,C$1,1,1,"Данные"), 1),2)</f>
        <v>5254.68</v>
      </c>
      <c r="D27" s="312">
        <f ca="1">(B27-B25)*D$10</f>
        <v>559.99999999767169</v>
      </c>
      <c r="E27" s="195">
        <f ca="1">(C27-C25)*D$10</f>
        <v>40.000000000873115</v>
      </c>
      <c r="F27" s="346">
        <f ca="1">ROUND(INDIRECT(ADDRESS(Данные!$A19,F$1,1,1,"Данные"), 1),2)</f>
        <v>41019.93</v>
      </c>
      <c r="G27" s="353">
        <f ca="1">ROUND(INDIRECT(ADDRESS(Данные!$A19,G$1,1,1,"Данные"), 1),2)</f>
        <v>9016.16</v>
      </c>
      <c r="H27" s="312">
        <f ca="1">(F27-F25)*H$10</f>
        <v>1119.9999999953434</v>
      </c>
      <c r="I27" s="196">
        <f ca="1">(G27-G25)*H$10</f>
        <v>120.00000000261934</v>
      </c>
      <c r="J27" s="349">
        <f ca="1">ROUND(INDIRECT(ADDRESS(Данные!$A19,J$1,1,1,"Данные"), 1),2)</f>
        <v>16049.15</v>
      </c>
      <c r="K27" s="353">
        <f ca="1">ROUND(INDIRECT(ADDRESS(Данные!$A19,K$1,1,1,"Данные"), 1),2)</f>
        <v>3847.97</v>
      </c>
      <c r="L27" s="152">
        <f ca="1">(J27-J25)*L$10</f>
        <v>839.99999999650754</v>
      </c>
      <c r="M27" s="195">
        <f ca="1">(K27-K25)*L$10</f>
        <v>119.99999999898137</v>
      </c>
      <c r="N27" s="349">
        <f ca="1">ROUND(INDIRECT(ADDRESS(Данные!$A19,N$1,1,1,"Данные"), 1),2)</f>
        <v>6368.1</v>
      </c>
      <c r="O27" s="353">
        <f ca="1">ROUND(INDIRECT(ADDRESS(Данные!$A19,O$1,1,1,"Данные"), 1),2)</f>
        <v>1168.1500000000001</v>
      </c>
      <c r="P27" s="152">
        <f ca="1">(N27-N25)*P$10</f>
        <v>1080.0000000017462</v>
      </c>
      <c r="Q27" s="316">
        <f ca="1">(O27-O25)*P$10</f>
        <v>79.99999999992724</v>
      </c>
      <c r="R27" s="127">
        <f ca="1">ROUND(INDIRECT(ADDRESS(Данные!$A19,R$1,1,1,"Данные"), 1),2)</f>
        <v>6462.12</v>
      </c>
      <c r="S27" s="129">
        <f ca="1">ROUND(INDIRECT(ADDRESS(Данные!$A19,S$1,1,1,"Данные"), 1),2)</f>
        <v>3042.26</v>
      </c>
      <c r="T27" s="152">
        <f ca="1">(R27-R25)*T$10</f>
        <v>1360.0000000005821</v>
      </c>
      <c r="U27" s="314">
        <f ca="1">(S27-S25)*T$10</f>
        <v>480.00000000138243</v>
      </c>
      <c r="V27" s="123">
        <f ca="1">ROUND(INDIRECT(ADDRESS(Данные!$A19,V$1,1,1,"Данные"), 1),2)</f>
        <v>3098.04</v>
      </c>
      <c r="W27" s="129">
        <f ca="1">ROUND(INDIRECT(ADDRESS(Данные!$A19,W$1,1,1,"Данные"), 1),2)</f>
        <v>1217.4000000000001</v>
      </c>
      <c r="X27" s="152">
        <f ca="1">(V27-V25)*X$10</f>
        <v>119.99999999898137</v>
      </c>
      <c r="Y27" s="195">
        <f ca="1">(W27-W25)*X$10</f>
        <v>39.99999999996362</v>
      </c>
      <c r="Z27" s="331">
        <f ca="1">INDIRECT(ADDRESS(Данные!$A19,4,1,1,"Данные"), 1)</f>
        <v>45280.25</v>
      </c>
      <c r="AA27" s="349">
        <f ca="1">ROUND(INDIRECT(ADDRESS(Данные!$A19,AA$1,1,1,"Данные"), 1),2)</f>
        <v>14074.84</v>
      </c>
      <c r="AB27" s="353">
        <f ca="1">ROUND(INDIRECT(ADDRESS(Данные!$A19,AB$1,1,1,"Данные"), 1),2)</f>
        <v>2863.98</v>
      </c>
      <c r="AC27" s="128">
        <f ca="1">(AA27-AA25)*AC$10</f>
        <v>1520.0000000040745</v>
      </c>
      <c r="AD27" s="264">
        <f ca="1">(AB27-AB25)*AC$10</f>
        <v>120.00000000080036</v>
      </c>
      <c r="AE27" s="346">
        <f ca="1">ROUND(INDIRECT(ADDRESS(Данные!$A19,AE$1,1,1,"Данные"), 1),2)</f>
        <v>14163.44</v>
      </c>
      <c r="AF27" s="353">
        <f ca="1">ROUND(INDIRECT(ADDRESS(Данные!$A19,AF$1,1,1,"Данные"), 1),2)</f>
        <v>4579.74</v>
      </c>
      <c r="AG27" s="152">
        <f ca="1">(AE27-AE25)*AG$10</f>
        <v>780.0000000061118</v>
      </c>
      <c r="AH27" s="196">
        <f ca="1">(AF27-AF25)*AG$10</f>
        <v>119.99999999716238</v>
      </c>
      <c r="AI27" s="349">
        <f ca="1">ROUND(INDIRECT(ADDRESS(Данные!$A19,AI$1,1,1,"Данные"), 1),2)</f>
        <v>1358.49</v>
      </c>
      <c r="AJ27" s="353">
        <f ca="1">ROUND(INDIRECT(ADDRESS(Данные!$A19,AJ$1,1,1,"Данные"), 1),2)</f>
        <v>387.93</v>
      </c>
      <c r="AK27" s="128">
        <f ca="1">(AI27-AI25)*AK$10</f>
        <v>760.00000000021828</v>
      </c>
      <c r="AL27" s="264">
        <f ca="1">(AJ27-AJ25)*AK$10</f>
        <v>160.00000000008185</v>
      </c>
      <c r="AM27" s="346">
        <f ca="1">ROUND(INDIRECT(ADDRESS(Данные!$A19,AM$1,1,1,"Данные"), 1),2)</f>
        <v>19415.310000000001</v>
      </c>
      <c r="AN27" s="353">
        <f ca="1">ROUND(INDIRECT(ADDRESS(Данные!$A19,AN$1,1,1,"Данные"), 1),2)</f>
        <v>7650.73</v>
      </c>
      <c r="AO27" s="128">
        <f ca="1">(AM27-AM25)*AO$10</f>
        <v>1120.0000000098953</v>
      </c>
      <c r="AP27" s="292">
        <f ca="1">(AN27-AN25)*AO$10</f>
        <v>159.99999999985448</v>
      </c>
      <c r="AQ27" s="349">
        <f ca="1">ROUND(INDIRECT(ADDRESS(Данные!$A19,AQ$1,1,1,"Данные"), 1),2)</f>
        <v>15512.51</v>
      </c>
      <c r="AR27" s="353">
        <f ca="1">ROUND(INDIRECT(ADDRESS(Данные!$A19,AR$1,1,1,"Данные"), 1),2)</f>
        <v>4021.67</v>
      </c>
      <c r="AS27" s="128">
        <f ca="1">(AQ27-AQ25)*AS$10</f>
        <v>1200.0000000043656</v>
      </c>
      <c r="AT27" s="264">
        <f ca="1">(AR27-AR25)*AS$10</f>
        <v>180.00000000120053</v>
      </c>
      <c r="AU27" s="346">
        <f ca="1">ROUND(INDIRECT(ADDRESS(Данные!$A19,AU$1,1,1,"Данные"), 1),2)</f>
        <v>2788.37</v>
      </c>
      <c r="AV27" s="353">
        <f ca="1">ROUND(INDIRECT(ADDRESS(Данные!$A19,AV$1,1,1,"Данные"), 1),2)</f>
        <v>1238.29</v>
      </c>
      <c r="AW27" s="128">
        <f ca="1">(AU27-AU25)*AW$10</f>
        <v>78.000000000065484</v>
      </c>
      <c r="AX27" s="292">
        <f ca="1">(AV27-AV25)*AW$10</f>
        <v>5.999999999994543</v>
      </c>
      <c r="AY27" s="285">
        <f ca="1">INDIRECT(ADDRESS(Данные!$A19,4,1,1,"Данные"), 1)</f>
        <v>45280.25</v>
      </c>
      <c r="AZ27" s="346">
        <f ca="1">ROUND(INDIRECT(ADDRESS(Данные!$A19,AZ$1,1,1,"Данные"), 1),2)</f>
        <v>2530.3000000000002</v>
      </c>
      <c r="BA27" s="353">
        <f ca="1">ROUND(INDIRECT(ADDRESS(Данные!$A19,BA$1,1,1,"Данные"), 1),2)</f>
        <v>0</v>
      </c>
      <c r="BB27" s="128">
        <f ca="1">(AZ27-AZ25)*BB$10</f>
        <v>165.00000000005457</v>
      </c>
      <c r="BC27" s="292">
        <f ca="1">(BA27-BA25)*BB$10</f>
        <v>0</v>
      </c>
      <c r="BD27" s="349">
        <f ca="1">ROUND(INDIRECT(ADDRESS(Данные!$A19,BD$1,1,1,"Данные"), 1),2)</f>
        <v>7201.65</v>
      </c>
      <c r="BE27" s="353">
        <f ca="1">ROUND(INDIRECT(ADDRESS(Данные!$A19,BE$1,1,1,"Данные"), 1),2)</f>
        <v>4698.33</v>
      </c>
      <c r="BF27" s="128">
        <f ca="1">(BD27-BD25)*BF$10</f>
        <v>41.999999999825377</v>
      </c>
      <c r="BG27" s="292">
        <f ca="1">(BE27-BE25)*BF$10</f>
        <v>11.999999999716238</v>
      </c>
      <c r="BH27" s="123">
        <f ca="1">ROUND(INDIRECT(ADDRESS(Данные!$A19,BH$1,1,1,"Данные"), 1),2)</f>
        <v>89.23</v>
      </c>
      <c r="BI27" s="129">
        <f ca="1">ROUND(INDIRECT(ADDRESS(Данные!$A19,BI$1,1,1,"Данные"), 1),2)</f>
        <v>52.02</v>
      </c>
      <c r="BJ27" s="128">
        <f ca="1">(BH27-BH25)*BJ$10</f>
        <v>0</v>
      </c>
      <c r="BK27" s="292">
        <f ca="1">(BI27-BI25)*BJ$10</f>
        <v>0</v>
      </c>
      <c r="BL27" s="123">
        <f ca="1">ROUND(INDIRECT(ADDRESS(Данные!$A19,BL$1,1,1,"Данные"), 1),2)</f>
        <v>1238.29</v>
      </c>
      <c r="BM27" s="129">
        <f ca="1">ROUND(INDIRECT(ADDRESS(Данные!$A19,BM$1,1,1,"Данные"), 1),2)</f>
        <v>1238.29</v>
      </c>
      <c r="BN27" s="128">
        <f ca="1">(BL27-BL25)*BN$10</f>
        <v>5.999999999994543</v>
      </c>
      <c r="BO27" s="264">
        <f ca="1">(BM27-BM25)*BN$10</f>
        <v>5.999999999994543</v>
      </c>
      <c r="BP27" s="127">
        <f ca="1">ROUND(INDIRECT(ADDRESS(Данные!$A19,BP$1,1,1,"Данные"), 1),2)</f>
        <v>7616.51</v>
      </c>
      <c r="BQ27" s="129">
        <f ca="1">ROUND(INDIRECT(ADDRESS(Данные!$A19,BQ$1,1,1,"Данные"), 1),2)</f>
        <v>2342.98</v>
      </c>
      <c r="BR27" s="128">
        <f ca="1">(BP27-BP25)*BR$10</f>
        <v>0</v>
      </c>
      <c r="BS27" s="264">
        <f ca="1">(BQ27-BQ25)*BR$10</f>
        <v>0</v>
      </c>
      <c r="BT27" s="349">
        <f ca="1">ROUND(INDIRECT(ADDRESS(Данные!$A19,BT$1,1,1,"Данные"), 1),2)</f>
        <v>107.63</v>
      </c>
      <c r="BU27" s="129">
        <f ca="1">ROUND(INDIRECT(ADDRESS(Данные!$A19,BU$1,1,1,"Данные"), 1),2)</f>
        <v>6.96</v>
      </c>
      <c r="BV27" s="152">
        <f ca="1">(BT27-BT25)*BV$10</f>
        <v>0</v>
      </c>
      <c r="BW27" s="316">
        <f ca="1">(BU27-BU25)*BV$10</f>
        <v>0</v>
      </c>
      <c r="BX27" s="376">
        <f t="shared" ca="1" si="0"/>
        <v>45280.25</v>
      </c>
      <c r="BY27" s="335">
        <f t="shared" ca="1" si="1"/>
        <v>10751.000000015438</v>
      </c>
      <c r="BZ27" s="197">
        <f t="shared" ca="1" si="2"/>
        <v>1644.000000002552</v>
      </c>
    </row>
    <row r="28" spans="1:89" s="126" customFormat="1" x14ac:dyDescent="0.2">
      <c r="A28" s="296">
        <f ca="1">INDIRECT(ADDRESS(Данные!$A20,4,1,1,"Данные"), 1)</f>
        <v>45280.270833333336</v>
      </c>
      <c r="B28" s="349">
        <f ca="1">ROUND(INDIRECT(ADDRESS(Данные!$A20,B$1,1,1,"Данные"), 1),2)</f>
        <v>12175.78</v>
      </c>
      <c r="C28" s="353">
        <f ca="1">ROUND(INDIRECT(ADDRESS(Данные!$A20,C$1,1,1,"Данные"), 1),2)</f>
        <v>5254.7</v>
      </c>
      <c r="D28" s="312">
        <f ca="1">(B28-B27)*D$10</f>
        <v>400.00000000145519</v>
      </c>
      <c r="E28" s="316">
        <f ca="1">(C28-C27)*D$10</f>
        <v>79.999999998108251</v>
      </c>
      <c r="F28" s="346">
        <f ca="1">ROUND(INDIRECT(ADDRESS(Данные!$A20,F$1,1,1,"Данные"), 1),2)</f>
        <v>41020.07</v>
      </c>
      <c r="G28" s="353">
        <f ca="1">ROUND(INDIRECT(ADDRESS(Данные!$A20,G$1,1,1,"Данные"), 1),2)</f>
        <v>9016.18</v>
      </c>
      <c r="H28" s="312">
        <f ca="1">(F28-F27)*H$10</f>
        <v>559.99999999767169</v>
      </c>
      <c r="I28" s="196">
        <f ca="1">(G28-G27)*H$10</f>
        <v>80.00000000174623</v>
      </c>
      <c r="J28" s="349">
        <f ca="1">ROUND(INDIRECT(ADDRESS(Данные!$A20,J$1,1,1,"Данные"), 1),2)</f>
        <v>16049.27</v>
      </c>
      <c r="K28" s="353">
        <f ca="1">ROUND(INDIRECT(ADDRESS(Данные!$A20,K$1,1,1,"Данные"), 1),2)</f>
        <v>3847.98</v>
      </c>
      <c r="L28" s="152">
        <f ca="1">(J28-J27)*L$10</f>
        <v>480.00000000320142</v>
      </c>
      <c r="M28" s="195">
        <f ca="1">(K28-K27)*L$10</f>
        <v>40.000000000873115</v>
      </c>
      <c r="N28" s="349">
        <f ca="1">ROUND(INDIRECT(ADDRESS(Данные!$A20,N$1,1,1,"Данные"), 1),2)</f>
        <v>6368.23</v>
      </c>
      <c r="O28" s="353">
        <f ca="1">ROUND(INDIRECT(ADDRESS(Данные!$A20,O$1,1,1,"Данные"), 1),2)</f>
        <v>1168.1600000000001</v>
      </c>
      <c r="P28" s="152">
        <f ca="1">(N28-N27)*P$10</f>
        <v>519.99999999679858</v>
      </c>
      <c r="Q28" s="316">
        <f ca="1">(O28-O27)*P$10</f>
        <v>39.99999999996362</v>
      </c>
      <c r="R28" s="127">
        <f ca="1">ROUND(INDIRECT(ADDRESS(Данные!$A20,R$1,1,1,"Данные"), 1),2)</f>
        <v>6462.29</v>
      </c>
      <c r="S28" s="129">
        <f ca="1">ROUND(INDIRECT(ADDRESS(Данные!$A20,S$1,1,1,"Данные"), 1),2)</f>
        <v>3042.32</v>
      </c>
      <c r="T28" s="152">
        <f ca="1">(R28-R27)*T$10</f>
        <v>680.00000000029104</v>
      </c>
      <c r="U28" s="314">
        <f ca="1">(S28-S27)*T$10</f>
        <v>239.99999999978172</v>
      </c>
      <c r="V28" s="123">
        <f ca="1">ROUND(INDIRECT(ADDRESS(Данные!$A20,V$1,1,1,"Данные"), 1),2)</f>
        <v>3098.05</v>
      </c>
      <c r="W28" s="129">
        <f ca="1">ROUND(INDIRECT(ADDRESS(Данные!$A20,W$1,1,1,"Данные"), 1),2)</f>
        <v>1217.4100000000001</v>
      </c>
      <c r="X28" s="152">
        <f ca="1">(V28-V27)*X$10</f>
        <v>40.000000000873115</v>
      </c>
      <c r="Y28" s="195">
        <f ca="1">(W28-W27)*X$10</f>
        <v>39.99999999996362</v>
      </c>
      <c r="Z28" s="331">
        <f ca="1">INDIRECT(ADDRESS(Данные!$A20,4,1,1,"Данные"), 1)</f>
        <v>45280.270833333336</v>
      </c>
      <c r="AA28" s="349">
        <f ca="1">ROUND(INDIRECT(ADDRESS(Данные!$A20,AA$1,1,1,"Данные"), 1),2)</f>
        <v>14075.03</v>
      </c>
      <c r="AB28" s="353">
        <f ca="1">ROUND(INDIRECT(ADDRESS(Данные!$A20,AB$1,1,1,"Данные"), 1),2)</f>
        <v>2864</v>
      </c>
      <c r="AC28" s="128">
        <f ca="1">(AA28-AA27)*AC$10</f>
        <v>760.00000000203727</v>
      </c>
      <c r="AD28" s="264">
        <f ca="1">(AB28-AB27)*AC$10</f>
        <v>79.99999999992724</v>
      </c>
      <c r="AE28" s="346">
        <f ca="1">ROUND(INDIRECT(ADDRESS(Данные!$A20,AE$1,1,1,"Данные"), 1),2)</f>
        <v>14163.51</v>
      </c>
      <c r="AF28" s="353">
        <f ca="1">ROUND(INDIRECT(ADDRESS(Данные!$A20,AF$1,1,1,"Данные"), 1),2)</f>
        <v>4579.75</v>
      </c>
      <c r="AG28" s="152">
        <f ca="1">(AE28-AE27)*AG$10</f>
        <v>419.99999999825377</v>
      </c>
      <c r="AH28" s="196">
        <f ca="1">(AF28-AF27)*AG$10</f>
        <v>60.000000001309672</v>
      </c>
      <c r="AI28" s="349">
        <f ca="1">ROUND(INDIRECT(ADDRESS(Данные!$A20,AI$1,1,1,"Данные"), 1),2)</f>
        <v>1358.6</v>
      </c>
      <c r="AJ28" s="353">
        <f ca="1">ROUND(INDIRECT(ADDRESS(Данные!$A20,AJ$1,1,1,"Данные"), 1),2)</f>
        <v>387.95</v>
      </c>
      <c r="AK28" s="128">
        <f ca="1">(AI28-AI27)*AK$10</f>
        <v>439.99999999959982</v>
      </c>
      <c r="AL28" s="264">
        <f ca="1">(AJ28-AJ27)*AK$10</f>
        <v>79.99999999992724</v>
      </c>
      <c r="AM28" s="346">
        <f ca="1">ROUND(INDIRECT(ADDRESS(Данные!$A20,AM$1,1,1,"Данные"), 1),2)</f>
        <v>19415.46</v>
      </c>
      <c r="AN28" s="353">
        <f ca="1">ROUND(INDIRECT(ADDRESS(Данные!$A20,AN$1,1,1,"Данные"), 1),2)</f>
        <v>7650.76</v>
      </c>
      <c r="AO28" s="128">
        <f ca="1">(AM28-AM27)*AO$10</f>
        <v>599.99999999126885</v>
      </c>
      <c r="AP28" s="292">
        <f ca="1">(AN28-AN27)*AO$10</f>
        <v>120.00000000261934</v>
      </c>
      <c r="AQ28" s="349">
        <f ca="1">ROUND(INDIRECT(ADDRESS(Данные!$A20,AQ$1,1,1,"Данные"), 1),2)</f>
        <v>15512.63</v>
      </c>
      <c r="AR28" s="353">
        <f ca="1">ROUND(INDIRECT(ADDRESS(Данные!$A20,AR$1,1,1,"Данные"), 1),2)</f>
        <v>4021.68</v>
      </c>
      <c r="AS28" s="128">
        <f ca="1">(AQ28-AQ27)*AS$10</f>
        <v>719.9999999938882</v>
      </c>
      <c r="AT28" s="264">
        <f ca="1">(AR28-AR27)*AS$10</f>
        <v>59.999999998581188</v>
      </c>
      <c r="AU28" s="346">
        <f ca="1">ROUND(INDIRECT(ADDRESS(Данные!$A20,AU$1,1,1,"Данные"), 1),2)</f>
        <v>2788.43</v>
      </c>
      <c r="AV28" s="353">
        <f ca="1">ROUND(INDIRECT(ADDRESS(Данные!$A20,AV$1,1,1,"Данные"), 1),2)</f>
        <v>1238.3</v>
      </c>
      <c r="AW28" s="128">
        <f ca="1">(AU28-AU27)*AW$10</f>
        <v>35.999999999967258</v>
      </c>
      <c r="AX28" s="292">
        <f ca="1">(AV28-AV27)*AW$10</f>
        <v>5.999999999994543</v>
      </c>
      <c r="AY28" s="285">
        <f ca="1">INDIRECT(ADDRESS(Данные!$A20,4,1,1,"Данные"), 1)</f>
        <v>45280.270833333336</v>
      </c>
      <c r="AZ28" s="346">
        <f ca="1">ROUND(INDIRECT(ADDRESS(Данные!$A20,AZ$1,1,1,"Данные"), 1),2)</f>
        <v>2530.5500000000002</v>
      </c>
      <c r="BA28" s="353">
        <f ca="1">ROUND(INDIRECT(ADDRESS(Данные!$A20,BA$1,1,1,"Данные"), 1),2)</f>
        <v>0</v>
      </c>
      <c r="BB28" s="128">
        <f ca="1">(AZ28-AZ27)*BB$10</f>
        <v>75</v>
      </c>
      <c r="BC28" s="292">
        <f ca="1">(BA28-BA27)*BB$10</f>
        <v>0</v>
      </c>
      <c r="BD28" s="349">
        <f ca="1">ROUND(INDIRECT(ADDRESS(Данные!$A20,BD$1,1,1,"Данные"), 1),2)</f>
        <v>7201.69</v>
      </c>
      <c r="BE28" s="353">
        <f ca="1">ROUND(INDIRECT(ADDRESS(Данные!$A20,BE$1,1,1,"Данные"), 1),2)</f>
        <v>4698.33</v>
      </c>
      <c r="BF28" s="128">
        <f ca="1">(BD28-BD27)*BF$10</f>
        <v>23.999999999978172</v>
      </c>
      <c r="BG28" s="292">
        <f ca="1">(BE28-BE27)*BF$10</f>
        <v>0</v>
      </c>
      <c r="BH28" s="123">
        <f ca="1">ROUND(INDIRECT(ADDRESS(Данные!$A20,BH$1,1,1,"Данные"), 1),2)</f>
        <v>89.23</v>
      </c>
      <c r="BI28" s="129">
        <f ca="1">ROUND(INDIRECT(ADDRESS(Данные!$A20,BI$1,1,1,"Данные"), 1),2)</f>
        <v>52.02</v>
      </c>
      <c r="BJ28" s="128">
        <f ca="1">(BH28-BH27)*BJ$10</f>
        <v>0</v>
      </c>
      <c r="BK28" s="292">
        <f ca="1">(BI28-BI27)*BJ$10</f>
        <v>0</v>
      </c>
      <c r="BL28" s="123">
        <f ca="1">ROUND(INDIRECT(ADDRESS(Данные!$A20,BL$1,1,1,"Данные"), 1),2)</f>
        <v>1238.3</v>
      </c>
      <c r="BM28" s="129">
        <f ca="1">ROUND(INDIRECT(ADDRESS(Данные!$A20,BM$1,1,1,"Данные"), 1),2)</f>
        <v>1238.3</v>
      </c>
      <c r="BN28" s="128">
        <f ca="1">(BL28-BL27)*BN$10</f>
        <v>5.999999999994543</v>
      </c>
      <c r="BO28" s="264">
        <f ca="1">(BM28-BM27)*BN$10</f>
        <v>5.999999999994543</v>
      </c>
      <c r="BP28" s="127">
        <f ca="1">ROUND(INDIRECT(ADDRESS(Данные!$A20,BP$1,1,1,"Данные"), 1),2)</f>
        <v>7616.51</v>
      </c>
      <c r="BQ28" s="129">
        <f ca="1">ROUND(INDIRECT(ADDRESS(Данные!$A20,BQ$1,1,1,"Данные"), 1),2)</f>
        <v>2342.98</v>
      </c>
      <c r="BR28" s="128">
        <f ca="1">(BP28-BP27)*BR$10</f>
        <v>0</v>
      </c>
      <c r="BS28" s="264">
        <f ca="1">(BQ28-BQ27)*BR$10</f>
        <v>0</v>
      </c>
      <c r="BT28" s="349">
        <f ca="1">ROUND(INDIRECT(ADDRESS(Данные!$A20,BT$1,1,1,"Данные"), 1),2)</f>
        <v>107.63</v>
      </c>
      <c r="BU28" s="129">
        <f ca="1">ROUND(INDIRECT(ADDRESS(Данные!$A20,BU$1,1,1,"Данные"), 1),2)</f>
        <v>6.96</v>
      </c>
      <c r="BV28" s="152">
        <f ca="1">(BT28-BT27)*BV$10</f>
        <v>0</v>
      </c>
      <c r="BW28" s="316">
        <f ca="1">(BU28-BU27)*BV$10</f>
        <v>0</v>
      </c>
      <c r="BX28" s="376">
        <f t="shared" ca="1" si="0"/>
        <v>45280.270833333336</v>
      </c>
      <c r="BY28" s="335">
        <f t="shared" ca="1" si="1"/>
        <v>5760.9999999852789</v>
      </c>
      <c r="BZ28" s="197">
        <f t="shared" ca="1" si="2"/>
        <v>932.00000000279033</v>
      </c>
    </row>
    <row r="29" spans="1:89" s="126" customFormat="1" x14ac:dyDescent="0.2">
      <c r="A29" s="296">
        <f ca="1">INDIRECT(ADDRESS(Данные!$A21,4,1,1,"Данные"), 1)</f>
        <v>45280.291666666664</v>
      </c>
      <c r="B29" s="349">
        <f ca="1">ROUND(INDIRECT(ADDRESS(Данные!$A21,B$1,1,1,"Данные"), 1),2)</f>
        <v>12175.89</v>
      </c>
      <c r="C29" s="353">
        <f ca="1">ROUND(INDIRECT(ADDRESS(Данные!$A21,C$1,1,1,"Данные"), 1),2)</f>
        <v>5254.72</v>
      </c>
      <c r="D29" s="312">
        <f ca="1">(B29-B27)*D$10</f>
        <v>839.99999999650754</v>
      </c>
      <c r="E29" s="195">
        <f ca="1">(C29-C27)*D$10</f>
        <v>159.99999999985448</v>
      </c>
      <c r="F29" s="346">
        <f ca="1">ROUND(INDIRECT(ADDRESS(Данные!$A21,F$1,1,1,"Данные"), 1),2)</f>
        <v>41020.230000000003</v>
      </c>
      <c r="G29" s="353">
        <f ca="1">ROUND(INDIRECT(ADDRESS(Данные!$A21,G$1,1,1,"Данные"), 1),2)</f>
        <v>9016.2000000000007</v>
      </c>
      <c r="H29" s="312">
        <f ca="1">(F29-F27)*H$10</f>
        <v>1200.0000000116415</v>
      </c>
      <c r="I29" s="196">
        <f ca="1">(G29-G27)*H$10</f>
        <v>160.00000000349246</v>
      </c>
      <c r="J29" s="349">
        <f ca="1">ROUND(INDIRECT(ADDRESS(Данные!$A21,J$1,1,1,"Данные"), 1),2)</f>
        <v>16049.38</v>
      </c>
      <c r="K29" s="353">
        <f ca="1">ROUND(INDIRECT(ADDRESS(Данные!$A21,K$1,1,1,"Данные"), 1),2)</f>
        <v>3847.99</v>
      </c>
      <c r="L29" s="152">
        <f ca="1">(J29-J27)*L$10</f>
        <v>919.99999999825377</v>
      </c>
      <c r="M29" s="195">
        <f ca="1">(K29-K27)*L$10</f>
        <v>79.99999999992724</v>
      </c>
      <c r="N29" s="349">
        <f ca="1">ROUND(INDIRECT(ADDRESS(Данные!$A21,N$1,1,1,"Данные"), 1),2)</f>
        <v>6368.36</v>
      </c>
      <c r="O29" s="353">
        <f ca="1">ROUND(INDIRECT(ADDRESS(Данные!$A21,O$1,1,1,"Данные"), 1),2)</f>
        <v>1168.1600000000001</v>
      </c>
      <c r="P29" s="152">
        <f ca="1">(N29-N27)*P$10</f>
        <v>1039.9999999972351</v>
      </c>
      <c r="Q29" s="316">
        <f ca="1">(O29-O27)*P$10</f>
        <v>39.99999999996362</v>
      </c>
      <c r="R29" s="127">
        <f ca="1">ROUND(INDIRECT(ADDRESS(Данные!$A21,R$1,1,1,"Данные"), 1),2)</f>
        <v>6462.48</v>
      </c>
      <c r="S29" s="129">
        <f ca="1">ROUND(INDIRECT(ADDRESS(Данные!$A21,S$1,1,1,"Данные"), 1),2)</f>
        <v>3042.39</v>
      </c>
      <c r="T29" s="152">
        <f ca="1">(R29-R27)*T$10</f>
        <v>1439.9999999986903</v>
      </c>
      <c r="U29" s="314">
        <f ca="1">(S29-S27)*T$10</f>
        <v>519.99999999861757</v>
      </c>
      <c r="V29" s="123">
        <f ca="1">ROUND(INDIRECT(ADDRESS(Данные!$A21,V$1,1,1,"Данные"), 1),2)</f>
        <v>3098.07</v>
      </c>
      <c r="W29" s="129">
        <f ca="1">ROUND(INDIRECT(ADDRESS(Данные!$A21,W$1,1,1,"Данные"), 1),2)</f>
        <v>1217.4100000000001</v>
      </c>
      <c r="X29" s="152">
        <f ca="1">(V29-V27)*X$10</f>
        <v>120.00000000080036</v>
      </c>
      <c r="Y29" s="195">
        <f ca="1">(W29-W27)*X$10</f>
        <v>39.99999999996362</v>
      </c>
      <c r="Z29" s="331">
        <f ca="1">INDIRECT(ADDRESS(Данные!$A21,4,1,1,"Данные"), 1)</f>
        <v>45280.291666666664</v>
      </c>
      <c r="AA29" s="349">
        <f ca="1">ROUND(INDIRECT(ADDRESS(Данные!$A21,AA$1,1,1,"Данные"), 1),2)</f>
        <v>14075.23</v>
      </c>
      <c r="AB29" s="353">
        <f ca="1">ROUND(INDIRECT(ADDRESS(Данные!$A21,AB$1,1,1,"Данные"), 1),2)</f>
        <v>2864.01</v>
      </c>
      <c r="AC29" s="128">
        <f ca="1">(AA29-AA27)*AC$10</f>
        <v>1559.9999999976717</v>
      </c>
      <c r="AD29" s="264">
        <f ca="1">(AB29-AB27)*AC$10</f>
        <v>120.00000000080036</v>
      </c>
      <c r="AE29" s="346">
        <f ca="1">ROUND(INDIRECT(ADDRESS(Данные!$A21,AE$1,1,1,"Данные"), 1),2)</f>
        <v>14163.57</v>
      </c>
      <c r="AF29" s="353">
        <f ca="1">ROUND(INDIRECT(ADDRESS(Данные!$A21,AF$1,1,1,"Данные"), 1),2)</f>
        <v>4579.76</v>
      </c>
      <c r="AG29" s="152">
        <f ca="1">(AE29-AE27)*AG$10</f>
        <v>779.99999999519787</v>
      </c>
      <c r="AH29" s="196">
        <f ca="1">(AF29-AF27)*AG$10</f>
        <v>120.00000000261934</v>
      </c>
      <c r="AI29" s="349">
        <f ca="1">ROUND(INDIRECT(ADDRESS(Данные!$A21,AI$1,1,1,"Данные"), 1),2)</f>
        <v>1358.73</v>
      </c>
      <c r="AJ29" s="353">
        <f ca="1">ROUND(INDIRECT(ADDRESS(Данные!$A21,AJ$1,1,1,"Данные"), 1),2)</f>
        <v>387.96</v>
      </c>
      <c r="AK29" s="128">
        <f ca="1">(AI29-AI27)*AK$10</f>
        <v>960.00000000003638</v>
      </c>
      <c r="AL29" s="264">
        <f ca="1">(AJ29-AJ27)*AK$10</f>
        <v>119.99999999989086</v>
      </c>
      <c r="AM29" s="346">
        <f ca="1">ROUND(INDIRECT(ADDRESS(Данные!$A21,AM$1,1,1,"Данные"), 1),2)</f>
        <v>19415.599999999999</v>
      </c>
      <c r="AN29" s="353">
        <f ca="1">ROUND(INDIRECT(ADDRESS(Данные!$A21,AN$1,1,1,"Данные"), 1),2)</f>
        <v>7650.78</v>
      </c>
      <c r="AO29" s="128">
        <f ca="1">(AM29-AM27)*AO$10</f>
        <v>1159.9999999889405</v>
      </c>
      <c r="AP29" s="292">
        <f ca="1">(AN29-AN27)*AO$10</f>
        <v>200.0000000007276</v>
      </c>
      <c r="AQ29" s="349">
        <f ca="1">ROUND(INDIRECT(ADDRESS(Данные!$A21,AQ$1,1,1,"Данные"), 1),2)</f>
        <v>15512.74</v>
      </c>
      <c r="AR29" s="353">
        <f ca="1">ROUND(INDIRECT(ADDRESS(Данные!$A21,AR$1,1,1,"Данные"), 1),2)</f>
        <v>4021.69</v>
      </c>
      <c r="AS29" s="128">
        <f ca="1">(AQ29-AQ27)*AS$10</f>
        <v>1379.9999999973807</v>
      </c>
      <c r="AT29" s="264">
        <f ca="1">(AR29-AR27)*AS$10</f>
        <v>119.99999999989086</v>
      </c>
      <c r="AU29" s="346">
        <f ca="1">ROUND(INDIRECT(ADDRESS(Данные!$A21,AU$1,1,1,"Данные"), 1),2)</f>
        <v>2788.49</v>
      </c>
      <c r="AV29" s="353">
        <f ca="1">ROUND(INDIRECT(ADDRESS(Данные!$A21,AV$1,1,1,"Данные"), 1),2)</f>
        <v>1238.3</v>
      </c>
      <c r="AW29" s="128">
        <f ca="1">(AU29-AU27)*AW$10</f>
        <v>71.999999999934516</v>
      </c>
      <c r="AX29" s="292">
        <f ca="1">(AV29-AV27)*AW$10</f>
        <v>5.999999999994543</v>
      </c>
      <c r="AY29" s="285">
        <f ca="1">INDIRECT(ADDRESS(Данные!$A21,4,1,1,"Данные"), 1)</f>
        <v>45280.291666666664</v>
      </c>
      <c r="AZ29" s="346">
        <f ca="1">ROUND(INDIRECT(ADDRESS(Данные!$A21,AZ$1,1,1,"Данные"), 1),2)</f>
        <v>2530.79</v>
      </c>
      <c r="BA29" s="353">
        <f ca="1">ROUND(INDIRECT(ADDRESS(Данные!$A21,BA$1,1,1,"Данные"), 1),2)</f>
        <v>0</v>
      </c>
      <c r="BB29" s="128">
        <f ca="1">(AZ29-AZ27)*BB$10</f>
        <v>146.99999999993452</v>
      </c>
      <c r="BC29" s="292">
        <f ca="1">(BA29-BA27)*BB$10</f>
        <v>0</v>
      </c>
      <c r="BD29" s="349">
        <f ca="1">ROUND(INDIRECT(ADDRESS(Данные!$A21,BD$1,1,1,"Данные"), 1),2)</f>
        <v>7201.72</v>
      </c>
      <c r="BE29" s="353">
        <f ca="1">ROUND(INDIRECT(ADDRESS(Данные!$A21,BE$1,1,1,"Данные"), 1),2)</f>
        <v>4698.34</v>
      </c>
      <c r="BF29" s="128">
        <f ca="1">(BD29-BD27)*BF$10</f>
        <v>42.000000000371074</v>
      </c>
      <c r="BG29" s="292">
        <f ca="1">(BE29-BE27)*BF$10</f>
        <v>6.0000000001309672</v>
      </c>
      <c r="BH29" s="123">
        <f ca="1">ROUND(INDIRECT(ADDRESS(Данные!$A21,BH$1,1,1,"Данные"), 1),2)</f>
        <v>89.23</v>
      </c>
      <c r="BI29" s="129">
        <f ca="1">ROUND(INDIRECT(ADDRESS(Данные!$A21,BI$1,1,1,"Данные"), 1),2)</f>
        <v>52.02</v>
      </c>
      <c r="BJ29" s="128">
        <f ca="1">(BH29-BH27)*BJ$10</f>
        <v>0</v>
      </c>
      <c r="BK29" s="292">
        <f ca="1">(BI29-BI27)*BJ$10</f>
        <v>0</v>
      </c>
      <c r="BL29" s="123">
        <f ca="1">ROUND(INDIRECT(ADDRESS(Данные!$A21,BL$1,1,1,"Данные"), 1),2)</f>
        <v>1238.3</v>
      </c>
      <c r="BM29" s="129">
        <f ca="1">ROUND(INDIRECT(ADDRESS(Данные!$A21,BM$1,1,1,"Данные"), 1),2)</f>
        <v>1238.3</v>
      </c>
      <c r="BN29" s="128">
        <f ca="1">(BL29-BL27)*BN$10</f>
        <v>5.999999999994543</v>
      </c>
      <c r="BO29" s="264">
        <f ca="1">(BM29-BM27)*BN$10</f>
        <v>5.999999999994543</v>
      </c>
      <c r="BP29" s="127">
        <f ca="1">ROUND(INDIRECT(ADDRESS(Данные!$A21,BP$1,1,1,"Данные"), 1),2)</f>
        <v>7616.51</v>
      </c>
      <c r="BQ29" s="129">
        <f ca="1">ROUND(INDIRECT(ADDRESS(Данные!$A21,BQ$1,1,1,"Данные"), 1),2)</f>
        <v>2342.98</v>
      </c>
      <c r="BR29" s="128">
        <f ca="1">(BP29-BP27)*BR$10</f>
        <v>0</v>
      </c>
      <c r="BS29" s="264">
        <f ca="1">(BQ29-BQ27)*BR$10</f>
        <v>0</v>
      </c>
      <c r="BT29" s="349">
        <f ca="1">ROUND(INDIRECT(ADDRESS(Данные!$A21,BT$1,1,1,"Данные"), 1),2)</f>
        <v>107.63</v>
      </c>
      <c r="BU29" s="129">
        <f ca="1">ROUND(INDIRECT(ADDRESS(Данные!$A21,BU$1,1,1,"Данные"), 1),2)</f>
        <v>6.96</v>
      </c>
      <c r="BV29" s="152">
        <f ca="1">(BT29-BT27)*BV$10</f>
        <v>0</v>
      </c>
      <c r="BW29" s="316">
        <f ca="1">(BU29-BU27)*BV$10</f>
        <v>0</v>
      </c>
      <c r="BX29" s="376">
        <f t="shared" ca="1" si="0"/>
        <v>45280.291666666664</v>
      </c>
      <c r="BY29" s="335">
        <f t="shared" ca="1" si="1"/>
        <v>11666.99999998259</v>
      </c>
      <c r="BZ29" s="197">
        <f t="shared" ca="1" si="2"/>
        <v>1698.0000000058681</v>
      </c>
    </row>
    <row r="30" spans="1:89" s="126" customFormat="1" x14ac:dyDescent="0.2">
      <c r="A30" s="296">
        <f ca="1">INDIRECT(ADDRESS(Данные!$A22,4,1,1,"Данные"), 1)</f>
        <v>45280.3125</v>
      </c>
      <c r="B30" s="349">
        <f ca="1">ROUND(INDIRECT(ADDRESS(Данные!$A22,B$1,1,1,"Данные"), 1),2)</f>
        <v>12176</v>
      </c>
      <c r="C30" s="353">
        <f ca="1">ROUND(INDIRECT(ADDRESS(Данные!$A22,C$1,1,1,"Данные"), 1),2)</f>
        <v>5254.75</v>
      </c>
      <c r="D30" s="312">
        <f ca="1">(B30-B29)*D$10</f>
        <v>440.00000000232831</v>
      </c>
      <c r="E30" s="316">
        <f ca="1">(C30-C29)*D$10</f>
        <v>119.99999999898137</v>
      </c>
      <c r="F30" s="346">
        <f ca="1">ROUND(INDIRECT(ADDRESS(Данные!$A22,F$1,1,1,"Данные"), 1),2)</f>
        <v>41020.410000000003</v>
      </c>
      <c r="G30" s="353">
        <f ca="1">ROUND(INDIRECT(ADDRESS(Данные!$A22,G$1,1,1,"Данные"), 1),2)</f>
        <v>9016.2199999999993</v>
      </c>
      <c r="H30" s="312">
        <f ca="1">(F30-F29)*H$10</f>
        <v>720.00000000116415</v>
      </c>
      <c r="I30" s="196">
        <f ca="1">(G30-G29)*H$10</f>
        <v>79.999999994470272</v>
      </c>
      <c r="J30" s="349">
        <f ca="1">ROUND(INDIRECT(ADDRESS(Данные!$A22,J$1,1,1,"Данные"), 1),2)</f>
        <v>16049.51</v>
      </c>
      <c r="K30" s="353">
        <f ca="1">ROUND(INDIRECT(ADDRESS(Данные!$A22,K$1,1,1,"Данные"), 1),2)</f>
        <v>3848</v>
      </c>
      <c r="L30" s="152">
        <f ca="1">(J30-J29)*L$10</f>
        <v>520.00000000407454</v>
      </c>
      <c r="M30" s="195">
        <f ca="1">(K30-K29)*L$10</f>
        <v>40.000000000873115</v>
      </c>
      <c r="N30" s="349">
        <f ca="1">ROUND(INDIRECT(ADDRESS(Данные!$A22,N$1,1,1,"Данные"), 1),2)</f>
        <v>6368.49</v>
      </c>
      <c r="O30" s="353">
        <f ca="1">ROUND(INDIRECT(ADDRESS(Данные!$A22,O$1,1,1,"Данные"), 1),2)</f>
        <v>1168.17</v>
      </c>
      <c r="P30" s="152">
        <f ca="1">(N30-N29)*P$10</f>
        <v>520.00000000043656</v>
      </c>
      <c r="Q30" s="316">
        <f ca="1">(O30-O29)*P$10</f>
        <v>39.99999999996362</v>
      </c>
      <c r="R30" s="127">
        <f ca="1">ROUND(INDIRECT(ADDRESS(Данные!$A22,R$1,1,1,"Данные"), 1),2)</f>
        <v>6462.69</v>
      </c>
      <c r="S30" s="129">
        <f ca="1">ROUND(INDIRECT(ADDRESS(Данные!$A22,S$1,1,1,"Данные"), 1),2)</f>
        <v>3042.46</v>
      </c>
      <c r="T30" s="152">
        <f ca="1">(R30-R29)*T$10</f>
        <v>840.00000000014552</v>
      </c>
      <c r="U30" s="314">
        <f ca="1">(S30-S29)*T$10</f>
        <v>280.00000000065484</v>
      </c>
      <c r="V30" s="123">
        <f ca="1">ROUND(INDIRECT(ADDRESS(Данные!$A22,V$1,1,1,"Данные"), 1),2)</f>
        <v>3098.08</v>
      </c>
      <c r="W30" s="129">
        <f ca="1">ROUND(INDIRECT(ADDRESS(Данные!$A22,W$1,1,1,"Данные"), 1),2)</f>
        <v>1217.42</v>
      </c>
      <c r="X30" s="152">
        <f ca="1">(V30-V29)*X$10</f>
        <v>39.999999999054126</v>
      </c>
      <c r="Y30" s="195">
        <f ca="1">(W30-W29)*X$10</f>
        <v>39.99999999996362</v>
      </c>
      <c r="Z30" s="331">
        <f ca="1">INDIRECT(ADDRESS(Данные!$A22,4,1,1,"Данные"), 1)</f>
        <v>45280.3125</v>
      </c>
      <c r="AA30" s="349">
        <f ca="1">ROUND(INDIRECT(ADDRESS(Данные!$A22,AA$1,1,1,"Данные"), 1),2)</f>
        <v>14075.43</v>
      </c>
      <c r="AB30" s="353">
        <f ca="1">ROUND(INDIRECT(ADDRESS(Данные!$A22,AB$1,1,1,"Данные"), 1),2)</f>
        <v>2864.03</v>
      </c>
      <c r="AC30" s="128">
        <f ca="1">(AA30-AA29)*AC$10</f>
        <v>800.00000000291038</v>
      </c>
      <c r="AD30" s="264">
        <f ca="1">(AB30-AB29)*AC$10</f>
        <v>79.99999999992724</v>
      </c>
      <c r="AE30" s="346">
        <f ca="1">ROUND(INDIRECT(ADDRESS(Данные!$A22,AE$1,1,1,"Данные"), 1),2)</f>
        <v>14163.64</v>
      </c>
      <c r="AF30" s="353">
        <f ca="1">ROUND(INDIRECT(ADDRESS(Данные!$A22,AF$1,1,1,"Данные"), 1),2)</f>
        <v>4579.76</v>
      </c>
      <c r="AG30" s="152">
        <f ca="1">(AE30-AE29)*AG$10</f>
        <v>419.99999999825377</v>
      </c>
      <c r="AH30" s="196">
        <f ca="1">(AF30-AF29)*AG$10</f>
        <v>0</v>
      </c>
      <c r="AI30" s="349">
        <f ca="1">ROUND(INDIRECT(ADDRESS(Данные!$A22,AI$1,1,1,"Данные"), 1),2)</f>
        <v>1358.88</v>
      </c>
      <c r="AJ30" s="353">
        <f ca="1">ROUND(INDIRECT(ADDRESS(Данные!$A22,AJ$1,1,1,"Данные"), 1),2)</f>
        <v>387.98</v>
      </c>
      <c r="AK30" s="128">
        <f ca="1">(AI30-AI29)*AK$10</f>
        <v>600.0000000003638</v>
      </c>
      <c r="AL30" s="264">
        <f ca="1">(AJ30-AJ29)*AK$10</f>
        <v>80.000000000154614</v>
      </c>
      <c r="AM30" s="346">
        <f ca="1">ROUND(INDIRECT(ADDRESS(Данные!$A22,AM$1,1,1,"Данные"), 1),2)</f>
        <v>19415.759999999998</v>
      </c>
      <c r="AN30" s="353">
        <f ca="1">ROUND(INDIRECT(ADDRESS(Данные!$A22,AN$1,1,1,"Данные"), 1),2)</f>
        <v>7650.81</v>
      </c>
      <c r="AO30" s="128">
        <f ca="1">(AM30-AM29)*AO$10</f>
        <v>639.99999999941792</v>
      </c>
      <c r="AP30" s="292">
        <f ca="1">(AN30-AN29)*AO$10</f>
        <v>120.00000000261934</v>
      </c>
      <c r="AQ30" s="349">
        <f ca="1">ROUND(INDIRECT(ADDRESS(Данные!$A22,AQ$1,1,1,"Данные"), 1),2)</f>
        <v>15512.86</v>
      </c>
      <c r="AR30" s="353">
        <f ca="1">ROUND(INDIRECT(ADDRESS(Данные!$A22,AR$1,1,1,"Данные"), 1),2)</f>
        <v>4021.7</v>
      </c>
      <c r="AS30" s="128">
        <f ca="1">(AQ30-AQ29)*AS$10</f>
        <v>720.00000000480213</v>
      </c>
      <c r="AT30" s="264">
        <f ca="1">(AR30-AR29)*AS$10</f>
        <v>59.999999998581188</v>
      </c>
      <c r="AU30" s="346">
        <f ca="1">ROUND(INDIRECT(ADDRESS(Данные!$A22,AU$1,1,1,"Данные"), 1),2)</f>
        <v>2788.56</v>
      </c>
      <c r="AV30" s="353">
        <f ca="1">ROUND(INDIRECT(ADDRESS(Данные!$A22,AV$1,1,1,"Данные"), 1),2)</f>
        <v>1238.31</v>
      </c>
      <c r="AW30" s="128">
        <f ca="1">(AU30-AU29)*AW$10</f>
        <v>42.000000000098225</v>
      </c>
      <c r="AX30" s="292">
        <f ca="1">(AV30-AV29)*AW$10</f>
        <v>5.999999999994543</v>
      </c>
      <c r="AY30" s="285">
        <f ca="1">INDIRECT(ADDRESS(Данные!$A22,4,1,1,"Данные"), 1)</f>
        <v>45280.3125</v>
      </c>
      <c r="AZ30" s="346">
        <f ca="1">ROUND(INDIRECT(ADDRESS(Данные!$A22,AZ$1,1,1,"Данные"), 1),2)</f>
        <v>2531.02</v>
      </c>
      <c r="BA30" s="353">
        <f ca="1">ROUND(INDIRECT(ADDRESS(Данные!$A22,BA$1,1,1,"Данные"), 1),2)</f>
        <v>0</v>
      </c>
      <c r="BB30" s="128">
        <f ca="1">(AZ30-AZ29)*BB$10</f>
        <v>69.000000000005457</v>
      </c>
      <c r="BC30" s="292">
        <f ca="1">(BA30-BA29)*BB$10</f>
        <v>0</v>
      </c>
      <c r="BD30" s="349">
        <f ca="1">ROUND(INDIRECT(ADDRESS(Данные!$A22,BD$1,1,1,"Данные"), 1),2)</f>
        <v>7201.76</v>
      </c>
      <c r="BE30" s="353">
        <f ca="1">ROUND(INDIRECT(ADDRESS(Данные!$A22,BE$1,1,1,"Данные"), 1),2)</f>
        <v>4698.34</v>
      </c>
      <c r="BF30" s="128">
        <f ca="1">(BD30-BD29)*BF$10</f>
        <v>23.999999999978172</v>
      </c>
      <c r="BG30" s="292">
        <f ca="1">(BE30-BE29)*BF$10</f>
        <v>0</v>
      </c>
      <c r="BH30" s="123">
        <f ca="1">ROUND(INDIRECT(ADDRESS(Данные!$A22,BH$1,1,1,"Данные"), 1),2)</f>
        <v>89.23</v>
      </c>
      <c r="BI30" s="129">
        <f ca="1">ROUND(INDIRECT(ADDRESS(Данные!$A22,BI$1,1,1,"Данные"), 1),2)</f>
        <v>52.02</v>
      </c>
      <c r="BJ30" s="128">
        <f ca="1">(BH30-BH29)*BJ$10</f>
        <v>0</v>
      </c>
      <c r="BK30" s="292">
        <f ca="1">(BI30-BI29)*BJ$10</f>
        <v>0</v>
      </c>
      <c r="BL30" s="123">
        <f ca="1">ROUND(INDIRECT(ADDRESS(Данные!$A22,BL$1,1,1,"Данные"), 1),2)</f>
        <v>1238.31</v>
      </c>
      <c r="BM30" s="129">
        <f ca="1">ROUND(INDIRECT(ADDRESS(Данные!$A22,BM$1,1,1,"Данные"), 1),2)</f>
        <v>1238.31</v>
      </c>
      <c r="BN30" s="128">
        <f ca="1">(BL30-BL29)*BN$10</f>
        <v>5.999999999994543</v>
      </c>
      <c r="BO30" s="264">
        <f ca="1">(BM30-BM29)*BN$10</f>
        <v>5.999999999994543</v>
      </c>
      <c r="BP30" s="127">
        <f ca="1">ROUND(INDIRECT(ADDRESS(Данные!$A22,BP$1,1,1,"Данные"), 1),2)</f>
        <v>7616.51</v>
      </c>
      <c r="BQ30" s="129">
        <f ca="1">ROUND(INDIRECT(ADDRESS(Данные!$A22,BQ$1,1,1,"Данные"), 1),2)</f>
        <v>2342.98</v>
      </c>
      <c r="BR30" s="128">
        <f ca="1">(BP30-BP29)*BR$10</f>
        <v>0</v>
      </c>
      <c r="BS30" s="264">
        <f ca="1">(BQ30-BQ29)*BR$10</f>
        <v>0</v>
      </c>
      <c r="BT30" s="349">
        <f ca="1">ROUND(INDIRECT(ADDRESS(Данные!$A22,BT$1,1,1,"Данные"), 1),2)</f>
        <v>107.63</v>
      </c>
      <c r="BU30" s="129">
        <f ca="1">ROUND(INDIRECT(ADDRESS(Данные!$A22,BU$1,1,1,"Данные"), 1),2)</f>
        <v>6.96</v>
      </c>
      <c r="BV30" s="152">
        <f ca="1">(BT30-BT29)*BV$10</f>
        <v>0</v>
      </c>
      <c r="BW30" s="316">
        <f ca="1">(BU30-BU29)*BV$10</f>
        <v>0</v>
      </c>
      <c r="BX30" s="376">
        <f t="shared" ca="1" si="0"/>
        <v>45280.3125</v>
      </c>
      <c r="BY30" s="335">
        <f t="shared" ca="1" si="1"/>
        <v>6401.0000000130276</v>
      </c>
      <c r="BZ30" s="197">
        <f t="shared" ca="1" si="2"/>
        <v>951.9999999961783</v>
      </c>
    </row>
    <row r="31" spans="1:89" s="126" customFormat="1" x14ac:dyDescent="0.2">
      <c r="A31" s="296">
        <f ca="1">INDIRECT(ADDRESS(Данные!$A23,4,1,1,"Данные"), 1)</f>
        <v>45280.333333333336</v>
      </c>
      <c r="B31" s="349">
        <f ca="1">ROUND(INDIRECT(ADDRESS(Данные!$A23,B$1,1,1,"Данные"), 1),2)</f>
        <v>12176.12</v>
      </c>
      <c r="C31" s="353">
        <f ca="1">ROUND(INDIRECT(ADDRESS(Данные!$A23,C$1,1,1,"Данные"), 1),2)</f>
        <v>5254.77</v>
      </c>
      <c r="D31" s="312">
        <f ca="1">(B31-B29)*D$10</f>
        <v>920.00000000552973</v>
      </c>
      <c r="E31" s="195">
        <f ca="1">(C31-C29)*D$10</f>
        <v>200.0000000007276</v>
      </c>
      <c r="F31" s="346">
        <f ca="1">ROUND(INDIRECT(ADDRESS(Данные!$A23,F$1,1,1,"Данные"), 1),2)</f>
        <v>41020.6</v>
      </c>
      <c r="G31" s="353">
        <f ca="1">ROUND(INDIRECT(ADDRESS(Данные!$A23,G$1,1,1,"Данные"), 1),2)</f>
        <v>9016.24</v>
      </c>
      <c r="H31" s="312">
        <f ca="1">(F31-F29)*H$10</f>
        <v>1479.9999999813735</v>
      </c>
      <c r="I31" s="196">
        <f ca="1">(G31-G29)*H$10</f>
        <v>159.9999999962165</v>
      </c>
      <c r="J31" s="349">
        <f ca="1">ROUND(INDIRECT(ADDRESS(Данные!$A23,J$1,1,1,"Данные"), 1),2)</f>
        <v>16049.64</v>
      </c>
      <c r="K31" s="353">
        <f ca="1">ROUND(INDIRECT(ADDRESS(Данные!$A23,K$1,1,1,"Данные"), 1),2)</f>
        <v>3848.01</v>
      </c>
      <c r="L31" s="152">
        <f ca="1">(J31-J29)*L$10</f>
        <v>1040.0000000008731</v>
      </c>
      <c r="M31" s="195">
        <f ca="1">(K31-K29)*L$10</f>
        <v>80.00000000174623</v>
      </c>
      <c r="N31" s="349">
        <f ca="1">ROUND(INDIRECT(ADDRESS(Данные!$A23,N$1,1,1,"Данные"), 1),2)</f>
        <v>6368.62</v>
      </c>
      <c r="O31" s="353">
        <f ca="1">ROUND(INDIRECT(ADDRESS(Данные!$A23,O$1,1,1,"Данные"), 1),2)</f>
        <v>1168.18</v>
      </c>
      <c r="P31" s="152">
        <f ca="1">(N31-N29)*P$10</f>
        <v>1040.0000000008731</v>
      </c>
      <c r="Q31" s="316">
        <f ca="1">(O31-O29)*P$10</f>
        <v>79.99999999992724</v>
      </c>
      <c r="R31" s="127">
        <f ca="1">ROUND(INDIRECT(ADDRESS(Данные!$A23,R$1,1,1,"Данные"), 1),2)</f>
        <v>6462.91</v>
      </c>
      <c r="S31" s="129">
        <f ca="1">ROUND(INDIRECT(ADDRESS(Данные!$A23,S$1,1,1,"Данные"), 1),2)</f>
        <v>3042.54</v>
      </c>
      <c r="T31" s="152">
        <f ca="1">(R31-R29)*T$10</f>
        <v>1720.0000000011642</v>
      </c>
      <c r="U31" s="314">
        <f ca="1">(S31-S29)*T$10</f>
        <v>600.0000000003638</v>
      </c>
      <c r="V31" s="123">
        <f ca="1">ROUND(INDIRECT(ADDRESS(Данные!$A23,V$1,1,1,"Данные"), 1),2)</f>
        <v>3098.1</v>
      </c>
      <c r="W31" s="129">
        <f ca="1">ROUND(INDIRECT(ADDRESS(Данные!$A23,W$1,1,1,"Данные"), 1),2)</f>
        <v>1217.42</v>
      </c>
      <c r="X31" s="152">
        <f ca="1">(V31-V29)*X$10</f>
        <v>119.99999999898137</v>
      </c>
      <c r="Y31" s="195">
        <f ca="1">(W31-W29)*X$10</f>
        <v>39.99999999996362</v>
      </c>
      <c r="Z31" s="331">
        <f ca="1">INDIRECT(ADDRESS(Данные!$A23,4,1,1,"Данные"), 1)</f>
        <v>45280.333333333336</v>
      </c>
      <c r="AA31" s="349">
        <f ca="1">ROUND(INDIRECT(ADDRESS(Данные!$A23,AA$1,1,1,"Данные"), 1),2)</f>
        <v>14075.65</v>
      </c>
      <c r="AB31" s="353">
        <f ca="1">ROUND(INDIRECT(ADDRESS(Данные!$A23,AB$1,1,1,"Данные"), 1),2)</f>
        <v>2864.04</v>
      </c>
      <c r="AC31" s="128">
        <f ca="1">(AA31-AA29)*AC$10</f>
        <v>1680.000000000291</v>
      </c>
      <c r="AD31" s="264">
        <f ca="1">(AB31-AB29)*AC$10</f>
        <v>119.99999999898137</v>
      </c>
      <c r="AE31" s="346">
        <f ca="1">ROUND(INDIRECT(ADDRESS(Данные!$A23,AE$1,1,1,"Данные"), 1),2)</f>
        <v>14163.7</v>
      </c>
      <c r="AF31" s="353">
        <f ca="1">ROUND(INDIRECT(ADDRESS(Данные!$A23,AF$1,1,1,"Данные"), 1),2)</f>
        <v>4579.7700000000004</v>
      </c>
      <c r="AG31" s="152">
        <f ca="1">(AE31-AE29)*AG$10</f>
        <v>780.0000000061118</v>
      </c>
      <c r="AH31" s="196">
        <f ca="1">(AF31-AF29)*AG$10</f>
        <v>60.000000001309672</v>
      </c>
      <c r="AI31" s="349">
        <f ca="1">ROUND(INDIRECT(ADDRESS(Данные!$A23,AI$1,1,1,"Данные"), 1),2)</f>
        <v>1359.04</v>
      </c>
      <c r="AJ31" s="353">
        <f ca="1">ROUND(INDIRECT(ADDRESS(Данные!$A23,AJ$1,1,1,"Данные"), 1),2)</f>
        <v>388</v>
      </c>
      <c r="AK31" s="128">
        <f ca="1">(AI31-AI29)*AK$10</f>
        <v>1239.9999999997817</v>
      </c>
      <c r="AL31" s="264">
        <f ca="1">(AJ31-AJ29)*AK$10</f>
        <v>160.00000000008185</v>
      </c>
      <c r="AM31" s="346">
        <f ca="1">ROUND(INDIRECT(ADDRESS(Данные!$A23,AM$1,1,1,"Данные"), 1),2)</f>
        <v>19415.900000000001</v>
      </c>
      <c r="AN31" s="353">
        <f ca="1">ROUND(INDIRECT(ADDRESS(Данные!$A23,AN$1,1,1,"Данные"), 1),2)</f>
        <v>7650.83</v>
      </c>
      <c r="AO31" s="128">
        <f ca="1">(AM31-AM29)*AO$10</f>
        <v>1200.0000000116415</v>
      </c>
      <c r="AP31" s="292">
        <f ca="1">(AN31-AN29)*AO$10</f>
        <v>200.0000000007276</v>
      </c>
      <c r="AQ31" s="349">
        <f ca="1">ROUND(INDIRECT(ADDRESS(Данные!$A23,AQ$1,1,1,"Данные"), 1),2)</f>
        <v>15512.98</v>
      </c>
      <c r="AR31" s="353">
        <f ca="1">ROUND(INDIRECT(ADDRESS(Данные!$A23,AR$1,1,1,"Данные"), 1),2)</f>
        <v>4021.71</v>
      </c>
      <c r="AS31" s="128">
        <f ca="1">(AQ31-AQ29)*AS$10</f>
        <v>1439.9999999986903</v>
      </c>
      <c r="AT31" s="264">
        <f ca="1">(AR31-AR29)*AS$10</f>
        <v>119.99999999989086</v>
      </c>
      <c r="AU31" s="346">
        <f ca="1">ROUND(INDIRECT(ADDRESS(Данные!$A23,AU$1,1,1,"Данные"), 1),2)</f>
        <v>2788.62</v>
      </c>
      <c r="AV31" s="353">
        <f ca="1">ROUND(INDIRECT(ADDRESS(Данные!$A23,AV$1,1,1,"Данные"), 1),2)</f>
        <v>1238.31</v>
      </c>
      <c r="AW31" s="128">
        <f ca="1">(AU31-AU29)*AW$10</f>
        <v>78.000000000065484</v>
      </c>
      <c r="AX31" s="292">
        <f ca="1">(AV31-AV29)*AW$10</f>
        <v>5.999999999994543</v>
      </c>
      <c r="AY31" s="285">
        <f ca="1">INDIRECT(ADDRESS(Данные!$A23,4,1,1,"Данные"), 1)</f>
        <v>45280.333333333336</v>
      </c>
      <c r="AZ31" s="346">
        <f ca="1">ROUND(INDIRECT(ADDRESS(Данные!$A23,AZ$1,1,1,"Данные"), 1),2)</f>
        <v>2531.2600000000002</v>
      </c>
      <c r="BA31" s="353">
        <f ca="1">ROUND(INDIRECT(ADDRESS(Данные!$A23,BA$1,1,1,"Данные"), 1),2)</f>
        <v>0</v>
      </c>
      <c r="BB31" s="128">
        <f ca="1">(AZ31-AZ29)*BB$10</f>
        <v>141.0000000000764</v>
      </c>
      <c r="BC31" s="292">
        <f ca="1">(BA31-BA29)*BB$10</f>
        <v>0</v>
      </c>
      <c r="BD31" s="349">
        <f ca="1">ROUND(INDIRECT(ADDRESS(Данные!$A23,BD$1,1,1,"Данные"), 1),2)</f>
        <v>7201.8</v>
      </c>
      <c r="BE31" s="353">
        <f ca="1">ROUND(INDIRECT(ADDRESS(Данные!$A23,BE$1,1,1,"Данные"), 1),2)</f>
        <v>4698.3500000000004</v>
      </c>
      <c r="BF31" s="128">
        <f ca="1">(BD31-BD29)*BF$10</f>
        <v>47.999999999956344</v>
      </c>
      <c r="BG31" s="292">
        <f ca="1">(BE31-BE29)*BF$10</f>
        <v>6.0000000001309672</v>
      </c>
      <c r="BH31" s="123">
        <f ca="1">ROUND(INDIRECT(ADDRESS(Данные!$A23,BH$1,1,1,"Данные"), 1),2)</f>
        <v>89.23</v>
      </c>
      <c r="BI31" s="129">
        <f ca="1">ROUND(INDIRECT(ADDRESS(Данные!$A23,BI$1,1,1,"Данные"), 1),2)</f>
        <v>52.02</v>
      </c>
      <c r="BJ31" s="128">
        <f ca="1">(BH31-BH29)*BJ$10</f>
        <v>0</v>
      </c>
      <c r="BK31" s="292">
        <f ca="1">(BI31-BI29)*BJ$10</f>
        <v>0</v>
      </c>
      <c r="BL31" s="123">
        <f ca="1">ROUND(INDIRECT(ADDRESS(Данные!$A23,BL$1,1,1,"Данные"), 1),2)</f>
        <v>1238.31</v>
      </c>
      <c r="BM31" s="129">
        <f ca="1">ROUND(INDIRECT(ADDRESS(Данные!$A23,BM$1,1,1,"Данные"), 1),2)</f>
        <v>1238.31</v>
      </c>
      <c r="BN31" s="128">
        <f ca="1">(BL31-BL29)*BN$10</f>
        <v>5.999999999994543</v>
      </c>
      <c r="BO31" s="264">
        <f ca="1">(BM31-BM29)*BN$10</f>
        <v>5.999999999994543</v>
      </c>
      <c r="BP31" s="127">
        <f ca="1">ROUND(INDIRECT(ADDRESS(Данные!$A23,BP$1,1,1,"Данные"), 1),2)</f>
        <v>7616.51</v>
      </c>
      <c r="BQ31" s="129">
        <f ca="1">ROUND(INDIRECT(ADDRESS(Данные!$A23,BQ$1,1,1,"Данные"), 1),2)</f>
        <v>2342.98</v>
      </c>
      <c r="BR31" s="128">
        <f ca="1">(BP31-BP29)*BR$10</f>
        <v>0</v>
      </c>
      <c r="BS31" s="264">
        <f ca="1">(BQ31-BQ29)*BR$10</f>
        <v>0</v>
      </c>
      <c r="BT31" s="349">
        <f ca="1">ROUND(INDIRECT(ADDRESS(Данные!$A23,BT$1,1,1,"Данные"), 1),2)</f>
        <v>107.63</v>
      </c>
      <c r="BU31" s="129">
        <f ca="1">ROUND(INDIRECT(ADDRESS(Данные!$A23,BU$1,1,1,"Данные"), 1),2)</f>
        <v>6.96</v>
      </c>
      <c r="BV31" s="152">
        <f ca="1">(BT31-BT29)*BV$10</f>
        <v>0</v>
      </c>
      <c r="BW31" s="316">
        <f ca="1">(BU31-BU29)*BV$10</f>
        <v>0</v>
      </c>
      <c r="BX31" s="376">
        <f t="shared" ca="1" si="0"/>
        <v>45280.333333333336</v>
      </c>
      <c r="BY31" s="335">
        <f t="shared" ca="1" si="1"/>
        <v>12933.000000005404</v>
      </c>
      <c r="BZ31" s="197">
        <f t="shared" ca="1" si="2"/>
        <v>1838.0000000000564</v>
      </c>
    </row>
    <row r="32" spans="1:89" s="126" customFormat="1" x14ac:dyDescent="0.2">
      <c r="A32" s="296">
        <f ca="1">INDIRECT(ADDRESS(Данные!$A24,4,1,1,"Данные"), 1)</f>
        <v>45280.354166666664</v>
      </c>
      <c r="B32" s="349">
        <f ca="1">ROUND(INDIRECT(ADDRESS(Данные!$A24,B$1,1,1,"Данные"), 1),2)</f>
        <v>12176.22</v>
      </c>
      <c r="C32" s="353">
        <f ca="1">ROUND(INDIRECT(ADDRESS(Данные!$A24,C$1,1,1,"Данные"), 1),2)</f>
        <v>5254.79</v>
      </c>
      <c r="D32" s="312">
        <f ca="1">(B32-B31)*D$10</f>
        <v>399.99999999417923</v>
      </c>
      <c r="E32" s="316">
        <f ca="1">(C32-C31)*D$10</f>
        <v>79.999999998108251</v>
      </c>
      <c r="F32" s="346">
        <f ca="1">ROUND(INDIRECT(ADDRESS(Данные!$A24,F$1,1,1,"Данные"), 1),2)</f>
        <v>41020.79</v>
      </c>
      <c r="G32" s="353">
        <f ca="1">ROUND(INDIRECT(ADDRESS(Данные!$A24,G$1,1,1,"Данные"), 1),2)</f>
        <v>9016.25</v>
      </c>
      <c r="H32" s="312">
        <f ca="1">(F32-F31)*H$10</f>
        <v>760.00000000931323</v>
      </c>
      <c r="I32" s="196">
        <f ca="1">(G32-G31)*H$10</f>
        <v>40.000000000873115</v>
      </c>
      <c r="J32" s="349">
        <f ca="1">ROUND(INDIRECT(ADDRESS(Данные!$A24,J$1,1,1,"Данные"), 1),2)</f>
        <v>16049.76</v>
      </c>
      <c r="K32" s="353">
        <f ca="1">ROUND(INDIRECT(ADDRESS(Данные!$A24,K$1,1,1,"Данные"), 1),2)</f>
        <v>3848.02</v>
      </c>
      <c r="L32" s="152">
        <f ca="1">(J32-J31)*L$10</f>
        <v>480.00000000320142</v>
      </c>
      <c r="M32" s="195">
        <f ca="1">(K32-K31)*L$10</f>
        <v>39.999999999054126</v>
      </c>
      <c r="N32" s="349">
        <f ca="1">ROUND(INDIRECT(ADDRESS(Данные!$A24,N$1,1,1,"Данные"), 1),2)</f>
        <v>6368.75</v>
      </c>
      <c r="O32" s="353">
        <f ca="1">ROUND(INDIRECT(ADDRESS(Данные!$A24,O$1,1,1,"Данные"), 1),2)</f>
        <v>1168.18</v>
      </c>
      <c r="P32" s="152">
        <f ca="1">(N32-N31)*P$10</f>
        <v>520.00000000043656</v>
      </c>
      <c r="Q32" s="316">
        <f ca="1">(O32-O31)*P$10</f>
        <v>0</v>
      </c>
      <c r="R32" s="127">
        <f ca="1">ROUND(INDIRECT(ADDRESS(Данные!$A24,R$1,1,1,"Данные"), 1),2)</f>
        <v>6463.14</v>
      </c>
      <c r="S32" s="129">
        <f ca="1">ROUND(INDIRECT(ADDRESS(Данные!$A24,S$1,1,1,"Данные"), 1),2)</f>
        <v>3042.62</v>
      </c>
      <c r="T32" s="152">
        <f ca="1">(R32-R31)*T$10</f>
        <v>920.00000000189175</v>
      </c>
      <c r="U32" s="314">
        <f ca="1">(S32-S31)*T$10</f>
        <v>319.99999999970896</v>
      </c>
      <c r="V32" s="123">
        <f ca="1">ROUND(INDIRECT(ADDRESS(Данные!$A24,V$1,1,1,"Данные"), 1),2)</f>
        <v>3098.11</v>
      </c>
      <c r="W32" s="129">
        <f ca="1">ROUND(INDIRECT(ADDRESS(Данные!$A24,W$1,1,1,"Данные"), 1),2)</f>
        <v>1217.42</v>
      </c>
      <c r="X32" s="152">
        <f ca="1">(V32-V31)*X$10</f>
        <v>40.000000000873115</v>
      </c>
      <c r="Y32" s="195">
        <f ca="1">(W32-W31)*X$10</f>
        <v>0</v>
      </c>
      <c r="Z32" s="331">
        <f ca="1">INDIRECT(ADDRESS(Данные!$A24,4,1,1,"Данные"), 1)</f>
        <v>45280.354166666664</v>
      </c>
      <c r="AA32" s="349">
        <f ca="1">ROUND(INDIRECT(ADDRESS(Данные!$A24,AA$1,1,1,"Данные"), 1),2)</f>
        <v>14075.88</v>
      </c>
      <c r="AB32" s="353">
        <f ca="1">ROUND(INDIRECT(ADDRESS(Данные!$A24,AB$1,1,1,"Данные"), 1),2)</f>
        <v>2864.06</v>
      </c>
      <c r="AC32" s="128">
        <f ca="1">(AA32-AA31)*AC$10</f>
        <v>919.99999999825377</v>
      </c>
      <c r="AD32" s="264">
        <f ca="1">(AB32-AB31)*AC$10</f>
        <v>79.99999999992724</v>
      </c>
      <c r="AE32" s="346">
        <f ca="1">ROUND(INDIRECT(ADDRESS(Данные!$A24,AE$1,1,1,"Данные"), 1),2)</f>
        <v>14163.77</v>
      </c>
      <c r="AF32" s="353">
        <f ca="1">ROUND(INDIRECT(ADDRESS(Данные!$A24,AF$1,1,1,"Данные"), 1),2)</f>
        <v>4579.79</v>
      </c>
      <c r="AG32" s="152">
        <f ca="1">(AE32-AE31)*AG$10</f>
        <v>419.99999999825377</v>
      </c>
      <c r="AH32" s="196">
        <f ca="1">(AF32-AF31)*AG$10</f>
        <v>119.99999999716238</v>
      </c>
      <c r="AI32" s="349">
        <f ca="1">ROUND(INDIRECT(ADDRESS(Данные!$A24,AI$1,1,1,"Данные"), 1),2)</f>
        <v>1359.2</v>
      </c>
      <c r="AJ32" s="353">
        <f ca="1">ROUND(INDIRECT(ADDRESS(Данные!$A24,AJ$1,1,1,"Данные"), 1),2)</f>
        <v>388.01</v>
      </c>
      <c r="AK32" s="128">
        <f ca="1">(AI32-AI31)*AK$10</f>
        <v>640.00000000032742</v>
      </c>
      <c r="AL32" s="264">
        <f ca="1">(AJ32-AJ31)*AK$10</f>
        <v>39.99999999996362</v>
      </c>
      <c r="AM32" s="346">
        <f ca="1">ROUND(INDIRECT(ADDRESS(Данные!$A24,AM$1,1,1,"Данные"), 1),2)</f>
        <v>19416.04</v>
      </c>
      <c r="AN32" s="353">
        <f ca="1">ROUND(INDIRECT(ADDRESS(Данные!$A24,AN$1,1,1,"Данные"), 1),2)</f>
        <v>7650.85</v>
      </c>
      <c r="AO32" s="128">
        <f ca="1">(AM32-AM31)*AO$10</f>
        <v>559.99999999767169</v>
      </c>
      <c r="AP32" s="292">
        <f ca="1">(AN32-AN31)*AO$10</f>
        <v>80.00000000174623</v>
      </c>
      <c r="AQ32" s="349">
        <f ca="1">ROUND(INDIRECT(ADDRESS(Данные!$A24,AQ$1,1,1,"Данные"), 1),2)</f>
        <v>15513.1</v>
      </c>
      <c r="AR32" s="353">
        <f ca="1">ROUND(INDIRECT(ADDRESS(Данные!$A24,AR$1,1,1,"Данные"), 1),2)</f>
        <v>4021.73</v>
      </c>
      <c r="AS32" s="128">
        <f ca="1">(AQ32-AQ31)*AS$10</f>
        <v>720.00000000480213</v>
      </c>
      <c r="AT32" s="264">
        <f ca="1">(AR32-AR31)*AS$10</f>
        <v>119.99999999989086</v>
      </c>
      <c r="AU32" s="346">
        <f ca="1">ROUND(INDIRECT(ADDRESS(Данные!$A24,AU$1,1,1,"Данные"), 1),2)</f>
        <v>2788.67</v>
      </c>
      <c r="AV32" s="353">
        <f ca="1">ROUND(INDIRECT(ADDRESS(Данные!$A24,AV$1,1,1,"Данные"), 1),2)</f>
        <v>1238.32</v>
      </c>
      <c r="AW32" s="128">
        <f ca="1">(AU32-AU31)*AW$10</f>
        <v>30.000000000109139</v>
      </c>
      <c r="AX32" s="292">
        <f ca="1">(AV32-AV31)*AW$10</f>
        <v>5.999999999994543</v>
      </c>
      <c r="AY32" s="285">
        <f ca="1">INDIRECT(ADDRESS(Данные!$A24,4,1,1,"Данные"), 1)</f>
        <v>45280.354166666664</v>
      </c>
      <c r="AZ32" s="346">
        <f ca="1">ROUND(INDIRECT(ADDRESS(Данные!$A24,AZ$1,1,1,"Данные"), 1),2)</f>
        <v>2531.48</v>
      </c>
      <c r="BA32" s="353">
        <f ca="1">ROUND(INDIRECT(ADDRESS(Данные!$A24,BA$1,1,1,"Данные"), 1),2)</f>
        <v>0</v>
      </c>
      <c r="BB32" s="128">
        <f ca="1">(AZ32-AZ31)*BB$10</f>
        <v>65.999999999939973</v>
      </c>
      <c r="BC32" s="292">
        <f ca="1">(BA32-BA31)*BB$10</f>
        <v>0</v>
      </c>
      <c r="BD32" s="349">
        <f ca="1">ROUND(INDIRECT(ADDRESS(Данные!$A24,BD$1,1,1,"Данные"), 1),2)</f>
        <v>7201.84</v>
      </c>
      <c r="BE32" s="353">
        <f ca="1">ROUND(INDIRECT(ADDRESS(Данные!$A24,BE$1,1,1,"Данные"), 1),2)</f>
        <v>4698.3599999999997</v>
      </c>
      <c r="BF32" s="128">
        <f ca="1">(BD32-BD31)*BF$10</f>
        <v>23.999999999978172</v>
      </c>
      <c r="BG32" s="292">
        <f ca="1">(BE32-BE31)*BF$10</f>
        <v>5.9999999995852704</v>
      </c>
      <c r="BH32" s="123">
        <f ca="1">ROUND(INDIRECT(ADDRESS(Данные!$A24,BH$1,1,1,"Данные"), 1),2)</f>
        <v>89.23</v>
      </c>
      <c r="BI32" s="129">
        <f ca="1">ROUND(INDIRECT(ADDRESS(Данные!$A24,BI$1,1,1,"Данные"), 1),2)</f>
        <v>52.02</v>
      </c>
      <c r="BJ32" s="128">
        <f ca="1">(BH32-BH31)*BJ$10</f>
        <v>0</v>
      </c>
      <c r="BK32" s="292">
        <f ca="1">(BI32-BI31)*BJ$10</f>
        <v>0</v>
      </c>
      <c r="BL32" s="123">
        <f ca="1">ROUND(INDIRECT(ADDRESS(Данные!$A24,BL$1,1,1,"Данные"), 1),2)</f>
        <v>1238.32</v>
      </c>
      <c r="BM32" s="129">
        <f ca="1">ROUND(INDIRECT(ADDRESS(Данные!$A24,BM$1,1,1,"Данные"), 1),2)</f>
        <v>1238.32</v>
      </c>
      <c r="BN32" s="128">
        <f ca="1">(BL32-BL31)*BN$10</f>
        <v>5.999999999994543</v>
      </c>
      <c r="BO32" s="264">
        <f ca="1">(BM32-BM31)*BN$10</f>
        <v>5.999999999994543</v>
      </c>
      <c r="BP32" s="127">
        <f ca="1">ROUND(INDIRECT(ADDRESS(Данные!$A24,BP$1,1,1,"Данные"), 1),2)</f>
        <v>7616.51</v>
      </c>
      <c r="BQ32" s="129">
        <f ca="1">ROUND(INDIRECT(ADDRESS(Данные!$A24,BQ$1,1,1,"Данные"), 1),2)</f>
        <v>2342.98</v>
      </c>
      <c r="BR32" s="128">
        <f ca="1">(BP32-BP31)*BR$10</f>
        <v>0</v>
      </c>
      <c r="BS32" s="264">
        <f ca="1">(BQ32-BQ31)*BR$10</f>
        <v>0</v>
      </c>
      <c r="BT32" s="349">
        <f ca="1">ROUND(INDIRECT(ADDRESS(Данные!$A24,BT$1,1,1,"Данные"), 1),2)</f>
        <v>107.63</v>
      </c>
      <c r="BU32" s="129">
        <f ca="1">ROUND(INDIRECT(ADDRESS(Данные!$A24,BU$1,1,1,"Данные"), 1),2)</f>
        <v>6.96</v>
      </c>
      <c r="BV32" s="152">
        <f ca="1">(BT32-BT31)*BV$10</f>
        <v>0</v>
      </c>
      <c r="BW32" s="316">
        <f ca="1">(BU32-BU31)*BV$10</f>
        <v>0</v>
      </c>
      <c r="BX32" s="376">
        <f t="shared" ca="1" si="0"/>
        <v>45280.354166666664</v>
      </c>
      <c r="BY32" s="335">
        <f t="shared" ca="1" si="1"/>
        <v>6506.0000000092259</v>
      </c>
      <c r="BZ32" s="197">
        <f t="shared" ca="1" si="2"/>
        <v>937.99999999600914</v>
      </c>
    </row>
    <row r="33" spans="1:78" s="126" customFormat="1" x14ac:dyDescent="0.2">
      <c r="A33" s="296">
        <f ca="1">INDIRECT(ADDRESS(Данные!$A25,4,1,1,"Данные"), 1)</f>
        <v>45280.375</v>
      </c>
      <c r="B33" s="349">
        <f ca="1">ROUND(INDIRECT(ADDRESS(Данные!$A25,B$1,1,1,"Данные"), 1),2)</f>
        <v>12176.33</v>
      </c>
      <c r="C33" s="353">
        <f ca="1">ROUND(INDIRECT(ADDRESS(Данные!$A25,C$1,1,1,"Данные"), 1),2)</f>
        <v>5254.81</v>
      </c>
      <c r="D33" s="312">
        <f ca="1">(B33-B31)*D$10</f>
        <v>839.99999999650754</v>
      </c>
      <c r="E33" s="195">
        <f ca="1">(C33-C31)*D$10</f>
        <v>159.99999999985448</v>
      </c>
      <c r="F33" s="346">
        <f ca="1">ROUND(INDIRECT(ADDRESS(Данные!$A25,F$1,1,1,"Данные"), 1),2)</f>
        <v>41020.980000000003</v>
      </c>
      <c r="G33" s="353">
        <f ca="1">ROUND(INDIRECT(ADDRESS(Данные!$A25,G$1,1,1,"Данные"), 1),2)</f>
        <v>9016.27</v>
      </c>
      <c r="H33" s="312">
        <f ca="1">(F33-F31)*H$10</f>
        <v>1520.0000000186265</v>
      </c>
      <c r="I33" s="196">
        <f ca="1">(G33-G31)*H$10</f>
        <v>120.00000000261934</v>
      </c>
      <c r="J33" s="349">
        <f ca="1">ROUND(INDIRECT(ADDRESS(Данные!$A25,J$1,1,1,"Данные"), 1),2)</f>
        <v>16049.89</v>
      </c>
      <c r="K33" s="353">
        <f ca="1">ROUND(INDIRECT(ADDRESS(Данные!$A25,K$1,1,1,"Данные"), 1),2)</f>
        <v>3848.03</v>
      </c>
      <c r="L33" s="152">
        <f ca="1">(J33-J31)*L$10</f>
        <v>1000</v>
      </c>
      <c r="M33" s="195">
        <f ca="1">(K33-K31)*L$10</f>
        <v>79.99999999992724</v>
      </c>
      <c r="N33" s="349">
        <f ca="1">ROUND(INDIRECT(ADDRESS(Данные!$A25,N$1,1,1,"Данные"), 1),2)</f>
        <v>6368.88</v>
      </c>
      <c r="O33" s="353">
        <f ca="1">ROUND(INDIRECT(ADDRESS(Данные!$A25,O$1,1,1,"Данные"), 1),2)</f>
        <v>1168.19</v>
      </c>
      <c r="P33" s="152">
        <f ca="1">(N33-N31)*P$10</f>
        <v>1040.0000000008731</v>
      </c>
      <c r="Q33" s="316">
        <f ca="1">(O33-O31)*P$10</f>
        <v>39.99999999996362</v>
      </c>
      <c r="R33" s="127">
        <f ca="1">ROUND(INDIRECT(ADDRESS(Данные!$A25,R$1,1,1,"Данные"), 1),2)</f>
        <v>6463.37</v>
      </c>
      <c r="S33" s="129">
        <f ca="1">ROUND(INDIRECT(ADDRESS(Данные!$A25,S$1,1,1,"Данные"), 1),2)</f>
        <v>3042.7</v>
      </c>
      <c r="T33" s="152">
        <f ca="1">(R33-R31)*T$10</f>
        <v>1840.0000000001455</v>
      </c>
      <c r="U33" s="314">
        <f ca="1">(S33-S31)*T$10</f>
        <v>639.99999999941792</v>
      </c>
      <c r="V33" s="123">
        <f ca="1">ROUND(INDIRECT(ADDRESS(Данные!$A25,V$1,1,1,"Данные"), 1),2)</f>
        <v>3098.13</v>
      </c>
      <c r="W33" s="129">
        <f ca="1">ROUND(INDIRECT(ADDRESS(Данные!$A25,W$1,1,1,"Данные"), 1),2)</f>
        <v>1217.43</v>
      </c>
      <c r="X33" s="152">
        <f ca="1">(V33-V31)*X$10</f>
        <v>120.00000000080036</v>
      </c>
      <c r="Y33" s="195">
        <f ca="1">(W33-W31)*X$10</f>
        <v>39.99999999996362</v>
      </c>
      <c r="Z33" s="331">
        <f ca="1">INDIRECT(ADDRESS(Данные!$A25,4,1,1,"Данные"), 1)</f>
        <v>45280.375</v>
      </c>
      <c r="AA33" s="349">
        <f ca="1">ROUND(INDIRECT(ADDRESS(Данные!$A25,AA$1,1,1,"Данные"), 1),2)</f>
        <v>14076.11</v>
      </c>
      <c r="AB33" s="353">
        <f ca="1">ROUND(INDIRECT(ADDRESS(Данные!$A25,AB$1,1,1,"Данные"), 1),2)</f>
        <v>2864.08</v>
      </c>
      <c r="AC33" s="128">
        <f ca="1">(AA33-AA31)*AC$10</f>
        <v>1840.0000000037835</v>
      </c>
      <c r="AD33" s="264">
        <f ca="1">(AB33-AB31)*AC$10</f>
        <v>159.99999999985448</v>
      </c>
      <c r="AE33" s="346">
        <f ca="1">ROUND(INDIRECT(ADDRESS(Данные!$A25,AE$1,1,1,"Данные"), 1),2)</f>
        <v>14163.84</v>
      </c>
      <c r="AF33" s="353">
        <f ca="1">ROUND(INDIRECT(ADDRESS(Данные!$A25,AF$1,1,1,"Данные"), 1),2)</f>
        <v>4579.8</v>
      </c>
      <c r="AG33" s="152">
        <f ca="1">(AE33-AE31)*AG$10</f>
        <v>839.99999999650754</v>
      </c>
      <c r="AH33" s="196">
        <f ca="1">(AF33-AF31)*AG$10</f>
        <v>179.99999999847205</v>
      </c>
      <c r="AI33" s="349">
        <f ca="1">ROUND(INDIRECT(ADDRESS(Данные!$A25,AI$1,1,1,"Данные"), 1),2)</f>
        <v>1359.37</v>
      </c>
      <c r="AJ33" s="353">
        <f ca="1">ROUND(INDIRECT(ADDRESS(Данные!$A25,AJ$1,1,1,"Данные"), 1),2)</f>
        <v>388.03</v>
      </c>
      <c r="AK33" s="128">
        <f ca="1">(AI33-AI31)*AK$10</f>
        <v>1319.999999999709</v>
      </c>
      <c r="AL33" s="264">
        <f ca="1">(AJ33-AJ31)*AK$10</f>
        <v>119.99999999989086</v>
      </c>
      <c r="AM33" s="346">
        <f ca="1">ROUND(INDIRECT(ADDRESS(Данные!$A25,AM$1,1,1,"Данные"), 1),2)</f>
        <v>19416.18</v>
      </c>
      <c r="AN33" s="353">
        <f ca="1">ROUND(INDIRECT(ADDRESS(Данные!$A25,AN$1,1,1,"Данные"), 1),2)</f>
        <v>7650.87</v>
      </c>
      <c r="AO33" s="128">
        <f ca="1">(AM33-AM31)*AO$10</f>
        <v>1119.9999999953434</v>
      </c>
      <c r="AP33" s="292">
        <f ca="1">(AN33-AN31)*AO$10</f>
        <v>159.99999999985448</v>
      </c>
      <c r="AQ33" s="349">
        <f ca="1">ROUND(INDIRECT(ADDRESS(Данные!$A25,AQ$1,1,1,"Данные"), 1),2)</f>
        <v>15513.22</v>
      </c>
      <c r="AR33" s="353">
        <f ca="1">ROUND(INDIRECT(ADDRESS(Данные!$A25,AR$1,1,1,"Данные"), 1),2)</f>
        <v>4021.74</v>
      </c>
      <c r="AS33" s="128">
        <f ca="1">(AQ33-AQ31)*AS$10</f>
        <v>1439.9999999986903</v>
      </c>
      <c r="AT33" s="264">
        <f ca="1">(AR33-AR31)*AS$10</f>
        <v>179.99999999847205</v>
      </c>
      <c r="AU33" s="346">
        <f ca="1">ROUND(INDIRECT(ADDRESS(Данные!$A25,AU$1,1,1,"Данные"), 1),2)</f>
        <v>2788.73</v>
      </c>
      <c r="AV33" s="353">
        <f ca="1">ROUND(INDIRECT(ADDRESS(Данные!$A25,AV$1,1,1,"Данные"), 1),2)</f>
        <v>1238.33</v>
      </c>
      <c r="AW33" s="128">
        <f ca="1">(AU33-AU31)*AW$10</f>
        <v>66.000000000076398</v>
      </c>
      <c r="AX33" s="292">
        <f ca="1">(AV33-AV31)*AW$10</f>
        <v>11.999999999989086</v>
      </c>
      <c r="AY33" s="285">
        <f ca="1">INDIRECT(ADDRESS(Данные!$A25,4,1,1,"Данные"), 1)</f>
        <v>45280.375</v>
      </c>
      <c r="AZ33" s="346">
        <f ca="1">ROUND(INDIRECT(ADDRESS(Данные!$A25,AZ$1,1,1,"Данные"), 1),2)</f>
        <v>2531.7199999999998</v>
      </c>
      <c r="BA33" s="353">
        <f ca="1">ROUND(INDIRECT(ADDRESS(Данные!$A25,BA$1,1,1,"Данные"), 1),2)</f>
        <v>0</v>
      </c>
      <c r="BB33" s="128">
        <f ca="1">(AZ33-AZ31)*BB$10</f>
        <v>137.99999999987449</v>
      </c>
      <c r="BC33" s="292">
        <f ca="1">(BA33-BA31)*BB$10</f>
        <v>0</v>
      </c>
      <c r="BD33" s="349">
        <f ca="1">ROUND(INDIRECT(ADDRESS(Данные!$A25,BD$1,1,1,"Данные"), 1),2)</f>
        <v>7201.87</v>
      </c>
      <c r="BE33" s="353">
        <f ca="1">ROUND(INDIRECT(ADDRESS(Данные!$A25,BE$1,1,1,"Данные"), 1),2)</f>
        <v>4698.3599999999997</v>
      </c>
      <c r="BF33" s="128">
        <f ca="1">(BD33-BD31)*BF$10</f>
        <v>41.999999999825377</v>
      </c>
      <c r="BG33" s="292">
        <f ca="1">(BE33-BE31)*BF$10</f>
        <v>5.9999999995852704</v>
      </c>
      <c r="BH33" s="123">
        <f ca="1">ROUND(INDIRECT(ADDRESS(Данные!$A25,BH$1,1,1,"Данные"), 1),2)</f>
        <v>89.23</v>
      </c>
      <c r="BI33" s="129">
        <f ca="1">ROUND(INDIRECT(ADDRESS(Данные!$A25,BI$1,1,1,"Данные"), 1),2)</f>
        <v>52.02</v>
      </c>
      <c r="BJ33" s="128">
        <f ca="1">(BH33-BH31)*BJ$10</f>
        <v>0</v>
      </c>
      <c r="BK33" s="292">
        <f ca="1">(BI33-BI31)*BJ$10</f>
        <v>0</v>
      </c>
      <c r="BL33" s="123">
        <f ca="1">ROUND(INDIRECT(ADDRESS(Данные!$A25,BL$1,1,1,"Данные"), 1),2)</f>
        <v>1238.33</v>
      </c>
      <c r="BM33" s="129">
        <f ca="1">ROUND(INDIRECT(ADDRESS(Данные!$A25,BM$1,1,1,"Данные"), 1),2)</f>
        <v>1238.33</v>
      </c>
      <c r="BN33" s="128">
        <f ca="1">(BL33-BL31)*BN$10</f>
        <v>11.999999999989086</v>
      </c>
      <c r="BO33" s="264">
        <f ca="1">(BM33-BM31)*BN$10</f>
        <v>11.999999999989086</v>
      </c>
      <c r="BP33" s="127">
        <f ca="1">ROUND(INDIRECT(ADDRESS(Данные!$A25,BP$1,1,1,"Данные"), 1),2)</f>
        <v>7616.51</v>
      </c>
      <c r="BQ33" s="129">
        <f ca="1">ROUND(INDIRECT(ADDRESS(Данные!$A25,BQ$1,1,1,"Данные"), 1),2)</f>
        <v>2342.98</v>
      </c>
      <c r="BR33" s="128">
        <f ca="1">(BP33-BP31)*BR$10</f>
        <v>0</v>
      </c>
      <c r="BS33" s="264">
        <f ca="1">(BQ33-BQ31)*BR$10</f>
        <v>0</v>
      </c>
      <c r="BT33" s="349">
        <f ca="1">ROUND(INDIRECT(ADDRESS(Данные!$A25,BT$1,1,1,"Данные"), 1),2)</f>
        <v>107.63</v>
      </c>
      <c r="BU33" s="129">
        <f ca="1">ROUND(INDIRECT(ADDRESS(Данные!$A25,BU$1,1,1,"Данные"), 1),2)</f>
        <v>6.96</v>
      </c>
      <c r="BV33" s="152">
        <f ca="1">(BT33-BT31)*BV$10</f>
        <v>0</v>
      </c>
      <c r="BW33" s="316">
        <f ca="1">(BU33-BU31)*BV$10</f>
        <v>0</v>
      </c>
      <c r="BX33" s="376">
        <f t="shared" ca="1" si="0"/>
        <v>45280.375</v>
      </c>
      <c r="BY33" s="335">
        <f t="shared" ca="1" si="1"/>
        <v>13178.000000010752</v>
      </c>
      <c r="BZ33" s="197">
        <f t="shared" ca="1" si="2"/>
        <v>1909.9999999978536</v>
      </c>
    </row>
    <row r="34" spans="1:78" s="126" customFormat="1" x14ac:dyDescent="0.2">
      <c r="A34" s="296">
        <f ca="1">INDIRECT(ADDRESS(Данные!$A26,4,1,1,"Данные"), 1)</f>
        <v>45280.395833333336</v>
      </c>
      <c r="B34" s="349">
        <f ca="1">ROUND(INDIRECT(ADDRESS(Данные!$A26,B$1,1,1,"Данные"), 1),2)</f>
        <v>12176.44</v>
      </c>
      <c r="C34" s="353">
        <f ca="1">ROUND(INDIRECT(ADDRESS(Данные!$A26,C$1,1,1,"Данные"), 1),2)</f>
        <v>5254.84</v>
      </c>
      <c r="D34" s="312">
        <f ca="1">(B34-B33)*D$10</f>
        <v>440.00000000232831</v>
      </c>
      <c r="E34" s="316">
        <f ca="1">(C34-C33)*D$10</f>
        <v>119.99999999898137</v>
      </c>
      <c r="F34" s="346">
        <f ca="1">ROUND(INDIRECT(ADDRESS(Данные!$A26,F$1,1,1,"Данные"), 1),2)</f>
        <v>41021.18</v>
      </c>
      <c r="G34" s="353">
        <f ca="1">ROUND(INDIRECT(ADDRESS(Данные!$A26,G$1,1,1,"Данные"), 1),2)</f>
        <v>9016.2900000000009</v>
      </c>
      <c r="H34" s="312">
        <f ca="1">(F34-F33)*H$10</f>
        <v>799.99999998835847</v>
      </c>
      <c r="I34" s="196">
        <f ca="1">(G34-G33)*H$10</f>
        <v>80.00000000174623</v>
      </c>
      <c r="J34" s="349">
        <f ca="1">ROUND(INDIRECT(ADDRESS(Данные!$A26,J$1,1,1,"Данные"), 1),2)</f>
        <v>16050.03</v>
      </c>
      <c r="K34" s="353">
        <f ca="1">ROUND(INDIRECT(ADDRESS(Данные!$A26,K$1,1,1,"Данные"), 1),2)</f>
        <v>3848.04</v>
      </c>
      <c r="L34" s="152">
        <f ca="1">(J34-J33)*L$10</f>
        <v>560.00000000494765</v>
      </c>
      <c r="M34" s="195">
        <f ca="1">(K34-K33)*L$10</f>
        <v>39.999999999054126</v>
      </c>
      <c r="N34" s="349">
        <f ca="1">ROUND(INDIRECT(ADDRESS(Данные!$A26,N$1,1,1,"Данные"), 1),2)</f>
        <v>6369.01</v>
      </c>
      <c r="O34" s="353">
        <f ca="1">ROUND(INDIRECT(ADDRESS(Данные!$A26,O$1,1,1,"Данные"), 1),2)</f>
        <v>1168.2</v>
      </c>
      <c r="P34" s="152">
        <f ca="1">(N34-N33)*P$10</f>
        <v>520.00000000043656</v>
      </c>
      <c r="Q34" s="316">
        <f ca="1">(O34-O33)*P$10</f>
        <v>39.99999999996362</v>
      </c>
      <c r="R34" s="127">
        <f ca="1">ROUND(INDIRECT(ADDRESS(Данные!$A26,R$1,1,1,"Данные"), 1),2)</f>
        <v>6463.58</v>
      </c>
      <c r="S34" s="129">
        <f ca="1">ROUND(INDIRECT(ADDRESS(Данные!$A26,S$1,1,1,"Данные"), 1),2)</f>
        <v>3042.77</v>
      </c>
      <c r="T34" s="152">
        <f ca="1">(R34-R33)*T$10</f>
        <v>840.00000000014552</v>
      </c>
      <c r="U34" s="314">
        <f ca="1">(S34-S33)*T$10</f>
        <v>280.00000000065484</v>
      </c>
      <c r="V34" s="123">
        <f ca="1">ROUND(INDIRECT(ADDRESS(Данные!$A26,V$1,1,1,"Данные"), 1),2)</f>
        <v>3098.15</v>
      </c>
      <c r="W34" s="129">
        <f ca="1">ROUND(INDIRECT(ADDRESS(Данные!$A26,W$1,1,1,"Данные"), 1),2)</f>
        <v>1217.43</v>
      </c>
      <c r="X34" s="152">
        <f ca="1">(V34-V33)*X$10</f>
        <v>79.99999999992724</v>
      </c>
      <c r="Y34" s="195">
        <f ca="1">(W34-W33)*X$10</f>
        <v>0</v>
      </c>
      <c r="Z34" s="331">
        <f ca="1">INDIRECT(ADDRESS(Данные!$A26,4,1,1,"Данные"), 1)</f>
        <v>45280.395833333336</v>
      </c>
      <c r="AA34" s="349">
        <f ca="1">ROUND(INDIRECT(ADDRESS(Данные!$A26,AA$1,1,1,"Данные"), 1),2)</f>
        <v>14076.36</v>
      </c>
      <c r="AB34" s="353">
        <f ca="1">ROUND(INDIRECT(ADDRESS(Данные!$A26,AB$1,1,1,"Данные"), 1),2)</f>
        <v>2864.1</v>
      </c>
      <c r="AC34" s="128">
        <f ca="1">(AA34-AA33)*AC$10</f>
        <v>1000</v>
      </c>
      <c r="AD34" s="264">
        <f ca="1">(AB34-AB33)*AC$10</f>
        <v>79.99999999992724</v>
      </c>
      <c r="AE34" s="346">
        <f ca="1">ROUND(INDIRECT(ADDRESS(Данные!$A26,AE$1,1,1,"Данные"), 1),2)</f>
        <v>14163.91</v>
      </c>
      <c r="AF34" s="353">
        <f ca="1">ROUND(INDIRECT(ADDRESS(Данные!$A26,AF$1,1,1,"Данные"), 1),2)</f>
        <v>4579.82</v>
      </c>
      <c r="AG34" s="152">
        <f ca="1">(AE34-AE33)*AG$10</f>
        <v>419.99999999825377</v>
      </c>
      <c r="AH34" s="196">
        <f ca="1">(AF34-AF33)*AG$10</f>
        <v>119.99999999716238</v>
      </c>
      <c r="AI34" s="349">
        <f ca="1">ROUND(INDIRECT(ADDRESS(Данные!$A26,AI$1,1,1,"Данные"), 1),2)</f>
        <v>1359.55</v>
      </c>
      <c r="AJ34" s="353">
        <f ca="1">ROUND(INDIRECT(ADDRESS(Данные!$A26,AJ$1,1,1,"Данные"), 1),2)</f>
        <v>388.05</v>
      </c>
      <c r="AK34" s="128">
        <f ca="1">(AI34-AI33)*AK$10</f>
        <v>720.00000000025466</v>
      </c>
      <c r="AL34" s="264">
        <f ca="1">(AJ34-AJ33)*AK$10</f>
        <v>80.000000000154614</v>
      </c>
      <c r="AM34" s="346">
        <f ca="1">ROUND(INDIRECT(ADDRESS(Данные!$A26,AM$1,1,1,"Данные"), 1),2)</f>
        <v>19416.330000000002</v>
      </c>
      <c r="AN34" s="353">
        <f ca="1">ROUND(INDIRECT(ADDRESS(Данные!$A26,AN$1,1,1,"Данные"), 1),2)</f>
        <v>7650.89</v>
      </c>
      <c r="AO34" s="128">
        <f ca="1">(AM34-AM33)*AO$10</f>
        <v>600.00000000582077</v>
      </c>
      <c r="AP34" s="292">
        <f ca="1">(AN34-AN33)*AO$10</f>
        <v>80.00000000174623</v>
      </c>
      <c r="AQ34" s="349">
        <f ca="1">ROUND(INDIRECT(ADDRESS(Данные!$A26,AQ$1,1,1,"Данные"), 1),2)</f>
        <v>15513.33</v>
      </c>
      <c r="AR34" s="353">
        <f ca="1">ROUND(INDIRECT(ADDRESS(Данные!$A26,AR$1,1,1,"Данные"), 1),2)</f>
        <v>4021.75</v>
      </c>
      <c r="AS34" s="128">
        <f ca="1">(AQ34-AQ33)*AS$10</f>
        <v>660.00000000349246</v>
      </c>
      <c r="AT34" s="264">
        <f ca="1">(AR34-AR33)*AS$10</f>
        <v>60.000000001309672</v>
      </c>
      <c r="AU34" s="346">
        <f ca="1">ROUND(INDIRECT(ADDRESS(Данные!$A26,AU$1,1,1,"Данные"), 1),2)</f>
        <v>2788.79</v>
      </c>
      <c r="AV34" s="353">
        <f ca="1">ROUND(INDIRECT(ADDRESS(Данные!$A26,AV$1,1,1,"Данные"), 1),2)</f>
        <v>1238.33</v>
      </c>
      <c r="AW34" s="128">
        <f ca="1">(AU34-AU33)*AW$10</f>
        <v>35.999999999967258</v>
      </c>
      <c r="AX34" s="292">
        <f ca="1">(AV34-AV33)*AW$10</f>
        <v>0</v>
      </c>
      <c r="AY34" s="285">
        <f ca="1">INDIRECT(ADDRESS(Данные!$A26,4,1,1,"Данные"), 1)</f>
        <v>45280.395833333336</v>
      </c>
      <c r="AZ34" s="346">
        <f ca="1">ROUND(INDIRECT(ADDRESS(Данные!$A26,AZ$1,1,1,"Данные"), 1),2)</f>
        <v>2531.94</v>
      </c>
      <c r="BA34" s="353">
        <f ca="1">ROUND(INDIRECT(ADDRESS(Данные!$A26,BA$1,1,1,"Данные"), 1),2)</f>
        <v>0</v>
      </c>
      <c r="BB34" s="128">
        <f ca="1">(AZ34-AZ33)*BB$10</f>
        <v>66.000000000076398</v>
      </c>
      <c r="BC34" s="292">
        <f ca="1">(BA34-BA33)*BB$10</f>
        <v>0</v>
      </c>
      <c r="BD34" s="349">
        <f ca="1">ROUND(INDIRECT(ADDRESS(Данные!$A26,BD$1,1,1,"Данные"), 1),2)</f>
        <v>7201.98</v>
      </c>
      <c r="BE34" s="353">
        <f ca="1">ROUND(INDIRECT(ADDRESS(Данные!$A26,BE$1,1,1,"Данные"), 1),2)</f>
        <v>4698.46</v>
      </c>
      <c r="BF34" s="128">
        <f ca="1">(BD34-BD33)*BF$10</f>
        <v>65.999999999803549</v>
      </c>
      <c r="BG34" s="292">
        <f ca="1">(BE34-BE33)*BF$10</f>
        <v>60.000000000218279</v>
      </c>
      <c r="BH34" s="123">
        <f ca="1">ROUND(INDIRECT(ADDRESS(Данные!$A26,BH$1,1,1,"Данные"), 1),2)</f>
        <v>89.23</v>
      </c>
      <c r="BI34" s="129">
        <f ca="1">ROUND(INDIRECT(ADDRESS(Данные!$A26,BI$1,1,1,"Данные"), 1),2)</f>
        <v>52.02</v>
      </c>
      <c r="BJ34" s="128">
        <f ca="1">(BH34-BH33)*BJ$10</f>
        <v>0</v>
      </c>
      <c r="BK34" s="292">
        <f ca="1">(BI34-BI33)*BJ$10</f>
        <v>0</v>
      </c>
      <c r="BL34" s="123">
        <f ca="1">ROUND(INDIRECT(ADDRESS(Данные!$A26,BL$1,1,1,"Данные"), 1),2)</f>
        <v>1238.33</v>
      </c>
      <c r="BM34" s="129">
        <f ca="1">ROUND(INDIRECT(ADDRESS(Данные!$A26,BM$1,1,1,"Данные"), 1),2)</f>
        <v>1238.33</v>
      </c>
      <c r="BN34" s="128">
        <f ca="1">(BL34-BL33)*BN$10</f>
        <v>0</v>
      </c>
      <c r="BO34" s="264">
        <f ca="1">(BM34-BM33)*BN$10</f>
        <v>0</v>
      </c>
      <c r="BP34" s="127">
        <f ca="1">ROUND(INDIRECT(ADDRESS(Данные!$A26,BP$1,1,1,"Данные"), 1),2)</f>
        <v>7616.51</v>
      </c>
      <c r="BQ34" s="129">
        <f ca="1">ROUND(INDIRECT(ADDRESS(Данные!$A26,BQ$1,1,1,"Данные"), 1),2)</f>
        <v>2342.98</v>
      </c>
      <c r="BR34" s="128">
        <f ca="1">(BP34-BP33)*BR$10</f>
        <v>0</v>
      </c>
      <c r="BS34" s="264">
        <f ca="1">(BQ34-BQ33)*BR$10</f>
        <v>0</v>
      </c>
      <c r="BT34" s="349">
        <f ca="1">ROUND(INDIRECT(ADDRESS(Данные!$A26,BT$1,1,1,"Данные"), 1),2)</f>
        <v>107.63</v>
      </c>
      <c r="BU34" s="129">
        <f ca="1">ROUND(INDIRECT(ADDRESS(Данные!$A26,BU$1,1,1,"Данные"), 1),2)</f>
        <v>6.96</v>
      </c>
      <c r="BV34" s="152">
        <f ca="1">(BT34-BT33)*BV$10</f>
        <v>0</v>
      </c>
      <c r="BW34" s="316">
        <f ca="1">(BU34-BU33)*BV$10</f>
        <v>0</v>
      </c>
      <c r="BX34" s="376">
        <f t="shared" ca="1" si="0"/>
        <v>45280.395833333336</v>
      </c>
      <c r="BY34" s="335">
        <f t="shared" ca="1" si="1"/>
        <v>6808.0000000038126</v>
      </c>
      <c r="BZ34" s="197">
        <f t="shared" ca="1" si="2"/>
        <v>1040.0000000009186</v>
      </c>
    </row>
    <row r="35" spans="1:78" s="126" customFormat="1" x14ac:dyDescent="0.2">
      <c r="A35" s="296">
        <f ca="1">INDIRECT(ADDRESS(Данные!$A27,4,1,1,"Данные"), 1)</f>
        <v>45280.416666666664</v>
      </c>
      <c r="B35" s="349">
        <f ca="1">ROUND(INDIRECT(ADDRESS(Данные!$A27,B$1,1,1,"Данные"), 1),2)</f>
        <v>12176.54</v>
      </c>
      <c r="C35" s="353">
        <f ca="1">ROUND(INDIRECT(ADDRESS(Данные!$A27,C$1,1,1,"Данные"), 1),2)</f>
        <v>5254.86</v>
      </c>
      <c r="D35" s="312">
        <f ca="1">(B35-B33)*D$10</f>
        <v>840.0000000037835</v>
      </c>
      <c r="E35" s="195">
        <f ca="1">(C35-C33)*D$10</f>
        <v>199.99999999708962</v>
      </c>
      <c r="F35" s="346">
        <f ca="1">ROUND(INDIRECT(ADDRESS(Данные!$A27,F$1,1,1,"Данные"), 1),2)</f>
        <v>41021.370000000003</v>
      </c>
      <c r="G35" s="353">
        <f ca="1">ROUND(INDIRECT(ADDRESS(Данные!$A27,G$1,1,1,"Данные"), 1),2)</f>
        <v>9016.31</v>
      </c>
      <c r="H35" s="312">
        <f ca="1">(F35-F33)*H$10</f>
        <v>1559.9999999976717</v>
      </c>
      <c r="I35" s="196">
        <f ca="1">(G35-G33)*H$10</f>
        <v>159.9999999962165</v>
      </c>
      <c r="J35" s="349">
        <f ca="1">ROUND(INDIRECT(ADDRESS(Данные!$A27,J$1,1,1,"Данные"), 1),2)</f>
        <v>16050.16</v>
      </c>
      <c r="K35" s="353">
        <f ca="1">ROUND(INDIRECT(ADDRESS(Данные!$A27,K$1,1,1,"Данные"), 1),2)</f>
        <v>3848.06</v>
      </c>
      <c r="L35" s="152">
        <f ca="1">(J35-J33)*L$10</f>
        <v>1080.0000000017462</v>
      </c>
      <c r="M35" s="195">
        <f ca="1">(K35-K33)*L$10</f>
        <v>119.99999999898137</v>
      </c>
      <c r="N35" s="349">
        <f ca="1">ROUND(INDIRECT(ADDRESS(Данные!$A27,N$1,1,1,"Данные"), 1),2)</f>
        <v>6369.14</v>
      </c>
      <c r="O35" s="353">
        <f ca="1">ROUND(INDIRECT(ADDRESS(Данные!$A27,O$1,1,1,"Данные"), 1),2)</f>
        <v>1168.21</v>
      </c>
      <c r="P35" s="152">
        <f ca="1">(N35-N33)*P$10</f>
        <v>1040.0000000008731</v>
      </c>
      <c r="Q35" s="316">
        <f ca="1">(O35-O33)*P$10</f>
        <v>79.99999999992724</v>
      </c>
      <c r="R35" s="127">
        <f ca="1">ROUND(INDIRECT(ADDRESS(Данные!$A27,R$1,1,1,"Данные"), 1),2)</f>
        <v>6463.8</v>
      </c>
      <c r="S35" s="129">
        <f ca="1">ROUND(INDIRECT(ADDRESS(Данные!$A27,S$1,1,1,"Данные"), 1),2)</f>
        <v>3042.84</v>
      </c>
      <c r="T35" s="152">
        <f ca="1">(R35-R33)*T$10</f>
        <v>1720.0000000011642</v>
      </c>
      <c r="U35" s="314">
        <f ca="1">(S35-S33)*T$10</f>
        <v>560.00000000130967</v>
      </c>
      <c r="V35" s="123">
        <f ca="1">ROUND(INDIRECT(ADDRESS(Данные!$A27,V$1,1,1,"Данные"), 1),2)</f>
        <v>3098.17</v>
      </c>
      <c r="W35" s="129">
        <f ca="1">ROUND(INDIRECT(ADDRESS(Данные!$A27,W$1,1,1,"Данные"), 1),2)</f>
        <v>1217.44</v>
      </c>
      <c r="X35" s="152">
        <f ca="1">(V35-V33)*X$10</f>
        <v>159.99999999985448</v>
      </c>
      <c r="Y35" s="195">
        <f ca="1">(W35-W33)*X$10</f>
        <v>39.99999999996362</v>
      </c>
      <c r="Z35" s="331">
        <f ca="1">INDIRECT(ADDRESS(Данные!$A27,4,1,1,"Данные"), 1)</f>
        <v>45280.416666666664</v>
      </c>
      <c r="AA35" s="349">
        <f ca="1">ROUND(INDIRECT(ADDRESS(Данные!$A27,AA$1,1,1,"Данные"), 1),2)</f>
        <v>14076.61</v>
      </c>
      <c r="AB35" s="353">
        <f ca="1">ROUND(INDIRECT(ADDRESS(Данные!$A27,AB$1,1,1,"Данные"), 1),2)</f>
        <v>2864.12</v>
      </c>
      <c r="AC35" s="128">
        <f ca="1">(AA35-AA33)*AC$10</f>
        <v>2000</v>
      </c>
      <c r="AD35" s="264">
        <f ca="1">(AB35-AB33)*AC$10</f>
        <v>159.99999999985448</v>
      </c>
      <c r="AE35" s="346">
        <f ca="1">ROUND(INDIRECT(ADDRESS(Данные!$A27,AE$1,1,1,"Данные"), 1),2)</f>
        <v>14163.98</v>
      </c>
      <c r="AF35" s="353">
        <f ca="1">ROUND(INDIRECT(ADDRESS(Данные!$A27,AF$1,1,1,"Данные"), 1),2)</f>
        <v>4579.83</v>
      </c>
      <c r="AG35" s="152">
        <f ca="1">(AE35-AE33)*AG$10</f>
        <v>839.99999999650754</v>
      </c>
      <c r="AH35" s="196">
        <f ca="1">(AF35-AF33)*AG$10</f>
        <v>179.99999999847205</v>
      </c>
      <c r="AI35" s="349">
        <f ca="1">ROUND(INDIRECT(ADDRESS(Данные!$A27,AI$1,1,1,"Данные"), 1),2)</f>
        <v>1359.72</v>
      </c>
      <c r="AJ35" s="353">
        <f ca="1">ROUND(INDIRECT(ADDRESS(Данные!$A27,AJ$1,1,1,"Данные"), 1),2)</f>
        <v>388.07</v>
      </c>
      <c r="AK35" s="128">
        <f ca="1">(AI35-AI33)*AK$10</f>
        <v>1400.0000000005457</v>
      </c>
      <c r="AL35" s="264">
        <f ca="1">(AJ35-AJ33)*AK$10</f>
        <v>160.00000000008185</v>
      </c>
      <c r="AM35" s="346">
        <f ca="1">ROUND(INDIRECT(ADDRESS(Данные!$A27,AM$1,1,1,"Данные"), 1),2)</f>
        <v>19416.48</v>
      </c>
      <c r="AN35" s="353">
        <f ca="1">ROUND(INDIRECT(ADDRESS(Данные!$A27,AN$1,1,1,"Данные"), 1),2)</f>
        <v>7650.91</v>
      </c>
      <c r="AO35" s="128">
        <f ca="1">(AM35-AM33)*AO$10</f>
        <v>1199.9999999970896</v>
      </c>
      <c r="AP35" s="292">
        <f ca="1">(AN35-AN33)*AO$10</f>
        <v>159.99999999985448</v>
      </c>
      <c r="AQ35" s="349">
        <f ca="1">ROUND(INDIRECT(ADDRESS(Данные!$A27,AQ$1,1,1,"Данные"), 1),2)</f>
        <v>15513.45</v>
      </c>
      <c r="AR35" s="353">
        <f ca="1">ROUND(INDIRECT(ADDRESS(Данные!$A27,AR$1,1,1,"Данные"), 1),2)</f>
        <v>4021.76</v>
      </c>
      <c r="AS35" s="128">
        <f ca="1">(AQ35-AQ33)*AS$10</f>
        <v>1380.0000000082946</v>
      </c>
      <c r="AT35" s="264">
        <f ca="1">(AR35-AR33)*AS$10</f>
        <v>120.00000000261934</v>
      </c>
      <c r="AU35" s="346">
        <f ca="1">ROUND(INDIRECT(ADDRESS(Данные!$A27,AU$1,1,1,"Данные"), 1),2)</f>
        <v>2788.85</v>
      </c>
      <c r="AV35" s="353">
        <f ca="1">ROUND(INDIRECT(ADDRESS(Данные!$A27,AV$1,1,1,"Данные"), 1),2)</f>
        <v>1238.3399999999999</v>
      </c>
      <c r="AW35" s="128">
        <f ca="1">(AU35-AU33)*AW$10</f>
        <v>71.999999999934516</v>
      </c>
      <c r="AX35" s="292">
        <f ca="1">(AV35-AV33)*AW$10</f>
        <v>5.999999999994543</v>
      </c>
      <c r="AY35" s="285">
        <f ca="1">INDIRECT(ADDRESS(Данные!$A27,4,1,1,"Данные"), 1)</f>
        <v>45280.416666666664</v>
      </c>
      <c r="AZ35" s="346">
        <f ca="1">ROUND(INDIRECT(ADDRESS(Данные!$A27,AZ$1,1,1,"Данные"), 1),2)</f>
        <v>2532.17</v>
      </c>
      <c r="BA35" s="353">
        <f ca="1">ROUND(INDIRECT(ADDRESS(Данные!$A27,BA$1,1,1,"Данные"), 1),2)</f>
        <v>0</v>
      </c>
      <c r="BB35" s="128">
        <f ca="1">(AZ35-AZ33)*BB$10</f>
        <v>135.00000000008185</v>
      </c>
      <c r="BC35" s="292">
        <f ca="1">(BA35-BA33)*BB$10</f>
        <v>0</v>
      </c>
      <c r="BD35" s="349">
        <f ca="1">ROUND(INDIRECT(ADDRESS(Данные!$A27,BD$1,1,1,"Данные"), 1),2)</f>
        <v>7202.12</v>
      </c>
      <c r="BE35" s="353">
        <f ca="1">ROUND(INDIRECT(ADDRESS(Данные!$A27,BE$1,1,1,"Данные"), 1),2)</f>
        <v>4698.58</v>
      </c>
      <c r="BF35" s="128">
        <f ca="1">(BD35-BD33)*BF$10</f>
        <v>150</v>
      </c>
      <c r="BG35" s="292">
        <f ca="1">(BE35-BE33)*BF$10</f>
        <v>132.0000000001528</v>
      </c>
      <c r="BH35" s="123">
        <f ca="1">ROUND(INDIRECT(ADDRESS(Данные!$A27,BH$1,1,1,"Данные"), 1),2)</f>
        <v>89.23</v>
      </c>
      <c r="BI35" s="129">
        <f ca="1">ROUND(INDIRECT(ADDRESS(Данные!$A27,BI$1,1,1,"Данные"), 1),2)</f>
        <v>52.02</v>
      </c>
      <c r="BJ35" s="128">
        <f ca="1">(BH35-BH33)*BJ$10</f>
        <v>0</v>
      </c>
      <c r="BK35" s="292">
        <f ca="1">(BI35-BI33)*BJ$10</f>
        <v>0</v>
      </c>
      <c r="BL35" s="123">
        <f ca="1">ROUND(INDIRECT(ADDRESS(Данные!$A27,BL$1,1,1,"Данные"), 1),2)</f>
        <v>1238.3399999999999</v>
      </c>
      <c r="BM35" s="129">
        <f ca="1">ROUND(INDIRECT(ADDRESS(Данные!$A27,BM$1,1,1,"Данные"), 1),2)</f>
        <v>1238.3399999999999</v>
      </c>
      <c r="BN35" s="128">
        <f ca="1">(BL35-BL33)*BN$10</f>
        <v>5.999999999994543</v>
      </c>
      <c r="BO35" s="264">
        <f ca="1">(BM35-BM33)*BN$10</f>
        <v>5.999999999994543</v>
      </c>
      <c r="BP35" s="127">
        <f ca="1">ROUND(INDIRECT(ADDRESS(Данные!$A27,BP$1,1,1,"Данные"), 1),2)</f>
        <v>7616.51</v>
      </c>
      <c r="BQ35" s="129">
        <f ca="1">ROUND(INDIRECT(ADDRESS(Данные!$A27,BQ$1,1,1,"Данные"), 1),2)</f>
        <v>2342.98</v>
      </c>
      <c r="BR35" s="128">
        <f ca="1">(BP35-BP33)*BR$10</f>
        <v>0</v>
      </c>
      <c r="BS35" s="264">
        <f ca="1">(BQ35-BQ33)*BR$10</f>
        <v>0</v>
      </c>
      <c r="BT35" s="349">
        <f ca="1">ROUND(INDIRECT(ADDRESS(Данные!$A27,BT$1,1,1,"Данные"), 1),2)</f>
        <v>107.63</v>
      </c>
      <c r="BU35" s="129">
        <f ca="1">ROUND(INDIRECT(ADDRESS(Данные!$A27,BU$1,1,1,"Данные"), 1),2)</f>
        <v>6.96</v>
      </c>
      <c r="BV35" s="152">
        <f ca="1">(BT35-BT33)*BV$10</f>
        <v>0</v>
      </c>
      <c r="BW35" s="316">
        <f ca="1">(BU35-BU33)*BV$10</f>
        <v>0</v>
      </c>
      <c r="BX35" s="376">
        <f t="shared" ca="1" si="0"/>
        <v>45280.416666666664</v>
      </c>
      <c r="BY35" s="335">
        <f t="shared" ca="1" si="1"/>
        <v>13583.000000007542</v>
      </c>
      <c r="BZ35" s="197">
        <f t="shared" ca="1" si="2"/>
        <v>2083.9999999945121</v>
      </c>
    </row>
    <row r="36" spans="1:78" s="126" customFormat="1" x14ac:dyDescent="0.2">
      <c r="A36" s="296">
        <f ca="1">INDIRECT(ADDRESS(Данные!$A28,4,1,1,"Данные"), 1)</f>
        <v>45280.4375</v>
      </c>
      <c r="B36" s="349">
        <f ca="1">ROUND(INDIRECT(ADDRESS(Данные!$A28,B$1,1,1,"Данные"), 1),2)</f>
        <v>12176.65</v>
      </c>
      <c r="C36" s="353">
        <f ca="1">ROUND(INDIRECT(ADDRESS(Данные!$A28,C$1,1,1,"Данные"), 1),2)</f>
        <v>5254.88</v>
      </c>
      <c r="D36" s="312">
        <f ca="1">(B36-B35)*D$10</f>
        <v>439.99999999505235</v>
      </c>
      <c r="E36" s="316">
        <f ca="1">(C36-C35)*D$10</f>
        <v>80.00000000174623</v>
      </c>
      <c r="F36" s="346">
        <f ca="1">ROUND(INDIRECT(ADDRESS(Данные!$A28,F$1,1,1,"Данные"), 1),2)</f>
        <v>41021.57</v>
      </c>
      <c r="G36" s="353">
        <f ca="1">ROUND(INDIRECT(ADDRESS(Данные!$A28,G$1,1,1,"Данные"), 1),2)</f>
        <v>9016.33</v>
      </c>
      <c r="H36" s="312">
        <f ca="1">(F36-F35)*H$10</f>
        <v>799.99999998835847</v>
      </c>
      <c r="I36" s="196">
        <f ca="1">(G36-G35)*H$10</f>
        <v>80.00000000174623</v>
      </c>
      <c r="J36" s="349">
        <f ca="1">ROUND(INDIRECT(ADDRESS(Данные!$A28,J$1,1,1,"Данные"), 1),2)</f>
        <v>16050.3</v>
      </c>
      <c r="K36" s="353">
        <f ca="1">ROUND(INDIRECT(ADDRESS(Данные!$A28,K$1,1,1,"Данные"), 1),2)</f>
        <v>3848.07</v>
      </c>
      <c r="L36" s="152">
        <f ca="1">(J36-J35)*L$10</f>
        <v>559.99999999767169</v>
      </c>
      <c r="M36" s="195">
        <f ca="1">(K36-K35)*L$10</f>
        <v>40.000000000873115</v>
      </c>
      <c r="N36" s="349">
        <f ca="1">ROUND(INDIRECT(ADDRESS(Данные!$A28,N$1,1,1,"Данные"), 1),2)</f>
        <v>6369.27</v>
      </c>
      <c r="O36" s="353">
        <f ca="1">ROUND(INDIRECT(ADDRESS(Данные!$A28,O$1,1,1,"Данные"), 1),2)</f>
        <v>1168.21</v>
      </c>
      <c r="P36" s="152">
        <f ca="1">(N36-N35)*P$10</f>
        <v>520.00000000043656</v>
      </c>
      <c r="Q36" s="316">
        <f ca="1">(O36-O35)*P$10</f>
        <v>0</v>
      </c>
      <c r="R36" s="127">
        <f ca="1">ROUND(INDIRECT(ADDRESS(Данные!$A28,R$1,1,1,"Данные"), 1),2)</f>
        <v>6464.01</v>
      </c>
      <c r="S36" s="129">
        <f ca="1">ROUND(INDIRECT(ADDRESS(Данные!$A28,S$1,1,1,"Данные"), 1),2)</f>
        <v>3042.92</v>
      </c>
      <c r="T36" s="152">
        <f ca="1">(R36-R35)*T$10</f>
        <v>840.00000000014552</v>
      </c>
      <c r="U36" s="314">
        <f ca="1">(S36-S35)*T$10</f>
        <v>319.99999999970896</v>
      </c>
      <c r="V36" s="123">
        <f ca="1">ROUND(INDIRECT(ADDRESS(Данные!$A28,V$1,1,1,"Данные"), 1),2)</f>
        <v>3098.19</v>
      </c>
      <c r="W36" s="129">
        <f ca="1">ROUND(INDIRECT(ADDRESS(Данные!$A28,W$1,1,1,"Данные"), 1),2)</f>
        <v>1217.44</v>
      </c>
      <c r="X36" s="152">
        <f ca="1">(V36-V35)*X$10</f>
        <v>79.99999999992724</v>
      </c>
      <c r="Y36" s="195">
        <f ca="1">(W36-W35)*X$10</f>
        <v>0</v>
      </c>
      <c r="Z36" s="331">
        <f ca="1">INDIRECT(ADDRESS(Данные!$A28,4,1,1,"Данные"), 1)</f>
        <v>45280.4375</v>
      </c>
      <c r="AA36" s="349">
        <f ca="1">ROUND(INDIRECT(ADDRESS(Данные!$A28,AA$1,1,1,"Данные"), 1),2)</f>
        <v>14076.85</v>
      </c>
      <c r="AB36" s="353">
        <f ca="1">ROUND(INDIRECT(ADDRESS(Данные!$A28,AB$1,1,1,"Данные"), 1),2)</f>
        <v>2864.14</v>
      </c>
      <c r="AC36" s="128">
        <f ca="1">(AA36-AA35)*AC$10</f>
        <v>959.99999999912689</v>
      </c>
      <c r="AD36" s="264">
        <f ca="1">(AB36-AB35)*AC$10</f>
        <v>79.99999999992724</v>
      </c>
      <c r="AE36" s="346">
        <f ca="1">ROUND(INDIRECT(ADDRESS(Данные!$A28,AE$1,1,1,"Данные"), 1),2)</f>
        <v>14164.05</v>
      </c>
      <c r="AF36" s="353">
        <f ca="1">ROUND(INDIRECT(ADDRESS(Данные!$A28,AF$1,1,1,"Данные"), 1),2)</f>
        <v>4579.84</v>
      </c>
      <c r="AG36" s="152">
        <f ca="1">(AE36-AE35)*AG$10</f>
        <v>419.99999999825377</v>
      </c>
      <c r="AH36" s="196">
        <f ca="1">(AF36-AF35)*AG$10</f>
        <v>60.000000001309672</v>
      </c>
      <c r="AI36" s="349">
        <f ca="1">ROUND(INDIRECT(ADDRESS(Данные!$A28,AI$1,1,1,"Данные"), 1),2)</f>
        <v>1359.89</v>
      </c>
      <c r="AJ36" s="353">
        <f ca="1">ROUND(INDIRECT(ADDRESS(Данные!$A28,AJ$1,1,1,"Данные"), 1),2)</f>
        <v>388.09</v>
      </c>
      <c r="AK36" s="128">
        <f ca="1">(AI36-AI35)*AK$10</f>
        <v>680.00000000029104</v>
      </c>
      <c r="AL36" s="264">
        <f ca="1">(AJ36-AJ35)*AK$10</f>
        <v>79.99999999992724</v>
      </c>
      <c r="AM36" s="346">
        <f ca="1">ROUND(INDIRECT(ADDRESS(Данные!$A28,AM$1,1,1,"Данные"), 1),2)</f>
        <v>19416.62</v>
      </c>
      <c r="AN36" s="353">
        <f ca="1">ROUND(INDIRECT(ADDRESS(Данные!$A28,AN$1,1,1,"Данные"), 1),2)</f>
        <v>7650.94</v>
      </c>
      <c r="AO36" s="128">
        <f ca="1">(AM36-AM35)*AO$10</f>
        <v>559.99999999767169</v>
      </c>
      <c r="AP36" s="292">
        <f ca="1">(AN36-AN35)*AO$10</f>
        <v>119.99999999898137</v>
      </c>
      <c r="AQ36" s="349">
        <f ca="1">ROUND(INDIRECT(ADDRESS(Данные!$A28,AQ$1,1,1,"Данные"), 1),2)</f>
        <v>15513.57</v>
      </c>
      <c r="AR36" s="353">
        <f ca="1">ROUND(INDIRECT(ADDRESS(Данные!$A28,AR$1,1,1,"Данные"), 1),2)</f>
        <v>4021.77</v>
      </c>
      <c r="AS36" s="128">
        <f ca="1">(AQ36-AQ35)*AS$10</f>
        <v>719.9999999938882</v>
      </c>
      <c r="AT36" s="264">
        <f ca="1">(AR36-AR35)*AS$10</f>
        <v>59.999999998581188</v>
      </c>
      <c r="AU36" s="346">
        <f ca="1">ROUND(INDIRECT(ADDRESS(Данные!$A28,AU$1,1,1,"Данные"), 1),2)</f>
        <v>2788.91</v>
      </c>
      <c r="AV36" s="353">
        <f ca="1">ROUND(INDIRECT(ADDRESS(Данные!$A28,AV$1,1,1,"Данные"), 1),2)</f>
        <v>1238.3499999999999</v>
      </c>
      <c r="AW36" s="128">
        <f ca="1">(AU36-AU35)*AW$10</f>
        <v>35.999999999967258</v>
      </c>
      <c r="AX36" s="292">
        <f ca="1">(AV36-AV35)*AW$10</f>
        <v>5.999999999994543</v>
      </c>
      <c r="AY36" s="285">
        <f ca="1">INDIRECT(ADDRESS(Данные!$A28,4,1,1,"Данные"), 1)</f>
        <v>45280.4375</v>
      </c>
      <c r="AZ36" s="346">
        <f ca="1">ROUND(INDIRECT(ADDRESS(Данные!$A28,AZ$1,1,1,"Данные"), 1),2)</f>
        <v>2532.41</v>
      </c>
      <c r="BA36" s="353">
        <f ca="1">ROUND(INDIRECT(ADDRESS(Данные!$A28,BA$1,1,1,"Данные"), 1),2)</f>
        <v>0</v>
      </c>
      <c r="BB36" s="128">
        <f ca="1">(AZ36-AZ35)*BB$10</f>
        <v>71.999999999934516</v>
      </c>
      <c r="BC36" s="292">
        <f ca="1">(BA36-BA35)*BB$10</f>
        <v>0</v>
      </c>
      <c r="BD36" s="349">
        <f ca="1">ROUND(INDIRECT(ADDRESS(Данные!$A28,BD$1,1,1,"Данные"), 1),2)</f>
        <v>7202.19</v>
      </c>
      <c r="BE36" s="353">
        <f ca="1">ROUND(INDIRECT(ADDRESS(Данные!$A28,BE$1,1,1,"Данные"), 1),2)</f>
        <v>4698.6400000000003</v>
      </c>
      <c r="BF36" s="128">
        <f ca="1">(BD36-BD35)*BF$10</f>
        <v>41.999999999825377</v>
      </c>
      <c r="BG36" s="292">
        <f ca="1">(BE36-BE35)*BF$10</f>
        <v>36.000000000240107</v>
      </c>
      <c r="BH36" s="123">
        <f ca="1">ROUND(INDIRECT(ADDRESS(Данные!$A28,BH$1,1,1,"Данные"), 1),2)</f>
        <v>89.23</v>
      </c>
      <c r="BI36" s="129">
        <f ca="1">ROUND(INDIRECT(ADDRESS(Данные!$A28,BI$1,1,1,"Данные"), 1),2)</f>
        <v>52.02</v>
      </c>
      <c r="BJ36" s="128">
        <f ca="1">(BH36-BH35)*BJ$10</f>
        <v>0</v>
      </c>
      <c r="BK36" s="292">
        <f ca="1">(BI36-BI35)*BJ$10</f>
        <v>0</v>
      </c>
      <c r="BL36" s="123">
        <f ca="1">ROUND(INDIRECT(ADDRESS(Данные!$A28,BL$1,1,1,"Данные"), 1),2)</f>
        <v>1238.3499999999999</v>
      </c>
      <c r="BM36" s="129">
        <f ca="1">ROUND(INDIRECT(ADDRESS(Данные!$A28,BM$1,1,1,"Данные"), 1),2)</f>
        <v>1238.3499999999999</v>
      </c>
      <c r="BN36" s="128">
        <f ca="1">(BL36-BL35)*BN$10</f>
        <v>5.999999999994543</v>
      </c>
      <c r="BO36" s="264">
        <f ca="1">(BM36-BM35)*BN$10</f>
        <v>5.999999999994543</v>
      </c>
      <c r="BP36" s="127">
        <f ca="1">ROUND(INDIRECT(ADDRESS(Данные!$A28,BP$1,1,1,"Данные"), 1),2)</f>
        <v>7616.51</v>
      </c>
      <c r="BQ36" s="129">
        <f ca="1">ROUND(INDIRECT(ADDRESS(Данные!$A28,BQ$1,1,1,"Данные"), 1),2)</f>
        <v>2342.98</v>
      </c>
      <c r="BR36" s="128">
        <f ca="1">(BP36-BP35)*BR$10</f>
        <v>0</v>
      </c>
      <c r="BS36" s="264">
        <f ca="1">(BQ36-BQ35)*BR$10</f>
        <v>0</v>
      </c>
      <c r="BT36" s="349">
        <f ca="1">ROUND(INDIRECT(ADDRESS(Данные!$A28,BT$1,1,1,"Данные"), 1),2)</f>
        <v>107.63</v>
      </c>
      <c r="BU36" s="129">
        <f ca="1">ROUND(INDIRECT(ADDRESS(Данные!$A28,BU$1,1,1,"Данные"), 1),2)</f>
        <v>6.96</v>
      </c>
      <c r="BV36" s="152">
        <f ca="1">(BT36-BT35)*BV$10</f>
        <v>0</v>
      </c>
      <c r="BW36" s="316">
        <f ca="1">(BU36-BU35)*BV$10</f>
        <v>0</v>
      </c>
      <c r="BX36" s="376">
        <f t="shared" ca="1" si="0"/>
        <v>45280.4375</v>
      </c>
      <c r="BY36" s="335">
        <f t="shared" ca="1" si="1"/>
        <v>6735.9999999705451</v>
      </c>
      <c r="BZ36" s="197">
        <f t="shared" ca="1" si="2"/>
        <v>968.00000000303044</v>
      </c>
    </row>
    <row r="37" spans="1:78" s="126" customFormat="1" x14ac:dyDescent="0.2">
      <c r="A37" s="296">
        <f ca="1">INDIRECT(ADDRESS(Данные!$A29,4,1,1,"Данные"), 1)</f>
        <v>45280.458333333336</v>
      </c>
      <c r="B37" s="349">
        <f ca="1">ROUND(INDIRECT(ADDRESS(Данные!$A29,B$1,1,1,"Данные"), 1),2)</f>
        <v>12176.75</v>
      </c>
      <c r="C37" s="353">
        <f ca="1">ROUND(INDIRECT(ADDRESS(Данные!$A29,C$1,1,1,"Данные"), 1),2)</f>
        <v>5254.9</v>
      </c>
      <c r="D37" s="312">
        <f ca="1">(B37-B35)*D$10</f>
        <v>839.99999999650754</v>
      </c>
      <c r="E37" s="195">
        <f ca="1">(C37-C35)*D$10</f>
        <v>159.99999999985448</v>
      </c>
      <c r="F37" s="346">
        <f ca="1">ROUND(INDIRECT(ADDRESS(Данные!$A29,F$1,1,1,"Данные"), 1),2)</f>
        <v>41021.769999999997</v>
      </c>
      <c r="G37" s="353">
        <f ca="1">ROUND(INDIRECT(ADDRESS(Данные!$A29,G$1,1,1,"Данные"), 1),2)</f>
        <v>9016.35</v>
      </c>
      <c r="H37" s="312">
        <f ca="1">(F37-F35)*H$10</f>
        <v>1599.9999999767169</v>
      </c>
      <c r="I37" s="196">
        <f ca="1">(G37-G35)*H$10</f>
        <v>160.00000000349246</v>
      </c>
      <c r="J37" s="349">
        <f ca="1">ROUND(INDIRECT(ADDRESS(Данные!$A29,J$1,1,1,"Данные"), 1),2)</f>
        <v>16050.43</v>
      </c>
      <c r="K37" s="353">
        <f ca="1">ROUND(INDIRECT(ADDRESS(Данные!$A29,K$1,1,1,"Данные"), 1),2)</f>
        <v>3848.08</v>
      </c>
      <c r="L37" s="152">
        <f ca="1">(J37-J35)*L$10</f>
        <v>1080.0000000017462</v>
      </c>
      <c r="M37" s="195">
        <f ca="1">(K37-K35)*L$10</f>
        <v>79.99999999992724</v>
      </c>
      <c r="N37" s="349">
        <f ca="1">ROUND(INDIRECT(ADDRESS(Данные!$A29,N$1,1,1,"Данные"), 1),2)</f>
        <v>6369.39</v>
      </c>
      <c r="O37" s="353">
        <f ca="1">ROUND(INDIRECT(ADDRESS(Данные!$A29,O$1,1,1,"Данные"), 1),2)</f>
        <v>1168.22</v>
      </c>
      <c r="P37" s="152">
        <f ca="1">(N37-N35)*P$10</f>
        <v>1000</v>
      </c>
      <c r="Q37" s="316">
        <f ca="1">(O37-O35)*P$10</f>
        <v>39.99999999996362</v>
      </c>
      <c r="R37" s="127">
        <f ca="1">ROUND(INDIRECT(ADDRESS(Данные!$A29,R$1,1,1,"Данные"), 1),2)</f>
        <v>6464.23</v>
      </c>
      <c r="S37" s="129">
        <f ca="1">ROUND(INDIRECT(ADDRESS(Данные!$A29,S$1,1,1,"Данные"), 1),2)</f>
        <v>3042.99</v>
      </c>
      <c r="T37" s="152">
        <f ca="1">(R37-R35)*T$10</f>
        <v>1719.9999999975262</v>
      </c>
      <c r="U37" s="314">
        <f ca="1">(S37-S35)*T$10</f>
        <v>599.99999999854481</v>
      </c>
      <c r="V37" s="123">
        <f ca="1">ROUND(INDIRECT(ADDRESS(Данные!$A29,V$1,1,1,"Данные"), 1),2)</f>
        <v>3098.21</v>
      </c>
      <c r="W37" s="129">
        <f ca="1">ROUND(INDIRECT(ADDRESS(Данные!$A29,W$1,1,1,"Данные"), 1),2)</f>
        <v>1217.45</v>
      </c>
      <c r="X37" s="152">
        <f ca="1">(V37-V35)*X$10</f>
        <v>159.99999999985448</v>
      </c>
      <c r="Y37" s="195">
        <f ca="1">(W37-W35)*X$10</f>
        <v>39.99999999996362</v>
      </c>
      <c r="Z37" s="331">
        <f ca="1">INDIRECT(ADDRESS(Данные!$A29,4,1,1,"Данные"), 1)</f>
        <v>45280.458333333336</v>
      </c>
      <c r="AA37" s="349">
        <f ca="1">ROUND(INDIRECT(ADDRESS(Данные!$A29,AA$1,1,1,"Данные"), 1),2)</f>
        <v>14077.08</v>
      </c>
      <c r="AB37" s="353">
        <f ca="1">ROUND(INDIRECT(ADDRESS(Данные!$A29,AB$1,1,1,"Данные"), 1),2)</f>
        <v>2864.16</v>
      </c>
      <c r="AC37" s="128">
        <f ca="1">(AA37-AA35)*AC$10</f>
        <v>1879.9999999973807</v>
      </c>
      <c r="AD37" s="264">
        <f ca="1">(AB37-AB35)*AC$10</f>
        <v>159.99999999985448</v>
      </c>
      <c r="AE37" s="346">
        <f ca="1">ROUND(INDIRECT(ADDRESS(Данные!$A29,AE$1,1,1,"Данные"), 1),2)</f>
        <v>14164.12</v>
      </c>
      <c r="AF37" s="353">
        <f ca="1">ROUND(INDIRECT(ADDRESS(Данные!$A29,AF$1,1,1,"Данные"), 1),2)</f>
        <v>4579.8500000000004</v>
      </c>
      <c r="AG37" s="152">
        <f ca="1">(AE37-AE35)*AG$10</f>
        <v>840.00000000742148</v>
      </c>
      <c r="AH37" s="196">
        <f ca="1">(AF37-AF35)*AG$10</f>
        <v>120.00000000261934</v>
      </c>
      <c r="AI37" s="349">
        <f ca="1">ROUND(INDIRECT(ADDRESS(Данные!$A29,AI$1,1,1,"Данные"), 1),2)</f>
        <v>1360.07</v>
      </c>
      <c r="AJ37" s="353">
        <f ca="1">ROUND(INDIRECT(ADDRESS(Данные!$A29,AJ$1,1,1,"Данные"), 1),2)</f>
        <v>388.11</v>
      </c>
      <c r="AK37" s="128">
        <f ca="1">(AI37-AI35)*AK$10</f>
        <v>1399.9999999996362</v>
      </c>
      <c r="AL37" s="264">
        <f ca="1">(AJ37-AJ35)*AK$10</f>
        <v>160.00000000008185</v>
      </c>
      <c r="AM37" s="346">
        <f ca="1">ROUND(INDIRECT(ADDRESS(Данные!$A29,AM$1,1,1,"Данные"), 1),2)</f>
        <v>19416.759999999998</v>
      </c>
      <c r="AN37" s="353">
        <f ca="1">ROUND(INDIRECT(ADDRESS(Данные!$A29,AN$1,1,1,"Данные"), 1),2)</f>
        <v>7650.96</v>
      </c>
      <c r="AO37" s="128">
        <f ca="1">(AM37-AM35)*AO$10</f>
        <v>1119.9999999953434</v>
      </c>
      <c r="AP37" s="292">
        <f ca="1">(AN37-AN35)*AO$10</f>
        <v>200.0000000007276</v>
      </c>
      <c r="AQ37" s="349">
        <f ca="1">ROUND(INDIRECT(ADDRESS(Данные!$A29,AQ$1,1,1,"Данные"), 1),2)</f>
        <v>15513.68</v>
      </c>
      <c r="AR37" s="353">
        <f ca="1">ROUND(INDIRECT(ADDRESS(Данные!$A29,AR$1,1,1,"Данные"), 1),2)</f>
        <v>4021.79</v>
      </c>
      <c r="AS37" s="128">
        <f ca="1">(AQ37-AQ35)*AS$10</f>
        <v>1379.9999999973807</v>
      </c>
      <c r="AT37" s="264">
        <f ca="1">(AR37-AR35)*AS$10</f>
        <v>179.99999999847205</v>
      </c>
      <c r="AU37" s="346">
        <f ca="1">ROUND(INDIRECT(ADDRESS(Данные!$A29,AU$1,1,1,"Данные"), 1),2)</f>
        <v>2788.96</v>
      </c>
      <c r="AV37" s="353">
        <f ca="1">ROUND(INDIRECT(ADDRESS(Данные!$A29,AV$1,1,1,"Данные"), 1),2)</f>
        <v>1238.3499999999999</v>
      </c>
      <c r="AW37" s="128">
        <f ca="1">(AU37-AU35)*AW$10</f>
        <v>66.000000000076398</v>
      </c>
      <c r="AX37" s="292">
        <f ca="1">(AV37-AV35)*AW$10</f>
        <v>5.999999999994543</v>
      </c>
      <c r="AY37" s="285">
        <f ca="1">INDIRECT(ADDRESS(Данные!$A29,4,1,1,"Данные"), 1)</f>
        <v>45280.458333333336</v>
      </c>
      <c r="AZ37" s="346">
        <f ca="1">ROUND(INDIRECT(ADDRESS(Данные!$A29,AZ$1,1,1,"Данные"), 1),2)</f>
        <v>2532.63</v>
      </c>
      <c r="BA37" s="353">
        <f ca="1">ROUND(INDIRECT(ADDRESS(Данные!$A29,BA$1,1,1,"Данные"), 1),2)</f>
        <v>0</v>
      </c>
      <c r="BB37" s="128">
        <f ca="1">(AZ37-AZ35)*BB$10</f>
        <v>138.00000000001091</v>
      </c>
      <c r="BC37" s="292">
        <f ca="1">(BA37-BA35)*BB$10</f>
        <v>0</v>
      </c>
      <c r="BD37" s="349">
        <f ca="1">ROUND(INDIRECT(ADDRESS(Данные!$A29,BD$1,1,1,"Данные"), 1),2)</f>
        <v>7202.25</v>
      </c>
      <c r="BE37" s="353">
        <f ca="1">ROUND(INDIRECT(ADDRESS(Данные!$A29,BE$1,1,1,"Данные"), 1),2)</f>
        <v>4698.68</v>
      </c>
      <c r="BF37" s="128">
        <f ca="1">(BD37-BD35)*BF$10</f>
        <v>78.000000000065484</v>
      </c>
      <c r="BG37" s="292">
        <f ca="1">(BE37-BE35)*BF$10</f>
        <v>60.000000000218279</v>
      </c>
      <c r="BH37" s="123">
        <f ca="1">ROUND(INDIRECT(ADDRESS(Данные!$A29,BH$1,1,1,"Данные"), 1),2)</f>
        <v>89.23</v>
      </c>
      <c r="BI37" s="129">
        <f ca="1">ROUND(INDIRECT(ADDRESS(Данные!$A29,BI$1,1,1,"Данные"), 1),2)</f>
        <v>52.02</v>
      </c>
      <c r="BJ37" s="128">
        <f ca="1">(BH37-BH35)*BJ$10</f>
        <v>0</v>
      </c>
      <c r="BK37" s="292">
        <f ca="1">(BI37-BI35)*BJ$10</f>
        <v>0</v>
      </c>
      <c r="BL37" s="123">
        <f ca="1">ROUND(INDIRECT(ADDRESS(Данные!$A29,BL$1,1,1,"Данные"), 1),2)</f>
        <v>1238.3499999999999</v>
      </c>
      <c r="BM37" s="129">
        <f ca="1">ROUND(INDIRECT(ADDRESS(Данные!$A29,BM$1,1,1,"Данные"), 1),2)</f>
        <v>1238.3499999999999</v>
      </c>
      <c r="BN37" s="128">
        <f ca="1">(BL37-BL35)*BN$10</f>
        <v>5.999999999994543</v>
      </c>
      <c r="BO37" s="264">
        <f ca="1">(BM37-BM35)*BN$10</f>
        <v>5.999999999994543</v>
      </c>
      <c r="BP37" s="127">
        <f ca="1">ROUND(INDIRECT(ADDRESS(Данные!$A29,BP$1,1,1,"Данные"), 1),2)</f>
        <v>7616.51</v>
      </c>
      <c r="BQ37" s="129">
        <f ca="1">ROUND(INDIRECT(ADDRESS(Данные!$A29,BQ$1,1,1,"Данные"), 1),2)</f>
        <v>2342.98</v>
      </c>
      <c r="BR37" s="128">
        <f ca="1">(BP37-BP35)*BR$10</f>
        <v>0</v>
      </c>
      <c r="BS37" s="264">
        <f ca="1">(BQ37-BQ35)*BR$10</f>
        <v>0</v>
      </c>
      <c r="BT37" s="349">
        <f ca="1">ROUND(INDIRECT(ADDRESS(Данные!$A29,BT$1,1,1,"Данные"), 1),2)</f>
        <v>107.63</v>
      </c>
      <c r="BU37" s="129">
        <f ca="1">ROUND(INDIRECT(ADDRESS(Данные!$A29,BU$1,1,1,"Данные"), 1),2)</f>
        <v>6.96</v>
      </c>
      <c r="BV37" s="152">
        <f ca="1">(BT37-BT35)*BV$10</f>
        <v>0</v>
      </c>
      <c r="BW37" s="316">
        <f ca="1">(BU37-BU35)*BV$10</f>
        <v>0</v>
      </c>
      <c r="BX37" s="376">
        <f t="shared" ca="1" si="0"/>
        <v>45280.458333333336</v>
      </c>
      <c r="BY37" s="335">
        <f t="shared" ca="1" si="1"/>
        <v>13307.999999969661</v>
      </c>
      <c r="BZ37" s="197">
        <f t="shared" ca="1" si="2"/>
        <v>1972.0000000037089</v>
      </c>
    </row>
    <row r="38" spans="1:78" s="126" customFormat="1" x14ac:dyDescent="0.2">
      <c r="A38" s="296">
        <f ca="1">INDIRECT(ADDRESS(Данные!$A30,4,1,1,"Данные"), 1)</f>
        <v>45280.479166666664</v>
      </c>
      <c r="B38" s="349">
        <f ca="1">ROUND(INDIRECT(ADDRESS(Данные!$A30,B$1,1,1,"Данные"), 1),2)</f>
        <v>12176.85</v>
      </c>
      <c r="C38" s="353">
        <f ca="1">ROUND(INDIRECT(ADDRESS(Данные!$A30,C$1,1,1,"Данные"), 1),2)</f>
        <v>5254.93</v>
      </c>
      <c r="D38" s="312">
        <f ca="1">(B38-B37)*D$10</f>
        <v>400.00000000145519</v>
      </c>
      <c r="E38" s="316">
        <f ca="1">(C38-C37)*D$10</f>
        <v>120.00000000261934</v>
      </c>
      <c r="F38" s="346">
        <f ca="1">ROUND(INDIRECT(ADDRESS(Данные!$A30,F$1,1,1,"Данные"), 1),2)</f>
        <v>41021.96</v>
      </c>
      <c r="G38" s="353">
        <f ca="1">ROUND(INDIRECT(ADDRESS(Данные!$A30,G$1,1,1,"Данные"), 1),2)</f>
        <v>9016.3700000000008</v>
      </c>
      <c r="H38" s="312">
        <f ca="1">(F38-F37)*H$10</f>
        <v>760.00000000931323</v>
      </c>
      <c r="I38" s="196">
        <f ca="1">(G38-G37)*H$10</f>
        <v>80.00000000174623</v>
      </c>
      <c r="J38" s="349">
        <f ca="1">ROUND(INDIRECT(ADDRESS(Данные!$A30,J$1,1,1,"Данные"), 1),2)</f>
        <v>16050.56</v>
      </c>
      <c r="K38" s="353">
        <f ca="1">ROUND(INDIRECT(ADDRESS(Данные!$A30,K$1,1,1,"Данные"), 1),2)</f>
        <v>3848.09</v>
      </c>
      <c r="L38" s="152">
        <f ca="1">(J38-J37)*L$10</f>
        <v>519.99999999679858</v>
      </c>
      <c r="M38" s="195">
        <f ca="1">(K38-K37)*L$10</f>
        <v>40.000000000873115</v>
      </c>
      <c r="N38" s="349">
        <f ca="1">ROUND(INDIRECT(ADDRESS(Данные!$A30,N$1,1,1,"Данные"), 1),2)</f>
        <v>6369.52</v>
      </c>
      <c r="O38" s="353">
        <f ca="1">ROUND(INDIRECT(ADDRESS(Данные!$A30,O$1,1,1,"Данные"), 1),2)</f>
        <v>1168.23</v>
      </c>
      <c r="P38" s="152">
        <f ca="1">(N38-N37)*P$10</f>
        <v>520.00000000043656</v>
      </c>
      <c r="Q38" s="316">
        <f ca="1">(O38-O37)*P$10</f>
        <v>39.99999999996362</v>
      </c>
      <c r="R38" s="127">
        <f ca="1">ROUND(INDIRECT(ADDRESS(Данные!$A30,R$1,1,1,"Данные"), 1),2)</f>
        <v>6464.45</v>
      </c>
      <c r="S38" s="129">
        <f ca="1">ROUND(INDIRECT(ADDRESS(Данные!$A30,S$1,1,1,"Данные"), 1),2)</f>
        <v>3043.07</v>
      </c>
      <c r="T38" s="152">
        <f ca="1">(R38-R37)*T$10</f>
        <v>880.00000000101863</v>
      </c>
      <c r="U38" s="314">
        <f ca="1">(S38-S37)*T$10</f>
        <v>320.00000000152795</v>
      </c>
      <c r="V38" s="123">
        <f ca="1">ROUND(INDIRECT(ADDRESS(Данные!$A30,V$1,1,1,"Данные"), 1),2)</f>
        <v>3098.23</v>
      </c>
      <c r="W38" s="129">
        <f ca="1">ROUND(INDIRECT(ADDRESS(Данные!$A30,W$1,1,1,"Данные"), 1),2)</f>
        <v>1217.45</v>
      </c>
      <c r="X38" s="152">
        <f ca="1">(V38-V37)*X$10</f>
        <v>79.99999999992724</v>
      </c>
      <c r="Y38" s="195">
        <f ca="1">(W38-W37)*X$10</f>
        <v>0</v>
      </c>
      <c r="Z38" s="331">
        <f ca="1">INDIRECT(ADDRESS(Данные!$A30,4,1,1,"Данные"), 1)</f>
        <v>45280.479166666664</v>
      </c>
      <c r="AA38" s="349">
        <f ca="1">ROUND(INDIRECT(ADDRESS(Данные!$A30,AA$1,1,1,"Данные"), 1),2)</f>
        <v>14077.31</v>
      </c>
      <c r="AB38" s="353">
        <f ca="1">ROUND(INDIRECT(ADDRESS(Данные!$A30,AB$1,1,1,"Данные"), 1),2)</f>
        <v>2864.18</v>
      </c>
      <c r="AC38" s="128">
        <f ca="1">(AA38-AA37)*AC$10</f>
        <v>919.99999999825377</v>
      </c>
      <c r="AD38" s="264">
        <f ca="1">(AB38-AB37)*AC$10</f>
        <v>79.99999999992724</v>
      </c>
      <c r="AE38" s="346">
        <f ca="1">ROUND(INDIRECT(ADDRESS(Данные!$A30,AE$1,1,1,"Данные"), 1),2)</f>
        <v>14164.19</v>
      </c>
      <c r="AF38" s="353">
        <f ca="1">ROUND(INDIRECT(ADDRESS(Данные!$A30,AF$1,1,1,"Данные"), 1),2)</f>
        <v>4579.87</v>
      </c>
      <c r="AG38" s="152">
        <f ca="1">(AE38-AE37)*AG$10</f>
        <v>419.99999999825377</v>
      </c>
      <c r="AH38" s="196">
        <f ca="1">(AF38-AF37)*AG$10</f>
        <v>119.99999999716238</v>
      </c>
      <c r="AI38" s="349">
        <f ca="1">ROUND(INDIRECT(ADDRESS(Данные!$A30,AI$1,1,1,"Данные"), 1),2)</f>
        <v>1360.24</v>
      </c>
      <c r="AJ38" s="353">
        <f ca="1">ROUND(INDIRECT(ADDRESS(Данные!$A30,AJ$1,1,1,"Данные"), 1),2)</f>
        <v>388.13</v>
      </c>
      <c r="AK38" s="128">
        <f ca="1">(AI38-AI37)*AK$10</f>
        <v>680.00000000029104</v>
      </c>
      <c r="AL38" s="264">
        <f ca="1">(AJ38-AJ37)*AK$10</f>
        <v>79.99999999992724</v>
      </c>
      <c r="AM38" s="346">
        <f ca="1">ROUND(INDIRECT(ADDRESS(Данные!$A30,AM$1,1,1,"Данные"), 1),2)</f>
        <v>19416.900000000001</v>
      </c>
      <c r="AN38" s="353">
        <f ca="1">ROUND(INDIRECT(ADDRESS(Данные!$A30,AN$1,1,1,"Данные"), 1),2)</f>
        <v>7650.98</v>
      </c>
      <c r="AO38" s="128">
        <f ca="1">(AM38-AM37)*AO$10</f>
        <v>560.00000001222361</v>
      </c>
      <c r="AP38" s="292">
        <f ca="1">(AN38-AN37)*AO$10</f>
        <v>79.999999998108251</v>
      </c>
      <c r="AQ38" s="349">
        <f ca="1">ROUND(INDIRECT(ADDRESS(Данные!$A30,AQ$1,1,1,"Данные"), 1),2)</f>
        <v>15513.79</v>
      </c>
      <c r="AR38" s="353">
        <f ca="1">ROUND(INDIRECT(ADDRESS(Данные!$A30,AR$1,1,1,"Данные"), 1),2)</f>
        <v>4021.8</v>
      </c>
      <c r="AS38" s="128">
        <f ca="1">(AQ38-AQ37)*AS$10</f>
        <v>660.00000000349246</v>
      </c>
      <c r="AT38" s="264">
        <f ca="1">(AR38-AR37)*AS$10</f>
        <v>60.000000001309672</v>
      </c>
      <c r="AU38" s="346">
        <f ca="1">ROUND(INDIRECT(ADDRESS(Данные!$A30,AU$1,1,1,"Данные"), 1),2)</f>
        <v>2789.02</v>
      </c>
      <c r="AV38" s="353">
        <f ca="1">ROUND(INDIRECT(ADDRESS(Данные!$A30,AV$1,1,1,"Данные"), 1),2)</f>
        <v>1238.3599999999999</v>
      </c>
      <c r="AW38" s="128">
        <f ca="1">(AU38-AU37)*AW$10</f>
        <v>35.999999999967258</v>
      </c>
      <c r="AX38" s="292">
        <f ca="1">(AV38-AV37)*AW$10</f>
        <v>5.999999999994543</v>
      </c>
      <c r="AY38" s="285">
        <f ca="1">INDIRECT(ADDRESS(Данные!$A30,4,1,1,"Данные"), 1)</f>
        <v>45280.479166666664</v>
      </c>
      <c r="AZ38" s="346">
        <f ca="1">ROUND(INDIRECT(ADDRESS(Данные!$A30,AZ$1,1,1,"Данные"), 1),2)</f>
        <v>2532.87</v>
      </c>
      <c r="BA38" s="353">
        <f ca="1">ROUND(INDIRECT(ADDRESS(Данные!$A30,BA$1,1,1,"Данные"), 1),2)</f>
        <v>0</v>
      </c>
      <c r="BB38" s="128">
        <f ca="1">(AZ38-AZ37)*BB$10</f>
        <v>71.999999999934516</v>
      </c>
      <c r="BC38" s="292">
        <f ca="1">(BA38-BA37)*BB$10</f>
        <v>0</v>
      </c>
      <c r="BD38" s="349">
        <f ca="1">ROUND(INDIRECT(ADDRESS(Данные!$A30,BD$1,1,1,"Данные"), 1),2)</f>
        <v>7202.32</v>
      </c>
      <c r="BE38" s="353">
        <f ca="1">ROUND(INDIRECT(ADDRESS(Данные!$A30,BE$1,1,1,"Данные"), 1),2)</f>
        <v>4698.71</v>
      </c>
      <c r="BF38" s="128">
        <f ca="1">(BD38-BD37)*BF$10</f>
        <v>41.999999999825377</v>
      </c>
      <c r="BG38" s="292">
        <f ca="1">(BE38-BE37)*BF$10</f>
        <v>17.999999999847205</v>
      </c>
      <c r="BH38" s="123">
        <f ca="1">ROUND(INDIRECT(ADDRESS(Данные!$A30,BH$1,1,1,"Данные"), 1),2)</f>
        <v>89.23</v>
      </c>
      <c r="BI38" s="129">
        <f ca="1">ROUND(INDIRECT(ADDRESS(Данные!$A30,BI$1,1,1,"Данные"), 1),2)</f>
        <v>52.02</v>
      </c>
      <c r="BJ38" s="128">
        <f ca="1">(BH38-BH37)*BJ$10</f>
        <v>0</v>
      </c>
      <c r="BK38" s="292">
        <f ca="1">(BI38-BI37)*BJ$10</f>
        <v>0</v>
      </c>
      <c r="BL38" s="123">
        <f ca="1">ROUND(INDIRECT(ADDRESS(Данные!$A30,BL$1,1,1,"Данные"), 1),2)</f>
        <v>1238.3599999999999</v>
      </c>
      <c r="BM38" s="129">
        <f ca="1">ROUND(INDIRECT(ADDRESS(Данные!$A30,BM$1,1,1,"Данные"), 1),2)</f>
        <v>1238.3599999999999</v>
      </c>
      <c r="BN38" s="128">
        <f ca="1">(BL38-BL37)*BN$10</f>
        <v>5.999999999994543</v>
      </c>
      <c r="BO38" s="264">
        <f ca="1">(BM38-BM37)*BN$10</f>
        <v>5.999999999994543</v>
      </c>
      <c r="BP38" s="127">
        <f ca="1">ROUND(INDIRECT(ADDRESS(Данные!$A30,BP$1,1,1,"Данные"), 1),2)</f>
        <v>7616.51</v>
      </c>
      <c r="BQ38" s="129">
        <f ca="1">ROUND(INDIRECT(ADDRESS(Данные!$A30,BQ$1,1,1,"Данные"), 1),2)</f>
        <v>2342.98</v>
      </c>
      <c r="BR38" s="128">
        <f ca="1">(BP38-BP37)*BR$10</f>
        <v>0</v>
      </c>
      <c r="BS38" s="264">
        <f ca="1">(BQ38-BQ37)*BR$10</f>
        <v>0</v>
      </c>
      <c r="BT38" s="349">
        <f ca="1">ROUND(INDIRECT(ADDRESS(Данные!$A30,BT$1,1,1,"Данные"), 1),2)</f>
        <v>107.63</v>
      </c>
      <c r="BU38" s="129">
        <f ca="1">ROUND(INDIRECT(ADDRESS(Данные!$A30,BU$1,1,1,"Данные"), 1),2)</f>
        <v>6.96</v>
      </c>
      <c r="BV38" s="152">
        <f ca="1">(BT38-BT37)*BV$10</f>
        <v>0</v>
      </c>
      <c r="BW38" s="316">
        <f ca="1">(BU38-BU37)*BV$10</f>
        <v>0</v>
      </c>
      <c r="BX38" s="376">
        <f t="shared" ca="1" si="0"/>
        <v>45280.479166666664</v>
      </c>
      <c r="BY38" s="335">
        <f t="shared" ca="1" si="1"/>
        <v>6556.0000000211858</v>
      </c>
      <c r="BZ38" s="197">
        <f t="shared" ca="1" si="2"/>
        <v>1050.0000000030013</v>
      </c>
    </row>
    <row r="39" spans="1:78" s="126" customFormat="1" x14ac:dyDescent="0.2">
      <c r="A39" s="296">
        <f ca="1">INDIRECT(ADDRESS(Данные!$A31,4,1,1,"Данные"), 1)</f>
        <v>45280.5</v>
      </c>
      <c r="B39" s="349">
        <f ca="1">ROUND(INDIRECT(ADDRESS(Данные!$A31,B$1,1,1,"Данные"), 1),2)</f>
        <v>12176.95</v>
      </c>
      <c r="C39" s="353">
        <f ca="1">ROUND(INDIRECT(ADDRESS(Данные!$A31,C$1,1,1,"Данные"), 1),2)</f>
        <v>5254.95</v>
      </c>
      <c r="D39" s="312">
        <f ca="1">(B39-B37)*D$10</f>
        <v>800.00000000291038</v>
      </c>
      <c r="E39" s="195">
        <f ca="1">(C39-C37)*D$10</f>
        <v>200.0000000007276</v>
      </c>
      <c r="F39" s="346">
        <f ca="1">ROUND(INDIRECT(ADDRESS(Данные!$A31,F$1,1,1,"Данные"), 1),2)</f>
        <v>41022.160000000003</v>
      </c>
      <c r="G39" s="353">
        <f ca="1">ROUND(INDIRECT(ADDRESS(Данные!$A31,G$1,1,1,"Данные"), 1),2)</f>
        <v>9016.39</v>
      </c>
      <c r="H39" s="312">
        <f ca="1">(F39-F37)*H$10</f>
        <v>1560.0000000267755</v>
      </c>
      <c r="I39" s="196">
        <f ca="1">(G39-G37)*H$10</f>
        <v>159.9999999962165</v>
      </c>
      <c r="J39" s="349">
        <f ca="1">ROUND(INDIRECT(ADDRESS(Данные!$A31,J$1,1,1,"Данные"), 1),2)</f>
        <v>16050.69</v>
      </c>
      <c r="K39" s="353">
        <f ca="1">ROUND(INDIRECT(ADDRESS(Данные!$A31,K$1,1,1,"Данные"), 1),2)</f>
        <v>3848.1</v>
      </c>
      <c r="L39" s="152">
        <f ca="1">(J39-J37)*L$10</f>
        <v>1040.0000000008731</v>
      </c>
      <c r="M39" s="195">
        <f ca="1">(K39-K37)*L$10</f>
        <v>79.99999999992724</v>
      </c>
      <c r="N39" s="349">
        <f ca="1">ROUND(INDIRECT(ADDRESS(Данные!$A31,N$1,1,1,"Данные"), 1),2)</f>
        <v>6369.64</v>
      </c>
      <c r="O39" s="353">
        <f ca="1">ROUND(INDIRECT(ADDRESS(Данные!$A31,O$1,1,1,"Данные"), 1),2)</f>
        <v>1168.24</v>
      </c>
      <c r="P39" s="152">
        <f ca="1">(N39-N37)*P$10</f>
        <v>1000</v>
      </c>
      <c r="Q39" s="316">
        <f ca="1">(O39-O37)*P$10</f>
        <v>79.99999999992724</v>
      </c>
      <c r="R39" s="127">
        <f ca="1">ROUND(INDIRECT(ADDRESS(Данные!$A31,R$1,1,1,"Данные"), 1),2)</f>
        <v>6464.68</v>
      </c>
      <c r="S39" s="129">
        <f ca="1">ROUND(INDIRECT(ADDRESS(Данные!$A31,S$1,1,1,"Данные"), 1),2)</f>
        <v>3043.14</v>
      </c>
      <c r="T39" s="152">
        <f ca="1">(R39-R37)*T$10</f>
        <v>1800.0000000029104</v>
      </c>
      <c r="U39" s="314">
        <f ca="1">(S39-S37)*T$10</f>
        <v>600.0000000003638</v>
      </c>
      <c r="V39" s="123">
        <f ca="1">ROUND(INDIRECT(ADDRESS(Данные!$A31,V$1,1,1,"Данные"), 1),2)</f>
        <v>3098.24</v>
      </c>
      <c r="W39" s="129">
        <f ca="1">ROUND(INDIRECT(ADDRESS(Данные!$A31,W$1,1,1,"Данные"), 1),2)</f>
        <v>1217.46</v>
      </c>
      <c r="X39" s="152">
        <f ca="1">(V39-V37)*X$10</f>
        <v>119.99999999898137</v>
      </c>
      <c r="Y39" s="195">
        <f ca="1">(W39-W37)*X$10</f>
        <v>39.99999999996362</v>
      </c>
      <c r="Z39" s="331">
        <f ca="1">INDIRECT(ADDRESS(Данные!$A31,4,1,1,"Данные"), 1)</f>
        <v>45280.5</v>
      </c>
      <c r="AA39" s="349">
        <f ca="1">ROUND(INDIRECT(ADDRESS(Данные!$A31,AA$1,1,1,"Данные"), 1),2)</f>
        <v>14077.53</v>
      </c>
      <c r="AB39" s="353">
        <f ca="1">ROUND(INDIRECT(ADDRESS(Данные!$A31,AB$1,1,1,"Данные"), 1),2)</f>
        <v>2864.21</v>
      </c>
      <c r="AC39" s="128">
        <f ca="1">(AA39-AA37)*AC$10</f>
        <v>1800.0000000029104</v>
      </c>
      <c r="AD39" s="264">
        <f ca="1">(AB39-AB37)*AC$10</f>
        <v>200.0000000007276</v>
      </c>
      <c r="AE39" s="346">
        <f ca="1">ROUND(INDIRECT(ADDRESS(Данные!$A31,AE$1,1,1,"Данные"), 1),2)</f>
        <v>14164.25</v>
      </c>
      <c r="AF39" s="353">
        <f ca="1">ROUND(INDIRECT(ADDRESS(Данные!$A31,AF$1,1,1,"Данные"), 1),2)</f>
        <v>4579.88</v>
      </c>
      <c r="AG39" s="152">
        <f ca="1">(AE39-AE37)*AG$10</f>
        <v>779.99999999519787</v>
      </c>
      <c r="AH39" s="196">
        <f ca="1">(AF39-AF37)*AG$10</f>
        <v>179.99999999847205</v>
      </c>
      <c r="AI39" s="349">
        <f ca="1">ROUND(INDIRECT(ADDRESS(Данные!$A31,AI$1,1,1,"Данные"), 1),2)</f>
        <v>1360.41</v>
      </c>
      <c r="AJ39" s="353">
        <f ca="1">ROUND(INDIRECT(ADDRESS(Данные!$A31,AJ$1,1,1,"Данные"), 1),2)</f>
        <v>388.15</v>
      </c>
      <c r="AK39" s="128">
        <f ca="1">(AI39-AI37)*AK$10</f>
        <v>1360.0000000005821</v>
      </c>
      <c r="AL39" s="264">
        <f ca="1">(AJ39-AJ37)*AK$10</f>
        <v>159.99999999985448</v>
      </c>
      <c r="AM39" s="346">
        <f ca="1">ROUND(INDIRECT(ADDRESS(Данные!$A31,AM$1,1,1,"Данные"), 1),2)</f>
        <v>19417.03</v>
      </c>
      <c r="AN39" s="353">
        <f ca="1">ROUND(INDIRECT(ADDRESS(Данные!$A31,AN$1,1,1,"Данные"), 1),2)</f>
        <v>7651</v>
      </c>
      <c r="AO39" s="128">
        <f ca="1">(AM39-AM37)*AO$10</f>
        <v>1080.0000000017462</v>
      </c>
      <c r="AP39" s="292">
        <f ca="1">(AN39-AN37)*AO$10</f>
        <v>159.99999999985448</v>
      </c>
      <c r="AQ39" s="349">
        <f ca="1">ROUND(INDIRECT(ADDRESS(Данные!$A31,AQ$1,1,1,"Данные"), 1),2)</f>
        <v>15513.91</v>
      </c>
      <c r="AR39" s="353">
        <f ca="1">ROUND(INDIRECT(ADDRESS(Данные!$A31,AR$1,1,1,"Данные"), 1),2)</f>
        <v>4021.82</v>
      </c>
      <c r="AS39" s="128">
        <f ca="1">(AQ39-AQ37)*AS$10</f>
        <v>1379.9999999973807</v>
      </c>
      <c r="AT39" s="264">
        <f ca="1">(AR39-AR37)*AS$10</f>
        <v>180.00000000120053</v>
      </c>
      <c r="AU39" s="346">
        <f ca="1">ROUND(INDIRECT(ADDRESS(Данные!$A31,AU$1,1,1,"Данные"), 1),2)</f>
        <v>2789.07</v>
      </c>
      <c r="AV39" s="353">
        <f ca="1">ROUND(INDIRECT(ADDRESS(Данные!$A31,AV$1,1,1,"Данные"), 1),2)</f>
        <v>1238.3699999999999</v>
      </c>
      <c r="AW39" s="128">
        <f ca="1">(AU39-AU37)*AW$10</f>
        <v>66.000000000076398</v>
      </c>
      <c r="AX39" s="292">
        <f ca="1">(AV39-AV37)*AW$10</f>
        <v>11.999999999989086</v>
      </c>
      <c r="AY39" s="285">
        <f ca="1">INDIRECT(ADDRESS(Данные!$A31,4,1,1,"Данные"), 1)</f>
        <v>45280.5</v>
      </c>
      <c r="AZ39" s="346">
        <f ca="1">ROUND(INDIRECT(ADDRESS(Данные!$A31,AZ$1,1,1,"Данные"), 1),2)</f>
        <v>2533.09</v>
      </c>
      <c r="BA39" s="353">
        <f ca="1">ROUND(INDIRECT(ADDRESS(Данные!$A31,BA$1,1,1,"Данные"), 1),2)</f>
        <v>0</v>
      </c>
      <c r="BB39" s="128">
        <f ca="1">(AZ39-AZ37)*BB$10</f>
        <v>138.00000000001091</v>
      </c>
      <c r="BC39" s="292">
        <f ca="1">(BA39-BA37)*BB$10</f>
        <v>0</v>
      </c>
      <c r="BD39" s="349">
        <f ca="1">ROUND(INDIRECT(ADDRESS(Данные!$A31,BD$1,1,1,"Данные"), 1),2)</f>
        <v>7202.4</v>
      </c>
      <c r="BE39" s="353">
        <f ca="1">ROUND(INDIRECT(ADDRESS(Данные!$A31,BE$1,1,1,"Данные"), 1),2)</f>
        <v>4698.79</v>
      </c>
      <c r="BF39" s="128">
        <f ca="1">(BD39-BD37)*BF$10</f>
        <v>89.999999999781721</v>
      </c>
      <c r="BG39" s="292">
        <f ca="1">(BE39-BE37)*BF$10</f>
        <v>65.999999999803549</v>
      </c>
      <c r="BH39" s="123">
        <f ca="1">ROUND(INDIRECT(ADDRESS(Данные!$A31,BH$1,1,1,"Данные"), 1),2)</f>
        <v>89.23</v>
      </c>
      <c r="BI39" s="129">
        <f ca="1">ROUND(INDIRECT(ADDRESS(Данные!$A31,BI$1,1,1,"Данные"), 1),2)</f>
        <v>52.02</v>
      </c>
      <c r="BJ39" s="128">
        <f ca="1">(BH39-BH37)*BJ$10</f>
        <v>0</v>
      </c>
      <c r="BK39" s="292">
        <f ca="1">(BI39-BI37)*BJ$10</f>
        <v>0</v>
      </c>
      <c r="BL39" s="123">
        <f ca="1">ROUND(INDIRECT(ADDRESS(Данные!$A31,BL$1,1,1,"Данные"), 1),2)</f>
        <v>1238.3699999999999</v>
      </c>
      <c r="BM39" s="129">
        <f ca="1">ROUND(INDIRECT(ADDRESS(Данные!$A31,BM$1,1,1,"Данные"), 1),2)</f>
        <v>1238.3699999999999</v>
      </c>
      <c r="BN39" s="128">
        <f ca="1">(BL39-BL37)*BN$10</f>
        <v>11.999999999989086</v>
      </c>
      <c r="BO39" s="264">
        <f ca="1">(BM39-BM37)*BN$10</f>
        <v>11.999999999989086</v>
      </c>
      <c r="BP39" s="127">
        <f ca="1">ROUND(INDIRECT(ADDRESS(Данные!$A31,BP$1,1,1,"Данные"), 1),2)</f>
        <v>7616.51</v>
      </c>
      <c r="BQ39" s="129">
        <f ca="1">ROUND(INDIRECT(ADDRESS(Данные!$A31,BQ$1,1,1,"Данные"), 1),2)</f>
        <v>2342.98</v>
      </c>
      <c r="BR39" s="128">
        <f ca="1">(BP39-BP37)*BR$10</f>
        <v>0</v>
      </c>
      <c r="BS39" s="264">
        <f ca="1">(BQ39-BQ37)*BR$10</f>
        <v>0</v>
      </c>
      <c r="BT39" s="349">
        <f ca="1">ROUND(INDIRECT(ADDRESS(Данные!$A31,BT$1,1,1,"Данные"), 1),2)</f>
        <v>107.63</v>
      </c>
      <c r="BU39" s="129">
        <f ca="1">ROUND(INDIRECT(ADDRESS(Данные!$A31,BU$1,1,1,"Данные"), 1),2)</f>
        <v>6.96</v>
      </c>
      <c r="BV39" s="152">
        <f ca="1">(BT39-BT37)*BV$10</f>
        <v>0</v>
      </c>
      <c r="BW39" s="316">
        <f ca="1">(BU39-BU37)*BV$10</f>
        <v>0</v>
      </c>
      <c r="BX39" s="376">
        <f t="shared" ca="1" si="0"/>
        <v>45280.5</v>
      </c>
      <c r="BY39" s="335">
        <f t="shared" ca="1" si="1"/>
        <v>13026.000000030126</v>
      </c>
      <c r="BZ39" s="197">
        <f t="shared" ca="1" si="2"/>
        <v>2129.9999999970169</v>
      </c>
    </row>
    <row r="40" spans="1:78" s="126" customFormat="1" x14ac:dyDescent="0.2">
      <c r="A40" s="296">
        <f ca="1">INDIRECT(ADDRESS(Данные!$A32,4,1,1,"Данные"), 1)</f>
        <v>45280.520833333336</v>
      </c>
      <c r="B40" s="349">
        <f ca="1">ROUND(INDIRECT(ADDRESS(Данные!$A32,B$1,1,1,"Данные"), 1),2)</f>
        <v>12177.05</v>
      </c>
      <c r="C40" s="353">
        <f ca="1">ROUND(INDIRECT(ADDRESS(Данные!$A32,C$1,1,1,"Данные"), 1),2)</f>
        <v>5254.97</v>
      </c>
      <c r="D40" s="312">
        <f ca="1">(B40-B39)*D$10</f>
        <v>399.99999999417923</v>
      </c>
      <c r="E40" s="316">
        <f ca="1">(C40-C39)*D$10</f>
        <v>80.00000000174623</v>
      </c>
      <c r="F40" s="346">
        <f ca="1">ROUND(INDIRECT(ADDRESS(Данные!$A32,F$1,1,1,"Данные"), 1),2)</f>
        <v>41022.35</v>
      </c>
      <c r="G40" s="353">
        <f ca="1">ROUND(INDIRECT(ADDRESS(Данные!$A32,G$1,1,1,"Данные"), 1),2)</f>
        <v>9016.42</v>
      </c>
      <c r="H40" s="312">
        <f ca="1">(F40-F39)*H$10</f>
        <v>759.9999999802094</v>
      </c>
      <c r="I40" s="196">
        <f ca="1">(G40-G39)*H$10</f>
        <v>120.00000000261934</v>
      </c>
      <c r="J40" s="349">
        <f ca="1">ROUND(INDIRECT(ADDRESS(Данные!$A32,J$1,1,1,"Данные"), 1),2)</f>
        <v>16050.82</v>
      </c>
      <c r="K40" s="353">
        <f ca="1">ROUND(INDIRECT(ADDRESS(Данные!$A32,K$1,1,1,"Данные"), 1),2)</f>
        <v>3848.12</v>
      </c>
      <c r="L40" s="152">
        <f ca="1">(J40-J39)*L$10</f>
        <v>519.99999999679858</v>
      </c>
      <c r="M40" s="195">
        <f ca="1">(K40-K39)*L$10</f>
        <v>79.99999999992724</v>
      </c>
      <c r="N40" s="349">
        <f ca="1">ROUND(INDIRECT(ADDRESS(Данные!$A32,N$1,1,1,"Данные"), 1),2)</f>
        <v>6369.76</v>
      </c>
      <c r="O40" s="353">
        <f ca="1">ROUND(INDIRECT(ADDRESS(Данные!$A32,O$1,1,1,"Данные"), 1),2)</f>
        <v>1168.24</v>
      </c>
      <c r="P40" s="152">
        <f ca="1">(N40-N39)*P$10</f>
        <v>479.99999999956344</v>
      </c>
      <c r="Q40" s="316">
        <f ca="1">(O40-O39)*P$10</f>
        <v>0</v>
      </c>
      <c r="R40" s="127">
        <f ca="1">ROUND(INDIRECT(ADDRESS(Данные!$A32,R$1,1,1,"Данные"), 1),2)</f>
        <v>6464.9</v>
      </c>
      <c r="S40" s="129">
        <f ca="1">ROUND(INDIRECT(ADDRESS(Данные!$A32,S$1,1,1,"Данные"), 1),2)</f>
        <v>3043.22</v>
      </c>
      <c r="T40" s="152">
        <f ca="1">(R40-R39)*T$10</f>
        <v>879.99999999738066</v>
      </c>
      <c r="U40" s="314">
        <f ca="1">(S40-S39)*T$10</f>
        <v>319.99999999970896</v>
      </c>
      <c r="V40" s="123">
        <f ca="1">ROUND(INDIRECT(ADDRESS(Данные!$A32,V$1,1,1,"Данные"), 1),2)</f>
        <v>3098.26</v>
      </c>
      <c r="W40" s="129">
        <f ca="1">ROUND(INDIRECT(ADDRESS(Данные!$A32,W$1,1,1,"Данные"), 1),2)</f>
        <v>1217.46</v>
      </c>
      <c r="X40" s="152">
        <f ca="1">(V40-V39)*X$10</f>
        <v>80.00000000174623</v>
      </c>
      <c r="Y40" s="195">
        <f ca="1">(W40-W39)*X$10</f>
        <v>0</v>
      </c>
      <c r="Z40" s="331">
        <f ca="1">INDIRECT(ADDRESS(Данные!$A32,4,1,1,"Данные"), 1)</f>
        <v>45280.520833333336</v>
      </c>
      <c r="AA40" s="349">
        <f ca="1">ROUND(INDIRECT(ADDRESS(Данные!$A32,AA$1,1,1,"Данные"), 1),2)</f>
        <v>14077.76</v>
      </c>
      <c r="AB40" s="353">
        <f ca="1">ROUND(INDIRECT(ADDRESS(Данные!$A32,AB$1,1,1,"Данные"), 1),2)</f>
        <v>2864.23</v>
      </c>
      <c r="AC40" s="128">
        <f ca="1">(AA40-AA39)*AC$10</f>
        <v>919.99999999825377</v>
      </c>
      <c r="AD40" s="264">
        <f ca="1">(AB40-AB39)*AC$10</f>
        <v>79.99999999992724</v>
      </c>
      <c r="AE40" s="346">
        <f ca="1">ROUND(INDIRECT(ADDRESS(Данные!$A32,AE$1,1,1,"Данные"), 1),2)</f>
        <v>14164.32</v>
      </c>
      <c r="AF40" s="353">
        <f ca="1">ROUND(INDIRECT(ADDRESS(Данные!$A32,AF$1,1,1,"Данные"), 1),2)</f>
        <v>4579.8999999999996</v>
      </c>
      <c r="AG40" s="152">
        <f ca="1">(AE40-AE39)*AG$10</f>
        <v>419.99999999825377</v>
      </c>
      <c r="AH40" s="196">
        <f ca="1">(AF40-AF39)*AG$10</f>
        <v>119.99999999716238</v>
      </c>
      <c r="AI40" s="349">
        <f ca="1">ROUND(INDIRECT(ADDRESS(Данные!$A32,AI$1,1,1,"Данные"), 1),2)</f>
        <v>1360.59</v>
      </c>
      <c r="AJ40" s="353">
        <f ca="1">ROUND(INDIRECT(ADDRESS(Данные!$A32,AJ$1,1,1,"Данные"), 1),2)</f>
        <v>388.17</v>
      </c>
      <c r="AK40" s="128">
        <f ca="1">(AI40-AI39)*AK$10</f>
        <v>719.99999999934516</v>
      </c>
      <c r="AL40" s="264">
        <f ca="1">(AJ40-AJ39)*AK$10</f>
        <v>80.000000000154614</v>
      </c>
      <c r="AM40" s="346">
        <f ca="1">ROUND(INDIRECT(ADDRESS(Данные!$A32,AM$1,1,1,"Данные"), 1),2)</f>
        <v>19417.16</v>
      </c>
      <c r="AN40" s="353">
        <f ca="1">ROUND(INDIRECT(ADDRESS(Данные!$A32,AN$1,1,1,"Данные"), 1),2)</f>
        <v>7651.02</v>
      </c>
      <c r="AO40" s="128">
        <f ca="1">(AM40-AM39)*AO$10</f>
        <v>520.00000000407454</v>
      </c>
      <c r="AP40" s="292">
        <f ca="1">(AN40-AN39)*AO$10</f>
        <v>80.00000000174623</v>
      </c>
      <c r="AQ40" s="349">
        <f ca="1">ROUND(INDIRECT(ADDRESS(Данные!$A32,AQ$1,1,1,"Данные"), 1),2)</f>
        <v>15514.02</v>
      </c>
      <c r="AR40" s="353">
        <f ca="1">ROUND(INDIRECT(ADDRESS(Данные!$A32,AR$1,1,1,"Данные"), 1),2)</f>
        <v>4021.83</v>
      </c>
      <c r="AS40" s="128">
        <f ca="1">(AQ40-AQ39)*AS$10</f>
        <v>660.00000000349246</v>
      </c>
      <c r="AT40" s="264">
        <f ca="1">(AR40-AR39)*AS$10</f>
        <v>59.999999998581188</v>
      </c>
      <c r="AU40" s="346">
        <f ca="1">ROUND(INDIRECT(ADDRESS(Данные!$A32,AU$1,1,1,"Данные"), 1),2)</f>
        <v>2789.13</v>
      </c>
      <c r="AV40" s="353">
        <f ca="1">ROUND(INDIRECT(ADDRESS(Данные!$A32,AV$1,1,1,"Данные"), 1),2)</f>
        <v>1238.3699999999999</v>
      </c>
      <c r="AW40" s="128">
        <f ca="1">(AU40-AU39)*AW$10</f>
        <v>35.999999999967258</v>
      </c>
      <c r="AX40" s="292">
        <f ca="1">(AV40-AV39)*AW$10</f>
        <v>0</v>
      </c>
      <c r="AY40" s="285">
        <f ca="1">INDIRECT(ADDRESS(Данные!$A32,4,1,1,"Данные"), 1)</f>
        <v>45280.520833333336</v>
      </c>
      <c r="AZ40" s="346">
        <f ca="1">ROUND(INDIRECT(ADDRESS(Данные!$A32,AZ$1,1,1,"Данные"), 1),2)</f>
        <v>2533.3200000000002</v>
      </c>
      <c r="BA40" s="353">
        <f ca="1">ROUND(INDIRECT(ADDRESS(Данные!$A32,BA$1,1,1,"Данные"), 1),2)</f>
        <v>0</v>
      </c>
      <c r="BB40" s="128">
        <f ca="1">(AZ40-AZ39)*BB$10</f>
        <v>69.000000000005457</v>
      </c>
      <c r="BC40" s="292">
        <f ca="1">(BA40-BA39)*BB$10</f>
        <v>0</v>
      </c>
      <c r="BD40" s="349">
        <f ca="1">ROUND(INDIRECT(ADDRESS(Данные!$A32,BD$1,1,1,"Данные"), 1),2)</f>
        <v>7202.45</v>
      </c>
      <c r="BE40" s="353">
        <f ca="1">ROUND(INDIRECT(ADDRESS(Данные!$A32,BE$1,1,1,"Данные"), 1),2)</f>
        <v>4698.8100000000004</v>
      </c>
      <c r="BF40" s="128">
        <f ca="1">(BD40-BD39)*BF$10</f>
        <v>30.000000000109139</v>
      </c>
      <c r="BG40" s="292">
        <f ca="1">(BE40-BE39)*BF$10</f>
        <v>12.000000000261934</v>
      </c>
      <c r="BH40" s="123">
        <f ca="1">ROUND(INDIRECT(ADDRESS(Данные!$A32,BH$1,1,1,"Данные"), 1),2)</f>
        <v>89.23</v>
      </c>
      <c r="BI40" s="129">
        <f ca="1">ROUND(INDIRECT(ADDRESS(Данные!$A32,BI$1,1,1,"Данные"), 1),2)</f>
        <v>52.02</v>
      </c>
      <c r="BJ40" s="128">
        <f ca="1">(BH40-BH39)*BJ$10</f>
        <v>0</v>
      </c>
      <c r="BK40" s="292">
        <f ca="1">(BI40-BI39)*BJ$10</f>
        <v>0</v>
      </c>
      <c r="BL40" s="123">
        <f ca="1">ROUND(INDIRECT(ADDRESS(Данные!$A32,BL$1,1,1,"Данные"), 1),2)</f>
        <v>1238.3699999999999</v>
      </c>
      <c r="BM40" s="129">
        <f ca="1">ROUND(INDIRECT(ADDRESS(Данные!$A32,BM$1,1,1,"Данные"), 1),2)</f>
        <v>1238.3699999999999</v>
      </c>
      <c r="BN40" s="128">
        <f ca="1">(BL40-BL39)*BN$10</f>
        <v>0</v>
      </c>
      <c r="BO40" s="264">
        <f ca="1">(BM40-BM39)*BN$10</f>
        <v>0</v>
      </c>
      <c r="BP40" s="127">
        <f ca="1">ROUND(INDIRECT(ADDRESS(Данные!$A32,BP$1,1,1,"Данные"), 1),2)</f>
        <v>7616.51</v>
      </c>
      <c r="BQ40" s="129">
        <f ca="1">ROUND(INDIRECT(ADDRESS(Данные!$A32,BQ$1,1,1,"Данные"), 1),2)</f>
        <v>2342.98</v>
      </c>
      <c r="BR40" s="128">
        <f ca="1">(BP40-BP39)*BR$10</f>
        <v>0</v>
      </c>
      <c r="BS40" s="264">
        <f ca="1">(BQ40-BQ39)*BR$10</f>
        <v>0</v>
      </c>
      <c r="BT40" s="349">
        <f ca="1">ROUND(INDIRECT(ADDRESS(Данные!$A32,BT$1,1,1,"Данные"), 1),2)</f>
        <v>107.63</v>
      </c>
      <c r="BU40" s="129">
        <f ca="1">ROUND(INDIRECT(ADDRESS(Данные!$A32,BU$1,1,1,"Данные"), 1),2)</f>
        <v>6.96</v>
      </c>
      <c r="BV40" s="152">
        <f ca="1">(BT40-BT39)*BV$10</f>
        <v>0</v>
      </c>
      <c r="BW40" s="316">
        <f ca="1">(BU40-BU39)*BV$10</f>
        <v>0</v>
      </c>
      <c r="BX40" s="376">
        <f t="shared" ca="1" si="0"/>
        <v>45280.520833333336</v>
      </c>
      <c r="BY40" s="335">
        <f t="shared" ca="1" si="1"/>
        <v>6494.9999999733791</v>
      </c>
      <c r="BZ40" s="197">
        <f t="shared" ca="1" si="2"/>
        <v>1032.0000000018354</v>
      </c>
    </row>
    <row r="41" spans="1:78" s="126" customFormat="1" x14ac:dyDescent="0.2">
      <c r="A41" s="296">
        <f ca="1">INDIRECT(ADDRESS(Данные!$A33,4,1,1,"Данные"), 1)</f>
        <v>45280.541666666664</v>
      </c>
      <c r="B41" s="349">
        <f ca="1">ROUND(INDIRECT(ADDRESS(Данные!$A33,B$1,1,1,"Данные"), 1),2)</f>
        <v>12177.14</v>
      </c>
      <c r="C41" s="353">
        <f ca="1">ROUND(INDIRECT(ADDRESS(Данные!$A33,C$1,1,1,"Данные"), 1),2)</f>
        <v>5254.99</v>
      </c>
      <c r="D41" s="312">
        <f ca="1">(B41-B39)*D$10</f>
        <v>759.99999999476131</v>
      </c>
      <c r="E41" s="195">
        <f ca="1">(C41-C39)*D$10</f>
        <v>159.99999999985448</v>
      </c>
      <c r="F41" s="346">
        <f ca="1">ROUND(INDIRECT(ADDRESS(Данные!$A33,F$1,1,1,"Данные"), 1),2)</f>
        <v>41022.54</v>
      </c>
      <c r="G41" s="353">
        <f ca="1">ROUND(INDIRECT(ADDRESS(Данные!$A33,G$1,1,1,"Данные"), 1),2)</f>
        <v>9016.44</v>
      </c>
      <c r="H41" s="312">
        <f ca="1">(F41-F39)*H$10</f>
        <v>1519.9999999895226</v>
      </c>
      <c r="I41" s="196">
        <f ca="1">(G41-G39)*H$10</f>
        <v>200.00000000436557</v>
      </c>
      <c r="J41" s="349">
        <f ca="1">ROUND(INDIRECT(ADDRESS(Данные!$A33,J$1,1,1,"Данные"), 1),2)</f>
        <v>16050.95</v>
      </c>
      <c r="K41" s="353">
        <f ca="1">ROUND(INDIRECT(ADDRESS(Данные!$A33,K$1,1,1,"Данные"), 1),2)</f>
        <v>3848.13</v>
      </c>
      <c r="L41" s="152">
        <f ca="1">(J41-J39)*L$10</f>
        <v>1040.0000000008731</v>
      </c>
      <c r="M41" s="195">
        <f ca="1">(K41-K39)*L$10</f>
        <v>120.00000000080036</v>
      </c>
      <c r="N41" s="349">
        <f ca="1">ROUND(INDIRECT(ADDRESS(Данные!$A33,N$1,1,1,"Данные"), 1),2)</f>
        <v>6369.89</v>
      </c>
      <c r="O41" s="353">
        <f ca="1">ROUND(INDIRECT(ADDRESS(Данные!$A33,O$1,1,1,"Данные"), 1),2)</f>
        <v>1168.25</v>
      </c>
      <c r="P41" s="152">
        <f ca="1">(N41-N39)*P$10</f>
        <v>1000</v>
      </c>
      <c r="Q41" s="316">
        <f ca="1">(O41-O39)*P$10</f>
        <v>39.99999999996362</v>
      </c>
      <c r="R41" s="127">
        <f ca="1">ROUND(INDIRECT(ADDRESS(Данные!$A33,R$1,1,1,"Данные"), 1),2)</f>
        <v>6465.11</v>
      </c>
      <c r="S41" s="129">
        <f ca="1">ROUND(INDIRECT(ADDRESS(Данные!$A33,S$1,1,1,"Данные"), 1),2)</f>
        <v>3043.3</v>
      </c>
      <c r="T41" s="152">
        <f ca="1">(R41-R39)*T$10</f>
        <v>1719.9999999975262</v>
      </c>
      <c r="U41" s="314">
        <f ca="1">(S41-S39)*T$10</f>
        <v>640.00000000123691</v>
      </c>
      <c r="V41" s="123">
        <f ca="1">ROUND(INDIRECT(ADDRESS(Данные!$A33,V$1,1,1,"Данные"), 1),2)</f>
        <v>3098.28</v>
      </c>
      <c r="W41" s="129">
        <f ca="1">ROUND(INDIRECT(ADDRESS(Данные!$A33,W$1,1,1,"Данные"), 1),2)</f>
        <v>1217.47</v>
      </c>
      <c r="X41" s="152">
        <f ca="1">(V41-V39)*X$10</f>
        <v>160.00000000167347</v>
      </c>
      <c r="Y41" s="195">
        <f ca="1">(W41-W39)*X$10</f>
        <v>39.99999999996362</v>
      </c>
      <c r="Z41" s="331">
        <f ca="1">INDIRECT(ADDRESS(Данные!$A33,4,1,1,"Данные"), 1)</f>
        <v>45280.541666666664</v>
      </c>
      <c r="AA41" s="349">
        <f ca="1">ROUND(INDIRECT(ADDRESS(Данные!$A33,AA$1,1,1,"Данные"), 1),2)</f>
        <v>14077.98</v>
      </c>
      <c r="AB41" s="353">
        <f ca="1">ROUND(INDIRECT(ADDRESS(Данные!$A33,AB$1,1,1,"Данные"), 1),2)</f>
        <v>2864.25</v>
      </c>
      <c r="AC41" s="128">
        <f ca="1">(AA41-AA39)*AC$10</f>
        <v>1799.9999999956344</v>
      </c>
      <c r="AD41" s="264">
        <f ca="1">(AB41-AB39)*AC$10</f>
        <v>159.99999999985448</v>
      </c>
      <c r="AE41" s="346">
        <f ca="1">ROUND(INDIRECT(ADDRESS(Данные!$A33,AE$1,1,1,"Данные"), 1),2)</f>
        <v>14164.39</v>
      </c>
      <c r="AF41" s="353">
        <f ca="1">ROUND(INDIRECT(ADDRESS(Данные!$A33,AF$1,1,1,"Данные"), 1),2)</f>
        <v>4579.91</v>
      </c>
      <c r="AG41" s="152">
        <f ca="1">(AE41-AE39)*AG$10</f>
        <v>839.99999999650754</v>
      </c>
      <c r="AH41" s="196">
        <f ca="1">(AF41-AF39)*AG$10</f>
        <v>179.99999999847205</v>
      </c>
      <c r="AI41" s="349">
        <f ca="1">ROUND(INDIRECT(ADDRESS(Данные!$A33,AI$1,1,1,"Данные"), 1),2)</f>
        <v>1360.76</v>
      </c>
      <c r="AJ41" s="353">
        <f ca="1">ROUND(INDIRECT(ADDRESS(Данные!$A33,AJ$1,1,1,"Данные"), 1),2)</f>
        <v>388.19</v>
      </c>
      <c r="AK41" s="128">
        <f ca="1">(AI41-AI39)*AK$10</f>
        <v>1399.9999999996362</v>
      </c>
      <c r="AL41" s="264">
        <f ca="1">(AJ41-AJ39)*AK$10</f>
        <v>160.00000000008185</v>
      </c>
      <c r="AM41" s="346">
        <f ca="1">ROUND(INDIRECT(ADDRESS(Данные!$A33,AM$1,1,1,"Данные"), 1),2)</f>
        <v>19417.29</v>
      </c>
      <c r="AN41" s="353">
        <f ca="1">ROUND(INDIRECT(ADDRESS(Данные!$A33,AN$1,1,1,"Данные"), 1),2)</f>
        <v>7651.05</v>
      </c>
      <c r="AO41" s="128">
        <f ca="1">(AM41-AM39)*AO$10</f>
        <v>1040.0000000081491</v>
      </c>
      <c r="AP41" s="292">
        <f ca="1">(AN41-AN39)*AO$10</f>
        <v>200.0000000007276</v>
      </c>
      <c r="AQ41" s="349">
        <f ca="1">ROUND(INDIRECT(ADDRESS(Данные!$A33,AQ$1,1,1,"Данные"), 1),2)</f>
        <v>15514.13</v>
      </c>
      <c r="AR41" s="353">
        <f ca="1">ROUND(INDIRECT(ADDRESS(Данные!$A33,AR$1,1,1,"Данные"), 1),2)</f>
        <v>4021.84</v>
      </c>
      <c r="AS41" s="128">
        <f ca="1">(AQ41-AQ39)*AS$10</f>
        <v>1319.999999996071</v>
      </c>
      <c r="AT41" s="264">
        <f ca="1">(AR41-AR39)*AS$10</f>
        <v>119.99999999989086</v>
      </c>
      <c r="AU41" s="346">
        <f ca="1">ROUND(INDIRECT(ADDRESS(Данные!$A33,AU$1,1,1,"Данные"), 1),2)</f>
        <v>2789.18</v>
      </c>
      <c r="AV41" s="353">
        <f ca="1">ROUND(INDIRECT(ADDRESS(Данные!$A33,AV$1,1,1,"Данные"), 1),2)</f>
        <v>1238.3800000000001</v>
      </c>
      <c r="AW41" s="128">
        <f ca="1">(AU41-AU39)*AW$10</f>
        <v>65.999999999803549</v>
      </c>
      <c r="AX41" s="292">
        <f ca="1">(AV41-AV39)*AW$10</f>
        <v>6.0000000001309672</v>
      </c>
      <c r="AY41" s="285">
        <f ca="1">INDIRECT(ADDRESS(Данные!$A33,4,1,1,"Данные"), 1)</f>
        <v>45280.541666666664</v>
      </c>
      <c r="AZ41" s="346">
        <f ca="1">ROUND(INDIRECT(ADDRESS(Данные!$A33,AZ$1,1,1,"Данные"), 1),2)</f>
        <v>2533.5300000000002</v>
      </c>
      <c r="BA41" s="353">
        <f ca="1">ROUND(INDIRECT(ADDRESS(Данные!$A33,BA$1,1,1,"Данные"), 1),2)</f>
        <v>0</v>
      </c>
      <c r="BB41" s="128">
        <f ca="1">(AZ41-AZ39)*BB$10</f>
        <v>132.00000000001637</v>
      </c>
      <c r="BC41" s="292">
        <f ca="1">(BA41-BA39)*BB$10</f>
        <v>0</v>
      </c>
      <c r="BD41" s="349">
        <f ca="1">ROUND(INDIRECT(ADDRESS(Данные!$A33,BD$1,1,1,"Данные"), 1),2)</f>
        <v>7202.53</v>
      </c>
      <c r="BE41" s="353">
        <f ca="1">ROUND(INDIRECT(ADDRESS(Данные!$A33,BE$1,1,1,"Данные"), 1),2)</f>
        <v>4698.8900000000003</v>
      </c>
      <c r="BF41" s="128">
        <f ca="1">(BD41-BD39)*BF$10</f>
        <v>78.000000000065484</v>
      </c>
      <c r="BG41" s="292">
        <f ca="1">(BE41-BE39)*BF$10</f>
        <v>60.000000000218279</v>
      </c>
      <c r="BH41" s="123">
        <f ca="1">ROUND(INDIRECT(ADDRESS(Данные!$A33,BH$1,1,1,"Данные"), 1),2)</f>
        <v>89.23</v>
      </c>
      <c r="BI41" s="129">
        <f ca="1">ROUND(INDIRECT(ADDRESS(Данные!$A33,BI$1,1,1,"Данные"), 1),2)</f>
        <v>52.02</v>
      </c>
      <c r="BJ41" s="128">
        <f ca="1">(BH41-BH39)*BJ$10</f>
        <v>0</v>
      </c>
      <c r="BK41" s="292">
        <f ca="1">(BI41-BI39)*BJ$10</f>
        <v>0</v>
      </c>
      <c r="BL41" s="123">
        <f ca="1">ROUND(INDIRECT(ADDRESS(Данные!$A33,BL$1,1,1,"Данные"), 1),2)</f>
        <v>1238.3800000000001</v>
      </c>
      <c r="BM41" s="129">
        <f ca="1">ROUND(INDIRECT(ADDRESS(Данные!$A33,BM$1,1,1,"Данные"), 1),2)</f>
        <v>1238.3800000000001</v>
      </c>
      <c r="BN41" s="128">
        <f ca="1">(BL41-BL39)*BN$10</f>
        <v>6.0000000001309672</v>
      </c>
      <c r="BO41" s="264">
        <f ca="1">(BM41-BM39)*BN$10</f>
        <v>6.0000000001309672</v>
      </c>
      <c r="BP41" s="127">
        <f ca="1">ROUND(INDIRECT(ADDRESS(Данные!$A33,BP$1,1,1,"Данные"), 1),2)</f>
        <v>7616.51</v>
      </c>
      <c r="BQ41" s="129">
        <f ca="1">ROUND(INDIRECT(ADDRESS(Данные!$A33,BQ$1,1,1,"Данные"), 1),2)</f>
        <v>2342.98</v>
      </c>
      <c r="BR41" s="128">
        <f ca="1">(BP41-BP39)*BR$10</f>
        <v>0</v>
      </c>
      <c r="BS41" s="264">
        <f ca="1">(BQ41-BQ39)*BR$10</f>
        <v>0</v>
      </c>
      <c r="BT41" s="349">
        <f ca="1">ROUND(INDIRECT(ADDRESS(Данные!$A33,BT$1,1,1,"Данные"), 1),2)</f>
        <v>107.63</v>
      </c>
      <c r="BU41" s="129">
        <f ca="1">ROUND(INDIRECT(ADDRESS(Данные!$A33,BU$1,1,1,"Данные"), 1),2)</f>
        <v>6.96</v>
      </c>
      <c r="BV41" s="152">
        <f ca="1">(BT41-BT39)*BV$10</f>
        <v>0</v>
      </c>
      <c r="BW41" s="316">
        <f ca="1">(BU41-BU39)*BV$10</f>
        <v>0</v>
      </c>
      <c r="BX41" s="376">
        <f t="shared" ca="1" si="0"/>
        <v>45280.541666666664</v>
      </c>
      <c r="BY41" s="335">
        <f t="shared" ca="1" si="1"/>
        <v>12881.999999980371</v>
      </c>
      <c r="BZ41" s="197">
        <f t="shared" ca="1" si="2"/>
        <v>2092.0000000056916</v>
      </c>
    </row>
    <row r="42" spans="1:78" s="126" customFormat="1" x14ac:dyDescent="0.2">
      <c r="A42" s="296">
        <f ca="1">INDIRECT(ADDRESS(Данные!$A34,4,1,1,"Данные"), 1)</f>
        <v>45280.5625</v>
      </c>
      <c r="B42" s="349">
        <f ca="1">ROUND(INDIRECT(ADDRESS(Данные!$A34,B$1,1,1,"Данные"), 1),2)</f>
        <v>12177.2</v>
      </c>
      <c r="C42" s="353">
        <f ca="1">ROUND(INDIRECT(ADDRESS(Данные!$A34,C$1,1,1,"Данные"), 1),2)</f>
        <v>5255</v>
      </c>
      <c r="D42" s="312">
        <f ca="1">(B42-B41)*D$10</f>
        <v>240.00000000523869</v>
      </c>
      <c r="E42" s="316">
        <f ca="1">(C42-C41)*D$10</f>
        <v>40.000000000873115</v>
      </c>
      <c r="F42" s="346">
        <f ca="1">ROUND(INDIRECT(ADDRESS(Данные!$A34,F$1,1,1,"Данные"), 1),2)</f>
        <v>41022.74</v>
      </c>
      <c r="G42" s="353">
        <f ca="1">ROUND(INDIRECT(ADDRESS(Данные!$A34,G$1,1,1,"Данные"), 1),2)</f>
        <v>9016.4599999999991</v>
      </c>
      <c r="H42" s="312">
        <f ca="1">(F42-F41)*H$10</f>
        <v>799.99999998835847</v>
      </c>
      <c r="I42" s="196">
        <f ca="1">(G42-G41)*H$10</f>
        <v>79.999999994470272</v>
      </c>
      <c r="J42" s="349">
        <f ca="1">ROUND(INDIRECT(ADDRESS(Данные!$A34,J$1,1,1,"Данные"), 1),2)</f>
        <v>16051.08</v>
      </c>
      <c r="K42" s="353">
        <f ca="1">ROUND(INDIRECT(ADDRESS(Данные!$A34,K$1,1,1,"Данные"), 1),2)</f>
        <v>3848.14</v>
      </c>
      <c r="L42" s="152">
        <f ca="1">(J42-J41)*L$10</f>
        <v>519.99999999679858</v>
      </c>
      <c r="M42" s="195">
        <f ca="1">(K42-K41)*L$10</f>
        <v>39.999999999054126</v>
      </c>
      <c r="N42" s="349">
        <f ca="1">ROUND(INDIRECT(ADDRESS(Данные!$A34,N$1,1,1,"Данные"), 1),2)</f>
        <v>6370</v>
      </c>
      <c r="O42" s="353">
        <f ca="1">ROUND(INDIRECT(ADDRESS(Данные!$A34,O$1,1,1,"Данные"), 1),2)</f>
        <v>1168.26</v>
      </c>
      <c r="P42" s="152">
        <f ca="1">(N42-N41)*P$10</f>
        <v>439.99999999869033</v>
      </c>
      <c r="Q42" s="316">
        <f ca="1">(O42-O41)*P$10</f>
        <v>39.99999999996362</v>
      </c>
      <c r="R42" s="127">
        <f ca="1">ROUND(INDIRECT(ADDRESS(Данные!$A34,R$1,1,1,"Данные"), 1),2)</f>
        <v>6465.32</v>
      </c>
      <c r="S42" s="129">
        <f ca="1">ROUND(INDIRECT(ADDRESS(Данные!$A34,S$1,1,1,"Данные"), 1),2)</f>
        <v>3043.37</v>
      </c>
      <c r="T42" s="152">
        <f ca="1">(R42-R41)*T$10</f>
        <v>840.00000000014552</v>
      </c>
      <c r="U42" s="314">
        <f ca="1">(S42-S41)*T$10</f>
        <v>279.99999999883585</v>
      </c>
      <c r="V42" s="123">
        <f ca="1">ROUND(INDIRECT(ADDRESS(Данные!$A34,V$1,1,1,"Данные"), 1),2)</f>
        <v>3098.3</v>
      </c>
      <c r="W42" s="129">
        <f ca="1">ROUND(INDIRECT(ADDRESS(Данные!$A34,W$1,1,1,"Данные"), 1),2)</f>
        <v>1217.47</v>
      </c>
      <c r="X42" s="152">
        <f ca="1">(V42-V41)*X$10</f>
        <v>79.99999999992724</v>
      </c>
      <c r="Y42" s="195">
        <f ca="1">(W42-W41)*X$10</f>
        <v>0</v>
      </c>
      <c r="Z42" s="331">
        <f ca="1">INDIRECT(ADDRESS(Данные!$A34,4,1,1,"Данные"), 1)</f>
        <v>45280.5625</v>
      </c>
      <c r="AA42" s="349">
        <f ca="1">ROUND(INDIRECT(ADDRESS(Данные!$A34,AA$1,1,1,"Данные"), 1),2)</f>
        <v>14078.19</v>
      </c>
      <c r="AB42" s="353">
        <f ca="1">ROUND(INDIRECT(ADDRESS(Данные!$A34,AB$1,1,1,"Данные"), 1),2)</f>
        <v>2864.27</v>
      </c>
      <c r="AC42" s="128">
        <f ca="1">(AA42-AA41)*AC$10</f>
        <v>840.0000000037835</v>
      </c>
      <c r="AD42" s="264">
        <f ca="1">(AB42-AB41)*AC$10</f>
        <v>79.99999999992724</v>
      </c>
      <c r="AE42" s="346">
        <f ca="1">ROUND(INDIRECT(ADDRESS(Данные!$A34,AE$1,1,1,"Данные"), 1),2)</f>
        <v>14164.45</v>
      </c>
      <c r="AF42" s="353">
        <f ca="1">ROUND(INDIRECT(ADDRESS(Данные!$A34,AF$1,1,1,"Данные"), 1),2)</f>
        <v>4579.92</v>
      </c>
      <c r="AG42" s="152">
        <f ca="1">(AE42-AE41)*AG$10</f>
        <v>360.00000000785803</v>
      </c>
      <c r="AH42" s="196">
        <f ca="1">(AF42-AF41)*AG$10</f>
        <v>60.000000001309672</v>
      </c>
      <c r="AI42" s="349">
        <f ca="1">ROUND(INDIRECT(ADDRESS(Данные!$A34,AI$1,1,1,"Данные"), 1),2)</f>
        <v>1360.93</v>
      </c>
      <c r="AJ42" s="353">
        <f ca="1">ROUND(INDIRECT(ADDRESS(Данные!$A34,AJ$1,1,1,"Данные"), 1),2)</f>
        <v>388.21</v>
      </c>
      <c r="AK42" s="128">
        <f ca="1">(AI42-AI41)*AK$10</f>
        <v>680.00000000029104</v>
      </c>
      <c r="AL42" s="264">
        <f ca="1">(AJ42-AJ41)*AK$10</f>
        <v>79.99999999992724</v>
      </c>
      <c r="AM42" s="346">
        <f ca="1">ROUND(INDIRECT(ADDRESS(Данные!$A34,AM$1,1,1,"Данные"), 1),2)</f>
        <v>19417.43</v>
      </c>
      <c r="AN42" s="353">
        <f ca="1">ROUND(INDIRECT(ADDRESS(Данные!$A34,AN$1,1,1,"Данные"), 1),2)</f>
        <v>7651.07</v>
      </c>
      <c r="AO42" s="128">
        <f ca="1">(AM42-AM41)*AO$10</f>
        <v>559.99999999767169</v>
      </c>
      <c r="AP42" s="292">
        <f ca="1">(AN42-AN41)*AO$10</f>
        <v>79.999999998108251</v>
      </c>
      <c r="AQ42" s="349">
        <f ca="1">ROUND(INDIRECT(ADDRESS(Данные!$A34,AQ$1,1,1,"Данные"), 1),2)</f>
        <v>15514.24</v>
      </c>
      <c r="AR42" s="353">
        <f ca="1">ROUND(INDIRECT(ADDRESS(Данные!$A34,AR$1,1,1,"Данные"), 1),2)</f>
        <v>4021.86</v>
      </c>
      <c r="AS42" s="128">
        <f ca="1">(AQ42-AQ41)*AS$10</f>
        <v>660.00000000349246</v>
      </c>
      <c r="AT42" s="264">
        <f ca="1">(AR42-AR41)*AS$10</f>
        <v>119.99999999989086</v>
      </c>
      <c r="AU42" s="346">
        <f ca="1">ROUND(INDIRECT(ADDRESS(Данные!$A34,AU$1,1,1,"Данные"), 1),2)</f>
        <v>2789.24</v>
      </c>
      <c r="AV42" s="353">
        <f ca="1">ROUND(INDIRECT(ADDRESS(Данные!$A34,AV$1,1,1,"Данные"), 1),2)</f>
        <v>1238.3900000000001</v>
      </c>
      <c r="AW42" s="128">
        <f ca="1">(AU42-AU41)*AW$10</f>
        <v>35.999999999967258</v>
      </c>
      <c r="AX42" s="292">
        <f ca="1">(AV42-AV41)*AW$10</f>
        <v>5.999999999994543</v>
      </c>
      <c r="AY42" s="285">
        <f ca="1">INDIRECT(ADDRESS(Данные!$A34,4,1,1,"Данные"), 1)</f>
        <v>45280.5625</v>
      </c>
      <c r="AZ42" s="346">
        <f ca="1">ROUND(INDIRECT(ADDRESS(Данные!$A34,AZ$1,1,1,"Данные"), 1),2)</f>
        <v>2533.75</v>
      </c>
      <c r="BA42" s="353">
        <f ca="1">ROUND(INDIRECT(ADDRESS(Данные!$A34,BA$1,1,1,"Данные"), 1),2)</f>
        <v>0</v>
      </c>
      <c r="BB42" s="128">
        <f ca="1">(AZ42-AZ41)*BB$10</f>
        <v>65.999999999939973</v>
      </c>
      <c r="BC42" s="292">
        <f ca="1">(BA42-BA41)*BB$10</f>
        <v>0</v>
      </c>
      <c r="BD42" s="349">
        <f ca="1">ROUND(INDIRECT(ADDRESS(Данные!$A34,BD$1,1,1,"Данные"), 1),2)</f>
        <v>7202.63</v>
      </c>
      <c r="BE42" s="353">
        <f ca="1">ROUND(INDIRECT(ADDRESS(Данные!$A34,BE$1,1,1,"Данные"), 1),2)</f>
        <v>4698.99</v>
      </c>
      <c r="BF42" s="128">
        <f ca="1">(BD42-BD41)*BF$10</f>
        <v>60.000000000218279</v>
      </c>
      <c r="BG42" s="292">
        <f ca="1">(BE42-BE41)*BF$10</f>
        <v>59.999999999672582</v>
      </c>
      <c r="BH42" s="123">
        <f ca="1">ROUND(INDIRECT(ADDRESS(Данные!$A34,BH$1,1,1,"Данные"), 1),2)</f>
        <v>89.23</v>
      </c>
      <c r="BI42" s="129">
        <f ca="1">ROUND(INDIRECT(ADDRESS(Данные!$A34,BI$1,1,1,"Данные"), 1),2)</f>
        <v>52.02</v>
      </c>
      <c r="BJ42" s="128">
        <f ca="1">(BH42-BH41)*BJ$10</f>
        <v>0</v>
      </c>
      <c r="BK42" s="292">
        <f ca="1">(BI42-BI41)*BJ$10</f>
        <v>0</v>
      </c>
      <c r="BL42" s="123">
        <f ca="1">ROUND(INDIRECT(ADDRESS(Данные!$A34,BL$1,1,1,"Данные"), 1),2)</f>
        <v>1238.3900000000001</v>
      </c>
      <c r="BM42" s="129">
        <f ca="1">ROUND(INDIRECT(ADDRESS(Данные!$A34,BM$1,1,1,"Данные"), 1),2)</f>
        <v>1238.3900000000001</v>
      </c>
      <c r="BN42" s="128">
        <f ca="1">(BL42-BL41)*BN$10</f>
        <v>5.999999999994543</v>
      </c>
      <c r="BO42" s="264">
        <f ca="1">(BM42-BM41)*BN$10</f>
        <v>5.999999999994543</v>
      </c>
      <c r="BP42" s="127">
        <f ca="1">ROUND(INDIRECT(ADDRESS(Данные!$A34,BP$1,1,1,"Данные"), 1),2)</f>
        <v>7616.51</v>
      </c>
      <c r="BQ42" s="129">
        <f ca="1">ROUND(INDIRECT(ADDRESS(Данные!$A34,BQ$1,1,1,"Данные"), 1),2)</f>
        <v>2342.98</v>
      </c>
      <c r="BR42" s="128">
        <f ca="1">(BP42-BP41)*BR$10</f>
        <v>0</v>
      </c>
      <c r="BS42" s="264">
        <f ca="1">(BQ42-BQ41)*BR$10</f>
        <v>0</v>
      </c>
      <c r="BT42" s="349">
        <f ca="1">ROUND(INDIRECT(ADDRESS(Данные!$A34,BT$1,1,1,"Данные"), 1),2)</f>
        <v>107.63</v>
      </c>
      <c r="BU42" s="129">
        <f ca="1">ROUND(INDIRECT(ADDRESS(Данные!$A34,BU$1,1,1,"Данные"), 1),2)</f>
        <v>6.96</v>
      </c>
      <c r="BV42" s="152">
        <f ca="1">(BT42-BT41)*BV$10</f>
        <v>0</v>
      </c>
      <c r="BW42" s="316">
        <f ca="1">(BU42-BU41)*BV$10</f>
        <v>0</v>
      </c>
      <c r="BX42" s="376">
        <f t="shared" ca="1" si="0"/>
        <v>45280.5625</v>
      </c>
      <c r="BY42" s="335">
        <f t="shared" ca="1" si="1"/>
        <v>6188.0000000023756</v>
      </c>
      <c r="BZ42" s="197">
        <f t="shared" ca="1" si="2"/>
        <v>971.99999999202191</v>
      </c>
    </row>
    <row r="43" spans="1:78" s="126" customFormat="1" x14ac:dyDescent="0.2">
      <c r="A43" s="296">
        <f ca="1">INDIRECT(ADDRESS(Данные!$A35,4,1,1,"Данные"), 1)</f>
        <v>45280.583333333336</v>
      </c>
      <c r="B43" s="349">
        <f ca="1">ROUND(INDIRECT(ADDRESS(Данные!$A35,B$1,1,1,"Данные"), 1),2)</f>
        <v>12177.26</v>
      </c>
      <c r="C43" s="353">
        <f ca="1">ROUND(INDIRECT(ADDRESS(Данные!$A35,C$1,1,1,"Данные"), 1),2)</f>
        <v>5255</v>
      </c>
      <c r="D43" s="312">
        <f ca="1">(B43-B41)*D$10</f>
        <v>480.00000000320142</v>
      </c>
      <c r="E43" s="195">
        <f ca="1">(C43-C41)*D$10</f>
        <v>40.000000000873115</v>
      </c>
      <c r="F43" s="346">
        <f ca="1">ROUND(INDIRECT(ADDRESS(Данные!$A35,F$1,1,1,"Данные"), 1),2)</f>
        <v>41022.92</v>
      </c>
      <c r="G43" s="353">
        <f ca="1">ROUND(INDIRECT(ADDRESS(Данные!$A35,G$1,1,1,"Данные"), 1),2)</f>
        <v>9016.48</v>
      </c>
      <c r="H43" s="312">
        <f ca="1">(F43-F41)*H$10</f>
        <v>1519.9999999895226</v>
      </c>
      <c r="I43" s="196">
        <f ca="1">(G43-G41)*H$10</f>
        <v>159.9999999962165</v>
      </c>
      <c r="J43" s="349">
        <f ca="1">ROUND(INDIRECT(ADDRESS(Данные!$A35,J$1,1,1,"Данные"), 1),2)</f>
        <v>16051.2</v>
      </c>
      <c r="K43" s="353">
        <f ca="1">ROUND(INDIRECT(ADDRESS(Данные!$A35,K$1,1,1,"Данные"), 1),2)</f>
        <v>3848.16</v>
      </c>
      <c r="L43" s="152">
        <f ca="1">(J43-J41)*L$10</f>
        <v>1000</v>
      </c>
      <c r="M43" s="195">
        <f ca="1">(K43-K41)*L$10</f>
        <v>119.99999999898137</v>
      </c>
      <c r="N43" s="349">
        <f ca="1">ROUND(INDIRECT(ADDRESS(Данные!$A35,N$1,1,1,"Данные"), 1),2)</f>
        <v>6370.12</v>
      </c>
      <c r="O43" s="353">
        <f ca="1">ROUND(INDIRECT(ADDRESS(Данные!$A35,O$1,1,1,"Данные"), 1),2)</f>
        <v>1168.26</v>
      </c>
      <c r="P43" s="152">
        <f ca="1">(N43-N41)*P$10</f>
        <v>919.99999999825377</v>
      </c>
      <c r="Q43" s="316">
        <f ca="1">(O43-O41)*P$10</f>
        <v>39.99999999996362</v>
      </c>
      <c r="R43" s="127">
        <f ca="1">ROUND(INDIRECT(ADDRESS(Данные!$A35,R$1,1,1,"Данные"), 1),2)</f>
        <v>6465.54</v>
      </c>
      <c r="S43" s="129">
        <f ca="1">ROUND(INDIRECT(ADDRESS(Данные!$A35,S$1,1,1,"Данные"), 1),2)</f>
        <v>3043.45</v>
      </c>
      <c r="T43" s="152">
        <f ca="1">(R43-R41)*T$10</f>
        <v>1720.0000000011642</v>
      </c>
      <c r="U43" s="314">
        <f ca="1">(S43-S41)*T$10</f>
        <v>599.99999999854481</v>
      </c>
      <c r="V43" s="123">
        <f ca="1">ROUND(INDIRECT(ADDRESS(Данные!$A35,V$1,1,1,"Данные"), 1),2)</f>
        <v>3098.32</v>
      </c>
      <c r="W43" s="129">
        <f ca="1">ROUND(INDIRECT(ADDRESS(Данные!$A35,W$1,1,1,"Данные"), 1),2)</f>
        <v>1217.48</v>
      </c>
      <c r="X43" s="152">
        <f ca="1">(V43-V41)*X$10</f>
        <v>159.99999999985448</v>
      </c>
      <c r="Y43" s="195">
        <f ca="1">(W43-W41)*X$10</f>
        <v>39.99999999996362</v>
      </c>
      <c r="Z43" s="331">
        <f ca="1">INDIRECT(ADDRESS(Данные!$A35,4,1,1,"Данные"), 1)</f>
        <v>45280.583333333336</v>
      </c>
      <c r="AA43" s="349">
        <f ca="1">ROUND(INDIRECT(ADDRESS(Данные!$A35,AA$1,1,1,"Данные"), 1),2)</f>
        <v>14078.41</v>
      </c>
      <c r="AB43" s="353">
        <f ca="1">ROUND(INDIRECT(ADDRESS(Данные!$A35,AB$1,1,1,"Данные"), 1),2)</f>
        <v>2864.29</v>
      </c>
      <c r="AC43" s="128">
        <f ca="1">(AA43-AA41)*AC$10</f>
        <v>1720.0000000011642</v>
      </c>
      <c r="AD43" s="264">
        <f ca="1">(AB43-AB41)*AC$10</f>
        <v>159.99999999985448</v>
      </c>
      <c r="AE43" s="346">
        <f ca="1">ROUND(INDIRECT(ADDRESS(Данные!$A35,AE$1,1,1,"Данные"), 1),2)</f>
        <v>14164.52</v>
      </c>
      <c r="AF43" s="353">
        <f ca="1">ROUND(INDIRECT(ADDRESS(Данные!$A35,AF$1,1,1,"Данные"), 1),2)</f>
        <v>4579.93</v>
      </c>
      <c r="AG43" s="152">
        <f ca="1">(AE43-AE41)*AG$10</f>
        <v>780.0000000061118</v>
      </c>
      <c r="AH43" s="196">
        <f ca="1">(AF43-AF41)*AG$10</f>
        <v>120.00000000261934</v>
      </c>
      <c r="AI43" s="349">
        <f ca="1">ROUND(INDIRECT(ADDRESS(Данные!$A35,AI$1,1,1,"Данные"), 1),2)</f>
        <v>1361.1</v>
      </c>
      <c r="AJ43" s="353">
        <f ca="1">ROUND(INDIRECT(ADDRESS(Данные!$A35,AJ$1,1,1,"Данные"), 1),2)</f>
        <v>388.23</v>
      </c>
      <c r="AK43" s="128">
        <f ca="1">(AI43-AI41)*AK$10</f>
        <v>1359.9999999996726</v>
      </c>
      <c r="AL43" s="264">
        <f ca="1">(AJ43-AJ41)*AK$10</f>
        <v>160.00000000008185</v>
      </c>
      <c r="AM43" s="346">
        <f ca="1">ROUND(INDIRECT(ADDRESS(Данные!$A35,AM$1,1,1,"Данные"), 1),2)</f>
        <v>19417.57</v>
      </c>
      <c r="AN43" s="353">
        <f ca="1">ROUND(INDIRECT(ADDRESS(Данные!$A35,AN$1,1,1,"Данные"), 1),2)</f>
        <v>7651.09</v>
      </c>
      <c r="AO43" s="128">
        <f ca="1">(AM43-AM41)*AO$10</f>
        <v>1119.9999999953434</v>
      </c>
      <c r="AP43" s="292">
        <f ca="1">(AN43-AN41)*AO$10</f>
        <v>159.99999999985448</v>
      </c>
      <c r="AQ43" s="349">
        <f ca="1">ROUND(INDIRECT(ADDRESS(Данные!$A35,AQ$1,1,1,"Данные"), 1),2)</f>
        <v>15514.35</v>
      </c>
      <c r="AR43" s="353">
        <f ca="1">ROUND(INDIRECT(ADDRESS(Данные!$A35,AR$1,1,1,"Данные"), 1),2)</f>
        <v>4021.87</v>
      </c>
      <c r="AS43" s="128">
        <f ca="1">(AQ43-AQ41)*AS$10</f>
        <v>1320.0000000069849</v>
      </c>
      <c r="AT43" s="264">
        <f ca="1">(AR43-AR41)*AS$10</f>
        <v>179.99999999847205</v>
      </c>
      <c r="AU43" s="346">
        <f ca="1">ROUND(INDIRECT(ADDRESS(Данные!$A35,AU$1,1,1,"Данные"), 1),2)</f>
        <v>2789.29</v>
      </c>
      <c r="AV43" s="353">
        <f ca="1">ROUND(INDIRECT(ADDRESS(Данные!$A35,AV$1,1,1,"Данные"), 1),2)</f>
        <v>1238.4000000000001</v>
      </c>
      <c r="AW43" s="128">
        <f ca="1">(AU43-AU41)*AW$10</f>
        <v>66.000000000076398</v>
      </c>
      <c r="AX43" s="292">
        <f ca="1">(AV43-AV41)*AW$10</f>
        <v>11.999999999989086</v>
      </c>
      <c r="AY43" s="285">
        <f ca="1">INDIRECT(ADDRESS(Данные!$A35,4,1,1,"Данные"), 1)</f>
        <v>45280.583333333336</v>
      </c>
      <c r="AZ43" s="346">
        <f ca="1">ROUND(INDIRECT(ADDRESS(Данные!$A35,AZ$1,1,1,"Данные"), 1),2)</f>
        <v>2533.9699999999998</v>
      </c>
      <c r="BA43" s="353">
        <f ca="1">ROUND(INDIRECT(ADDRESS(Данные!$A35,BA$1,1,1,"Данные"), 1),2)</f>
        <v>0</v>
      </c>
      <c r="BB43" s="128">
        <f ca="1">(AZ43-AZ41)*BB$10</f>
        <v>131.99999999987995</v>
      </c>
      <c r="BC43" s="292">
        <f ca="1">(BA43-BA41)*BB$10</f>
        <v>0</v>
      </c>
      <c r="BD43" s="349">
        <f ca="1">ROUND(INDIRECT(ADDRESS(Данные!$A35,BD$1,1,1,"Данные"), 1),2)</f>
        <v>7202.67</v>
      </c>
      <c r="BE43" s="353">
        <f ca="1">ROUND(INDIRECT(ADDRESS(Данные!$A35,BE$1,1,1,"Данные"), 1),2)</f>
        <v>4699</v>
      </c>
      <c r="BF43" s="128">
        <f ca="1">(BD43-BD41)*BF$10</f>
        <v>84.000000000196451</v>
      </c>
      <c r="BG43" s="292">
        <f ca="1">(BE43-BE41)*BF$10</f>
        <v>65.999999999803549</v>
      </c>
      <c r="BH43" s="123">
        <f ca="1">ROUND(INDIRECT(ADDRESS(Данные!$A35,BH$1,1,1,"Данные"), 1),2)</f>
        <v>89.23</v>
      </c>
      <c r="BI43" s="129">
        <f ca="1">ROUND(INDIRECT(ADDRESS(Данные!$A35,BI$1,1,1,"Данные"), 1),2)</f>
        <v>52.02</v>
      </c>
      <c r="BJ43" s="128">
        <f ca="1">(BH43-BH41)*BJ$10</f>
        <v>0</v>
      </c>
      <c r="BK43" s="292">
        <f ca="1">(BI43-BI41)*BJ$10</f>
        <v>0</v>
      </c>
      <c r="BL43" s="123">
        <f ca="1">ROUND(INDIRECT(ADDRESS(Данные!$A35,BL$1,1,1,"Данные"), 1),2)</f>
        <v>1238.4000000000001</v>
      </c>
      <c r="BM43" s="129">
        <f ca="1">ROUND(INDIRECT(ADDRESS(Данные!$A35,BM$1,1,1,"Данные"), 1),2)</f>
        <v>1238.4000000000001</v>
      </c>
      <c r="BN43" s="128">
        <f ca="1">(BL43-BL41)*BN$10</f>
        <v>11.999999999989086</v>
      </c>
      <c r="BO43" s="264">
        <f ca="1">(BM43-BM41)*BN$10</f>
        <v>11.999999999989086</v>
      </c>
      <c r="BP43" s="127">
        <f ca="1">ROUND(INDIRECT(ADDRESS(Данные!$A35,BP$1,1,1,"Данные"), 1),2)</f>
        <v>7616.52</v>
      </c>
      <c r="BQ43" s="129">
        <f ca="1">ROUND(INDIRECT(ADDRESS(Данные!$A35,BQ$1,1,1,"Данные"), 1),2)</f>
        <v>2342.98</v>
      </c>
      <c r="BR43" s="128">
        <f ca="1">(BP43-BP41)*BR$10</f>
        <v>40.000000000873115</v>
      </c>
      <c r="BS43" s="264">
        <f ca="1">(BQ43-BQ41)*BR$10</f>
        <v>0</v>
      </c>
      <c r="BT43" s="349">
        <f ca="1">ROUND(INDIRECT(ADDRESS(Данные!$A35,BT$1,1,1,"Данные"), 1),2)</f>
        <v>107.63</v>
      </c>
      <c r="BU43" s="129">
        <f ca="1">ROUND(INDIRECT(ADDRESS(Данные!$A35,BU$1,1,1,"Данные"), 1),2)</f>
        <v>6.96</v>
      </c>
      <c r="BV43" s="152">
        <f ca="1">(BT43-BT41)*BV$10</f>
        <v>0</v>
      </c>
      <c r="BW43" s="316">
        <f ca="1">(BU43-BU41)*BV$10</f>
        <v>0</v>
      </c>
      <c r="BX43" s="376">
        <f t="shared" ca="1" si="0"/>
        <v>45280.583333333336</v>
      </c>
      <c r="BY43" s="335">
        <f t="shared" ca="1" si="1"/>
        <v>12434.000000002288</v>
      </c>
      <c r="BZ43" s="197">
        <f t="shared" ca="1" si="2"/>
        <v>1869.999999995207</v>
      </c>
    </row>
    <row r="44" spans="1:78" s="126" customFormat="1" x14ac:dyDescent="0.2">
      <c r="A44" s="296">
        <f ca="1">INDIRECT(ADDRESS(Данные!$A36,4,1,1,"Данные"), 1)</f>
        <v>45280.604166666664</v>
      </c>
      <c r="B44" s="349">
        <f ca="1">ROUND(INDIRECT(ADDRESS(Данные!$A36,B$1,1,1,"Данные"), 1),2)</f>
        <v>12177.32</v>
      </c>
      <c r="C44" s="353">
        <f ca="1">ROUND(INDIRECT(ADDRESS(Данные!$A36,C$1,1,1,"Данные"), 1),2)</f>
        <v>5255</v>
      </c>
      <c r="D44" s="312">
        <f ca="1">(B44-B43)*D$10</f>
        <v>239.99999999796273</v>
      </c>
      <c r="E44" s="316">
        <f ca="1">(C44-C43)*D$10</f>
        <v>0</v>
      </c>
      <c r="F44" s="346">
        <f ca="1">ROUND(INDIRECT(ADDRESS(Данные!$A36,F$1,1,1,"Данные"), 1),2)</f>
        <v>41023.1</v>
      </c>
      <c r="G44" s="353">
        <f ca="1">ROUND(INDIRECT(ADDRESS(Данные!$A36,G$1,1,1,"Данные"), 1),2)</f>
        <v>9016.5</v>
      </c>
      <c r="H44" s="312">
        <f ca="1">(F44-F43)*H$10</f>
        <v>720.00000000116415</v>
      </c>
      <c r="I44" s="196">
        <f ca="1">(G44-G43)*H$10</f>
        <v>80.00000000174623</v>
      </c>
      <c r="J44" s="349">
        <f ca="1">ROUND(INDIRECT(ADDRESS(Данные!$A36,J$1,1,1,"Данные"), 1),2)</f>
        <v>16051.32</v>
      </c>
      <c r="K44" s="353">
        <f ca="1">ROUND(INDIRECT(ADDRESS(Данные!$A36,K$1,1,1,"Данные"), 1),2)</f>
        <v>3848.17</v>
      </c>
      <c r="L44" s="152">
        <f ca="1">(J44-J43)*L$10</f>
        <v>479.99999999592546</v>
      </c>
      <c r="M44" s="195">
        <f ca="1">(K44-K43)*L$10</f>
        <v>40.000000000873115</v>
      </c>
      <c r="N44" s="349">
        <f ca="1">ROUND(INDIRECT(ADDRESS(Данные!$A36,N$1,1,1,"Данные"), 1),2)</f>
        <v>6370.24</v>
      </c>
      <c r="O44" s="353">
        <f ca="1">ROUND(INDIRECT(ADDRESS(Данные!$A36,O$1,1,1,"Данные"), 1),2)</f>
        <v>1168.27</v>
      </c>
      <c r="P44" s="152">
        <f ca="1">(N44-N43)*P$10</f>
        <v>479.99999999956344</v>
      </c>
      <c r="Q44" s="316">
        <f ca="1">(O44-O43)*P$10</f>
        <v>39.99999999996362</v>
      </c>
      <c r="R44" s="127">
        <f ca="1">ROUND(INDIRECT(ADDRESS(Данные!$A36,R$1,1,1,"Данные"), 1),2)</f>
        <v>6465.76</v>
      </c>
      <c r="S44" s="129">
        <f ca="1">ROUND(INDIRECT(ADDRESS(Данные!$A36,S$1,1,1,"Данные"), 1),2)</f>
        <v>3043.53</v>
      </c>
      <c r="T44" s="152">
        <f ca="1">(R44-R43)*T$10</f>
        <v>880.00000000101863</v>
      </c>
      <c r="U44" s="314">
        <f ca="1">(S44-S43)*T$10</f>
        <v>320.00000000152795</v>
      </c>
      <c r="V44" s="123">
        <f ca="1">ROUND(INDIRECT(ADDRESS(Данные!$A36,V$1,1,1,"Данные"), 1),2)</f>
        <v>3098.34</v>
      </c>
      <c r="W44" s="129">
        <f ca="1">ROUND(INDIRECT(ADDRESS(Данные!$A36,W$1,1,1,"Данные"), 1),2)</f>
        <v>1217.48</v>
      </c>
      <c r="X44" s="152">
        <f ca="1">(V44-V43)*X$10</f>
        <v>79.99999999992724</v>
      </c>
      <c r="Y44" s="195">
        <f ca="1">(W44-W43)*X$10</f>
        <v>0</v>
      </c>
      <c r="Z44" s="331">
        <f ca="1">INDIRECT(ADDRESS(Данные!$A36,4,1,1,"Данные"), 1)</f>
        <v>45280.604166666664</v>
      </c>
      <c r="AA44" s="349">
        <f ca="1">ROUND(INDIRECT(ADDRESS(Данные!$A36,AA$1,1,1,"Данные"), 1),2)</f>
        <v>14078.61</v>
      </c>
      <c r="AB44" s="353">
        <f ca="1">ROUND(INDIRECT(ADDRESS(Данные!$A36,AB$1,1,1,"Данные"), 1),2)</f>
        <v>2864.31</v>
      </c>
      <c r="AC44" s="128">
        <f ca="1">(AA44-AA43)*AC$10</f>
        <v>800.00000000291038</v>
      </c>
      <c r="AD44" s="264">
        <f ca="1">(AB44-AB43)*AC$10</f>
        <v>79.99999999992724</v>
      </c>
      <c r="AE44" s="346">
        <f ca="1">ROUND(INDIRECT(ADDRESS(Данные!$A36,AE$1,1,1,"Данные"), 1),2)</f>
        <v>14164.59</v>
      </c>
      <c r="AF44" s="353">
        <f ca="1">ROUND(INDIRECT(ADDRESS(Данные!$A36,AF$1,1,1,"Данные"), 1),2)</f>
        <v>4579.96</v>
      </c>
      <c r="AG44" s="152">
        <f ca="1">(AE44-AE43)*AG$10</f>
        <v>419.99999999825377</v>
      </c>
      <c r="AH44" s="196">
        <f ca="1">(AF44-AF43)*AG$10</f>
        <v>179.99999999847205</v>
      </c>
      <c r="AI44" s="349">
        <f ca="1">ROUND(INDIRECT(ADDRESS(Данные!$A36,AI$1,1,1,"Данные"), 1),2)</f>
        <v>1361.27</v>
      </c>
      <c r="AJ44" s="353">
        <f ca="1">ROUND(INDIRECT(ADDRESS(Данные!$A36,AJ$1,1,1,"Данные"), 1),2)</f>
        <v>388.25</v>
      </c>
      <c r="AK44" s="128">
        <f ca="1">(AI44-AI43)*AK$10</f>
        <v>680.00000000029104</v>
      </c>
      <c r="AL44" s="264">
        <f ca="1">(AJ44-AJ43)*AK$10</f>
        <v>79.99999999992724</v>
      </c>
      <c r="AM44" s="346">
        <f ca="1">ROUND(INDIRECT(ADDRESS(Данные!$A36,AM$1,1,1,"Данные"), 1),2)</f>
        <v>19417.71</v>
      </c>
      <c r="AN44" s="353">
        <f ca="1">ROUND(INDIRECT(ADDRESS(Данные!$A36,AN$1,1,1,"Данные"), 1),2)</f>
        <v>7651.12</v>
      </c>
      <c r="AO44" s="128">
        <f ca="1">(AM44-AM43)*AO$10</f>
        <v>559.99999999767169</v>
      </c>
      <c r="AP44" s="292">
        <f ca="1">(AN44-AN43)*AO$10</f>
        <v>119.99999999898137</v>
      </c>
      <c r="AQ44" s="349">
        <f ca="1">ROUND(INDIRECT(ADDRESS(Данные!$A36,AQ$1,1,1,"Данные"), 1),2)</f>
        <v>15514.46</v>
      </c>
      <c r="AR44" s="353">
        <f ca="1">ROUND(INDIRECT(ADDRESS(Данные!$A36,AR$1,1,1,"Данные"), 1),2)</f>
        <v>4021.89</v>
      </c>
      <c r="AS44" s="128">
        <f ca="1">(AQ44-AQ43)*AS$10</f>
        <v>659.99999999257852</v>
      </c>
      <c r="AT44" s="264">
        <f ca="1">(AR44-AR43)*AS$10</f>
        <v>119.99999999989086</v>
      </c>
      <c r="AU44" s="346">
        <f ca="1">ROUND(INDIRECT(ADDRESS(Данные!$A36,AU$1,1,1,"Данные"), 1),2)</f>
        <v>2789.35</v>
      </c>
      <c r="AV44" s="353">
        <f ca="1">ROUND(INDIRECT(ADDRESS(Данные!$A36,AV$1,1,1,"Данные"), 1),2)</f>
        <v>1238.4000000000001</v>
      </c>
      <c r="AW44" s="128">
        <f ca="1">(AU44-AU43)*AW$10</f>
        <v>35.999999999967258</v>
      </c>
      <c r="AX44" s="292">
        <f ca="1">(AV44-AV43)*AW$10</f>
        <v>0</v>
      </c>
      <c r="AY44" s="285">
        <f ca="1">INDIRECT(ADDRESS(Данные!$A36,4,1,1,"Данные"), 1)</f>
        <v>45280.604166666664</v>
      </c>
      <c r="AZ44" s="346">
        <f ca="1">ROUND(INDIRECT(ADDRESS(Данные!$A36,AZ$1,1,1,"Данные"), 1),2)</f>
        <v>2534.19</v>
      </c>
      <c r="BA44" s="353">
        <f ca="1">ROUND(INDIRECT(ADDRESS(Данные!$A36,BA$1,1,1,"Данные"), 1),2)</f>
        <v>0</v>
      </c>
      <c r="BB44" s="128">
        <f ca="1">(AZ44-AZ43)*BB$10</f>
        <v>66.000000000076398</v>
      </c>
      <c r="BC44" s="292">
        <f ca="1">(BA44-BA43)*BB$10</f>
        <v>0</v>
      </c>
      <c r="BD44" s="349">
        <f ca="1">ROUND(INDIRECT(ADDRESS(Данные!$A36,BD$1,1,1,"Данные"), 1),2)</f>
        <v>7202.71</v>
      </c>
      <c r="BE44" s="353">
        <f ca="1">ROUND(INDIRECT(ADDRESS(Данные!$A36,BE$1,1,1,"Данные"), 1),2)</f>
        <v>4699</v>
      </c>
      <c r="BF44" s="128">
        <f ca="1">(BD44-BD43)*BF$10</f>
        <v>23.999999999978172</v>
      </c>
      <c r="BG44" s="292">
        <f ca="1">(BE44-BE43)*BF$10</f>
        <v>0</v>
      </c>
      <c r="BH44" s="123">
        <f ca="1">ROUND(INDIRECT(ADDRESS(Данные!$A36,BH$1,1,1,"Данные"), 1),2)</f>
        <v>89.23</v>
      </c>
      <c r="BI44" s="129">
        <f ca="1">ROUND(INDIRECT(ADDRESS(Данные!$A36,BI$1,1,1,"Данные"), 1),2)</f>
        <v>52.02</v>
      </c>
      <c r="BJ44" s="128">
        <f ca="1">(BH44-BH43)*BJ$10</f>
        <v>0</v>
      </c>
      <c r="BK44" s="292">
        <f ca="1">(BI44-BI43)*BJ$10</f>
        <v>0</v>
      </c>
      <c r="BL44" s="123">
        <f ca="1">ROUND(INDIRECT(ADDRESS(Данные!$A36,BL$1,1,1,"Данные"), 1),2)</f>
        <v>1238.4000000000001</v>
      </c>
      <c r="BM44" s="129">
        <f ca="1">ROUND(INDIRECT(ADDRESS(Данные!$A36,BM$1,1,1,"Данные"), 1),2)</f>
        <v>1238.4000000000001</v>
      </c>
      <c r="BN44" s="128">
        <f ca="1">(BL44-BL43)*BN$10</f>
        <v>0</v>
      </c>
      <c r="BO44" s="264">
        <f ca="1">(BM44-BM43)*BN$10</f>
        <v>0</v>
      </c>
      <c r="BP44" s="127">
        <f ca="1">ROUND(INDIRECT(ADDRESS(Данные!$A36,BP$1,1,1,"Данные"), 1),2)</f>
        <v>7616.52</v>
      </c>
      <c r="BQ44" s="129">
        <f ca="1">ROUND(INDIRECT(ADDRESS(Данные!$A36,BQ$1,1,1,"Данные"), 1),2)</f>
        <v>2342.98</v>
      </c>
      <c r="BR44" s="128">
        <f ca="1">(BP44-BP43)*BR$10</f>
        <v>0</v>
      </c>
      <c r="BS44" s="264">
        <f ca="1">(BQ44-BQ43)*BR$10</f>
        <v>0</v>
      </c>
      <c r="BT44" s="349">
        <f ca="1">ROUND(INDIRECT(ADDRESS(Данные!$A36,BT$1,1,1,"Данные"), 1),2)</f>
        <v>107.63</v>
      </c>
      <c r="BU44" s="129">
        <f ca="1">ROUND(INDIRECT(ADDRESS(Данные!$A36,BU$1,1,1,"Данные"), 1),2)</f>
        <v>6.96</v>
      </c>
      <c r="BV44" s="152">
        <f ca="1">(BT44-BT43)*BV$10</f>
        <v>0</v>
      </c>
      <c r="BW44" s="316">
        <f ca="1">(BU44-BU43)*BV$10</f>
        <v>0</v>
      </c>
      <c r="BX44" s="376">
        <f t="shared" ca="1" si="0"/>
        <v>45280.604166666664</v>
      </c>
      <c r="BY44" s="335">
        <f t="shared" ca="1" si="1"/>
        <v>6125.9999999872889</v>
      </c>
      <c r="BZ44" s="197">
        <f t="shared" ca="1" si="2"/>
        <v>1060.0000000013097</v>
      </c>
    </row>
    <row r="45" spans="1:78" s="126" customFormat="1" x14ac:dyDescent="0.2">
      <c r="A45" s="296">
        <f ca="1">INDIRECT(ADDRESS(Данные!$A37,4,1,1,"Данные"), 1)</f>
        <v>45280.625</v>
      </c>
      <c r="B45" s="349">
        <f ca="1">ROUND(INDIRECT(ADDRESS(Данные!$A37,B$1,1,1,"Данные"), 1),2)</f>
        <v>12177.38</v>
      </c>
      <c r="C45" s="353">
        <f ca="1">ROUND(INDIRECT(ADDRESS(Данные!$A37,C$1,1,1,"Данные"), 1),2)</f>
        <v>5255.01</v>
      </c>
      <c r="D45" s="312">
        <f ca="1">(B45-B43)*D$10</f>
        <v>479.99999999592546</v>
      </c>
      <c r="E45" s="195">
        <f ca="1">(C45-C43)*D$10</f>
        <v>40.000000000873115</v>
      </c>
      <c r="F45" s="346">
        <f ca="1">ROUND(INDIRECT(ADDRESS(Данные!$A37,F$1,1,1,"Данные"), 1),2)</f>
        <v>41023.279999999999</v>
      </c>
      <c r="G45" s="353">
        <f ca="1">ROUND(INDIRECT(ADDRESS(Данные!$A37,G$1,1,1,"Данные"), 1),2)</f>
        <v>9016.52</v>
      </c>
      <c r="H45" s="312">
        <f ca="1">(F45-F43)*H$10</f>
        <v>1440.0000000023283</v>
      </c>
      <c r="I45" s="196">
        <f ca="1">(G45-G43)*H$10</f>
        <v>160.00000000349246</v>
      </c>
      <c r="J45" s="349">
        <f ca="1">ROUND(INDIRECT(ADDRESS(Данные!$A37,J$1,1,1,"Данные"), 1),2)</f>
        <v>16051.44</v>
      </c>
      <c r="K45" s="353">
        <f ca="1">ROUND(INDIRECT(ADDRESS(Данные!$A37,K$1,1,1,"Данные"), 1),2)</f>
        <v>3848.18</v>
      </c>
      <c r="L45" s="152">
        <f ca="1">(J45-J43)*L$10</f>
        <v>959.99999999912689</v>
      </c>
      <c r="M45" s="195">
        <f ca="1">(K45-K43)*L$10</f>
        <v>79.99999999992724</v>
      </c>
      <c r="N45" s="349">
        <f ca="1">ROUND(INDIRECT(ADDRESS(Данные!$A37,N$1,1,1,"Данные"), 1),2)</f>
        <v>6370.36</v>
      </c>
      <c r="O45" s="353">
        <f ca="1">ROUND(INDIRECT(ADDRESS(Данные!$A37,O$1,1,1,"Данные"), 1),2)</f>
        <v>1168.28</v>
      </c>
      <c r="P45" s="152">
        <f ca="1">(N45-N43)*P$10</f>
        <v>959.99999999912689</v>
      </c>
      <c r="Q45" s="316">
        <f ca="1">(O45-O43)*P$10</f>
        <v>79.99999999992724</v>
      </c>
      <c r="R45" s="127">
        <f ca="1">ROUND(INDIRECT(ADDRESS(Данные!$A37,R$1,1,1,"Данные"), 1),2)</f>
        <v>6465.97</v>
      </c>
      <c r="S45" s="129">
        <f ca="1">ROUND(INDIRECT(ADDRESS(Данные!$A37,S$1,1,1,"Данные"), 1),2)</f>
        <v>3043.6</v>
      </c>
      <c r="T45" s="152">
        <f ca="1">(R45-R43)*T$10</f>
        <v>1720.0000000011642</v>
      </c>
      <c r="U45" s="314">
        <f ca="1">(S45-S43)*T$10</f>
        <v>600.0000000003638</v>
      </c>
      <c r="V45" s="123">
        <f ca="1">ROUND(INDIRECT(ADDRESS(Данные!$A37,V$1,1,1,"Данные"), 1),2)</f>
        <v>3098.36</v>
      </c>
      <c r="W45" s="129">
        <f ca="1">ROUND(INDIRECT(ADDRESS(Данные!$A37,W$1,1,1,"Данные"), 1),2)</f>
        <v>1217.49</v>
      </c>
      <c r="X45" s="152">
        <f ca="1">(V45-V43)*X$10</f>
        <v>159.99999999985448</v>
      </c>
      <c r="Y45" s="195">
        <f ca="1">(W45-W43)*X$10</f>
        <v>39.99999999996362</v>
      </c>
      <c r="Z45" s="331">
        <f ca="1">INDIRECT(ADDRESS(Данные!$A37,4,1,1,"Данные"), 1)</f>
        <v>45280.625</v>
      </c>
      <c r="AA45" s="349">
        <f ca="1">ROUND(INDIRECT(ADDRESS(Данные!$A37,AA$1,1,1,"Данные"), 1),2)</f>
        <v>14078.81</v>
      </c>
      <c r="AB45" s="353">
        <f ca="1">ROUND(INDIRECT(ADDRESS(Данные!$A37,AB$1,1,1,"Данные"), 1),2)</f>
        <v>2864.33</v>
      </c>
      <c r="AC45" s="128">
        <f ca="1">(AA45-AA43)*AC$10</f>
        <v>1599.9999999985448</v>
      </c>
      <c r="AD45" s="264">
        <f ca="1">(AB45-AB43)*AC$10</f>
        <v>159.99999999985448</v>
      </c>
      <c r="AE45" s="346">
        <f ca="1">ROUND(INDIRECT(ADDRESS(Данные!$A37,AE$1,1,1,"Данные"), 1),2)</f>
        <v>14164.67</v>
      </c>
      <c r="AF45" s="353">
        <f ca="1">ROUND(INDIRECT(ADDRESS(Данные!$A37,AF$1,1,1,"Данные"), 1),2)</f>
        <v>4580</v>
      </c>
      <c r="AG45" s="152">
        <f ca="1">(AE45-AE43)*AG$10</f>
        <v>899.99999999781721</v>
      </c>
      <c r="AH45" s="196">
        <f ca="1">(AF45-AF43)*AG$10</f>
        <v>419.99999999825377</v>
      </c>
      <c r="AI45" s="349">
        <f ca="1">ROUND(INDIRECT(ADDRESS(Данные!$A37,AI$1,1,1,"Данные"), 1),2)</f>
        <v>1361.43</v>
      </c>
      <c r="AJ45" s="353">
        <f ca="1">ROUND(INDIRECT(ADDRESS(Данные!$A37,AJ$1,1,1,"Данные"), 1),2)</f>
        <v>388.27</v>
      </c>
      <c r="AK45" s="128">
        <f ca="1">(AI45-AI43)*AK$10</f>
        <v>1320.0000000006185</v>
      </c>
      <c r="AL45" s="264">
        <f ca="1">(AJ45-AJ43)*AK$10</f>
        <v>159.99999999985448</v>
      </c>
      <c r="AM45" s="346">
        <f ca="1">ROUND(INDIRECT(ADDRESS(Данные!$A37,AM$1,1,1,"Данные"), 1),2)</f>
        <v>19417.849999999999</v>
      </c>
      <c r="AN45" s="353">
        <f ca="1">ROUND(INDIRECT(ADDRESS(Данные!$A37,AN$1,1,1,"Данные"), 1),2)</f>
        <v>7651.14</v>
      </c>
      <c r="AO45" s="128">
        <f ca="1">(AM45-AM43)*AO$10</f>
        <v>1119.9999999953434</v>
      </c>
      <c r="AP45" s="292">
        <f ca="1">(AN45-AN43)*AO$10</f>
        <v>200.0000000007276</v>
      </c>
      <c r="AQ45" s="349">
        <f ca="1">ROUND(INDIRECT(ADDRESS(Данные!$A37,AQ$1,1,1,"Данные"), 1),2)</f>
        <v>15514.57</v>
      </c>
      <c r="AR45" s="353">
        <f ca="1">ROUND(INDIRECT(ADDRESS(Данные!$A37,AR$1,1,1,"Данные"), 1),2)</f>
        <v>4021.9</v>
      </c>
      <c r="AS45" s="128">
        <f ca="1">(AQ45-AQ43)*AS$10</f>
        <v>1319.999999996071</v>
      </c>
      <c r="AT45" s="264">
        <f ca="1">(AR45-AR43)*AS$10</f>
        <v>180.00000000120053</v>
      </c>
      <c r="AU45" s="346">
        <f ca="1">ROUND(INDIRECT(ADDRESS(Данные!$A37,AU$1,1,1,"Данные"), 1),2)</f>
        <v>2789.41</v>
      </c>
      <c r="AV45" s="353">
        <f ca="1">ROUND(INDIRECT(ADDRESS(Данные!$A37,AV$1,1,1,"Данные"), 1),2)</f>
        <v>1238.4100000000001</v>
      </c>
      <c r="AW45" s="128">
        <f ca="1">(AU45-AU43)*AW$10</f>
        <v>71.999999999934516</v>
      </c>
      <c r="AX45" s="292">
        <f ca="1">(AV45-AV43)*AW$10</f>
        <v>5.999999999994543</v>
      </c>
      <c r="AY45" s="285">
        <f ca="1">INDIRECT(ADDRESS(Данные!$A37,4,1,1,"Данные"), 1)</f>
        <v>45280.625</v>
      </c>
      <c r="AZ45" s="346">
        <f ca="1">ROUND(INDIRECT(ADDRESS(Данные!$A37,AZ$1,1,1,"Данные"), 1),2)</f>
        <v>2534.41</v>
      </c>
      <c r="BA45" s="353">
        <f ca="1">ROUND(INDIRECT(ADDRESS(Данные!$A37,BA$1,1,1,"Данные"), 1),2)</f>
        <v>0</v>
      </c>
      <c r="BB45" s="128">
        <f ca="1">(AZ45-AZ43)*BB$10</f>
        <v>132.00000000001637</v>
      </c>
      <c r="BC45" s="292">
        <f ca="1">(BA45-BA43)*BB$10</f>
        <v>0</v>
      </c>
      <c r="BD45" s="349">
        <f ca="1">ROUND(INDIRECT(ADDRESS(Данные!$A37,BD$1,1,1,"Данные"), 1),2)</f>
        <v>7202.75</v>
      </c>
      <c r="BE45" s="353">
        <f ca="1">ROUND(INDIRECT(ADDRESS(Данные!$A37,BE$1,1,1,"Данные"), 1),2)</f>
        <v>4699.01</v>
      </c>
      <c r="BF45" s="128">
        <f ca="1">(BD45-BD43)*BF$10</f>
        <v>47.999999999956344</v>
      </c>
      <c r="BG45" s="292">
        <f ca="1">(BE45-BE43)*BF$10</f>
        <v>6.0000000001309672</v>
      </c>
      <c r="BH45" s="123">
        <f ca="1">ROUND(INDIRECT(ADDRESS(Данные!$A37,BH$1,1,1,"Данные"), 1),2)</f>
        <v>89.23</v>
      </c>
      <c r="BI45" s="129">
        <f ca="1">ROUND(INDIRECT(ADDRESS(Данные!$A37,BI$1,1,1,"Данные"), 1),2)</f>
        <v>52.02</v>
      </c>
      <c r="BJ45" s="128">
        <f ca="1">(BH45-BH43)*BJ$10</f>
        <v>0</v>
      </c>
      <c r="BK45" s="292">
        <f ca="1">(BI45-BI43)*BJ$10</f>
        <v>0</v>
      </c>
      <c r="BL45" s="123">
        <f ca="1">ROUND(INDIRECT(ADDRESS(Данные!$A37,BL$1,1,1,"Данные"), 1),2)</f>
        <v>1238.4100000000001</v>
      </c>
      <c r="BM45" s="129">
        <f ca="1">ROUND(INDIRECT(ADDRESS(Данные!$A37,BM$1,1,1,"Данные"), 1),2)</f>
        <v>1238.4100000000001</v>
      </c>
      <c r="BN45" s="128">
        <f ca="1">(BL45-BL43)*BN$10</f>
        <v>5.999999999994543</v>
      </c>
      <c r="BO45" s="264">
        <f ca="1">(BM45-BM43)*BN$10</f>
        <v>5.999999999994543</v>
      </c>
      <c r="BP45" s="127">
        <f ca="1">ROUND(INDIRECT(ADDRESS(Данные!$A37,BP$1,1,1,"Данные"), 1),2)</f>
        <v>7616.52</v>
      </c>
      <c r="BQ45" s="129">
        <f ca="1">ROUND(INDIRECT(ADDRESS(Данные!$A37,BQ$1,1,1,"Данные"), 1),2)</f>
        <v>2342.98</v>
      </c>
      <c r="BR45" s="128">
        <f ca="1">(BP45-BP43)*BR$10</f>
        <v>0</v>
      </c>
      <c r="BS45" s="264">
        <f ca="1">(BQ45-BQ43)*BR$10</f>
        <v>0</v>
      </c>
      <c r="BT45" s="349">
        <f ca="1">ROUND(INDIRECT(ADDRESS(Данные!$A37,BT$1,1,1,"Данные"), 1),2)</f>
        <v>107.63</v>
      </c>
      <c r="BU45" s="129">
        <f ca="1">ROUND(INDIRECT(ADDRESS(Данные!$A37,BU$1,1,1,"Данные"), 1),2)</f>
        <v>6.96</v>
      </c>
      <c r="BV45" s="152">
        <f ca="1">(BT45-BT43)*BV$10</f>
        <v>0</v>
      </c>
      <c r="BW45" s="316">
        <f ca="1">(BU45-BU43)*BV$10</f>
        <v>0</v>
      </c>
      <c r="BX45" s="376">
        <f t="shared" ca="1" si="0"/>
        <v>45280.625</v>
      </c>
      <c r="BY45" s="335">
        <f t="shared" ca="1" si="1"/>
        <v>12237.999999985823</v>
      </c>
      <c r="BZ45" s="197">
        <f t="shared" ca="1" si="2"/>
        <v>2138.0000000045584</v>
      </c>
    </row>
    <row r="46" spans="1:78" s="126" customFormat="1" x14ac:dyDescent="0.2">
      <c r="A46" s="296">
        <f ca="1">INDIRECT(ADDRESS(Данные!$A38,4,1,1,"Данные"), 1)</f>
        <v>45280.645833333336</v>
      </c>
      <c r="B46" s="349">
        <f ca="1">ROUND(INDIRECT(ADDRESS(Данные!$A38,B$1,1,1,"Данные"), 1),2)</f>
        <v>12177.45</v>
      </c>
      <c r="C46" s="353">
        <f ca="1">ROUND(INDIRECT(ADDRESS(Данные!$A38,C$1,1,1,"Данные"), 1),2)</f>
        <v>5255.01</v>
      </c>
      <c r="D46" s="312">
        <f ca="1">(B46-B45)*D$10</f>
        <v>280.0000000061118</v>
      </c>
      <c r="E46" s="316">
        <f ca="1">(C46-C45)*D$10</f>
        <v>0</v>
      </c>
      <c r="F46" s="346">
        <f ca="1">ROUND(INDIRECT(ADDRESS(Данные!$A38,F$1,1,1,"Данные"), 1),2)</f>
        <v>41023.46</v>
      </c>
      <c r="G46" s="353">
        <f ca="1">ROUND(INDIRECT(ADDRESS(Данные!$A38,G$1,1,1,"Данные"), 1),2)</f>
        <v>9016.5400000000009</v>
      </c>
      <c r="H46" s="312">
        <f ca="1">(F46-F45)*H$10</f>
        <v>720.00000000116415</v>
      </c>
      <c r="I46" s="196">
        <f ca="1">(G46-G45)*H$10</f>
        <v>80.00000000174623</v>
      </c>
      <c r="J46" s="349">
        <f ca="1">ROUND(INDIRECT(ADDRESS(Данные!$A38,J$1,1,1,"Данные"), 1),2)</f>
        <v>16051.56</v>
      </c>
      <c r="K46" s="353">
        <f ca="1">ROUND(INDIRECT(ADDRESS(Данные!$A38,K$1,1,1,"Данные"), 1),2)</f>
        <v>3848.19</v>
      </c>
      <c r="L46" s="152">
        <f ca="1">(J46-J45)*L$10</f>
        <v>479.99999999592546</v>
      </c>
      <c r="M46" s="195">
        <f ca="1">(K46-K45)*L$10</f>
        <v>40.000000000873115</v>
      </c>
      <c r="N46" s="349">
        <f ca="1">ROUND(INDIRECT(ADDRESS(Данные!$A38,N$1,1,1,"Данные"), 1),2)</f>
        <v>6370.48</v>
      </c>
      <c r="O46" s="353">
        <f ca="1">ROUND(INDIRECT(ADDRESS(Данные!$A38,O$1,1,1,"Данные"), 1),2)</f>
        <v>1168.29</v>
      </c>
      <c r="P46" s="152">
        <f ca="1">(N46-N45)*P$10</f>
        <v>479.99999999956344</v>
      </c>
      <c r="Q46" s="316">
        <f ca="1">(O46-O45)*P$10</f>
        <v>39.99999999996362</v>
      </c>
      <c r="R46" s="127">
        <f ca="1">ROUND(INDIRECT(ADDRESS(Данные!$A38,R$1,1,1,"Данные"), 1),2)</f>
        <v>6466.14</v>
      </c>
      <c r="S46" s="129">
        <f ca="1">ROUND(INDIRECT(ADDRESS(Данные!$A38,S$1,1,1,"Данные"), 1),2)</f>
        <v>3043.66</v>
      </c>
      <c r="T46" s="152">
        <f ca="1">(R46-R45)*T$10</f>
        <v>680.00000000029104</v>
      </c>
      <c r="U46" s="314">
        <f ca="1">(S46-S45)*T$10</f>
        <v>239.99999999978172</v>
      </c>
      <c r="V46" s="123">
        <f ca="1">ROUND(INDIRECT(ADDRESS(Данные!$A38,V$1,1,1,"Данные"), 1),2)</f>
        <v>3098.38</v>
      </c>
      <c r="W46" s="129">
        <f ca="1">ROUND(INDIRECT(ADDRESS(Данные!$A38,W$1,1,1,"Данные"), 1),2)</f>
        <v>1217.49</v>
      </c>
      <c r="X46" s="152">
        <f ca="1">(V46-V45)*X$10</f>
        <v>79.99999999992724</v>
      </c>
      <c r="Y46" s="195">
        <f ca="1">(W46-W45)*X$10</f>
        <v>0</v>
      </c>
      <c r="Z46" s="331">
        <f ca="1">INDIRECT(ADDRESS(Данные!$A38,4,1,1,"Данные"), 1)</f>
        <v>45280.645833333336</v>
      </c>
      <c r="AA46" s="349">
        <f ca="1">ROUND(INDIRECT(ADDRESS(Данные!$A38,AA$1,1,1,"Данные"), 1),2)</f>
        <v>14079.01</v>
      </c>
      <c r="AB46" s="353">
        <f ca="1">ROUND(INDIRECT(ADDRESS(Данные!$A38,AB$1,1,1,"Данные"), 1),2)</f>
        <v>2864.34</v>
      </c>
      <c r="AC46" s="128">
        <f ca="1">(AA46-AA45)*AC$10</f>
        <v>800.00000000291038</v>
      </c>
      <c r="AD46" s="264">
        <f ca="1">(AB46-AB45)*AC$10</f>
        <v>40.000000000873115</v>
      </c>
      <c r="AE46" s="346">
        <f ca="1">ROUND(INDIRECT(ADDRESS(Данные!$A38,AE$1,1,1,"Данные"), 1),2)</f>
        <v>14164.75</v>
      </c>
      <c r="AF46" s="353">
        <f ca="1">ROUND(INDIRECT(ADDRESS(Данные!$A38,AF$1,1,1,"Данные"), 1),2)</f>
        <v>4580.05</v>
      </c>
      <c r="AG46" s="152">
        <f ca="1">(AE46-AE45)*AG$10</f>
        <v>479.99999999956344</v>
      </c>
      <c r="AH46" s="196">
        <f ca="1">(AF46-AF45)*AG$10</f>
        <v>300.00000000109139</v>
      </c>
      <c r="AI46" s="349">
        <f ca="1">ROUND(INDIRECT(ADDRESS(Данные!$A38,AI$1,1,1,"Данные"), 1),2)</f>
        <v>1361.59</v>
      </c>
      <c r="AJ46" s="353">
        <f ca="1">ROUND(INDIRECT(ADDRESS(Данные!$A38,AJ$1,1,1,"Данные"), 1),2)</f>
        <v>388.3</v>
      </c>
      <c r="AK46" s="128">
        <f ca="1">(AI46-AI45)*AK$10</f>
        <v>639.99999999941792</v>
      </c>
      <c r="AL46" s="264">
        <f ca="1">(AJ46-AJ45)*AK$10</f>
        <v>120.00000000011823</v>
      </c>
      <c r="AM46" s="346">
        <f ca="1">ROUND(INDIRECT(ADDRESS(Данные!$A38,AM$1,1,1,"Данные"), 1),2)</f>
        <v>19417.98</v>
      </c>
      <c r="AN46" s="353">
        <f ca="1">ROUND(INDIRECT(ADDRESS(Данные!$A38,AN$1,1,1,"Данные"), 1),2)</f>
        <v>7651.16</v>
      </c>
      <c r="AO46" s="128">
        <f ca="1">(AM46-AM45)*AO$10</f>
        <v>520.00000000407454</v>
      </c>
      <c r="AP46" s="292">
        <f ca="1">(AN46-AN45)*AO$10</f>
        <v>79.999999998108251</v>
      </c>
      <c r="AQ46" s="349">
        <f ca="1">ROUND(INDIRECT(ADDRESS(Данные!$A38,AQ$1,1,1,"Данные"), 1),2)</f>
        <v>15514.68</v>
      </c>
      <c r="AR46" s="353">
        <f ca="1">ROUND(INDIRECT(ADDRESS(Данные!$A38,AR$1,1,1,"Данные"), 1),2)</f>
        <v>4021.91</v>
      </c>
      <c r="AS46" s="128">
        <f ca="1">(AQ46-AQ45)*AS$10</f>
        <v>660.00000000349246</v>
      </c>
      <c r="AT46" s="264">
        <f ca="1">(AR46-AR45)*AS$10</f>
        <v>59.999999998581188</v>
      </c>
      <c r="AU46" s="346">
        <f ca="1">ROUND(INDIRECT(ADDRESS(Данные!$A38,AU$1,1,1,"Данные"), 1),2)</f>
        <v>2789.47</v>
      </c>
      <c r="AV46" s="353">
        <f ca="1">ROUND(INDIRECT(ADDRESS(Данные!$A38,AV$1,1,1,"Данные"), 1),2)</f>
        <v>1238.42</v>
      </c>
      <c r="AW46" s="128">
        <f ca="1">(AU46-AU45)*AW$10</f>
        <v>35.999999999967258</v>
      </c>
      <c r="AX46" s="292">
        <f ca="1">(AV46-AV45)*AW$10</f>
        <v>5.999999999994543</v>
      </c>
      <c r="AY46" s="285">
        <f ca="1">INDIRECT(ADDRESS(Данные!$A38,4,1,1,"Данные"), 1)</f>
        <v>45280.645833333336</v>
      </c>
      <c r="AZ46" s="346">
        <f ca="1">ROUND(INDIRECT(ADDRESS(Данные!$A38,AZ$1,1,1,"Данные"), 1),2)</f>
        <v>2534.63</v>
      </c>
      <c r="BA46" s="353">
        <f ca="1">ROUND(INDIRECT(ADDRESS(Данные!$A38,BA$1,1,1,"Данные"), 1),2)</f>
        <v>0</v>
      </c>
      <c r="BB46" s="128">
        <f ca="1">(AZ46-AZ45)*BB$10</f>
        <v>66.000000000076398</v>
      </c>
      <c r="BC46" s="292">
        <f ca="1">(BA46-BA45)*BB$10</f>
        <v>0</v>
      </c>
      <c r="BD46" s="349">
        <f ca="1">ROUND(INDIRECT(ADDRESS(Данные!$A38,BD$1,1,1,"Данные"), 1),2)</f>
        <v>7202.79</v>
      </c>
      <c r="BE46" s="353">
        <f ca="1">ROUND(INDIRECT(ADDRESS(Данные!$A38,BE$1,1,1,"Данные"), 1),2)</f>
        <v>4699.03</v>
      </c>
      <c r="BF46" s="128">
        <f ca="1">(BD46-BD45)*BF$10</f>
        <v>23.999999999978172</v>
      </c>
      <c r="BG46" s="292">
        <f ca="1">(BE46-BE45)*BF$10</f>
        <v>11.999999999716238</v>
      </c>
      <c r="BH46" s="123">
        <f ca="1">ROUND(INDIRECT(ADDRESS(Данные!$A38,BH$1,1,1,"Данные"), 1),2)</f>
        <v>89.23</v>
      </c>
      <c r="BI46" s="129">
        <f ca="1">ROUND(INDIRECT(ADDRESS(Данные!$A38,BI$1,1,1,"Данные"), 1),2)</f>
        <v>52.02</v>
      </c>
      <c r="BJ46" s="128">
        <f ca="1">(BH46-BH45)*BJ$10</f>
        <v>0</v>
      </c>
      <c r="BK46" s="292">
        <f ca="1">(BI46-BI45)*BJ$10</f>
        <v>0</v>
      </c>
      <c r="BL46" s="123">
        <f ca="1">ROUND(INDIRECT(ADDRESS(Данные!$A38,BL$1,1,1,"Данные"), 1),2)</f>
        <v>1238.42</v>
      </c>
      <c r="BM46" s="129">
        <f ca="1">ROUND(INDIRECT(ADDRESS(Данные!$A38,BM$1,1,1,"Данные"), 1),2)</f>
        <v>1238.42</v>
      </c>
      <c r="BN46" s="128">
        <f ca="1">(BL46-BL45)*BN$10</f>
        <v>5.999999999994543</v>
      </c>
      <c r="BO46" s="264">
        <f ca="1">(BM46-BM45)*BN$10</f>
        <v>5.999999999994543</v>
      </c>
      <c r="BP46" s="127">
        <f ca="1">ROUND(INDIRECT(ADDRESS(Данные!$A38,BP$1,1,1,"Данные"), 1),2)</f>
        <v>7616.52</v>
      </c>
      <c r="BQ46" s="129">
        <f ca="1">ROUND(INDIRECT(ADDRESS(Данные!$A38,BQ$1,1,1,"Данные"), 1),2)</f>
        <v>2342.98</v>
      </c>
      <c r="BR46" s="128">
        <f ca="1">(BP46-BP45)*BR$10</f>
        <v>0</v>
      </c>
      <c r="BS46" s="264">
        <f ca="1">(BQ46-BQ45)*BR$10</f>
        <v>0</v>
      </c>
      <c r="BT46" s="349">
        <f ca="1">ROUND(INDIRECT(ADDRESS(Данные!$A38,BT$1,1,1,"Данные"), 1),2)</f>
        <v>107.63</v>
      </c>
      <c r="BU46" s="129">
        <f ca="1">ROUND(INDIRECT(ADDRESS(Данные!$A38,BU$1,1,1,"Данные"), 1),2)</f>
        <v>6.96</v>
      </c>
      <c r="BV46" s="152">
        <f ca="1">(BT46-BT45)*BV$10</f>
        <v>0</v>
      </c>
      <c r="BW46" s="316">
        <f ca="1">(BU46-BU45)*BV$10</f>
        <v>0</v>
      </c>
      <c r="BX46" s="376">
        <f t="shared" ca="1" si="0"/>
        <v>45280.645833333336</v>
      </c>
      <c r="BY46" s="335">
        <f t="shared" ca="1" si="1"/>
        <v>5952.0000000124583</v>
      </c>
      <c r="BZ46" s="197">
        <f t="shared" ca="1" si="2"/>
        <v>1024.0000000008422</v>
      </c>
    </row>
    <row r="47" spans="1:78" s="126" customFormat="1" x14ac:dyDescent="0.2">
      <c r="A47" s="296">
        <f ca="1">INDIRECT(ADDRESS(Данные!$A39,4,1,1,"Данные"), 1)</f>
        <v>45280.666666666664</v>
      </c>
      <c r="B47" s="349">
        <f ca="1">ROUND(INDIRECT(ADDRESS(Данные!$A39,B$1,1,1,"Данные"), 1),2)</f>
        <v>12177.52</v>
      </c>
      <c r="C47" s="353">
        <f ca="1">ROUND(INDIRECT(ADDRESS(Данные!$A39,C$1,1,1,"Данные"), 1),2)</f>
        <v>5255.02</v>
      </c>
      <c r="D47" s="312">
        <f ca="1">(B47-B45)*D$10</f>
        <v>560.00000000494765</v>
      </c>
      <c r="E47" s="195">
        <f ca="1">(C47-C45)*D$10</f>
        <v>40.000000000873115</v>
      </c>
      <c r="F47" s="346">
        <f ca="1">ROUND(INDIRECT(ADDRESS(Данные!$A39,F$1,1,1,"Данные"), 1),2)</f>
        <v>41023.629999999997</v>
      </c>
      <c r="G47" s="353">
        <f ca="1">ROUND(INDIRECT(ADDRESS(Данные!$A39,G$1,1,1,"Данные"), 1),2)</f>
        <v>9016.57</v>
      </c>
      <c r="H47" s="312">
        <f ca="1">(F47-F45)*H$10</f>
        <v>1399.9999999941792</v>
      </c>
      <c r="I47" s="196">
        <f ca="1">(G47-G45)*H$10</f>
        <v>199.99999999708962</v>
      </c>
      <c r="J47" s="349">
        <f ca="1">ROUND(INDIRECT(ADDRESS(Данные!$A39,J$1,1,1,"Данные"), 1),2)</f>
        <v>16051.68</v>
      </c>
      <c r="K47" s="353">
        <f ca="1">ROUND(INDIRECT(ADDRESS(Данные!$A39,K$1,1,1,"Данные"), 1),2)</f>
        <v>3848.2</v>
      </c>
      <c r="L47" s="152">
        <f ca="1">(J47-J45)*L$10</f>
        <v>959.99999999912689</v>
      </c>
      <c r="M47" s="195">
        <f ca="1">(K47-K45)*L$10</f>
        <v>79.99999999992724</v>
      </c>
      <c r="N47" s="349">
        <f ca="1">ROUND(INDIRECT(ADDRESS(Данные!$A39,N$1,1,1,"Данные"), 1),2)</f>
        <v>6370.6</v>
      </c>
      <c r="O47" s="353">
        <f ca="1">ROUND(INDIRECT(ADDRESS(Данные!$A39,O$1,1,1,"Данные"), 1),2)</f>
        <v>1168.29</v>
      </c>
      <c r="P47" s="152">
        <f ca="1">(N47-N45)*P$10</f>
        <v>960.00000000276486</v>
      </c>
      <c r="Q47" s="316">
        <f ca="1">(O47-O45)*P$10</f>
        <v>39.99999999996362</v>
      </c>
      <c r="R47" s="127">
        <f ca="1">ROUND(INDIRECT(ADDRESS(Данные!$A39,R$1,1,1,"Данные"), 1),2)</f>
        <v>6466.17</v>
      </c>
      <c r="S47" s="129">
        <f ca="1">ROUND(INDIRECT(ADDRESS(Данные!$A39,S$1,1,1,"Данные"), 1),2)</f>
        <v>3043.67</v>
      </c>
      <c r="T47" s="152">
        <f ca="1">(R47-R45)*T$10</f>
        <v>799.9999999992724</v>
      </c>
      <c r="U47" s="314">
        <f ca="1">(S47-S45)*T$10</f>
        <v>280.00000000065484</v>
      </c>
      <c r="V47" s="123">
        <f ca="1">ROUND(INDIRECT(ADDRESS(Данные!$A39,V$1,1,1,"Данные"), 1),2)</f>
        <v>3098.44</v>
      </c>
      <c r="W47" s="129">
        <f ca="1">ROUND(INDIRECT(ADDRESS(Данные!$A39,W$1,1,1,"Данные"), 1),2)</f>
        <v>1217.51</v>
      </c>
      <c r="X47" s="152">
        <f ca="1">(V47-V45)*X$10</f>
        <v>319.99999999970896</v>
      </c>
      <c r="Y47" s="195">
        <f ca="1">(W47-W45)*X$10</f>
        <v>79.99999999992724</v>
      </c>
      <c r="Z47" s="331">
        <f ca="1">INDIRECT(ADDRESS(Данные!$A39,4,1,1,"Данные"), 1)</f>
        <v>45280.666666666664</v>
      </c>
      <c r="AA47" s="349">
        <f ca="1">ROUND(INDIRECT(ADDRESS(Данные!$A39,AA$1,1,1,"Данные"), 1),2)</f>
        <v>14079.21</v>
      </c>
      <c r="AB47" s="353">
        <f ca="1">ROUND(INDIRECT(ADDRESS(Данные!$A39,AB$1,1,1,"Данные"), 1),2)</f>
        <v>2864.36</v>
      </c>
      <c r="AC47" s="128">
        <f ca="1">(AA47-AA45)*AC$10</f>
        <v>1599.9999999985448</v>
      </c>
      <c r="AD47" s="264">
        <f ca="1">(AB47-AB45)*AC$10</f>
        <v>120.00000000080036</v>
      </c>
      <c r="AE47" s="346">
        <f ca="1">ROUND(INDIRECT(ADDRESS(Данные!$A39,AE$1,1,1,"Данные"), 1),2)</f>
        <v>14164.83</v>
      </c>
      <c r="AF47" s="353">
        <f ca="1">ROUND(INDIRECT(ADDRESS(Данные!$A39,AF$1,1,1,"Данные"), 1),2)</f>
        <v>4580.09</v>
      </c>
      <c r="AG47" s="152">
        <f ca="1">(AE47-AE45)*AG$10</f>
        <v>959.99999999912689</v>
      </c>
      <c r="AH47" s="196">
        <f ca="1">(AF47-AF45)*AG$10</f>
        <v>540.00000000087311</v>
      </c>
      <c r="AI47" s="349">
        <f ca="1">ROUND(INDIRECT(ADDRESS(Данные!$A39,AI$1,1,1,"Данные"), 1),2)</f>
        <v>1361.75</v>
      </c>
      <c r="AJ47" s="353">
        <f ca="1">ROUND(INDIRECT(ADDRESS(Данные!$A39,AJ$1,1,1,"Данные"), 1),2)</f>
        <v>388.32</v>
      </c>
      <c r="AK47" s="128">
        <f ca="1">(AI47-AI45)*AK$10</f>
        <v>1279.9999999997453</v>
      </c>
      <c r="AL47" s="264">
        <f ca="1">(AJ47-AJ45)*AK$10</f>
        <v>200.00000000004547</v>
      </c>
      <c r="AM47" s="346">
        <f ca="1">ROUND(INDIRECT(ADDRESS(Данные!$A39,AM$1,1,1,"Данные"), 1),2)</f>
        <v>19418.12</v>
      </c>
      <c r="AN47" s="353">
        <f ca="1">ROUND(INDIRECT(ADDRESS(Данные!$A39,AN$1,1,1,"Данные"), 1),2)</f>
        <v>7651.18</v>
      </c>
      <c r="AO47" s="128">
        <f ca="1">(AM47-AM45)*AO$10</f>
        <v>1080.0000000017462</v>
      </c>
      <c r="AP47" s="292">
        <f ca="1">(AN47-AN45)*AO$10</f>
        <v>159.99999999985448</v>
      </c>
      <c r="AQ47" s="349">
        <f ca="1">ROUND(INDIRECT(ADDRESS(Данные!$A39,AQ$1,1,1,"Данные"), 1),2)</f>
        <v>15514.79</v>
      </c>
      <c r="AR47" s="353">
        <f ca="1">ROUND(INDIRECT(ADDRESS(Данные!$A39,AR$1,1,1,"Данные"), 1),2)</f>
        <v>4021.93</v>
      </c>
      <c r="AS47" s="128">
        <f ca="1">(AQ47-AQ45)*AS$10</f>
        <v>1320.0000000069849</v>
      </c>
      <c r="AT47" s="264">
        <f ca="1">(AR47-AR45)*AS$10</f>
        <v>179.99999999847205</v>
      </c>
      <c r="AU47" s="346">
        <f ca="1">ROUND(INDIRECT(ADDRESS(Данные!$A39,AU$1,1,1,"Данные"), 1),2)</f>
        <v>2789.53</v>
      </c>
      <c r="AV47" s="353">
        <f ca="1">ROUND(INDIRECT(ADDRESS(Данные!$A39,AV$1,1,1,"Данные"), 1),2)</f>
        <v>1238.43</v>
      </c>
      <c r="AW47" s="128">
        <f ca="1">(AU47-AU45)*AW$10</f>
        <v>72.000000000207365</v>
      </c>
      <c r="AX47" s="292">
        <f ca="1">(AV47-AV45)*AW$10</f>
        <v>11.999999999989086</v>
      </c>
      <c r="AY47" s="285">
        <f ca="1">INDIRECT(ADDRESS(Данные!$A39,4,1,1,"Данные"), 1)</f>
        <v>45280.666666666664</v>
      </c>
      <c r="AZ47" s="346">
        <f ca="1">ROUND(INDIRECT(ADDRESS(Данные!$A39,AZ$1,1,1,"Данные"), 1),2)</f>
        <v>2534.85</v>
      </c>
      <c r="BA47" s="353">
        <f ca="1">ROUND(INDIRECT(ADDRESS(Данные!$A39,BA$1,1,1,"Данные"), 1),2)</f>
        <v>0</v>
      </c>
      <c r="BB47" s="128">
        <f ca="1">(AZ47-AZ45)*BB$10</f>
        <v>132.00000000001637</v>
      </c>
      <c r="BC47" s="292">
        <f ca="1">(BA47-BA45)*BB$10</f>
        <v>0</v>
      </c>
      <c r="BD47" s="349">
        <f ca="1">ROUND(INDIRECT(ADDRESS(Данные!$A39,BD$1,1,1,"Данные"), 1),2)</f>
        <v>7202.9</v>
      </c>
      <c r="BE47" s="353">
        <f ca="1">ROUND(INDIRECT(ADDRESS(Данные!$A39,BE$1,1,1,"Данные"), 1),2)</f>
        <v>4699.13</v>
      </c>
      <c r="BF47" s="128">
        <f ca="1">(BD47-BD45)*BF$10</f>
        <v>89.999999999781721</v>
      </c>
      <c r="BG47" s="292">
        <f ca="1">(BE47-BE45)*BF$10</f>
        <v>71.999999999934516</v>
      </c>
      <c r="BH47" s="123">
        <f ca="1">ROUND(INDIRECT(ADDRESS(Данные!$A39,BH$1,1,1,"Данные"), 1),2)</f>
        <v>89.23</v>
      </c>
      <c r="BI47" s="129">
        <f ca="1">ROUND(INDIRECT(ADDRESS(Данные!$A39,BI$1,1,1,"Данные"), 1),2)</f>
        <v>52.02</v>
      </c>
      <c r="BJ47" s="128">
        <f ca="1">(BH47-BH45)*BJ$10</f>
        <v>0</v>
      </c>
      <c r="BK47" s="292">
        <f ca="1">(BI47-BI45)*BJ$10</f>
        <v>0</v>
      </c>
      <c r="BL47" s="123">
        <f ca="1">ROUND(INDIRECT(ADDRESS(Данные!$A39,BL$1,1,1,"Данные"), 1),2)</f>
        <v>1238.43</v>
      </c>
      <c r="BM47" s="129">
        <f ca="1">ROUND(INDIRECT(ADDRESS(Данные!$A39,BM$1,1,1,"Данные"), 1),2)</f>
        <v>1238.43</v>
      </c>
      <c r="BN47" s="128">
        <f ca="1">(BL47-BL45)*BN$10</f>
        <v>11.999999999989086</v>
      </c>
      <c r="BO47" s="264">
        <f ca="1">(BM47-BM45)*BN$10</f>
        <v>11.999999999989086</v>
      </c>
      <c r="BP47" s="127">
        <f ca="1">ROUND(INDIRECT(ADDRESS(Данные!$A39,BP$1,1,1,"Данные"), 1),2)</f>
        <v>7616.55</v>
      </c>
      <c r="BQ47" s="129">
        <f ca="1">ROUND(INDIRECT(ADDRESS(Данные!$A39,BQ$1,1,1,"Данные"), 1),2)</f>
        <v>2342.9899999999998</v>
      </c>
      <c r="BR47" s="128">
        <f ca="1">(BP47-BP45)*BR$10</f>
        <v>119.99999999898137</v>
      </c>
      <c r="BS47" s="264">
        <f ca="1">(BQ47-BQ45)*BR$10</f>
        <v>39.999999999054126</v>
      </c>
      <c r="BT47" s="349">
        <f ca="1">ROUND(INDIRECT(ADDRESS(Данные!$A39,BT$1,1,1,"Данные"), 1),2)</f>
        <v>107.63</v>
      </c>
      <c r="BU47" s="129">
        <f ca="1">ROUND(INDIRECT(ADDRESS(Данные!$A39,BU$1,1,1,"Данные"), 1),2)</f>
        <v>6.96</v>
      </c>
      <c r="BV47" s="152">
        <f ca="1">(BT47-BT45)*BV$10</f>
        <v>0</v>
      </c>
      <c r="BW47" s="316">
        <f ca="1">(BU47-BU45)*BV$10</f>
        <v>0</v>
      </c>
      <c r="BX47" s="376">
        <f t="shared" ca="1" si="0"/>
        <v>45280.666666666664</v>
      </c>
      <c r="BY47" s="335">
        <f t="shared" ca="1" si="1"/>
        <v>11666.000000005124</v>
      </c>
      <c r="BZ47" s="197">
        <f t="shared" ca="1" si="2"/>
        <v>2055.999999997448</v>
      </c>
    </row>
    <row r="48" spans="1:78" s="126" customFormat="1" x14ac:dyDescent="0.2">
      <c r="A48" s="296">
        <f ca="1">INDIRECT(ADDRESS(Данные!$A40,4,1,1,"Данные"), 1)</f>
        <v>45280.6875</v>
      </c>
      <c r="B48" s="349">
        <f ca="1">ROUND(INDIRECT(ADDRESS(Данные!$A40,B$1,1,1,"Данные"), 1),2)</f>
        <v>12177.59</v>
      </c>
      <c r="C48" s="353">
        <f ca="1">ROUND(INDIRECT(ADDRESS(Данные!$A40,C$1,1,1,"Данные"), 1),2)</f>
        <v>5255.02</v>
      </c>
      <c r="D48" s="312">
        <f ca="1">(B48-B47)*D$10</f>
        <v>279.99999999883585</v>
      </c>
      <c r="E48" s="316">
        <f ca="1">(C48-C47)*D$10</f>
        <v>0</v>
      </c>
      <c r="F48" s="346">
        <f ca="1">ROUND(INDIRECT(ADDRESS(Данные!$A40,F$1,1,1,"Данные"), 1),2)</f>
        <v>41023.81</v>
      </c>
      <c r="G48" s="353">
        <f ca="1">ROUND(INDIRECT(ADDRESS(Данные!$A40,G$1,1,1,"Данные"), 1),2)</f>
        <v>9016.59</v>
      </c>
      <c r="H48" s="312">
        <f ca="1">(F48-F47)*H$10</f>
        <v>720.00000000116415</v>
      </c>
      <c r="I48" s="196">
        <f ca="1">(G48-G47)*H$10</f>
        <v>80.00000000174623</v>
      </c>
      <c r="J48" s="349">
        <f ca="1">ROUND(INDIRECT(ADDRESS(Данные!$A40,J$1,1,1,"Данные"), 1),2)</f>
        <v>16051.8</v>
      </c>
      <c r="K48" s="353">
        <f ca="1">ROUND(INDIRECT(ADDRESS(Данные!$A40,K$1,1,1,"Данные"), 1),2)</f>
        <v>3848.22</v>
      </c>
      <c r="L48" s="152">
        <f ca="1">(J48-J47)*L$10</f>
        <v>479.99999999592546</v>
      </c>
      <c r="M48" s="195">
        <f ca="1">(K48-K47)*L$10</f>
        <v>79.99999999992724</v>
      </c>
      <c r="N48" s="349">
        <f ca="1">ROUND(INDIRECT(ADDRESS(Данные!$A40,N$1,1,1,"Данные"), 1),2)</f>
        <v>6370.72</v>
      </c>
      <c r="O48" s="353">
        <f ca="1">ROUND(INDIRECT(ADDRESS(Данные!$A40,O$1,1,1,"Данные"), 1),2)</f>
        <v>1168.3</v>
      </c>
      <c r="P48" s="152">
        <f ca="1">(N48-N47)*P$10</f>
        <v>479.99999999956344</v>
      </c>
      <c r="Q48" s="316">
        <f ca="1">(O48-O47)*P$10</f>
        <v>39.99999999996362</v>
      </c>
      <c r="R48" s="127">
        <f ca="1">ROUND(INDIRECT(ADDRESS(Данные!$A40,R$1,1,1,"Данные"), 1),2)</f>
        <v>6466.17</v>
      </c>
      <c r="S48" s="129">
        <f ca="1">ROUND(INDIRECT(ADDRESS(Данные!$A40,S$1,1,1,"Данные"), 1),2)</f>
        <v>3043.67</v>
      </c>
      <c r="T48" s="152">
        <f ca="1">(R48-R47)*T$10</f>
        <v>0</v>
      </c>
      <c r="U48" s="314">
        <f ca="1">(S48-S47)*T$10</f>
        <v>0</v>
      </c>
      <c r="V48" s="123">
        <f ca="1">ROUND(INDIRECT(ADDRESS(Данные!$A40,V$1,1,1,"Данные"), 1),2)</f>
        <v>3098.56</v>
      </c>
      <c r="W48" s="129">
        <f ca="1">ROUND(INDIRECT(ADDRESS(Данные!$A40,W$1,1,1,"Данные"), 1),2)</f>
        <v>1217.56</v>
      </c>
      <c r="X48" s="152">
        <f ca="1">(V48-V47)*X$10</f>
        <v>479.99999999956344</v>
      </c>
      <c r="Y48" s="195">
        <f ca="1">(W48-W47)*X$10</f>
        <v>199.9999999998181</v>
      </c>
      <c r="Z48" s="331">
        <f ca="1">INDIRECT(ADDRESS(Данные!$A40,4,1,1,"Данные"), 1)</f>
        <v>45280.6875</v>
      </c>
      <c r="AA48" s="349">
        <f ca="1">ROUND(INDIRECT(ADDRESS(Данные!$A40,AA$1,1,1,"Данные"), 1),2)</f>
        <v>14079.4</v>
      </c>
      <c r="AB48" s="353">
        <f ca="1">ROUND(INDIRECT(ADDRESS(Данные!$A40,AB$1,1,1,"Данные"), 1),2)</f>
        <v>2864.38</v>
      </c>
      <c r="AC48" s="128">
        <f ca="1">(AA48-AA47)*AC$10</f>
        <v>760.00000000203727</v>
      </c>
      <c r="AD48" s="264">
        <f ca="1">(AB48-AB47)*AC$10</f>
        <v>79.99999999992724</v>
      </c>
      <c r="AE48" s="346">
        <f ca="1">ROUND(INDIRECT(ADDRESS(Данные!$A40,AE$1,1,1,"Данные"), 1),2)</f>
        <v>14164.91</v>
      </c>
      <c r="AF48" s="353">
        <f ca="1">ROUND(INDIRECT(ADDRESS(Данные!$A40,AF$1,1,1,"Данные"), 1),2)</f>
        <v>4580.1099999999997</v>
      </c>
      <c r="AG48" s="152">
        <f ca="1">(AE48-AE47)*AG$10</f>
        <v>479.99999999956344</v>
      </c>
      <c r="AH48" s="196">
        <f ca="1">(AF48-AF47)*AG$10</f>
        <v>119.99999999716238</v>
      </c>
      <c r="AI48" s="349">
        <f ca="1">ROUND(INDIRECT(ADDRESS(Данные!$A40,AI$1,1,1,"Данные"), 1),2)</f>
        <v>1361.92</v>
      </c>
      <c r="AJ48" s="353">
        <f ca="1">ROUND(INDIRECT(ADDRESS(Данные!$A40,AJ$1,1,1,"Данные"), 1),2)</f>
        <v>388.34</v>
      </c>
      <c r="AK48" s="128">
        <f ca="1">(AI48-AI47)*AK$10</f>
        <v>680.00000000029104</v>
      </c>
      <c r="AL48" s="264">
        <f ca="1">(AJ48-AJ47)*AK$10</f>
        <v>79.99999999992724</v>
      </c>
      <c r="AM48" s="346">
        <f ca="1">ROUND(INDIRECT(ADDRESS(Данные!$A40,AM$1,1,1,"Данные"), 1),2)</f>
        <v>19418.25</v>
      </c>
      <c r="AN48" s="353">
        <f ca="1">ROUND(INDIRECT(ADDRESS(Данные!$A40,AN$1,1,1,"Данные"), 1),2)</f>
        <v>7651.21</v>
      </c>
      <c r="AO48" s="128">
        <f ca="1">(AM48-AM47)*AO$10</f>
        <v>520.00000000407454</v>
      </c>
      <c r="AP48" s="292">
        <f ca="1">(AN48-AN47)*AO$10</f>
        <v>119.99999999898137</v>
      </c>
      <c r="AQ48" s="349">
        <f ca="1">ROUND(INDIRECT(ADDRESS(Данные!$A40,AQ$1,1,1,"Данные"), 1),2)</f>
        <v>15514.91</v>
      </c>
      <c r="AR48" s="353">
        <f ca="1">ROUND(INDIRECT(ADDRESS(Данные!$A40,AR$1,1,1,"Данные"), 1),2)</f>
        <v>4021.94</v>
      </c>
      <c r="AS48" s="128">
        <f ca="1">(AQ48-AQ47)*AS$10</f>
        <v>719.9999999938882</v>
      </c>
      <c r="AT48" s="264">
        <f ca="1">(AR48-AR47)*AS$10</f>
        <v>60.000000001309672</v>
      </c>
      <c r="AU48" s="346">
        <f ca="1">ROUND(INDIRECT(ADDRESS(Данные!$A40,AU$1,1,1,"Данные"), 1),2)</f>
        <v>2789.59</v>
      </c>
      <c r="AV48" s="353">
        <f ca="1">ROUND(INDIRECT(ADDRESS(Данные!$A40,AV$1,1,1,"Данные"), 1),2)</f>
        <v>1238.43</v>
      </c>
      <c r="AW48" s="128">
        <f ca="1">(AU48-AU47)*AW$10</f>
        <v>35.999999999967258</v>
      </c>
      <c r="AX48" s="292">
        <f ca="1">(AV48-AV47)*AW$10</f>
        <v>0</v>
      </c>
      <c r="AY48" s="285">
        <f ca="1">INDIRECT(ADDRESS(Данные!$A40,4,1,1,"Данные"), 1)</f>
        <v>45280.6875</v>
      </c>
      <c r="AZ48" s="346">
        <f ca="1">ROUND(INDIRECT(ADDRESS(Данные!$A40,AZ$1,1,1,"Данные"), 1),2)</f>
        <v>2535.0700000000002</v>
      </c>
      <c r="BA48" s="353">
        <f ca="1">ROUND(INDIRECT(ADDRESS(Данные!$A40,BA$1,1,1,"Данные"), 1),2)</f>
        <v>0</v>
      </c>
      <c r="BB48" s="128">
        <f ca="1">(AZ48-AZ47)*BB$10</f>
        <v>66.000000000076398</v>
      </c>
      <c r="BC48" s="292">
        <f ca="1">(BA48-BA47)*BB$10</f>
        <v>0</v>
      </c>
      <c r="BD48" s="349">
        <f ca="1">ROUND(INDIRECT(ADDRESS(Данные!$A40,BD$1,1,1,"Данные"), 1),2)</f>
        <v>7203</v>
      </c>
      <c r="BE48" s="353">
        <f ca="1">ROUND(INDIRECT(ADDRESS(Данные!$A40,BE$1,1,1,"Данные"), 1),2)</f>
        <v>4699.2299999999996</v>
      </c>
      <c r="BF48" s="128">
        <f ca="1">(BD48-BD47)*BF$10</f>
        <v>60.000000000218279</v>
      </c>
      <c r="BG48" s="292">
        <f ca="1">(BE48-BE47)*BF$10</f>
        <v>59.999999999672582</v>
      </c>
      <c r="BH48" s="123">
        <f ca="1">ROUND(INDIRECT(ADDRESS(Данные!$A40,BH$1,1,1,"Данные"), 1),2)</f>
        <v>89.23</v>
      </c>
      <c r="BI48" s="129">
        <f ca="1">ROUND(INDIRECT(ADDRESS(Данные!$A40,BI$1,1,1,"Данные"), 1),2)</f>
        <v>52.02</v>
      </c>
      <c r="BJ48" s="128">
        <f ca="1">(BH48-BH47)*BJ$10</f>
        <v>0</v>
      </c>
      <c r="BK48" s="292">
        <f ca="1">(BI48-BI47)*BJ$10</f>
        <v>0</v>
      </c>
      <c r="BL48" s="123">
        <f ca="1">ROUND(INDIRECT(ADDRESS(Данные!$A40,BL$1,1,1,"Данные"), 1),2)</f>
        <v>1238.43</v>
      </c>
      <c r="BM48" s="129">
        <f ca="1">ROUND(INDIRECT(ADDRESS(Данные!$A40,BM$1,1,1,"Данные"), 1),2)</f>
        <v>1238.43</v>
      </c>
      <c r="BN48" s="128">
        <f ca="1">(BL48-BL47)*BN$10</f>
        <v>0</v>
      </c>
      <c r="BO48" s="264">
        <f ca="1">(BM48-BM47)*BN$10</f>
        <v>0</v>
      </c>
      <c r="BP48" s="127">
        <f ca="1">ROUND(INDIRECT(ADDRESS(Данные!$A40,BP$1,1,1,"Данные"), 1),2)</f>
        <v>7616.63</v>
      </c>
      <c r="BQ48" s="129">
        <f ca="1">ROUND(INDIRECT(ADDRESS(Данные!$A40,BQ$1,1,1,"Данные"), 1),2)</f>
        <v>2343.02</v>
      </c>
      <c r="BR48" s="128">
        <f ca="1">(BP48-BP47)*BR$10</f>
        <v>319.99999999970896</v>
      </c>
      <c r="BS48" s="264">
        <f ca="1">(BQ48-BQ47)*BR$10</f>
        <v>120.00000000080036</v>
      </c>
      <c r="BT48" s="349">
        <f ca="1">ROUND(INDIRECT(ADDRESS(Данные!$A40,BT$1,1,1,"Данные"), 1),2)</f>
        <v>107.63</v>
      </c>
      <c r="BU48" s="129">
        <f ca="1">ROUND(INDIRECT(ADDRESS(Данные!$A40,BU$1,1,1,"Данные"), 1),2)</f>
        <v>6.96</v>
      </c>
      <c r="BV48" s="152">
        <f ca="1">(BT48-BT47)*BV$10</f>
        <v>0</v>
      </c>
      <c r="BW48" s="316">
        <f ca="1">(BU48-BU47)*BV$10</f>
        <v>0</v>
      </c>
      <c r="BX48" s="376">
        <f t="shared" ca="1" si="0"/>
        <v>45280.6875</v>
      </c>
      <c r="BY48" s="335">
        <f t="shared" ca="1" si="1"/>
        <v>6081.9999999948777</v>
      </c>
      <c r="BZ48" s="197">
        <f t="shared" ca="1" si="2"/>
        <v>1039.999999999236</v>
      </c>
    </row>
    <row r="49" spans="1:78" s="126" customFormat="1" x14ac:dyDescent="0.2">
      <c r="A49" s="296">
        <f ca="1">INDIRECT(ADDRESS(Данные!$A41,4,1,1,"Данные"), 1)</f>
        <v>45280.708333333336</v>
      </c>
      <c r="B49" s="349">
        <f ca="1">ROUND(INDIRECT(ADDRESS(Данные!$A41,B$1,1,1,"Данные"), 1),2)</f>
        <v>12177.66</v>
      </c>
      <c r="C49" s="353">
        <f ca="1">ROUND(INDIRECT(ADDRESS(Данные!$A41,C$1,1,1,"Данные"), 1),2)</f>
        <v>5255.02</v>
      </c>
      <c r="D49" s="312">
        <f ca="1">(B49-B47)*D$10</f>
        <v>559.99999999767169</v>
      </c>
      <c r="E49" s="195">
        <f ca="1">(C49-C47)*D$10</f>
        <v>0</v>
      </c>
      <c r="F49" s="346">
        <f ca="1">ROUND(INDIRECT(ADDRESS(Данные!$A41,F$1,1,1,"Данные"), 1),2)</f>
        <v>41023.99</v>
      </c>
      <c r="G49" s="353">
        <f ca="1">ROUND(INDIRECT(ADDRESS(Данные!$A41,G$1,1,1,"Данные"), 1),2)</f>
        <v>9016.61</v>
      </c>
      <c r="H49" s="312">
        <f ca="1">(F49-F47)*H$10</f>
        <v>1440.0000000023283</v>
      </c>
      <c r="I49" s="196">
        <f ca="1">(G49-G47)*H$10</f>
        <v>160.00000000349246</v>
      </c>
      <c r="J49" s="349">
        <f ca="1">ROUND(INDIRECT(ADDRESS(Данные!$A41,J$1,1,1,"Данные"), 1),2)</f>
        <v>16051.92</v>
      </c>
      <c r="K49" s="353">
        <f ca="1">ROUND(INDIRECT(ADDRESS(Данные!$A41,K$1,1,1,"Данные"), 1),2)</f>
        <v>3848.23</v>
      </c>
      <c r="L49" s="152">
        <f ca="1">(J49-J47)*L$10</f>
        <v>959.99999999912689</v>
      </c>
      <c r="M49" s="195">
        <f ca="1">(K49-K47)*L$10</f>
        <v>120.00000000080036</v>
      </c>
      <c r="N49" s="349">
        <f ca="1">ROUND(INDIRECT(ADDRESS(Данные!$A41,N$1,1,1,"Данные"), 1),2)</f>
        <v>6370.84</v>
      </c>
      <c r="O49" s="353">
        <f ca="1">ROUND(INDIRECT(ADDRESS(Данные!$A41,O$1,1,1,"Данные"), 1),2)</f>
        <v>1168.31</v>
      </c>
      <c r="P49" s="152">
        <f ca="1">(N49-N47)*P$10</f>
        <v>959.99999999912689</v>
      </c>
      <c r="Q49" s="316">
        <f ca="1">(O49-O47)*P$10</f>
        <v>79.99999999992724</v>
      </c>
      <c r="R49" s="127">
        <f ca="1">ROUND(INDIRECT(ADDRESS(Данные!$A41,R$1,1,1,"Данные"), 1),2)</f>
        <v>6466.19</v>
      </c>
      <c r="S49" s="129">
        <f ca="1">ROUND(INDIRECT(ADDRESS(Данные!$A41,S$1,1,1,"Данные"), 1),2)</f>
        <v>3043.68</v>
      </c>
      <c r="T49" s="152">
        <f ca="1">(R49-R47)*T$10</f>
        <v>79.999999998108251</v>
      </c>
      <c r="U49" s="314">
        <f ca="1">(S49-S47)*T$10</f>
        <v>39.999999999054126</v>
      </c>
      <c r="V49" s="123">
        <f ca="1">ROUND(INDIRECT(ADDRESS(Данные!$A41,V$1,1,1,"Данные"), 1),2)</f>
        <v>3098.69</v>
      </c>
      <c r="W49" s="129">
        <f ca="1">ROUND(INDIRECT(ADDRESS(Данные!$A41,W$1,1,1,"Данные"), 1),2)</f>
        <v>1217.6099999999999</v>
      </c>
      <c r="X49" s="152">
        <f ca="1">(V49-V47)*X$10</f>
        <v>1000</v>
      </c>
      <c r="Y49" s="195">
        <f ca="1">(W49-W47)*X$10</f>
        <v>399.9999999996362</v>
      </c>
      <c r="Z49" s="331">
        <f ca="1">INDIRECT(ADDRESS(Данные!$A41,4,1,1,"Данные"), 1)</f>
        <v>45280.708333333336</v>
      </c>
      <c r="AA49" s="349">
        <f ca="1">ROUND(INDIRECT(ADDRESS(Данные!$A41,AA$1,1,1,"Данные"), 1),2)</f>
        <v>14079.6</v>
      </c>
      <c r="AB49" s="353">
        <f ca="1">ROUND(INDIRECT(ADDRESS(Данные!$A41,AB$1,1,1,"Данные"), 1),2)</f>
        <v>2864.4</v>
      </c>
      <c r="AC49" s="128">
        <f ca="1">(AA49-AA47)*AC$10</f>
        <v>1560.0000000049477</v>
      </c>
      <c r="AD49" s="264">
        <f ca="1">(AB49-AB47)*AC$10</f>
        <v>159.99999999985448</v>
      </c>
      <c r="AE49" s="346">
        <f ca="1">ROUND(INDIRECT(ADDRESS(Данные!$A41,AE$1,1,1,"Данные"), 1),2)</f>
        <v>14164.98</v>
      </c>
      <c r="AF49" s="353">
        <f ca="1">ROUND(INDIRECT(ADDRESS(Данные!$A41,AF$1,1,1,"Данные"), 1),2)</f>
        <v>4580.1499999999996</v>
      </c>
      <c r="AG49" s="152">
        <f ca="1">(AE49-AE47)*AG$10</f>
        <v>899.99999999781721</v>
      </c>
      <c r="AH49" s="196">
        <f ca="1">(AF49-AF47)*AG$10</f>
        <v>359.9999999969441</v>
      </c>
      <c r="AI49" s="349">
        <f ca="1">ROUND(INDIRECT(ADDRESS(Данные!$A41,AI$1,1,1,"Данные"), 1),2)</f>
        <v>1362.09</v>
      </c>
      <c r="AJ49" s="353">
        <f ca="1">ROUND(INDIRECT(ADDRESS(Данные!$A41,AJ$1,1,1,"Данные"), 1),2)</f>
        <v>388.36</v>
      </c>
      <c r="AK49" s="128">
        <f ca="1">(AI49-AI47)*AK$10</f>
        <v>1359.9999999996726</v>
      </c>
      <c r="AL49" s="264">
        <f ca="1">(AJ49-AJ47)*AK$10</f>
        <v>160.00000000008185</v>
      </c>
      <c r="AM49" s="346">
        <f ca="1">ROUND(INDIRECT(ADDRESS(Данные!$A41,AM$1,1,1,"Данные"), 1),2)</f>
        <v>19418.39</v>
      </c>
      <c r="AN49" s="353">
        <f ca="1">ROUND(INDIRECT(ADDRESS(Данные!$A41,AN$1,1,1,"Данные"), 1),2)</f>
        <v>7651.23</v>
      </c>
      <c r="AO49" s="128">
        <f ca="1">(AM49-AM47)*AO$10</f>
        <v>1080.0000000017462</v>
      </c>
      <c r="AP49" s="292">
        <f ca="1">(AN49-AN47)*AO$10</f>
        <v>199.99999999708962</v>
      </c>
      <c r="AQ49" s="349">
        <f ca="1">ROUND(INDIRECT(ADDRESS(Данные!$A41,AQ$1,1,1,"Данные"), 1),2)</f>
        <v>15515.04</v>
      </c>
      <c r="AR49" s="353">
        <f ca="1">ROUND(INDIRECT(ADDRESS(Данные!$A41,AR$1,1,1,"Данные"), 1),2)</f>
        <v>4021.95</v>
      </c>
      <c r="AS49" s="128">
        <f ca="1">(AQ49-AQ47)*AS$10</f>
        <v>1500</v>
      </c>
      <c r="AT49" s="264">
        <f ca="1">(AR49-AR47)*AS$10</f>
        <v>119.99999999989086</v>
      </c>
      <c r="AU49" s="346">
        <f ca="1">ROUND(INDIRECT(ADDRESS(Данные!$A41,AU$1,1,1,"Данные"), 1),2)</f>
        <v>2789.65</v>
      </c>
      <c r="AV49" s="353">
        <f ca="1">ROUND(INDIRECT(ADDRESS(Данные!$A41,AV$1,1,1,"Данные"), 1),2)</f>
        <v>1238.44</v>
      </c>
      <c r="AW49" s="128">
        <f ca="1">(AU49-AU47)*AW$10</f>
        <v>71.999999999934516</v>
      </c>
      <c r="AX49" s="292">
        <f ca="1">(AV49-AV47)*AW$10</f>
        <v>5.999999999994543</v>
      </c>
      <c r="AY49" s="285">
        <f ca="1">INDIRECT(ADDRESS(Данные!$A41,4,1,1,"Данные"), 1)</f>
        <v>45280.708333333336</v>
      </c>
      <c r="AZ49" s="346">
        <f ca="1">ROUND(INDIRECT(ADDRESS(Данные!$A41,AZ$1,1,1,"Данные"), 1),2)</f>
        <v>2535.3000000000002</v>
      </c>
      <c r="BA49" s="353">
        <f ca="1">ROUND(INDIRECT(ADDRESS(Данные!$A41,BA$1,1,1,"Данные"), 1),2)</f>
        <v>0</v>
      </c>
      <c r="BB49" s="128">
        <f ca="1">(AZ49-AZ47)*BB$10</f>
        <v>135.00000000008185</v>
      </c>
      <c r="BC49" s="292">
        <f ca="1">(BA49-BA47)*BB$10</f>
        <v>0</v>
      </c>
      <c r="BD49" s="349">
        <f ca="1">ROUND(INDIRECT(ADDRESS(Данные!$A41,BD$1,1,1,"Данные"), 1),2)</f>
        <v>7203.04</v>
      </c>
      <c r="BE49" s="353">
        <f ca="1">ROUND(INDIRECT(ADDRESS(Данные!$A41,BE$1,1,1,"Данные"), 1),2)</f>
        <v>4699.24</v>
      </c>
      <c r="BF49" s="128">
        <f ca="1">(BD49-BD47)*BF$10</f>
        <v>84.000000000196451</v>
      </c>
      <c r="BG49" s="292">
        <f ca="1">(BE49-BE47)*BF$10</f>
        <v>65.999999999803549</v>
      </c>
      <c r="BH49" s="123">
        <f ca="1">ROUND(INDIRECT(ADDRESS(Данные!$A41,BH$1,1,1,"Данные"), 1),2)</f>
        <v>89.23</v>
      </c>
      <c r="BI49" s="129">
        <f ca="1">ROUND(INDIRECT(ADDRESS(Данные!$A41,BI$1,1,1,"Данные"), 1),2)</f>
        <v>52.02</v>
      </c>
      <c r="BJ49" s="128">
        <f ca="1">(BH49-BH47)*BJ$10</f>
        <v>0</v>
      </c>
      <c r="BK49" s="292">
        <f ca="1">(BI49-BI47)*BJ$10</f>
        <v>0</v>
      </c>
      <c r="BL49" s="123">
        <f ca="1">ROUND(INDIRECT(ADDRESS(Данные!$A41,BL$1,1,1,"Данные"), 1),2)</f>
        <v>1238.44</v>
      </c>
      <c r="BM49" s="129">
        <f ca="1">ROUND(INDIRECT(ADDRESS(Данные!$A41,BM$1,1,1,"Данные"), 1),2)</f>
        <v>1238.44</v>
      </c>
      <c r="BN49" s="128">
        <f ca="1">(BL49-BL47)*BN$10</f>
        <v>5.999999999994543</v>
      </c>
      <c r="BO49" s="264">
        <f ca="1">(BM49-BM47)*BN$10</f>
        <v>5.999999999994543</v>
      </c>
      <c r="BP49" s="127">
        <f ca="1">ROUND(INDIRECT(ADDRESS(Данные!$A41,BP$1,1,1,"Данные"), 1),2)</f>
        <v>7616.71</v>
      </c>
      <c r="BQ49" s="129">
        <f ca="1">ROUND(INDIRECT(ADDRESS(Данные!$A41,BQ$1,1,1,"Данные"), 1),2)</f>
        <v>2343.06</v>
      </c>
      <c r="BR49" s="128">
        <f ca="1">(BP49-BP47)*BR$10</f>
        <v>639.99999999941792</v>
      </c>
      <c r="BS49" s="264">
        <f ca="1">(BQ49-BQ47)*BR$10</f>
        <v>280.00000000065484</v>
      </c>
      <c r="BT49" s="349">
        <f ca="1">ROUND(INDIRECT(ADDRESS(Данные!$A41,BT$1,1,1,"Данные"), 1),2)</f>
        <v>107.63</v>
      </c>
      <c r="BU49" s="129">
        <f ca="1">ROUND(INDIRECT(ADDRESS(Данные!$A41,BU$1,1,1,"Данные"), 1),2)</f>
        <v>6.96</v>
      </c>
      <c r="BV49" s="152">
        <f ca="1">(BT49-BT47)*BV$10</f>
        <v>0</v>
      </c>
      <c r="BW49" s="316">
        <f ca="1">(BU49-BU47)*BV$10</f>
        <v>0</v>
      </c>
      <c r="BX49" s="376">
        <f t="shared" ca="1" si="0"/>
        <v>45280.708333333336</v>
      </c>
      <c r="BY49" s="335">
        <f t="shared" ca="1" si="1"/>
        <v>12337.000000000171</v>
      </c>
      <c r="BZ49" s="197">
        <f t="shared" ca="1" si="2"/>
        <v>2157.9999999972188</v>
      </c>
    </row>
    <row r="50" spans="1:78" s="126" customFormat="1" x14ac:dyDescent="0.2">
      <c r="A50" s="296">
        <f ca="1">INDIRECT(ADDRESS(Данные!$A42,4,1,1,"Данные"), 1)</f>
        <v>45280.729166666664</v>
      </c>
      <c r="B50" s="349">
        <f ca="1">ROUND(INDIRECT(ADDRESS(Данные!$A42,B$1,1,1,"Данные"), 1),2)</f>
        <v>12177.78</v>
      </c>
      <c r="C50" s="353">
        <f ca="1">ROUND(INDIRECT(ADDRESS(Данные!$A42,C$1,1,1,"Данные"), 1),2)</f>
        <v>5255.05</v>
      </c>
      <c r="D50" s="312">
        <f ca="1">(B50-B49)*D$10</f>
        <v>480.00000000320142</v>
      </c>
      <c r="E50" s="316">
        <f ca="1">(C50-C49)*D$10</f>
        <v>119.99999999898137</v>
      </c>
      <c r="F50" s="346">
        <f ca="1">ROUND(INDIRECT(ADDRESS(Данные!$A42,F$1,1,1,"Данные"), 1),2)</f>
        <v>41024.19</v>
      </c>
      <c r="G50" s="353">
        <f ca="1">ROUND(INDIRECT(ADDRESS(Данные!$A42,G$1,1,1,"Данные"), 1),2)</f>
        <v>9016.6299999999992</v>
      </c>
      <c r="H50" s="312">
        <f ca="1">(F50-F49)*H$10</f>
        <v>800.0000000174623</v>
      </c>
      <c r="I50" s="196">
        <f ca="1">(G50-G49)*H$10</f>
        <v>79.999999994470272</v>
      </c>
      <c r="J50" s="349">
        <f ca="1">ROUND(INDIRECT(ADDRESS(Данные!$A42,J$1,1,1,"Данные"), 1),2)</f>
        <v>16052.05</v>
      </c>
      <c r="K50" s="353">
        <f ca="1">ROUND(INDIRECT(ADDRESS(Данные!$A42,K$1,1,1,"Данные"), 1),2)</f>
        <v>3848.24</v>
      </c>
      <c r="L50" s="152">
        <f ca="1">(J50-J49)*L$10</f>
        <v>519.99999999679858</v>
      </c>
      <c r="M50" s="195">
        <f ca="1">(K50-K49)*L$10</f>
        <v>39.999999999054126</v>
      </c>
      <c r="N50" s="349">
        <f ca="1">ROUND(INDIRECT(ADDRESS(Данные!$A42,N$1,1,1,"Данные"), 1),2)</f>
        <v>6370.97</v>
      </c>
      <c r="O50" s="353">
        <f ca="1">ROUND(INDIRECT(ADDRESS(Данные!$A42,O$1,1,1,"Данные"), 1),2)</f>
        <v>1168.32</v>
      </c>
      <c r="P50" s="152">
        <f ca="1">(N50-N49)*P$10</f>
        <v>520.00000000043656</v>
      </c>
      <c r="Q50" s="316">
        <f ca="1">(O50-O49)*P$10</f>
        <v>39.99999999996362</v>
      </c>
      <c r="R50" s="127">
        <f ca="1">ROUND(INDIRECT(ADDRESS(Данные!$A42,R$1,1,1,"Данные"), 1),2)</f>
        <v>6466.32</v>
      </c>
      <c r="S50" s="129">
        <f ca="1">ROUND(INDIRECT(ADDRESS(Данные!$A42,S$1,1,1,"Данные"), 1),2)</f>
        <v>3043.72</v>
      </c>
      <c r="T50" s="152">
        <f ca="1">(R50-R49)*T$10</f>
        <v>520.00000000043656</v>
      </c>
      <c r="U50" s="314">
        <f ca="1">(S50-S49)*T$10</f>
        <v>159.99999999985448</v>
      </c>
      <c r="V50" s="123">
        <f ca="1">ROUND(INDIRECT(ADDRESS(Данные!$A42,V$1,1,1,"Данные"), 1),2)</f>
        <v>3098.71</v>
      </c>
      <c r="W50" s="129">
        <f ca="1">ROUND(INDIRECT(ADDRESS(Данные!$A42,W$1,1,1,"Данные"), 1),2)</f>
        <v>1217.6099999999999</v>
      </c>
      <c r="X50" s="152">
        <f ca="1">(V50-V49)*X$10</f>
        <v>79.99999999992724</v>
      </c>
      <c r="Y50" s="195">
        <f ca="1">(W50-W49)*X$10</f>
        <v>0</v>
      </c>
      <c r="Z50" s="331">
        <f ca="1">INDIRECT(ADDRESS(Данные!$A42,4,1,1,"Данные"), 1)</f>
        <v>45280.729166666664</v>
      </c>
      <c r="AA50" s="349">
        <f ca="1">ROUND(INDIRECT(ADDRESS(Данные!$A42,AA$1,1,1,"Данные"), 1),2)</f>
        <v>14079.8</v>
      </c>
      <c r="AB50" s="353">
        <f ca="1">ROUND(INDIRECT(ADDRESS(Данные!$A42,AB$1,1,1,"Данные"), 1),2)</f>
        <v>2864.41</v>
      </c>
      <c r="AC50" s="128">
        <f ca="1">(AA50-AA49)*AC$10</f>
        <v>799.99999999563443</v>
      </c>
      <c r="AD50" s="264">
        <f ca="1">(AB50-AB49)*AC$10</f>
        <v>39.999999999054126</v>
      </c>
      <c r="AE50" s="346">
        <f ca="1">ROUND(INDIRECT(ADDRESS(Данные!$A42,AE$1,1,1,"Данные"), 1),2)</f>
        <v>14165.07</v>
      </c>
      <c r="AF50" s="353">
        <f ca="1">ROUND(INDIRECT(ADDRESS(Данные!$A42,AF$1,1,1,"Данные"), 1),2)</f>
        <v>4580.1899999999996</v>
      </c>
      <c r="AG50" s="152">
        <f ca="1">(AE50-AE49)*AG$10</f>
        <v>540.00000000087311</v>
      </c>
      <c r="AH50" s="196">
        <f ca="1">(AF50-AF49)*AG$10</f>
        <v>239.99999999978172</v>
      </c>
      <c r="AI50" s="349">
        <f ca="1">ROUND(INDIRECT(ADDRESS(Данные!$A42,AI$1,1,1,"Данные"), 1),2)</f>
        <v>1362.26</v>
      </c>
      <c r="AJ50" s="353">
        <f ca="1">ROUND(INDIRECT(ADDRESS(Данные!$A42,AJ$1,1,1,"Данные"), 1),2)</f>
        <v>388.38</v>
      </c>
      <c r="AK50" s="128">
        <f ca="1">(AI50-AI49)*AK$10</f>
        <v>680.00000000029104</v>
      </c>
      <c r="AL50" s="264">
        <f ca="1">(AJ50-AJ49)*AK$10</f>
        <v>79.99999999992724</v>
      </c>
      <c r="AM50" s="346">
        <f ca="1">ROUND(INDIRECT(ADDRESS(Данные!$A42,AM$1,1,1,"Данные"), 1),2)</f>
        <v>19418.54</v>
      </c>
      <c r="AN50" s="353">
        <f ca="1">ROUND(INDIRECT(ADDRESS(Данные!$A42,AN$1,1,1,"Данные"), 1),2)</f>
        <v>7651.26</v>
      </c>
      <c r="AO50" s="128">
        <f ca="1">(AM50-AM49)*AO$10</f>
        <v>600.00000000582077</v>
      </c>
      <c r="AP50" s="292">
        <f ca="1">(AN50-AN49)*AO$10</f>
        <v>120.00000000261934</v>
      </c>
      <c r="AQ50" s="349">
        <f ca="1">ROUND(INDIRECT(ADDRESS(Данные!$A42,AQ$1,1,1,"Данные"), 1),2)</f>
        <v>15515.18</v>
      </c>
      <c r="AR50" s="353">
        <f ca="1">ROUND(INDIRECT(ADDRESS(Данные!$A42,AR$1,1,1,"Данные"), 1),2)</f>
        <v>4021.97</v>
      </c>
      <c r="AS50" s="128">
        <f ca="1">(AQ50-AQ49)*AS$10</f>
        <v>839.99999999650754</v>
      </c>
      <c r="AT50" s="264">
        <f ca="1">(AR50-AR49)*AS$10</f>
        <v>119.99999999989086</v>
      </c>
      <c r="AU50" s="346">
        <f ca="1">ROUND(INDIRECT(ADDRESS(Данные!$A42,AU$1,1,1,"Данные"), 1),2)</f>
        <v>2789.71</v>
      </c>
      <c r="AV50" s="353">
        <f ca="1">ROUND(INDIRECT(ADDRESS(Данные!$A42,AV$1,1,1,"Данные"), 1),2)</f>
        <v>1238.45</v>
      </c>
      <c r="AW50" s="128">
        <f ca="1">(AU50-AU49)*AW$10</f>
        <v>35.999999999967258</v>
      </c>
      <c r="AX50" s="292">
        <f ca="1">(AV50-AV49)*AW$10</f>
        <v>5.999999999994543</v>
      </c>
      <c r="AY50" s="285">
        <f ca="1">INDIRECT(ADDRESS(Данные!$A42,4,1,1,"Данные"), 1)</f>
        <v>45280.729166666664</v>
      </c>
      <c r="AZ50" s="346">
        <f ca="1">ROUND(INDIRECT(ADDRESS(Данные!$A42,AZ$1,1,1,"Данные"), 1),2)</f>
        <v>2535.52</v>
      </c>
      <c r="BA50" s="353">
        <f ca="1">ROUND(INDIRECT(ADDRESS(Данные!$A42,BA$1,1,1,"Данные"), 1),2)</f>
        <v>0</v>
      </c>
      <c r="BB50" s="128">
        <f ca="1">(AZ50-AZ49)*BB$10</f>
        <v>65.999999999939973</v>
      </c>
      <c r="BC50" s="292">
        <f ca="1">(BA50-BA49)*BB$10</f>
        <v>0</v>
      </c>
      <c r="BD50" s="349">
        <f ca="1">ROUND(INDIRECT(ADDRESS(Данные!$A42,BD$1,1,1,"Данные"), 1),2)</f>
        <v>7203.1</v>
      </c>
      <c r="BE50" s="353">
        <f ca="1">ROUND(INDIRECT(ADDRESS(Данные!$A42,BE$1,1,1,"Данные"), 1),2)</f>
        <v>4699.28</v>
      </c>
      <c r="BF50" s="128">
        <f ca="1">(BD50-BD49)*BF$10</f>
        <v>36.000000000240107</v>
      </c>
      <c r="BG50" s="292">
        <f ca="1">(BE50-BE49)*BF$10</f>
        <v>23.999999999978172</v>
      </c>
      <c r="BH50" s="123">
        <f ca="1">ROUND(INDIRECT(ADDRESS(Данные!$A42,BH$1,1,1,"Данные"), 1),2)</f>
        <v>89.23</v>
      </c>
      <c r="BI50" s="129">
        <f ca="1">ROUND(INDIRECT(ADDRESS(Данные!$A42,BI$1,1,1,"Данные"), 1),2)</f>
        <v>52.02</v>
      </c>
      <c r="BJ50" s="128">
        <f ca="1">(BH50-BH49)*BJ$10</f>
        <v>0</v>
      </c>
      <c r="BK50" s="292">
        <f ca="1">(BI50-BI49)*BJ$10</f>
        <v>0</v>
      </c>
      <c r="BL50" s="123">
        <f ca="1">ROUND(INDIRECT(ADDRESS(Данные!$A42,BL$1,1,1,"Данные"), 1),2)</f>
        <v>1238.45</v>
      </c>
      <c r="BM50" s="129">
        <f ca="1">ROUND(INDIRECT(ADDRESS(Данные!$A42,BM$1,1,1,"Данные"), 1),2)</f>
        <v>1238.45</v>
      </c>
      <c r="BN50" s="128">
        <f ca="1">(BL50-BL49)*BN$10</f>
        <v>5.999999999994543</v>
      </c>
      <c r="BO50" s="264">
        <f ca="1">(BM50-BM49)*BN$10</f>
        <v>5.999999999994543</v>
      </c>
      <c r="BP50" s="127">
        <f ca="1">ROUND(INDIRECT(ADDRESS(Данные!$A42,BP$1,1,1,"Данные"), 1),2)</f>
        <v>7616.71</v>
      </c>
      <c r="BQ50" s="129">
        <f ca="1">ROUND(INDIRECT(ADDRESS(Данные!$A42,BQ$1,1,1,"Данные"), 1),2)</f>
        <v>2343.06</v>
      </c>
      <c r="BR50" s="128">
        <f ca="1">(BP50-BP49)*BR$10</f>
        <v>0</v>
      </c>
      <c r="BS50" s="264">
        <f ca="1">(BQ50-BQ49)*BR$10</f>
        <v>0</v>
      </c>
      <c r="BT50" s="349">
        <f ca="1">ROUND(INDIRECT(ADDRESS(Данные!$A42,BT$1,1,1,"Данные"), 1),2)</f>
        <v>107.63</v>
      </c>
      <c r="BU50" s="129">
        <f ca="1">ROUND(INDIRECT(ADDRESS(Данные!$A42,BU$1,1,1,"Данные"), 1),2)</f>
        <v>6.96</v>
      </c>
      <c r="BV50" s="152">
        <f ca="1">(BT50-BT49)*BV$10</f>
        <v>0</v>
      </c>
      <c r="BW50" s="316">
        <f ca="1">(BU50-BU49)*BV$10</f>
        <v>0</v>
      </c>
      <c r="BX50" s="376">
        <f t="shared" ca="1" si="0"/>
        <v>45280.729166666664</v>
      </c>
      <c r="BY50" s="335">
        <f t="shared" ca="1" si="1"/>
        <v>6524.0000000175314</v>
      </c>
      <c r="BZ50" s="197">
        <f t="shared" ca="1" si="2"/>
        <v>1075.9999999935644</v>
      </c>
    </row>
    <row r="51" spans="1:78" s="126" customFormat="1" x14ac:dyDescent="0.2">
      <c r="A51" s="296">
        <f ca="1">INDIRECT(ADDRESS(Данные!$A43,4,1,1,"Данные"), 1)</f>
        <v>45280.75</v>
      </c>
      <c r="B51" s="349">
        <f ca="1">ROUND(INDIRECT(ADDRESS(Данные!$A43,B$1,1,1,"Данные"), 1),2)</f>
        <v>12177.89</v>
      </c>
      <c r="C51" s="353">
        <f ca="1">ROUND(INDIRECT(ADDRESS(Данные!$A43,C$1,1,1,"Данные"), 1),2)</f>
        <v>5255.07</v>
      </c>
      <c r="D51" s="312">
        <f ca="1">(B51-B49)*D$10</f>
        <v>919.99999999825377</v>
      </c>
      <c r="E51" s="195">
        <f ca="1">(C51-C49)*D$10</f>
        <v>199.99999999708962</v>
      </c>
      <c r="F51" s="346">
        <f ca="1">ROUND(INDIRECT(ADDRESS(Данные!$A43,F$1,1,1,"Данные"), 1),2)</f>
        <v>41024.39</v>
      </c>
      <c r="G51" s="353">
        <f ca="1">ROUND(INDIRECT(ADDRESS(Данные!$A43,G$1,1,1,"Данные"), 1),2)</f>
        <v>9016.65</v>
      </c>
      <c r="H51" s="312">
        <f ca="1">(F51-F49)*H$10</f>
        <v>1600.0000000058208</v>
      </c>
      <c r="I51" s="196">
        <f ca="1">(G51-G49)*H$10</f>
        <v>159.9999999962165</v>
      </c>
      <c r="J51" s="349">
        <f ca="1">ROUND(INDIRECT(ADDRESS(Данные!$A43,J$1,1,1,"Данные"), 1),2)</f>
        <v>16052.18</v>
      </c>
      <c r="K51" s="353">
        <f ca="1">ROUND(INDIRECT(ADDRESS(Данные!$A43,K$1,1,1,"Данные"), 1),2)</f>
        <v>3848.25</v>
      </c>
      <c r="L51" s="152">
        <f ca="1">(J51-J49)*L$10</f>
        <v>1040.0000000008731</v>
      </c>
      <c r="M51" s="195">
        <f ca="1">(K51-K49)*L$10</f>
        <v>79.99999999992724</v>
      </c>
      <c r="N51" s="349">
        <f ca="1">ROUND(INDIRECT(ADDRESS(Данные!$A43,N$1,1,1,"Данные"), 1),2)</f>
        <v>6371.11</v>
      </c>
      <c r="O51" s="353">
        <f ca="1">ROUND(INDIRECT(ADDRESS(Данные!$A43,O$1,1,1,"Данные"), 1),2)</f>
        <v>1168.33</v>
      </c>
      <c r="P51" s="152">
        <f ca="1">(N51-N49)*P$10</f>
        <v>1079.9999999981083</v>
      </c>
      <c r="Q51" s="316">
        <f ca="1">(O51-O49)*P$10</f>
        <v>79.99999999992724</v>
      </c>
      <c r="R51" s="127">
        <f ca="1">ROUND(INDIRECT(ADDRESS(Данные!$A43,R$1,1,1,"Данные"), 1),2)</f>
        <v>6466.46</v>
      </c>
      <c r="S51" s="129">
        <f ca="1">ROUND(INDIRECT(ADDRESS(Данные!$A43,S$1,1,1,"Данные"), 1),2)</f>
        <v>3043.78</v>
      </c>
      <c r="T51" s="152">
        <f ca="1">(R51-R49)*T$10</f>
        <v>1080.0000000017462</v>
      </c>
      <c r="U51" s="314">
        <f ca="1">(S51-S49)*T$10</f>
        <v>400.00000000145519</v>
      </c>
      <c r="V51" s="123">
        <f ca="1">ROUND(INDIRECT(ADDRESS(Данные!$A43,V$1,1,1,"Данные"), 1),2)</f>
        <v>3098.73</v>
      </c>
      <c r="W51" s="129">
        <f ca="1">ROUND(INDIRECT(ADDRESS(Данные!$A43,W$1,1,1,"Данные"), 1),2)</f>
        <v>1217.6199999999999</v>
      </c>
      <c r="X51" s="152">
        <f ca="1">(V51-V49)*X$10</f>
        <v>159.99999999985448</v>
      </c>
      <c r="Y51" s="195">
        <f ca="1">(W51-W49)*X$10</f>
        <v>39.99999999996362</v>
      </c>
      <c r="Z51" s="331">
        <f ca="1">INDIRECT(ADDRESS(Данные!$A43,4,1,1,"Данные"), 1)</f>
        <v>45280.75</v>
      </c>
      <c r="AA51" s="349">
        <f ca="1">ROUND(INDIRECT(ADDRESS(Данные!$A43,AA$1,1,1,"Данные"), 1),2)</f>
        <v>14080.01</v>
      </c>
      <c r="AB51" s="353">
        <f ca="1">ROUND(INDIRECT(ADDRESS(Данные!$A43,AB$1,1,1,"Данные"), 1),2)</f>
        <v>2864.43</v>
      </c>
      <c r="AC51" s="128">
        <f ca="1">(AA51-AA49)*AC$10</f>
        <v>1639.9999999994179</v>
      </c>
      <c r="AD51" s="264">
        <f ca="1">(AB51-AB49)*AC$10</f>
        <v>119.99999999898137</v>
      </c>
      <c r="AE51" s="346">
        <f ca="1">ROUND(INDIRECT(ADDRESS(Данные!$A43,AE$1,1,1,"Данные"), 1),2)</f>
        <v>14165.15</v>
      </c>
      <c r="AF51" s="353">
        <f ca="1">ROUND(INDIRECT(ADDRESS(Данные!$A43,AF$1,1,1,"Данные"), 1),2)</f>
        <v>4580.22</v>
      </c>
      <c r="AG51" s="152">
        <f ca="1">(AE51-AE49)*AG$10</f>
        <v>1020.0000000004366</v>
      </c>
      <c r="AH51" s="196">
        <f ca="1">(AF51-AF49)*AG$10</f>
        <v>420.00000000371074</v>
      </c>
      <c r="AI51" s="349">
        <f ca="1">ROUND(INDIRECT(ADDRESS(Данные!$A43,AI$1,1,1,"Данные"), 1),2)</f>
        <v>1362.43</v>
      </c>
      <c r="AJ51" s="353">
        <f ca="1">ROUND(INDIRECT(ADDRESS(Данные!$A43,AJ$1,1,1,"Данные"), 1),2)</f>
        <v>388.4</v>
      </c>
      <c r="AK51" s="128">
        <f ca="1">(AI51-AI49)*AK$10</f>
        <v>1360.0000000005821</v>
      </c>
      <c r="AL51" s="264">
        <f ca="1">(AJ51-AJ49)*AK$10</f>
        <v>159.99999999985448</v>
      </c>
      <c r="AM51" s="346">
        <f ca="1">ROUND(INDIRECT(ADDRESS(Данные!$A43,AM$1,1,1,"Данные"), 1),2)</f>
        <v>19418.7</v>
      </c>
      <c r="AN51" s="353">
        <f ca="1">ROUND(INDIRECT(ADDRESS(Данные!$A43,AN$1,1,1,"Данные"), 1),2)</f>
        <v>7651.28</v>
      </c>
      <c r="AO51" s="128">
        <f ca="1">(AM51-AM49)*AO$10</f>
        <v>1240.0000000052387</v>
      </c>
      <c r="AP51" s="292">
        <f ca="1">(AN51-AN49)*AO$10</f>
        <v>200.0000000007276</v>
      </c>
      <c r="AQ51" s="349">
        <f ca="1">ROUND(INDIRECT(ADDRESS(Данные!$A43,AQ$1,1,1,"Данные"), 1),2)</f>
        <v>15515.33</v>
      </c>
      <c r="AR51" s="353">
        <f ca="1">ROUND(INDIRECT(ADDRESS(Данные!$A43,AR$1,1,1,"Данные"), 1),2)</f>
        <v>4021.98</v>
      </c>
      <c r="AS51" s="128">
        <f ca="1">(AQ51-AQ49)*AS$10</f>
        <v>1739.9999999943248</v>
      </c>
      <c r="AT51" s="264">
        <f ca="1">(AR51-AR49)*AS$10</f>
        <v>180.00000000120053</v>
      </c>
      <c r="AU51" s="346">
        <f ca="1">ROUND(INDIRECT(ADDRESS(Данные!$A43,AU$1,1,1,"Данные"), 1),2)</f>
        <v>2789.78</v>
      </c>
      <c r="AV51" s="353">
        <f ca="1">ROUND(INDIRECT(ADDRESS(Данные!$A43,AV$1,1,1,"Данные"), 1),2)</f>
        <v>1238.46</v>
      </c>
      <c r="AW51" s="128">
        <f ca="1">(AU51-AU49)*AW$10</f>
        <v>78.000000000065484</v>
      </c>
      <c r="AX51" s="292">
        <f ca="1">(AV51-AV49)*AW$10</f>
        <v>11.999999999989086</v>
      </c>
      <c r="AY51" s="285">
        <f ca="1">INDIRECT(ADDRESS(Данные!$A43,4,1,1,"Данные"), 1)</f>
        <v>45280.75</v>
      </c>
      <c r="AZ51" s="346">
        <f ca="1">ROUND(INDIRECT(ADDRESS(Данные!$A43,AZ$1,1,1,"Данные"), 1),2)</f>
        <v>2535.7399999999998</v>
      </c>
      <c r="BA51" s="353">
        <f ca="1">ROUND(INDIRECT(ADDRESS(Данные!$A43,BA$1,1,1,"Данные"), 1),2)</f>
        <v>0</v>
      </c>
      <c r="BB51" s="128">
        <f ca="1">(AZ51-AZ49)*BB$10</f>
        <v>131.99999999987995</v>
      </c>
      <c r="BC51" s="292">
        <f ca="1">(BA51-BA49)*BB$10</f>
        <v>0</v>
      </c>
      <c r="BD51" s="349">
        <f ca="1">ROUND(INDIRECT(ADDRESS(Данные!$A43,BD$1,1,1,"Данные"), 1),2)</f>
        <v>7203.22</v>
      </c>
      <c r="BE51" s="353">
        <f ca="1">ROUND(INDIRECT(ADDRESS(Данные!$A43,BE$1,1,1,"Данные"), 1),2)</f>
        <v>4699.3900000000003</v>
      </c>
      <c r="BF51" s="128">
        <f ca="1">(BD51-BD49)*BF$10</f>
        <v>108.00000000017462</v>
      </c>
      <c r="BG51" s="292">
        <f ca="1">(BE51-BE49)*BF$10</f>
        <v>90.000000000327418</v>
      </c>
      <c r="BH51" s="123">
        <f ca="1">ROUND(INDIRECT(ADDRESS(Данные!$A43,BH$1,1,1,"Данные"), 1),2)</f>
        <v>89.23</v>
      </c>
      <c r="BI51" s="129">
        <f ca="1">ROUND(INDIRECT(ADDRESS(Данные!$A43,BI$1,1,1,"Данные"), 1),2)</f>
        <v>52.02</v>
      </c>
      <c r="BJ51" s="128">
        <f ca="1">(BH51-BH49)*BJ$10</f>
        <v>0</v>
      </c>
      <c r="BK51" s="292">
        <f ca="1">(BI51-BI49)*BJ$10</f>
        <v>0</v>
      </c>
      <c r="BL51" s="123">
        <f ca="1">ROUND(INDIRECT(ADDRESS(Данные!$A43,BL$1,1,1,"Данные"), 1),2)</f>
        <v>1238.46</v>
      </c>
      <c r="BM51" s="129">
        <f ca="1">ROUND(INDIRECT(ADDRESS(Данные!$A43,BM$1,1,1,"Данные"), 1),2)</f>
        <v>1238.46</v>
      </c>
      <c r="BN51" s="128">
        <f ca="1">(BL51-BL49)*BN$10</f>
        <v>11.999999999989086</v>
      </c>
      <c r="BO51" s="264">
        <f ca="1">(BM51-BM49)*BN$10</f>
        <v>11.999999999989086</v>
      </c>
      <c r="BP51" s="127">
        <f ca="1">ROUND(INDIRECT(ADDRESS(Данные!$A43,BP$1,1,1,"Данные"), 1),2)</f>
        <v>7616.71</v>
      </c>
      <c r="BQ51" s="129">
        <f ca="1">ROUND(INDIRECT(ADDRESS(Данные!$A43,BQ$1,1,1,"Данные"), 1),2)</f>
        <v>2343.06</v>
      </c>
      <c r="BR51" s="128">
        <f ca="1">(BP51-BP49)*BR$10</f>
        <v>0</v>
      </c>
      <c r="BS51" s="264">
        <f ca="1">(BQ51-BQ49)*BR$10</f>
        <v>0</v>
      </c>
      <c r="BT51" s="349">
        <f ca="1">ROUND(INDIRECT(ADDRESS(Данные!$A43,BT$1,1,1,"Данные"), 1),2)</f>
        <v>107.63</v>
      </c>
      <c r="BU51" s="129">
        <f ca="1">ROUND(INDIRECT(ADDRESS(Данные!$A43,BU$1,1,1,"Данные"), 1),2)</f>
        <v>6.96</v>
      </c>
      <c r="BV51" s="152">
        <f ca="1">(BT51-BT49)*BV$10</f>
        <v>0</v>
      </c>
      <c r="BW51" s="316">
        <f ca="1">(BU51-BU49)*BV$10</f>
        <v>0</v>
      </c>
      <c r="BX51" s="376">
        <f t="shared" ca="1" si="0"/>
        <v>45280.75</v>
      </c>
      <c r="BY51" s="335">
        <f t="shared" ca="1" si="1"/>
        <v>13210.000000004766</v>
      </c>
      <c r="BZ51" s="197">
        <f t="shared" ca="1" si="2"/>
        <v>2153.9999999993597</v>
      </c>
    </row>
    <row r="52" spans="1:78" s="126" customFormat="1" x14ac:dyDescent="0.2">
      <c r="A52" s="296">
        <f ca="1">INDIRECT(ADDRESS(Данные!$A44,4,1,1,"Данные"), 1)</f>
        <v>45280.770833333336</v>
      </c>
      <c r="B52" s="349">
        <f ca="1">ROUND(INDIRECT(ADDRESS(Данные!$A44,B$1,1,1,"Данные"), 1),2)</f>
        <v>12178</v>
      </c>
      <c r="C52" s="353">
        <f ca="1">ROUND(INDIRECT(ADDRESS(Данные!$A44,C$1,1,1,"Данные"), 1),2)</f>
        <v>5255.09</v>
      </c>
      <c r="D52" s="312">
        <f ca="1">(B52-B51)*D$10</f>
        <v>440.00000000232831</v>
      </c>
      <c r="E52" s="316">
        <f ca="1">(C52-C51)*D$10</f>
        <v>80.00000000174623</v>
      </c>
      <c r="F52" s="346">
        <f ca="1">ROUND(INDIRECT(ADDRESS(Данные!$A44,F$1,1,1,"Данные"), 1),2)</f>
        <v>41024.6</v>
      </c>
      <c r="G52" s="353">
        <f ca="1">ROUND(INDIRECT(ADDRESS(Данные!$A44,G$1,1,1,"Данные"), 1),2)</f>
        <v>9016.67</v>
      </c>
      <c r="H52" s="312">
        <f ca="1">(F52-F51)*H$10</f>
        <v>839.99999999650754</v>
      </c>
      <c r="I52" s="196">
        <f ca="1">(G52-G51)*H$10</f>
        <v>80.00000000174623</v>
      </c>
      <c r="J52" s="349">
        <f ca="1">ROUND(INDIRECT(ADDRESS(Данные!$A44,J$1,1,1,"Данные"), 1),2)</f>
        <v>16052.31</v>
      </c>
      <c r="K52" s="353">
        <f ca="1">ROUND(INDIRECT(ADDRESS(Данные!$A44,K$1,1,1,"Данные"), 1),2)</f>
        <v>3848.26</v>
      </c>
      <c r="L52" s="152">
        <f ca="1">(J52-J51)*L$10</f>
        <v>519.99999999679858</v>
      </c>
      <c r="M52" s="195">
        <f ca="1">(K52-K51)*L$10</f>
        <v>40.000000000873115</v>
      </c>
      <c r="N52" s="349">
        <f ca="1">ROUND(INDIRECT(ADDRESS(Данные!$A44,N$1,1,1,"Данные"), 1),2)</f>
        <v>6371.25</v>
      </c>
      <c r="O52" s="353">
        <f ca="1">ROUND(INDIRECT(ADDRESS(Данные!$A44,O$1,1,1,"Данные"), 1),2)</f>
        <v>1168.33</v>
      </c>
      <c r="P52" s="152">
        <f ca="1">(N52-N51)*P$10</f>
        <v>560.00000000130967</v>
      </c>
      <c r="Q52" s="316">
        <f ca="1">(O52-O51)*P$10</f>
        <v>0</v>
      </c>
      <c r="R52" s="127">
        <f ca="1">ROUND(INDIRECT(ADDRESS(Данные!$A44,R$1,1,1,"Данные"), 1),2)</f>
        <v>6466.61</v>
      </c>
      <c r="S52" s="129">
        <f ca="1">ROUND(INDIRECT(ADDRESS(Данные!$A44,S$1,1,1,"Данные"), 1),2)</f>
        <v>3043.83</v>
      </c>
      <c r="T52" s="152">
        <f ca="1">(R52-R51)*T$10</f>
        <v>599.99999999854481</v>
      </c>
      <c r="U52" s="314">
        <f ca="1">(S52-S51)*T$10</f>
        <v>199.99999999890861</v>
      </c>
      <c r="V52" s="123">
        <f ca="1">ROUND(INDIRECT(ADDRESS(Данные!$A44,V$1,1,1,"Данные"), 1),2)</f>
        <v>3098.74</v>
      </c>
      <c r="W52" s="129">
        <f ca="1">ROUND(INDIRECT(ADDRESS(Данные!$A44,W$1,1,1,"Данные"), 1),2)</f>
        <v>1217.6199999999999</v>
      </c>
      <c r="X52" s="152">
        <f ca="1">(V52-V51)*X$10</f>
        <v>39.999999999054126</v>
      </c>
      <c r="Y52" s="195">
        <f ca="1">(W52-W51)*X$10</f>
        <v>0</v>
      </c>
      <c r="Z52" s="331">
        <f ca="1">INDIRECT(ADDRESS(Данные!$A44,4,1,1,"Данные"), 1)</f>
        <v>45280.770833333336</v>
      </c>
      <c r="AA52" s="349">
        <f ca="1">ROUND(INDIRECT(ADDRESS(Данные!$A44,AA$1,1,1,"Данные"), 1),2)</f>
        <v>14080.22</v>
      </c>
      <c r="AB52" s="353">
        <f ca="1">ROUND(INDIRECT(ADDRESS(Данные!$A44,AB$1,1,1,"Данные"), 1),2)</f>
        <v>2864.45</v>
      </c>
      <c r="AC52" s="128">
        <f ca="1">(AA52-AA51)*AC$10</f>
        <v>839.99999999650754</v>
      </c>
      <c r="AD52" s="264">
        <f ca="1">(AB52-AB51)*AC$10</f>
        <v>79.99999999992724</v>
      </c>
      <c r="AE52" s="346">
        <f ca="1">ROUND(INDIRECT(ADDRESS(Данные!$A44,AE$1,1,1,"Данные"), 1),2)</f>
        <v>14165.23</v>
      </c>
      <c r="AF52" s="353">
        <f ca="1">ROUND(INDIRECT(ADDRESS(Данные!$A44,AF$1,1,1,"Данные"), 1),2)</f>
        <v>4580.25</v>
      </c>
      <c r="AG52" s="152">
        <f ca="1">(AE52-AE51)*AG$10</f>
        <v>479.99999999956344</v>
      </c>
      <c r="AH52" s="196">
        <f ca="1">(AF52-AF51)*AG$10</f>
        <v>179.99999999847205</v>
      </c>
      <c r="AI52" s="349">
        <f ca="1">ROUND(INDIRECT(ADDRESS(Данные!$A44,AI$1,1,1,"Данные"), 1),2)</f>
        <v>1362.62</v>
      </c>
      <c r="AJ52" s="353">
        <f ca="1">ROUND(INDIRECT(ADDRESS(Данные!$A44,AJ$1,1,1,"Данные"), 1),2)</f>
        <v>388.42</v>
      </c>
      <c r="AK52" s="128">
        <f ca="1">(AI52-AI51)*AK$10</f>
        <v>759.99999999930878</v>
      </c>
      <c r="AL52" s="264">
        <f ca="1">(AJ52-AJ51)*AK$10</f>
        <v>80.000000000154614</v>
      </c>
      <c r="AM52" s="346">
        <f ca="1">ROUND(INDIRECT(ADDRESS(Данные!$A44,AM$1,1,1,"Данные"), 1),2)</f>
        <v>19418.86</v>
      </c>
      <c r="AN52" s="353">
        <f ca="1">ROUND(INDIRECT(ADDRESS(Данные!$A44,AN$1,1,1,"Данные"), 1),2)</f>
        <v>7651.3</v>
      </c>
      <c r="AO52" s="128">
        <f ca="1">(AM52-AM51)*AO$10</f>
        <v>639.99999999941792</v>
      </c>
      <c r="AP52" s="292">
        <f ca="1">(AN52-AN51)*AO$10</f>
        <v>80.00000000174623</v>
      </c>
      <c r="AQ52" s="349">
        <f ca="1">ROUND(INDIRECT(ADDRESS(Данные!$A44,AQ$1,1,1,"Данные"), 1),2)</f>
        <v>15515.47</v>
      </c>
      <c r="AR52" s="353">
        <f ca="1">ROUND(INDIRECT(ADDRESS(Данные!$A44,AR$1,1,1,"Данные"), 1),2)</f>
        <v>4021.99</v>
      </c>
      <c r="AS52" s="128">
        <f ca="1">(AQ52-AQ51)*AS$10</f>
        <v>839.99999999650754</v>
      </c>
      <c r="AT52" s="264">
        <f ca="1">(AR52-AR51)*AS$10</f>
        <v>59.999999998581188</v>
      </c>
      <c r="AU52" s="346">
        <f ca="1">ROUND(INDIRECT(ADDRESS(Данные!$A44,AU$1,1,1,"Данные"), 1),2)</f>
        <v>2789.84</v>
      </c>
      <c r="AV52" s="353">
        <f ca="1">ROUND(INDIRECT(ADDRESS(Данные!$A44,AV$1,1,1,"Данные"), 1),2)</f>
        <v>1238.46</v>
      </c>
      <c r="AW52" s="128">
        <f ca="1">(AU52-AU51)*AW$10</f>
        <v>35.999999999967258</v>
      </c>
      <c r="AX52" s="292">
        <f ca="1">(AV52-AV51)*AW$10</f>
        <v>0</v>
      </c>
      <c r="AY52" s="285">
        <f ca="1">INDIRECT(ADDRESS(Данные!$A44,4,1,1,"Данные"), 1)</f>
        <v>45280.770833333336</v>
      </c>
      <c r="AZ52" s="346">
        <f ca="1">ROUND(INDIRECT(ADDRESS(Данные!$A44,AZ$1,1,1,"Данные"), 1),2)</f>
        <v>2535.9699999999998</v>
      </c>
      <c r="BA52" s="353">
        <f ca="1">ROUND(INDIRECT(ADDRESS(Данные!$A44,BA$1,1,1,"Данные"), 1),2)</f>
        <v>0</v>
      </c>
      <c r="BB52" s="128">
        <f ca="1">(AZ52-AZ51)*BB$10</f>
        <v>69.000000000005457</v>
      </c>
      <c r="BC52" s="292">
        <f ca="1">(BA52-BA51)*BB$10</f>
        <v>0</v>
      </c>
      <c r="BD52" s="349">
        <f ca="1">ROUND(INDIRECT(ADDRESS(Данные!$A44,BD$1,1,1,"Данные"), 1),2)</f>
        <v>7203.27</v>
      </c>
      <c r="BE52" s="353">
        <f ca="1">ROUND(INDIRECT(ADDRESS(Данные!$A44,BE$1,1,1,"Данные"), 1),2)</f>
        <v>4699.42</v>
      </c>
      <c r="BF52" s="128">
        <f ca="1">(BD52-BD51)*BF$10</f>
        <v>30.000000000109139</v>
      </c>
      <c r="BG52" s="292">
        <f ca="1">(BE52-BE51)*BF$10</f>
        <v>17.999999999847205</v>
      </c>
      <c r="BH52" s="123">
        <f ca="1">ROUND(INDIRECT(ADDRESS(Данные!$A44,BH$1,1,1,"Данные"), 1),2)</f>
        <v>89.23</v>
      </c>
      <c r="BI52" s="129">
        <f ca="1">ROUND(INDIRECT(ADDRESS(Данные!$A44,BI$1,1,1,"Данные"), 1),2)</f>
        <v>52.02</v>
      </c>
      <c r="BJ52" s="128">
        <f ca="1">(BH52-BH51)*BJ$10</f>
        <v>0</v>
      </c>
      <c r="BK52" s="292">
        <f ca="1">(BI52-BI51)*BJ$10</f>
        <v>0</v>
      </c>
      <c r="BL52" s="123">
        <f ca="1">ROUND(INDIRECT(ADDRESS(Данные!$A44,BL$1,1,1,"Данные"), 1),2)</f>
        <v>1238.46</v>
      </c>
      <c r="BM52" s="129">
        <f ca="1">ROUND(INDIRECT(ADDRESS(Данные!$A44,BM$1,1,1,"Данные"), 1),2)</f>
        <v>1238.46</v>
      </c>
      <c r="BN52" s="128">
        <f ca="1">(BL52-BL51)*BN$10</f>
        <v>0</v>
      </c>
      <c r="BO52" s="264">
        <f ca="1">(BM52-BM51)*BN$10</f>
        <v>0</v>
      </c>
      <c r="BP52" s="127">
        <f ca="1">ROUND(INDIRECT(ADDRESS(Данные!$A44,BP$1,1,1,"Данные"), 1),2)</f>
        <v>7616.71</v>
      </c>
      <c r="BQ52" s="129">
        <f ca="1">ROUND(INDIRECT(ADDRESS(Данные!$A44,BQ$1,1,1,"Данные"), 1),2)</f>
        <v>2343.06</v>
      </c>
      <c r="BR52" s="128">
        <f ca="1">(BP52-BP51)*BR$10</f>
        <v>0</v>
      </c>
      <c r="BS52" s="264">
        <f ca="1">(BQ52-BQ51)*BR$10</f>
        <v>0</v>
      </c>
      <c r="BT52" s="349">
        <f ca="1">ROUND(INDIRECT(ADDRESS(Данные!$A44,BT$1,1,1,"Данные"), 1),2)</f>
        <v>107.63</v>
      </c>
      <c r="BU52" s="129">
        <f ca="1">ROUND(INDIRECT(ADDRESS(Данные!$A44,BU$1,1,1,"Данные"), 1),2)</f>
        <v>6.96</v>
      </c>
      <c r="BV52" s="152">
        <f ca="1">(BT52-BT51)*BV$10</f>
        <v>0</v>
      </c>
      <c r="BW52" s="316">
        <f ca="1">(BU52-BU51)*BV$10</f>
        <v>0</v>
      </c>
      <c r="BX52" s="376">
        <f t="shared" ca="1" si="0"/>
        <v>45280.770833333336</v>
      </c>
      <c r="BY52" s="335">
        <f t="shared" ca="1" si="1"/>
        <v>6694.9999999859301</v>
      </c>
      <c r="BZ52" s="197">
        <f t="shared" ca="1" si="2"/>
        <v>898.00000000200271</v>
      </c>
    </row>
    <row r="53" spans="1:78" s="126" customFormat="1" x14ac:dyDescent="0.2">
      <c r="A53" s="296">
        <f ca="1">INDIRECT(ADDRESS(Данные!$A45,4,1,1,"Данные"), 1)</f>
        <v>45280.791666666664</v>
      </c>
      <c r="B53" s="349">
        <f ca="1">ROUND(INDIRECT(ADDRESS(Данные!$A45,B$1,1,1,"Данные"), 1),2)</f>
        <v>12178.11</v>
      </c>
      <c r="C53" s="353">
        <f ca="1">ROUND(INDIRECT(ADDRESS(Данные!$A45,C$1,1,1,"Данные"), 1),2)</f>
        <v>5255.11</v>
      </c>
      <c r="D53" s="312">
        <f ca="1">(B53-B51)*D$10</f>
        <v>880.00000000465661</v>
      </c>
      <c r="E53" s="195">
        <f ca="1">(C53-C51)*D$10</f>
        <v>159.99999999985448</v>
      </c>
      <c r="F53" s="346">
        <f ca="1">ROUND(INDIRECT(ADDRESS(Данные!$A45,F$1,1,1,"Данные"), 1),2)</f>
        <v>41024.83</v>
      </c>
      <c r="G53" s="353">
        <f ca="1">ROUND(INDIRECT(ADDRESS(Данные!$A45,G$1,1,1,"Данные"), 1),2)</f>
        <v>9016.7000000000007</v>
      </c>
      <c r="H53" s="312">
        <f ca="1">(F53-F51)*H$10</f>
        <v>1760.0000000093132</v>
      </c>
      <c r="I53" s="196">
        <f ca="1">(G53-G51)*H$10</f>
        <v>200.00000000436557</v>
      </c>
      <c r="J53" s="349">
        <f ca="1">ROUND(INDIRECT(ADDRESS(Данные!$A45,J$1,1,1,"Данные"), 1),2)</f>
        <v>16052.44</v>
      </c>
      <c r="K53" s="353">
        <f ca="1">ROUND(INDIRECT(ADDRESS(Данные!$A45,K$1,1,1,"Данные"), 1),2)</f>
        <v>3848.27</v>
      </c>
      <c r="L53" s="152">
        <f ca="1">(J53-J51)*L$10</f>
        <v>1040.0000000008731</v>
      </c>
      <c r="M53" s="195">
        <f ca="1">(K53-K51)*L$10</f>
        <v>79.99999999992724</v>
      </c>
      <c r="N53" s="349">
        <f ca="1">ROUND(INDIRECT(ADDRESS(Данные!$A45,N$1,1,1,"Данные"), 1),2)</f>
        <v>6371.39</v>
      </c>
      <c r="O53" s="353">
        <f ca="1">ROUND(INDIRECT(ADDRESS(Данные!$A45,O$1,1,1,"Данные"), 1),2)</f>
        <v>1168.3399999999999</v>
      </c>
      <c r="P53" s="152">
        <f ca="1">(N53-N51)*P$10</f>
        <v>1120.0000000026193</v>
      </c>
      <c r="Q53" s="316">
        <f ca="1">(O53-O51)*P$10</f>
        <v>39.99999999996362</v>
      </c>
      <c r="R53" s="127">
        <f ca="1">ROUND(INDIRECT(ADDRESS(Данные!$A45,R$1,1,1,"Данные"), 1),2)</f>
        <v>6466.77</v>
      </c>
      <c r="S53" s="129">
        <f ca="1">ROUND(INDIRECT(ADDRESS(Данные!$A45,S$1,1,1,"Данные"), 1),2)</f>
        <v>3043.89</v>
      </c>
      <c r="T53" s="152">
        <f ca="1">(R53-R51)*T$10</f>
        <v>1240.0000000016007</v>
      </c>
      <c r="U53" s="314">
        <f ca="1">(S53-S51)*T$10</f>
        <v>439.99999999869033</v>
      </c>
      <c r="V53" s="123">
        <f ca="1">ROUND(INDIRECT(ADDRESS(Данные!$A45,V$1,1,1,"Данные"), 1),2)</f>
        <v>3098.76</v>
      </c>
      <c r="W53" s="129">
        <f ca="1">ROUND(INDIRECT(ADDRESS(Данные!$A45,W$1,1,1,"Данные"), 1),2)</f>
        <v>1217.6199999999999</v>
      </c>
      <c r="X53" s="152">
        <f ca="1">(V53-V51)*X$10</f>
        <v>120.00000000080036</v>
      </c>
      <c r="Y53" s="195">
        <f ca="1">(W53-W51)*X$10</f>
        <v>0</v>
      </c>
      <c r="Z53" s="331">
        <f ca="1">INDIRECT(ADDRESS(Данные!$A45,4,1,1,"Данные"), 1)</f>
        <v>45280.791666666664</v>
      </c>
      <c r="AA53" s="349">
        <f ca="1">ROUND(INDIRECT(ADDRESS(Данные!$A45,AA$1,1,1,"Данные"), 1),2)</f>
        <v>14080.44</v>
      </c>
      <c r="AB53" s="353">
        <f ca="1">ROUND(INDIRECT(ADDRESS(Данные!$A45,AB$1,1,1,"Данные"), 1),2)</f>
        <v>2864.46</v>
      </c>
      <c r="AC53" s="128">
        <f ca="1">(AA53-AA51)*AC$10</f>
        <v>1720.0000000011642</v>
      </c>
      <c r="AD53" s="264">
        <f ca="1">(AB53-AB51)*AC$10</f>
        <v>120.00000000080036</v>
      </c>
      <c r="AE53" s="346">
        <f ca="1">ROUND(INDIRECT(ADDRESS(Данные!$A45,AE$1,1,1,"Данные"), 1),2)</f>
        <v>14165.31</v>
      </c>
      <c r="AF53" s="353">
        <f ca="1">ROUND(INDIRECT(ADDRESS(Данные!$A45,AF$1,1,1,"Данные"), 1),2)</f>
        <v>4580.29</v>
      </c>
      <c r="AG53" s="152">
        <f ca="1">(AE53-AE51)*AG$10</f>
        <v>959.99999999912689</v>
      </c>
      <c r="AH53" s="196">
        <f ca="1">(AF53-AF51)*AG$10</f>
        <v>419.99999999825377</v>
      </c>
      <c r="AI53" s="349">
        <f ca="1">ROUND(INDIRECT(ADDRESS(Данные!$A45,AI$1,1,1,"Данные"), 1),2)</f>
        <v>1362.81</v>
      </c>
      <c r="AJ53" s="353">
        <f ca="1">ROUND(INDIRECT(ADDRESS(Данные!$A45,AJ$1,1,1,"Данные"), 1),2)</f>
        <v>388.44</v>
      </c>
      <c r="AK53" s="128">
        <f ca="1">(AI53-AI51)*AK$10</f>
        <v>1519.9999999995271</v>
      </c>
      <c r="AL53" s="264">
        <f ca="1">(AJ53-AJ51)*AK$10</f>
        <v>160.00000000008185</v>
      </c>
      <c r="AM53" s="346">
        <f ca="1">ROUND(INDIRECT(ADDRESS(Данные!$A45,AM$1,1,1,"Данные"), 1),2)</f>
        <v>19419.02</v>
      </c>
      <c r="AN53" s="353">
        <f ca="1">ROUND(INDIRECT(ADDRESS(Данные!$A45,AN$1,1,1,"Данные"), 1),2)</f>
        <v>7651.33</v>
      </c>
      <c r="AO53" s="128">
        <f ca="1">(AM53-AM51)*AO$10</f>
        <v>1279.9999999988358</v>
      </c>
      <c r="AP53" s="292">
        <f ca="1">(AN53-AN51)*AO$10</f>
        <v>200.0000000007276</v>
      </c>
      <c r="AQ53" s="349">
        <f ca="1">ROUND(INDIRECT(ADDRESS(Данные!$A45,AQ$1,1,1,"Данные"), 1),2)</f>
        <v>15515.61</v>
      </c>
      <c r="AR53" s="353">
        <f ca="1">ROUND(INDIRECT(ADDRESS(Данные!$A45,AR$1,1,1,"Данные"), 1),2)</f>
        <v>4022</v>
      </c>
      <c r="AS53" s="128">
        <f ca="1">(AQ53-AQ51)*AS$10</f>
        <v>1680.000000003929</v>
      </c>
      <c r="AT53" s="264">
        <f ca="1">(AR53-AR51)*AS$10</f>
        <v>119.99999999989086</v>
      </c>
      <c r="AU53" s="346">
        <f ca="1">ROUND(INDIRECT(ADDRESS(Данные!$A45,AU$1,1,1,"Данные"), 1),2)</f>
        <v>2789.9</v>
      </c>
      <c r="AV53" s="353">
        <f ca="1">ROUND(INDIRECT(ADDRESS(Данные!$A45,AV$1,1,1,"Данные"), 1),2)</f>
        <v>1238.47</v>
      </c>
      <c r="AW53" s="128">
        <f ca="1">(AU53-AU51)*AW$10</f>
        <v>71.999999999934516</v>
      </c>
      <c r="AX53" s="292">
        <f ca="1">(AV53-AV51)*AW$10</f>
        <v>5.999999999994543</v>
      </c>
      <c r="AY53" s="285">
        <f ca="1">INDIRECT(ADDRESS(Данные!$A45,4,1,1,"Данные"), 1)</f>
        <v>45280.791666666664</v>
      </c>
      <c r="AZ53" s="346">
        <f ca="1">ROUND(INDIRECT(ADDRESS(Данные!$A45,AZ$1,1,1,"Данные"), 1),2)</f>
        <v>2536.1999999999998</v>
      </c>
      <c r="BA53" s="353">
        <f ca="1">ROUND(INDIRECT(ADDRESS(Данные!$A45,BA$1,1,1,"Данные"), 1),2)</f>
        <v>0</v>
      </c>
      <c r="BB53" s="128">
        <f ca="1">(AZ53-AZ51)*BB$10</f>
        <v>138.00000000001091</v>
      </c>
      <c r="BC53" s="292">
        <f ca="1">(BA53-BA51)*BB$10</f>
        <v>0</v>
      </c>
      <c r="BD53" s="349">
        <f ca="1">ROUND(INDIRECT(ADDRESS(Данные!$A45,BD$1,1,1,"Данные"), 1),2)</f>
        <v>7203.3</v>
      </c>
      <c r="BE53" s="353">
        <f ca="1">ROUND(INDIRECT(ADDRESS(Данные!$A45,BE$1,1,1,"Данные"), 1),2)</f>
        <v>4699.42</v>
      </c>
      <c r="BF53" s="128">
        <f ca="1">(BD53-BD51)*BF$10</f>
        <v>47.999999999956344</v>
      </c>
      <c r="BG53" s="292">
        <f ca="1">(BE53-BE51)*BF$10</f>
        <v>17.999999999847205</v>
      </c>
      <c r="BH53" s="123">
        <f ca="1">ROUND(INDIRECT(ADDRESS(Данные!$A45,BH$1,1,1,"Данные"), 1),2)</f>
        <v>89.23</v>
      </c>
      <c r="BI53" s="129">
        <f ca="1">ROUND(INDIRECT(ADDRESS(Данные!$A45,BI$1,1,1,"Данные"), 1),2)</f>
        <v>52.02</v>
      </c>
      <c r="BJ53" s="128">
        <f ca="1">(BH53-BH51)*BJ$10</f>
        <v>0</v>
      </c>
      <c r="BK53" s="292">
        <f ca="1">(BI53-BI51)*BJ$10</f>
        <v>0</v>
      </c>
      <c r="BL53" s="123">
        <f ca="1">ROUND(INDIRECT(ADDRESS(Данные!$A45,BL$1,1,1,"Данные"), 1),2)</f>
        <v>1238.47</v>
      </c>
      <c r="BM53" s="129">
        <f ca="1">ROUND(INDIRECT(ADDRESS(Данные!$A45,BM$1,1,1,"Данные"), 1),2)</f>
        <v>1238.47</v>
      </c>
      <c r="BN53" s="128">
        <f ca="1">(BL53-BL51)*BN$10</f>
        <v>5.999999999994543</v>
      </c>
      <c r="BO53" s="264">
        <f ca="1">(BM53-BM51)*BN$10</f>
        <v>5.999999999994543</v>
      </c>
      <c r="BP53" s="127">
        <f ca="1">ROUND(INDIRECT(ADDRESS(Данные!$A45,BP$1,1,1,"Данные"), 1),2)</f>
        <v>7616.71</v>
      </c>
      <c r="BQ53" s="129">
        <f ca="1">ROUND(INDIRECT(ADDRESS(Данные!$A45,BQ$1,1,1,"Данные"), 1),2)</f>
        <v>2343.06</v>
      </c>
      <c r="BR53" s="128">
        <f ca="1">(BP53-BP51)*BR$10</f>
        <v>0</v>
      </c>
      <c r="BS53" s="264">
        <f ca="1">(BQ53-BQ51)*BR$10</f>
        <v>0</v>
      </c>
      <c r="BT53" s="349">
        <f ca="1">ROUND(INDIRECT(ADDRESS(Данные!$A45,BT$1,1,1,"Данные"), 1),2)</f>
        <v>107.63</v>
      </c>
      <c r="BU53" s="129">
        <f ca="1">ROUND(INDIRECT(ADDRESS(Данные!$A45,BU$1,1,1,"Данные"), 1),2)</f>
        <v>6.96</v>
      </c>
      <c r="BV53" s="152">
        <f ca="1">(BT53-BT51)*BV$10</f>
        <v>0</v>
      </c>
      <c r="BW53" s="316">
        <f ca="1">(BU53-BU51)*BV$10</f>
        <v>0</v>
      </c>
      <c r="BX53" s="376">
        <f t="shared" ca="1" si="0"/>
        <v>45280.791666666664</v>
      </c>
      <c r="BY53" s="335">
        <f t="shared" ca="1" si="1"/>
        <v>13584.000000022343</v>
      </c>
      <c r="BZ53" s="197">
        <f t="shared" ca="1" si="2"/>
        <v>1970.000000002392</v>
      </c>
    </row>
    <row r="54" spans="1:78" s="126" customFormat="1" x14ac:dyDescent="0.2">
      <c r="A54" s="296">
        <f ca="1">INDIRECT(ADDRESS(Данные!$A46,4,1,1,"Данные"), 1)</f>
        <v>45280.8125</v>
      </c>
      <c r="B54" s="349">
        <f ca="1">ROUND(INDIRECT(ADDRESS(Данные!$A46,B$1,1,1,"Данные"), 1),2)</f>
        <v>12178.23</v>
      </c>
      <c r="C54" s="353">
        <f ca="1">ROUND(INDIRECT(ADDRESS(Данные!$A46,C$1,1,1,"Данные"), 1),2)</f>
        <v>5255.14</v>
      </c>
      <c r="D54" s="312">
        <f ca="1">(B54-B53)*D$10</f>
        <v>479.99999999592546</v>
      </c>
      <c r="E54" s="316">
        <f ca="1">(C54-C53)*D$10</f>
        <v>120.00000000261934</v>
      </c>
      <c r="F54" s="346">
        <f ca="1">ROUND(INDIRECT(ADDRESS(Данные!$A46,F$1,1,1,"Данные"), 1),2)</f>
        <v>41025.050000000003</v>
      </c>
      <c r="G54" s="353">
        <f ca="1">ROUND(INDIRECT(ADDRESS(Данные!$A46,G$1,1,1,"Данные"), 1),2)</f>
        <v>9016.7199999999993</v>
      </c>
      <c r="H54" s="312">
        <f ca="1">(F54-F53)*H$10</f>
        <v>880.00000000465661</v>
      </c>
      <c r="I54" s="196">
        <f ca="1">(G54-G53)*H$10</f>
        <v>79.999999994470272</v>
      </c>
      <c r="J54" s="349">
        <f ca="1">ROUND(INDIRECT(ADDRESS(Данные!$A46,J$1,1,1,"Данные"), 1),2)</f>
        <v>16052.58</v>
      </c>
      <c r="K54" s="353">
        <f ca="1">ROUND(INDIRECT(ADDRESS(Данные!$A46,K$1,1,1,"Данные"), 1),2)</f>
        <v>3848.29</v>
      </c>
      <c r="L54" s="152">
        <f ca="1">(J54-J53)*L$10</f>
        <v>559.99999999767169</v>
      </c>
      <c r="M54" s="195">
        <f ca="1">(K54-K53)*L$10</f>
        <v>79.99999999992724</v>
      </c>
      <c r="N54" s="349">
        <f ca="1">ROUND(INDIRECT(ADDRESS(Данные!$A46,N$1,1,1,"Данные"), 1),2)</f>
        <v>6371.54</v>
      </c>
      <c r="O54" s="353">
        <f ca="1">ROUND(INDIRECT(ADDRESS(Данные!$A46,O$1,1,1,"Данные"), 1),2)</f>
        <v>1168.3499999999999</v>
      </c>
      <c r="P54" s="152">
        <f ca="1">(N54-N53)*P$10</f>
        <v>599.99999999854481</v>
      </c>
      <c r="Q54" s="316">
        <f ca="1">(O54-O53)*P$10</f>
        <v>39.99999999996362</v>
      </c>
      <c r="R54" s="127">
        <f ca="1">ROUND(INDIRECT(ADDRESS(Данные!$A46,R$1,1,1,"Данные"), 1),2)</f>
        <v>6466.93</v>
      </c>
      <c r="S54" s="129">
        <f ca="1">ROUND(INDIRECT(ADDRESS(Данные!$A46,S$1,1,1,"Данные"), 1),2)</f>
        <v>3043.95</v>
      </c>
      <c r="T54" s="152">
        <f ca="1">(R54-R53)*T$10</f>
        <v>639.99999999941792</v>
      </c>
      <c r="U54" s="314">
        <f ca="1">(S54-S53)*T$10</f>
        <v>239.99999999978172</v>
      </c>
      <c r="V54" s="123">
        <f ca="1">ROUND(INDIRECT(ADDRESS(Данные!$A46,V$1,1,1,"Данные"), 1),2)</f>
        <v>3098.78</v>
      </c>
      <c r="W54" s="129">
        <f ca="1">ROUND(INDIRECT(ADDRESS(Данные!$A46,W$1,1,1,"Данные"), 1),2)</f>
        <v>1217.6300000000001</v>
      </c>
      <c r="X54" s="152">
        <f ca="1">(V54-V53)*X$10</f>
        <v>79.99999999992724</v>
      </c>
      <c r="Y54" s="195">
        <f ca="1">(W54-W53)*X$10</f>
        <v>40.000000000873115</v>
      </c>
      <c r="Z54" s="331">
        <f ca="1">INDIRECT(ADDRESS(Данные!$A46,4,1,1,"Данные"), 1)</f>
        <v>45280.8125</v>
      </c>
      <c r="AA54" s="349">
        <f ca="1">ROUND(INDIRECT(ADDRESS(Данные!$A46,AA$1,1,1,"Данные"), 1),2)</f>
        <v>14080.65</v>
      </c>
      <c r="AB54" s="353">
        <f ca="1">ROUND(INDIRECT(ADDRESS(Данные!$A46,AB$1,1,1,"Данные"), 1),2)</f>
        <v>2864.48</v>
      </c>
      <c r="AC54" s="128">
        <f ca="1">(AA54-AA53)*AC$10</f>
        <v>839.99999999650754</v>
      </c>
      <c r="AD54" s="264">
        <f ca="1">(AB54-AB53)*AC$10</f>
        <v>79.99999999992724</v>
      </c>
      <c r="AE54" s="346">
        <f ca="1">ROUND(INDIRECT(ADDRESS(Данные!$A46,AE$1,1,1,"Данные"), 1),2)</f>
        <v>14165.39</v>
      </c>
      <c r="AF54" s="353">
        <f ca="1">ROUND(INDIRECT(ADDRESS(Данные!$A46,AF$1,1,1,"Данные"), 1),2)</f>
        <v>4580.33</v>
      </c>
      <c r="AG54" s="152">
        <f ca="1">(AE54-AE53)*AG$10</f>
        <v>479.99999999956344</v>
      </c>
      <c r="AH54" s="196">
        <f ca="1">(AF54-AF53)*AG$10</f>
        <v>239.99999999978172</v>
      </c>
      <c r="AI54" s="349">
        <f ca="1">ROUND(INDIRECT(ADDRESS(Данные!$A46,AI$1,1,1,"Данные"), 1),2)</f>
        <v>1363</v>
      </c>
      <c r="AJ54" s="353">
        <f ca="1">ROUND(INDIRECT(ADDRESS(Данные!$A46,AJ$1,1,1,"Данные"), 1),2)</f>
        <v>388.45</v>
      </c>
      <c r="AK54" s="128">
        <f ca="1">(AI54-AI53)*AK$10</f>
        <v>760.00000000021828</v>
      </c>
      <c r="AL54" s="264">
        <f ca="1">(AJ54-AJ53)*AK$10</f>
        <v>39.99999999996362</v>
      </c>
      <c r="AM54" s="346">
        <f ca="1">ROUND(INDIRECT(ADDRESS(Данные!$A46,AM$1,1,1,"Данные"), 1),2)</f>
        <v>19419.18</v>
      </c>
      <c r="AN54" s="353">
        <f ca="1">ROUND(INDIRECT(ADDRESS(Данные!$A46,AN$1,1,1,"Данные"), 1),2)</f>
        <v>7651.35</v>
      </c>
      <c r="AO54" s="128">
        <f ca="1">(AM54-AM53)*AO$10</f>
        <v>639.99999999941792</v>
      </c>
      <c r="AP54" s="292">
        <f ca="1">(AN54-AN53)*AO$10</f>
        <v>80.00000000174623</v>
      </c>
      <c r="AQ54" s="349">
        <f ca="1">ROUND(INDIRECT(ADDRESS(Данные!$A46,AQ$1,1,1,"Данные"), 1),2)</f>
        <v>15515.75</v>
      </c>
      <c r="AR54" s="353">
        <f ca="1">ROUND(INDIRECT(ADDRESS(Данные!$A46,AR$1,1,1,"Данные"), 1),2)</f>
        <v>4022.02</v>
      </c>
      <c r="AS54" s="128">
        <f ca="1">(AQ54-AQ53)*AS$10</f>
        <v>839.99999999650754</v>
      </c>
      <c r="AT54" s="264">
        <f ca="1">(AR54-AR53)*AS$10</f>
        <v>119.99999999989086</v>
      </c>
      <c r="AU54" s="346">
        <f ca="1">ROUND(INDIRECT(ADDRESS(Данные!$A46,AU$1,1,1,"Данные"), 1),2)</f>
        <v>2789.97</v>
      </c>
      <c r="AV54" s="353">
        <f ca="1">ROUND(INDIRECT(ADDRESS(Данные!$A46,AV$1,1,1,"Данные"), 1),2)</f>
        <v>1238.47</v>
      </c>
      <c r="AW54" s="128">
        <f ca="1">(AU54-AU53)*AW$10</f>
        <v>41.999999999825377</v>
      </c>
      <c r="AX54" s="292">
        <f ca="1">(AV54-AV53)*AW$10</f>
        <v>0</v>
      </c>
      <c r="AY54" s="285">
        <f ca="1">INDIRECT(ADDRESS(Данные!$A46,4,1,1,"Данные"), 1)</f>
        <v>45280.8125</v>
      </c>
      <c r="AZ54" s="346">
        <f ca="1">ROUND(INDIRECT(ADDRESS(Данные!$A46,AZ$1,1,1,"Данные"), 1),2)</f>
        <v>2536.4299999999998</v>
      </c>
      <c r="BA54" s="353">
        <f ca="1">ROUND(INDIRECT(ADDRESS(Данные!$A46,BA$1,1,1,"Данные"), 1),2)</f>
        <v>0</v>
      </c>
      <c r="BB54" s="128">
        <f ca="1">(AZ54-AZ53)*BB$10</f>
        <v>69.000000000005457</v>
      </c>
      <c r="BC54" s="292">
        <f ca="1">(BA54-BA53)*BB$10</f>
        <v>0</v>
      </c>
      <c r="BD54" s="349">
        <f ca="1">ROUND(INDIRECT(ADDRESS(Данные!$A46,BD$1,1,1,"Данные"), 1),2)</f>
        <v>7203.34</v>
      </c>
      <c r="BE54" s="353">
        <f ca="1">ROUND(INDIRECT(ADDRESS(Данные!$A46,BE$1,1,1,"Данные"), 1),2)</f>
        <v>4699.43</v>
      </c>
      <c r="BF54" s="128">
        <f ca="1">(BD54-BD53)*BF$10</f>
        <v>23.999999999978172</v>
      </c>
      <c r="BG54" s="292">
        <f ca="1">(BE54-BE53)*BF$10</f>
        <v>6.0000000001309672</v>
      </c>
      <c r="BH54" s="123">
        <f ca="1">ROUND(INDIRECT(ADDRESS(Данные!$A46,BH$1,1,1,"Данные"), 1),2)</f>
        <v>89.23</v>
      </c>
      <c r="BI54" s="129">
        <f ca="1">ROUND(INDIRECT(ADDRESS(Данные!$A46,BI$1,1,1,"Данные"), 1),2)</f>
        <v>52.02</v>
      </c>
      <c r="BJ54" s="128">
        <f ca="1">(BH54-BH53)*BJ$10</f>
        <v>0</v>
      </c>
      <c r="BK54" s="292">
        <f ca="1">(BI54-BI53)*BJ$10</f>
        <v>0</v>
      </c>
      <c r="BL54" s="123">
        <f ca="1">ROUND(INDIRECT(ADDRESS(Данные!$A46,BL$1,1,1,"Данные"), 1),2)</f>
        <v>1238.47</v>
      </c>
      <c r="BM54" s="129">
        <f ca="1">ROUND(INDIRECT(ADDRESS(Данные!$A46,BM$1,1,1,"Данные"), 1),2)</f>
        <v>1238.47</v>
      </c>
      <c r="BN54" s="128">
        <f ca="1">(BL54-BL53)*BN$10</f>
        <v>0</v>
      </c>
      <c r="BO54" s="264">
        <f ca="1">(BM54-BM53)*BN$10</f>
        <v>0</v>
      </c>
      <c r="BP54" s="127">
        <f ca="1">ROUND(INDIRECT(ADDRESS(Данные!$A46,BP$1,1,1,"Данные"), 1),2)</f>
        <v>7616.71</v>
      </c>
      <c r="BQ54" s="129">
        <f ca="1">ROUND(INDIRECT(ADDRESS(Данные!$A46,BQ$1,1,1,"Данные"), 1),2)</f>
        <v>2343.06</v>
      </c>
      <c r="BR54" s="128">
        <f ca="1">(BP54-BP53)*BR$10</f>
        <v>0</v>
      </c>
      <c r="BS54" s="264">
        <f ca="1">(BQ54-BQ53)*BR$10</f>
        <v>0</v>
      </c>
      <c r="BT54" s="349">
        <f ca="1">ROUND(INDIRECT(ADDRESS(Данные!$A46,BT$1,1,1,"Данные"), 1),2)</f>
        <v>107.63</v>
      </c>
      <c r="BU54" s="129">
        <f ca="1">ROUND(INDIRECT(ADDRESS(Данные!$A46,BU$1,1,1,"Данные"), 1),2)</f>
        <v>6.96</v>
      </c>
      <c r="BV54" s="152">
        <f ca="1">(BT54-BT53)*BV$10</f>
        <v>0</v>
      </c>
      <c r="BW54" s="316">
        <f ca="1">(BU54-BU53)*BV$10</f>
        <v>0</v>
      </c>
      <c r="BX54" s="376">
        <f t="shared" ca="1" si="0"/>
        <v>45280.8125</v>
      </c>
      <c r="BY54" s="335">
        <f t="shared" ca="1" si="1"/>
        <v>6934.9999999881675</v>
      </c>
      <c r="BZ54" s="197">
        <f t="shared" ca="1" si="2"/>
        <v>1165.999999999076</v>
      </c>
    </row>
    <row r="55" spans="1:78" s="126" customFormat="1" x14ac:dyDescent="0.2">
      <c r="A55" s="296">
        <f ca="1">INDIRECT(ADDRESS(Данные!$A47,4,1,1,"Данные"), 1)</f>
        <v>45280.833333333336</v>
      </c>
      <c r="B55" s="349">
        <f ca="1">ROUND(INDIRECT(ADDRESS(Данные!$A47,B$1,1,1,"Данные"), 1),2)</f>
        <v>12178.34</v>
      </c>
      <c r="C55" s="353">
        <f ca="1">ROUND(INDIRECT(ADDRESS(Данные!$A47,C$1,1,1,"Данные"), 1),2)</f>
        <v>5255.16</v>
      </c>
      <c r="D55" s="312">
        <f ca="1">(B55-B53)*D$10</f>
        <v>919.99999999825377</v>
      </c>
      <c r="E55" s="195">
        <f ca="1">(C55-C53)*D$10</f>
        <v>200.0000000007276</v>
      </c>
      <c r="F55" s="346">
        <f ca="1">ROUND(INDIRECT(ADDRESS(Данные!$A47,F$1,1,1,"Данные"), 1),2)</f>
        <v>41025.269999999997</v>
      </c>
      <c r="G55" s="353">
        <f ca="1">ROUND(INDIRECT(ADDRESS(Данные!$A47,G$1,1,1,"Данные"), 1),2)</f>
        <v>9016.74</v>
      </c>
      <c r="H55" s="312">
        <f ca="1">(F55-F53)*H$10</f>
        <v>1759.9999999802094</v>
      </c>
      <c r="I55" s="196">
        <f ca="1">(G55-G53)*H$10</f>
        <v>159.9999999962165</v>
      </c>
      <c r="J55" s="349">
        <f ca="1">ROUND(INDIRECT(ADDRESS(Данные!$A47,J$1,1,1,"Данные"), 1),2)</f>
        <v>16052.71</v>
      </c>
      <c r="K55" s="353">
        <f ca="1">ROUND(INDIRECT(ADDRESS(Данные!$A47,K$1,1,1,"Данные"), 1),2)</f>
        <v>3848.3</v>
      </c>
      <c r="L55" s="152">
        <f ca="1">(J55-J53)*L$10</f>
        <v>1079.9999999944703</v>
      </c>
      <c r="M55" s="195">
        <f ca="1">(K55-K53)*L$10</f>
        <v>120.00000000080036</v>
      </c>
      <c r="N55" s="349">
        <f ca="1">ROUND(INDIRECT(ADDRESS(Данные!$A47,N$1,1,1,"Данные"), 1),2)</f>
        <v>6371.68</v>
      </c>
      <c r="O55" s="353">
        <f ca="1">ROUND(INDIRECT(ADDRESS(Данные!$A47,O$1,1,1,"Данные"), 1),2)</f>
        <v>1168.3599999999999</v>
      </c>
      <c r="P55" s="152">
        <f ca="1">(N55-N53)*P$10</f>
        <v>1159.9999999998545</v>
      </c>
      <c r="Q55" s="316">
        <f ca="1">(O55-O53)*P$10</f>
        <v>79.99999999992724</v>
      </c>
      <c r="R55" s="127">
        <f ca="1">ROUND(INDIRECT(ADDRESS(Данные!$A47,R$1,1,1,"Данные"), 1),2)</f>
        <v>6467.09</v>
      </c>
      <c r="S55" s="129">
        <f ca="1">ROUND(INDIRECT(ADDRESS(Данные!$A47,S$1,1,1,"Данные"), 1),2)</f>
        <v>3044</v>
      </c>
      <c r="T55" s="152">
        <f ca="1">(R55-R53)*T$10</f>
        <v>1279.9999999988358</v>
      </c>
      <c r="U55" s="314">
        <f ca="1">(S55-S53)*T$10</f>
        <v>440.00000000050932</v>
      </c>
      <c r="V55" s="123">
        <f ca="1">ROUND(INDIRECT(ADDRESS(Данные!$A47,V$1,1,1,"Данные"), 1),2)</f>
        <v>3098.8</v>
      </c>
      <c r="W55" s="129">
        <f ca="1">ROUND(INDIRECT(ADDRESS(Данные!$A47,W$1,1,1,"Данные"), 1),2)</f>
        <v>1217.6300000000001</v>
      </c>
      <c r="X55" s="152">
        <f ca="1">(V55-V53)*X$10</f>
        <v>159.99999999985448</v>
      </c>
      <c r="Y55" s="195">
        <f ca="1">(W55-W53)*X$10</f>
        <v>40.000000000873115</v>
      </c>
      <c r="Z55" s="331">
        <f ca="1">INDIRECT(ADDRESS(Данные!$A47,4,1,1,"Данные"), 1)</f>
        <v>45280.833333333336</v>
      </c>
      <c r="AA55" s="349">
        <f ca="1">ROUND(INDIRECT(ADDRESS(Данные!$A47,AA$1,1,1,"Данные"), 1),2)</f>
        <v>14080.88</v>
      </c>
      <c r="AB55" s="353">
        <f ca="1">ROUND(INDIRECT(ADDRESS(Данные!$A47,AB$1,1,1,"Данные"), 1),2)</f>
        <v>2864.5</v>
      </c>
      <c r="AC55" s="128">
        <f ca="1">(AA55-AA53)*AC$10</f>
        <v>1759.9999999947613</v>
      </c>
      <c r="AD55" s="264">
        <f ca="1">(AB55-AB53)*AC$10</f>
        <v>159.99999999985448</v>
      </c>
      <c r="AE55" s="346">
        <f ca="1">ROUND(INDIRECT(ADDRESS(Данные!$A47,AE$1,1,1,"Данные"), 1),2)</f>
        <v>14165.47</v>
      </c>
      <c r="AF55" s="353">
        <f ca="1">ROUND(INDIRECT(ADDRESS(Данные!$A47,AF$1,1,1,"Данные"), 1),2)</f>
        <v>4580.3500000000004</v>
      </c>
      <c r="AG55" s="152">
        <f ca="1">(AE55-AE53)*AG$10</f>
        <v>959.99999999912689</v>
      </c>
      <c r="AH55" s="196">
        <f ca="1">(AF55-AF53)*AG$10</f>
        <v>360.00000000240107</v>
      </c>
      <c r="AI55" s="349">
        <f ca="1">ROUND(INDIRECT(ADDRESS(Данные!$A47,AI$1,1,1,"Данные"), 1),2)</f>
        <v>1363.18</v>
      </c>
      <c r="AJ55" s="353">
        <f ca="1">ROUND(INDIRECT(ADDRESS(Данные!$A47,AJ$1,1,1,"Данные"), 1),2)</f>
        <v>388.47</v>
      </c>
      <c r="AK55" s="128">
        <f ca="1">(AI55-AI53)*AK$10</f>
        <v>1480.0000000004729</v>
      </c>
      <c r="AL55" s="264">
        <f ca="1">(AJ55-AJ53)*AK$10</f>
        <v>120.00000000011823</v>
      </c>
      <c r="AM55" s="346">
        <f ca="1">ROUND(INDIRECT(ADDRESS(Данные!$A47,AM$1,1,1,"Данные"), 1),2)</f>
        <v>19419.349999999999</v>
      </c>
      <c r="AN55" s="353">
        <f ca="1">ROUND(INDIRECT(ADDRESS(Данные!$A47,AN$1,1,1,"Данные"), 1),2)</f>
        <v>7651.38</v>
      </c>
      <c r="AO55" s="128">
        <f ca="1">(AM55-AM53)*AO$10</f>
        <v>1319.999999992433</v>
      </c>
      <c r="AP55" s="292">
        <f ca="1">(AN55-AN53)*AO$10</f>
        <v>200.0000000007276</v>
      </c>
      <c r="AQ55" s="349">
        <f ca="1">ROUND(INDIRECT(ADDRESS(Данные!$A47,AQ$1,1,1,"Данные"), 1),2)</f>
        <v>15515.89</v>
      </c>
      <c r="AR55" s="353">
        <f ca="1">ROUND(INDIRECT(ADDRESS(Данные!$A47,AR$1,1,1,"Данные"), 1),2)</f>
        <v>4022.03</v>
      </c>
      <c r="AS55" s="128">
        <f ca="1">(AQ55-AQ53)*AS$10</f>
        <v>1679.9999999930151</v>
      </c>
      <c r="AT55" s="264">
        <f ca="1">(AR55-AR53)*AS$10</f>
        <v>180.00000000120053</v>
      </c>
      <c r="AU55" s="346">
        <f ca="1">ROUND(INDIRECT(ADDRESS(Данные!$A47,AU$1,1,1,"Данные"), 1),2)</f>
        <v>2790.03</v>
      </c>
      <c r="AV55" s="353">
        <f ca="1">ROUND(INDIRECT(ADDRESS(Данные!$A47,AV$1,1,1,"Данные"), 1),2)</f>
        <v>1238.48</v>
      </c>
      <c r="AW55" s="128">
        <f ca="1">(AU55-AU53)*AW$10</f>
        <v>78.000000000065484</v>
      </c>
      <c r="AX55" s="292">
        <f ca="1">(AV55-AV53)*AW$10</f>
        <v>5.999999999994543</v>
      </c>
      <c r="AY55" s="285">
        <f ca="1">INDIRECT(ADDRESS(Данные!$A47,4,1,1,"Данные"), 1)</f>
        <v>45280.833333333336</v>
      </c>
      <c r="AZ55" s="346">
        <f ca="1">ROUND(INDIRECT(ADDRESS(Данные!$A47,AZ$1,1,1,"Данные"), 1),2)</f>
        <v>2536.67</v>
      </c>
      <c r="BA55" s="353">
        <f ca="1">ROUND(INDIRECT(ADDRESS(Данные!$A47,BA$1,1,1,"Данные"), 1),2)</f>
        <v>0</v>
      </c>
      <c r="BB55" s="128">
        <f ca="1">(AZ55-AZ53)*BB$10</f>
        <v>141.0000000000764</v>
      </c>
      <c r="BC55" s="292">
        <f ca="1">(BA55-BA53)*BB$10</f>
        <v>0</v>
      </c>
      <c r="BD55" s="349">
        <f ca="1">ROUND(INDIRECT(ADDRESS(Данные!$A47,BD$1,1,1,"Данные"), 1),2)</f>
        <v>7203.38</v>
      </c>
      <c r="BE55" s="353">
        <f ca="1">ROUND(INDIRECT(ADDRESS(Данные!$A47,BE$1,1,1,"Данные"), 1),2)</f>
        <v>4699.43</v>
      </c>
      <c r="BF55" s="128">
        <f ca="1">(BD55-BD53)*BF$10</f>
        <v>47.999999999956344</v>
      </c>
      <c r="BG55" s="292">
        <f ca="1">(BE55-BE53)*BF$10</f>
        <v>6.0000000001309672</v>
      </c>
      <c r="BH55" s="123">
        <f ca="1">ROUND(INDIRECT(ADDRESS(Данные!$A47,BH$1,1,1,"Данные"), 1),2)</f>
        <v>89.23</v>
      </c>
      <c r="BI55" s="129">
        <f ca="1">ROUND(INDIRECT(ADDRESS(Данные!$A47,BI$1,1,1,"Данные"), 1),2)</f>
        <v>52.02</v>
      </c>
      <c r="BJ55" s="128">
        <f ca="1">(BH55-BH53)*BJ$10</f>
        <v>0</v>
      </c>
      <c r="BK55" s="292">
        <f ca="1">(BI55-BI53)*BJ$10</f>
        <v>0</v>
      </c>
      <c r="BL55" s="123">
        <f ca="1">ROUND(INDIRECT(ADDRESS(Данные!$A47,BL$1,1,1,"Данные"), 1),2)</f>
        <v>1238.48</v>
      </c>
      <c r="BM55" s="129">
        <f ca="1">ROUND(INDIRECT(ADDRESS(Данные!$A47,BM$1,1,1,"Данные"), 1),2)</f>
        <v>1238.48</v>
      </c>
      <c r="BN55" s="128">
        <f ca="1">(BL55-BL53)*BN$10</f>
        <v>5.999999999994543</v>
      </c>
      <c r="BO55" s="264">
        <f ca="1">(BM55-BM53)*BN$10</f>
        <v>5.999999999994543</v>
      </c>
      <c r="BP55" s="127">
        <f ca="1">ROUND(INDIRECT(ADDRESS(Данные!$A47,BP$1,1,1,"Данные"), 1),2)</f>
        <v>7616.71</v>
      </c>
      <c r="BQ55" s="129">
        <f ca="1">ROUND(INDIRECT(ADDRESS(Данные!$A47,BQ$1,1,1,"Данные"), 1),2)</f>
        <v>2343.06</v>
      </c>
      <c r="BR55" s="128">
        <f ca="1">(BP55-BP53)*BR$10</f>
        <v>0</v>
      </c>
      <c r="BS55" s="264">
        <f ca="1">(BQ55-BQ53)*BR$10</f>
        <v>0</v>
      </c>
      <c r="BT55" s="349">
        <f ca="1">ROUND(INDIRECT(ADDRESS(Данные!$A47,BT$1,1,1,"Данные"), 1),2)</f>
        <v>107.63</v>
      </c>
      <c r="BU55" s="129">
        <f ca="1">ROUND(INDIRECT(ADDRESS(Данные!$A47,BU$1,1,1,"Данные"), 1),2)</f>
        <v>6.96</v>
      </c>
      <c r="BV55" s="152">
        <f ca="1">(BT55-BT53)*BV$10</f>
        <v>0</v>
      </c>
      <c r="BW55" s="316">
        <f ca="1">(BU55-BU53)*BV$10</f>
        <v>0</v>
      </c>
      <c r="BX55" s="376">
        <f t="shared" ca="1" si="0"/>
        <v>45280.833333333336</v>
      </c>
      <c r="BY55" s="335">
        <f t="shared" ca="1" si="1"/>
        <v>13832.99999995138</v>
      </c>
      <c r="BZ55" s="197">
        <f t="shared" ca="1" si="2"/>
        <v>2078.0000000034761</v>
      </c>
    </row>
    <row r="56" spans="1:78" s="126" customFormat="1" x14ac:dyDescent="0.2">
      <c r="A56" s="296">
        <f ca="1">INDIRECT(ADDRESS(Данные!$A48,4,1,1,"Данные"), 1)</f>
        <v>45280.854166666664</v>
      </c>
      <c r="B56" s="349">
        <f ca="1">ROUND(INDIRECT(ADDRESS(Данные!$A48,B$1,1,1,"Данные"), 1),2)</f>
        <v>12178.45</v>
      </c>
      <c r="C56" s="353">
        <f ca="1">ROUND(INDIRECT(ADDRESS(Данные!$A48,C$1,1,1,"Данные"), 1),2)</f>
        <v>5255.18</v>
      </c>
      <c r="D56" s="312">
        <f ca="1">(B56-B55)*D$10</f>
        <v>440.00000000232831</v>
      </c>
      <c r="E56" s="316">
        <f ca="1">(C56-C55)*D$10</f>
        <v>80.00000000174623</v>
      </c>
      <c r="F56" s="346">
        <f ca="1">ROUND(INDIRECT(ADDRESS(Данные!$A48,F$1,1,1,"Данные"), 1),2)</f>
        <v>41025.480000000003</v>
      </c>
      <c r="G56" s="353">
        <f ca="1">ROUND(INDIRECT(ADDRESS(Данные!$A48,G$1,1,1,"Данные"), 1),2)</f>
        <v>9016.76</v>
      </c>
      <c r="H56" s="312">
        <f ca="1">(F56-F55)*H$10</f>
        <v>840.00000002561137</v>
      </c>
      <c r="I56" s="196">
        <f ca="1">(G56-G55)*H$10</f>
        <v>80.00000000174623</v>
      </c>
      <c r="J56" s="349">
        <f ca="1">ROUND(INDIRECT(ADDRESS(Данные!$A48,J$1,1,1,"Данные"), 1),2)</f>
        <v>16052.85</v>
      </c>
      <c r="K56" s="353">
        <f ca="1">ROUND(INDIRECT(ADDRESS(Данные!$A48,K$1,1,1,"Данные"), 1),2)</f>
        <v>3848.31</v>
      </c>
      <c r="L56" s="152">
        <f ca="1">(J56-J55)*L$10</f>
        <v>560.00000000494765</v>
      </c>
      <c r="M56" s="195">
        <f ca="1">(K56-K55)*L$10</f>
        <v>39.999999999054126</v>
      </c>
      <c r="N56" s="349">
        <f ca="1">ROUND(INDIRECT(ADDRESS(Данные!$A48,N$1,1,1,"Данные"), 1),2)</f>
        <v>6371.83</v>
      </c>
      <c r="O56" s="353">
        <f ca="1">ROUND(INDIRECT(ADDRESS(Данные!$A48,O$1,1,1,"Данные"), 1),2)</f>
        <v>1168.3699999999999</v>
      </c>
      <c r="P56" s="152">
        <f ca="1">(N56-N55)*P$10</f>
        <v>599.99999999854481</v>
      </c>
      <c r="Q56" s="316">
        <f ca="1">(O56-O55)*P$10</f>
        <v>39.99999999996362</v>
      </c>
      <c r="R56" s="127">
        <f ca="1">ROUND(INDIRECT(ADDRESS(Данные!$A48,R$1,1,1,"Данные"), 1),2)</f>
        <v>6467.25</v>
      </c>
      <c r="S56" s="129">
        <f ca="1">ROUND(INDIRECT(ADDRESS(Данные!$A48,S$1,1,1,"Данные"), 1),2)</f>
        <v>3044.06</v>
      </c>
      <c r="T56" s="152">
        <f ca="1">(R56-R55)*T$10</f>
        <v>639.99999999941792</v>
      </c>
      <c r="U56" s="314">
        <f ca="1">(S56-S55)*T$10</f>
        <v>239.99999999978172</v>
      </c>
      <c r="V56" s="123">
        <f ca="1">ROUND(INDIRECT(ADDRESS(Данные!$A48,V$1,1,1,"Данные"), 1),2)</f>
        <v>3098.81</v>
      </c>
      <c r="W56" s="129">
        <f ca="1">ROUND(INDIRECT(ADDRESS(Данные!$A48,W$1,1,1,"Данные"), 1),2)</f>
        <v>1217.6400000000001</v>
      </c>
      <c r="X56" s="152">
        <f ca="1">(V56-V55)*X$10</f>
        <v>39.999999999054126</v>
      </c>
      <c r="Y56" s="195">
        <f ca="1">(W56-W55)*X$10</f>
        <v>39.99999999996362</v>
      </c>
      <c r="Z56" s="331">
        <f ca="1">INDIRECT(ADDRESS(Данные!$A48,4,1,1,"Данные"), 1)</f>
        <v>45280.854166666664</v>
      </c>
      <c r="AA56" s="349">
        <f ca="1">ROUND(INDIRECT(ADDRESS(Данные!$A48,AA$1,1,1,"Данные"), 1),2)</f>
        <v>14081.1</v>
      </c>
      <c r="AB56" s="353">
        <f ca="1">ROUND(INDIRECT(ADDRESS(Данные!$A48,AB$1,1,1,"Данные"), 1),2)</f>
        <v>2864.51</v>
      </c>
      <c r="AC56" s="128">
        <f ca="1">(AA56-AA55)*AC$10</f>
        <v>880.00000000465661</v>
      </c>
      <c r="AD56" s="264">
        <f ca="1">(AB56-AB55)*AC$10</f>
        <v>40.000000000873115</v>
      </c>
      <c r="AE56" s="346">
        <f ca="1">ROUND(INDIRECT(ADDRESS(Данные!$A48,AE$1,1,1,"Данные"), 1),2)</f>
        <v>14165.54</v>
      </c>
      <c r="AF56" s="353">
        <f ca="1">ROUND(INDIRECT(ADDRESS(Данные!$A48,AF$1,1,1,"Данные"), 1),2)</f>
        <v>4580.3599999999997</v>
      </c>
      <c r="AG56" s="152">
        <f ca="1">(AE56-AE55)*AG$10</f>
        <v>420.00000000916771</v>
      </c>
      <c r="AH56" s="196">
        <f ca="1">(AF56-AF55)*AG$10</f>
        <v>59.999999995852704</v>
      </c>
      <c r="AI56" s="349">
        <f ca="1">ROUND(INDIRECT(ADDRESS(Данные!$A48,AI$1,1,1,"Данные"), 1),2)</f>
        <v>1363.36</v>
      </c>
      <c r="AJ56" s="353">
        <f ca="1">ROUND(INDIRECT(ADDRESS(Данные!$A48,AJ$1,1,1,"Данные"), 1),2)</f>
        <v>388.49</v>
      </c>
      <c r="AK56" s="128">
        <f ca="1">(AI56-AI55)*AK$10</f>
        <v>719.99999999934516</v>
      </c>
      <c r="AL56" s="264">
        <f ca="1">(AJ56-AJ55)*AK$10</f>
        <v>79.99999999992724</v>
      </c>
      <c r="AM56" s="346">
        <f ca="1">ROUND(INDIRECT(ADDRESS(Данные!$A48,AM$1,1,1,"Данные"), 1),2)</f>
        <v>19419.509999999998</v>
      </c>
      <c r="AN56" s="353">
        <f ca="1">ROUND(INDIRECT(ADDRESS(Данные!$A48,AN$1,1,1,"Данные"), 1),2)</f>
        <v>7651.4</v>
      </c>
      <c r="AO56" s="128">
        <f ca="1">(AM56-AM55)*AO$10</f>
        <v>639.99999999941792</v>
      </c>
      <c r="AP56" s="292">
        <f ca="1">(AN56-AN55)*AO$10</f>
        <v>79.999999998108251</v>
      </c>
      <c r="AQ56" s="349">
        <f ca="1">ROUND(INDIRECT(ADDRESS(Данные!$A48,AQ$1,1,1,"Данные"), 1),2)</f>
        <v>15516.02</v>
      </c>
      <c r="AR56" s="353">
        <f ca="1">ROUND(INDIRECT(ADDRESS(Данные!$A48,AR$1,1,1,"Данные"), 1),2)</f>
        <v>4022.04</v>
      </c>
      <c r="AS56" s="128">
        <f ca="1">(AQ56-AQ55)*AS$10</f>
        <v>780.0000000061118</v>
      </c>
      <c r="AT56" s="264">
        <f ca="1">(AR56-AR55)*AS$10</f>
        <v>59.999999998581188</v>
      </c>
      <c r="AU56" s="346">
        <f ca="1">ROUND(INDIRECT(ADDRESS(Данные!$A48,AU$1,1,1,"Данные"), 1),2)</f>
        <v>2790.1</v>
      </c>
      <c r="AV56" s="353">
        <f ca="1">ROUND(INDIRECT(ADDRESS(Данные!$A48,AV$1,1,1,"Данные"), 1),2)</f>
        <v>1238.49</v>
      </c>
      <c r="AW56" s="128">
        <f ca="1">(AU56-AU55)*AW$10</f>
        <v>41.999999999825377</v>
      </c>
      <c r="AX56" s="292">
        <f ca="1">(AV56-AV55)*AW$10</f>
        <v>5.999999999994543</v>
      </c>
      <c r="AY56" s="285">
        <f ca="1">INDIRECT(ADDRESS(Данные!$A48,4,1,1,"Данные"), 1)</f>
        <v>45280.854166666664</v>
      </c>
      <c r="AZ56" s="346">
        <f ca="1">ROUND(INDIRECT(ADDRESS(Данные!$A48,AZ$1,1,1,"Данные"), 1),2)</f>
        <v>2536.92</v>
      </c>
      <c r="BA56" s="353">
        <f ca="1">ROUND(INDIRECT(ADDRESS(Данные!$A48,BA$1,1,1,"Данные"), 1),2)</f>
        <v>0</v>
      </c>
      <c r="BB56" s="128">
        <f ca="1">(AZ56-AZ55)*BB$10</f>
        <v>75</v>
      </c>
      <c r="BC56" s="292">
        <f ca="1">(BA56-BA55)*BB$10</f>
        <v>0</v>
      </c>
      <c r="BD56" s="349">
        <f ca="1">ROUND(INDIRECT(ADDRESS(Данные!$A48,BD$1,1,1,"Данные"), 1),2)</f>
        <v>7203.41</v>
      </c>
      <c r="BE56" s="353">
        <f ca="1">ROUND(INDIRECT(ADDRESS(Данные!$A48,BE$1,1,1,"Данные"), 1),2)</f>
        <v>4699.4399999999996</v>
      </c>
      <c r="BF56" s="128">
        <f ca="1">(BD56-BD55)*BF$10</f>
        <v>17.999999999847205</v>
      </c>
      <c r="BG56" s="292">
        <f ca="1">(BE56-BE55)*BF$10</f>
        <v>5.9999999995852704</v>
      </c>
      <c r="BH56" s="123">
        <f ca="1">ROUND(INDIRECT(ADDRESS(Данные!$A48,BH$1,1,1,"Данные"), 1),2)</f>
        <v>89.23</v>
      </c>
      <c r="BI56" s="129">
        <f ca="1">ROUND(INDIRECT(ADDRESS(Данные!$A48,BI$1,1,1,"Данные"), 1),2)</f>
        <v>52.02</v>
      </c>
      <c r="BJ56" s="128">
        <f ca="1">(BH56-BH55)*BJ$10</f>
        <v>0</v>
      </c>
      <c r="BK56" s="292">
        <f ca="1">(BI56-BI55)*BJ$10</f>
        <v>0</v>
      </c>
      <c r="BL56" s="123">
        <f ca="1">ROUND(INDIRECT(ADDRESS(Данные!$A48,BL$1,1,1,"Данные"), 1),2)</f>
        <v>1238.49</v>
      </c>
      <c r="BM56" s="129">
        <f ca="1">ROUND(INDIRECT(ADDRESS(Данные!$A48,BM$1,1,1,"Данные"), 1),2)</f>
        <v>1238.49</v>
      </c>
      <c r="BN56" s="128">
        <f ca="1">(BL56-BL55)*BN$10</f>
        <v>5.999999999994543</v>
      </c>
      <c r="BO56" s="264">
        <f ca="1">(BM56-BM55)*BN$10</f>
        <v>5.999999999994543</v>
      </c>
      <c r="BP56" s="127">
        <f ca="1">ROUND(INDIRECT(ADDRESS(Данные!$A48,BP$1,1,1,"Данные"), 1),2)</f>
        <v>7616.71</v>
      </c>
      <c r="BQ56" s="129">
        <f ca="1">ROUND(INDIRECT(ADDRESS(Данные!$A48,BQ$1,1,1,"Данные"), 1),2)</f>
        <v>2343.06</v>
      </c>
      <c r="BR56" s="128">
        <f ca="1">(BP56-BP55)*BR$10</f>
        <v>0</v>
      </c>
      <c r="BS56" s="264">
        <f ca="1">(BQ56-BQ55)*BR$10</f>
        <v>0</v>
      </c>
      <c r="BT56" s="349">
        <f ca="1">ROUND(INDIRECT(ADDRESS(Данные!$A48,BT$1,1,1,"Данные"), 1),2)</f>
        <v>107.63</v>
      </c>
      <c r="BU56" s="129">
        <f ca="1">ROUND(INDIRECT(ADDRESS(Данные!$A48,BU$1,1,1,"Данные"), 1),2)</f>
        <v>6.96</v>
      </c>
      <c r="BV56" s="152">
        <f ca="1">(BT56-BT55)*BV$10</f>
        <v>0</v>
      </c>
      <c r="BW56" s="316">
        <f ca="1">(BU56-BU55)*BV$10</f>
        <v>0</v>
      </c>
      <c r="BX56" s="376">
        <f t="shared" ca="1" si="0"/>
        <v>45280.854166666664</v>
      </c>
      <c r="BY56" s="335">
        <f t="shared" ca="1" si="1"/>
        <v>6701.0000000482705</v>
      </c>
      <c r="BZ56" s="197">
        <f t="shared" ca="1" si="2"/>
        <v>857.9999999951724</v>
      </c>
    </row>
    <row r="57" spans="1:78" s="126" customFormat="1" x14ac:dyDescent="0.2">
      <c r="A57" s="296">
        <f ca="1">INDIRECT(ADDRESS(Данные!$A49,4,1,1,"Данные"), 1)</f>
        <v>45280.875</v>
      </c>
      <c r="B57" s="349">
        <f ca="1">ROUND(INDIRECT(ADDRESS(Данные!$A49,B$1,1,1,"Данные"), 1),2)</f>
        <v>12178.56</v>
      </c>
      <c r="C57" s="353">
        <f ca="1">ROUND(INDIRECT(ADDRESS(Данные!$A49,C$1,1,1,"Данные"), 1),2)</f>
        <v>5255.2</v>
      </c>
      <c r="D57" s="312">
        <f ca="1">(B57-B55)*D$10</f>
        <v>879.99999999738066</v>
      </c>
      <c r="E57" s="195">
        <f ca="1">(C57-C55)*D$10</f>
        <v>159.99999999985448</v>
      </c>
      <c r="F57" s="346">
        <f ca="1">ROUND(INDIRECT(ADDRESS(Данные!$A49,F$1,1,1,"Данные"), 1),2)</f>
        <v>41025.69</v>
      </c>
      <c r="G57" s="353">
        <f ca="1">ROUND(INDIRECT(ADDRESS(Данные!$A49,G$1,1,1,"Данные"), 1),2)</f>
        <v>9016.7800000000007</v>
      </c>
      <c r="H57" s="312">
        <f ca="1">(F57-F55)*H$10</f>
        <v>1680.0000000221189</v>
      </c>
      <c r="I57" s="196">
        <f ca="1">(G57-G55)*H$10</f>
        <v>160.00000000349246</v>
      </c>
      <c r="J57" s="349">
        <f ca="1">ROUND(INDIRECT(ADDRESS(Данные!$A49,J$1,1,1,"Данные"), 1),2)</f>
        <v>16052.98</v>
      </c>
      <c r="K57" s="353">
        <f ca="1">ROUND(INDIRECT(ADDRESS(Данные!$A49,K$1,1,1,"Данные"), 1),2)</f>
        <v>3848.32</v>
      </c>
      <c r="L57" s="152">
        <f ca="1">(J57-J55)*L$10</f>
        <v>1080.0000000017462</v>
      </c>
      <c r="M57" s="195">
        <f ca="1">(K57-K55)*L$10</f>
        <v>79.99999999992724</v>
      </c>
      <c r="N57" s="349">
        <f ca="1">ROUND(INDIRECT(ADDRESS(Данные!$A49,N$1,1,1,"Данные"), 1),2)</f>
        <v>6371.97</v>
      </c>
      <c r="O57" s="353">
        <f ca="1">ROUND(INDIRECT(ADDRESS(Данные!$A49,O$1,1,1,"Данные"), 1),2)</f>
        <v>1168.3800000000001</v>
      </c>
      <c r="P57" s="152">
        <f ca="1">(N57-N55)*P$10</f>
        <v>1159.9999999998545</v>
      </c>
      <c r="Q57" s="316">
        <f ca="1">(O57-O55)*P$10</f>
        <v>80.000000000836735</v>
      </c>
      <c r="R57" s="127">
        <f ca="1">ROUND(INDIRECT(ADDRESS(Данные!$A49,R$1,1,1,"Данные"), 1),2)</f>
        <v>6467.41</v>
      </c>
      <c r="S57" s="129">
        <f ca="1">ROUND(INDIRECT(ADDRESS(Данные!$A49,S$1,1,1,"Данные"), 1),2)</f>
        <v>3044.12</v>
      </c>
      <c r="T57" s="152">
        <f ca="1">(R57-R55)*T$10</f>
        <v>1279.9999999988358</v>
      </c>
      <c r="U57" s="314">
        <f ca="1">(S57-S55)*T$10</f>
        <v>479.99999999956344</v>
      </c>
      <c r="V57" s="123">
        <f ca="1">ROUND(INDIRECT(ADDRESS(Данные!$A49,V$1,1,1,"Данные"), 1),2)</f>
        <v>3098.83</v>
      </c>
      <c r="W57" s="129">
        <f ca="1">ROUND(INDIRECT(ADDRESS(Данные!$A49,W$1,1,1,"Данные"), 1),2)</f>
        <v>1217.6400000000001</v>
      </c>
      <c r="X57" s="152">
        <f ca="1">(V57-V55)*X$10</f>
        <v>119.99999999898137</v>
      </c>
      <c r="Y57" s="195">
        <f ca="1">(W57-W55)*X$10</f>
        <v>39.99999999996362</v>
      </c>
      <c r="Z57" s="331">
        <f ca="1">INDIRECT(ADDRESS(Данные!$A49,4,1,1,"Данные"), 1)</f>
        <v>45280.875</v>
      </c>
      <c r="AA57" s="349">
        <f ca="1">ROUND(INDIRECT(ADDRESS(Данные!$A49,AA$1,1,1,"Данные"), 1),2)</f>
        <v>14081.32</v>
      </c>
      <c r="AB57" s="353">
        <f ca="1">ROUND(INDIRECT(ADDRESS(Данные!$A49,AB$1,1,1,"Данные"), 1),2)</f>
        <v>2864.53</v>
      </c>
      <c r="AC57" s="128">
        <f ca="1">(AA57-AA55)*AC$10</f>
        <v>1760.0000000020373</v>
      </c>
      <c r="AD57" s="264">
        <f ca="1">(AB57-AB55)*AC$10</f>
        <v>120.00000000080036</v>
      </c>
      <c r="AE57" s="346">
        <f ca="1">ROUND(INDIRECT(ADDRESS(Данные!$A49,AE$1,1,1,"Данные"), 1),2)</f>
        <v>14165.6</v>
      </c>
      <c r="AF57" s="353">
        <f ca="1">ROUND(INDIRECT(ADDRESS(Данные!$A49,AF$1,1,1,"Данные"), 1),2)</f>
        <v>4580.37</v>
      </c>
      <c r="AG57" s="152">
        <f ca="1">(AE57-AE55)*AG$10</f>
        <v>780.0000000061118</v>
      </c>
      <c r="AH57" s="196">
        <f ca="1">(AF57-AF55)*AG$10</f>
        <v>119.99999999716238</v>
      </c>
      <c r="AI57" s="349">
        <f ca="1">ROUND(INDIRECT(ADDRESS(Данные!$A49,AI$1,1,1,"Данные"), 1),2)</f>
        <v>1363.54</v>
      </c>
      <c r="AJ57" s="353">
        <f ca="1">ROUND(INDIRECT(ADDRESS(Данные!$A49,AJ$1,1,1,"Данные"), 1),2)</f>
        <v>388.51</v>
      </c>
      <c r="AK57" s="128">
        <f ca="1">(AI57-AI55)*AK$10</f>
        <v>1439.9999999995998</v>
      </c>
      <c r="AL57" s="264">
        <f ca="1">(AJ57-AJ55)*AK$10</f>
        <v>159.99999999985448</v>
      </c>
      <c r="AM57" s="346">
        <f ca="1">ROUND(INDIRECT(ADDRESS(Данные!$A49,AM$1,1,1,"Данные"), 1),2)</f>
        <v>19419.669999999998</v>
      </c>
      <c r="AN57" s="353">
        <f ca="1">ROUND(INDIRECT(ADDRESS(Данные!$A49,AN$1,1,1,"Данные"), 1),2)</f>
        <v>7651.42</v>
      </c>
      <c r="AO57" s="128">
        <f ca="1">(AM57-AM55)*AO$10</f>
        <v>1279.9999999988358</v>
      </c>
      <c r="AP57" s="292">
        <f ca="1">(AN57-AN55)*AO$10</f>
        <v>159.99999999985448</v>
      </c>
      <c r="AQ57" s="349">
        <f ca="1">ROUND(INDIRECT(ADDRESS(Данные!$A49,AQ$1,1,1,"Данные"), 1),2)</f>
        <v>15516.16</v>
      </c>
      <c r="AR57" s="353">
        <f ca="1">ROUND(INDIRECT(ADDRESS(Данные!$A49,AR$1,1,1,"Данные"), 1),2)</f>
        <v>4022.05</v>
      </c>
      <c r="AS57" s="128">
        <f ca="1">(AQ57-AQ55)*AS$10</f>
        <v>1620.0000000026193</v>
      </c>
      <c r="AT57" s="264">
        <f ca="1">(AR57-AR55)*AS$10</f>
        <v>119.99999999989086</v>
      </c>
      <c r="AU57" s="346">
        <f ca="1">ROUND(INDIRECT(ADDRESS(Данные!$A49,AU$1,1,1,"Данные"), 1),2)</f>
        <v>2790.17</v>
      </c>
      <c r="AV57" s="353">
        <f ca="1">ROUND(INDIRECT(ADDRESS(Данные!$A49,AV$1,1,1,"Данные"), 1),2)</f>
        <v>1238.49</v>
      </c>
      <c r="AW57" s="128">
        <f ca="1">(AU57-AU55)*AW$10</f>
        <v>83.999999999923602</v>
      </c>
      <c r="AX57" s="292">
        <f ca="1">(AV57-AV55)*AW$10</f>
        <v>5.999999999994543</v>
      </c>
      <c r="AY57" s="285">
        <f ca="1">INDIRECT(ADDRESS(Данные!$A49,4,1,1,"Данные"), 1)</f>
        <v>45280.875</v>
      </c>
      <c r="AZ57" s="346">
        <f ca="1">ROUND(INDIRECT(ADDRESS(Данные!$A49,AZ$1,1,1,"Данные"), 1),2)</f>
        <v>2537.16</v>
      </c>
      <c r="BA57" s="353">
        <f ca="1">ROUND(INDIRECT(ADDRESS(Данные!$A49,BA$1,1,1,"Данные"), 1),2)</f>
        <v>0</v>
      </c>
      <c r="BB57" s="128">
        <f ca="1">(AZ57-AZ55)*BB$10</f>
        <v>146.99999999993452</v>
      </c>
      <c r="BC57" s="292">
        <f ca="1">(BA57-BA55)*BB$10</f>
        <v>0</v>
      </c>
      <c r="BD57" s="349">
        <f ca="1">ROUND(INDIRECT(ADDRESS(Данные!$A49,BD$1,1,1,"Данные"), 1),2)</f>
        <v>7203.45</v>
      </c>
      <c r="BE57" s="353">
        <f ca="1">ROUND(INDIRECT(ADDRESS(Данные!$A49,BE$1,1,1,"Данные"), 1),2)</f>
        <v>4699.4399999999996</v>
      </c>
      <c r="BF57" s="128">
        <f ca="1">(BD57-BD55)*BF$10</f>
        <v>41.999999999825377</v>
      </c>
      <c r="BG57" s="292">
        <f ca="1">(BE57-BE55)*BF$10</f>
        <v>5.9999999995852704</v>
      </c>
      <c r="BH57" s="123">
        <f ca="1">ROUND(INDIRECT(ADDRESS(Данные!$A49,BH$1,1,1,"Данные"), 1),2)</f>
        <v>89.23</v>
      </c>
      <c r="BI57" s="129">
        <f ca="1">ROUND(INDIRECT(ADDRESS(Данные!$A49,BI$1,1,1,"Данные"), 1),2)</f>
        <v>52.02</v>
      </c>
      <c r="BJ57" s="128">
        <f ca="1">(BH57-BH55)*BJ$10</f>
        <v>0</v>
      </c>
      <c r="BK57" s="292">
        <f ca="1">(BI57-BI55)*BJ$10</f>
        <v>0</v>
      </c>
      <c r="BL57" s="123">
        <f ca="1">ROUND(INDIRECT(ADDRESS(Данные!$A49,BL$1,1,1,"Данные"), 1),2)</f>
        <v>1238.49</v>
      </c>
      <c r="BM57" s="129">
        <f ca="1">ROUND(INDIRECT(ADDRESS(Данные!$A49,BM$1,1,1,"Данные"), 1),2)</f>
        <v>1238.49</v>
      </c>
      <c r="BN57" s="128">
        <f ca="1">(BL57-BL55)*BN$10</f>
        <v>5.999999999994543</v>
      </c>
      <c r="BO57" s="264">
        <f ca="1">(BM57-BM55)*BN$10</f>
        <v>5.999999999994543</v>
      </c>
      <c r="BP57" s="127">
        <f ca="1">ROUND(INDIRECT(ADDRESS(Данные!$A49,BP$1,1,1,"Данные"), 1),2)</f>
        <v>7616.71</v>
      </c>
      <c r="BQ57" s="129">
        <f ca="1">ROUND(INDIRECT(ADDRESS(Данные!$A49,BQ$1,1,1,"Данные"), 1),2)</f>
        <v>2343.06</v>
      </c>
      <c r="BR57" s="128">
        <f ca="1">(BP57-BP55)*BR$10</f>
        <v>0</v>
      </c>
      <c r="BS57" s="264">
        <f ca="1">(BQ57-BQ55)*BR$10</f>
        <v>0</v>
      </c>
      <c r="BT57" s="349">
        <f ca="1">ROUND(INDIRECT(ADDRESS(Данные!$A49,BT$1,1,1,"Данные"), 1),2)</f>
        <v>107.63</v>
      </c>
      <c r="BU57" s="129">
        <f ca="1">ROUND(INDIRECT(ADDRESS(Данные!$A49,BU$1,1,1,"Данные"), 1),2)</f>
        <v>6.96</v>
      </c>
      <c r="BV57" s="152">
        <f ca="1">(BT57-BT55)*BV$10</f>
        <v>0</v>
      </c>
      <c r="BW57" s="316">
        <f ca="1">(BU57-BU55)*BV$10</f>
        <v>0</v>
      </c>
      <c r="BX57" s="376">
        <f t="shared" ca="1" si="0"/>
        <v>45280.875</v>
      </c>
      <c r="BY57" s="335">
        <f t="shared" ca="1" si="1"/>
        <v>13359.0000000278</v>
      </c>
      <c r="BZ57" s="197">
        <f t="shared" ca="1" si="2"/>
        <v>1698.0000000007749</v>
      </c>
    </row>
    <row r="58" spans="1:78" s="126" customFormat="1" x14ac:dyDescent="0.2">
      <c r="A58" s="296">
        <f ca="1">INDIRECT(ADDRESS(Данные!$A50,4,1,1,"Данные"), 1)</f>
        <v>45280.895833333336</v>
      </c>
      <c r="B58" s="349">
        <f ca="1">ROUND(INDIRECT(ADDRESS(Данные!$A50,B$1,1,1,"Данные"), 1),2)</f>
        <v>12178.68</v>
      </c>
      <c r="C58" s="353">
        <f ca="1">ROUND(INDIRECT(ADDRESS(Данные!$A50,C$1,1,1,"Данные"), 1),2)</f>
        <v>5255.23</v>
      </c>
      <c r="D58" s="312">
        <f ca="1">(B58-B57)*D$10</f>
        <v>480.00000000320142</v>
      </c>
      <c r="E58" s="316">
        <f ca="1">(C58-C57)*D$10</f>
        <v>119.99999999898137</v>
      </c>
      <c r="F58" s="346">
        <f ca="1">ROUND(INDIRECT(ADDRESS(Данные!$A50,F$1,1,1,"Данные"), 1),2)</f>
        <v>41025.89</v>
      </c>
      <c r="G58" s="353">
        <f ca="1">ROUND(INDIRECT(ADDRESS(Данные!$A50,G$1,1,1,"Данные"), 1),2)</f>
        <v>9016.7999999999993</v>
      </c>
      <c r="H58" s="312">
        <f ca="1">(F58-F57)*H$10</f>
        <v>799.99999998835847</v>
      </c>
      <c r="I58" s="196">
        <f ca="1">(G58-G57)*H$10</f>
        <v>79.999999994470272</v>
      </c>
      <c r="J58" s="349">
        <f ca="1">ROUND(INDIRECT(ADDRESS(Данные!$A50,J$1,1,1,"Данные"), 1),2)</f>
        <v>16053.12</v>
      </c>
      <c r="K58" s="353">
        <f ca="1">ROUND(INDIRECT(ADDRESS(Данные!$A50,K$1,1,1,"Данные"), 1),2)</f>
        <v>3848.33</v>
      </c>
      <c r="L58" s="152">
        <f ca="1">(J58-J57)*L$10</f>
        <v>560.00000000494765</v>
      </c>
      <c r="M58" s="195">
        <f ca="1">(K58-K57)*L$10</f>
        <v>39.999999999054126</v>
      </c>
      <c r="N58" s="349">
        <f ca="1">ROUND(INDIRECT(ADDRESS(Данные!$A50,N$1,1,1,"Данные"), 1),2)</f>
        <v>6372.11</v>
      </c>
      <c r="O58" s="353">
        <f ca="1">ROUND(INDIRECT(ADDRESS(Данные!$A50,O$1,1,1,"Данные"), 1),2)</f>
        <v>1168.3900000000001</v>
      </c>
      <c r="P58" s="152">
        <f ca="1">(N58-N57)*P$10</f>
        <v>559.99999999767169</v>
      </c>
      <c r="Q58" s="316">
        <f ca="1">(O58-O57)*P$10</f>
        <v>39.99999999996362</v>
      </c>
      <c r="R58" s="127">
        <f ca="1">ROUND(INDIRECT(ADDRESS(Данные!$A50,R$1,1,1,"Данные"), 1),2)</f>
        <v>6467.59</v>
      </c>
      <c r="S58" s="129">
        <f ca="1">ROUND(INDIRECT(ADDRESS(Данные!$A50,S$1,1,1,"Данные"), 1),2)</f>
        <v>3044.19</v>
      </c>
      <c r="T58" s="152">
        <f ca="1">(R58-R57)*T$10</f>
        <v>720.00000000116415</v>
      </c>
      <c r="U58" s="314">
        <f ca="1">(S58-S57)*T$10</f>
        <v>280.00000000065484</v>
      </c>
      <c r="V58" s="123">
        <f ca="1">ROUND(INDIRECT(ADDRESS(Данные!$A50,V$1,1,1,"Данные"), 1),2)</f>
        <v>3098.85</v>
      </c>
      <c r="W58" s="129">
        <f ca="1">ROUND(INDIRECT(ADDRESS(Данные!$A50,W$1,1,1,"Данные"), 1),2)</f>
        <v>1217.6400000000001</v>
      </c>
      <c r="X58" s="152">
        <f ca="1">(V58-V57)*X$10</f>
        <v>79.99999999992724</v>
      </c>
      <c r="Y58" s="195">
        <f ca="1">(W58-W57)*X$10</f>
        <v>0</v>
      </c>
      <c r="Z58" s="331">
        <f ca="1">INDIRECT(ADDRESS(Данные!$A50,4,1,1,"Данные"), 1)</f>
        <v>45280.895833333336</v>
      </c>
      <c r="AA58" s="349">
        <f ca="1">ROUND(INDIRECT(ADDRESS(Данные!$A50,AA$1,1,1,"Данные"), 1),2)</f>
        <v>14081.54</v>
      </c>
      <c r="AB58" s="353">
        <f ca="1">ROUND(INDIRECT(ADDRESS(Данные!$A50,AB$1,1,1,"Данные"), 1),2)</f>
        <v>2864.55</v>
      </c>
      <c r="AC58" s="128">
        <f ca="1">(AA58-AA57)*AC$10</f>
        <v>880.00000000465661</v>
      </c>
      <c r="AD58" s="264">
        <f ca="1">(AB58-AB57)*AC$10</f>
        <v>79.99999999992724</v>
      </c>
      <c r="AE58" s="346">
        <f ca="1">ROUND(INDIRECT(ADDRESS(Данные!$A50,AE$1,1,1,"Данные"), 1),2)</f>
        <v>14165.67</v>
      </c>
      <c r="AF58" s="353">
        <f ca="1">ROUND(INDIRECT(ADDRESS(Данные!$A50,AF$1,1,1,"Данные"), 1),2)</f>
        <v>4580.38</v>
      </c>
      <c r="AG58" s="152">
        <f ca="1">(AE58-AE57)*AG$10</f>
        <v>419.99999999825377</v>
      </c>
      <c r="AH58" s="196">
        <f ca="1">(AF58-AF57)*AG$10</f>
        <v>60.000000001309672</v>
      </c>
      <c r="AI58" s="349">
        <f ca="1">ROUND(INDIRECT(ADDRESS(Данные!$A50,AI$1,1,1,"Данные"), 1),2)</f>
        <v>1363.71</v>
      </c>
      <c r="AJ58" s="353">
        <f ca="1">ROUND(INDIRECT(ADDRESS(Данные!$A50,AJ$1,1,1,"Данные"), 1),2)</f>
        <v>388.53</v>
      </c>
      <c r="AK58" s="128">
        <f ca="1">(AI58-AI57)*AK$10</f>
        <v>680.00000000029104</v>
      </c>
      <c r="AL58" s="264">
        <f ca="1">(AJ58-AJ57)*AK$10</f>
        <v>79.99999999992724</v>
      </c>
      <c r="AM58" s="346">
        <f ca="1">ROUND(INDIRECT(ADDRESS(Данные!$A50,AM$1,1,1,"Данные"), 1),2)</f>
        <v>19419.830000000002</v>
      </c>
      <c r="AN58" s="353">
        <f ca="1">ROUND(INDIRECT(ADDRESS(Данные!$A50,AN$1,1,1,"Данные"), 1),2)</f>
        <v>7651.45</v>
      </c>
      <c r="AO58" s="128">
        <f ca="1">(AM58-AM57)*AO$10</f>
        <v>640.00000001396984</v>
      </c>
      <c r="AP58" s="292">
        <f ca="1">(AN58-AN57)*AO$10</f>
        <v>119.99999999898137</v>
      </c>
      <c r="AQ58" s="349">
        <f ca="1">ROUND(INDIRECT(ADDRESS(Данные!$A50,AQ$1,1,1,"Данные"), 1),2)</f>
        <v>15516.29</v>
      </c>
      <c r="AR58" s="353">
        <f ca="1">ROUND(INDIRECT(ADDRESS(Данные!$A50,AR$1,1,1,"Данные"), 1),2)</f>
        <v>4022.07</v>
      </c>
      <c r="AS58" s="128">
        <f ca="1">(AQ58-AQ57)*AS$10</f>
        <v>780.0000000061118</v>
      </c>
      <c r="AT58" s="264">
        <f ca="1">(AR58-AR57)*AS$10</f>
        <v>119.99999999989086</v>
      </c>
      <c r="AU58" s="346">
        <f ca="1">ROUND(INDIRECT(ADDRESS(Данные!$A50,AU$1,1,1,"Данные"), 1),2)</f>
        <v>2790.23</v>
      </c>
      <c r="AV58" s="353">
        <f ca="1">ROUND(INDIRECT(ADDRESS(Данные!$A50,AV$1,1,1,"Данные"), 1),2)</f>
        <v>1238.5</v>
      </c>
      <c r="AW58" s="128">
        <f ca="1">(AU58-AU57)*AW$10</f>
        <v>35.999999999967258</v>
      </c>
      <c r="AX58" s="292">
        <f ca="1">(AV58-AV57)*AW$10</f>
        <v>5.999999999994543</v>
      </c>
      <c r="AY58" s="285">
        <f ca="1">INDIRECT(ADDRESS(Данные!$A50,4,1,1,"Данные"), 1)</f>
        <v>45280.895833333336</v>
      </c>
      <c r="AZ58" s="346">
        <f ca="1">ROUND(INDIRECT(ADDRESS(Данные!$A50,AZ$1,1,1,"Данные"), 1),2)</f>
        <v>2537.4</v>
      </c>
      <c r="BA58" s="353">
        <f ca="1">ROUND(INDIRECT(ADDRESS(Данные!$A50,BA$1,1,1,"Данные"), 1),2)</f>
        <v>0</v>
      </c>
      <c r="BB58" s="128">
        <f ca="1">(AZ58-AZ57)*BB$10</f>
        <v>72.000000000070941</v>
      </c>
      <c r="BC58" s="292">
        <f ca="1">(BA58-BA57)*BB$10</f>
        <v>0</v>
      </c>
      <c r="BD58" s="349">
        <f ca="1">ROUND(INDIRECT(ADDRESS(Данные!$A50,BD$1,1,1,"Данные"), 1),2)</f>
        <v>7203.49</v>
      </c>
      <c r="BE58" s="353">
        <f ca="1">ROUND(INDIRECT(ADDRESS(Данные!$A50,BE$1,1,1,"Данные"), 1),2)</f>
        <v>4699.45</v>
      </c>
      <c r="BF58" s="128">
        <f ca="1">(BD58-BD57)*BF$10</f>
        <v>23.999999999978172</v>
      </c>
      <c r="BG58" s="292">
        <f ca="1">(BE58-BE57)*BF$10</f>
        <v>6.0000000001309672</v>
      </c>
      <c r="BH58" s="123">
        <f ca="1">ROUND(INDIRECT(ADDRESS(Данные!$A50,BH$1,1,1,"Данные"), 1),2)</f>
        <v>89.23</v>
      </c>
      <c r="BI58" s="129">
        <f ca="1">ROUND(INDIRECT(ADDRESS(Данные!$A50,BI$1,1,1,"Данные"), 1),2)</f>
        <v>52.02</v>
      </c>
      <c r="BJ58" s="128">
        <f ca="1">(BH58-BH57)*BJ$10</f>
        <v>0</v>
      </c>
      <c r="BK58" s="292">
        <f ca="1">(BI58-BI57)*BJ$10</f>
        <v>0</v>
      </c>
      <c r="BL58" s="123">
        <f ca="1">ROUND(INDIRECT(ADDRESS(Данные!$A50,BL$1,1,1,"Данные"), 1),2)</f>
        <v>1238.5</v>
      </c>
      <c r="BM58" s="129">
        <f ca="1">ROUND(INDIRECT(ADDRESS(Данные!$A50,BM$1,1,1,"Данные"), 1),2)</f>
        <v>1238.5</v>
      </c>
      <c r="BN58" s="128">
        <f ca="1">(BL58-BL57)*BN$10</f>
        <v>5.999999999994543</v>
      </c>
      <c r="BO58" s="264">
        <f ca="1">(BM58-BM57)*BN$10</f>
        <v>5.999999999994543</v>
      </c>
      <c r="BP58" s="127">
        <f ca="1">ROUND(INDIRECT(ADDRESS(Данные!$A50,BP$1,1,1,"Данные"), 1),2)</f>
        <v>7616.71</v>
      </c>
      <c r="BQ58" s="129">
        <f ca="1">ROUND(INDIRECT(ADDRESS(Данные!$A50,BQ$1,1,1,"Данные"), 1),2)</f>
        <v>2343.06</v>
      </c>
      <c r="BR58" s="128">
        <f ca="1">(BP58-BP57)*BR$10</f>
        <v>0</v>
      </c>
      <c r="BS58" s="264">
        <f ca="1">(BQ58-BQ57)*BR$10</f>
        <v>0</v>
      </c>
      <c r="BT58" s="349">
        <f ca="1">ROUND(INDIRECT(ADDRESS(Данные!$A50,BT$1,1,1,"Данные"), 1),2)</f>
        <v>107.63</v>
      </c>
      <c r="BU58" s="129">
        <f ca="1">ROUND(INDIRECT(ADDRESS(Данные!$A50,BU$1,1,1,"Данные"), 1),2)</f>
        <v>6.96</v>
      </c>
      <c r="BV58" s="152">
        <f ca="1">(BT58-BT57)*BV$10</f>
        <v>0</v>
      </c>
      <c r="BW58" s="316">
        <f ca="1">(BU58-BU57)*BV$10</f>
        <v>0</v>
      </c>
      <c r="BX58" s="376">
        <f t="shared" ca="1" si="0"/>
        <v>45280.895833333336</v>
      </c>
      <c r="BY58" s="335">
        <f t="shared" ca="1" si="1"/>
        <v>6738.0000000185646</v>
      </c>
      <c r="BZ58" s="197">
        <f t="shared" ca="1" si="2"/>
        <v>1037.9999999932807</v>
      </c>
    </row>
    <row r="59" spans="1:78" s="126" customFormat="1" x14ac:dyDescent="0.2">
      <c r="A59" s="296">
        <f ca="1">INDIRECT(ADDRESS(Данные!$A51,4,1,1,"Данные"), 1)</f>
        <v>45280.916666666664</v>
      </c>
      <c r="B59" s="349">
        <f ca="1">ROUND(INDIRECT(ADDRESS(Данные!$A51,B$1,1,1,"Данные"), 1),2)</f>
        <v>12178.79</v>
      </c>
      <c r="C59" s="129">
        <f ca="1">ROUND(INDIRECT(ADDRESS(Данные!$A51,C$1,1,1,"Данные"), 1),2)</f>
        <v>5255.25</v>
      </c>
      <c r="D59" s="128">
        <f ca="1">(B59-B57)*D$10</f>
        <v>920.00000000552973</v>
      </c>
      <c r="E59" s="195">
        <f ca="1">(C59-C57)*D$10</f>
        <v>200.0000000007276</v>
      </c>
      <c r="F59" s="346">
        <f ca="1">ROUND(INDIRECT(ADDRESS(Данные!$A51,F$1,1,1,"Данные"), 1),2)</f>
        <v>41026.1</v>
      </c>
      <c r="G59" s="353">
        <f ca="1">ROUND(INDIRECT(ADDRESS(Данные!$A51,G$1,1,1,"Данные"), 1),2)</f>
        <v>9016.82</v>
      </c>
      <c r="H59" s="312">
        <f ca="1">(F59-F57)*H$10</f>
        <v>1639.999999984866</v>
      </c>
      <c r="I59" s="196">
        <f ca="1">(G59-G57)*H$10</f>
        <v>159.9999999962165</v>
      </c>
      <c r="J59" s="349">
        <f ca="1">ROUND(INDIRECT(ADDRESS(Данные!$A51,J$1,1,1,"Данные"), 1),2)</f>
        <v>16053.25</v>
      </c>
      <c r="K59" s="353">
        <f ca="1">ROUND(INDIRECT(ADDRESS(Данные!$A51,K$1,1,1,"Данные"), 1),2)</f>
        <v>3848.34</v>
      </c>
      <c r="L59" s="152">
        <f ca="1">(J59-J57)*L$10</f>
        <v>1080.0000000017462</v>
      </c>
      <c r="M59" s="195">
        <f ca="1">(K59-K57)*L$10</f>
        <v>79.99999999992724</v>
      </c>
      <c r="N59" s="349">
        <f ca="1">ROUND(INDIRECT(ADDRESS(Данные!$A51,N$1,1,1,"Данные"), 1),2)</f>
        <v>6372.25</v>
      </c>
      <c r="O59" s="353">
        <f ca="1">ROUND(INDIRECT(ADDRESS(Данные!$A51,O$1,1,1,"Данные"), 1),2)</f>
        <v>1168.4000000000001</v>
      </c>
      <c r="P59" s="152">
        <f ca="1">(N59-N57)*P$10</f>
        <v>1119.9999999989814</v>
      </c>
      <c r="Q59" s="316">
        <f ca="1">(O59-O57)*P$10</f>
        <v>79.99999999992724</v>
      </c>
      <c r="R59" s="127">
        <f ca="1">ROUND(INDIRECT(ADDRESS(Данные!$A51,R$1,1,1,"Данные"), 1),2)</f>
        <v>6467.78</v>
      </c>
      <c r="S59" s="129">
        <f ca="1">ROUND(INDIRECT(ADDRESS(Данные!$A51,S$1,1,1,"Данные"), 1),2)</f>
        <v>3044.26</v>
      </c>
      <c r="T59" s="152">
        <f ca="1">(R59-R57)*T$10</f>
        <v>1479.9999999995634</v>
      </c>
      <c r="U59" s="314">
        <f ca="1">(S59-S57)*T$10</f>
        <v>560.00000000130967</v>
      </c>
      <c r="V59" s="123">
        <f ca="1">ROUND(INDIRECT(ADDRESS(Данные!$A51,V$1,1,1,"Данные"), 1),2)</f>
        <v>3098.86</v>
      </c>
      <c r="W59" s="129">
        <f ca="1">ROUND(INDIRECT(ADDRESS(Данные!$A51,W$1,1,1,"Данные"), 1),2)</f>
        <v>1217.6500000000001</v>
      </c>
      <c r="X59" s="152">
        <f ca="1">(V59-V57)*X$10</f>
        <v>120.00000000080036</v>
      </c>
      <c r="Y59" s="195">
        <f ca="1">(W59-W57)*X$10</f>
        <v>39.99999999996362</v>
      </c>
      <c r="Z59" s="331">
        <f ca="1">INDIRECT(ADDRESS(Данные!$A51,4,1,1,"Данные"), 1)</f>
        <v>45280.916666666664</v>
      </c>
      <c r="AA59" s="349">
        <f ca="1">ROUND(INDIRECT(ADDRESS(Данные!$A51,AA$1,1,1,"Данные"), 1),2)</f>
        <v>14081.76</v>
      </c>
      <c r="AB59" s="353">
        <f ca="1">ROUND(INDIRECT(ADDRESS(Данные!$A51,AB$1,1,1,"Данные"), 1),2)</f>
        <v>2864.56</v>
      </c>
      <c r="AC59" s="128">
        <f ca="1">(AA59-AA57)*AC$10</f>
        <v>1760.0000000020373</v>
      </c>
      <c r="AD59" s="264">
        <f ca="1">(AB59-AB57)*AC$10</f>
        <v>119.99999999898137</v>
      </c>
      <c r="AE59" s="346">
        <f ca="1">ROUND(INDIRECT(ADDRESS(Данные!$A51,AE$1,1,1,"Данные"), 1),2)</f>
        <v>14165.74</v>
      </c>
      <c r="AF59" s="353">
        <f ca="1">ROUND(INDIRECT(ADDRESS(Данные!$A51,AF$1,1,1,"Данные"), 1),2)</f>
        <v>4580.3900000000003</v>
      </c>
      <c r="AG59" s="152">
        <f ca="1">(AE59-AE57)*AG$10</f>
        <v>839.99999999650754</v>
      </c>
      <c r="AH59" s="196">
        <f ca="1">(AF59-AF57)*AG$10</f>
        <v>120.00000000261934</v>
      </c>
      <c r="AI59" s="349">
        <f ca="1">ROUND(INDIRECT(ADDRESS(Данные!$A51,AI$1,1,1,"Данные"), 1),2)</f>
        <v>1363.88</v>
      </c>
      <c r="AJ59" s="353">
        <f ca="1">ROUND(INDIRECT(ADDRESS(Данные!$A51,AJ$1,1,1,"Данные"), 1),2)</f>
        <v>388.55</v>
      </c>
      <c r="AK59" s="128">
        <f ca="1">(AI59-AI57)*AK$10</f>
        <v>1360.0000000005821</v>
      </c>
      <c r="AL59" s="264">
        <f ca="1">(AJ59-AJ57)*AK$10</f>
        <v>160.00000000008185</v>
      </c>
      <c r="AM59" s="346">
        <f ca="1">ROUND(INDIRECT(ADDRESS(Данные!$A51,AM$1,1,1,"Данные"), 1),2)</f>
        <v>19419.990000000002</v>
      </c>
      <c r="AN59" s="353">
        <f ca="1">ROUND(INDIRECT(ADDRESS(Данные!$A51,AN$1,1,1,"Данные"), 1),2)</f>
        <v>7651.47</v>
      </c>
      <c r="AO59" s="128">
        <f ca="1">(AM59-AM57)*AO$10</f>
        <v>1280.0000000133878</v>
      </c>
      <c r="AP59" s="292">
        <f ca="1">(AN59-AN57)*AO$10</f>
        <v>200.0000000007276</v>
      </c>
      <c r="AQ59" s="349">
        <f ca="1">ROUND(INDIRECT(ADDRESS(Данные!$A51,AQ$1,1,1,"Данные"), 1),2)</f>
        <v>15516.41</v>
      </c>
      <c r="AR59" s="353">
        <f ca="1">ROUND(INDIRECT(ADDRESS(Данные!$A51,AR$1,1,1,"Данные"), 1),2)</f>
        <v>4022.08</v>
      </c>
      <c r="AS59" s="128">
        <f ca="1">(AQ59-AQ57)*AS$10</f>
        <v>1500</v>
      </c>
      <c r="AT59" s="264">
        <f ca="1">(AR59-AR57)*AS$10</f>
        <v>179.99999999847205</v>
      </c>
      <c r="AU59" s="346">
        <f ca="1">ROUND(INDIRECT(ADDRESS(Данные!$A51,AU$1,1,1,"Данные"), 1),2)</f>
        <v>2790.3</v>
      </c>
      <c r="AV59" s="353">
        <f ca="1">ROUND(INDIRECT(ADDRESS(Данные!$A51,AV$1,1,1,"Данные"), 1),2)</f>
        <v>1238.5</v>
      </c>
      <c r="AW59" s="128">
        <f ca="1">(AU59-AU57)*AW$10</f>
        <v>78.000000000065484</v>
      </c>
      <c r="AX59" s="292">
        <f ca="1">(AV59-AV57)*AW$10</f>
        <v>5.999999999994543</v>
      </c>
      <c r="AY59" s="285">
        <f ca="1">INDIRECT(ADDRESS(Данные!$A51,4,1,1,"Данные"), 1)</f>
        <v>45280.916666666664</v>
      </c>
      <c r="AZ59" s="346">
        <f ca="1">ROUND(INDIRECT(ADDRESS(Данные!$A51,AZ$1,1,1,"Данные"), 1),2)</f>
        <v>2537.65</v>
      </c>
      <c r="BA59" s="353">
        <f ca="1">ROUND(INDIRECT(ADDRESS(Данные!$A51,BA$1,1,1,"Данные"), 1),2)</f>
        <v>0</v>
      </c>
      <c r="BB59" s="128">
        <f ca="1">(AZ59-AZ57)*BB$10</f>
        <v>147.00000000007094</v>
      </c>
      <c r="BC59" s="292">
        <f ca="1">(BA59-BA57)*BB$10</f>
        <v>0</v>
      </c>
      <c r="BD59" s="349">
        <f ca="1">ROUND(INDIRECT(ADDRESS(Данные!$A51,BD$1,1,1,"Данные"), 1),2)</f>
        <v>7203.52</v>
      </c>
      <c r="BE59" s="353">
        <f ca="1">ROUND(INDIRECT(ADDRESS(Данные!$A51,BE$1,1,1,"Данные"), 1),2)</f>
        <v>4699.45</v>
      </c>
      <c r="BF59" s="128">
        <f ca="1">(BD59-BD57)*BF$10</f>
        <v>42.000000000371074</v>
      </c>
      <c r="BG59" s="292">
        <f ca="1">(BE59-BE57)*BF$10</f>
        <v>6.0000000001309672</v>
      </c>
      <c r="BH59" s="123">
        <f ca="1">ROUND(INDIRECT(ADDRESS(Данные!$A51,BH$1,1,1,"Данные"), 1),2)</f>
        <v>89.23</v>
      </c>
      <c r="BI59" s="129">
        <f ca="1">ROUND(INDIRECT(ADDRESS(Данные!$A51,BI$1,1,1,"Данные"), 1),2)</f>
        <v>52.02</v>
      </c>
      <c r="BJ59" s="128">
        <f ca="1">(BH59-BH57)*BJ$10</f>
        <v>0</v>
      </c>
      <c r="BK59" s="292">
        <f ca="1">(BI59-BI57)*BJ$10</f>
        <v>0</v>
      </c>
      <c r="BL59" s="123">
        <f ca="1">ROUND(INDIRECT(ADDRESS(Данные!$A51,BL$1,1,1,"Данные"), 1),2)</f>
        <v>1238.5</v>
      </c>
      <c r="BM59" s="129">
        <f ca="1">ROUND(INDIRECT(ADDRESS(Данные!$A51,BM$1,1,1,"Данные"), 1),2)</f>
        <v>1238.5</v>
      </c>
      <c r="BN59" s="128">
        <f ca="1">(BL59-BL57)*BN$10</f>
        <v>5.999999999994543</v>
      </c>
      <c r="BO59" s="264">
        <f ca="1">(BM59-BM57)*BN$10</f>
        <v>5.999999999994543</v>
      </c>
      <c r="BP59" s="127">
        <f ca="1">ROUND(INDIRECT(ADDRESS(Данные!$A51,BP$1,1,1,"Данные"), 1),2)</f>
        <v>7616.71</v>
      </c>
      <c r="BQ59" s="129">
        <f ca="1">ROUND(INDIRECT(ADDRESS(Данные!$A51,BQ$1,1,1,"Данные"), 1),2)</f>
        <v>2343.06</v>
      </c>
      <c r="BR59" s="128">
        <f ca="1">(BP59-BP57)*BR$10</f>
        <v>0</v>
      </c>
      <c r="BS59" s="264">
        <f ca="1">(BQ59-BQ57)*BR$10</f>
        <v>0</v>
      </c>
      <c r="BT59" s="349">
        <f ca="1">ROUND(INDIRECT(ADDRESS(Данные!$A51,BT$1,1,1,"Данные"), 1),2)</f>
        <v>107.63</v>
      </c>
      <c r="BU59" s="129">
        <f ca="1">ROUND(INDIRECT(ADDRESS(Данные!$A51,BU$1,1,1,"Данные"), 1),2)</f>
        <v>6.96</v>
      </c>
      <c r="BV59" s="152">
        <f ca="1">(BT59-BT57)*BV$10</f>
        <v>0</v>
      </c>
      <c r="BW59" s="316">
        <f ca="1">(BU59-BU57)*BV$10</f>
        <v>0</v>
      </c>
      <c r="BX59" s="376">
        <f t="shared" ca="1" si="0"/>
        <v>45280.916666666664</v>
      </c>
      <c r="BY59" s="335">
        <f t="shared" ca="1" si="1"/>
        <v>13373.000000004504</v>
      </c>
      <c r="BZ59" s="197">
        <f t="shared" ca="1" si="2"/>
        <v>1917.9999999990741</v>
      </c>
    </row>
    <row r="60" spans="1:78" s="126" customFormat="1" x14ac:dyDescent="0.2">
      <c r="A60" s="296">
        <f ca="1">INDIRECT(ADDRESS(Данные!$A52,4,1,1,"Данные"), 1)</f>
        <v>45280.9375</v>
      </c>
      <c r="B60" s="349">
        <f ca="1">ROUND(INDIRECT(ADDRESS(Данные!$A52,B$1,1,1,"Данные"), 1),2)</f>
        <v>12178.9</v>
      </c>
      <c r="C60" s="129">
        <f ca="1">ROUND(INDIRECT(ADDRESS(Данные!$A52,C$1,1,1,"Данные"), 1),2)</f>
        <v>5255.27</v>
      </c>
      <c r="D60" s="128">
        <f ca="1">(B60-B59)*D$10</f>
        <v>439.99999999505235</v>
      </c>
      <c r="E60" s="264">
        <f ca="1">(C60-C59)*D$10</f>
        <v>80.00000000174623</v>
      </c>
      <c r="F60" s="346">
        <f ca="1">ROUND(INDIRECT(ADDRESS(Данные!$A52,F$1,1,1,"Данные"), 1),2)</f>
        <v>41026.29</v>
      </c>
      <c r="G60" s="353">
        <f ca="1">ROUND(INDIRECT(ADDRESS(Данные!$A52,G$1,1,1,"Данные"), 1),2)</f>
        <v>9016.84</v>
      </c>
      <c r="H60" s="312">
        <f ca="1">(F60-F59)*H$10</f>
        <v>760.00000000931323</v>
      </c>
      <c r="I60" s="196">
        <f ca="1">(G60-G59)*H$10</f>
        <v>80.00000000174623</v>
      </c>
      <c r="J60" s="349">
        <f ca="1">ROUND(INDIRECT(ADDRESS(Данные!$A52,J$1,1,1,"Данные"), 1),2)</f>
        <v>16053.38</v>
      </c>
      <c r="K60" s="353">
        <f ca="1">ROUND(INDIRECT(ADDRESS(Данные!$A52,K$1,1,1,"Данные"), 1),2)</f>
        <v>3848.36</v>
      </c>
      <c r="L60" s="152">
        <f ca="1">(J60-J59)*L$10</f>
        <v>519.99999999679858</v>
      </c>
      <c r="M60" s="195">
        <f ca="1">(K60-K59)*L$10</f>
        <v>79.99999999992724</v>
      </c>
      <c r="N60" s="349">
        <f ca="1">ROUND(INDIRECT(ADDRESS(Данные!$A52,N$1,1,1,"Данные"), 1),2)</f>
        <v>6372.4</v>
      </c>
      <c r="O60" s="353">
        <f ca="1">ROUND(INDIRECT(ADDRESS(Данные!$A52,O$1,1,1,"Данные"), 1),2)</f>
        <v>1168.4100000000001</v>
      </c>
      <c r="P60" s="152">
        <f ca="1">(N60-N59)*P$10</f>
        <v>599.99999999854481</v>
      </c>
      <c r="Q60" s="316">
        <f ca="1">(O60-O59)*P$10</f>
        <v>39.99999999996362</v>
      </c>
      <c r="R60" s="127">
        <f ca="1">ROUND(INDIRECT(ADDRESS(Данные!$A52,R$1,1,1,"Данные"), 1),2)</f>
        <v>6467.97</v>
      </c>
      <c r="S60" s="129">
        <f ca="1">ROUND(INDIRECT(ADDRESS(Данные!$A52,S$1,1,1,"Данные"), 1),2)</f>
        <v>3044.33</v>
      </c>
      <c r="T60" s="152">
        <f ca="1">(R60-R59)*T$10</f>
        <v>760.00000000203727</v>
      </c>
      <c r="U60" s="314">
        <f ca="1">(S60-S59)*T$10</f>
        <v>279.99999999883585</v>
      </c>
      <c r="V60" s="123">
        <f ca="1">ROUND(INDIRECT(ADDRESS(Данные!$A52,V$1,1,1,"Данные"), 1),2)</f>
        <v>3098.88</v>
      </c>
      <c r="W60" s="129">
        <f ca="1">ROUND(INDIRECT(ADDRESS(Данные!$A52,W$1,1,1,"Данные"), 1),2)</f>
        <v>1217.6500000000001</v>
      </c>
      <c r="X60" s="152">
        <f ca="1">(V60-V59)*X$10</f>
        <v>79.99999999992724</v>
      </c>
      <c r="Y60" s="195">
        <f ca="1">(W60-W59)*X$10</f>
        <v>0</v>
      </c>
      <c r="Z60" s="331">
        <f ca="1">INDIRECT(ADDRESS(Данные!$A52,4,1,1,"Данные"), 1)</f>
        <v>45280.9375</v>
      </c>
      <c r="AA60" s="349">
        <f ca="1">ROUND(INDIRECT(ADDRESS(Данные!$A52,AA$1,1,1,"Данные"), 1),2)</f>
        <v>14081.98</v>
      </c>
      <c r="AB60" s="353">
        <f ca="1">ROUND(INDIRECT(ADDRESS(Данные!$A52,AB$1,1,1,"Данные"), 1),2)</f>
        <v>2864.58</v>
      </c>
      <c r="AC60" s="128">
        <f ca="1">(AA60-AA59)*AC$10</f>
        <v>879.99999999738066</v>
      </c>
      <c r="AD60" s="264">
        <f ca="1">(AB60-AB59)*AC$10</f>
        <v>79.99999999992724</v>
      </c>
      <c r="AE60" s="346">
        <f ca="1">ROUND(INDIRECT(ADDRESS(Данные!$A52,AE$1,1,1,"Данные"), 1),2)</f>
        <v>14165.8</v>
      </c>
      <c r="AF60" s="353">
        <f ca="1">ROUND(INDIRECT(ADDRESS(Данные!$A52,AF$1,1,1,"Данные"), 1),2)</f>
        <v>4580.3999999999996</v>
      </c>
      <c r="AG60" s="152">
        <f ca="1">(AE60-AE59)*AG$10</f>
        <v>359.9999999969441</v>
      </c>
      <c r="AH60" s="196">
        <f ca="1">(AF60-AF59)*AG$10</f>
        <v>59.999999995852704</v>
      </c>
      <c r="AI60" s="349">
        <f ca="1">ROUND(INDIRECT(ADDRESS(Данные!$A52,AI$1,1,1,"Данные"), 1),2)</f>
        <v>1364.04</v>
      </c>
      <c r="AJ60" s="353">
        <f ca="1">ROUND(INDIRECT(ADDRESS(Данные!$A52,AJ$1,1,1,"Данные"), 1),2)</f>
        <v>388.57</v>
      </c>
      <c r="AK60" s="128">
        <f ca="1">(AI60-AI59)*AK$10</f>
        <v>639.99999999941792</v>
      </c>
      <c r="AL60" s="264">
        <f ca="1">(AJ60-AJ59)*AK$10</f>
        <v>79.99999999992724</v>
      </c>
      <c r="AM60" s="346">
        <f ca="1">ROUND(INDIRECT(ADDRESS(Данные!$A52,AM$1,1,1,"Данные"), 1),2)</f>
        <v>19420.14</v>
      </c>
      <c r="AN60" s="353">
        <f ca="1">ROUND(INDIRECT(ADDRESS(Данные!$A52,AN$1,1,1,"Данные"), 1),2)</f>
        <v>7651.49</v>
      </c>
      <c r="AO60" s="128">
        <f ca="1">(AM60-AM59)*AO$10</f>
        <v>599.99999999126885</v>
      </c>
      <c r="AP60" s="292">
        <f ca="1">(AN60-AN59)*AO$10</f>
        <v>79.999999998108251</v>
      </c>
      <c r="AQ60" s="349">
        <f ca="1">ROUND(INDIRECT(ADDRESS(Данные!$A52,AQ$1,1,1,"Данные"), 1),2)</f>
        <v>15516.52</v>
      </c>
      <c r="AR60" s="353">
        <f ca="1">ROUND(INDIRECT(ADDRESS(Данные!$A52,AR$1,1,1,"Данные"), 1),2)</f>
        <v>4022.09</v>
      </c>
      <c r="AS60" s="128">
        <f ca="1">(AQ60-AQ59)*AS$10</f>
        <v>660.00000000349246</v>
      </c>
      <c r="AT60" s="264">
        <f ca="1">(AR60-AR59)*AS$10</f>
        <v>60.000000001309672</v>
      </c>
      <c r="AU60" s="346">
        <f ca="1">ROUND(INDIRECT(ADDRESS(Данные!$A52,AU$1,1,1,"Данные"), 1),2)</f>
        <v>2790.37</v>
      </c>
      <c r="AV60" s="353">
        <f ca="1">ROUND(INDIRECT(ADDRESS(Данные!$A52,AV$1,1,1,"Данные"), 1),2)</f>
        <v>1238.51</v>
      </c>
      <c r="AW60" s="128">
        <f ca="1">(AU60-AU59)*AW$10</f>
        <v>41.999999999825377</v>
      </c>
      <c r="AX60" s="292">
        <f ca="1">(AV60-AV59)*AW$10</f>
        <v>5.999999999994543</v>
      </c>
      <c r="AY60" s="285">
        <f ca="1">INDIRECT(ADDRESS(Данные!$A52,4,1,1,"Данные"), 1)</f>
        <v>45280.9375</v>
      </c>
      <c r="AZ60" s="346">
        <f ca="1">ROUND(INDIRECT(ADDRESS(Данные!$A52,AZ$1,1,1,"Данные"), 1),2)</f>
        <v>2537.91</v>
      </c>
      <c r="BA60" s="353">
        <f ca="1">ROUND(INDIRECT(ADDRESS(Данные!$A52,BA$1,1,1,"Данные"), 1),2)</f>
        <v>0</v>
      </c>
      <c r="BB60" s="128">
        <f ca="1">(AZ60-AZ59)*BB$10</f>
        <v>77.999999999929059</v>
      </c>
      <c r="BC60" s="292">
        <f ca="1">(BA60-BA59)*BB$10</f>
        <v>0</v>
      </c>
      <c r="BD60" s="349">
        <f ca="1">ROUND(INDIRECT(ADDRESS(Данные!$A52,BD$1,1,1,"Данные"), 1),2)</f>
        <v>7203.56</v>
      </c>
      <c r="BE60" s="353">
        <f ca="1">ROUND(INDIRECT(ADDRESS(Данные!$A52,BE$1,1,1,"Данные"), 1),2)</f>
        <v>4699.46</v>
      </c>
      <c r="BF60" s="128">
        <f ca="1">(BD60-BD59)*BF$10</f>
        <v>23.999999999978172</v>
      </c>
      <c r="BG60" s="292">
        <f ca="1">(BE60-BE59)*BF$10</f>
        <v>6.0000000001309672</v>
      </c>
      <c r="BH60" s="123">
        <f ca="1">ROUND(INDIRECT(ADDRESS(Данные!$A52,BH$1,1,1,"Данные"), 1),2)</f>
        <v>89.23</v>
      </c>
      <c r="BI60" s="129">
        <f ca="1">ROUND(INDIRECT(ADDRESS(Данные!$A52,BI$1,1,1,"Данные"), 1),2)</f>
        <v>52.02</v>
      </c>
      <c r="BJ60" s="128">
        <f ca="1">(BH60-BH59)*BJ$10</f>
        <v>0</v>
      </c>
      <c r="BK60" s="292">
        <f ca="1">(BI60-BI59)*BJ$10</f>
        <v>0</v>
      </c>
      <c r="BL60" s="123">
        <f ca="1">ROUND(INDIRECT(ADDRESS(Данные!$A52,BL$1,1,1,"Данные"), 1),2)</f>
        <v>1238.51</v>
      </c>
      <c r="BM60" s="129">
        <f ca="1">ROUND(INDIRECT(ADDRESS(Данные!$A52,BM$1,1,1,"Данные"), 1),2)</f>
        <v>1238.51</v>
      </c>
      <c r="BN60" s="128">
        <f ca="1">(BL60-BL59)*BN$10</f>
        <v>5.999999999994543</v>
      </c>
      <c r="BO60" s="264">
        <f ca="1">(BM60-BM59)*BN$10</f>
        <v>5.999999999994543</v>
      </c>
      <c r="BP60" s="127">
        <f ca="1">ROUND(INDIRECT(ADDRESS(Данные!$A52,BP$1,1,1,"Данные"), 1),2)</f>
        <v>7616.71</v>
      </c>
      <c r="BQ60" s="129">
        <f ca="1">ROUND(INDIRECT(ADDRESS(Данные!$A52,BQ$1,1,1,"Данные"), 1),2)</f>
        <v>2343.06</v>
      </c>
      <c r="BR60" s="128">
        <f ca="1">(BP60-BP59)*BR$10</f>
        <v>0</v>
      </c>
      <c r="BS60" s="264">
        <f ca="1">(BQ60-BQ59)*BR$10</f>
        <v>0</v>
      </c>
      <c r="BT60" s="349">
        <f ca="1">ROUND(INDIRECT(ADDRESS(Данные!$A52,BT$1,1,1,"Данные"), 1),2)</f>
        <v>107.63</v>
      </c>
      <c r="BU60" s="129">
        <f ca="1">ROUND(INDIRECT(ADDRESS(Данные!$A52,BU$1,1,1,"Данные"), 1),2)</f>
        <v>6.96</v>
      </c>
      <c r="BV60" s="152">
        <f ca="1">(BT60-BT59)*BV$10</f>
        <v>0</v>
      </c>
      <c r="BW60" s="316">
        <f ca="1">(BU60-BU59)*BV$10</f>
        <v>0</v>
      </c>
      <c r="BX60" s="376">
        <f t="shared" ca="1" si="0"/>
        <v>45280.9375</v>
      </c>
      <c r="BY60" s="335">
        <f t="shared" ca="1" si="1"/>
        <v>6449.9999999899046</v>
      </c>
      <c r="BZ60" s="197">
        <f t="shared" ca="1" si="2"/>
        <v>937.99999999746433</v>
      </c>
    </row>
    <row r="61" spans="1:78" s="126" customFormat="1" x14ac:dyDescent="0.2">
      <c r="A61" s="296">
        <f ca="1">INDIRECT(ADDRESS(Данные!$A53,4,1,1,"Данные"), 1)</f>
        <v>45280.958333333336</v>
      </c>
      <c r="B61" s="349">
        <f ca="1">ROUND(INDIRECT(ADDRESS(Данные!$A53,B$1,1,1,"Данные"), 1),2)</f>
        <v>12179.01</v>
      </c>
      <c r="C61" s="129">
        <f ca="1">ROUND(INDIRECT(ADDRESS(Данные!$A53,C$1,1,1,"Данные"), 1),2)</f>
        <v>5255.3</v>
      </c>
      <c r="D61" s="128">
        <f ca="1">(B61-B59)*D$10</f>
        <v>879.99999999738066</v>
      </c>
      <c r="E61" s="195">
        <f ca="1">(C61-C59)*D$10</f>
        <v>200.0000000007276</v>
      </c>
      <c r="F61" s="346">
        <f ca="1">ROUND(INDIRECT(ADDRESS(Данные!$A53,F$1,1,1,"Данные"), 1),2)</f>
        <v>41026.5</v>
      </c>
      <c r="G61" s="353">
        <f ca="1">ROUND(INDIRECT(ADDRESS(Данные!$A53,G$1,1,1,"Данные"), 1),2)</f>
        <v>9016.84</v>
      </c>
      <c r="H61" s="312">
        <f ca="1">(F61-F59)*H$10</f>
        <v>1600.0000000058208</v>
      </c>
      <c r="I61" s="196">
        <f ca="1">(G61-G59)*H$10</f>
        <v>80.00000000174623</v>
      </c>
      <c r="J61" s="349">
        <f ca="1">ROUND(INDIRECT(ADDRESS(Данные!$A53,J$1,1,1,"Данные"), 1),2)</f>
        <v>16053.51</v>
      </c>
      <c r="K61" s="353">
        <f ca="1">ROUND(INDIRECT(ADDRESS(Данные!$A53,K$1,1,1,"Данные"), 1),2)</f>
        <v>3848.37</v>
      </c>
      <c r="L61" s="152">
        <f ca="1">(J61-J59)*L$10</f>
        <v>1040.0000000008731</v>
      </c>
      <c r="M61" s="195">
        <f ca="1">(K61-K59)*L$10</f>
        <v>119.99999999898137</v>
      </c>
      <c r="N61" s="349">
        <f ca="1">ROUND(INDIRECT(ADDRESS(Данные!$A53,N$1,1,1,"Данные"), 1),2)</f>
        <v>6372.53</v>
      </c>
      <c r="O61" s="353">
        <f ca="1">ROUND(INDIRECT(ADDRESS(Данные!$A53,O$1,1,1,"Данные"), 1),2)</f>
        <v>1168.42</v>
      </c>
      <c r="P61" s="152">
        <f ca="1">(N61-N59)*P$10</f>
        <v>1119.9999999989814</v>
      </c>
      <c r="Q61" s="316">
        <f ca="1">(O61-O59)*P$10</f>
        <v>79.99999999992724</v>
      </c>
      <c r="R61" s="127">
        <f ca="1">ROUND(INDIRECT(ADDRESS(Данные!$A53,R$1,1,1,"Данные"), 1),2)</f>
        <v>6468.16</v>
      </c>
      <c r="S61" s="129">
        <f ca="1">ROUND(INDIRECT(ADDRESS(Данные!$A53,S$1,1,1,"Данные"), 1),2)</f>
        <v>3044.4</v>
      </c>
      <c r="T61" s="152">
        <f ca="1">(R61-R59)*T$10</f>
        <v>1520.0000000004366</v>
      </c>
      <c r="U61" s="314">
        <f ca="1">(S61-S59)*T$10</f>
        <v>559.99999999949068</v>
      </c>
      <c r="V61" s="123">
        <f ca="1">ROUND(INDIRECT(ADDRESS(Данные!$A53,V$1,1,1,"Данные"), 1),2)</f>
        <v>3098.89</v>
      </c>
      <c r="W61" s="129">
        <f ca="1">ROUND(INDIRECT(ADDRESS(Данные!$A53,W$1,1,1,"Данные"), 1),2)</f>
        <v>1217.6600000000001</v>
      </c>
      <c r="X61" s="152">
        <f ca="1">(V61-V59)*X$10</f>
        <v>119.99999999898137</v>
      </c>
      <c r="Y61" s="195">
        <f ca="1">(W61-W59)*X$10</f>
        <v>39.99999999996362</v>
      </c>
      <c r="Z61" s="331">
        <f ca="1">INDIRECT(ADDRESS(Данные!$A53,4,1,1,"Данные"), 1)</f>
        <v>45280.958333333336</v>
      </c>
      <c r="AA61" s="349">
        <f ca="1">ROUND(INDIRECT(ADDRESS(Данные!$A53,AA$1,1,1,"Данные"), 1),2)</f>
        <v>14082.18</v>
      </c>
      <c r="AB61" s="353">
        <f ca="1">ROUND(INDIRECT(ADDRESS(Данные!$A53,AB$1,1,1,"Данные"), 1),2)</f>
        <v>2864.6</v>
      </c>
      <c r="AC61" s="128">
        <f ca="1">(AA61-AA59)*AC$10</f>
        <v>1680.000000000291</v>
      </c>
      <c r="AD61" s="264">
        <f ca="1">(AB61-AB59)*AC$10</f>
        <v>159.99999999985448</v>
      </c>
      <c r="AE61" s="346">
        <f ca="1">ROUND(INDIRECT(ADDRESS(Данные!$A53,AE$1,1,1,"Данные"), 1),2)</f>
        <v>14165.87</v>
      </c>
      <c r="AF61" s="353">
        <f ca="1">ROUND(INDIRECT(ADDRESS(Данные!$A53,AF$1,1,1,"Данные"), 1),2)</f>
        <v>4580.41</v>
      </c>
      <c r="AG61" s="152">
        <f ca="1">(AE61-AE59)*AG$10</f>
        <v>780.0000000061118</v>
      </c>
      <c r="AH61" s="196">
        <f ca="1">(AF61-AF59)*AG$10</f>
        <v>119.99999999716238</v>
      </c>
      <c r="AI61" s="349">
        <f ca="1">ROUND(INDIRECT(ADDRESS(Данные!$A53,AI$1,1,1,"Данные"), 1),2)</f>
        <v>1364.2</v>
      </c>
      <c r="AJ61" s="353">
        <f ca="1">ROUND(INDIRECT(ADDRESS(Данные!$A53,AJ$1,1,1,"Данные"), 1),2)</f>
        <v>388.59</v>
      </c>
      <c r="AK61" s="128">
        <f ca="1">(AI61-AI59)*AK$10</f>
        <v>1279.9999999997453</v>
      </c>
      <c r="AL61" s="264">
        <f ca="1">(AJ61-AJ59)*AK$10</f>
        <v>159.99999999985448</v>
      </c>
      <c r="AM61" s="346">
        <f ca="1">ROUND(INDIRECT(ADDRESS(Данные!$A53,AM$1,1,1,"Данные"), 1),2)</f>
        <v>19420.29</v>
      </c>
      <c r="AN61" s="353">
        <f ca="1">ROUND(INDIRECT(ADDRESS(Данные!$A53,AN$1,1,1,"Данные"), 1),2)</f>
        <v>7651.52</v>
      </c>
      <c r="AO61" s="128">
        <f ca="1">(AM61-AM59)*AO$10</f>
        <v>1199.9999999970896</v>
      </c>
      <c r="AP61" s="292">
        <f ca="1">(AN61-AN59)*AO$10</f>
        <v>200.0000000007276</v>
      </c>
      <c r="AQ61" s="349">
        <f ca="1">ROUND(INDIRECT(ADDRESS(Данные!$A53,AQ$1,1,1,"Данные"), 1),2)</f>
        <v>15516.64</v>
      </c>
      <c r="AR61" s="353">
        <f ca="1">ROUND(INDIRECT(ADDRESS(Данные!$A53,AR$1,1,1,"Данные"), 1),2)</f>
        <v>4022.11</v>
      </c>
      <c r="AS61" s="128">
        <f ca="1">(AQ61-AQ59)*AS$10</f>
        <v>1379.9999999973807</v>
      </c>
      <c r="AT61" s="264">
        <f ca="1">(AR61-AR59)*AS$10</f>
        <v>180.00000000120053</v>
      </c>
      <c r="AU61" s="346">
        <f ca="1">ROUND(INDIRECT(ADDRESS(Данные!$A53,AU$1,1,1,"Данные"), 1),2)</f>
        <v>2790.45</v>
      </c>
      <c r="AV61" s="353">
        <f ca="1">ROUND(INDIRECT(ADDRESS(Данные!$A53,AV$1,1,1,"Данные"), 1),2)</f>
        <v>1238.52</v>
      </c>
      <c r="AW61" s="128">
        <f ca="1">(AU61-AU59)*AW$10</f>
        <v>89.999999999781721</v>
      </c>
      <c r="AX61" s="292">
        <f ca="1">(AV61-AV59)*AW$10</f>
        <v>11.999999999989086</v>
      </c>
      <c r="AY61" s="285">
        <f ca="1">INDIRECT(ADDRESS(Данные!$A53,4,1,1,"Данные"), 1)</f>
        <v>45280.958333333336</v>
      </c>
      <c r="AZ61" s="346">
        <f ca="1">ROUND(INDIRECT(ADDRESS(Данные!$A53,AZ$1,1,1,"Данные"), 1),2)</f>
        <v>2538.19</v>
      </c>
      <c r="BA61" s="353">
        <f ca="1">ROUND(INDIRECT(ADDRESS(Данные!$A53,BA$1,1,1,"Данные"), 1),2)</f>
        <v>0</v>
      </c>
      <c r="BB61" s="128">
        <f ca="1">(AZ61-AZ59)*BB$10</f>
        <v>161.99999999998909</v>
      </c>
      <c r="BC61" s="292">
        <f ca="1">(BA61-BA59)*BB$10</f>
        <v>0</v>
      </c>
      <c r="BD61" s="349">
        <f ca="1">ROUND(INDIRECT(ADDRESS(Данные!$A53,BD$1,1,1,"Данные"), 1),2)</f>
        <v>7203.6</v>
      </c>
      <c r="BE61" s="353">
        <f ca="1">ROUND(INDIRECT(ADDRESS(Данные!$A53,BE$1,1,1,"Данные"), 1),2)</f>
        <v>4699.46</v>
      </c>
      <c r="BF61" s="128">
        <f ca="1">(BD61-BD59)*BF$10</f>
        <v>47.999999999956344</v>
      </c>
      <c r="BG61" s="292">
        <f ca="1">(BE61-BE59)*BF$10</f>
        <v>6.0000000001309672</v>
      </c>
      <c r="BH61" s="123">
        <f ca="1">ROUND(INDIRECT(ADDRESS(Данные!$A53,BH$1,1,1,"Данные"), 1),2)</f>
        <v>89.23</v>
      </c>
      <c r="BI61" s="129">
        <f ca="1">ROUND(INDIRECT(ADDRESS(Данные!$A53,BI$1,1,1,"Данные"), 1),2)</f>
        <v>52.02</v>
      </c>
      <c r="BJ61" s="128">
        <f ca="1">(BH61-BH59)*BJ$10</f>
        <v>0</v>
      </c>
      <c r="BK61" s="292">
        <f ca="1">(BI61-BI59)*BJ$10</f>
        <v>0</v>
      </c>
      <c r="BL61" s="123">
        <f ca="1">ROUND(INDIRECT(ADDRESS(Данные!$A53,BL$1,1,1,"Данные"), 1),2)</f>
        <v>1238.52</v>
      </c>
      <c r="BM61" s="129">
        <f ca="1">ROUND(INDIRECT(ADDRESS(Данные!$A53,BM$1,1,1,"Данные"), 1),2)</f>
        <v>1238.52</v>
      </c>
      <c r="BN61" s="128">
        <f ca="1">(BL61-BL59)*BN$10</f>
        <v>11.999999999989086</v>
      </c>
      <c r="BO61" s="264">
        <f ca="1">(BM61-BM59)*BN$10</f>
        <v>11.999999999989086</v>
      </c>
      <c r="BP61" s="127">
        <f ca="1">ROUND(INDIRECT(ADDRESS(Данные!$A53,BP$1,1,1,"Данные"), 1),2)</f>
        <v>7616.71</v>
      </c>
      <c r="BQ61" s="129">
        <f ca="1">ROUND(INDIRECT(ADDRESS(Данные!$A53,BQ$1,1,1,"Данные"), 1),2)</f>
        <v>2343.06</v>
      </c>
      <c r="BR61" s="128">
        <f ca="1">(BP61-BP59)*BR$10</f>
        <v>0</v>
      </c>
      <c r="BS61" s="264">
        <f ca="1">(BQ61-BQ59)*BR$10</f>
        <v>0</v>
      </c>
      <c r="BT61" s="349">
        <f ca="1">ROUND(INDIRECT(ADDRESS(Данные!$A53,BT$1,1,1,"Данные"), 1),2)</f>
        <v>107.63</v>
      </c>
      <c r="BU61" s="129">
        <f ca="1">ROUND(INDIRECT(ADDRESS(Данные!$A53,BU$1,1,1,"Данные"), 1),2)</f>
        <v>6.96</v>
      </c>
      <c r="BV61" s="152">
        <f ca="1">(BT61-BT59)*BV$10</f>
        <v>0</v>
      </c>
      <c r="BW61" s="316">
        <f ca="1">(BU61-BU59)*BV$10</f>
        <v>0</v>
      </c>
      <c r="BX61" s="376">
        <f t="shared" ca="1" si="0"/>
        <v>45280.958333333336</v>
      </c>
      <c r="BY61" s="335">
        <f t="shared" ca="1" si="1"/>
        <v>12912.000000002809</v>
      </c>
      <c r="BZ61" s="197">
        <f t="shared" ca="1" si="2"/>
        <v>1929.9999999997453</v>
      </c>
    </row>
    <row r="62" spans="1:78" s="126" customFormat="1" x14ac:dyDescent="0.2">
      <c r="A62" s="296">
        <f ca="1">INDIRECT(ADDRESS(Данные!$A54,4,1,1,"Данные"), 1)</f>
        <v>45280.979166666664</v>
      </c>
      <c r="B62" s="349">
        <f ca="1">ROUND(INDIRECT(ADDRESS(Данные!$A54,B$1,1,1,"Данные"), 1),2)</f>
        <v>12179.11</v>
      </c>
      <c r="C62" s="129">
        <f ca="1">ROUND(INDIRECT(ADDRESS(Данные!$A54,C$1,1,1,"Данные"), 1),2)</f>
        <v>5255.32</v>
      </c>
      <c r="D62" s="128">
        <f ca="1">(B62-B61)*D$10</f>
        <v>400.00000000145519</v>
      </c>
      <c r="E62" s="264">
        <f ca="1">(C62-C61)*D$10</f>
        <v>79.999999998108251</v>
      </c>
      <c r="F62" s="346">
        <f ca="1">ROUND(INDIRECT(ADDRESS(Данные!$A54,F$1,1,1,"Данные"), 1),2)</f>
        <v>41026.699999999997</v>
      </c>
      <c r="G62" s="353">
        <f ca="1">ROUND(INDIRECT(ADDRESS(Данные!$A54,G$1,1,1,"Данные"), 1),2)</f>
        <v>9016.84</v>
      </c>
      <c r="H62" s="312">
        <f ca="1">(F62-F61)*H$10</f>
        <v>799.99999998835847</v>
      </c>
      <c r="I62" s="196">
        <f ca="1">(G62-G61)*H$10</f>
        <v>0</v>
      </c>
      <c r="J62" s="349">
        <f ca="1">ROUND(INDIRECT(ADDRESS(Данные!$A54,J$1,1,1,"Данные"), 1),2)</f>
        <v>16053.64</v>
      </c>
      <c r="K62" s="353">
        <f ca="1">ROUND(INDIRECT(ADDRESS(Данные!$A54,K$1,1,1,"Данные"), 1),2)</f>
        <v>3848.38</v>
      </c>
      <c r="L62" s="152">
        <f ca="1">(J62-J61)*L$10</f>
        <v>519.99999999679858</v>
      </c>
      <c r="M62" s="195">
        <f ca="1">(K62-K61)*L$10</f>
        <v>40.000000000873115</v>
      </c>
      <c r="N62" s="349">
        <f ca="1">ROUND(INDIRECT(ADDRESS(Данные!$A54,N$1,1,1,"Данные"), 1),2)</f>
        <v>6372.67</v>
      </c>
      <c r="O62" s="353">
        <f ca="1">ROUND(INDIRECT(ADDRESS(Данные!$A54,O$1,1,1,"Данные"), 1),2)</f>
        <v>1168.43</v>
      </c>
      <c r="P62" s="152">
        <f ca="1">(N62-N61)*P$10</f>
        <v>560.00000000130967</v>
      </c>
      <c r="Q62" s="316">
        <f ca="1">(O62-O61)*P$10</f>
        <v>39.99999999996362</v>
      </c>
      <c r="R62" s="127">
        <f ca="1">ROUND(INDIRECT(ADDRESS(Данные!$A54,R$1,1,1,"Данные"), 1),2)</f>
        <v>6468.33</v>
      </c>
      <c r="S62" s="129">
        <f ca="1">ROUND(INDIRECT(ADDRESS(Данные!$A54,S$1,1,1,"Данные"), 1),2)</f>
        <v>3044.46</v>
      </c>
      <c r="T62" s="152">
        <f ca="1">(R62-R61)*T$10</f>
        <v>680.00000000029104</v>
      </c>
      <c r="U62" s="314">
        <f ca="1">(S62-S61)*T$10</f>
        <v>239.99999999978172</v>
      </c>
      <c r="V62" s="123">
        <f ca="1">ROUND(INDIRECT(ADDRESS(Данные!$A54,V$1,1,1,"Данные"), 1),2)</f>
        <v>3098.9</v>
      </c>
      <c r="W62" s="129">
        <f ca="1">ROUND(INDIRECT(ADDRESS(Данные!$A54,W$1,1,1,"Данные"), 1),2)</f>
        <v>1217.6600000000001</v>
      </c>
      <c r="X62" s="152">
        <f ca="1">(V62-V61)*X$10</f>
        <v>40.000000000873115</v>
      </c>
      <c r="Y62" s="195">
        <f ca="1">(W62-W61)*X$10</f>
        <v>0</v>
      </c>
      <c r="Z62" s="331">
        <f ca="1">INDIRECT(ADDRESS(Данные!$A54,4,1,1,"Данные"), 1)</f>
        <v>45280.979166666664</v>
      </c>
      <c r="AA62" s="349">
        <f ca="1">ROUND(INDIRECT(ADDRESS(Данные!$A54,AA$1,1,1,"Данные"), 1),2)</f>
        <v>14082.38</v>
      </c>
      <c r="AB62" s="353">
        <f ca="1">ROUND(INDIRECT(ADDRESS(Данные!$A54,AB$1,1,1,"Данные"), 1),2)</f>
        <v>2864.61</v>
      </c>
      <c r="AC62" s="128">
        <f ca="1">(AA62-AA61)*AC$10</f>
        <v>799.99999999563443</v>
      </c>
      <c r="AD62" s="264">
        <f ca="1">(AB62-AB61)*AC$10</f>
        <v>40.000000000873115</v>
      </c>
      <c r="AE62" s="346">
        <f ca="1">ROUND(INDIRECT(ADDRESS(Данные!$A54,AE$1,1,1,"Данные"), 1),2)</f>
        <v>14165.93</v>
      </c>
      <c r="AF62" s="353">
        <f ca="1">ROUND(INDIRECT(ADDRESS(Данные!$A54,AF$1,1,1,"Данные"), 1),2)</f>
        <v>4580.42</v>
      </c>
      <c r="AG62" s="152">
        <f ca="1">(AE62-AE61)*AG$10</f>
        <v>359.9999999969441</v>
      </c>
      <c r="AH62" s="196">
        <f ca="1">(AF62-AF61)*AG$10</f>
        <v>60.000000001309672</v>
      </c>
      <c r="AI62" s="349">
        <f ca="1">ROUND(INDIRECT(ADDRESS(Данные!$A54,AI$1,1,1,"Данные"), 1),2)</f>
        <v>1364.34</v>
      </c>
      <c r="AJ62" s="353">
        <f ca="1">ROUND(INDIRECT(ADDRESS(Данные!$A54,AJ$1,1,1,"Данные"), 1),2)</f>
        <v>388.61</v>
      </c>
      <c r="AK62" s="128">
        <f ca="1">(AI62-AI61)*AK$10</f>
        <v>559.99999999949068</v>
      </c>
      <c r="AL62" s="264">
        <f ca="1">(AJ62-AJ61)*AK$10</f>
        <v>80.000000000154614</v>
      </c>
      <c r="AM62" s="346">
        <f ca="1">ROUND(INDIRECT(ADDRESS(Данные!$A54,AM$1,1,1,"Данные"), 1),2)</f>
        <v>19420.439999999999</v>
      </c>
      <c r="AN62" s="353">
        <f ca="1">ROUND(INDIRECT(ADDRESS(Данные!$A54,AN$1,1,1,"Данные"), 1),2)</f>
        <v>7651.54</v>
      </c>
      <c r="AO62" s="128">
        <f ca="1">(AM62-AM61)*AO$10</f>
        <v>599.99999999126885</v>
      </c>
      <c r="AP62" s="292">
        <f ca="1">(AN62-AN61)*AO$10</f>
        <v>79.999999998108251</v>
      </c>
      <c r="AQ62" s="349">
        <f ca="1">ROUND(INDIRECT(ADDRESS(Данные!$A54,AQ$1,1,1,"Данные"), 1),2)</f>
        <v>15516.74</v>
      </c>
      <c r="AR62" s="353">
        <f ca="1">ROUND(INDIRECT(ADDRESS(Данные!$A54,AR$1,1,1,"Данные"), 1),2)</f>
        <v>4022.12</v>
      </c>
      <c r="AS62" s="128">
        <f ca="1">(AQ62-AQ61)*AS$10</f>
        <v>600.00000000218279</v>
      </c>
      <c r="AT62" s="264">
        <f ca="1">(AR62-AR61)*AS$10</f>
        <v>59.999999998581188</v>
      </c>
      <c r="AU62" s="346">
        <f ca="1">ROUND(INDIRECT(ADDRESS(Данные!$A54,AU$1,1,1,"Данные"), 1),2)</f>
        <v>2790.52</v>
      </c>
      <c r="AV62" s="353">
        <f ca="1">ROUND(INDIRECT(ADDRESS(Данные!$A54,AV$1,1,1,"Данные"), 1),2)</f>
        <v>1238.52</v>
      </c>
      <c r="AW62" s="128">
        <f ca="1">(AU62-AU61)*AW$10</f>
        <v>42.000000000098225</v>
      </c>
      <c r="AX62" s="292">
        <f ca="1">(AV62-AV61)*AW$10</f>
        <v>0</v>
      </c>
      <c r="AY62" s="285">
        <f ca="1">INDIRECT(ADDRESS(Данные!$A54,4,1,1,"Данные"), 1)</f>
        <v>45280.979166666664</v>
      </c>
      <c r="AZ62" s="346">
        <f ca="1">ROUND(INDIRECT(ADDRESS(Данные!$A54,AZ$1,1,1,"Данные"), 1),2)</f>
        <v>2538.4699999999998</v>
      </c>
      <c r="BA62" s="353">
        <f ca="1">ROUND(INDIRECT(ADDRESS(Данные!$A54,BA$1,1,1,"Данные"), 1),2)</f>
        <v>0</v>
      </c>
      <c r="BB62" s="128">
        <f ca="1">(AZ62-AZ61)*BB$10</f>
        <v>83.999999999923602</v>
      </c>
      <c r="BC62" s="292">
        <f ca="1">(BA62-BA61)*BB$10</f>
        <v>0</v>
      </c>
      <c r="BD62" s="349">
        <f ca="1">ROUND(INDIRECT(ADDRESS(Данные!$A54,BD$1,1,1,"Данные"), 1),2)</f>
        <v>7203.63</v>
      </c>
      <c r="BE62" s="353">
        <f ca="1">ROUND(INDIRECT(ADDRESS(Данные!$A54,BE$1,1,1,"Данные"), 1),2)</f>
        <v>4699.47</v>
      </c>
      <c r="BF62" s="128">
        <f ca="1">(BD62-BD61)*BF$10</f>
        <v>17.999999999847205</v>
      </c>
      <c r="BG62" s="292">
        <f ca="1">(BE62-BE61)*BF$10</f>
        <v>6.0000000001309672</v>
      </c>
      <c r="BH62" s="123">
        <f ca="1">ROUND(INDIRECT(ADDRESS(Данные!$A54,BH$1,1,1,"Данные"), 1),2)</f>
        <v>89.23</v>
      </c>
      <c r="BI62" s="129">
        <f ca="1">ROUND(INDIRECT(ADDRESS(Данные!$A54,BI$1,1,1,"Данные"), 1),2)</f>
        <v>52.02</v>
      </c>
      <c r="BJ62" s="128">
        <f ca="1">(BH62-BH61)*BJ$10</f>
        <v>0</v>
      </c>
      <c r="BK62" s="292">
        <f ca="1">(BI62-BI61)*BJ$10</f>
        <v>0</v>
      </c>
      <c r="BL62" s="123">
        <f ca="1">ROUND(INDIRECT(ADDRESS(Данные!$A54,BL$1,1,1,"Данные"), 1),2)</f>
        <v>1238.52</v>
      </c>
      <c r="BM62" s="129">
        <f ca="1">ROUND(INDIRECT(ADDRESS(Данные!$A54,BM$1,1,1,"Данные"), 1),2)</f>
        <v>1238.52</v>
      </c>
      <c r="BN62" s="128">
        <f ca="1">(BL62-BL61)*BN$10</f>
        <v>0</v>
      </c>
      <c r="BO62" s="264">
        <f ca="1">(BM62-BM61)*BN$10</f>
        <v>0</v>
      </c>
      <c r="BP62" s="127">
        <f ca="1">ROUND(INDIRECT(ADDRESS(Данные!$A54,BP$1,1,1,"Данные"), 1),2)</f>
        <v>7616.71</v>
      </c>
      <c r="BQ62" s="129">
        <f ca="1">ROUND(INDIRECT(ADDRESS(Данные!$A54,BQ$1,1,1,"Данные"), 1),2)</f>
        <v>2343.06</v>
      </c>
      <c r="BR62" s="128">
        <f ca="1">(BP62-BP61)*BR$10</f>
        <v>0</v>
      </c>
      <c r="BS62" s="264">
        <f ca="1">(BQ62-BQ61)*BR$10</f>
        <v>0</v>
      </c>
      <c r="BT62" s="349">
        <f ca="1">ROUND(INDIRECT(ADDRESS(Данные!$A54,BT$1,1,1,"Данные"), 1),2)</f>
        <v>107.63</v>
      </c>
      <c r="BU62" s="129">
        <f ca="1">ROUND(INDIRECT(ADDRESS(Данные!$A54,BU$1,1,1,"Данные"), 1),2)</f>
        <v>6.96</v>
      </c>
      <c r="BV62" s="152">
        <f ca="1">(BT62-BT61)*BV$10</f>
        <v>0</v>
      </c>
      <c r="BW62" s="316">
        <f ca="1">(BU62-BU61)*BV$10</f>
        <v>0</v>
      </c>
      <c r="BX62" s="376">
        <f t="shared" ca="1" si="0"/>
        <v>45280.979166666664</v>
      </c>
      <c r="BY62" s="335">
        <f t="shared" ca="1" si="1"/>
        <v>6063.9999999744759</v>
      </c>
      <c r="BZ62" s="197">
        <f t="shared" ca="1" si="2"/>
        <v>725.99999999788452</v>
      </c>
    </row>
    <row r="63" spans="1:78" s="126" customFormat="1" ht="13.5" thickBot="1" x14ac:dyDescent="0.25">
      <c r="A63" s="297">
        <f ca="1">INDIRECT(ADDRESS(Данные!$A55,4,1,1,"Данные"), 1)</f>
        <v>45281</v>
      </c>
      <c r="B63" s="354">
        <f ca="1">ROUND(INDIRECT(ADDRESS(Данные!$A55,B$1,1,1,"Данные"), 1),2)</f>
        <v>12179.21</v>
      </c>
      <c r="C63" s="130">
        <f ca="1">ROUND(INDIRECT(ADDRESS(Данные!$A55,C$1,1,1,"Данные"), 1),2)</f>
        <v>5255.34</v>
      </c>
      <c r="D63" s="131">
        <f ca="1">(B63-B61)*D$10</f>
        <v>799.99999999563443</v>
      </c>
      <c r="E63" s="262">
        <f ca="1">(C63-C61)*D$10</f>
        <v>159.99999999985448</v>
      </c>
      <c r="F63" s="356">
        <f ca="1">ROUND(INDIRECT(ADDRESS(Данные!$A55,F$1,1,1,"Данные"), 1),2)</f>
        <v>41026.9</v>
      </c>
      <c r="G63" s="355">
        <f ca="1">ROUND(INDIRECT(ADDRESS(Данные!$A55,G$1,1,1,"Данные"), 1),2)</f>
        <v>9016.84</v>
      </c>
      <c r="H63" s="319">
        <f ca="1">(F63-F61)*H$10</f>
        <v>1600.0000000058208</v>
      </c>
      <c r="I63" s="291">
        <f ca="1">(G63-G61)*H$10</f>
        <v>0</v>
      </c>
      <c r="J63" s="354">
        <f ca="1">ROUND(INDIRECT(ADDRESS(Данные!$A55,J$1,1,1,"Данные"), 1),2)</f>
        <v>16053.76</v>
      </c>
      <c r="K63" s="355">
        <f ca="1">ROUND(INDIRECT(ADDRESS(Данные!$A55,K$1,1,1,"Данные"), 1),2)</f>
        <v>3848.39</v>
      </c>
      <c r="L63" s="287">
        <f ca="1">(J63-J61)*L$10</f>
        <v>1000</v>
      </c>
      <c r="M63" s="262">
        <f ca="1">(K63-K61)*L$10</f>
        <v>79.99999999992724</v>
      </c>
      <c r="N63" s="354">
        <f ca="1">ROUND(INDIRECT(ADDRESS(Данные!$A55,N$1,1,1,"Данные"), 1),2)</f>
        <v>6372.81</v>
      </c>
      <c r="O63" s="355">
        <f ca="1">ROUND(INDIRECT(ADDRESS(Данные!$A55,O$1,1,1,"Данные"), 1),2)</f>
        <v>1168.44</v>
      </c>
      <c r="P63" s="287">
        <f ca="1">(N63-N61)*P$10</f>
        <v>1120.0000000026193</v>
      </c>
      <c r="Q63" s="320">
        <f ca="1">(O63-O61)*P$10</f>
        <v>79.99999999992724</v>
      </c>
      <c r="R63" s="288">
        <f ca="1">ROUND(INDIRECT(ADDRESS(Данные!$A55,R$1,1,1,"Данные"), 1),2)</f>
        <v>6468.51</v>
      </c>
      <c r="S63" s="130">
        <f ca="1">ROUND(INDIRECT(ADDRESS(Данные!$A55,S$1,1,1,"Данные"), 1),2)</f>
        <v>3044.53</v>
      </c>
      <c r="T63" s="287">
        <f ca="1">(R63-R61)*T$10</f>
        <v>1400.0000000014552</v>
      </c>
      <c r="U63" s="329">
        <f ca="1">(S63-S61)*T$10</f>
        <v>520.00000000043656</v>
      </c>
      <c r="V63" s="263">
        <f ca="1">ROUND(INDIRECT(ADDRESS(Данные!$A55,V$1,1,1,"Данные"), 1),2)</f>
        <v>3098.91</v>
      </c>
      <c r="W63" s="130">
        <f ca="1">ROUND(INDIRECT(ADDRESS(Данные!$A55,W$1,1,1,"Данные"), 1),2)</f>
        <v>1217.67</v>
      </c>
      <c r="X63" s="287">
        <f ca="1">(V63-V61)*X$10</f>
        <v>79.99999999992724</v>
      </c>
      <c r="Y63" s="262">
        <f ca="1">(W63-W61)*X$10</f>
        <v>39.99999999996362</v>
      </c>
      <c r="Z63" s="332">
        <f ca="1">INDIRECT(ADDRESS(Данные!$A55,4,1,1,"Данные"), 1)</f>
        <v>45281</v>
      </c>
      <c r="AA63" s="354">
        <f ca="1">ROUND(INDIRECT(ADDRESS(Данные!$A55,AA$1,1,1,"Данные"), 1),2)</f>
        <v>14082.59</v>
      </c>
      <c r="AB63" s="355">
        <f ca="1">ROUND(INDIRECT(ADDRESS(Данные!$A55,AB$1,1,1,"Данные"), 1),2)</f>
        <v>2864.63</v>
      </c>
      <c r="AC63" s="131">
        <f ca="1">(AA63-AA61)*AC$10</f>
        <v>1639.9999999994179</v>
      </c>
      <c r="AD63" s="289">
        <f ca="1">(AB63-AB61)*AC$10</f>
        <v>120.00000000080036</v>
      </c>
      <c r="AE63" s="356">
        <f ca="1">ROUND(INDIRECT(ADDRESS(Данные!$A55,AE$1,1,1,"Данные"), 1),2)</f>
        <v>14167.67</v>
      </c>
      <c r="AF63" s="355">
        <f ca="1">ROUND(INDIRECT(ADDRESS(Данные!$A55,AF$1,1,1,"Данные"), 1),2)</f>
        <v>4580.83</v>
      </c>
      <c r="AG63" s="287">
        <f ca="1">(AE63-AE61)*AG$10</f>
        <v>10799.999999995634</v>
      </c>
      <c r="AH63" s="291">
        <f ca="1">(AF63-AF61)*AG$10</f>
        <v>2520.0000000004366</v>
      </c>
      <c r="AI63" s="354">
        <f ca="1">ROUND(INDIRECT(ADDRESS(Данные!$A55,AI$1,1,1,"Данные"), 1),2)</f>
        <v>1364.48</v>
      </c>
      <c r="AJ63" s="355">
        <f ca="1">ROUND(INDIRECT(ADDRESS(Данные!$A55,AJ$1,1,1,"Данные"), 1),2)</f>
        <v>388.63</v>
      </c>
      <c r="AK63" s="131">
        <f ca="1">(AI63-AI61)*AK$10</f>
        <v>1119.9999999998909</v>
      </c>
      <c r="AL63" s="289">
        <f ca="1">(AJ63-AJ61)*AK$10</f>
        <v>160.00000000008185</v>
      </c>
      <c r="AM63" s="356">
        <f ca="1">ROUND(INDIRECT(ADDRESS(Данные!$A55,AM$1,1,1,"Данные"), 1),2)</f>
        <v>19420.580000000002</v>
      </c>
      <c r="AN63" s="355">
        <f ca="1">ROUND(INDIRECT(ADDRESS(Данные!$A55,AN$1,1,1,"Данные"), 1),2)</f>
        <v>7651.56</v>
      </c>
      <c r="AO63" s="131">
        <f ca="1">(AM63-AM61)*AO$10</f>
        <v>1160.0000000034925</v>
      </c>
      <c r="AP63" s="293">
        <f ca="1">(AN63-AN61)*AO$10</f>
        <v>159.99999999985448</v>
      </c>
      <c r="AQ63" s="354">
        <f ca="1">ROUND(INDIRECT(ADDRESS(Данные!$A55,AQ$1,1,1,"Данные"), 1),2)</f>
        <v>15516.84</v>
      </c>
      <c r="AR63" s="355">
        <f ca="1">ROUND(INDIRECT(ADDRESS(Данные!$A55,AR$1,1,1,"Данные"), 1),2)</f>
        <v>4022.13</v>
      </c>
      <c r="AS63" s="131">
        <f ca="1">(AQ63-AQ61)*AS$10</f>
        <v>1200.0000000043656</v>
      </c>
      <c r="AT63" s="289">
        <f ca="1">(AR63-AR61)*AS$10</f>
        <v>119.99999999989086</v>
      </c>
      <c r="AU63" s="356">
        <f ca="1">ROUND(INDIRECT(ADDRESS(Данные!$A55,AU$1,1,1,"Данные"), 1),2)</f>
        <v>2790.59</v>
      </c>
      <c r="AV63" s="355">
        <f ca="1">ROUND(INDIRECT(ADDRESS(Данные!$A55,AV$1,1,1,"Данные"), 1),2)</f>
        <v>1238.53</v>
      </c>
      <c r="AW63" s="131">
        <f ca="1">(AU63-AU61)*AW$10</f>
        <v>84.000000000196451</v>
      </c>
      <c r="AX63" s="293">
        <f ca="1">(AV63-AV61)*AW$10</f>
        <v>5.999999999994543</v>
      </c>
      <c r="AY63" s="286">
        <f ca="1">INDIRECT(ADDRESS(Данные!$A55,4,1,1,"Данные"), 1)</f>
        <v>45281</v>
      </c>
      <c r="AZ63" s="356">
        <f ca="1">ROUND(INDIRECT(ADDRESS(Данные!$A55,AZ$1,1,1,"Данные"), 1),2)</f>
        <v>2538.7600000000002</v>
      </c>
      <c r="BA63" s="355">
        <f ca="1">ROUND(INDIRECT(ADDRESS(Данные!$A55,BA$1,1,1,"Данные"), 1),2)</f>
        <v>0</v>
      </c>
      <c r="BB63" s="131">
        <f ca="1">(AZ63-AZ61)*BB$10</f>
        <v>171.00000000004911</v>
      </c>
      <c r="BC63" s="293">
        <f ca="1">(BA63-BA61)*BB$10</f>
        <v>0</v>
      </c>
      <c r="BD63" s="354">
        <f ca="1">ROUND(INDIRECT(ADDRESS(Данные!$A55,BD$1,1,1,"Данные"), 1),2)</f>
        <v>7203.67</v>
      </c>
      <c r="BE63" s="355">
        <f ca="1">ROUND(INDIRECT(ADDRESS(Данные!$A55,BE$1,1,1,"Данные"), 1),2)</f>
        <v>4699.47</v>
      </c>
      <c r="BF63" s="131">
        <f ca="1">(BD63-BD61)*BF$10</f>
        <v>41.999999999825377</v>
      </c>
      <c r="BG63" s="293">
        <f ca="1">(BE63-BE61)*BF$10</f>
        <v>6.0000000001309672</v>
      </c>
      <c r="BH63" s="263">
        <f ca="1">ROUND(INDIRECT(ADDRESS(Данные!$A55,BH$1,1,1,"Данные"), 1),2)</f>
        <v>89.23</v>
      </c>
      <c r="BI63" s="130">
        <f ca="1">ROUND(INDIRECT(ADDRESS(Данные!$A55,BI$1,1,1,"Данные"), 1),2)</f>
        <v>52.02</v>
      </c>
      <c r="BJ63" s="131">
        <f ca="1">(BH63-BH61)*BJ$10</f>
        <v>0</v>
      </c>
      <c r="BK63" s="293">
        <f ca="1">(BI63-BI61)*BJ$10</f>
        <v>0</v>
      </c>
      <c r="BL63" s="263">
        <f ca="1">ROUND(INDIRECT(ADDRESS(Данные!$A55,BL$1,1,1,"Данные"), 1),2)</f>
        <v>1238.53</v>
      </c>
      <c r="BM63" s="130">
        <f ca="1">ROUND(INDIRECT(ADDRESS(Данные!$A55,BM$1,1,1,"Данные"), 1),2)</f>
        <v>1238.53</v>
      </c>
      <c r="BN63" s="131">
        <f ca="1">(BL63-BL61)*BN$10</f>
        <v>5.999999999994543</v>
      </c>
      <c r="BO63" s="289">
        <f ca="1">(BM63-BM61)*BN$10</f>
        <v>5.999999999994543</v>
      </c>
      <c r="BP63" s="288">
        <f ca="1">ROUND(INDIRECT(ADDRESS(Данные!$A55,BP$1,1,1,"Данные"), 1),2)</f>
        <v>7616.71</v>
      </c>
      <c r="BQ63" s="130">
        <f ca="1">ROUND(INDIRECT(ADDRESS(Данные!$A55,BQ$1,1,1,"Данные"), 1),2)</f>
        <v>2343.06</v>
      </c>
      <c r="BR63" s="131">
        <f ca="1">(BP63-BP61)*BR$10</f>
        <v>0</v>
      </c>
      <c r="BS63" s="289">
        <f ca="1">(BQ63-BQ61)*BR$10</f>
        <v>0</v>
      </c>
      <c r="BT63" s="263">
        <f ca="1">ROUND(INDIRECT(ADDRESS(Данные!$A55,BT$1,1,1,"Данные"), 1),2)</f>
        <v>107.63</v>
      </c>
      <c r="BU63" s="130">
        <f ca="1">ROUND(INDIRECT(ADDRESS(Данные!$A55,BU$1,1,1,"Данные"), 1),2)</f>
        <v>6.96</v>
      </c>
      <c r="BV63" s="287">
        <f ca="1">(BT63-BT61)*BV$10</f>
        <v>0</v>
      </c>
      <c r="BW63" s="262">
        <f ca="1">(BU63-BU61)*BV$10</f>
        <v>0</v>
      </c>
      <c r="BX63" s="377">
        <f t="shared" ca="1" si="0"/>
        <v>45281</v>
      </c>
      <c r="BY63" s="335">
        <f t="shared" ca="1" si="1"/>
        <v>22223.000000008324</v>
      </c>
      <c r="BZ63" s="197">
        <f t="shared" ca="1" si="2"/>
        <v>3978.0000000012933</v>
      </c>
    </row>
    <row r="64" spans="1:78" x14ac:dyDescent="0.2">
      <c r="D64" s="162"/>
      <c r="E64" s="68" t="s">
        <v>2</v>
      </c>
      <c r="S64" s="68" t="s">
        <v>2</v>
      </c>
      <c r="AE64" s="68" t="s">
        <v>2</v>
      </c>
      <c r="AU64" s="258"/>
      <c r="AV64" s="258"/>
      <c r="AW64" s="68" t="s">
        <v>2</v>
      </c>
      <c r="AX64" s="68" t="s">
        <v>2</v>
      </c>
      <c r="AY64" s="284">
        <v>1</v>
      </c>
      <c r="AZ64" s="284">
        <v>2</v>
      </c>
      <c r="BA64" s="284">
        <v>3</v>
      </c>
      <c r="BB64" s="284">
        <v>4</v>
      </c>
      <c r="BC64" s="284">
        <v>5</v>
      </c>
      <c r="BD64" s="284">
        <v>6</v>
      </c>
      <c r="BE64" s="284">
        <v>7</v>
      </c>
      <c r="BF64" s="284">
        <v>8</v>
      </c>
      <c r="BG64" s="284">
        <v>9</v>
      </c>
      <c r="BH64" s="284">
        <v>10</v>
      </c>
      <c r="BI64" s="284">
        <v>11</v>
      </c>
      <c r="BJ64" s="284">
        <v>12</v>
      </c>
      <c r="BK64" s="284">
        <v>13</v>
      </c>
      <c r="BL64" s="284">
        <v>14</v>
      </c>
      <c r="BM64" s="284">
        <v>15</v>
      </c>
      <c r="BN64" s="284">
        <v>16</v>
      </c>
      <c r="BO64" s="284">
        <v>17</v>
      </c>
      <c r="BP64" s="284">
        <v>18</v>
      </c>
      <c r="BQ64" s="284">
        <v>19</v>
      </c>
      <c r="BR64" s="284">
        <v>20</v>
      </c>
      <c r="BS64" s="284">
        <v>21</v>
      </c>
      <c r="BT64" s="284">
        <v>22</v>
      </c>
      <c r="BU64" s="284">
        <v>23</v>
      </c>
      <c r="BV64" s="284">
        <v>24</v>
      </c>
      <c r="BW64" s="284">
        <v>25</v>
      </c>
      <c r="BX64" s="284">
        <v>26</v>
      </c>
      <c r="BY64" s="284">
        <v>27</v>
      </c>
      <c r="BZ64" s="284">
        <v>28</v>
      </c>
    </row>
    <row r="65" spans="2:86" x14ac:dyDescent="0.2">
      <c r="C65" s="63" t="s">
        <v>27</v>
      </c>
      <c r="D65" s="162">
        <f ca="1">D$17+D$19+D$21+D$23+D$25+D$27+D$29+D$31+D$33+D$35+D$37+D$39+D$41+D$43+D$45+D$47+D$49+D$51+D$53+D$55+D$57+D$59+D$61+D$63</f>
        <v>17119.999999995343</v>
      </c>
      <c r="E65" s="162">
        <f ca="1">E$17+E$19+E$21+E$23+E$25+E$27+E$29+E$31+E$33+E$35+E$37+E$39+E$41+E$43+E$45+E$47+E$49+E$51+E$53+E$55+E$57+E$59+E$61+E$63</f>
        <v>2840.0000000001455</v>
      </c>
      <c r="G65" s="63" t="s">
        <v>27</v>
      </c>
      <c r="H65" s="162">
        <f ca="1">H$17+H$19+H$21+H$23+H$25+H$27+H$29+H$31+H$33+H$35+H$37+H$39+H$41+H$43+H$45+H$47+H$49+H$51+H$53+H$55+H$57+H$59+H$61+H$63</f>
        <v>34480.000000010477</v>
      </c>
      <c r="I65" s="162">
        <f ca="1">I$17+I$19+I$21+I$23+I$25+I$27+I$29+I$31+I$33+I$35+I$37+I$39+I$41+I$43+I$45+I$47+I$49+I$51+I$53+I$55+I$57+I$59+I$61+I$63</f>
        <v>3559.9999999976717</v>
      </c>
      <c r="K65" s="63" t="s">
        <v>27</v>
      </c>
      <c r="L65" s="162">
        <f ca="1">L$17+L$19+L$21+L$23+L$25+L$27+L$29+L$31+L$33+L$35+L$37+L$39+L$41+L$43+L$45+L$47+L$49+L$51+L$53+L$55+L$57+L$59+L$61+L$63</f>
        <v>23480.000000003201</v>
      </c>
      <c r="M65" s="162">
        <f ca="1">M$17+M$19+M$21+M$23+M$25+M$27+M$29+M$31+M$33+M$35+M$37+M$39+M$41+M$43+M$45+M$47+M$49+M$51+M$53+M$55+M$57+M$59+M$61+M$63</f>
        <v>2239.9999999997817</v>
      </c>
      <c r="O65" s="63" t="s">
        <v>27</v>
      </c>
      <c r="P65" s="162">
        <f ca="1">P$17+P$19+P$21+P$23+P$25+P$27+P$29+P$31+P$33+P$35+P$37+P$39+P$41+P$43+P$45+P$47+P$49+P$51+P$53+P$55+P$57+P$59+P$61+P$63</f>
        <v>25080.000000001746</v>
      </c>
      <c r="Q65" s="162">
        <f ca="1">Q$17+Q$19+Q$21+Q$23+Q$25+Q$27+Q$29+Q$31+Q$33+Q$35+Q$37+Q$39+Q$41+Q$43+Q$45+Q$47+Q$49+Q$51+Q$53+Q$55+Q$57+Q$59+Q$61+Q$63</f>
        <v>1560.0000000004002</v>
      </c>
      <c r="S65" s="63" t="s">
        <v>27</v>
      </c>
      <c r="T65" s="162">
        <f ca="1">T$17+T$19+T$21+T$23+T$25+T$27+T$29+T$31+T$33+T$35+T$37+T$39+T$41+T$43+T$45+T$47+T$49+T$51+T$53+T$55+T$57+T$59+T$61+T$63</f>
        <v>33280.000000002474</v>
      </c>
      <c r="U65" s="162">
        <f ca="1">U$17+U$19+U$21+U$23+U$25+U$27+U$29+U$31+U$33+U$35+U$37+U$39+U$41+U$43+U$45+U$47+U$49+U$51+U$53+U$55+U$57+U$59+U$61+U$63</f>
        <v>11960.000000000946</v>
      </c>
      <c r="W65" s="63" t="s">
        <v>27</v>
      </c>
      <c r="X65" s="162">
        <f ca="1">X$17+X$19+X$21+X$23+X$25+X$27+X$29+X$31+X$33+X$35+X$37+X$39+X$41+X$43+X$45+X$47+X$49+X$51+X$53+X$55+X$57+X$59+X$61+X$63</f>
        <v>4119.9999999989814</v>
      </c>
      <c r="Y65" s="162">
        <f ca="1">Y$17+Y$19+Y$21+Y$23+Y$25+Y$27+Y$29+Y$31+Y$33+Y$35+Y$37+Y$39+Y$41+Y$43+Y$45+Y$47+Y$49+Y$51+Y$53+Y$55+Y$57+Y$59+Y$61+Y$63</f>
        <v>1320.0000000006185</v>
      </c>
      <c r="Z65" s="68" t="s">
        <v>2</v>
      </c>
      <c r="AB65" s="63" t="s">
        <v>27</v>
      </c>
      <c r="AC65" s="162">
        <f ca="1">AC$17+AC$19+AC$21+AC$23+AC$25+AC$27+AC$29+AC$31+AC$33+AC$35+AC$37+AC$39+AC$41+AC$43+AC$45+AC$47+AC$49+AC$51+AC$53+AC$55+AC$57+AC$59+AC$61+AC$63</f>
        <v>39879.999999997381</v>
      </c>
      <c r="AD65" s="162">
        <f ca="1">AD$17+AD$19+AD$21+AD$23+AD$25+AD$27+AD$29+AD$31+AD$33+AD$35+AD$37+AD$39+AD$41+AD$43+AD$45+AD$47+AD$49+AD$51+AD$53+AD$55+AD$57+AD$59+AD$61+AD$63</f>
        <v>3360.0000000005821</v>
      </c>
      <c r="AF65" s="63" t="s">
        <v>27</v>
      </c>
      <c r="AG65" s="162">
        <f ca="1">AG$17+AG$19+AG$21+AG$23+AG$25+AG$27+AG$29+AG$31+AG$33+AG$35+AG$37+AG$39+AG$41+AG$43+AG$45+AG$47+AG$49+AG$51+AG$53+AG$55+AG$57+AG$59+AG$61+AG$63</f>
        <v>30120.000000002619</v>
      </c>
      <c r="AH65" s="162">
        <f ca="1">AH$17+AH$19+AH$21+AH$23+AH$25+AH$27+AH$29+AH$31+AH$33+AH$35+AH$37+AH$39+AH$41+AH$43+AH$45+AH$47+AH$49+AH$51+AH$53+AH$55+AH$57+AH$59+AH$61+AH$63</f>
        <v>7260.0000000002183</v>
      </c>
      <c r="AJ65" s="63" t="s">
        <v>27</v>
      </c>
      <c r="AK65" s="162">
        <f ca="1">AK$17+AK$19+AK$21+AK$23+AK$25+AK$27+AK$29+AK$31+AK$33+AK$35+AK$37+AK$39+AK$41+AK$43+AK$45+AK$47+AK$49+AK$51+AK$53+AK$55+AK$57+AK$59+AK$61+AK$63</f>
        <v>28760.000000000218</v>
      </c>
      <c r="AL65" s="162">
        <f ca="1">AL$17+AL$19+AL$21+AL$23+AL$25+AL$27+AL$29+AL$31+AL$33+AL$35+AL$37+AL$39+AL$41+AL$43+AL$45+AL$47+AL$49+AL$51+AL$53+AL$55+AL$57+AL$59+AL$61+AL$63</f>
        <v>3639.9999999998727</v>
      </c>
      <c r="AN65" s="63" t="s">
        <v>27</v>
      </c>
      <c r="AO65" s="162">
        <f ca="1">AO$17+AO$19+AO$21+AO$23+AO$25+AO$27+AO$29+AO$31+AO$33+AO$35+AO$37+AO$39+AO$41+AO$43+AO$45+AO$47+AO$49+AO$51+AO$53+AO$55+AO$57+AO$59+AO$61+AO$63</f>
        <v>27560.000000012224</v>
      </c>
      <c r="AP65" s="162">
        <f ca="1">AP$17+AP$19+AP$21+AP$23+AP$25+AP$27+AP$29+AP$31+AP$33+AP$35+AP$37+AP$39+AP$41+AP$43+AP$45+AP$47+AP$49+AP$51+AP$53+AP$55+AP$57+AP$59+AP$61+AP$63</f>
        <v>4360.0000000005821</v>
      </c>
      <c r="AR65" s="63" t="s">
        <v>27</v>
      </c>
      <c r="AS65" s="162">
        <f ca="1">AS$17+AS$19+AS$21+AS$23+AS$25+AS$27+AS$29+AS$31+AS$33+AS$35+AS$37+AS$39+AS$41+AS$43+AS$45+AS$47+AS$49+AS$51+AS$53+AS$55+AS$57+AS$59+AS$61+AS$63</f>
        <v>32220.000000004802</v>
      </c>
      <c r="AT65" s="162">
        <f ca="1">AT$17+AT$19+AT$21+AT$23+AT$25+AT$27+AT$29+AT$31+AT$33+AT$35+AT$37+AT$39+AT$41+AT$43+AT$45+AT$47+AT$49+AT$51+AT$53+AT$55+AT$57+AT$59+AT$61+AT$63</f>
        <v>3719.9999999993452</v>
      </c>
      <c r="AV65" s="63" t="s">
        <v>27</v>
      </c>
      <c r="AW65" s="162">
        <f ca="1">AW$17+AW$19+AW$21+AW$23+AW$25+AW$27+AW$29+AW$31+AW$33+AW$35+AW$37+AW$39+AW$41+AW$43+AW$45+AW$47+AW$49+AW$51+AW$53+AW$55+AW$57+AW$59+AW$61+AW$63</f>
        <v>1823.9999999999782</v>
      </c>
      <c r="AX65" s="162">
        <f ca="1">AX$17+AX$19+AX$21+AX$23+AX$25+AX$27+AX$29+AX$31+AX$33+AX$35+AX$37+AX$39+AX$41+AX$43+AX$45+AX$47+AX$49+AX$51+AX$53+AX$55+AX$57+AX$59+AX$61+AX$63</f>
        <v>197.99999999995634</v>
      </c>
      <c r="AY65" s="133" t="s">
        <v>2</v>
      </c>
      <c r="AZ65" s="133"/>
      <c r="BA65" s="63" t="s">
        <v>27</v>
      </c>
      <c r="BB65" s="162">
        <f ca="1">BB$17+BB$19+BB$21+BB$23+BB$25+BB$27+BB$29+BB$31+BB$33+BB$35+BB$37+BB$39+BB$41+BB$43+BB$45+BB$47+BB$49+BB$51+BB$53+BB$55+BB$57+BB$59+BB$61+BB$63</f>
        <v>3555.0000000001091</v>
      </c>
      <c r="BC65" s="162">
        <f ca="1">BC$17+BC$19+BC$21+BC$23+BC$25+BC$27+BC$29+BC$31+BC$33+BC$35+BC$37+BC$39+BC$41+BC$43+BC$45+BC$47+BC$49+BC$51+BC$53+BC$55+BC$57+BC$59+BC$61+BC$63</f>
        <v>0</v>
      </c>
      <c r="BE65" s="63" t="s">
        <v>27</v>
      </c>
      <c r="BF65" s="162">
        <f ca="1">BF$17+BF$19+BF$21+BF$23+BF$25+BF$27+BF$29+BF$31+BF$33+BF$35+BF$37+BF$39+BF$41+BF$43+BF$45+BF$47+BF$49+BF$51+BF$53+BF$55+BF$57+BF$59+BF$61+BF$63</f>
        <v>1476.0000000000218</v>
      </c>
      <c r="BG65" s="162">
        <f ca="1">BG$17+BG$19+BG$21+BG$23+BG$25+BG$27+BG$29+BG$31+BG$33+BG$35+BG$37+BG$39+BG$41+BG$43+BG$45+BG$47+BG$49+BG$51+BG$53+BG$55+BG$57+BG$59+BG$61+BG$63</f>
        <v>744.00000000041473</v>
      </c>
      <c r="BH65" s="133"/>
      <c r="BI65" s="63" t="s">
        <v>27</v>
      </c>
      <c r="BJ65" s="162">
        <f ca="1">BJ$17+BJ$19+BJ$21+BJ$23+BJ$25+BJ$27+BJ$29+BJ$31+BJ$33+BJ$35+BJ$37+BJ$39+BJ$41+BJ$43+BJ$45+BJ$47+BJ$49+BJ$51+BJ$53+BJ$55+BJ$57+BJ$59+BJ$61+BJ$63</f>
        <v>0</v>
      </c>
      <c r="BK65" s="162">
        <f ca="1">BK$17+BK$19+BK$21+BK$23+BK$25+BK$27+BK$29+BK$31+BK$33+BK$35+BK$37+BK$39+BK$41+BK$43+BK$45+BK$47+BK$49+BK$51+BK$53+BK$55+BK$57+BK$59+BK$61+BK$63</f>
        <v>0</v>
      </c>
      <c r="BL65" s="133"/>
      <c r="BM65" s="63" t="s">
        <v>27</v>
      </c>
      <c r="BN65" s="162">
        <f ca="1">BN$17+BN$19+BN$21+BN$23+BN$25+BN$27+BN$29+BN$31+BN$33+BN$35+BN$37+BN$39+BN$41+BN$43+BN$45+BN$47+BN$49+BN$51+BN$53+BN$55+BN$57+BN$59+BN$61+BN$63</f>
        <v>197.99999999995634</v>
      </c>
      <c r="BO65" s="162">
        <f ca="1">BO$17+BO$19+BO$21+BO$23+BO$25+BO$27+BO$29+BO$31+BO$33+BO$35+BO$37+BO$39+BO$41+BO$43+BO$45+BO$47+BO$49+BO$51+BO$53+BO$55+BO$57+BO$59+BO$61+BO$63</f>
        <v>197.99999999995634</v>
      </c>
      <c r="BP65" s="133"/>
      <c r="BQ65" s="63" t="s">
        <v>27</v>
      </c>
      <c r="BR65" s="162">
        <f ca="1">BR$17+BR$19+BR$21+BR$23+BR$25+BR$27+BR$29+BR$31+BR$33+BR$35+BR$37+BR$39+BR$41+BR$43+BR$45+BR$47+BR$49+BR$51+BR$53+BR$55+BR$57+BR$59+BR$61+BR$63</f>
        <v>799.9999999992724</v>
      </c>
      <c r="BS65" s="162">
        <f ca="1">BS$17+BS$19+BS$21+BS$23+BS$25+BS$27+BS$29+BS$31+BS$33+BS$35+BS$37+BS$39+BS$41+BS$43+BS$45+BS$47+BS$49+BS$51+BS$53+BS$55+BS$57+BS$59+BS$61+BS$63</f>
        <v>319.99999999970896</v>
      </c>
      <c r="BT65"/>
      <c r="BU65" s="154" t="s">
        <v>27</v>
      </c>
      <c r="BV65" s="269">
        <f ca="1">BV17+BV19+BV21+BV23+BV25+BV27+BV29+BV31+BV33+BV35+BV37+BV39+BV41+BV43+BV45+BV47+BV49+BV51+BV53+BV55+BV57+BV59+BV61+BV63</f>
        <v>0</v>
      </c>
      <c r="BW65" s="269">
        <f ca="1">BW17+BW19+BW21+BW23+BW25+BW27+BW29+BW31+BW33+BW35+BW37+BW39+BW41+BW43+BW45+BW47+BW49+BW51+BW53+BW55+BW57+BW59+BW61+BW63</f>
        <v>0</v>
      </c>
      <c r="BY65" s="162">
        <f ca="1">BY$17+BY$19+BY$21+BY$23+BY$25+BY$27+BY$29+BY$31+BY$33+BY$35+BY$37+BY$39+BY$41+BY$43+BY$45+BY$47+BY$49+BY$51+BY$53+BY$55+BY$57+BY$59+BY$61+BY$63</f>
        <v>303953.00000002881</v>
      </c>
      <c r="BZ65" s="162">
        <f ca="1">BZ$17+BZ$19+BZ$21+BZ$23+BZ$25+BZ$27+BZ$29+BZ$31+BZ$33+BZ$35+BZ$37+BZ$39+BZ$41+BZ$43+BZ$45+BZ$47+BZ$49+BZ$51+BZ$53+BZ$55+BZ$57+BZ$59+BZ$61+BZ$63</f>
        <v>47280.000000000204</v>
      </c>
    </row>
    <row r="66" spans="2:86" s="134" customFormat="1" ht="15" customHeight="1" x14ac:dyDescent="0.2">
      <c r="D66" s="268" t="s">
        <v>29</v>
      </c>
      <c r="E66" s="267" t="s">
        <v>28</v>
      </c>
      <c r="F66" s="145"/>
      <c r="G66" s="145"/>
      <c r="H66" s="268" t="s">
        <v>29</v>
      </c>
      <c r="I66" s="267" t="s">
        <v>28</v>
      </c>
      <c r="J66" s="145"/>
      <c r="K66" s="145"/>
      <c r="L66" s="268" t="s">
        <v>29</v>
      </c>
      <c r="M66" s="267" t="s">
        <v>28</v>
      </c>
      <c r="N66" s="145"/>
      <c r="O66" s="145"/>
      <c r="P66" s="268" t="s">
        <v>29</v>
      </c>
      <c r="Q66" s="267" t="s">
        <v>28</v>
      </c>
      <c r="R66" s="145"/>
      <c r="S66" s="145"/>
      <c r="T66" s="268" t="s">
        <v>29</v>
      </c>
      <c r="U66" s="267" t="s">
        <v>28</v>
      </c>
      <c r="V66" s="145"/>
      <c r="W66" s="145"/>
      <c r="X66" s="268" t="s">
        <v>29</v>
      </c>
      <c r="Y66" s="267" t="s">
        <v>28</v>
      </c>
      <c r="Z66" s="145"/>
      <c r="AA66" s="145"/>
      <c r="AB66" s="145"/>
      <c r="AC66" s="268" t="s">
        <v>29</v>
      </c>
      <c r="AD66" s="267" t="s">
        <v>28</v>
      </c>
      <c r="AE66" s="145"/>
      <c r="AF66" s="145"/>
      <c r="AG66" s="268" t="s">
        <v>29</v>
      </c>
      <c r="AH66" s="267" t="s">
        <v>28</v>
      </c>
      <c r="AI66" s="145"/>
      <c r="AJ66" s="145"/>
      <c r="AK66" s="268" t="s">
        <v>29</v>
      </c>
      <c r="AL66" s="267" t="s">
        <v>28</v>
      </c>
      <c r="AM66" s="145"/>
      <c r="AN66" s="145"/>
      <c r="AO66" s="268" t="s">
        <v>29</v>
      </c>
      <c r="AP66" s="267" t="s">
        <v>28</v>
      </c>
      <c r="AQ66" s="145"/>
      <c r="AR66" s="145"/>
      <c r="AS66" s="268" t="s">
        <v>29</v>
      </c>
      <c r="AT66" s="267" t="s">
        <v>28</v>
      </c>
      <c r="AU66" s="145"/>
      <c r="AV66" s="145"/>
      <c r="AW66" s="268" t="s">
        <v>29</v>
      </c>
      <c r="AX66" s="267" t="s">
        <v>28</v>
      </c>
      <c r="AY66" s="145" t="s">
        <v>2</v>
      </c>
      <c r="AZ66" s="145"/>
      <c r="BA66" s="145"/>
      <c r="BB66" s="268" t="s">
        <v>29</v>
      </c>
      <c r="BC66" s="267" t="s">
        <v>28</v>
      </c>
      <c r="BD66" s="145"/>
      <c r="BE66" s="145"/>
      <c r="BF66" s="268" t="s">
        <v>29</v>
      </c>
      <c r="BG66" s="267" t="s">
        <v>28</v>
      </c>
      <c r="BJ66" s="268" t="s">
        <v>29</v>
      </c>
      <c r="BK66" s="267" t="s">
        <v>28</v>
      </c>
      <c r="BN66" s="268" t="s">
        <v>29</v>
      </c>
      <c r="BO66" s="267" t="s">
        <v>28</v>
      </c>
      <c r="BR66" s="268" t="s">
        <v>29</v>
      </c>
      <c r="BS66" s="267" t="s">
        <v>28</v>
      </c>
      <c r="BT66" s="198"/>
      <c r="BU66" s="198"/>
      <c r="BV66" s="198" t="s">
        <v>29</v>
      </c>
      <c r="BW66" s="198" t="s">
        <v>28</v>
      </c>
      <c r="BY66" s="268" t="s">
        <v>29</v>
      </c>
      <c r="BZ66" s="267" t="s">
        <v>28</v>
      </c>
      <c r="CA66" s="68"/>
      <c r="CB66" s="68"/>
      <c r="CC66" s="68"/>
      <c r="CD66" s="68"/>
      <c r="CE66" s="68"/>
      <c r="CF66" s="68"/>
      <c r="CG66" s="68"/>
      <c r="CH66" s="68"/>
    </row>
    <row r="67" spans="2:86" x14ac:dyDescent="0.2">
      <c r="D67" s="162"/>
      <c r="E67" s="162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62"/>
      <c r="V67" s="162"/>
      <c r="W67" s="162"/>
      <c r="X67" s="162"/>
      <c r="Y67" s="162"/>
      <c r="Z67" s="162"/>
      <c r="AA67" s="162"/>
      <c r="AB67" s="162"/>
      <c r="AC67" s="162"/>
      <c r="AD67" s="162"/>
      <c r="AE67" s="162"/>
      <c r="AF67" s="162"/>
      <c r="AG67" s="162"/>
      <c r="AH67" s="162"/>
      <c r="AI67" s="162"/>
      <c r="AJ67" s="162"/>
      <c r="AK67" s="162"/>
      <c r="AL67" s="162"/>
      <c r="AM67" s="162"/>
      <c r="AN67" s="162"/>
      <c r="AO67" s="162"/>
      <c r="AP67" s="162"/>
      <c r="AQ67" s="162"/>
      <c r="AR67" s="162"/>
      <c r="AS67" s="162"/>
      <c r="AT67" s="162"/>
      <c r="AU67" s="162"/>
      <c r="AV67" s="162"/>
      <c r="AW67" s="162"/>
      <c r="AX67" s="162"/>
      <c r="AY67" s="162"/>
      <c r="AZ67" s="162"/>
      <c r="BA67" s="162"/>
      <c r="BB67" s="162"/>
      <c r="BC67" s="162"/>
      <c r="BD67" s="162"/>
      <c r="BE67" s="162"/>
      <c r="BF67" s="162"/>
      <c r="BG67" s="162"/>
      <c r="BH67" s="162"/>
      <c r="BI67" s="162"/>
      <c r="BJ67" s="162"/>
      <c r="BK67" s="162"/>
      <c r="BL67" s="162"/>
      <c r="BM67" s="162"/>
      <c r="BN67" s="162"/>
      <c r="BO67" s="162"/>
      <c r="BP67" s="162"/>
      <c r="BQ67" s="162"/>
      <c r="BR67" s="162"/>
      <c r="BS67" s="162"/>
      <c r="BT67" s="162"/>
      <c r="BU67" s="162"/>
      <c r="BV67" s="162"/>
      <c r="BW67" s="162"/>
      <c r="BX67" s="162"/>
      <c r="BY67" s="162"/>
      <c r="BZ67" s="162"/>
    </row>
    <row r="68" spans="2:86" x14ac:dyDescent="0.2">
      <c r="B68" s="63" t="s">
        <v>53</v>
      </c>
      <c r="C68" s="63"/>
      <c r="D68" s="63"/>
      <c r="E68" s="63"/>
      <c r="F68" s="64"/>
      <c r="G68" s="64"/>
      <c r="H68" s="79"/>
      <c r="I68" s="79" t="s">
        <v>81</v>
      </c>
      <c r="J68" s="79"/>
      <c r="N68" s="256" t="s">
        <v>59</v>
      </c>
      <c r="Q68" s="64"/>
      <c r="R68" s="64"/>
      <c r="S68" s="64"/>
      <c r="T68" s="79"/>
      <c r="U68" s="68" t="s">
        <v>80</v>
      </c>
      <c r="AA68" s="63" t="s">
        <v>53</v>
      </c>
      <c r="AB68" s="63"/>
      <c r="AC68" s="63"/>
      <c r="AD68" s="63"/>
      <c r="AE68" s="64"/>
      <c r="AF68" s="64"/>
      <c r="AG68" s="79"/>
      <c r="AH68" s="79" t="s">
        <v>81</v>
      </c>
      <c r="AI68" s="79"/>
      <c r="AM68" s="256" t="s">
        <v>59</v>
      </c>
      <c r="AP68" s="64"/>
      <c r="AQ68" s="64"/>
      <c r="AR68" s="64"/>
      <c r="AS68" s="79"/>
      <c r="AT68" s="68" t="s">
        <v>80</v>
      </c>
      <c r="AZ68" s="257" t="s">
        <v>53</v>
      </c>
      <c r="BA68" s="63"/>
      <c r="BB68" s="64"/>
      <c r="BC68" s="64"/>
      <c r="BD68" s="79"/>
      <c r="BE68" s="79" t="s">
        <v>81</v>
      </c>
      <c r="BF68" s="79"/>
      <c r="BH68" s="257" t="s">
        <v>59</v>
      </c>
      <c r="BI68" s="79"/>
      <c r="BJ68" s="64"/>
      <c r="BK68" s="64"/>
      <c r="BL68" s="64"/>
      <c r="BM68" s="64"/>
      <c r="BN68" s="64"/>
      <c r="BO68" s="64"/>
      <c r="BP68" s="64"/>
      <c r="BQ68" s="64"/>
      <c r="BR68" s="64"/>
      <c r="BS68" s="64"/>
      <c r="BT68" s="64"/>
      <c r="BU68" s="64"/>
      <c r="BV68" s="64"/>
      <c r="BW68" s="64"/>
      <c r="BX68" s="64"/>
      <c r="BY68" s="68" t="s">
        <v>80</v>
      </c>
    </row>
    <row r="69" spans="2:86" x14ac:dyDescent="0.2">
      <c r="F69" s="68" t="s">
        <v>30</v>
      </c>
      <c r="R69" s="68" t="s">
        <v>31</v>
      </c>
      <c r="AE69" s="68" t="s">
        <v>30</v>
      </c>
      <c r="AQ69" s="68" t="s">
        <v>31</v>
      </c>
      <c r="BB69" s="68" t="s">
        <v>30</v>
      </c>
      <c r="BJ69" s="68" t="s">
        <v>31</v>
      </c>
    </row>
    <row r="74" spans="2:86" x14ac:dyDescent="0.2">
      <c r="C74" s="258">
        <f ca="1">ROUND(B15,2)</f>
        <v>12174.93</v>
      </c>
    </row>
    <row r="75" spans="2:86" ht="13.5" x14ac:dyDescent="0.25">
      <c r="L75" s="135"/>
      <c r="X75" s="135" t="s">
        <v>34</v>
      </c>
      <c r="AK75" s="135"/>
      <c r="AW75" s="135" t="s">
        <v>35</v>
      </c>
      <c r="BJ75" s="135" t="s">
        <v>75</v>
      </c>
    </row>
    <row r="80" spans="2:86" ht="11.25" customHeight="1" x14ac:dyDescent="0.2"/>
    <row r="81" spans="1:75" ht="11.25" customHeight="1" x14ac:dyDescent="0.2"/>
    <row r="82" spans="1:75" ht="11.25" customHeight="1" x14ac:dyDescent="0.2"/>
    <row r="83" spans="1:75" ht="11.25" customHeight="1" x14ac:dyDescent="0.2">
      <c r="A83" s="79"/>
      <c r="B83" s="79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  <c r="Y83" s="79"/>
      <c r="Z83" s="79"/>
      <c r="AA83" s="79"/>
      <c r="AB83" s="79"/>
      <c r="AC83" s="79"/>
      <c r="AD83" s="79"/>
      <c r="AE83" s="79"/>
      <c r="AF83" s="79"/>
      <c r="AG83" s="79"/>
      <c r="AH83" s="79"/>
      <c r="AI83" s="79"/>
      <c r="AJ83" s="79"/>
      <c r="AK83" s="79"/>
      <c r="AL83" s="79"/>
      <c r="AM83" s="79"/>
      <c r="AN83" s="79"/>
      <c r="AO83" s="79"/>
      <c r="AP83" s="79"/>
      <c r="AQ83" s="79"/>
      <c r="AR83" s="79"/>
      <c r="AS83" s="79"/>
      <c r="AT83" s="79"/>
      <c r="AU83" s="79"/>
      <c r="AV83" s="79"/>
      <c r="AW83" s="79"/>
      <c r="AX83" s="79"/>
      <c r="AY83" s="79"/>
      <c r="AZ83" s="79"/>
      <c r="BA83" s="79"/>
      <c r="BB83" s="79"/>
      <c r="BC83" s="79"/>
      <c r="BD83" s="79"/>
      <c r="BE83" s="79"/>
      <c r="BF83" s="79"/>
      <c r="BG83" s="79"/>
      <c r="BH83" s="79"/>
      <c r="BI83" s="79"/>
      <c r="BJ83" s="79"/>
      <c r="BK83" s="79"/>
      <c r="BL83" s="79"/>
      <c r="BM83" s="79"/>
      <c r="BN83" s="79"/>
      <c r="BO83" s="79"/>
      <c r="BP83" s="79"/>
      <c r="BQ83" s="79"/>
      <c r="BR83" s="79"/>
      <c r="BS83" s="79"/>
      <c r="BT83" s="79"/>
      <c r="BU83" s="79"/>
      <c r="BV83" s="79"/>
      <c r="BW83" s="79"/>
    </row>
    <row r="84" spans="1:75" ht="19.5" customHeight="1" x14ac:dyDescent="0.3">
      <c r="A84" s="136"/>
      <c r="B84" s="79"/>
      <c r="C84" s="79"/>
      <c r="D84" s="79"/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  <c r="AL84" s="79"/>
      <c r="AM84" s="79"/>
      <c r="AN84" s="79"/>
      <c r="AO84" s="79"/>
      <c r="AP84" s="79"/>
      <c r="AQ84" s="79"/>
      <c r="AR84" s="79"/>
      <c r="AS84" s="79"/>
      <c r="AT84" s="79"/>
      <c r="AU84" s="79"/>
      <c r="AV84" s="79"/>
      <c r="AW84" s="79"/>
      <c r="AX84" s="79"/>
      <c r="AY84" s="79"/>
      <c r="AZ84" s="79"/>
      <c r="BA84" s="137"/>
      <c r="BB84" s="79"/>
      <c r="BC84" s="79"/>
      <c r="BD84" s="79"/>
      <c r="BE84" s="79"/>
      <c r="BF84" s="79"/>
      <c r="BG84" s="79"/>
      <c r="BH84" s="79"/>
      <c r="BI84" s="79"/>
      <c r="BJ84" s="79"/>
      <c r="BK84" s="79"/>
      <c r="BL84" s="79"/>
      <c r="BM84" s="79"/>
      <c r="BN84" s="79"/>
      <c r="BO84" s="79"/>
      <c r="BP84" s="79"/>
      <c r="BQ84" s="79"/>
      <c r="BR84" s="79"/>
      <c r="BS84" s="79"/>
      <c r="BT84" s="79"/>
      <c r="BU84" s="79"/>
      <c r="BV84" s="79"/>
      <c r="BW84" s="79"/>
    </row>
    <row r="85" spans="1:75" x14ac:dyDescent="0.2">
      <c r="A85" s="79"/>
      <c r="B85" s="79"/>
      <c r="C85" s="79"/>
      <c r="D85" s="79"/>
      <c r="E85" s="79"/>
      <c r="F85" s="79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  <c r="AF85" s="79"/>
      <c r="AG85" s="79"/>
      <c r="AH85" s="79"/>
      <c r="AI85" s="79"/>
      <c r="AJ85" s="79"/>
      <c r="AK85" s="79"/>
      <c r="AL85" s="79"/>
      <c r="AM85" s="79"/>
      <c r="AN85" s="79"/>
      <c r="AO85" s="79"/>
      <c r="AP85" s="79"/>
      <c r="AQ85" s="79"/>
      <c r="AR85" s="79"/>
      <c r="AS85" s="79"/>
      <c r="AT85" s="79"/>
      <c r="AU85" s="79"/>
      <c r="AV85" s="79"/>
      <c r="AW85" s="79"/>
      <c r="AX85" s="79"/>
      <c r="AY85" s="79"/>
      <c r="AZ85" s="79"/>
      <c r="BA85" s="79"/>
      <c r="BB85" s="79"/>
      <c r="BC85" s="79"/>
      <c r="BD85" s="79"/>
      <c r="BE85" s="79"/>
      <c r="BF85" s="79"/>
      <c r="BG85" s="79"/>
      <c r="BH85" s="79"/>
      <c r="BI85" s="79"/>
      <c r="BJ85" s="79"/>
      <c r="BK85" s="79"/>
      <c r="BL85" s="79"/>
      <c r="BM85" s="79"/>
      <c r="BN85" s="79"/>
      <c r="BO85" s="79"/>
      <c r="BP85" s="79"/>
      <c r="BQ85" s="79"/>
      <c r="BR85" s="79"/>
      <c r="BS85" s="79"/>
      <c r="BT85" s="79"/>
      <c r="BU85" s="79"/>
      <c r="BV85" s="79"/>
      <c r="BW85" s="79"/>
    </row>
    <row r="86" spans="1:75" ht="18.75" x14ac:dyDescent="0.3">
      <c r="A86" s="73"/>
      <c r="B86" s="73"/>
      <c r="C86" s="73"/>
      <c r="D86" s="73"/>
      <c r="E86" s="73"/>
      <c r="F86" s="79"/>
      <c r="G86" s="408"/>
      <c r="H86" s="408"/>
      <c r="I86" s="73"/>
      <c r="J86" s="79"/>
      <c r="K86" s="137"/>
      <c r="L86" s="138"/>
      <c r="M86" s="139"/>
      <c r="N86" s="139"/>
      <c r="O86" s="79"/>
      <c r="P86" s="79"/>
      <c r="Q86" s="79"/>
      <c r="R86" s="73"/>
      <c r="S86" s="140"/>
      <c r="T86" s="79"/>
      <c r="U86" s="79"/>
      <c r="V86" s="79"/>
      <c r="W86" s="79"/>
      <c r="X86" s="79"/>
      <c r="Y86" s="79"/>
      <c r="Z86" s="73"/>
      <c r="AA86" s="73"/>
      <c r="AB86" s="73"/>
      <c r="AC86" s="73"/>
      <c r="AD86" s="73"/>
      <c r="AE86" s="79"/>
      <c r="AF86" s="141"/>
      <c r="AG86" s="79"/>
      <c r="AH86" s="73"/>
      <c r="AI86" s="79"/>
      <c r="AJ86" s="137"/>
      <c r="AK86" s="138"/>
      <c r="AL86" s="139"/>
      <c r="AM86" s="139"/>
      <c r="AN86" s="79"/>
      <c r="AO86" s="79"/>
      <c r="AP86" s="79"/>
      <c r="AQ86" s="73"/>
      <c r="AR86" s="140"/>
      <c r="AS86" s="79"/>
      <c r="AT86" s="79"/>
      <c r="AU86" s="79"/>
      <c r="AV86" s="79"/>
      <c r="AW86" s="79"/>
      <c r="AX86" s="79"/>
      <c r="AY86" s="73"/>
      <c r="AZ86" s="73"/>
      <c r="BA86" s="73"/>
      <c r="BB86" s="73"/>
      <c r="BC86" s="408"/>
      <c r="BD86" s="408"/>
      <c r="BE86" s="73"/>
      <c r="BF86" s="79"/>
      <c r="BG86" s="79"/>
      <c r="BH86" s="138"/>
      <c r="BI86" s="139"/>
      <c r="BJ86" s="139"/>
      <c r="BK86" s="79"/>
      <c r="BL86" s="79"/>
      <c r="BM86" s="79"/>
      <c r="BN86" s="79"/>
      <c r="BO86" s="79"/>
      <c r="BP86" s="79"/>
      <c r="BQ86" s="79"/>
      <c r="BR86" s="79"/>
      <c r="BS86" s="79"/>
      <c r="BT86" s="79"/>
      <c r="BU86" s="79"/>
      <c r="BV86" s="79"/>
      <c r="BW86" s="79"/>
    </row>
    <row r="87" spans="1:75" x14ac:dyDescent="0.2">
      <c r="A87" s="79"/>
      <c r="B87" s="79"/>
      <c r="C87" s="79"/>
      <c r="D87" s="79"/>
      <c r="E87" s="79"/>
      <c r="F87" s="407"/>
      <c r="G87" s="407"/>
      <c r="H87" s="407"/>
      <c r="I87" s="79"/>
      <c r="J87" s="79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142"/>
      <c r="V87" s="79"/>
      <c r="W87" s="79"/>
      <c r="X87" s="79"/>
      <c r="Y87" s="79"/>
      <c r="Z87" s="79"/>
      <c r="AA87" s="79"/>
      <c r="AB87" s="79"/>
      <c r="AC87" s="79"/>
      <c r="AD87" s="79"/>
      <c r="AE87" s="407"/>
      <c r="AF87" s="407"/>
      <c r="AG87" s="407"/>
      <c r="AH87" s="79"/>
      <c r="AI87" s="79"/>
      <c r="AJ87" s="79"/>
      <c r="AK87" s="79"/>
      <c r="AL87" s="79"/>
      <c r="AM87" s="79"/>
      <c r="AN87" s="79"/>
      <c r="AO87" s="79"/>
      <c r="AP87" s="79"/>
      <c r="AQ87" s="79"/>
      <c r="AR87" s="79"/>
      <c r="AS87" s="79"/>
      <c r="AT87" s="142"/>
      <c r="AU87" s="79"/>
      <c r="AV87" s="79"/>
      <c r="AW87" s="79"/>
      <c r="AX87" s="79"/>
      <c r="AY87" s="79"/>
      <c r="AZ87" s="79"/>
      <c r="BA87" s="79"/>
      <c r="BB87" s="407"/>
      <c r="BC87" s="407"/>
      <c r="BD87" s="407"/>
      <c r="BE87" s="79"/>
      <c r="BF87" s="79"/>
      <c r="BG87" s="79"/>
      <c r="BH87" s="79"/>
      <c r="BI87" s="79"/>
      <c r="BJ87" s="79"/>
      <c r="BK87" s="79"/>
      <c r="BL87" s="79"/>
      <c r="BM87" s="79"/>
      <c r="BN87" s="79"/>
      <c r="BO87" s="79"/>
      <c r="BP87" s="79"/>
      <c r="BQ87" s="79"/>
      <c r="BR87" s="79"/>
      <c r="BS87" s="79"/>
      <c r="BT87" s="79"/>
      <c r="BU87" s="79"/>
      <c r="BV87" s="79"/>
      <c r="BW87" s="79"/>
    </row>
    <row r="88" spans="1:75" ht="19.5" x14ac:dyDescent="0.35">
      <c r="A88" s="79"/>
      <c r="B88" s="79"/>
      <c r="C88" s="143"/>
      <c r="D88" s="79"/>
      <c r="E88" s="79"/>
      <c r="F88" s="79"/>
      <c r="G88" s="79"/>
      <c r="H88" s="79"/>
      <c r="I88" s="79"/>
      <c r="J88" s="79"/>
      <c r="K88" s="73"/>
      <c r="L88" s="79"/>
      <c r="M88" s="79"/>
      <c r="N88" s="79"/>
      <c r="O88" s="141"/>
      <c r="P88" s="79"/>
      <c r="Q88" s="73"/>
      <c r="R88" s="79"/>
      <c r="S88" s="79"/>
      <c r="T88" s="79"/>
      <c r="U88" s="79"/>
      <c r="V88" s="79"/>
      <c r="W88" s="79"/>
      <c r="X88" s="79"/>
      <c r="Y88" s="79"/>
      <c r="Z88" s="79"/>
      <c r="AA88" s="79"/>
      <c r="AB88" s="143"/>
      <c r="AC88" s="79"/>
      <c r="AD88" s="79"/>
      <c r="AE88" s="79"/>
      <c r="AF88" s="79"/>
      <c r="AG88" s="79"/>
      <c r="AH88" s="79"/>
      <c r="AI88" s="79"/>
      <c r="AJ88" s="73"/>
      <c r="AK88" s="79"/>
      <c r="AL88" s="79"/>
      <c r="AM88" s="79"/>
      <c r="AN88" s="141"/>
      <c r="AO88" s="79"/>
      <c r="AP88" s="73"/>
      <c r="AQ88" s="79"/>
      <c r="AR88" s="79"/>
      <c r="AS88" s="79"/>
      <c r="AT88" s="79"/>
      <c r="AU88" s="79"/>
      <c r="AV88" s="79"/>
      <c r="AW88" s="79"/>
      <c r="AX88" s="79"/>
      <c r="AY88" s="79"/>
      <c r="AZ88" s="79"/>
      <c r="BA88" s="143"/>
      <c r="BB88" s="79"/>
      <c r="BC88" s="79"/>
      <c r="BD88" s="79"/>
      <c r="BE88" s="73"/>
      <c r="BF88" s="79"/>
      <c r="BG88" s="79"/>
      <c r="BH88" s="79"/>
      <c r="BI88" s="141"/>
      <c r="BJ88" s="73"/>
      <c r="BK88" s="79"/>
      <c r="BL88" s="79"/>
      <c r="BM88" s="79"/>
      <c r="BN88" s="79"/>
      <c r="BO88" s="79"/>
      <c r="BP88" s="79"/>
      <c r="BQ88" s="79"/>
      <c r="BR88" s="79"/>
      <c r="BS88" s="79"/>
      <c r="BT88" s="79"/>
      <c r="BU88" s="79"/>
      <c r="BV88" s="79"/>
      <c r="BW88" s="79"/>
    </row>
    <row r="89" spans="1:75" x14ac:dyDescent="0.2">
      <c r="A89" s="79"/>
      <c r="B89" s="142"/>
      <c r="C89" s="79"/>
      <c r="D89" s="79"/>
      <c r="E89" s="79"/>
      <c r="F89" s="79"/>
      <c r="G89" s="79"/>
      <c r="H89" s="79"/>
      <c r="I89" s="79"/>
      <c r="J89" s="79"/>
      <c r="K89" s="73"/>
      <c r="L89" s="73"/>
      <c r="M89" s="79"/>
      <c r="N89" s="79"/>
      <c r="O89" s="73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79"/>
      <c r="AA89" s="142"/>
      <c r="AB89" s="79"/>
      <c r="AC89" s="79"/>
      <c r="AD89" s="79"/>
      <c r="AE89" s="79"/>
      <c r="AF89" s="79"/>
      <c r="AG89" s="79"/>
      <c r="AH89" s="79"/>
      <c r="AI89" s="79"/>
      <c r="AJ89" s="73"/>
      <c r="AK89" s="73"/>
      <c r="AL89" s="79"/>
      <c r="AM89" s="79"/>
      <c r="AN89" s="73"/>
      <c r="AO89" s="79"/>
      <c r="AP89" s="79"/>
      <c r="AQ89" s="79"/>
      <c r="AR89" s="79"/>
      <c r="AS89" s="79"/>
      <c r="AT89" s="79"/>
      <c r="AU89" s="79"/>
      <c r="AV89" s="79"/>
      <c r="AW89" s="79"/>
      <c r="AX89" s="79"/>
      <c r="AY89" s="79"/>
      <c r="AZ89" s="142"/>
      <c r="BA89" s="79"/>
      <c r="BB89" s="79"/>
      <c r="BC89" s="79"/>
      <c r="BD89" s="79"/>
      <c r="BE89" s="73"/>
      <c r="BF89" s="73"/>
      <c r="BG89" s="79"/>
      <c r="BH89" s="79"/>
      <c r="BI89" s="73"/>
      <c r="BJ89" s="79"/>
      <c r="BK89" s="79"/>
      <c r="BL89" s="79"/>
      <c r="BM89" s="79"/>
      <c r="BN89" s="79"/>
      <c r="BO89" s="79"/>
      <c r="BP89" s="79"/>
      <c r="BQ89" s="79"/>
      <c r="BR89" s="79"/>
      <c r="BS89" s="79"/>
      <c r="BT89" s="79"/>
      <c r="BU89" s="79"/>
      <c r="BV89" s="79"/>
      <c r="BW89" s="79"/>
    </row>
    <row r="90" spans="1:75" ht="15" customHeight="1" x14ac:dyDescent="0.2">
      <c r="A90" s="144"/>
      <c r="B90" s="79"/>
      <c r="C90" s="79"/>
      <c r="D90" s="73"/>
      <c r="E90" s="79"/>
      <c r="F90" s="79"/>
      <c r="G90" s="79"/>
      <c r="H90" s="73"/>
      <c r="I90" s="79"/>
      <c r="J90" s="79"/>
      <c r="K90" s="79"/>
      <c r="L90" s="73"/>
      <c r="M90" s="79"/>
      <c r="N90" s="79"/>
      <c r="O90" s="79"/>
      <c r="P90" s="73"/>
      <c r="Q90" s="79"/>
      <c r="R90" s="79"/>
      <c r="S90" s="79"/>
      <c r="T90" s="73"/>
      <c r="U90" s="79"/>
      <c r="V90" s="79"/>
      <c r="W90" s="79"/>
      <c r="X90" s="73"/>
      <c r="Y90" s="79"/>
      <c r="Z90" s="144"/>
      <c r="AA90" s="79"/>
      <c r="AB90" s="79"/>
      <c r="AC90" s="73"/>
      <c r="AD90" s="79"/>
      <c r="AE90" s="79"/>
      <c r="AF90" s="79"/>
      <c r="AG90" s="73"/>
      <c r="AH90" s="79"/>
      <c r="AI90" s="79"/>
      <c r="AJ90" s="79"/>
      <c r="AK90" s="73"/>
      <c r="AL90" s="79"/>
      <c r="AM90" s="79"/>
      <c r="AN90" s="79"/>
      <c r="AO90" s="73"/>
      <c r="AP90" s="79"/>
      <c r="AQ90" s="79"/>
      <c r="AR90" s="79"/>
      <c r="AS90" s="73"/>
      <c r="AT90" s="79"/>
      <c r="AU90" s="79"/>
      <c r="AV90" s="79"/>
      <c r="AW90" s="73"/>
      <c r="AX90" s="79"/>
      <c r="AY90" s="144"/>
      <c r="AZ90" s="79"/>
      <c r="BA90" s="79"/>
      <c r="BB90" s="73"/>
      <c r="BC90" s="79"/>
      <c r="BD90" s="79"/>
      <c r="BE90" s="79"/>
      <c r="BF90" s="73"/>
      <c r="BG90" s="79"/>
      <c r="BH90" s="144"/>
      <c r="BI90" s="79"/>
      <c r="BJ90" s="79"/>
      <c r="BK90" s="79"/>
      <c r="BL90" s="79"/>
      <c r="BM90" s="79"/>
      <c r="BN90" s="79"/>
      <c r="BO90" s="79"/>
      <c r="BP90" s="79"/>
      <c r="BQ90" s="79"/>
      <c r="BR90" s="79"/>
      <c r="BS90" s="79"/>
      <c r="BT90" s="79"/>
      <c r="BU90" s="79"/>
      <c r="BV90" s="79"/>
      <c r="BW90" s="79"/>
    </row>
    <row r="91" spans="1:75" x14ac:dyDescent="0.2">
      <c r="A91" s="144"/>
      <c r="B91" s="79"/>
      <c r="C91" s="79"/>
      <c r="D91" s="79"/>
      <c r="E91" s="79"/>
      <c r="F91" s="79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79"/>
      <c r="R91" s="79"/>
      <c r="S91" s="79"/>
      <c r="T91" s="79"/>
      <c r="U91" s="79"/>
      <c r="V91" s="79"/>
      <c r="W91" s="79"/>
      <c r="X91" s="79"/>
      <c r="Y91" s="79"/>
      <c r="Z91" s="144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  <c r="AL91" s="79"/>
      <c r="AM91" s="79"/>
      <c r="AN91" s="79"/>
      <c r="AO91" s="79"/>
      <c r="AP91" s="79"/>
      <c r="AQ91" s="79"/>
      <c r="AR91" s="79"/>
      <c r="AS91" s="79"/>
      <c r="AT91" s="79"/>
      <c r="AU91" s="79"/>
      <c r="AV91" s="79"/>
      <c r="AW91" s="79"/>
      <c r="AX91" s="79"/>
      <c r="AY91" s="144"/>
      <c r="AZ91" s="79"/>
      <c r="BA91" s="79"/>
      <c r="BB91" s="79"/>
      <c r="BC91" s="79"/>
      <c r="BD91" s="79"/>
      <c r="BE91" s="79"/>
      <c r="BF91" s="79"/>
      <c r="BG91" s="79"/>
      <c r="BH91" s="144"/>
      <c r="BI91" s="79"/>
      <c r="BJ91" s="79"/>
      <c r="BK91" s="79"/>
      <c r="BL91" s="79"/>
      <c r="BM91" s="79"/>
      <c r="BN91" s="79"/>
      <c r="BO91" s="79"/>
      <c r="BP91" s="79"/>
      <c r="BQ91" s="79"/>
      <c r="BR91" s="79"/>
      <c r="BS91" s="79"/>
      <c r="BT91" s="79"/>
      <c r="BU91" s="79"/>
      <c r="BV91" s="79"/>
      <c r="BW91" s="79"/>
    </row>
    <row r="92" spans="1:75" x14ac:dyDescent="0.2">
      <c r="A92" s="144"/>
      <c r="B92" s="79"/>
      <c r="C92" s="79"/>
      <c r="D92" s="79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79"/>
      <c r="P92" s="79"/>
      <c r="Q92" s="79"/>
      <c r="R92" s="79"/>
      <c r="S92" s="79"/>
      <c r="T92" s="79"/>
      <c r="U92" s="79"/>
      <c r="V92" s="79"/>
      <c r="W92" s="79"/>
      <c r="X92" s="79"/>
      <c r="Y92" s="79"/>
      <c r="Z92" s="144"/>
      <c r="AA92" s="79"/>
      <c r="AB92" s="79"/>
      <c r="AC92" s="79"/>
      <c r="AD92" s="79"/>
      <c r="AE92" s="79"/>
      <c r="AF92" s="79"/>
      <c r="AG92" s="79"/>
      <c r="AH92" s="79"/>
      <c r="AI92" s="79"/>
      <c r="AJ92" s="79"/>
      <c r="AK92" s="79"/>
      <c r="AL92" s="79"/>
      <c r="AM92" s="79"/>
      <c r="AN92" s="79"/>
      <c r="AO92" s="79"/>
      <c r="AP92" s="79"/>
      <c r="AQ92" s="79"/>
      <c r="AR92" s="79"/>
      <c r="AS92" s="79"/>
      <c r="AT92" s="79"/>
      <c r="AU92" s="79"/>
      <c r="AV92" s="79"/>
      <c r="AW92" s="79"/>
      <c r="AX92" s="79"/>
      <c r="AY92" s="144"/>
      <c r="AZ92" s="79"/>
      <c r="BA92" s="79"/>
      <c r="BB92" s="79"/>
      <c r="BC92" s="79"/>
      <c r="BD92" s="79"/>
      <c r="BE92" s="79"/>
      <c r="BF92" s="79"/>
      <c r="BG92" s="79"/>
      <c r="BH92" s="144"/>
      <c r="BI92" s="428"/>
      <c r="BJ92" s="428"/>
      <c r="BK92" s="79"/>
      <c r="BL92" s="79"/>
      <c r="BM92" s="79"/>
      <c r="BN92" s="79"/>
      <c r="BO92" s="79"/>
      <c r="BP92" s="79"/>
      <c r="BQ92" s="79"/>
      <c r="BR92" s="79"/>
      <c r="BS92" s="79"/>
      <c r="BT92" s="79"/>
      <c r="BU92" s="79"/>
      <c r="BV92" s="79"/>
      <c r="BW92" s="79"/>
    </row>
    <row r="93" spans="1:75" x14ac:dyDescent="0.2">
      <c r="A93" s="144"/>
      <c r="B93" s="79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79"/>
      <c r="W93" s="79"/>
      <c r="X93" s="79"/>
      <c r="Y93" s="79"/>
      <c r="Z93" s="144"/>
      <c r="AA93" s="79"/>
      <c r="AB93" s="79"/>
      <c r="AC93" s="79"/>
      <c r="AD93" s="79"/>
      <c r="AE93" s="79"/>
      <c r="AF93" s="79"/>
      <c r="AG93" s="79"/>
      <c r="AH93" s="79"/>
      <c r="AI93" s="79"/>
      <c r="AJ93" s="79"/>
      <c r="AK93" s="79"/>
      <c r="AL93" s="79"/>
      <c r="AM93" s="79"/>
      <c r="AN93" s="79"/>
      <c r="AO93" s="79"/>
      <c r="AP93" s="79"/>
      <c r="AQ93" s="79"/>
      <c r="AR93" s="79"/>
      <c r="AS93" s="79"/>
      <c r="AT93" s="79"/>
      <c r="AU93" s="79"/>
      <c r="AV93" s="79"/>
      <c r="AW93" s="79"/>
      <c r="AX93" s="79"/>
      <c r="AY93" s="144"/>
      <c r="AZ93" s="79"/>
      <c r="BA93" s="79"/>
      <c r="BB93" s="79"/>
      <c r="BC93" s="79"/>
      <c r="BD93" s="79"/>
      <c r="BE93" s="79"/>
      <c r="BF93" s="79"/>
      <c r="BG93" s="79"/>
      <c r="BH93" s="144"/>
      <c r="BI93" s="428"/>
      <c r="BJ93" s="428"/>
      <c r="BK93" s="79"/>
      <c r="BL93" s="79"/>
      <c r="BM93" s="79"/>
      <c r="BN93" s="79"/>
      <c r="BO93" s="79"/>
      <c r="BP93" s="79"/>
      <c r="BQ93" s="79"/>
      <c r="BR93" s="79"/>
      <c r="BS93" s="79"/>
      <c r="BT93" s="79"/>
      <c r="BU93" s="79"/>
      <c r="BV93" s="79"/>
      <c r="BW93" s="79"/>
    </row>
    <row r="94" spans="1:75" x14ac:dyDescent="0.2">
      <c r="A94" s="144"/>
      <c r="B94" s="79"/>
      <c r="C94" s="79"/>
      <c r="D94" s="79"/>
      <c r="E94" s="79"/>
      <c r="F94" s="79"/>
      <c r="G94" s="79"/>
      <c r="H94" s="79"/>
      <c r="I94" s="79"/>
      <c r="J94" s="79"/>
      <c r="K94" s="79"/>
      <c r="L94" s="79"/>
      <c r="M94" s="79"/>
      <c r="N94" s="79"/>
      <c r="O94" s="79"/>
      <c r="P94" s="79"/>
      <c r="Q94" s="79"/>
      <c r="R94" s="79"/>
      <c r="S94" s="79"/>
      <c r="T94" s="79"/>
      <c r="U94" s="79"/>
      <c r="V94" s="79"/>
      <c r="W94" s="79"/>
      <c r="X94" s="79"/>
      <c r="Y94" s="79"/>
      <c r="Z94" s="144"/>
      <c r="AA94" s="79"/>
      <c r="AB94" s="79"/>
      <c r="AC94" s="79"/>
      <c r="AD94" s="79"/>
      <c r="AE94" s="79"/>
      <c r="AF94" s="79"/>
      <c r="AG94" s="79"/>
      <c r="AH94" s="79"/>
      <c r="AI94" s="79"/>
      <c r="AJ94" s="79"/>
      <c r="AK94" s="79"/>
      <c r="AL94" s="79"/>
      <c r="AM94" s="79"/>
      <c r="AN94" s="79"/>
      <c r="AO94" s="79"/>
      <c r="AP94" s="79"/>
      <c r="AQ94" s="79"/>
      <c r="AR94" s="79"/>
      <c r="AS94" s="79"/>
      <c r="AT94" s="79"/>
      <c r="AU94" s="79"/>
      <c r="AV94" s="79"/>
      <c r="AW94" s="79"/>
      <c r="AX94" s="79"/>
      <c r="AY94" s="144"/>
      <c r="AZ94" s="79"/>
      <c r="BA94" s="79"/>
      <c r="BB94" s="79"/>
      <c r="BC94" s="79"/>
      <c r="BD94" s="79"/>
      <c r="BE94" s="79"/>
      <c r="BF94" s="79"/>
      <c r="BG94" s="79"/>
      <c r="BH94" s="144"/>
      <c r="BI94" s="79"/>
      <c r="BJ94" s="79"/>
      <c r="BK94" s="79"/>
      <c r="BL94" s="79"/>
      <c r="BM94" s="79"/>
      <c r="BN94" s="79"/>
      <c r="BO94" s="79"/>
      <c r="BP94" s="79"/>
      <c r="BQ94" s="79"/>
      <c r="BR94" s="79"/>
      <c r="BS94" s="79"/>
      <c r="BT94" s="79"/>
      <c r="BU94" s="79"/>
      <c r="BV94" s="79"/>
      <c r="BW94" s="79"/>
    </row>
    <row r="95" spans="1:75" x14ac:dyDescent="0.2">
      <c r="A95" s="144"/>
      <c r="B95" s="79"/>
      <c r="C95" s="79"/>
      <c r="D95" s="79"/>
      <c r="E95" s="79"/>
      <c r="F95" s="79"/>
      <c r="G95" s="79"/>
      <c r="H95" s="79"/>
      <c r="I95" s="79"/>
      <c r="J95" s="79"/>
      <c r="K95" s="79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79"/>
      <c r="W95" s="79"/>
      <c r="X95" s="79"/>
      <c r="Y95" s="79"/>
      <c r="Z95" s="144"/>
      <c r="AA95" s="79"/>
      <c r="AB95" s="79"/>
      <c r="AC95" s="79"/>
      <c r="AD95" s="79"/>
      <c r="AE95" s="79"/>
      <c r="AF95" s="79"/>
      <c r="AG95" s="79"/>
      <c r="AH95" s="79"/>
      <c r="AI95" s="79"/>
      <c r="AJ95" s="79"/>
      <c r="AK95" s="79"/>
      <c r="AL95" s="79"/>
      <c r="AM95" s="79"/>
      <c r="AN95" s="79"/>
      <c r="AO95" s="79"/>
      <c r="AP95" s="79"/>
      <c r="AQ95" s="79"/>
      <c r="AR95" s="79"/>
      <c r="AS95" s="79"/>
      <c r="AT95" s="79"/>
      <c r="AU95" s="79"/>
      <c r="AV95" s="79"/>
      <c r="AW95" s="79"/>
      <c r="AX95" s="79"/>
      <c r="AY95" s="144"/>
      <c r="AZ95" s="79"/>
      <c r="BA95" s="79"/>
      <c r="BB95" s="79"/>
      <c r="BC95" s="79"/>
      <c r="BD95" s="79"/>
      <c r="BE95" s="79"/>
      <c r="BF95" s="79"/>
      <c r="BG95" s="79"/>
      <c r="BH95" s="144"/>
      <c r="BI95" s="79"/>
      <c r="BJ95" s="79"/>
      <c r="BK95" s="79"/>
      <c r="BL95" s="79"/>
      <c r="BM95" s="79"/>
      <c r="BN95" s="79"/>
      <c r="BO95" s="79"/>
      <c r="BP95" s="79"/>
      <c r="BQ95" s="79"/>
      <c r="BR95" s="79"/>
      <c r="BS95" s="79"/>
      <c r="BT95" s="79"/>
      <c r="BU95" s="79"/>
      <c r="BV95" s="79"/>
      <c r="BW95" s="79"/>
    </row>
    <row r="96" spans="1:75" x14ac:dyDescent="0.2">
      <c r="A96" s="144"/>
      <c r="B96" s="79"/>
      <c r="C96" s="79"/>
      <c r="D96" s="79"/>
      <c r="E96" s="79"/>
      <c r="F96" s="79"/>
      <c r="G96" s="79"/>
      <c r="H96" s="79"/>
      <c r="I96" s="79"/>
      <c r="J96" s="79"/>
      <c r="K96" s="79"/>
      <c r="L96" s="79"/>
      <c r="M96" s="79"/>
      <c r="N96" s="79"/>
      <c r="O96" s="79"/>
      <c r="P96" s="79"/>
      <c r="Q96" s="79"/>
      <c r="R96" s="79"/>
      <c r="S96" s="79"/>
      <c r="T96" s="79"/>
      <c r="U96" s="79"/>
      <c r="V96" s="79"/>
      <c r="W96" s="79"/>
      <c r="X96" s="79"/>
      <c r="Y96" s="79"/>
      <c r="Z96" s="144"/>
      <c r="AA96" s="79"/>
      <c r="AB96" s="79"/>
      <c r="AC96" s="79"/>
      <c r="AD96" s="79"/>
      <c r="AE96" s="79"/>
      <c r="AF96" s="79"/>
      <c r="AG96" s="79"/>
      <c r="AH96" s="79"/>
      <c r="AI96" s="79"/>
      <c r="AJ96" s="79"/>
      <c r="AK96" s="79"/>
      <c r="AL96" s="79"/>
      <c r="AM96" s="79"/>
      <c r="AN96" s="79"/>
      <c r="AO96" s="79"/>
      <c r="AP96" s="79"/>
      <c r="AQ96" s="79"/>
      <c r="AR96" s="79"/>
      <c r="AS96" s="79"/>
      <c r="AT96" s="79"/>
      <c r="AU96" s="79"/>
      <c r="AV96" s="79"/>
      <c r="AW96" s="79"/>
      <c r="AX96" s="79"/>
      <c r="AY96" s="144"/>
      <c r="AZ96" s="79"/>
      <c r="BA96" s="79"/>
      <c r="BB96" s="79"/>
      <c r="BC96" s="79"/>
      <c r="BD96" s="79"/>
      <c r="BE96" s="79"/>
      <c r="BF96" s="79"/>
      <c r="BG96" s="79"/>
      <c r="BH96" s="144"/>
      <c r="BI96" s="79"/>
      <c r="BJ96" s="79"/>
      <c r="BK96" s="79"/>
      <c r="BL96" s="79"/>
      <c r="BM96" s="79"/>
      <c r="BN96" s="79"/>
      <c r="BO96" s="79"/>
      <c r="BP96" s="79"/>
      <c r="BQ96" s="79"/>
      <c r="BR96" s="79"/>
      <c r="BS96" s="79"/>
      <c r="BT96" s="79"/>
      <c r="BU96" s="79"/>
      <c r="BV96" s="79"/>
      <c r="BW96" s="79"/>
    </row>
    <row r="97" spans="1:85" x14ac:dyDescent="0.2">
      <c r="A97" s="144"/>
      <c r="B97" s="145"/>
      <c r="C97" s="145"/>
      <c r="D97" s="145"/>
      <c r="E97" s="145"/>
      <c r="F97" s="145"/>
      <c r="G97" s="145"/>
      <c r="H97" s="145"/>
      <c r="I97" s="145"/>
      <c r="J97" s="145"/>
      <c r="K97" s="145"/>
      <c r="L97" s="145"/>
      <c r="M97" s="145"/>
      <c r="N97" s="145"/>
      <c r="O97" s="145"/>
      <c r="P97" s="145"/>
      <c r="Q97" s="145"/>
      <c r="R97" s="145"/>
      <c r="S97" s="145"/>
      <c r="T97" s="145"/>
      <c r="U97" s="145"/>
      <c r="V97" s="145"/>
      <c r="W97" s="145"/>
      <c r="X97" s="145"/>
      <c r="Y97" s="145"/>
      <c r="Z97" s="144"/>
      <c r="AA97" s="145"/>
      <c r="AB97" s="145"/>
      <c r="AC97" s="145"/>
      <c r="AD97" s="145"/>
      <c r="AE97" s="145"/>
      <c r="AF97" s="145"/>
      <c r="AG97" s="145"/>
      <c r="AH97" s="145"/>
      <c r="AI97" s="145"/>
      <c r="AJ97" s="145"/>
      <c r="AK97" s="145"/>
      <c r="AL97" s="145"/>
      <c r="AM97" s="145"/>
      <c r="AN97" s="145"/>
      <c r="AO97" s="145"/>
      <c r="AP97" s="145"/>
      <c r="AQ97" s="145"/>
      <c r="AR97" s="145"/>
      <c r="AS97" s="145"/>
      <c r="AT97" s="145"/>
      <c r="AU97" s="145"/>
      <c r="AV97" s="146"/>
      <c r="AW97" s="146"/>
      <c r="AX97" s="146"/>
      <c r="AY97" s="147"/>
      <c r="AZ97" s="146"/>
      <c r="BA97" s="146"/>
      <c r="BB97" s="146"/>
      <c r="BC97" s="146"/>
      <c r="BD97" s="146"/>
      <c r="BE97" s="146"/>
      <c r="BF97" s="146"/>
      <c r="BG97" s="146"/>
      <c r="BH97" s="144"/>
      <c r="BI97" s="145"/>
      <c r="BJ97" s="145"/>
      <c r="BK97" s="79"/>
      <c r="BL97" s="79"/>
      <c r="BM97" s="79"/>
      <c r="BN97" s="79"/>
      <c r="BO97" s="79"/>
      <c r="BP97" s="79"/>
      <c r="BQ97" s="79"/>
      <c r="BR97" s="79"/>
      <c r="BS97" s="79"/>
      <c r="BT97" s="79"/>
      <c r="BU97" s="79"/>
      <c r="BV97" s="79"/>
      <c r="BW97" s="79"/>
    </row>
    <row r="98" spans="1:85" x14ac:dyDescent="0.2">
      <c r="A98" s="144"/>
      <c r="B98" s="145"/>
      <c r="C98" s="145"/>
      <c r="D98" s="145"/>
      <c r="E98" s="145"/>
      <c r="F98" s="145"/>
      <c r="G98" s="145"/>
      <c r="H98" s="145"/>
      <c r="I98" s="145"/>
      <c r="J98" s="145"/>
      <c r="K98" s="145"/>
      <c r="L98" s="145"/>
      <c r="M98" s="145"/>
      <c r="N98" s="145"/>
      <c r="O98" s="145"/>
      <c r="P98" s="145"/>
      <c r="Q98" s="145"/>
      <c r="R98" s="145"/>
      <c r="S98" s="145"/>
      <c r="T98" s="145"/>
      <c r="U98" s="145"/>
      <c r="V98" s="145"/>
      <c r="W98" s="145"/>
      <c r="X98" s="145"/>
      <c r="Y98" s="145"/>
      <c r="Z98" s="144"/>
      <c r="AA98" s="145"/>
      <c r="AB98" s="145"/>
      <c r="AC98" s="145"/>
      <c r="AD98" s="145"/>
      <c r="AE98" s="145"/>
      <c r="AF98" s="145"/>
      <c r="AG98" s="145"/>
      <c r="AH98" s="145"/>
      <c r="AI98" s="145"/>
      <c r="AJ98" s="145"/>
      <c r="AK98" s="145"/>
      <c r="AL98" s="145"/>
      <c r="AM98" s="145"/>
      <c r="AN98" s="145"/>
      <c r="AO98" s="145"/>
      <c r="AP98" s="145"/>
      <c r="AQ98" s="145"/>
      <c r="AR98" s="145"/>
      <c r="AS98" s="145"/>
      <c r="AT98" s="145"/>
      <c r="AU98" s="145"/>
      <c r="AV98" s="146"/>
      <c r="AW98" s="146"/>
      <c r="AX98" s="146"/>
      <c r="AY98" s="147"/>
      <c r="AZ98" s="146"/>
      <c r="BA98" s="146"/>
      <c r="BB98" s="146"/>
      <c r="BC98" s="146"/>
      <c r="BD98" s="146"/>
      <c r="BE98" s="146"/>
      <c r="BF98" s="146"/>
      <c r="BG98" s="146"/>
      <c r="BH98" s="144"/>
      <c r="BI98" s="145"/>
      <c r="BJ98" s="145"/>
      <c r="BK98" s="79"/>
      <c r="BL98" s="79"/>
      <c r="BM98" s="79"/>
      <c r="BN98" s="79"/>
      <c r="BO98" s="79"/>
      <c r="BP98" s="79"/>
      <c r="BQ98" s="79"/>
      <c r="BR98" s="79"/>
      <c r="BS98" s="79"/>
      <c r="BT98" s="79"/>
      <c r="BU98" s="79"/>
      <c r="BV98" s="79"/>
      <c r="BW98" s="79"/>
    </row>
    <row r="99" spans="1:85" x14ac:dyDescent="0.2">
      <c r="A99" s="148"/>
      <c r="B99" s="149"/>
      <c r="C99" s="149"/>
      <c r="D99" s="79"/>
      <c r="E99" s="79"/>
      <c r="F99" s="149"/>
      <c r="G99" s="149"/>
      <c r="H99" s="79"/>
      <c r="I99" s="79"/>
      <c r="J99" s="149"/>
      <c r="K99" s="149"/>
      <c r="L99" s="79"/>
      <c r="M99" s="79"/>
      <c r="N99" s="149"/>
      <c r="O99" s="79"/>
      <c r="P99" s="79"/>
      <c r="Q99" s="79"/>
      <c r="R99" s="149"/>
      <c r="S99" s="149"/>
      <c r="T99" s="79"/>
      <c r="U99" s="79"/>
      <c r="V99" s="149"/>
      <c r="W99" s="149"/>
      <c r="X99" s="79"/>
      <c r="Y99" s="79"/>
      <c r="Z99" s="148"/>
      <c r="AA99" s="149"/>
      <c r="AB99" s="149"/>
      <c r="AC99" s="79"/>
      <c r="AD99" s="79"/>
      <c r="AE99" s="149"/>
      <c r="AF99" s="149"/>
      <c r="AG99" s="79"/>
      <c r="AH99" s="79"/>
      <c r="AI99" s="149"/>
      <c r="AJ99" s="149"/>
      <c r="AK99" s="79"/>
      <c r="AL99" s="79"/>
      <c r="AM99" s="149"/>
      <c r="AN99" s="149"/>
      <c r="AO99" s="79"/>
      <c r="AP99" s="79"/>
      <c r="AQ99" s="149"/>
      <c r="AR99" s="79"/>
      <c r="AS99" s="79"/>
      <c r="AT99" s="79"/>
      <c r="AU99" s="149"/>
      <c r="AV99" s="79"/>
      <c r="AW99" s="79"/>
      <c r="AX99" s="79"/>
      <c r="AY99" s="150"/>
      <c r="AZ99" s="149"/>
      <c r="BA99" s="79"/>
      <c r="BB99" s="79"/>
      <c r="BC99" s="79"/>
      <c r="BD99" s="151"/>
      <c r="BE99" s="79"/>
      <c r="BF99" s="79"/>
      <c r="BG99" s="79"/>
      <c r="BH99" s="148"/>
      <c r="BI99" s="79"/>
      <c r="BJ99" s="79"/>
      <c r="BK99" s="79"/>
      <c r="BL99" s="79"/>
      <c r="BM99" s="79"/>
      <c r="BN99" s="79"/>
      <c r="BO99" s="79"/>
      <c r="BP99" s="79"/>
      <c r="BQ99" s="79"/>
      <c r="BR99" s="79"/>
      <c r="BS99" s="79"/>
      <c r="BT99" s="79"/>
      <c r="BU99" s="79"/>
      <c r="BV99" s="79"/>
      <c r="BW99" s="79"/>
    </row>
    <row r="100" spans="1:85" x14ac:dyDescent="0.2">
      <c r="A100" s="145"/>
      <c r="B100" s="149"/>
      <c r="C100" s="149"/>
      <c r="D100" s="79"/>
      <c r="E100" s="79"/>
      <c r="F100" s="149"/>
      <c r="G100" s="149"/>
      <c r="H100" s="79"/>
      <c r="I100" s="79"/>
      <c r="J100" s="149"/>
      <c r="K100" s="149"/>
      <c r="L100" s="79"/>
      <c r="M100" s="79"/>
      <c r="N100" s="149"/>
      <c r="O100" s="79"/>
      <c r="P100" s="79"/>
      <c r="Q100" s="79"/>
      <c r="R100" s="149"/>
      <c r="S100" s="149"/>
      <c r="T100" s="79"/>
      <c r="U100" s="79"/>
      <c r="V100" s="149"/>
      <c r="W100" s="149"/>
      <c r="X100" s="79"/>
      <c r="Y100" s="79"/>
      <c r="Z100" s="145"/>
      <c r="AA100" s="149"/>
      <c r="AB100" s="149"/>
      <c r="AC100" s="79"/>
      <c r="AD100" s="79"/>
      <c r="AE100" s="149"/>
      <c r="AF100" s="149"/>
      <c r="AG100" s="79"/>
      <c r="AH100" s="79"/>
      <c r="AI100" s="149"/>
      <c r="AJ100" s="149"/>
      <c r="AK100" s="79"/>
      <c r="AL100" s="79"/>
      <c r="AM100" s="149"/>
      <c r="AN100" s="149"/>
      <c r="AO100" s="79"/>
      <c r="AP100" s="79"/>
      <c r="AQ100" s="149"/>
      <c r="AR100" s="79"/>
      <c r="AS100" s="79"/>
      <c r="AT100" s="79"/>
      <c r="AU100" s="149"/>
      <c r="AV100" s="79"/>
      <c r="AW100" s="79"/>
      <c r="AX100" s="79"/>
      <c r="AY100" s="146"/>
      <c r="AZ100" s="149"/>
      <c r="BA100" s="79"/>
      <c r="BB100" s="79"/>
      <c r="BC100" s="79"/>
      <c r="BD100" s="151"/>
      <c r="BE100" s="79"/>
      <c r="BF100" s="79"/>
      <c r="BG100" s="79"/>
      <c r="BH100" s="145"/>
      <c r="BI100" s="133"/>
      <c r="BJ100" s="79"/>
      <c r="BK100" s="79"/>
      <c r="BL100" s="79"/>
      <c r="BM100" s="79"/>
      <c r="BN100" s="79"/>
      <c r="BO100" s="79"/>
      <c r="BP100" s="79"/>
      <c r="BQ100" s="79"/>
      <c r="BR100" s="79"/>
      <c r="BS100" s="79"/>
      <c r="BT100" s="79"/>
      <c r="BU100" s="79"/>
      <c r="BV100" s="79"/>
      <c r="BW100" s="79"/>
    </row>
    <row r="101" spans="1:85" x14ac:dyDescent="0.2">
      <c r="A101" s="145"/>
      <c r="B101" s="149"/>
      <c r="C101" s="149"/>
      <c r="D101" s="79"/>
      <c r="E101" s="79"/>
      <c r="F101" s="149"/>
      <c r="G101" s="149"/>
      <c r="H101" s="79"/>
      <c r="I101" s="79"/>
      <c r="J101" s="149"/>
      <c r="K101" s="149"/>
      <c r="L101" s="79"/>
      <c r="M101" s="79"/>
      <c r="N101" s="149"/>
      <c r="O101" s="79"/>
      <c r="P101" s="79"/>
      <c r="Q101" s="79"/>
      <c r="R101" s="149"/>
      <c r="S101" s="149"/>
      <c r="T101" s="79"/>
      <c r="U101" s="79"/>
      <c r="V101" s="149"/>
      <c r="W101" s="149"/>
      <c r="X101" s="79"/>
      <c r="Y101" s="79"/>
      <c r="Z101" s="145"/>
      <c r="AA101" s="149"/>
      <c r="AB101" s="149"/>
      <c r="AC101" s="79"/>
      <c r="AD101" s="79"/>
      <c r="AE101" s="149"/>
      <c r="AF101" s="149"/>
      <c r="AG101" s="79"/>
      <c r="AH101" s="79"/>
      <c r="AI101" s="149"/>
      <c r="AJ101" s="149"/>
      <c r="AK101" s="79"/>
      <c r="AL101" s="79"/>
      <c r="AM101" s="149"/>
      <c r="AN101" s="149"/>
      <c r="AO101" s="79"/>
      <c r="AP101" s="79"/>
      <c r="AQ101" s="149"/>
      <c r="AR101" s="79"/>
      <c r="AS101" s="79"/>
      <c r="AT101" s="79"/>
      <c r="AU101" s="149"/>
      <c r="AV101" s="79"/>
      <c r="AW101" s="79"/>
      <c r="AX101" s="79"/>
      <c r="AY101" s="146"/>
      <c r="AZ101" s="149"/>
      <c r="BA101" s="79"/>
      <c r="BB101" s="79"/>
      <c r="BC101" s="79"/>
      <c r="BD101" s="151"/>
      <c r="BE101" s="79"/>
      <c r="BF101" s="79"/>
      <c r="BG101" s="79"/>
      <c r="BH101" s="145"/>
      <c r="BI101" s="133"/>
      <c r="BJ101" s="79"/>
      <c r="BK101" s="79"/>
      <c r="BL101" s="79"/>
      <c r="BM101" s="79"/>
      <c r="BN101" s="79"/>
      <c r="BO101" s="79"/>
      <c r="BP101" s="79"/>
      <c r="BQ101" s="79"/>
      <c r="BR101" s="79"/>
      <c r="BS101" s="79"/>
      <c r="BT101" s="79"/>
      <c r="BU101" s="79"/>
      <c r="BV101" s="79"/>
      <c r="BW101" s="79"/>
    </row>
    <row r="102" spans="1:85" x14ac:dyDescent="0.2">
      <c r="A102" s="145"/>
      <c r="B102" s="149"/>
      <c r="C102" s="149"/>
      <c r="D102" s="79"/>
      <c r="E102" s="79"/>
      <c r="F102" s="149"/>
      <c r="G102" s="149"/>
      <c r="H102" s="79"/>
      <c r="I102" s="79"/>
      <c r="J102" s="149"/>
      <c r="K102" s="149"/>
      <c r="L102" s="79"/>
      <c r="M102" s="79"/>
      <c r="N102" s="149"/>
      <c r="O102" s="79"/>
      <c r="P102" s="79"/>
      <c r="Q102" s="79"/>
      <c r="R102" s="149"/>
      <c r="S102" s="149"/>
      <c r="T102" s="79"/>
      <c r="U102" s="79"/>
      <c r="V102" s="149"/>
      <c r="W102" s="149"/>
      <c r="X102" s="79"/>
      <c r="Y102" s="79"/>
      <c r="Z102" s="145"/>
      <c r="AA102" s="149"/>
      <c r="AB102" s="149"/>
      <c r="AC102" s="79"/>
      <c r="AD102" s="79"/>
      <c r="AE102" s="149"/>
      <c r="AF102" s="149"/>
      <c r="AG102" s="79"/>
      <c r="AH102" s="79"/>
      <c r="AI102" s="149"/>
      <c r="AJ102" s="149"/>
      <c r="AK102" s="79"/>
      <c r="AL102" s="79"/>
      <c r="AM102" s="149"/>
      <c r="AN102" s="149"/>
      <c r="AO102" s="79"/>
      <c r="AP102" s="79"/>
      <c r="AQ102" s="149"/>
      <c r="AR102" s="79"/>
      <c r="AS102" s="79"/>
      <c r="AT102" s="79"/>
      <c r="AU102" s="149"/>
      <c r="AV102" s="79"/>
      <c r="AW102" s="79"/>
      <c r="AX102" s="79"/>
      <c r="AY102" s="146"/>
      <c r="AZ102" s="149"/>
      <c r="BA102" s="79"/>
      <c r="BB102" s="79"/>
      <c r="BC102" s="79"/>
      <c r="BD102" s="151"/>
      <c r="BE102" s="79"/>
      <c r="BF102" s="79"/>
      <c r="BG102" s="79"/>
      <c r="BH102" s="145"/>
      <c r="BI102" s="133"/>
      <c r="BJ102" s="79"/>
      <c r="BK102" s="79"/>
      <c r="BL102" s="79"/>
      <c r="BM102" s="79"/>
      <c r="BN102" s="79"/>
      <c r="BO102" s="79"/>
      <c r="BP102" s="79"/>
      <c r="BQ102" s="79"/>
      <c r="BR102" s="79"/>
      <c r="BS102" s="79"/>
      <c r="BT102" s="79"/>
      <c r="BU102" s="79"/>
      <c r="BV102" s="79"/>
      <c r="BW102" s="79"/>
    </row>
    <row r="103" spans="1:85" x14ac:dyDescent="0.2">
      <c r="A103" s="145"/>
      <c r="B103" s="149"/>
      <c r="C103" s="149"/>
      <c r="D103" s="79"/>
      <c r="E103" s="79"/>
      <c r="F103" s="149"/>
      <c r="G103" s="149"/>
      <c r="H103" s="79"/>
      <c r="I103" s="79"/>
      <c r="J103" s="149"/>
      <c r="K103" s="149"/>
      <c r="L103" s="79"/>
      <c r="M103" s="79"/>
      <c r="N103" s="149"/>
      <c r="O103" s="79"/>
      <c r="P103" s="79"/>
      <c r="Q103" s="79"/>
      <c r="R103" s="149"/>
      <c r="S103" s="149"/>
      <c r="T103" s="79"/>
      <c r="U103" s="79"/>
      <c r="V103" s="149"/>
      <c r="W103" s="149"/>
      <c r="X103" s="79"/>
      <c r="Y103" s="79"/>
      <c r="Z103" s="145"/>
      <c r="AA103" s="149"/>
      <c r="AB103" s="149"/>
      <c r="AC103" s="79"/>
      <c r="AD103" s="79"/>
      <c r="AE103" s="149"/>
      <c r="AF103" s="149"/>
      <c r="AG103" s="79"/>
      <c r="AH103" s="79"/>
      <c r="AI103" s="149"/>
      <c r="AJ103" s="149"/>
      <c r="AK103" s="79"/>
      <c r="AL103" s="79"/>
      <c r="AM103" s="149"/>
      <c r="AN103" s="149"/>
      <c r="AO103" s="79"/>
      <c r="AP103" s="79"/>
      <c r="AQ103" s="149"/>
      <c r="AR103" s="79"/>
      <c r="AS103" s="79"/>
      <c r="AT103" s="79"/>
      <c r="AU103" s="149"/>
      <c r="AV103" s="79"/>
      <c r="AW103" s="79"/>
      <c r="AX103" s="79"/>
      <c r="AY103" s="146"/>
      <c r="AZ103" s="149"/>
      <c r="BA103" s="79"/>
      <c r="BB103" s="79"/>
      <c r="BC103" s="79"/>
      <c r="BD103" s="151"/>
      <c r="BE103" s="79"/>
      <c r="BF103" s="79"/>
      <c r="BG103" s="79"/>
      <c r="BH103" s="145"/>
      <c r="BI103" s="133"/>
      <c r="BJ103" s="79"/>
      <c r="BK103" s="79"/>
      <c r="BL103" s="79"/>
      <c r="BM103" s="79"/>
      <c r="BN103" s="79"/>
      <c r="BO103" s="79"/>
      <c r="BP103" s="79"/>
      <c r="BQ103" s="79"/>
      <c r="BR103" s="79"/>
      <c r="BS103" s="79"/>
      <c r="BT103" s="79"/>
      <c r="BU103" s="79"/>
      <c r="BV103" s="79"/>
      <c r="BW103" s="79"/>
      <c r="CG103" s="68" t="s">
        <v>2</v>
      </c>
    </row>
    <row r="104" spans="1:85" x14ac:dyDescent="0.2">
      <c r="A104" s="145"/>
      <c r="B104" s="149"/>
      <c r="C104" s="149"/>
      <c r="D104" s="79"/>
      <c r="E104" s="79"/>
      <c r="F104" s="149"/>
      <c r="G104" s="149"/>
      <c r="H104" s="79"/>
      <c r="I104" s="79"/>
      <c r="J104" s="149"/>
      <c r="K104" s="149"/>
      <c r="L104" s="79"/>
      <c r="M104" s="79"/>
      <c r="N104" s="149"/>
      <c r="O104" s="79"/>
      <c r="P104" s="79"/>
      <c r="Q104" s="79"/>
      <c r="R104" s="149"/>
      <c r="S104" s="149"/>
      <c r="T104" s="79"/>
      <c r="U104" s="79"/>
      <c r="V104" s="149"/>
      <c r="W104" s="149"/>
      <c r="X104" s="79"/>
      <c r="Y104" s="79"/>
      <c r="Z104" s="145"/>
      <c r="AA104" s="149"/>
      <c r="AB104" s="149"/>
      <c r="AC104" s="79"/>
      <c r="AD104" s="79"/>
      <c r="AE104" s="149"/>
      <c r="AF104" s="149"/>
      <c r="AG104" s="79"/>
      <c r="AH104" s="79"/>
      <c r="AI104" s="149"/>
      <c r="AJ104" s="149"/>
      <c r="AK104" s="79"/>
      <c r="AL104" s="79"/>
      <c r="AM104" s="149"/>
      <c r="AN104" s="149"/>
      <c r="AO104" s="79"/>
      <c r="AP104" s="79"/>
      <c r="AQ104" s="149"/>
      <c r="AR104" s="79"/>
      <c r="AS104" s="79"/>
      <c r="AT104" s="79"/>
      <c r="AU104" s="149"/>
      <c r="AV104" s="79"/>
      <c r="AW104" s="79"/>
      <c r="AX104" s="79"/>
      <c r="AY104" s="146"/>
      <c r="AZ104" s="149"/>
      <c r="BA104" s="79"/>
      <c r="BB104" s="79"/>
      <c r="BC104" s="79"/>
      <c r="BD104" s="151"/>
      <c r="BE104" s="79"/>
      <c r="BF104" s="79"/>
      <c r="BG104" s="79"/>
      <c r="BH104" s="145"/>
      <c r="BI104" s="133"/>
      <c r="BJ104" s="79"/>
      <c r="BK104" s="79"/>
      <c r="BL104" s="79"/>
      <c r="BM104" s="79"/>
      <c r="BN104" s="79"/>
      <c r="BO104" s="79"/>
      <c r="BP104" s="79"/>
      <c r="BQ104" s="79"/>
      <c r="BR104" s="79"/>
      <c r="BS104" s="79"/>
      <c r="BT104" s="79"/>
      <c r="BU104" s="79"/>
      <c r="BV104" s="79"/>
      <c r="BW104" s="79"/>
    </row>
    <row r="105" spans="1:85" x14ac:dyDescent="0.2">
      <c r="A105" s="145"/>
      <c r="B105" s="149"/>
      <c r="C105" s="149"/>
      <c r="D105" s="79"/>
      <c r="E105" s="79"/>
      <c r="F105" s="149"/>
      <c r="G105" s="149"/>
      <c r="H105" s="79"/>
      <c r="I105" s="79"/>
      <c r="J105" s="149"/>
      <c r="K105" s="149"/>
      <c r="L105" s="79"/>
      <c r="M105" s="79"/>
      <c r="N105" s="149"/>
      <c r="O105" s="79"/>
      <c r="P105" s="79"/>
      <c r="Q105" s="79"/>
      <c r="R105" s="149"/>
      <c r="S105" s="149"/>
      <c r="T105" s="79"/>
      <c r="U105" s="79"/>
      <c r="V105" s="149"/>
      <c r="W105" s="149"/>
      <c r="X105" s="79"/>
      <c r="Y105" s="79"/>
      <c r="Z105" s="145"/>
      <c r="AA105" s="149"/>
      <c r="AB105" s="149"/>
      <c r="AC105" s="79"/>
      <c r="AD105" s="79"/>
      <c r="AE105" s="149"/>
      <c r="AF105" s="149"/>
      <c r="AG105" s="79"/>
      <c r="AH105" s="79"/>
      <c r="AI105" s="149"/>
      <c r="AJ105" s="149"/>
      <c r="AK105" s="79"/>
      <c r="AL105" s="79"/>
      <c r="AM105" s="149"/>
      <c r="AN105" s="149"/>
      <c r="AO105" s="79"/>
      <c r="AP105" s="79"/>
      <c r="AQ105" s="149"/>
      <c r="AR105" s="79"/>
      <c r="AS105" s="79"/>
      <c r="AT105" s="79"/>
      <c r="AU105" s="149"/>
      <c r="AV105" s="79"/>
      <c r="AW105" s="79"/>
      <c r="AX105" s="79"/>
      <c r="AY105" s="146"/>
      <c r="AZ105" s="149"/>
      <c r="BA105" s="79"/>
      <c r="BB105" s="79"/>
      <c r="BC105" s="79"/>
      <c r="BD105" s="151"/>
      <c r="BE105" s="79"/>
      <c r="BF105" s="79"/>
      <c r="BG105" s="79"/>
      <c r="BH105" s="145"/>
      <c r="BI105" s="133"/>
      <c r="BJ105" s="79"/>
      <c r="BK105" s="79"/>
      <c r="BL105" s="79"/>
      <c r="BM105" s="79"/>
      <c r="BN105" s="79"/>
      <c r="BO105" s="79"/>
      <c r="BP105" s="79"/>
      <c r="BQ105" s="79"/>
      <c r="BR105" s="79"/>
      <c r="BS105" s="79"/>
      <c r="BT105" s="79"/>
      <c r="BU105" s="79"/>
      <c r="BV105" s="79"/>
      <c r="BW105" s="79"/>
    </row>
    <row r="106" spans="1:85" x14ac:dyDescent="0.2">
      <c r="A106" s="145"/>
      <c r="B106" s="149"/>
      <c r="C106" s="149"/>
      <c r="D106" s="79"/>
      <c r="E106" s="79"/>
      <c r="F106" s="149"/>
      <c r="G106" s="149"/>
      <c r="H106" s="79"/>
      <c r="I106" s="79"/>
      <c r="J106" s="149"/>
      <c r="K106" s="149"/>
      <c r="L106" s="79"/>
      <c r="M106" s="79"/>
      <c r="N106" s="149"/>
      <c r="O106" s="79"/>
      <c r="P106" s="79"/>
      <c r="Q106" s="79"/>
      <c r="R106" s="149"/>
      <c r="S106" s="149"/>
      <c r="T106" s="79"/>
      <c r="U106" s="79"/>
      <c r="V106" s="149"/>
      <c r="W106" s="149"/>
      <c r="X106" s="79"/>
      <c r="Y106" s="79"/>
      <c r="Z106" s="145"/>
      <c r="AA106" s="149"/>
      <c r="AB106" s="149"/>
      <c r="AC106" s="79"/>
      <c r="AD106" s="79"/>
      <c r="AE106" s="149"/>
      <c r="AF106" s="149"/>
      <c r="AG106" s="79"/>
      <c r="AH106" s="79"/>
      <c r="AI106" s="149"/>
      <c r="AJ106" s="149"/>
      <c r="AK106" s="79"/>
      <c r="AL106" s="79"/>
      <c r="AM106" s="149"/>
      <c r="AN106" s="149"/>
      <c r="AO106" s="79"/>
      <c r="AP106" s="79"/>
      <c r="AQ106" s="149"/>
      <c r="AR106" s="79"/>
      <c r="AS106" s="79"/>
      <c r="AT106" s="79"/>
      <c r="AU106" s="149"/>
      <c r="AV106" s="79"/>
      <c r="AW106" s="79"/>
      <c r="AX106" s="79"/>
      <c r="AY106" s="146"/>
      <c r="AZ106" s="149"/>
      <c r="BA106" s="79"/>
      <c r="BB106" s="79"/>
      <c r="BC106" s="79"/>
      <c r="BD106" s="151"/>
      <c r="BE106" s="79"/>
      <c r="BF106" s="79"/>
      <c r="BG106" s="79"/>
      <c r="BH106" s="145"/>
      <c r="BI106" s="133"/>
      <c r="BJ106" s="79"/>
      <c r="BK106" s="79"/>
      <c r="BL106" s="79"/>
      <c r="BM106" s="79"/>
      <c r="BN106" s="79"/>
      <c r="BO106" s="79"/>
      <c r="BP106" s="79"/>
      <c r="BQ106" s="79"/>
      <c r="BR106" s="79"/>
      <c r="BS106" s="79"/>
      <c r="BT106" s="79"/>
      <c r="BU106" s="79"/>
      <c r="BV106" s="79"/>
      <c r="BW106" s="79"/>
    </row>
    <row r="107" spans="1:85" x14ac:dyDescent="0.2">
      <c r="A107" s="145"/>
      <c r="B107" s="149"/>
      <c r="C107" s="149"/>
      <c r="D107" s="79"/>
      <c r="E107" s="79"/>
      <c r="F107" s="149"/>
      <c r="G107" s="149"/>
      <c r="H107" s="79"/>
      <c r="I107" s="79"/>
      <c r="J107" s="149"/>
      <c r="K107" s="149"/>
      <c r="L107" s="79"/>
      <c r="M107" s="79"/>
      <c r="N107" s="149"/>
      <c r="O107" s="79"/>
      <c r="P107" s="79"/>
      <c r="Q107" s="79"/>
      <c r="R107" s="149"/>
      <c r="S107" s="149"/>
      <c r="T107" s="79"/>
      <c r="U107" s="79"/>
      <c r="V107" s="149"/>
      <c r="W107" s="149"/>
      <c r="X107" s="79"/>
      <c r="Y107" s="79"/>
      <c r="Z107" s="145"/>
      <c r="AA107" s="149"/>
      <c r="AB107" s="149"/>
      <c r="AC107" s="79"/>
      <c r="AD107" s="79"/>
      <c r="AE107" s="149"/>
      <c r="AF107" s="149"/>
      <c r="AG107" s="79"/>
      <c r="AH107" s="79"/>
      <c r="AI107" s="149"/>
      <c r="AJ107" s="149"/>
      <c r="AK107" s="79"/>
      <c r="AL107" s="79"/>
      <c r="AM107" s="149"/>
      <c r="AN107" s="149"/>
      <c r="AO107" s="79"/>
      <c r="AP107" s="79"/>
      <c r="AQ107" s="149"/>
      <c r="AR107" s="79"/>
      <c r="AS107" s="79"/>
      <c r="AT107" s="79"/>
      <c r="AU107" s="149"/>
      <c r="AV107" s="79"/>
      <c r="AW107" s="79"/>
      <c r="AX107" s="79"/>
      <c r="AY107" s="146"/>
      <c r="AZ107" s="149"/>
      <c r="BA107" s="79"/>
      <c r="BB107" s="79"/>
      <c r="BC107" s="79"/>
      <c r="BD107" s="151"/>
      <c r="BE107" s="79"/>
      <c r="BF107" s="79"/>
      <c r="BG107" s="79"/>
      <c r="BH107" s="145"/>
      <c r="BI107" s="133"/>
      <c r="BJ107" s="79"/>
      <c r="BK107" s="79"/>
      <c r="BL107" s="79"/>
      <c r="BM107" s="79"/>
      <c r="BN107" s="79"/>
      <c r="BO107" s="79"/>
      <c r="BP107" s="79"/>
      <c r="BQ107" s="79"/>
      <c r="BR107" s="79"/>
      <c r="BS107" s="79"/>
      <c r="BT107" s="79"/>
      <c r="BU107" s="79"/>
      <c r="BV107" s="79"/>
      <c r="BW107" s="79"/>
    </row>
    <row r="108" spans="1:85" x14ac:dyDescent="0.2">
      <c r="A108" s="148"/>
      <c r="B108" s="149"/>
      <c r="C108" s="149"/>
      <c r="D108" s="79"/>
      <c r="E108" s="79"/>
      <c r="F108" s="149"/>
      <c r="G108" s="149"/>
      <c r="H108" s="79"/>
      <c r="I108" s="79"/>
      <c r="J108" s="149"/>
      <c r="K108" s="149"/>
      <c r="L108" s="79"/>
      <c r="M108" s="79"/>
      <c r="N108" s="149"/>
      <c r="O108" s="79"/>
      <c r="P108" s="79"/>
      <c r="Q108" s="79"/>
      <c r="R108" s="149"/>
      <c r="S108" s="149"/>
      <c r="T108" s="79"/>
      <c r="U108" s="79"/>
      <c r="V108" s="149"/>
      <c r="W108" s="149"/>
      <c r="X108" s="79"/>
      <c r="Y108" s="79"/>
      <c r="Z108" s="148"/>
      <c r="AA108" s="149"/>
      <c r="AB108" s="149"/>
      <c r="AC108" s="79"/>
      <c r="AD108" s="79"/>
      <c r="AE108" s="149"/>
      <c r="AF108" s="149"/>
      <c r="AG108" s="79"/>
      <c r="AH108" s="79"/>
      <c r="AI108" s="149"/>
      <c r="AJ108" s="149"/>
      <c r="AK108" s="79"/>
      <c r="AL108" s="79"/>
      <c r="AM108" s="149"/>
      <c r="AN108" s="149"/>
      <c r="AO108" s="79"/>
      <c r="AP108" s="79"/>
      <c r="AQ108" s="149"/>
      <c r="AR108" s="79"/>
      <c r="AS108" s="79"/>
      <c r="AT108" s="79"/>
      <c r="AU108" s="149"/>
      <c r="AV108" s="79"/>
      <c r="AW108" s="79"/>
      <c r="AX108" s="79"/>
      <c r="AY108" s="150"/>
      <c r="AZ108" s="149"/>
      <c r="BA108" s="79"/>
      <c r="BB108" s="79"/>
      <c r="BC108" s="79"/>
      <c r="BD108" s="151"/>
      <c r="BE108" s="79"/>
      <c r="BF108" s="79"/>
      <c r="BG108" s="79"/>
      <c r="BH108" s="148"/>
      <c r="BI108" s="133"/>
      <c r="BJ108" s="79"/>
      <c r="BK108" s="79"/>
      <c r="BL108" s="79"/>
      <c r="BM108" s="79"/>
      <c r="BN108" s="79"/>
      <c r="BO108" s="79"/>
      <c r="BP108" s="79"/>
      <c r="BQ108" s="79"/>
      <c r="BR108" s="79"/>
      <c r="BS108" s="79"/>
      <c r="BT108" s="79"/>
      <c r="BU108" s="79"/>
      <c r="BV108" s="79"/>
      <c r="BW108" s="79"/>
    </row>
    <row r="109" spans="1:85" x14ac:dyDescent="0.2">
      <c r="A109" s="145"/>
      <c r="B109" s="149"/>
      <c r="C109" s="149"/>
      <c r="D109" s="79"/>
      <c r="E109" s="79"/>
      <c r="F109" s="149"/>
      <c r="G109" s="149"/>
      <c r="H109" s="79"/>
      <c r="I109" s="79"/>
      <c r="J109" s="149"/>
      <c r="K109" s="149"/>
      <c r="L109" s="79"/>
      <c r="M109" s="79"/>
      <c r="N109" s="149"/>
      <c r="O109" s="79"/>
      <c r="P109" s="79"/>
      <c r="Q109" s="79"/>
      <c r="R109" s="149"/>
      <c r="S109" s="149"/>
      <c r="T109" s="79"/>
      <c r="U109" s="79"/>
      <c r="V109" s="149"/>
      <c r="W109" s="149"/>
      <c r="X109" s="79"/>
      <c r="Y109" s="79"/>
      <c r="Z109" s="145"/>
      <c r="AA109" s="149"/>
      <c r="AB109" s="149"/>
      <c r="AC109" s="79"/>
      <c r="AD109" s="79"/>
      <c r="AE109" s="149"/>
      <c r="AF109" s="149"/>
      <c r="AG109" s="79"/>
      <c r="AH109" s="79"/>
      <c r="AI109" s="149"/>
      <c r="AJ109" s="149"/>
      <c r="AK109" s="79"/>
      <c r="AL109" s="79"/>
      <c r="AM109" s="149"/>
      <c r="AN109" s="149"/>
      <c r="AO109" s="79"/>
      <c r="AP109" s="79"/>
      <c r="AQ109" s="149"/>
      <c r="AR109" s="79"/>
      <c r="AS109" s="79"/>
      <c r="AT109" s="79"/>
      <c r="AU109" s="149"/>
      <c r="AV109" s="79"/>
      <c r="AW109" s="79"/>
      <c r="AX109" s="79"/>
      <c r="AY109" s="146"/>
      <c r="AZ109" s="149"/>
      <c r="BA109" s="79"/>
      <c r="BB109" s="79"/>
      <c r="BC109" s="79"/>
      <c r="BD109" s="151"/>
      <c r="BE109" s="79"/>
      <c r="BF109" s="79"/>
      <c r="BG109" s="79"/>
      <c r="BH109" s="145"/>
      <c r="BI109" s="133"/>
      <c r="BJ109" s="79"/>
      <c r="BK109" s="79"/>
      <c r="BL109" s="79"/>
      <c r="BM109" s="79"/>
      <c r="BN109" s="79"/>
      <c r="BO109" s="79"/>
      <c r="BP109" s="79"/>
      <c r="BQ109" s="79"/>
      <c r="BR109" s="79"/>
      <c r="BS109" s="79"/>
      <c r="BT109" s="79"/>
      <c r="BU109" s="79"/>
      <c r="BV109" s="79"/>
      <c r="BW109" s="79"/>
    </row>
    <row r="110" spans="1:85" x14ac:dyDescent="0.2">
      <c r="A110" s="145"/>
      <c r="B110" s="149"/>
      <c r="C110" s="149"/>
      <c r="D110" s="79"/>
      <c r="E110" s="79"/>
      <c r="F110" s="149"/>
      <c r="G110" s="149"/>
      <c r="H110" s="79"/>
      <c r="I110" s="79"/>
      <c r="J110" s="149"/>
      <c r="K110" s="149"/>
      <c r="L110" s="79"/>
      <c r="M110" s="79"/>
      <c r="N110" s="149"/>
      <c r="O110" s="79"/>
      <c r="P110" s="79"/>
      <c r="Q110" s="79"/>
      <c r="R110" s="149"/>
      <c r="S110" s="149"/>
      <c r="T110" s="79"/>
      <c r="U110" s="79"/>
      <c r="V110" s="149"/>
      <c r="W110" s="149"/>
      <c r="X110" s="79"/>
      <c r="Y110" s="79"/>
      <c r="Z110" s="145"/>
      <c r="AA110" s="149"/>
      <c r="AB110" s="149"/>
      <c r="AC110" s="79"/>
      <c r="AD110" s="79"/>
      <c r="AE110" s="149"/>
      <c r="AF110" s="149"/>
      <c r="AG110" s="79"/>
      <c r="AH110" s="79"/>
      <c r="AI110" s="149"/>
      <c r="AJ110" s="149"/>
      <c r="AK110" s="79"/>
      <c r="AL110" s="79"/>
      <c r="AM110" s="149"/>
      <c r="AN110" s="149"/>
      <c r="AO110" s="79"/>
      <c r="AP110" s="79"/>
      <c r="AQ110" s="149"/>
      <c r="AR110" s="79"/>
      <c r="AS110" s="79"/>
      <c r="AT110" s="79"/>
      <c r="AU110" s="149"/>
      <c r="AV110" s="79"/>
      <c r="AW110" s="79"/>
      <c r="AX110" s="79"/>
      <c r="AY110" s="146"/>
      <c r="AZ110" s="149"/>
      <c r="BA110" s="79"/>
      <c r="BB110" s="79"/>
      <c r="BC110" s="79"/>
      <c r="BD110" s="151"/>
      <c r="BE110" s="79"/>
      <c r="BF110" s="79"/>
      <c r="BG110" s="79"/>
      <c r="BH110" s="145"/>
      <c r="BI110" s="133"/>
      <c r="BJ110" s="79"/>
      <c r="BK110" s="79"/>
      <c r="BL110" s="79"/>
      <c r="BM110" s="79"/>
      <c r="BN110" s="79"/>
      <c r="BO110" s="79"/>
      <c r="BP110" s="79"/>
      <c r="BQ110" s="79"/>
      <c r="BR110" s="79"/>
      <c r="BS110" s="79"/>
      <c r="BT110" s="79"/>
      <c r="BU110" s="79"/>
      <c r="BV110" s="79"/>
      <c r="BW110" s="79"/>
    </row>
    <row r="111" spans="1:85" x14ac:dyDescent="0.2">
      <c r="A111" s="145"/>
      <c r="B111" s="149"/>
      <c r="C111" s="149"/>
      <c r="D111" s="79"/>
      <c r="E111" s="79"/>
      <c r="F111" s="149"/>
      <c r="G111" s="149"/>
      <c r="H111" s="79"/>
      <c r="I111" s="79"/>
      <c r="J111" s="149"/>
      <c r="K111" s="149"/>
      <c r="L111" s="79"/>
      <c r="M111" s="79"/>
      <c r="N111" s="149"/>
      <c r="O111" s="79"/>
      <c r="P111" s="79"/>
      <c r="Q111" s="79"/>
      <c r="R111" s="149"/>
      <c r="S111" s="149"/>
      <c r="T111" s="79"/>
      <c r="U111" s="79"/>
      <c r="V111" s="149"/>
      <c r="W111" s="149"/>
      <c r="X111" s="79"/>
      <c r="Y111" s="79"/>
      <c r="Z111" s="145"/>
      <c r="AA111" s="149"/>
      <c r="AB111" s="149"/>
      <c r="AC111" s="79"/>
      <c r="AD111" s="79"/>
      <c r="AE111" s="149"/>
      <c r="AF111" s="149"/>
      <c r="AG111" s="79"/>
      <c r="AH111" s="79"/>
      <c r="AI111" s="149"/>
      <c r="AJ111" s="149"/>
      <c r="AK111" s="79"/>
      <c r="AL111" s="79"/>
      <c r="AM111" s="149"/>
      <c r="AN111" s="149"/>
      <c r="AO111" s="79"/>
      <c r="AP111" s="79"/>
      <c r="AQ111" s="149"/>
      <c r="AR111" s="79"/>
      <c r="AS111" s="79"/>
      <c r="AT111" s="79"/>
      <c r="AU111" s="149"/>
      <c r="AV111" s="79"/>
      <c r="AW111" s="79"/>
      <c r="AX111" s="79"/>
      <c r="AY111" s="146"/>
      <c r="AZ111" s="149"/>
      <c r="BA111" s="79"/>
      <c r="BB111" s="79"/>
      <c r="BC111" s="79"/>
      <c r="BD111" s="151"/>
      <c r="BE111" s="79"/>
      <c r="BF111" s="79"/>
      <c r="BG111" s="79"/>
      <c r="BH111" s="145"/>
      <c r="BI111" s="133"/>
      <c r="BJ111" s="79"/>
      <c r="BK111" s="79"/>
      <c r="BL111" s="79"/>
      <c r="BM111" s="79"/>
      <c r="BN111" s="79"/>
      <c r="BO111" s="79"/>
      <c r="BP111" s="79"/>
      <c r="BQ111" s="79"/>
      <c r="BR111" s="79"/>
      <c r="BS111" s="79"/>
      <c r="BT111" s="79"/>
      <c r="BU111" s="79"/>
      <c r="BV111" s="79"/>
      <c r="BW111" s="79"/>
    </row>
    <row r="112" spans="1:85" x14ac:dyDescent="0.2">
      <c r="A112" s="145"/>
      <c r="B112" s="149"/>
      <c r="C112" s="149"/>
      <c r="D112" s="79"/>
      <c r="E112" s="79"/>
      <c r="F112" s="149"/>
      <c r="G112" s="149"/>
      <c r="H112" s="79"/>
      <c r="I112" s="79"/>
      <c r="J112" s="149"/>
      <c r="K112" s="149"/>
      <c r="L112" s="79"/>
      <c r="M112" s="79"/>
      <c r="N112" s="149"/>
      <c r="O112" s="79"/>
      <c r="P112" s="79"/>
      <c r="Q112" s="79"/>
      <c r="R112" s="149"/>
      <c r="S112" s="149"/>
      <c r="T112" s="79"/>
      <c r="U112" s="79"/>
      <c r="V112" s="149"/>
      <c r="W112" s="149"/>
      <c r="X112" s="79"/>
      <c r="Y112" s="79"/>
      <c r="Z112" s="145"/>
      <c r="AA112" s="149"/>
      <c r="AB112" s="149"/>
      <c r="AC112" s="79"/>
      <c r="AD112" s="79"/>
      <c r="AE112" s="149"/>
      <c r="AF112" s="149"/>
      <c r="AG112" s="79"/>
      <c r="AH112" s="79"/>
      <c r="AI112" s="149"/>
      <c r="AJ112" s="149"/>
      <c r="AK112" s="79"/>
      <c r="AL112" s="79"/>
      <c r="AM112" s="149"/>
      <c r="AN112" s="149"/>
      <c r="AO112" s="79"/>
      <c r="AP112" s="79"/>
      <c r="AQ112" s="149"/>
      <c r="AR112" s="79"/>
      <c r="AS112" s="79"/>
      <c r="AT112" s="79"/>
      <c r="AU112" s="149"/>
      <c r="AV112" s="79"/>
      <c r="AW112" s="79"/>
      <c r="AX112" s="79"/>
      <c r="AY112" s="146"/>
      <c r="AZ112" s="149"/>
      <c r="BA112" s="79"/>
      <c r="BB112" s="79"/>
      <c r="BC112" s="79"/>
      <c r="BD112" s="151"/>
      <c r="BE112" s="79"/>
      <c r="BF112" s="79"/>
      <c r="BG112" s="79"/>
      <c r="BH112" s="145"/>
      <c r="BI112" s="133"/>
      <c r="BJ112" s="79"/>
      <c r="BK112" s="79"/>
      <c r="BL112" s="79"/>
      <c r="BM112" s="79"/>
      <c r="BN112" s="79"/>
      <c r="BO112" s="79"/>
      <c r="BP112" s="79"/>
      <c r="BQ112" s="79"/>
      <c r="BR112" s="79"/>
      <c r="BS112" s="79"/>
      <c r="BT112" s="79"/>
      <c r="BU112" s="79"/>
      <c r="BV112" s="79"/>
      <c r="BW112" s="79"/>
    </row>
    <row r="113" spans="1:82" x14ac:dyDescent="0.2">
      <c r="A113" s="145"/>
      <c r="B113" s="149"/>
      <c r="C113" s="149"/>
      <c r="D113" s="79"/>
      <c r="E113" s="79"/>
      <c r="F113" s="149"/>
      <c r="G113" s="149"/>
      <c r="H113" s="79"/>
      <c r="I113" s="79"/>
      <c r="J113" s="149"/>
      <c r="K113" s="149"/>
      <c r="L113" s="79"/>
      <c r="M113" s="79"/>
      <c r="N113" s="149"/>
      <c r="O113" s="79"/>
      <c r="P113" s="79"/>
      <c r="Q113" s="79"/>
      <c r="R113" s="149"/>
      <c r="S113" s="149"/>
      <c r="T113" s="79"/>
      <c r="U113" s="79"/>
      <c r="V113" s="149"/>
      <c r="W113" s="149"/>
      <c r="X113" s="79"/>
      <c r="Y113" s="79"/>
      <c r="Z113" s="145"/>
      <c r="AA113" s="149"/>
      <c r="AB113" s="149"/>
      <c r="AC113" s="79"/>
      <c r="AD113" s="79"/>
      <c r="AE113" s="149"/>
      <c r="AF113" s="149"/>
      <c r="AG113" s="79"/>
      <c r="AH113" s="79"/>
      <c r="AI113" s="149"/>
      <c r="AJ113" s="149"/>
      <c r="AK113" s="79"/>
      <c r="AL113" s="79"/>
      <c r="AM113" s="149"/>
      <c r="AN113" s="149"/>
      <c r="AO113" s="79"/>
      <c r="AP113" s="79"/>
      <c r="AQ113" s="149"/>
      <c r="AR113" s="79"/>
      <c r="AS113" s="79"/>
      <c r="AT113" s="79"/>
      <c r="AU113" s="149"/>
      <c r="AV113" s="79"/>
      <c r="AW113" s="79"/>
      <c r="AX113" s="79"/>
      <c r="AY113" s="146"/>
      <c r="AZ113" s="149"/>
      <c r="BA113" s="79"/>
      <c r="BB113" s="79"/>
      <c r="BC113" s="79"/>
      <c r="BD113" s="151"/>
      <c r="BE113" s="79"/>
      <c r="BF113" s="79"/>
      <c r="BG113" s="79"/>
      <c r="BH113" s="145"/>
      <c r="BI113" s="133"/>
      <c r="BJ113" s="79"/>
      <c r="BK113" s="79"/>
      <c r="BL113" s="79"/>
      <c r="BM113" s="79"/>
      <c r="BN113" s="79"/>
      <c r="BO113" s="79"/>
      <c r="BP113" s="79"/>
      <c r="BQ113" s="79"/>
      <c r="BR113" s="79"/>
      <c r="BS113" s="79"/>
      <c r="BT113" s="79"/>
      <c r="BU113" s="79"/>
      <c r="BV113" s="79"/>
      <c r="BW113" s="79"/>
    </row>
    <row r="114" spans="1:82" x14ac:dyDescent="0.2">
      <c r="A114" s="145"/>
      <c r="B114" s="149"/>
      <c r="C114" s="149"/>
      <c r="D114" s="79"/>
      <c r="E114" s="79"/>
      <c r="F114" s="149"/>
      <c r="G114" s="149"/>
      <c r="H114" s="79"/>
      <c r="I114" s="79"/>
      <c r="J114" s="149"/>
      <c r="K114" s="149"/>
      <c r="L114" s="79"/>
      <c r="M114" s="79"/>
      <c r="N114" s="149"/>
      <c r="O114" s="79"/>
      <c r="P114" s="79"/>
      <c r="Q114" s="79"/>
      <c r="R114" s="149"/>
      <c r="S114" s="149"/>
      <c r="T114" s="79"/>
      <c r="U114" s="79"/>
      <c r="V114" s="149"/>
      <c r="W114" s="149"/>
      <c r="X114" s="79"/>
      <c r="Y114" s="79"/>
      <c r="Z114" s="145"/>
      <c r="AA114" s="149"/>
      <c r="AB114" s="149"/>
      <c r="AC114" s="79"/>
      <c r="AD114" s="79"/>
      <c r="AE114" s="149"/>
      <c r="AF114" s="149"/>
      <c r="AG114" s="79"/>
      <c r="AH114" s="79"/>
      <c r="AI114" s="149"/>
      <c r="AJ114" s="149"/>
      <c r="AK114" s="79"/>
      <c r="AL114" s="79"/>
      <c r="AM114" s="149"/>
      <c r="AN114" s="149"/>
      <c r="AO114" s="79"/>
      <c r="AP114" s="79"/>
      <c r="AQ114" s="149"/>
      <c r="AR114" s="79"/>
      <c r="AS114" s="79"/>
      <c r="AT114" s="79"/>
      <c r="AU114" s="149"/>
      <c r="AV114" s="79"/>
      <c r="AW114" s="79"/>
      <c r="AX114" s="79"/>
      <c r="AY114" s="146"/>
      <c r="AZ114" s="149"/>
      <c r="BA114" s="79"/>
      <c r="BB114" s="79"/>
      <c r="BC114" s="79"/>
      <c r="BD114" s="151"/>
      <c r="BE114" s="79"/>
      <c r="BF114" s="79"/>
      <c r="BG114" s="79"/>
      <c r="BH114" s="145"/>
      <c r="BI114" s="133"/>
      <c r="BJ114" s="79"/>
      <c r="BK114" s="79"/>
      <c r="BL114" s="79"/>
      <c r="BM114" s="79"/>
      <c r="BN114" s="79"/>
      <c r="BO114" s="79"/>
      <c r="BP114" s="79"/>
      <c r="BQ114" s="79"/>
      <c r="BR114" s="79"/>
      <c r="BS114" s="79"/>
      <c r="BT114" s="79"/>
      <c r="BU114" s="79"/>
      <c r="BV114" s="79"/>
      <c r="BW114" s="79"/>
    </row>
    <row r="115" spans="1:82" x14ac:dyDescent="0.2">
      <c r="A115" s="145"/>
      <c r="B115" s="149"/>
      <c r="C115" s="149"/>
      <c r="D115" s="79"/>
      <c r="E115" s="79"/>
      <c r="F115" s="149"/>
      <c r="G115" s="149"/>
      <c r="H115" s="79"/>
      <c r="I115" s="79"/>
      <c r="J115" s="149"/>
      <c r="K115" s="149"/>
      <c r="L115" s="79"/>
      <c r="M115" s="79"/>
      <c r="N115" s="149"/>
      <c r="O115" s="79"/>
      <c r="P115" s="79"/>
      <c r="Q115" s="79"/>
      <c r="R115" s="149"/>
      <c r="S115" s="149"/>
      <c r="T115" s="79"/>
      <c r="U115" s="79"/>
      <c r="V115" s="149"/>
      <c r="W115" s="149"/>
      <c r="X115" s="79"/>
      <c r="Y115" s="79"/>
      <c r="Z115" s="145"/>
      <c r="AA115" s="149"/>
      <c r="AB115" s="149"/>
      <c r="AC115" s="79"/>
      <c r="AD115" s="79"/>
      <c r="AE115" s="149"/>
      <c r="AF115" s="149"/>
      <c r="AG115" s="79"/>
      <c r="AH115" s="79"/>
      <c r="AI115" s="149"/>
      <c r="AJ115" s="149"/>
      <c r="AK115" s="79"/>
      <c r="AL115" s="79"/>
      <c r="AM115" s="149"/>
      <c r="AN115" s="149"/>
      <c r="AO115" s="79"/>
      <c r="AP115" s="79"/>
      <c r="AQ115" s="149"/>
      <c r="AR115" s="79"/>
      <c r="AS115" s="79"/>
      <c r="AT115" s="79"/>
      <c r="AU115" s="149"/>
      <c r="AV115" s="79"/>
      <c r="AW115" s="79"/>
      <c r="AX115" s="79"/>
      <c r="AY115" s="146"/>
      <c r="AZ115" s="149"/>
      <c r="BA115" s="79"/>
      <c r="BB115" s="79"/>
      <c r="BC115" s="79"/>
      <c r="BD115" s="151"/>
      <c r="BE115" s="79"/>
      <c r="BF115" s="79"/>
      <c r="BG115" s="79"/>
      <c r="BH115" s="145"/>
      <c r="BI115" s="133"/>
      <c r="BJ115" s="79"/>
      <c r="BK115" s="79"/>
      <c r="BL115" s="79"/>
      <c r="BM115" s="79"/>
      <c r="BN115" s="79"/>
      <c r="BO115" s="79"/>
      <c r="BP115" s="79"/>
      <c r="BQ115" s="79"/>
      <c r="BR115" s="79"/>
      <c r="BS115" s="79"/>
      <c r="BT115" s="79"/>
      <c r="BU115" s="79"/>
      <c r="BV115" s="79"/>
      <c r="BW115" s="79"/>
    </row>
    <row r="116" spans="1:82" x14ac:dyDescent="0.2">
      <c r="A116" s="145"/>
      <c r="B116" s="149"/>
      <c r="C116" s="149"/>
      <c r="D116" s="79"/>
      <c r="E116" s="79"/>
      <c r="F116" s="149"/>
      <c r="G116" s="149"/>
      <c r="H116" s="79"/>
      <c r="I116" s="79"/>
      <c r="J116" s="149"/>
      <c r="K116" s="149"/>
      <c r="L116" s="79"/>
      <c r="M116" s="79"/>
      <c r="N116" s="149"/>
      <c r="O116" s="79"/>
      <c r="P116" s="79"/>
      <c r="Q116" s="79"/>
      <c r="R116" s="149"/>
      <c r="S116" s="149"/>
      <c r="T116" s="79"/>
      <c r="U116" s="79"/>
      <c r="V116" s="149"/>
      <c r="W116" s="149"/>
      <c r="X116" s="79"/>
      <c r="Y116" s="79"/>
      <c r="Z116" s="145"/>
      <c r="AA116" s="149"/>
      <c r="AB116" s="149"/>
      <c r="AC116" s="79"/>
      <c r="AD116" s="79"/>
      <c r="AE116" s="149"/>
      <c r="AF116" s="149"/>
      <c r="AG116" s="79"/>
      <c r="AH116" s="79"/>
      <c r="AI116" s="149"/>
      <c r="AJ116" s="149"/>
      <c r="AK116" s="79"/>
      <c r="AL116" s="79"/>
      <c r="AM116" s="149"/>
      <c r="AN116" s="149"/>
      <c r="AO116" s="79"/>
      <c r="AP116" s="79"/>
      <c r="AQ116" s="149"/>
      <c r="AR116" s="79"/>
      <c r="AS116" s="79"/>
      <c r="AT116" s="79"/>
      <c r="AU116" s="149"/>
      <c r="AV116" s="79"/>
      <c r="AW116" s="79"/>
      <c r="AX116" s="79"/>
      <c r="AY116" s="146"/>
      <c r="AZ116" s="149"/>
      <c r="BA116" s="79"/>
      <c r="BB116" s="79"/>
      <c r="BC116" s="79"/>
      <c r="BD116" s="151"/>
      <c r="BE116" s="79"/>
      <c r="BF116" s="79"/>
      <c r="BG116" s="79"/>
      <c r="BH116" s="145"/>
      <c r="BI116" s="133"/>
      <c r="BJ116" s="79"/>
      <c r="BK116" s="79"/>
      <c r="BL116" s="79"/>
      <c r="BM116" s="79"/>
      <c r="BN116" s="79"/>
      <c r="BO116" s="79"/>
      <c r="BP116" s="79"/>
      <c r="BQ116" s="79"/>
      <c r="BR116" s="79"/>
      <c r="BS116" s="79"/>
      <c r="BT116" s="79"/>
      <c r="BU116" s="79"/>
      <c r="BV116" s="79"/>
      <c r="BW116" s="79"/>
    </row>
    <row r="117" spans="1:82" x14ac:dyDescent="0.2">
      <c r="A117" s="145"/>
      <c r="B117" s="149"/>
      <c r="C117" s="149"/>
      <c r="D117" s="79"/>
      <c r="E117" s="79"/>
      <c r="F117" s="149"/>
      <c r="G117" s="149"/>
      <c r="H117" s="79"/>
      <c r="I117" s="79"/>
      <c r="J117" s="149"/>
      <c r="K117" s="149"/>
      <c r="L117" s="79"/>
      <c r="M117" s="79"/>
      <c r="N117" s="149"/>
      <c r="O117" s="79"/>
      <c r="P117" s="79"/>
      <c r="Q117" s="79"/>
      <c r="R117" s="149"/>
      <c r="S117" s="149"/>
      <c r="T117" s="79"/>
      <c r="U117" s="79"/>
      <c r="V117" s="149"/>
      <c r="W117" s="149"/>
      <c r="X117" s="79"/>
      <c r="Y117" s="79"/>
      <c r="Z117" s="145"/>
      <c r="AA117" s="149"/>
      <c r="AB117" s="149"/>
      <c r="AC117" s="79"/>
      <c r="AD117" s="79"/>
      <c r="AE117" s="149"/>
      <c r="AF117" s="149"/>
      <c r="AG117" s="79"/>
      <c r="AH117" s="79"/>
      <c r="AI117" s="149"/>
      <c r="AJ117" s="149"/>
      <c r="AK117" s="79"/>
      <c r="AL117" s="79"/>
      <c r="AM117" s="149"/>
      <c r="AN117" s="149"/>
      <c r="AO117" s="79"/>
      <c r="AP117" s="79"/>
      <c r="AQ117" s="149"/>
      <c r="AR117" s="79"/>
      <c r="AS117" s="79"/>
      <c r="AT117" s="79"/>
      <c r="AU117" s="149"/>
      <c r="AV117" s="79"/>
      <c r="AW117" s="79"/>
      <c r="AX117" s="79"/>
      <c r="AY117" s="146"/>
      <c r="AZ117" s="149"/>
      <c r="BA117" s="79"/>
      <c r="BB117" s="79"/>
      <c r="BC117" s="79"/>
      <c r="BD117" s="151"/>
      <c r="BE117" s="79"/>
      <c r="BF117" s="79"/>
      <c r="BG117" s="79"/>
      <c r="BH117" s="145"/>
      <c r="BI117" s="133"/>
      <c r="BJ117" s="79"/>
      <c r="BK117" s="79"/>
      <c r="BL117" s="79"/>
      <c r="BM117" s="79"/>
      <c r="BN117" s="79"/>
      <c r="BO117" s="79"/>
      <c r="BP117" s="79"/>
      <c r="BQ117" s="79"/>
      <c r="BR117" s="79"/>
      <c r="BS117" s="79"/>
      <c r="BT117" s="79"/>
      <c r="BU117" s="79"/>
      <c r="BV117" s="79"/>
      <c r="BW117" s="79"/>
    </row>
    <row r="118" spans="1:82" x14ac:dyDescent="0.2">
      <c r="A118" s="145"/>
      <c r="B118" s="149"/>
      <c r="C118" s="149"/>
      <c r="D118" s="79"/>
      <c r="E118" s="79"/>
      <c r="F118" s="149"/>
      <c r="G118" s="149"/>
      <c r="H118" s="79"/>
      <c r="I118" s="79"/>
      <c r="J118" s="149"/>
      <c r="K118" s="149"/>
      <c r="L118" s="79"/>
      <c r="M118" s="79"/>
      <c r="N118" s="149"/>
      <c r="O118" s="79"/>
      <c r="P118" s="79"/>
      <c r="Q118" s="79"/>
      <c r="R118" s="149"/>
      <c r="S118" s="149"/>
      <c r="T118" s="79"/>
      <c r="U118" s="79"/>
      <c r="V118" s="149"/>
      <c r="W118" s="149"/>
      <c r="X118" s="79"/>
      <c r="Y118" s="79"/>
      <c r="Z118" s="145"/>
      <c r="AA118" s="149"/>
      <c r="AB118" s="149"/>
      <c r="AC118" s="79"/>
      <c r="AD118" s="79"/>
      <c r="AE118" s="149"/>
      <c r="AF118" s="149"/>
      <c r="AG118" s="79"/>
      <c r="AH118" s="79"/>
      <c r="AI118" s="149"/>
      <c r="AJ118" s="149"/>
      <c r="AK118" s="79"/>
      <c r="AL118" s="79"/>
      <c r="AM118" s="149"/>
      <c r="AN118" s="149"/>
      <c r="AO118" s="79"/>
      <c r="AP118" s="79"/>
      <c r="AQ118" s="149"/>
      <c r="AR118" s="79"/>
      <c r="AS118" s="79"/>
      <c r="AT118" s="79"/>
      <c r="AU118" s="149"/>
      <c r="AV118" s="79"/>
      <c r="AW118" s="79"/>
      <c r="AX118" s="79"/>
      <c r="AY118" s="146"/>
      <c r="AZ118" s="149"/>
      <c r="BA118" s="79"/>
      <c r="BB118" s="79"/>
      <c r="BC118" s="79"/>
      <c r="BD118" s="151"/>
      <c r="BE118" s="79"/>
      <c r="BF118" s="79"/>
      <c r="BG118" s="79"/>
      <c r="BH118" s="145"/>
      <c r="BI118" s="133"/>
      <c r="BJ118" s="79"/>
      <c r="BK118" s="79"/>
      <c r="BL118" s="79"/>
      <c r="BM118" s="79"/>
      <c r="BN118" s="79"/>
      <c r="BO118" s="79"/>
      <c r="BP118" s="79"/>
      <c r="BQ118" s="79"/>
      <c r="BR118" s="79"/>
      <c r="BS118" s="79"/>
      <c r="BT118" s="79"/>
      <c r="BU118" s="79"/>
      <c r="BV118" s="79"/>
      <c r="BW118" s="79"/>
    </row>
    <row r="119" spans="1:82" x14ac:dyDescent="0.2">
      <c r="A119" s="145"/>
      <c r="B119" s="149"/>
      <c r="C119" s="149"/>
      <c r="D119" s="79"/>
      <c r="E119" s="79"/>
      <c r="F119" s="149"/>
      <c r="G119" s="149"/>
      <c r="H119" s="79"/>
      <c r="I119" s="79"/>
      <c r="J119" s="149"/>
      <c r="K119" s="149"/>
      <c r="L119" s="79"/>
      <c r="M119" s="79"/>
      <c r="N119" s="149"/>
      <c r="O119" s="79"/>
      <c r="P119" s="79"/>
      <c r="Q119" s="79"/>
      <c r="R119" s="149"/>
      <c r="S119" s="149"/>
      <c r="T119" s="79"/>
      <c r="U119" s="79"/>
      <c r="V119" s="149"/>
      <c r="W119" s="149"/>
      <c r="X119" s="79"/>
      <c r="Y119" s="79"/>
      <c r="Z119" s="145"/>
      <c r="AA119" s="149"/>
      <c r="AB119" s="149"/>
      <c r="AC119" s="79"/>
      <c r="AD119" s="79"/>
      <c r="AE119" s="149"/>
      <c r="AF119" s="149"/>
      <c r="AG119" s="79"/>
      <c r="AH119" s="79"/>
      <c r="AI119" s="149"/>
      <c r="AJ119" s="149"/>
      <c r="AK119" s="79"/>
      <c r="AL119" s="79"/>
      <c r="AM119" s="149"/>
      <c r="AN119" s="149"/>
      <c r="AO119" s="79"/>
      <c r="AP119" s="79"/>
      <c r="AQ119" s="149"/>
      <c r="AR119" s="79"/>
      <c r="AS119" s="79"/>
      <c r="AT119" s="79"/>
      <c r="AU119" s="149"/>
      <c r="AV119" s="79"/>
      <c r="AW119" s="79"/>
      <c r="AX119" s="79"/>
      <c r="AY119" s="146"/>
      <c r="AZ119" s="149"/>
      <c r="BA119" s="79"/>
      <c r="BB119" s="79"/>
      <c r="BC119" s="79"/>
      <c r="BD119" s="151"/>
      <c r="BE119" s="79"/>
      <c r="BF119" s="79"/>
      <c r="BG119" s="79"/>
      <c r="BH119" s="145"/>
      <c r="BI119" s="133"/>
      <c r="BJ119" s="79"/>
      <c r="BK119" s="79"/>
      <c r="BL119" s="79"/>
      <c r="BM119" s="79"/>
      <c r="BN119" s="79"/>
      <c r="BO119" s="79"/>
      <c r="BP119" s="79"/>
      <c r="BQ119" s="79"/>
      <c r="BR119" s="79"/>
      <c r="BS119" s="79"/>
      <c r="BT119" s="79"/>
      <c r="BU119" s="79"/>
      <c r="BV119" s="79"/>
      <c r="BW119" s="79"/>
    </row>
    <row r="120" spans="1:82" x14ac:dyDescent="0.2">
      <c r="A120" s="145"/>
      <c r="B120" s="149"/>
      <c r="C120" s="149"/>
      <c r="D120" s="79"/>
      <c r="E120" s="79"/>
      <c r="F120" s="149"/>
      <c r="G120" s="149"/>
      <c r="H120" s="79"/>
      <c r="I120" s="79"/>
      <c r="J120" s="149"/>
      <c r="K120" s="149"/>
      <c r="L120" s="79"/>
      <c r="M120" s="79"/>
      <c r="N120" s="149"/>
      <c r="O120" s="79"/>
      <c r="P120" s="79"/>
      <c r="Q120" s="79"/>
      <c r="R120" s="149"/>
      <c r="S120" s="149"/>
      <c r="T120" s="79"/>
      <c r="U120" s="79"/>
      <c r="V120" s="149"/>
      <c r="W120" s="149"/>
      <c r="X120" s="79"/>
      <c r="Y120" s="79"/>
      <c r="Z120" s="145"/>
      <c r="AA120" s="149"/>
      <c r="AB120" s="149"/>
      <c r="AC120" s="79"/>
      <c r="AD120" s="79"/>
      <c r="AE120" s="149"/>
      <c r="AF120" s="149"/>
      <c r="AG120" s="79"/>
      <c r="AH120" s="79"/>
      <c r="AI120" s="149"/>
      <c r="AJ120" s="149"/>
      <c r="AK120" s="79"/>
      <c r="AL120" s="79"/>
      <c r="AM120" s="149"/>
      <c r="AN120" s="149"/>
      <c r="AO120" s="79"/>
      <c r="AP120" s="79"/>
      <c r="AQ120" s="149"/>
      <c r="AR120" s="79"/>
      <c r="AS120" s="79"/>
      <c r="AT120" s="79"/>
      <c r="AU120" s="149"/>
      <c r="AV120" s="79"/>
      <c r="AW120" s="79"/>
      <c r="AX120" s="79"/>
      <c r="AY120" s="146"/>
      <c r="AZ120" s="149"/>
      <c r="BA120" s="79"/>
      <c r="BB120" s="79"/>
      <c r="BC120" s="79"/>
      <c r="BD120" s="151"/>
      <c r="BE120" s="79"/>
      <c r="BF120" s="79"/>
      <c r="BG120" s="79"/>
      <c r="BH120" s="145"/>
      <c r="BI120" s="133"/>
      <c r="BJ120" s="79"/>
      <c r="BK120" s="79"/>
      <c r="BL120" s="79"/>
      <c r="BM120" s="79"/>
      <c r="BN120" s="79"/>
      <c r="BO120" s="79"/>
      <c r="BP120" s="79"/>
      <c r="BQ120" s="79"/>
      <c r="BR120" s="79"/>
      <c r="BS120" s="79"/>
      <c r="BT120" s="79"/>
      <c r="BU120" s="79"/>
      <c r="BV120" s="79"/>
      <c r="BW120" s="79"/>
    </row>
    <row r="121" spans="1:82" x14ac:dyDescent="0.2">
      <c r="A121" s="145"/>
      <c r="B121" s="149"/>
      <c r="C121" s="149"/>
      <c r="D121" s="79"/>
      <c r="E121" s="79"/>
      <c r="F121" s="149"/>
      <c r="G121" s="149"/>
      <c r="H121" s="79"/>
      <c r="I121" s="79"/>
      <c r="J121" s="149"/>
      <c r="K121" s="149"/>
      <c r="L121" s="79"/>
      <c r="M121" s="79"/>
      <c r="N121" s="149"/>
      <c r="O121" s="79"/>
      <c r="P121" s="79"/>
      <c r="Q121" s="79"/>
      <c r="R121" s="149"/>
      <c r="S121" s="149"/>
      <c r="T121" s="79"/>
      <c r="U121" s="79"/>
      <c r="V121" s="149"/>
      <c r="W121" s="149"/>
      <c r="X121" s="79"/>
      <c r="Y121" s="79"/>
      <c r="Z121" s="145"/>
      <c r="AA121" s="149"/>
      <c r="AB121" s="149"/>
      <c r="AC121" s="79"/>
      <c r="AD121" s="79"/>
      <c r="AE121" s="149"/>
      <c r="AF121" s="149"/>
      <c r="AG121" s="79"/>
      <c r="AH121" s="79"/>
      <c r="AI121" s="149"/>
      <c r="AJ121" s="149"/>
      <c r="AK121" s="79"/>
      <c r="AL121" s="79"/>
      <c r="AM121" s="149"/>
      <c r="AN121" s="149"/>
      <c r="AO121" s="79"/>
      <c r="AP121" s="79"/>
      <c r="AQ121" s="149"/>
      <c r="AR121" s="79"/>
      <c r="AS121" s="79"/>
      <c r="AT121" s="79"/>
      <c r="AU121" s="149"/>
      <c r="AV121" s="79"/>
      <c r="AW121" s="79"/>
      <c r="AX121" s="79"/>
      <c r="AY121" s="145"/>
      <c r="AZ121" s="149"/>
      <c r="BA121" s="79"/>
      <c r="BB121" s="79"/>
      <c r="BC121" s="79"/>
      <c r="BD121" s="151"/>
      <c r="BE121" s="79"/>
      <c r="BF121" s="79"/>
      <c r="BG121" s="79"/>
      <c r="BH121" s="145"/>
      <c r="BI121" s="133"/>
      <c r="BJ121" s="79"/>
      <c r="BK121" s="79"/>
      <c r="BL121" s="79"/>
      <c r="BM121" s="79"/>
      <c r="BN121" s="79"/>
      <c r="BO121" s="79"/>
      <c r="BP121" s="79"/>
      <c r="BQ121" s="79"/>
      <c r="BR121" s="79"/>
      <c r="BS121" s="79"/>
      <c r="BT121" s="79"/>
      <c r="BU121" s="79"/>
      <c r="BV121" s="79"/>
      <c r="BW121" s="79"/>
    </row>
    <row r="122" spans="1:82" x14ac:dyDescent="0.2">
      <c r="A122" s="145"/>
      <c r="B122" s="149"/>
      <c r="C122" s="149"/>
      <c r="D122" s="79"/>
      <c r="E122" s="79"/>
      <c r="F122" s="149"/>
      <c r="G122" s="149"/>
      <c r="H122" s="79"/>
      <c r="I122" s="79"/>
      <c r="J122" s="149"/>
      <c r="K122" s="149"/>
      <c r="L122" s="79"/>
      <c r="M122" s="79"/>
      <c r="N122" s="149"/>
      <c r="O122" s="79"/>
      <c r="P122" s="79"/>
      <c r="Q122" s="79"/>
      <c r="R122" s="149"/>
      <c r="S122" s="149"/>
      <c r="T122" s="79"/>
      <c r="U122" s="79"/>
      <c r="V122" s="149"/>
      <c r="W122" s="149"/>
      <c r="X122" s="79"/>
      <c r="Y122" s="79"/>
      <c r="Z122" s="145"/>
      <c r="AA122" s="149"/>
      <c r="AB122" s="149"/>
      <c r="AC122" s="79"/>
      <c r="AD122" s="79"/>
      <c r="AE122" s="149"/>
      <c r="AF122" s="149"/>
      <c r="AG122" s="79"/>
      <c r="AH122" s="79"/>
      <c r="AI122" s="149"/>
      <c r="AJ122" s="149"/>
      <c r="AK122" s="79"/>
      <c r="AL122" s="79"/>
      <c r="AM122" s="149"/>
      <c r="AN122" s="149"/>
      <c r="AO122" s="79"/>
      <c r="AP122" s="79"/>
      <c r="AQ122" s="149"/>
      <c r="AR122" s="79"/>
      <c r="AS122" s="79"/>
      <c r="AT122" s="79"/>
      <c r="AU122" s="149"/>
      <c r="AV122" s="79"/>
      <c r="AW122" s="79"/>
      <c r="AX122" s="79"/>
      <c r="AY122" s="145"/>
      <c r="AZ122" s="149"/>
      <c r="BA122" s="79"/>
      <c r="BB122" s="79"/>
      <c r="BC122" s="79"/>
      <c r="BD122" s="151"/>
      <c r="BE122" s="79"/>
      <c r="BF122" s="79"/>
      <c r="BG122" s="79"/>
      <c r="BH122" s="145"/>
      <c r="BI122" s="133"/>
      <c r="BJ122" s="79"/>
      <c r="BK122" s="79"/>
      <c r="BL122" s="79"/>
      <c r="BM122" s="79"/>
      <c r="BN122" s="79"/>
      <c r="BO122" s="79"/>
      <c r="BP122" s="79"/>
      <c r="BQ122" s="79"/>
      <c r="BR122" s="79"/>
      <c r="BS122" s="79"/>
      <c r="BT122" s="79"/>
      <c r="BU122" s="79"/>
      <c r="BV122" s="79"/>
      <c r="BW122" s="79"/>
    </row>
    <row r="123" spans="1:82" x14ac:dyDescent="0.2">
      <c r="A123" s="145"/>
      <c r="B123" s="149"/>
      <c r="C123" s="149"/>
      <c r="D123" s="79"/>
      <c r="E123" s="79"/>
      <c r="F123" s="149"/>
      <c r="G123" s="149"/>
      <c r="H123" s="79"/>
      <c r="I123" s="79"/>
      <c r="J123" s="149"/>
      <c r="K123" s="149"/>
      <c r="L123" s="79"/>
      <c r="M123" s="79"/>
      <c r="N123" s="149"/>
      <c r="O123" s="79"/>
      <c r="P123" s="79"/>
      <c r="Q123" s="79"/>
      <c r="R123" s="149"/>
      <c r="S123" s="149"/>
      <c r="T123" s="79"/>
      <c r="U123" s="79"/>
      <c r="V123" s="149"/>
      <c r="W123" s="149"/>
      <c r="X123" s="79"/>
      <c r="Y123" s="79"/>
      <c r="Z123" s="145"/>
      <c r="AA123" s="149"/>
      <c r="AB123" s="149"/>
      <c r="AC123" s="79"/>
      <c r="AD123" s="79"/>
      <c r="AE123" s="149"/>
      <c r="AF123" s="149"/>
      <c r="AG123" s="79"/>
      <c r="AH123" s="79"/>
      <c r="AI123" s="149"/>
      <c r="AJ123" s="149"/>
      <c r="AK123" s="79"/>
      <c r="AL123" s="79"/>
      <c r="AM123" s="149"/>
      <c r="AN123" s="149"/>
      <c r="AO123" s="79"/>
      <c r="AP123" s="79"/>
      <c r="AQ123" s="149"/>
      <c r="AR123" s="79"/>
      <c r="AS123" s="79"/>
      <c r="AT123" s="79"/>
      <c r="AU123" s="149"/>
      <c r="AV123" s="79"/>
      <c r="AW123" s="79"/>
      <c r="AX123" s="79"/>
      <c r="AY123" s="145"/>
      <c r="AZ123" s="149"/>
      <c r="BA123" s="79"/>
      <c r="BB123" s="79"/>
      <c r="BC123" s="79"/>
      <c r="BD123" s="151"/>
      <c r="BE123" s="79"/>
      <c r="BF123" s="79"/>
      <c r="BG123" s="79"/>
      <c r="BH123" s="145"/>
      <c r="BI123" s="133"/>
      <c r="BJ123" s="79"/>
      <c r="BK123" s="79"/>
      <c r="BL123" s="79"/>
      <c r="BM123" s="79"/>
      <c r="BN123" s="79"/>
      <c r="BO123" s="79"/>
      <c r="BP123" s="79"/>
      <c r="BQ123" s="79"/>
      <c r="BR123" s="79"/>
      <c r="BS123" s="79"/>
      <c r="BT123" s="79"/>
      <c r="BU123" s="79"/>
      <c r="BV123" s="79"/>
      <c r="BW123" s="79"/>
    </row>
    <row r="124" spans="1:82" x14ac:dyDescent="0.2">
      <c r="A124" s="79"/>
      <c r="B124" s="79"/>
      <c r="C124" s="79"/>
      <c r="D124" s="79"/>
      <c r="E124" s="79"/>
      <c r="F124" s="79"/>
      <c r="G124" s="79"/>
      <c r="H124" s="79"/>
      <c r="I124" s="79"/>
      <c r="J124" s="79"/>
      <c r="K124" s="79"/>
      <c r="L124" s="79"/>
      <c r="M124" s="79"/>
      <c r="N124" s="79"/>
      <c r="O124" s="79"/>
      <c r="P124" s="79"/>
      <c r="Q124" s="79"/>
      <c r="R124" s="79"/>
      <c r="S124" s="79"/>
      <c r="T124" s="79"/>
      <c r="U124" s="79"/>
      <c r="V124" s="79"/>
      <c r="W124" s="79"/>
      <c r="X124" s="79"/>
      <c r="Y124" s="79"/>
      <c r="Z124" s="79"/>
      <c r="AA124" s="79"/>
      <c r="AB124" s="79"/>
      <c r="AC124" s="79"/>
      <c r="AD124" s="79"/>
      <c r="AE124" s="79"/>
      <c r="AF124" s="79"/>
      <c r="AG124" s="79"/>
      <c r="AH124" s="79"/>
      <c r="AI124" s="79"/>
      <c r="AJ124" s="79"/>
      <c r="AK124" s="79"/>
      <c r="AL124" s="79"/>
      <c r="AM124" s="79"/>
      <c r="AN124" s="79"/>
      <c r="AO124" s="79"/>
      <c r="AP124" s="79"/>
      <c r="AQ124" s="79"/>
      <c r="AR124" s="79"/>
      <c r="AS124" s="79"/>
      <c r="AT124" s="79"/>
      <c r="AU124" s="79"/>
      <c r="AV124" s="79"/>
      <c r="AW124" s="79"/>
      <c r="AX124" s="79"/>
      <c r="AY124" s="79"/>
      <c r="AZ124" s="79"/>
      <c r="BA124" s="79"/>
      <c r="BB124" s="79"/>
      <c r="BC124" s="79"/>
      <c r="BD124" s="79"/>
      <c r="BE124" s="79"/>
      <c r="BF124" s="79"/>
      <c r="BG124" s="79"/>
      <c r="BH124" s="79"/>
      <c r="BI124" s="133"/>
      <c r="BJ124" s="79"/>
      <c r="BK124" s="79"/>
      <c r="BL124" s="79"/>
      <c r="BM124" s="79"/>
      <c r="BN124" s="79"/>
      <c r="BO124" s="79"/>
      <c r="BP124" s="79"/>
      <c r="BQ124" s="79"/>
      <c r="BR124" s="79"/>
      <c r="BS124" s="79"/>
      <c r="BT124" s="79"/>
      <c r="BU124" s="79"/>
      <c r="BV124" s="79"/>
      <c r="BW124" s="79"/>
    </row>
    <row r="125" spans="1:82" ht="14.25" customHeight="1" x14ac:dyDescent="0.2">
      <c r="A125" s="79"/>
      <c r="B125" s="79"/>
      <c r="C125" s="79"/>
      <c r="D125" s="79"/>
      <c r="E125" s="133"/>
      <c r="F125" s="79"/>
      <c r="G125" s="79"/>
      <c r="H125" s="79"/>
      <c r="I125" s="133"/>
      <c r="J125" s="79"/>
      <c r="K125" s="73"/>
      <c r="L125" s="79"/>
      <c r="M125" s="133"/>
      <c r="N125" s="79"/>
      <c r="O125" s="73"/>
      <c r="P125" s="79"/>
      <c r="Q125" s="133"/>
      <c r="R125" s="79"/>
      <c r="S125" s="79"/>
      <c r="T125" s="79"/>
      <c r="U125" s="133"/>
      <c r="V125" s="79"/>
      <c r="W125" s="79"/>
      <c r="X125" s="79"/>
      <c r="Y125" s="133"/>
      <c r="Z125" s="79"/>
      <c r="AA125" s="79"/>
      <c r="AB125" s="79"/>
      <c r="AC125" s="79"/>
      <c r="AD125" s="133"/>
      <c r="AE125" s="79"/>
      <c r="AF125" s="79"/>
      <c r="AG125" s="79"/>
      <c r="AH125" s="133"/>
      <c r="AI125" s="79"/>
      <c r="AJ125" s="73"/>
      <c r="AK125" s="79"/>
      <c r="AL125" s="133"/>
      <c r="AM125" s="79"/>
      <c r="AN125" s="79"/>
      <c r="AO125" s="79"/>
      <c r="AP125" s="133"/>
      <c r="AQ125" s="79"/>
      <c r="AR125" s="79"/>
      <c r="AS125" s="79"/>
      <c r="AT125" s="133"/>
      <c r="AU125" s="79"/>
      <c r="AV125" s="73"/>
      <c r="AW125" s="79"/>
      <c r="AX125" s="79"/>
      <c r="AY125" s="133"/>
      <c r="AZ125" s="79"/>
      <c r="BA125" s="73"/>
      <c r="BB125" s="79"/>
      <c r="BC125" s="133"/>
      <c r="BD125" s="79"/>
      <c r="BE125" s="73"/>
      <c r="BF125" s="79"/>
      <c r="BG125" s="133"/>
      <c r="BH125" s="79"/>
      <c r="BI125" s="79"/>
      <c r="BJ125" s="79"/>
      <c r="BK125" s="79"/>
      <c r="BL125" s="79"/>
      <c r="BM125" s="79"/>
      <c r="BN125" s="79"/>
      <c r="BO125" s="79"/>
      <c r="BP125" s="79"/>
      <c r="BQ125" s="79"/>
      <c r="BR125" s="79"/>
      <c r="BS125" s="79"/>
      <c r="BT125" s="79"/>
      <c r="BU125" s="79"/>
      <c r="BV125" s="79"/>
      <c r="BW125" s="79"/>
    </row>
    <row r="126" spans="1:82" s="134" customFormat="1" ht="15" customHeight="1" x14ac:dyDescent="0.2">
      <c r="A126" s="79"/>
      <c r="B126" s="79"/>
      <c r="C126" s="79"/>
      <c r="D126" s="145"/>
      <c r="E126" s="145"/>
      <c r="F126" s="79"/>
      <c r="G126" s="79"/>
      <c r="H126" s="145"/>
      <c r="I126" s="145"/>
      <c r="J126" s="79"/>
      <c r="K126" s="145"/>
      <c r="L126" s="145"/>
      <c r="M126" s="145"/>
      <c r="N126" s="79"/>
      <c r="O126" s="145"/>
      <c r="P126" s="145"/>
      <c r="Q126" s="145"/>
      <c r="R126" s="79"/>
      <c r="S126" s="79"/>
      <c r="T126" s="145"/>
      <c r="U126" s="145"/>
      <c r="V126" s="79"/>
      <c r="W126" s="79"/>
      <c r="X126" s="145"/>
      <c r="Y126" s="145"/>
      <c r="Z126" s="145"/>
      <c r="AA126" s="79"/>
      <c r="AB126" s="79"/>
      <c r="AC126" s="145"/>
      <c r="AD126" s="145"/>
      <c r="AE126" s="79"/>
      <c r="AF126" s="79"/>
      <c r="AG126" s="145"/>
      <c r="AH126" s="145"/>
      <c r="AI126" s="145"/>
      <c r="AJ126" s="145"/>
      <c r="AK126" s="145"/>
      <c r="AL126" s="145"/>
      <c r="AM126" s="79"/>
      <c r="AN126" s="79"/>
      <c r="AO126" s="145"/>
      <c r="AP126" s="145"/>
      <c r="AQ126" s="79"/>
      <c r="AR126" s="79"/>
      <c r="AS126" s="145"/>
      <c r="AT126" s="145"/>
      <c r="AU126" s="79"/>
      <c r="AV126" s="145"/>
      <c r="AW126" s="145"/>
      <c r="AX126" s="145"/>
      <c r="AY126" s="145"/>
      <c r="AZ126" s="79"/>
      <c r="BA126" s="145"/>
      <c r="BB126" s="145"/>
      <c r="BC126" s="145"/>
      <c r="BD126" s="79"/>
      <c r="BE126" s="145"/>
      <c r="BF126" s="145"/>
      <c r="BG126" s="145"/>
      <c r="BH126" s="145"/>
      <c r="BI126" s="145"/>
      <c r="BJ126" s="145"/>
      <c r="BK126" s="79"/>
      <c r="BL126" s="79"/>
      <c r="BM126" s="79"/>
      <c r="BN126" s="79"/>
      <c r="BO126" s="79"/>
      <c r="BP126" s="79"/>
      <c r="BQ126" s="79"/>
      <c r="BR126" s="79"/>
      <c r="BS126" s="79"/>
      <c r="BT126" s="79"/>
      <c r="BU126" s="79"/>
      <c r="BV126" s="79"/>
      <c r="BW126" s="79"/>
      <c r="BX126" s="68"/>
      <c r="BY126" s="68"/>
      <c r="BZ126" s="68"/>
      <c r="CA126" s="68"/>
      <c r="CB126" s="68"/>
      <c r="CC126" s="68"/>
      <c r="CD126" s="68"/>
    </row>
    <row r="127" spans="1:82" x14ac:dyDescent="0.2">
      <c r="A127" s="79"/>
      <c r="B127" s="79"/>
      <c r="C127" s="79"/>
      <c r="D127" s="79"/>
      <c r="E127" s="79"/>
      <c r="F127" s="79"/>
      <c r="G127" s="79"/>
      <c r="H127" s="79"/>
      <c r="I127" s="79"/>
      <c r="J127" s="79"/>
      <c r="K127" s="79"/>
      <c r="L127" s="79"/>
      <c r="M127" s="79"/>
      <c r="N127" s="79"/>
      <c r="O127" s="79"/>
      <c r="P127" s="79"/>
      <c r="Q127" s="79"/>
      <c r="R127" s="79"/>
      <c r="S127" s="79"/>
      <c r="T127" s="79"/>
      <c r="U127" s="79"/>
      <c r="V127" s="79"/>
      <c r="W127" s="79"/>
      <c r="X127" s="79"/>
      <c r="Y127" s="79"/>
      <c r="Z127" s="79"/>
      <c r="AA127" s="79"/>
      <c r="AB127" s="79"/>
      <c r="AC127" s="79"/>
      <c r="AD127" s="79"/>
      <c r="AE127" s="79"/>
      <c r="AF127" s="79"/>
      <c r="AG127" s="79"/>
      <c r="AH127" s="79"/>
      <c r="AI127" s="79"/>
      <c r="AJ127" s="79"/>
      <c r="AK127" s="79"/>
      <c r="AL127" s="79"/>
      <c r="AM127" s="79"/>
      <c r="AN127" s="79"/>
      <c r="AO127" s="79"/>
      <c r="AP127" s="79"/>
      <c r="AQ127" s="79"/>
      <c r="AR127" s="79"/>
      <c r="AS127" s="79"/>
      <c r="AT127" s="79"/>
      <c r="AU127" s="79"/>
      <c r="AV127" s="79"/>
      <c r="AW127" s="79"/>
      <c r="AX127" s="79"/>
      <c r="AY127" s="79"/>
      <c r="AZ127" s="79"/>
      <c r="BA127" s="79"/>
      <c r="BB127" s="79"/>
      <c r="BC127" s="79"/>
      <c r="BD127" s="79"/>
      <c r="BE127" s="79"/>
      <c r="BF127" s="79"/>
      <c r="BG127" s="79"/>
      <c r="BH127" s="79"/>
      <c r="BI127" s="79"/>
      <c r="BJ127" s="79"/>
      <c r="BK127" s="79"/>
      <c r="BL127" s="79"/>
      <c r="BM127" s="79"/>
      <c r="BN127" s="79"/>
      <c r="BO127" s="79"/>
      <c r="BP127" s="79"/>
      <c r="BQ127" s="79"/>
      <c r="BR127" s="79"/>
      <c r="BS127" s="79"/>
      <c r="BT127" s="79"/>
      <c r="BU127" s="79"/>
      <c r="BV127" s="79"/>
      <c r="BW127" s="79"/>
    </row>
    <row r="128" spans="1:82" x14ac:dyDescent="0.2">
      <c r="A128" s="79"/>
      <c r="B128" s="79"/>
      <c r="C128" s="79"/>
      <c r="D128" s="73"/>
      <c r="E128" s="73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3"/>
      <c r="Q128" s="79"/>
      <c r="R128" s="79"/>
      <c r="S128" s="79"/>
      <c r="T128" s="79"/>
      <c r="U128" s="79"/>
      <c r="V128" s="79"/>
      <c r="W128" s="79"/>
      <c r="X128" s="79"/>
      <c r="Y128" s="79"/>
      <c r="Z128" s="79"/>
      <c r="AA128" s="79"/>
      <c r="AB128" s="79"/>
      <c r="AC128" s="73"/>
      <c r="AD128" s="73"/>
      <c r="AE128" s="79"/>
      <c r="AF128" s="79"/>
      <c r="AG128" s="79"/>
      <c r="AH128" s="79"/>
      <c r="AI128" s="79"/>
      <c r="AJ128" s="79"/>
      <c r="AK128" s="79"/>
      <c r="AL128" s="79"/>
      <c r="AM128" s="79"/>
      <c r="AN128" s="79"/>
      <c r="AO128" s="79"/>
      <c r="AP128" s="79"/>
      <c r="AQ128" s="79"/>
      <c r="AR128" s="79"/>
      <c r="AS128" s="79"/>
      <c r="AT128" s="79"/>
      <c r="AU128" s="79"/>
      <c r="AV128" s="79"/>
      <c r="AW128" s="79"/>
      <c r="AX128" s="79"/>
      <c r="AY128" s="73"/>
      <c r="AZ128" s="79"/>
      <c r="BA128" s="73"/>
      <c r="BB128" s="73"/>
      <c r="BC128" s="79"/>
      <c r="BD128" s="79"/>
      <c r="BE128" s="79"/>
      <c r="BF128" s="73"/>
      <c r="BG128" s="79"/>
      <c r="BH128" s="79"/>
      <c r="BI128" s="79"/>
      <c r="BJ128" s="79"/>
      <c r="BK128" s="79"/>
      <c r="BL128" s="79"/>
      <c r="BM128" s="79"/>
      <c r="BN128" s="79"/>
      <c r="BO128" s="79"/>
      <c r="BP128" s="79"/>
      <c r="BQ128" s="79"/>
      <c r="BR128" s="79"/>
      <c r="BS128" s="79"/>
      <c r="BT128" s="79"/>
      <c r="BU128" s="79"/>
      <c r="BV128" s="79"/>
      <c r="BW128" s="79"/>
    </row>
    <row r="129" spans="1:75" x14ac:dyDescent="0.2">
      <c r="A129" s="79"/>
      <c r="B129" s="79"/>
      <c r="C129" s="79"/>
      <c r="D129" s="79"/>
      <c r="E129" s="79"/>
      <c r="F129" s="79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79"/>
      <c r="S129" s="79"/>
      <c r="T129" s="79"/>
      <c r="U129" s="79"/>
      <c r="V129" s="79"/>
      <c r="W129" s="79"/>
      <c r="X129" s="79"/>
      <c r="Y129" s="79"/>
      <c r="Z129" s="79"/>
      <c r="AA129" s="79"/>
      <c r="AB129" s="79"/>
      <c r="AC129" s="79"/>
      <c r="AD129" s="79"/>
      <c r="AE129" s="79"/>
      <c r="AF129" s="79"/>
      <c r="AG129" s="79"/>
      <c r="AH129" s="79"/>
      <c r="AI129" s="79"/>
      <c r="AJ129" s="79"/>
      <c r="AK129" s="79"/>
      <c r="AL129" s="79"/>
      <c r="AM129" s="79"/>
      <c r="AN129" s="79"/>
      <c r="AO129" s="79"/>
      <c r="AP129" s="79"/>
      <c r="AQ129" s="79"/>
      <c r="AR129" s="79"/>
      <c r="AS129" s="79"/>
      <c r="AT129" s="79"/>
      <c r="AU129" s="79"/>
      <c r="AV129" s="79"/>
      <c r="AW129" s="79"/>
      <c r="AX129" s="79"/>
      <c r="AY129" s="79"/>
      <c r="AZ129" s="79"/>
      <c r="BA129" s="79"/>
      <c r="BB129" s="79"/>
      <c r="BC129" s="79"/>
      <c r="BD129" s="79"/>
      <c r="BE129" s="79"/>
      <c r="BF129" s="79"/>
      <c r="BG129" s="79"/>
      <c r="BH129" s="79"/>
      <c r="BI129" s="79"/>
      <c r="BJ129" s="79"/>
      <c r="BK129" s="79"/>
      <c r="BL129" s="79"/>
      <c r="BM129" s="79"/>
      <c r="BN129" s="79"/>
      <c r="BO129" s="79"/>
      <c r="BP129" s="79"/>
      <c r="BQ129" s="79"/>
      <c r="BR129" s="79"/>
      <c r="BS129" s="79"/>
      <c r="BT129" s="79"/>
      <c r="BU129" s="79"/>
      <c r="BV129" s="79"/>
      <c r="BW129" s="79"/>
    </row>
  </sheetData>
  <sheetCalcPr fullCalcOnLoad="1"/>
  <mergeCells count="23">
    <mergeCell ref="BH2:BK2"/>
    <mergeCell ref="BX2:BZ2"/>
    <mergeCell ref="BY8:BZ8"/>
    <mergeCell ref="BI93:BJ93"/>
    <mergeCell ref="BI92:BJ92"/>
    <mergeCell ref="BY9:BZ9"/>
    <mergeCell ref="BX6:BX14"/>
    <mergeCell ref="A6:A14"/>
    <mergeCell ref="F3:H3"/>
    <mergeCell ref="BC86:BD86"/>
    <mergeCell ref="AE3:AG3"/>
    <mergeCell ref="BB3:BD3"/>
    <mergeCell ref="R2:Y2"/>
    <mergeCell ref="AQ2:AX2"/>
    <mergeCell ref="AY6:AY14"/>
    <mergeCell ref="AE87:AG87"/>
    <mergeCell ref="F87:H87"/>
    <mergeCell ref="G86:H86"/>
    <mergeCell ref="BB87:BD87"/>
    <mergeCell ref="Z6:Z14"/>
    <mergeCell ref="BT6:BW6"/>
    <mergeCell ref="BT8:BW8"/>
    <mergeCell ref="BT10:BU10"/>
  </mergeCells>
  <phoneticPr fontId="14" type="noConversion"/>
  <pageMargins left="0.39370078740157483" right="0.19685039370078741" top="0.19685039370078741" bottom="0.19685039370078741" header="0" footer="0.11811023622047245"/>
  <pageSetup paperSize="8" scale="74" orientation="landscape" verticalDpi="14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6"/>
  <sheetViews>
    <sheetView zoomScale="115" zoomScaleNormal="115" workbookViewId="0">
      <selection activeCell="D1" sqref="D1"/>
    </sheetView>
  </sheetViews>
  <sheetFormatPr defaultRowHeight="12.75" x14ac:dyDescent="0.2"/>
  <cols>
    <col min="1" max="1" width="5.7109375" style="17" customWidth="1"/>
    <col min="2" max="3" width="9.85546875" style="17" customWidth="1"/>
    <col min="4" max="5" width="5.85546875" style="17" customWidth="1"/>
    <col min="6" max="7" width="9.85546875" style="17" customWidth="1"/>
    <col min="8" max="9" width="5.85546875" style="17" customWidth="1"/>
    <col min="10" max="11" width="9.85546875" style="17" customWidth="1"/>
    <col min="12" max="13" width="5.85546875" style="17" customWidth="1"/>
    <col min="14" max="15" width="9.85546875" style="17" customWidth="1"/>
    <col min="16" max="17" width="5.85546875" style="17" customWidth="1"/>
    <col min="18" max="19" width="9.85546875" style="17" customWidth="1"/>
    <col min="20" max="21" width="5.85546875" style="17" customWidth="1"/>
    <col min="22" max="22" width="5.7109375" style="17" customWidth="1"/>
    <col min="23" max="24" width="9.85546875" style="17" customWidth="1"/>
    <col min="25" max="25" width="10" style="17" customWidth="1"/>
    <col min="26" max="26" width="5.7109375" style="17" customWidth="1"/>
    <col min="27" max="27" width="8.5703125" style="17" customWidth="1"/>
    <col min="28" max="28" width="7.7109375" style="17" customWidth="1"/>
    <col min="29" max="29" width="7.28515625" style="17" customWidth="1"/>
    <col min="30" max="30" width="6.5703125" style="17" customWidth="1"/>
    <col min="31" max="31" width="8.5703125" style="17" customWidth="1"/>
    <col min="32" max="32" width="8" style="17" customWidth="1"/>
    <col min="33" max="34" width="6.140625" style="17" customWidth="1"/>
    <col min="35" max="35" width="8.140625" style="17" customWidth="1"/>
    <col min="36" max="36" width="7.7109375" style="17" customWidth="1"/>
    <col min="37" max="38" width="7.140625" style="17" customWidth="1"/>
    <col min="39" max="39" width="7.7109375" style="17" customWidth="1"/>
    <col min="40" max="42" width="7.140625" style="17" customWidth="1"/>
    <col min="43" max="43" width="8.28515625" style="17" customWidth="1"/>
    <col min="44" max="44" width="7.7109375" style="17" customWidth="1"/>
    <col min="45" max="46" width="7.140625" style="17" customWidth="1"/>
    <col min="47" max="47" width="8.140625" style="17" customWidth="1"/>
    <col min="48" max="48" width="12.85546875" style="17" customWidth="1"/>
    <col min="49" max="49" width="12" style="17" customWidth="1"/>
    <col min="50" max="50" width="9.140625" style="17"/>
    <col min="51" max="51" width="11.28515625" style="17" customWidth="1"/>
    <col min="52" max="52" width="12.140625" style="17" customWidth="1"/>
    <col min="53" max="16384" width="9.140625" style="17"/>
  </cols>
  <sheetData>
    <row r="1" spans="1:24" s="51" customFormat="1" x14ac:dyDescent="0.2">
      <c r="A1" s="153"/>
      <c r="B1" s="153">
        <v>81</v>
      </c>
      <c r="C1" s="153">
        <v>82</v>
      </c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</row>
    <row r="2" spans="1:24" ht="18.75" x14ac:dyDescent="0.3">
      <c r="A2" s="154" t="s">
        <v>20</v>
      </c>
      <c r="B2" s="154"/>
      <c r="C2" s="154"/>
      <c r="D2" s="154"/>
      <c r="E2" s="154"/>
      <c r="F2" s="132"/>
      <c r="G2" s="65" t="str">
        <f>CONCATENATE(TEXT(Данные!$B$1,"ДД ММММ ГГГГ"), "   г.")</f>
        <v>20 Декабрь 2023   г.</v>
      </c>
      <c r="H2" s="132"/>
      <c r="I2" s="155"/>
      <c r="J2" s="126"/>
      <c r="K2" s="156" t="s">
        <v>25</v>
      </c>
      <c r="L2" s="157"/>
      <c r="M2" s="158"/>
      <c r="N2" s="158"/>
      <c r="O2" s="126"/>
      <c r="P2" s="154" t="s">
        <v>84</v>
      </c>
      <c r="Q2" s="429" t="s">
        <v>85</v>
      </c>
      <c r="R2" s="422"/>
      <c r="S2" s="422"/>
      <c r="T2" s="422"/>
      <c r="U2" s="422"/>
      <c r="V2" s="422"/>
      <c r="W2" s="422"/>
      <c r="X2" s="422"/>
    </row>
    <row r="3" spans="1:24" x14ac:dyDescent="0.2">
      <c r="A3" s="126"/>
      <c r="B3" s="126"/>
      <c r="C3" s="126"/>
      <c r="D3" s="126"/>
      <c r="E3" s="126"/>
      <c r="F3" s="159" t="s">
        <v>21</v>
      </c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59" t="s">
        <v>23</v>
      </c>
      <c r="V3" s="126"/>
      <c r="W3" s="126"/>
      <c r="X3" s="126"/>
    </row>
    <row r="4" spans="1:24" ht="19.5" x14ac:dyDescent="0.35">
      <c r="A4" s="126" t="s">
        <v>16</v>
      </c>
      <c r="B4" s="132"/>
      <c r="C4" s="160" t="s">
        <v>70</v>
      </c>
      <c r="D4" s="132"/>
      <c r="E4" s="132"/>
      <c r="F4" s="132"/>
      <c r="G4" s="132"/>
      <c r="H4" s="132"/>
      <c r="I4" s="132"/>
      <c r="J4" s="126"/>
      <c r="K4" s="154" t="s">
        <v>24</v>
      </c>
      <c r="L4" s="126"/>
      <c r="M4" s="126"/>
      <c r="N4" s="132"/>
      <c r="O4" s="161">
        <v>10</v>
      </c>
      <c r="P4" s="132"/>
      <c r="Q4" s="154" t="s">
        <v>26</v>
      </c>
      <c r="R4" s="126"/>
      <c r="S4" s="126"/>
      <c r="T4" s="126"/>
      <c r="U4" s="126"/>
      <c r="V4" s="126"/>
      <c r="W4" s="126"/>
      <c r="X4" s="126"/>
    </row>
    <row r="5" spans="1:24" ht="13.5" thickBot="1" x14ac:dyDescent="0.25">
      <c r="A5" s="126"/>
      <c r="B5" s="159" t="s">
        <v>19</v>
      </c>
      <c r="C5" s="126"/>
      <c r="D5" s="126"/>
      <c r="E5" s="126"/>
      <c r="F5" s="126"/>
      <c r="G5" s="126"/>
      <c r="H5" s="126"/>
      <c r="I5" s="126"/>
      <c r="J5" s="126"/>
      <c r="K5" s="154"/>
      <c r="L5" s="154"/>
      <c r="M5" s="126"/>
      <c r="N5" s="162"/>
      <c r="O5" s="163"/>
      <c r="P5" s="162"/>
      <c r="Q5" s="126"/>
      <c r="R5" s="126"/>
      <c r="S5" s="126"/>
      <c r="T5" s="126"/>
      <c r="U5" s="126"/>
      <c r="V5" s="126"/>
      <c r="W5" s="126" t="s">
        <v>2</v>
      </c>
      <c r="X5" s="126"/>
    </row>
    <row r="6" spans="1:24" x14ac:dyDescent="0.2">
      <c r="A6" s="409" t="s">
        <v>76</v>
      </c>
      <c r="B6" s="164" t="s">
        <v>17</v>
      </c>
      <c r="C6" s="165"/>
      <c r="D6" s="166">
        <v>4</v>
      </c>
      <c r="E6" s="167"/>
      <c r="F6" s="164" t="s">
        <v>17</v>
      </c>
      <c r="G6" s="165"/>
      <c r="H6" s="166" t="s">
        <v>2</v>
      </c>
      <c r="I6" s="167"/>
      <c r="J6" s="164" t="s">
        <v>17</v>
      </c>
      <c r="K6" s="165"/>
      <c r="L6" s="166" t="s">
        <v>2</v>
      </c>
      <c r="M6" s="167"/>
      <c r="N6" s="164" t="s">
        <v>17</v>
      </c>
      <c r="O6" s="165"/>
      <c r="P6" s="166" t="s">
        <v>2</v>
      </c>
      <c r="Q6" s="167"/>
      <c r="R6" s="164" t="s">
        <v>17</v>
      </c>
      <c r="S6" s="165"/>
      <c r="T6" s="166" t="s">
        <v>2</v>
      </c>
      <c r="U6" s="166"/>
      <c r="V6" s="409" t="s">
        <v>76</v>
      </c>
      <c r="W6" s="165" t="s">
        <v>2</v>
      </c>
      <c r="X6" s="168"/>
    </row>
    <row r="7" spans="1:24" x14ac:dyDescent="0.2">
      <c r="A7" s="410"/>
      <c r="B7" s="169" t="s">
        <v>18</v>
      </c>
      <c r="C7" s="162"/>
      <c r="D7" s="162"/>
      <c r="E7" s="170"/>
      <c r="F7" s="169" t="s">
        <v>18</v>
      </c>
      <c r="G7" s="162"/>
      <c r="H7" s="162"/>
      <c r="I7" s="170"/>
      <c r="J7" s="169" t="s">
        <v>18</v>
      </c>
      <c r="K7" s="162"/>
      <c r="L7" s="162"/>
      <c r="M7" s="170"/>
      <c r="N7" s="169" t="s">
        <v>18</v>
      </c>
      <c r="O7" s="162"/>
      <c r="P7" s="162"/>
      <c r="Q7" s="170"/>
      <c r="R7" s="169" t="s">
        <v>18</v>
      </c>
      <c r="S7" s="162"/>
      <c r="T7" s="162"/>
      <c r="U7" s="162"/>
      <c r="V7" s="410"/>
      <c r="W7" s="162"/>
      <c r="X7" s="170"/>
    </row>
    <row r="8" spans="1:24" x14ac:dyDescent="0.2">
      <c r="A8" s="410"/>
      <c r="B8" s="171"/>
      <c r="C8" s="132"/>
      <c r="D8" s="132"/>
      <c r="E8" s="172"/>
      <c r="F8" s="171"/>
      <c r="G8" s="132"/>
      <c r="H8" s="132" t="s">
        <v>2</v>
      </c>
      <c r="I8" s="172"/>
      <c r="J8" s="171"/>
      <c r="K8" s="132"/>
      <c r="L8" s="132"/>
      <c r="M8" s="172"/>
      <c r="N8" s="171"/>
      <c r="O8" s="132"/>
      <c r="P8" s="132"/>
      <c r="Q8" s="172"/>
      <c r="R8" s="171"/>
      <c r="S8" s="132"/>
      <c r="T8" s="132"/>
      <c r="U8" s="132"/>
      <c r="V8" s="410"/>
      <c r="W8" s="426" t="s">
        <v>61</v>
      </c>
      <c r="X8" s="427"/>
    </row>
    <row r="9" spans="1:24" x14ac:dyDescent="0.2">
      <c r="A9" s="410"/>
      <c r="B9" s="173" t="s">
        <v>15</v>
      </c>
      <c r="C9" s="174" t="s">
        <v>32</v>
      </c>
      <c r="D9" s="174"/>
      <c r="E9" s="175"/>
      <c r="F9" s="173" t="s">
        <v>15</v>
      </c>
      <c r="G9" s="174" t="s">
        <v>2</v>
      </c>
      <c r="H9" s="174" t="s">
        <v>2</v>
      </c>
      <c r="I9" s="175"/>
      <c r="J9" s="173" t="s">
        <v>15</v>
      </c>
      <c r="K9" s="174" t="s">
        <v>2</v>
      </c>
      <c r="L9" s="174"/>
      <c r="M9" s="175"/>
      <c r="N9" s="173" t="s">
        <v>15</v>
      </c>
      <c r="O9" s="174" t="s">
        <v>2</v>
      </c>
      <c r="P9" s="174"/>
      <c r="Q9" s="175"/>
      <c r="R9" s="173" t="s">
        <v>15</v>
      </c>
      <c r="S9" s="174" t="s">
        <v>2</v>
      </c>
      <c r="T9" s="174"/>
      <c r="U9" s="174"/>
      <c r="V9" s="410"/>
      <c r="W9" s="426" t="s">
        <v>62</v>
      </c>
      <c r="X9" s="427"/>
    </row>
    <row r="10" spans="1:24" x14ac:dyDescent="0.2">
      <c r="A10" s="410"/>
      <c r="B10" s="171" t="s">
        <v>14</v>
      </c>
      <c r="C10" s="132"/>
      <c r="D10" s="174">
        <v>4000</v>
      </c>
      <c r="E10" s="176">
        <v>4000</v>
      </c>
      <c r="F10" s="171" t="s">
        <v>14</v>
      </c>
      <c r="G10" s="132"/>
      <c r="H10" s="177">
        <v>0</v>
      </c>
      <c r="I10" s="176">
        <v>80</v>
      </c>
      <c r="J10" s="171" t="s">
        <v>14</v>
      </c>
      <c r="K10" s="132"/>
      <c r="L10" s="174">
        <v>0</v>
      </c>
      <c r="M10" s="176">
        <v>2000</v>
      </c>
      <c r="N10" s="171" t="s">
        <v>14</v>
      </c>
      <c r="O10" s="132"/>
      <c r="P10" s="174">
        <v>0</v>
      </c>
      <c r="Q10" s="176">
        <v>2000</v>
      </c>
      <c r="R10" s="171" t="s">
        <v>14</v>
      </c>
      <c r="S10" s="132"/>
      <c r="T10" s="174">
        <v>0</v>
      </c>
      <c r="U10" s="177">
        <v>1000</v>
      </c>
      <c r="V10" s="410"/>
      <c r="W10" s="162" t="s">
        <v>2</v>
      </c>
      <c r="X10" s="178">
        <v>4000</v>
      </c>
    </row>
    <row r="11" spans="1:24" x14ac:dyDescent="0.2">
      <c r="A11" s="410"/>
      <c r="B11" s="173" t="s">
        <v>7</v>
      </c>
      <c r="C11" s="179"/>
      <c r="D11" s="180" t="s">
        <v>9</v>
      </c>
      <c r="E11" s="181"/>
      <c r="F11" s="173" t="s">
        <v>7</v>
      </c>
      <c r="G11" s="179"/>
      <c r="H11" s="180" t="s">
        <v>9</v>
      </c>
      <c r="I11" s="181"/>
      <c r="J11" s="173" t="s">
        <v>7</v>
      </c>
      <c r="K11" s="179"/>
      <c r="L11" s="180" t="s">
        <v>9</v>
      </c>
      <c r="M11" s="181"/>
      <c r="N11" s="173" t="s">
        <v>7</v>
      </c>
      <c r="O11" s="179"/>
      <c r="P11" s="180" t="s">
        <v>9</v>
      </c>
      <c r="Q11" s="181"/>
      <c r="R11" s="173" t="s">
        <v>7</v>
      </c>
      <c r="S11" s="179"/>
      <c r="T11" s="180" t="s">
        <v>9</v>
      </c>
      <c r="U11" s="182"/>
      <c r="V11" s="410"/>
      <c r="W11" s="162" t="s">
        <v>2</v>
      </c>
      <c r="X11" s="170"/>
    </row>
    <row r="12" spans="1:24" ht="13.5" thickBot="1" x14ac:dyDescent="0.25">
      <c r="A12" s="410"/>
      <c r="B12" s="171" t="s">
        <v>8</v>
      </c>
      <c r="C12" s="183"/>
      <c r="D12" s="118"/>
      <c r="E12" s="172"/>
      <c r="F12" s="171" t="s">
        <v>8</v>
      </c>
      <c r="G12" s="183"/>
      <c r="H12" s="118"/>
      <c r="I12" s="172"/>
      <c r="J12" s="171" t="s">
        <v>8</v>
      </c>
      <c r="K12" s="183"/>
      <c r="L12" s="118"/>
      <c r="M12" s="172"/>
      <c r="N12" s="171" t="s">
        <v>8</v>
      </c>
      <c r="O12" s="183"/>
      <c r="P12" s="118"/>
      <c r="Q12" s="172"/>
      <c r="R12" s="171" t="s">
        <v>8</v>
      </c>
      <c r="S12" s="183"/>
      <c r="T12" s="118"/>
      <c r="U12" s="132"/>
      <c r="V12" s="410"/>
      <c r="W12" s="184"/>
      <c r="X12" s="185"/>
    </row>
    <row r="13" spans="1:24" x14ac:dyDescent="0.2">
      <c r="A13" s="410"/>
      <c r="B13" s="107" t="s">
        <v>3</v>
      </c>
      <c r="C13" s="105" t="s">
        <v>5</v>
      </c>
      <c r="D13" s="105" t="s">
        <v>10</v>
      </c>
      <c r="E13" s="106" t="s">
        <v>12</v>
      </c>
      <c r="F13" s="107" t="s">
        <v>3</v>
      </c>
      <c r="G13" s="105" t="s">
        <v>5</v>
      </c>
      <c r="H13" s="105" t="s">
        <v>10</v>
      </c>
      <c r="I13" s="106" t="s">
        <v>12</v>
      </c>
      <c r="J13" s="107" t="s">
        <v>3</v>
      </c>
      <c r="K13" s="105" t="s">
        <v>5</v>
      </c>
      <c r="L13" s="105" t="s">
        <v>10</v>
      </c>
      <c r="M13" s="106" t="s">
        <v>12</v>
      </c>
      <c r="N13" s="107" t="s">
        <v>3</v>
      </c>
      <c r="O13" s="105" t="s">
        <v>5</v>
      </c>
      <c r="P13" s="105" t="s">
        <v>10</v>
      </c>
      <c r="Q13" s="106" t="s">
        <v>12</v>
      </c>
      <c r="R13" s="107" t="s">
        <v>3</v>
      </c>
      <c r="S13" s="105" t="s">
        <v>5</v>
      </c>
      <c r="T13" s="105" t="s">
        <v>10</v>
      </c>
      <c r="U13" s="186" t="s">
        <v>12</v>
      </c>
      <c r="V13" s="410"/>
      <c r="W13" s="187" t="s">
        <v>10</v>
      </c>
      <c r="X13" s="188" t="s">
        <v>12</v>
      </c>
    </row>
    <row r="14" spans="1:24" ht="13.5" thickBot="1" x14ac:dyDescent="0.25">
      <c r="A14" s="410"/>
      <c r="B14" s="189" t="s">
        <v>4</v>
      </c>
      <c r="C14" s="190" t="s">
        <v>6</v>
      </c>
      <c r="D14" s="190" t="s">
        <v>11</v>
      </c>
      <c r="E14" s="188" t="s">
        <v>13</v>
      </c>
      <c r="F14" s="189" t="s">
        <v>4</v>
      </c>
      <c r="G14" s="190" t="s">
        <v>6</v>
      </c>
      <c r="H14" s="190" t="s">
        <v>11</v>
      </c>
      <c r="I14" s="188" t="s">
        <v>13</v>
      </c>
      <c r="J14" s="189" t="s">
        <v>4</v>
      </c>
      <c r="K14" s="190" t="s">
        <v>6</v>
      </c>
      <c r="L14" s="190" t="s">
        <v>11</v>
      </c>
      <c r="M14" s="188" t="s">
        <v>13</v>
      </c>
      <c r="N14" s="189" t="s">
        <v>4</v>
      </c>
      <c r="O14" s="190" t="s">
        <v>6</v>
      </c>
      <c r="P14" s="190" t="s">
        <v>11</v>
      </c>
      <c r="Q14" s="188" t="s">
        <v>13</v>
      </c>
      <c r="R14" s="189" t="s">
        <v>4</v>
      </c>
      <c r="S14" s="190" t="s">
        <v>6</v>
      </c>
      <c r="T14" s="190" t="s">
        <v>11</v>
      </c>
      <c r="U14" s="191" t="s">
        <v>13</v>
      </c>
      <c r="V14" s="410"/>
      <c r="W14" s="187" t="s">
        <v>11</v>
      </c>
      <c r="X14" s="188" t="s">
        <v>13</v>
      </c>
    </row>
    <row r="15" spans="1:24" s="29" customFormat="1" x14ac:dyDescent="0.2">
      <c r="A15" s="321">
        <f ca="1">INDIRECT(ADDRESS(Данные!$A7,4,1,1,"Данные"), 1)</f>
        <v>45280</v>
      </c>
      <c r="B15" s="120">
        <f ca="1">ROUND(INDIRECT(ADDRESS(Данные!$A7,B$1,1,1,"Данные"), 1),2)</f>
        <v>9332.76</v>
      </c>
      <c r="C15" s="347">
        <f ca="1">ROUND(INDIRECT(ADDRESS(Данные!$A7,C$1,1,1,"Данные"), 1),2)</f>
        <v>4193.6000000000004</v>
      </c>
      <c r="D15" s="121"/>
      <c r="E15" s="122"/>
      <c r="F15" s="192"/>
      <c r="G15" s="120"/>
      <c r="H15" s="121" t="s">
        <v>2</v>
      </c>
      <c r="I15" s="124" t="s">
        <v>2</v>
      </c>
      <c r="J15" s="119"/>
      <c r="K15" s="120"/>
      <c r="L15" s="121" t="s">
        <v>2</v>
      </c>
      <c r="M15" s="122" t="s">
        <v>2</v>
      </c>
      <c r="N15" s="192"/>
      <c r="O15" s="121"/>
      <c r="P15" s="121" t="s">
        <v>2</v>
      </c>
      <c r="Q15" s="124" t="s">
        <v>2</v>
      </c>
      <c r="R15" s="119"/>
      <c r="S15" s="120"/>
      <c r="T15" s="121" t="s">
        <v>2</v>
      </c>
      <c r="U15" s="122" t="s">
        <v>2</v>
      </c>
      <c r="V15" s="125">
        <f ca="1">$A15</f>
        <v>45280</v>
      </c>
      <c r="W15" s="334" t="s">
        <v>2</v>
      </c>
      <c r="X15" s="167" t="s">
        <v>2</v>
      </c>
    </row>
    <row r="16" spans="1:24" s="29" customFormat="1" x14ac:dyDescent="0.2">
      <c r="A16" s="324">
        <f ca="1">INDIRECT(ADDRESS(Данные!$A8,4,1,1,"Данные"), 1)</f>
        <v>45280.020833333336</v>
      </c>
      <c r="B16" s="353">
        <f ca="1">ROUND(INDIRECT(ADDRESS(Данные!$A8,B$1,1,1,"Данные"), 1),2)</f>
        <v>9332.7999999999993</v>
      </c>
      <c r="C16" s="353">
        <f ca="1">ROUND(INDIRECT(ADDRESS(Данные!$A8,C$1,1,1,"Данные"), 1),2)</f>
        <v>4193.6099999999997</v>
      </c>
      <c r="D16" s="152">
        <f ca="1">(B16-B15)*D$10</f>
        <v>159.9999999962165</v>
      </c>
      <c r="E16" s="196">
        <f ca="1">(C16-C15)*D$10</f>
        <v>39.999999997235136</v>
      </c>
      <c r="F16" s="123"/>
      <c r="G16" s="129"/>
      <c r="H16" s="128"/>
      <c r="I16" s="264"/>
      <c r="J16" s="127"/>
      <c r="K16" s="129"/>
      <c r="L16" s="128"/>
      <c r="M16" s="292"/>
      <c r="N16" s="123"/>
      <c r="O16" s="128"/>
      <c r="P16" s="128"/>
      <c r="Q16" s="264"/>
      <c r="R16" s="127"/>
      <c r="S16" s="129"/>
      <c r="T16" s="128"/>
      <c r="U16" s="292"/>
      <c r="V16" s="294">
        <f t="shared" ref="V16:V63" ca="1" si="0">$A16</f>
        <v>45280.020833333336</v>
      </c>
      <c r="W16" s="335">
        <f ca="1">D16+H16+L16+P16+T16</f>
        <v>159.9999999962165</v>
      </c>
      <c r="X16" s="197">
        <f ca="1">E16+I16+M16+Q16+U16</f>
        <v>39.999999997235136</v>
      </c>
    </row>
    <row r="17" spans="1:24" s="29" customFormat="1" x14ac:dyDescent="0.2">
      <c r="A17" s="324">
        <f ca="1">INDIRECT(ADDRESS(Данные!$A9,4,1,1,"Данные"), 1)</f>
        <v>45280.041666666664</v>
      </c>
      <c r="B17" s="353">
        <f ca="1">ROUND(INDIRECT(ADDRESS(Данные!$A9,B$1,1,1,"Данные"), 1),2)</f>
        <v>9332.84</v>
      </c>
      <c r="C17" s="353">
        <f ca="1">ROUND(INDIRECT(ADDRESS(Данные!$A9,C$1,1,1,"Данные"), 1),2)</f>
        <v>4193.62</v>
      </c>
      <c r="D17" s="152">
        <f ca="1">(B17-B15)*D$10</f>
        <v>319.99999999970896</v>
      </c>
      <c r="E17" s="196">
        <f ca="1">(C17-C15)*D$10</f>
        <v>79.999999998108251</v>
      </c>
      <c r="F17" s="123"/>
      <c r="G17" s="129"/>
      <c r="H17" s="152">
        <f>(F17-F15)*H10</f>
        <v>0</v>
      </c>
      <c r="I17" s="195">
        <f>(G17-G15)*I10</f>
        <v>0</v>
      </c>
      <c r="J17" s="127"/>
      <c r="K17" s="129"/>
      <c r="L17" s="152">
        <f>(J17-J15)*L10</f>
        <v>0</v>
      </c>
      <c r="M17" s="196">
        <f>(K17-K15)*M10</f>
        <v>0</v>
      </c>
      <c r="N17" s="123"/>
      <c r="O17" s="128"/>
      <c r="P17" s="152">
        <f>(N17-N15)*P10</f>
        <v>0</v>
      </c>
      <c r="Q17" s="195">
        <f>(O17-O15)*Q10</f>
        <v>0</v>
      </c>
      <c r="R17" s="127"/>
      <c r="S17" s="129"/>
      <c r="T17" s="152">
        <f>(R17-R15)*T10</f>
        <v>0</v>
      </c>
      <c r="U17" s="196">
        <f>(S17-S15)*U10</f>
        <v>0</v>
      </c>
      <c r="V17" s="294">
        <f t="shared" ca="1" si="0"/>
        <v>45280.041666666664</v>
      </c>
      <c r="W17" s="335">
        <f t="shared" ref="W17:W63" ca="1" si="1">D17+H17+L17+P17+T17</f>
        <v>319.99999999970896</v>
      </c>
      <c r="X17" s="197">
        <f t="shared" ref="X17:X62" ca="1" si="2">E17+I17+M17+Q17+U17</f>
        <v>79.999999998108251</v>
      </c>
    </row>
    <row r="18" spans="1:24" s="29" customFormat="1" x14ac:dyDescent="0.2">
      <c r="A18" s="324">
        <f ca="1">INDIRECT(ADDRESS(Данные!$A10,4,1,1,"Данные"), 1)</f>
        <v>45280.0625</v>
      </c>
      <c r="B18" s="353">
        <f ca="1">ROUND(INDIRECT(ADDRESS(Данные!$A10,B$1,1,1,"Данные"), 1),2)</f>
        <v>9332.8799999999992</v>
      </c>
      <c r="C18" s="353">
        <f ca="1">ROUND(INDIRECT(ADDRESS(Данные!$A10,C$1,1,1,"Данные"), 1),2)</f>
        <v>4193.63</v>
      </c>
      <c r="D18" s="152">
        <f ca="1">(B18-B17)*D$10</f>
        <v>159.9999999962165</v>
      </c>
      <c r="E18" s="196">
        <f ca="1">(C18-C17)*D$10</f>
        <v>40.000000000873115</v>
      </c>
      <c r="F18" s="123"/>
      <c r="G18" s="129"/>
      <c r="H18" s="152"/>
      <c r="I18" s="195"/>
      <c r="J18" s="127"/>
      <c r="K18" s="129"/>
      <c r="L18" s="152"/>
      <c r="M18" s="196"/>
      <c r="N18" s="123"/>
      <c r="O18" s="128"/>
      <c r="P18" s="152"/>
      <c r="Q18" s="195"/>
      <c r="R18" s="127"/>
      <c r="S18" s="129"/>
      <c r="T18" s="152"/>
      <c r="U18" s="196"/>
      <c r="V18" s="294">
        <f t="shared" ca="1" si="0"/>
        <v>45280.0625</v>
      </c>
      <c r="W18" s="335">
        <f t="shared" ca="1" si="1"/>
        <v>159.9999999962165</v>
      </c>
      <c r="X18" s="197">
        <f t="shared" ca="1" si="2"/>
        <v>40.000000000873115</v>
      </c>
    </row>
    <row r="19" spans="1:24" s="29" customFormat="1" x14ac:dyDescent="0.2">
      <c r="A19" s="324">
        <f ca="1">INDIRECT(ADDRESS(Данные!$A11,4,1,1,"Данные"), 1)</f>
        <v>45280.083333333336</v>
      </c>
      <c r="B19" s="353">
        <f ca="1">ROUND(INDIRECT(ADDRESS(Данные!$A11,B$1,1,1,"Данные"), 1),2)</f>
        <v>9332.91</v>
      </c>
      <c r="C19" s="353">
        <f ca="1">ROUND(INDIRECT(ADDRESS(Данные!$A11,C$1,1,1,"Данные"), 1),2)</f>
        <v>4193.6400000000003</v>
      </c>
      <c r="D19" s="152">
        <f ca="1">(B19-B17)*D$10</f>
        <v>279.99999999883585</v>
      </c>
      <c r="E19" s="196">
        <f ca="1">(C19-C17)*D$10</f>
        <v>80.00000000174623</v>
      </c>
      <c r="F19" s="123"/>
      <c r="G19" s="129"/>
      <c r="H19" s="152">
        <f>(F19-F17)*H10</f>
        <v>0</v>
      </c>
      <c r="I19" s="195">
        <f>(G19-G17)*I10</f>
        <v>0</v>
      </c>
      <c r="J19" s="127"/>
      <c r="K19" s="129"/>
      <c r="L19" s="152">
        <f>(J19-J17)*L10</f>
        <v>0</v>
      </c>
      <c r="M19" s="196">
        <f>(K19-K17)*M10</f>
        <v>0</v>
      </c>
      <c r="N19" s="123"/>
      <c r="O19" s="128"/>
      <c r="P19" s="152">
        <f>(N19-N17)*P10</f>
        <v>0</v>
      </c>
      <c r="Q19" s="195">
        <f>(O19-O17)*Q10</f>
        <v>0</v>
      </c>
      <c r="R19" s="127"/>
      <c r="S19" s="129"/>
      <c r="T19" s="152">
        <f>(R19-R17)*T10</f>
        <v>0</v>
      </c>
      <c r="U19" s="196">
        <f>(S19-S17)*U10</f>
        <v>0</v>
      </c>
      <c r="V19" s="294">
        <f t="shared" ca="1" si="0"/>
        <v>45280.083333333336</v>
      </c>
      <c r="W19" s="335">
        <f t="shared" ca="1" si="1"/>
        <v>279.99999999883585</v>
      </c>
      <c r="X19" s="197">
        <f t="shared" ca="1" si="2"/>
        <v>80.00000000174623</v>
      </c>
    </row>
    <row r="20" spans="1:24" s="29" customFormat="1" x14ac:dyDescent="0.2">
      <c r="A20" s="324">
        <f ca="1">INDIRECT(ADDRESS(Данные!$A12,4,1,1,"Данные"), 1)</f>
        <v>45280.104166666664</v>
      </c>
      <c r="B20" s="353">
        <f ca="1">ROUND(INDIRECT(ADDRESS(Данные!$A12,B$1,1,1,"Данные"), 1),2)</f>
        <v>9332.94</v>
      </c>
      <c r="C20" s="353">
        <f ca="1">ROUND(INDIRECT(ADDRESS(Данные!$A12,C$1,1,1,"Данные"), 1),2)</f>
        <v>4193.66</v>
      </c>
      <c r="D20" s="152">
        <f ca="1">(B20-B19)*D$10</f>
        <v>120.00000000261934</v>
      </c>
      <c r="E20" s="196">
        <f ca="1">(C20-C19)*D$10</f>
        <v>79.999999998108251</v>
      </c>
      <c r="F20" s="123"/>
      <c r="G20" s="129"/>
      <c r="H20" s="152"/>
      <c r="I20" s="195"/>
      <c r="J20" s="127"/>
      <c r="K20" s="129"/>
      <c r="L20" s="152"/>
      <c r="M20" s="196"/>
      <c r="N20" s="123"/>
      <c r="O20" s="128"/>
      <c r="P20" s="152"/>
      <c r="Q20" s="195"/>
      <c r="R20" s="127"/>
      <c r="S20" s="129"/>
      <c r="T20" s="152"/>
      <c r="U20" s="196"/>
      <c r="V20" s="294">
        <f t="shared" ca="1" si="0"/>
        <v>45280.104166666664</v>
      </c>
      <c r="W20" s="335">
        <f t="shared" ca="1" si="1"/>
        <v>120.00000000261934</v>
      </c>
      <c r="X20" s="197">
        <f t="shared" ca="1" si="2"/>
        <v>79.999999998108251</v>
      </c>
    </row>
    <row r="21" spans="1:24" s="29" customFormat="1" x14ac:dyDescent="0.2">
      <c r="A21" s="324">
        <f ca="1">INDIRECT(ADDRESS(Данные!$A13,4,1,1,"Данные"), 1)</f>
        <v>45280.125</v>
      </c>
      <c r="B21" s="353">
        <f ca="1">ROUND(INDIRECT(ADDRESS(Данные!$A13,B$1,1,1,"Данные"), 1),2)</f>
        <v>9332.98</v>
      </c>
      <c r="C21" s="353">
        <f ca="1">ROUND(INDIRECT(ADDRESS(Данные!$A13,C$1,1,1,"Данные"), 1),2)</f>
        <v>4193.67</v>
      </c>
      <c r="D21" s="152">
        <f ca="1">(B21-B19)*D$10</f>
        <v>279.99999999883585</v>
      </c>
      <c r="E21" s="196">
        <f ca="1">(C21-C19)*D$10</f>
        <v>119.99999999898137</v>
      </c>
      <c r="F21" s="123"/>
      <c r="G21" s="129"/>
      <c r="H21" s="152">
        <f>(F21-F19)*H10</f>
        <v>0</v>
      </c>
      <c r="I21" s="195">
        <f>(G21-G19)*I10</f>
        <v>0</v>
      </c>
      <c r="J21" s="127"/>
      <c r="K21" s="129"/>
      <c r="L21" s="152">
        <f>(J21-J19)*L10</f>
        <v>0</v>
      </c>
      <c r="M21" s="196">
        <f>(K21-K19)*M10</f>
        <v>0</v>
      </c>
      <c r="N21" s="123"/>
      <c r="O21" s="128"/>
      <c r="P21" s="152">
        <f>(N21-N19)*P10</f>
        <v>0</v>
      </c>
      <c r="Q21" s="195">
        <f>(O21-O19)*Q10</f>
        <v>0</v>
      </c>
      <c r="R21" s="127"/>
      <c r="S21" s="129"/>
      <c r="T21" s="152">
        <f>(R21-R19)*T10</f>
        <v>0</v>
      </c>
      <c r="U21" s="196">
        <f>(S21-S19)*U10</f>
        <v>0</v>
      </c>
      <c r="V21" s="294">
        <f t="shared" ca="1" si="0"/>
        <v>45280.125</v>
      </c>
      <c r="W21" s="335">
        <f t="shared" ca="1" si="1"/>
        <v>279.99999999883585</v>
      </c>
      <c r="X21" s="197">
        <f t="shared" ca="1" si="2"/>
        <v>119.99999999898137</v>
      </c>
    </row>
    <row r="22" spans="1:24" s="29" customFormat="1" x14ac:dyDescent="0.2">
      <c r="A22" s="324">
        <f ca="1">INDIRECT(ADDRESS(Данные!$A14,4,1,1,"Данные"), 1)</f>
        <v>45280.145833333336</v>
      </c>
      <c r="B22" s="353">
        <f ca="1">ROUND(INDIRECT(ADDRESS(Данные!$A14,B$1,1,1,"Данные"), 1),2)</f>
        <v>9333.01</v>
      </c>
      <c r="C22" s="353">
        <f ca="1">ROUND(INDIRECT(ADDRESS(Данные!$A14,C$1,1,1,"Данные"), 1),2)</f>
        <v>4193.68</v>
      </c>
      <c r="D22" s="152">
        <f ca="1">(B22-B21)*D$10</f>
        <v>120.00000000261934</v>
      </c>
      <c r="E22" s="196">
        <f ca="1">(C22-C21)*D$10</f>
        <v>40.000000000873115</v>
      </c>
      <c r="F22" s="123"/>
      <c r="G22" s="129"/>
      <c r="H22" s="152"/>
      <c r="I22" s="195"/>
      <c r="J22" s="127"/>
      <c r="K22" s="129"/>
      <c r="L22" s="152"/>
      <c r="M22" s="196"/>
      <c r="N22" s="123"/>
      <c r="O22" s="128"/>
      <c r="P22" s="152"/>
      <c r="Q22" s="195"/>
      <c r="R22" s="127"/>
      <c r="S22" s="129"/>
      <c r="T22" s="152"/>
      <c r="U22" s="196"/>
      <c r="V22" s="294">
        <f t="shared" ca="1" si="0"/>
        <v>45280.145833333336</v>
      </c>
      <c r="W22" s="335">
        <f t="shared" ca="1" si="1"/>
        <v>120.00000000261934</v>
      </c>
      <c r="X22" s="197">
        <f t="shared" ca="1" si="2"/>
        <v>40.000000000873115</v>
      </c>
    </row>
    <row r="23" spans="1:24" s="29" customFormat="1" x14ac:dyDescent="0.2">
      <c r="A23" s="324">
        <f ca="1">INDIRECT(ADDRESS(Данные!$A15,4,1,1,"Данные"), 1)</f>
        <v>45280.166666666664</v>
      </c>
      <c r="B23" s="353">
        <f ca="1">ROUND(INDIRECT(ADDRESS(Данные!$A15,B$1,1,1,"Данные"), 1),2)</f>
        <v>9333.0400000000009</v>
      </c>
      <c r="C23" s="353">
        <f ca="1">ROUND(INDIRECT(ADDRESS(Данные!$A15,C$1,1,1,"Данные"), 1),2)</f>
        <v>4193.6899999999996</v>
      </c>
      <c r="D23" s="152">
        <f ca="1">(B23-B21)*D$10</f>
        <v>240.00000000523869</v>
      </c>
      <c r="E23" s="196">
        <f ca="1">(C23-C21)*D$10</f>
        <v>79.999999998108251</v>
      </c>
      <c r="F23" s="123"/>
      <c r="G23" s="129"/>
      <c r="H23" s="152">
        <f>(F23-F21)*H10</f>
        <v>0</v>
      </c>
      <c r="I23" s="195">
        <f>(G23-G21)*I10</f>
        <v>0</v>
      </c>
      <c r="J23" s="127"/>
      <c r="K23" s="129"/>
      <c r="L23" s="152">
        <f>(J23-J21)*L10</f>
        <v>0</v>
      </c>
      <c r="M23" s="196">
        <f>(K23-K21)*M10</f>
        <v>0</v>
      </c>
      <c r="N23" s="123"/>
      <c r="O23" s="128"/>
      <c r="P23" s="152">
        <f>(N23-N21)*P10</f>
        <v>0</v>
      </c>
      <c r="Q23" s="195">
        <f>(O23-O21)*Q10</f>
        <v>0</v>
      </c>
      <c r="R23" s="127"/>
      <c r="S23" s="129"/>
      <c r="T23" s="152">
        <f>(R23-R21)*T10</f>
        <v>0</v>
      </c>
      <c r="U23" s="196">
        <f>(S23-S21)*U10</f>
        <v>0</v>
      </c>
      <c r="V23" s="294">
        <f t="shared" ca="1" si="0"/>
        <v>45280.166666666664</v>
      </c>
      <c r="W23" s="335">
        <f t="shared" ca="1" si="1"/>
        <v>240.00000000523869</v>
      </c>
      <c r="X23" s="197">
        <f t="shared" ca="1" si="2"/>
        <v>79.999999998108251</v>
      </c>
    </row>
    <row r="24" spans="1:24" s="29" customFormat="1" x14ac:dyDescent="0.2">
      <c r="A24" s="324">
        <f ca="1">INDIRECT(ADDRESS(Данные!$A16,4,1,1,"Данные"), 1)</f>
        <v>45280.1875</v>
      </c>
      <c r="B24" s="353">
        <f ca="1">ROUND(INDIRECT(ADDRESS(Данные!$A16,B$1,1,1,"Данные"), 1),2)</f>
        <v>9333.08</v>
      </c>
      <c r="C24" s="353">
        <f ca="1">ROUND(INDIRECT(ADDRESS(Данные!$A16,C$1,1,1,"Данные"), 1),2)</f>
        <v>4193.7</v>
      </c>
      <c r="D24" s="152">
        <f ca="1">(B24-B23)*D$10</f>
        <v>159.9999999962165</v>
      </c>
      <c r="E24" s="196">
        <f ca="1">(C24-C23)*D$10</f>
        <v>40.000000000873115</v>
      </c>
      <c r="F24" s="123"/>
      <c r="G24" s="129"/>
      <c r="H24" s="152"/>
      <c r="I24" s="195"/>
      <c r="J24" s="127"/>
      <c r="K24" s="129"/>
      <c r="L24" s="152"/>
      <c r="M24" s="196"/>
      <c r="N24" s="123"/>
      <c r="O24" s="128"/>
      <c r="P24" s="152"/>
      <c r="Q24" s="195"/>
      <c r="R24" s="127"/>
      <c r="S24" s="129"/>
      <c r="T24" s="152"/>
      <c r="U24" s="196"/>
      <c r="V24" s="294">
        <f t="shared" ca="1" si="0"/>
        <v>45280.1875</v>
      </c>
      <c r="W24" s="335">
        <f t="shared" ca="1" si="1"/>
        <v>159.9999999962165</v>
      </c>
      <c r="X24" s="197">
        <f t="shared" ca="1" si="2"/>
        <v>40.000000000873115</v>
      </c>
    </row>
    <row r="25" spans="1:24" s="29" customFormat="1" x14ac:dyDescent="0.2">
      <c r="A25" s="324">
        <f ca="1">INDIRECT(ADDRESS(Данные!$A17,4,1,1,"Данные"), 1)</f>
        <v>45280.208333333336</v>
      </c>
      <c r="B25" s="353">
        <f ca="1">ROUND(INDIRECT(ADDRESS(Данные!$A17,B$1,1,1,"Данные"), 1),2)</f>
        <v>9333.11</v>
      </c>
      <c r="C25" s="353">
        <f ca="1">ROUND(INDIRECT(ADDRESS(Данные!$A17,C$1,1,1,"Данные"), 1),2)</f>
        <v>4193.72</v>
      </c>
      <c r="D25" s="152">
        <f ca="1">(B25-B23)*D$10</f>
        <v>279.99999999883585</v>
      </c>
      <c r="E25" s="196">
        <f ca="1">(C25-C23)*D$10</f>
        <v>120.00000000261934</v>
      </c>
      <c r="F25" s="123"/>
      <c r="G25" s="129"/>
      <c r="H25" s="152">
        <f>(F25-F23)*H10</f>
        <v>0</v>
      </c>
      <c r="I25" s="195">
        <f>(G25-G23)*I10</f>
        <v>0</v>
      </c>
      <c r="J25" s="127"/>
      <c r="K25" s="129"/>
      <c r="L25" s="152">
        <f>(J25-J23)*L10</f>
        <v>0</v>
      </c>
      <c r="M25" s="196">
        <f>(K25-K23)*M10</f>
        <v>0</v>
      </c>
      <c r="N25" s="123"/>
      <c r="O25" s="128"/>
      <c r="P25" s="152">
        <f>(N25-N23)*P10</f>
        <v>0</v>
      </c>
      <c r="Q25" s="195">
        <f>(O25-O23)*Q10</f>
        <v>0</v>
      </c>
      <c r="R25" s="127"/>
      <c r="S25" s="129"/>
      <c r="T25" s="152">
        <f>(R25-R23)*T10</f>
        <v>0</v>
      </c>
      <c r="U25" s="196">
        <f>(S25-S23)*U10</f>
        <v>0</v>
      </c>
      <c r="V25" s="294">
        <f t="shared" ca="1" si="0"/>
        <v>45280.208333333336</v>
      </c>
      <c r="W25" s="335">
        <f t="shared" ca="1" si="1"/>
        <v>279.99999999883585</v>
      </c>
      <c r="X25" s="197">
        <f t="shared" ca="1" si="2"/>
        <v>120.00000000261934</v>
      </c>
    </row>
    <row r="26" spans="1:24" s="29" customFormat="1" x14ac:dyDescent="0.2">
      <c r="A26" s="324">
        <f ca="1">INDIRECT(ADDRESS(Данные!$A18,4,1,1,"Данные"), 1)</f>
        <v>45280.229166666664</v>
      </c>
      <c r="B26" s="353">
        <f ca="1">ROUND(INDIRECT(ADDRESS(Данные!$A18,B$1,1,1,"Данные"), 1),2)</f>
        <v>9333.14</v>
      </c>
      <c r="C26" s="353">
        <f ca="1">ROUND(INDIRECT(ADDRESS(Данные!$A18,C$1,1,1,"Данные"), 1),2)</f>
        <v>4193.7299999999996</v>
      </c>
      <c r="D26" s="152">
        <f ca="1">(B26-B25)*D$10</f>
        <v>119.99999999534339</v>
      </c>
      <c r="E26" s="196">
        <f ca="1">(C26-C25)*D$10</f>
        <v>39.999999997235136</v>
      </c>
      <c r="F26" s="123"/>
      <c r="G26" s="129"/>
      <c r="H26" s="152"/>
      <c r="I26" s="195"/>
      <c r="J26" s="127"/>
      <c r="K26" s="129"/>
      <c r="L26" s="152"/>
      <c r="M26" s="196"/>
      <c r="N26" s="123"/>
      <c r="O26" s="128"/>
      <c r="P26" s="152"/>
      <c r="Q26" s="195"/>
      <c r="R26" s="127"/>
      <c r="S26" s="129"/>
      <c r="T26" s="152"/>
      <c r="U26" s="196"/>
      <c r="V26" s="294">
        <f t="shared" ca="1" si="0"/>
        <v>45280.229166666664</v>
      </c>
      <c r="W26" s="335">
        <f t="shared" ca="1" si="1"/>
        <v>119.99999999534339</v>
      </c>
      <c r="X26" s="197">
        <f t="shared" ca="1" si="2"/>
        <v>39.999999997235136</v>
      </c>
    </row>
    <row r="27" spans="1:24" s="29" customFormat="1" x14ac:dyDescent="0.2">
      <c r="A27" s="324">
        <f ca="1">INDIRECT(ADDRESS(Данные!$A19,4,1,1,"Данные"), 1)</f>
        <v>45280.25</v>
      </c>
      <c r="B27" s="353">
        <f ca="1">ROUND(INDIRECT(ADDRESS(Данные!$A19,B$1,1,1,"Данные"), 1),2)</f>
        <v>9333.17</v>
      </c>
      <c r="C27" s="353">
        <f ca="1">ROUND(INDIRECT(ADDRESS(Данные!$A19,C$1,1,1,"Данные"), 1),2)</f>
        <v>4193.74</v>
      </c>
      <c r="D27" s="152">
        <f ca="1">(B27-B25)*D$10</f>
        <v>239.99999999796273</v>
      </c>
      <c r="E27" s="196">
        <f ca="1">(C27-C25)*D$10</f>
        <v>79.999999998108251</v>
      </c>
      <c r="F27" s="123"/>
      <c r="G27" s="129"/>
      <c r="H27" s="152">
        <f>(F27-F25)*H10</f>
        <v>0</v>
      </c>
      <c r="I27" s="195">
        <f>(G27-G25)*I10</f>
        <v>0</v>
      </c>
      <c r="J27" s="127"/>
      <c r="K27" s="129"/>
      <c r="L27" s="152">
        <f>(J27-J25)*L10</f>
        <v>0</v>
      </c>
      <c r="M27" s="196">
        <f>(K27-K25)*M10</f>
        <v>0</v>
      </c>
      <c r="N27" s="123"/>
      <c r="O27" s="128"/>
      <c r="P27" s="152">
        <f>(N27-N25)*P10</f>
        <v>0</v>
      </c>
      <c r="Q27" s="195">
        <f>(O27-O25)*Q10</f>
        <v>0</v>
      </c>
      <c r="R27" s="127"/>
      <c r="S27" s="129"/>
      <c r="T27" s="152">
        <f>(R27-R25)*T10</f>
        <v>0</v>
      </c>
      <c r="U27" s="196">
        <f>(S27-S25)*U10</f>
        <v>0</v>
      </c>
      <c r="V27" s="294">
        <f t="shared" ca="1" si="0"/>
        <v>45280.25</v>
      </c>
      <c r="W27" s="335">
        <f t="shared" ca="1" si="1"/>
        <v>239.99999999796273</v>
      </c>
      <c r="X27" s="197">
        <f t="shared" ca="1" si="2"/>
        <v>79.999999998108251</v>
      </c>
    </row>
    <row r="28" spans="1:24" s="29" customFormat="1" x14ac:dyDescent="0.2">
      <c r="A28" s="324">
        <f ca="1">INDIRECT(ADDRESS(Данные!$A20,4,1,1,"Данные"), 1)</f>
        <v>45280.270833333336</v>
      </c>
      <c r="B28" s="353">
        <f ca="1">ROUND(INDIRECT(ADDRESS(Данные!$A20,B$1,1,1,"Данные"), 1),2)</f>
        <v>9333.2099999999991</v>
      </c>
      <c r="C28" s="353">
        <f ca="1">ROUND(INDIRECT(ADDRESS(Данные!$A20,C$1,1,1,"Данные"), 1),2)</f>
        <v>4193.75</v>
      </c>
      <c r="D28" s="152">
        <f ca="1">(B28-B27)*D$10</f>
        <v>159.9999999962165</v>
      </c>
      <c r="E28" s="196">
        <f ca="1">(C28-C27)*D$10</f>
        <v>40.000000000873115</v>
      </c>
      <c r="F28" s="123"/>
      <c r="G28" s="129"/>
      <c r="H28" s="152"/>
      <c r="I28" s="195"/>
      <c r="J28" s="127"/>
      <c r="K28" s="129"/>
      <c r="L28" s="152"/>
      <c r="M28" s="196"/>
      <c r="N28" s="123"/>
      <c r="O28" s="128"/>
      <c r="P28" s="152"/>
      <c r="Q28" s="195"/>
      <c r="R28" s="127"/>
      <c r="S28" s="129"/>
      <c r="T28" s="152"/>
      <c r="U28" s="196"/>
      <c r="V28" s="294">
        <f t="shared" ca="1" si="0"/>
        <v>45280.270833333336</v>
      </c>
      <c r="W28" s="335">
        <f t="shared" ca="1" si="1"/>
        <v>159.9999999962165</v>
      </c>
      <c r="X28" s="197">
        <f t="shared" ca="1" si="2"/>
        <v>40.000000000873115</v>
      </c>
    </row>
    <row r="29" spans="1:24" s="29" customFormat="1" x14ac:dyDescent="0.2">
      <c r="A29" s="324">
        <f ca="1">INDIRECT(ADDRESS(Данные!$A21,4,1,1,"Данные"), 1)</f>
        <v>45280.291666666664</v>
      </c>
      <c r="B29" s="353">
        <f ca="1">ROUND(INDIRECT(ADDRESS(Данные!$A21,B$1,1,1,"Данные"), 1),2)</f>
        <v>9333.24</v>
      </c>
      <c r="C29" s="353">
        <f ca="1">ROUND(INDIRECT(ADDRESS(Данные!$A21,C$1,1,1,"Данные"), 1),2)</f>
        <v>4193.76</v>
      </c>
      <c r="D29" s="152">
        <f ca="1">(B29-B27)*D$10</f>
        <v>279.99999999883585</v>
      </c>
      <c r="E29" s="196">
        <f ca="1">(C29-C27)*D$10</f>
        <v>80.00000000174623</v>
      </c>
      <c r="F29" s="123"/>
      <c r="G29" s="129"/>
      <c r="H29" s="152">
        <f>(F29-F27)*H10</f>
        <v>0</v>
      </c>
      <c r="I29" s="195">
        <f>(G29-G27)*I10</f>
        <v>0</v>
      </c>
      <c r="J29" s="127"/>
      <c r="K29" s="129"/>
      <c r="L29" s="152">
        <f>(J29-J27)*L10</f>
        <v>0</v>
      </c>
      <c r="M29" s="196">
        <f>(K29-K27)*M10</f>
        <v>0</v>
      </c>
      <c r="N29" s="123"/>
      <c r="O29" s="128"/>
      <c r="P29" s="152">
        <f>(N29-N27)*P10</f>
        <v>0</v>
      </c>
      <c r="Q29" s="195">
        <f>(O29-O27)*Q10</f>
        <v>0</v>
      </c>
      <c r="R29" s="127"/>
      <c r="S29" s="129"/>
      <c r="T29" s="152">
        <f>(R29-R27)*T10</f>
        <v>0</v>
      </c>
      <c r="U29" s="196">
        <f>(S29-S27)*U10</f>
        <v>0</v>
      </c>
      <c r="V29" s="294">
        <f t="shared" ca="1" si="0"/>
        <v>45280.291666666664</v>
      </c>
      <c r="W29" s="335">
        <f t="shared" ca="1" si="1"/>
        <v>279.99999999883585</v>
      </c>
      <c r="X29" s="197">
        <f t="shared" ca="1" si="2"/>
        <v>80.00000000174623</v>
      </c>
    </row>
    <row r="30" spans="1:24" s="29" customFormat="1" x14ac:dyDescent="0.2">
      <c r="A30" s="324">
        <f ca="1">INDIRECT(ADDRESS(Данные!$A22,4,1,1,"Данные"), 1)</f>
        <v>45280.3125</v>
      </c>
      <c r="B30" s="353">
        <f ca="1">ROUND(INDIRECT(ADDRESS(Данные!$A22,B$1,1,1,"Данные"), 1),2)</f>
        <v>9333.2800000000007</v>
      </c>
      <c r="C30" s="353">
        <f ca="1">ROUND(INDIRECT(ADDRESS(Данные!$A22,C$1,1,1,"Данные"), 1),2)</f>
        <v>4193.78</v>
      </c>
      <c r="D30" s="152">
        <f ca="1">(B30-B29)*D$10</f>
        <v>160.00000000349246</v>
      </c>
      <c r="E30" s="196">
        <f ca="1">(C30-C29)*D$10</f>
        <v>79.999999998108251</v>
      </c>
      <c r="F30" s="123"/>
      <c r="G30" s="129"/>
      <c r="H30" s="152"/>
      <c r="I30" s="195"/>
      <c r="J30" s="127"/>
      <c r="K30" s="129"/>
      <c r="L30" s="152"/>
      <c r="M30" s="196"/>
      <c r="N30" s="123"/>
      <c r="O30" s="128"/>
      <c r="P30" s="152"/>
      <c r="Q30" s="195"/>
      <c r="R30" s="127"/>
      <c r="S30" s="129"/>
      <c r="T30" s="152"/>
      <c r="U30" s="196"/>
      <c r="V30" s="294">
        <f t="shared" ca="1" si="0"/>
        <v>45280.3125</v>
      </c>
      <c r="W30" s="335">
        <f t="shared" ca="1" si="1"/>
        <v>160.00000000349246</v>
      </c>
      <c r="X30" s="197">
        <f t="shared" ca="1" si="2"/>
        <v>79.999999998108251</v>
      </c>
    </row>
    <row r="31" spans="1:24" s="29" customFormat="1" x14ac:dyDescent="0.2">
      <c r="A31" s="324">
        <f ca="1">INDIRECT(ADDRESS(Данные!$A23,4,1,1,"Данные"), 1)</f>
        <v>45280.333333333336</v>
      </c>
      <c r="B31" s="353">
        <f ca="1">ROUND(INDIRECT(ADDRESS(Данные!$A23,B$1,1,1,"Данные"), 1),2)</f>
        <v>9333.32</v>
      </c>
      <c r="C31" s="353">
        <f ca="1">ROUND(INDIRECT(ADDRESS(Данные!$A23,C$1,1,1,"Данные"), 1),2)</f>
        <v>4193.79</v>
      </c>
      <c r="D31" s="152">
        <f ca="1">(B31-B29)*D$10</f>
        <v>319.99999999970896</v>
      </c>
      <c r="E31" s="196">
        <f ca="1">(C31-C29)*D$10</f>
        <v>119.99999999898137</v>
      </c>
      <c r="F31" s="123"/>
      <c r="G31" s="129"/>
      <c r="H31" s="152">
        <f>(F31-F29)*H10</f>
        <v>0</v>
      </c>
      <c r="I31" s="195">
        <f>(G31-G29)*I10</f>
        <v>0</v>
      </c>
      <c r="J31" s="127"/>
      <c r="K31" s="129"/>
      <c r="L31" s="152">
        <f>(J31-J29)*L10</f>
        <v>0</v>
      </c>
      <c r="M31" s="196">
        <f>(K31-K29)*M10</f>
        <v>0</v>
      </c>
      <c r="N31" s="123"/>
      <c r="O31" s="128"/>
      <c r="P31" s="152">
        <f>(N31-N29)*P10</f>
        <v>0</v>
      </c>
      <c r="Q31" s="195">
        <f>(O31-O29)*Q10</f>
        <v>0</v>
      </c>
      <c r="R31" s="127"/>
      <c r="S31" s="129"/>
      <c r="T31" s="152">
        <f>(R31-R29)*T10</f>
        <v>0</v>
      </c>
      <c r="U31" s="196">
        <f>(S31-S29)*U10</f>
        <v>0</v>
      </c>
      <c r="V31" s="294">
        <f t="shared" ca="1" si="0"/>
        <v>45280.333333333336</v>
      </c>
      <c r="W31" s="335">
        <f t="shared" ca="1" si="1"/>
        <v>319.99999999970896</v>
      </c>
      <c r="X31" s="197">
        <f t="shared" ca="1" si="2"/>
        <v>119.99999999898137</v>
      </c>
    </row>
    <row r="32" spans="1:24" s="29" customFormat="1" x14ac:dyDescent="0.2">
      <c r="A32" s="324">
        <f ca="1">INDIRECT(ADDRESS(Данные!$A24,4,1,1,"Данные"), 1)</f>
        <v>45280.354166666664</v>
      </c>
      <c r="B32" s="353">
        <f ca="1">ROUND(INDIRECT(ADDRESS(Данные!$A24,B$1,1,1,"Данные"), 1),2)</f>
        <v>9333.36</v>
      </c>
      <c r="C32" s="353">
        <f ca="1">ROUND(INDIRECT(ADDRESS(Данные!$A24,C$1,1,1,"Данные"), 1),2)</f>
        <v>4193.8</v>
      </c>
      <c r="D32" s="152">
        <f ca="1">(B32-B31)*D$10</f>
        <v>160.00000000349246</v>
      </c>
      <c r="E32" s="196">
        <f ca="1">(C32-C31)*D$10</f>
        <v>40.000000000873115</v>
      </c>
      <c r="F32" s="123"/>
      <c r="G32" s="129"/>
      <c r="H32" s="152"/>
      <c r="I32" s="195"/>
      <c r="J32" s="127"/>
      <c r="K32" s="129"/>
      <c r="L32" s="152"/>
      <c r="M32" s="196"/>
      <c r="N32" s="123"/>
      <c r="O32" s="128"/>
      <c r="P32" s="152"/>
      <c r="Q32" s="195"/>
      <c r="R32" s="127"/>
      <c r="S32" s="129"/>
      <c r="T32" s="152"/>
      <c r="U32" s="196"/>
      <c r="V32" s="294">
        <f t="shared" ca="1" si="0"/>
        <v>45280.354166666664</v>
      </c>
      <c r="W32" s="335">
        <f t="shared" ca="1" si="1"/>
        <v>160.00000000349246</v>
      </c>
      <c r="X32" s="197">
        <f t="shared" ca="1" si="2"/>
        <v>40.000000000873115</v>
      </c>
    </row>
    <row r="33" spans="1:24" s="29" customFormat="1" x14ac:dyDescent="0.2">
      <c r="A33" s="324">
        <f ca="1">INDIRECT(ADDRESS(Данные!$A25,4,1,1,"Данные"), 1)</f>
        <v>45280.375</v>
      </c>
      <c r="B33" s="353">
        <f ca="1">ROUND(INDIRECT(ADDRESS(Данные!$A25,B$1,1,1,"Данные"), 1),2)</f>
        <v>9333.4</v>
      </c>
      <c r="C33" s="353">
        <f ca="1">ROUND(INDIRECT(ADDRESS(Данные!$A25,C$1,1,1,"Данные"), 1),2)</f>
        <v>4193.8100000000004</v>
      </c>
      <c r="D33" s="152">
        <f ca="1">(B33-B31)*D$10</f>
        <v>319.99999999970896</v>
      </c>
      <c r="E33" s="196">
        <f ca="1">(C33-C31)*D$10</f>
        <v>80.00000000174623</v>
      </c>
      <c r="F33" s="123"/>
      <c r="G33" s="129"/>
      <c r="H33" s="152">
        <f>(F33-F31)*H10</f>
        <v>0</v>
      </c>
      <c r="I33" s="195">
        <f>(G33-G31)*I10</f>
        <v>0</v>
      </c>
      <c r="J33" s="127"/>
      <c r="K33" s="129"/>
      <c r="L33" s="152">
        <f>(J33-J31)*L10</f>
        <v>0</v>
      </c>
      <c r="M33" s="196">
        <f>(K33-K31)*M10</f>
        <v>0</v>
      </c>
      <c r="N33" s="123"/>
      <c r="O33" s="128"/>
      <c r="P33" s="152">
        <f>(N33-N31)*P10</f>
        <v>0</v>
      </c>
      <c r="Q33" s="195">
        <f>(O33-O31)*Q10</f>
        <v>0</v>
      </c>
      <c r="R33" s="127"/>
      <c r="S33" s="129"/>
      <c r="T33" s="152">
        <f>(R33-R31)*T10</f>
        <v>0</v>
      </c>
      <c r="U33" s="196">
        <f>(S33-S31)*U10</f>
        <v>0</v>
      </c>
      <c r="V33" s="294">
        <f t="shared" ca="1" si="0"/>
        <v>45280.375</v>
      </c>
      <c r="W33" s="335">
        <f t="shared" ca="1" si="1"/>
        <v>319.99999999970896</v>
      </c>
      <c r="X33" s="197">
        <f t="shared" ca="1" si="2"/>
        <v>80.00000000174623</v>
      </c>
    </row>
    <row r="34" spans="1:24" s="29" customFormat="1" x14ac:dyDescent="0.2">
      <c r="A34" s="324">
        <f ca="1">INDIRECT(ADDRESS(Данные!$A26,4,1,1,"Данные"), 1)</f>
        <v>45280.395833333336</v>
      </c>
      <c r="B34" s="353">
        <f ca="1">ROUND(INDIRECT(ADDRESS(Данные!$A26,B$1,1,1,"Данные"), 1),2)</f>
        <v>9333.44</v>
      </c>
      <c r="C34" s="353">
        <f ca="1">ROUND(INDIRECT(ADDRESS(Данные!$A26,C$1,1,1,"Данные"), 1),2)</f>
        <v>4193.82</v>
      </c>
      <c r="D34" s="152">
        <f ca="1">(B34-B33)*D$10</f>
        <v>160.00000000349246</v>
      </c>
      <c r="E34" s="196">
        <f ca="1">(C34-C33)*D$10</f>
        <v>39.999999997235136</v>
      </c>
      <c r="F34" s="123"/>
      <c r="G34" s="129"/>
      <c r="H34" s="152">
        <f>(F34-F33)*H10/0.5</f>
        <v>0</v>
      </c>
      <c r="I34" s="195">
        <f>(G34-G33)*I10/0.5</f>
        <v>0</v>
      </c>
      <c r="J34" s="127"/>
      <c r="K34" s="129"/>
      <c r="L34" s="152">
        <f>(J34-J33)*L10/0.5</f>
        <v>0</v>
      </c>
      <c r="M34" s="196">
        <f>(K34-K33)*M10/0.5</f>
        <v>0</v>
      </c>
      <c r="N34" s="123"/>
      <c r="O34" s="128"/>
      <c r="P34" s="152">
        <f>(N34-N33)*P10/0.5</f>
        <v>0</v>
      </c>
      <c r="Q34" s="195">
        <f>(O34-O33)*Q10/0.5</f>
        <v>0</v>
      </c>
      <c r="R34" s="127"/>
      <c r="S34" s="129"/>
      <c r="T34" s="152">
        <f>(R34-R33)*T10/0.5</f>
        <v>0</v>
      </c>
      <c r="U34" s="196">
        <f>(S34-S33)*U10/0.5</f>
        <v>0</v>
      </c>
      <c r="V34" s="294">
        <f t="shared" ca="1" si="0"/>
        <v>45280.395833333336</v>
      </c>
      <c r="W34" s="335">
        <f t="shared" ca="1" si="1"/>
        <v>160.00000000349246</v>
      </c>
      <c r="X34" s="197">
        <f t="shared" ca="1" si="2"/>
        <v>39.999999997235136</v>
      </c>
    </row>
    <row r="35" spans="1:24" s="30" customFormat="1" x14ac:dyDescent="0.2">
      <c r="A35" s="324">
        <f ca="1">INDIRECT(ADDRESS(Данные!$A27,4,1,1,"Данные"), 1)</f>
        <v>45280.416666666664</v>
      </c>
      <c r="B35" s="353">
        <f ca="1">ROUND(INDIRECT(ADDRESS(Данные!$A27,B$1,1,1,"Данные"), 1),2)</f>
        <v>9333.48</v>
      </c>
      <c r="C35" s="353">
        <f ca="1">ROUND(INDIRECT(ADDRESS(Данные!$A27,C$1,1,1,"Данные"), 1),2)</f>
        <v>4193.83</v>
      </c>
      <c r="D35" s="152">
        <f ca="1">(B35-B33)*D$10</f>
        <v>319.99999999970896</v>
      </c>
      <c r="E35" s="196">
        <f ca="1">(C35-C33)*D$10</f>
        <v>79.999999998108251</v>
      </c>
      <c r="F35" s="123"/>
      <c r="G35" s="129"/>
      <c r="H35" s="152">
        <f>(F35-F34)*H10/0.5</f>
        <v>0</v>
      </c>
      <c r="I35" s="195">
        <f>(G35-G34)*I10/0.5</f>
        <v>0</v>
      </c>
      <c r="J35" s="127"/>
      <c r="K35" s="129"/>
      <c r="L35" s="152">
        <f>(J35-J34)*L10/0.5</f>
        <v>0</v>
      </c>
      <c r="M35" s="196">
        <f>(K35-K34)*M10/0.5</f>
        <v>0</v>
      </c>
      <c r="N35" s="123"/>
      <c r="O35" s="128"/>
      <c r="P35" s="152">
        <f>(N35-N34)*P10/0.5</f>
        <v>0</v>
      </c>
      <c r="Q35" s="195">
        <f>(O35-O34)*Q10/0.5</f>
        <v>0</v>
      </c>
      <c r="R35" s="127"/>
      <c r="S35" s="129"/>
      <c r="T35" s="152">
        <f>(R35-R34)*T10/0.5</f>
        <v>0</v>
      </c>
      <c r="U35" s="196">
        <f>(S35-S34)*U10/0.5</f>
        <v>0</v>
      </c>
      <c r="V35" s="294">
        <f t="shared" ca="1" si="0"/>
        <v>45280.416666666664</v>
      </c>
      <c r="W35" s="335">
        <f t="shared" ca="1" si="1"/>
        <v>319.99999999970896</v>
      </c>
      <c r="X35" s="197">
        <f t="shared" ca="1" si="2"/>
        <v>79.999999998108251</v>
      </c>
    </row>
    <row r="36" spans="1:24" s="29" customFormat="1" x14ac:dyDescent="0.2">
      <c r="A36" s="324">
        <f ca="1">INDIRECT(ADDRESS(Данные!$A28,4,1,1,"Данные"), 1)</f>
        <v>45280.4375</v>
      </c>
      <c r="B36" s="353">
        <f ca="1">ROUND(INDIRECT(ADDRESS(Данные!$A28,B$1,1,1,"Данные"), 1),2)</f>
        <v>9333.52</v>
      </c>
      <c r="C36" s="353">
        <f ca="1">ROUND(INDIRECT(ADDRESS(Данные!$A28,C$1,1,1,"Данные"), 1),2)</f>
        <v>4193.84</v>
      </c>
      <c r="D36" s="152">
        <f ca="1">(B36-B35)*D$10</f>
        <v>160.00000000349246</v>
      </c>
      <c r="E36" s="196">
        <f ca="1">(C36-C35)*D$10</f>
        <v>40.000000000873115</v>
      </c>
      <c r="F36" s="123"/>
      <c r="G36" s="129"/>
      <c r="H36" s="152">
        <f>(F36-F35)*H10/0.5</f>
        <v>0</v>
      </c>
      <c r="I36" s="195">
        <f>(G36-G35)*I10/0.5</f>
        <v>0</v>
      </c>
      <c r="J36" s="127"/>
      <c r="K36" s="129"/>
      <c r="L36" s="152">
        <f>(J36-J35)*L10/0.5</f>
        <v>0</v>
      </c>
      <c r="M36" s="196">
        <f>(K36-K35)*M10/0.5</f>
        <v>0</v>
      </c>
      <c r="N36" s="123"/>
      <c r="O36" s="128"/>
      <c r="P36" s="152">
        <f>(N36-N35)*P10/0.5</f>
        <v>0</v>
      </c>
      <c r="Q36" s="195">
        <f>(O36-O35)*Q10/0.5</f>
        <v>0</v>
      </c>
      <c r="R36" s="127"/>
      <c r="S36" s="129"/>
      <c r="T36" s="152">
        <f>(R36-R35)*T10/0.5</f>
        <v>0</v>
      </c>
      <c r="U36" s="196">
        <f>(S36-S35)*U10/0.5</f>
        <v>0</v>
      </c>
      <c r="V36" s="294">
        <f t="shared" ca="1" si="0"/>
        <v>45280.4375</v>
      </c>
      <c r="W36" s="335">
        <f t="shared" ca="1" si="1"/>
        <v>160.00000000349246</v>
      </c>
      <c r="X36" s="197">
        <f t="shared" ca="1" si="2"/>
        <v>40.000000000873115</v>
      </c>
    </row>
    <row r="37" spans="1:24" s="30" customFormat="1" x14ac:dyDescent="0.2">
      <c r="A37" s="324">
        <f ca="1">INDIRECT(ADDRESS(Данные!$A29,4,1,1,"Данные"), 1)</f>
        <v>45280.458333333336</v>
      </c>
      <c r="B37" s="353">
        <f ca="1">ROUND(INDIRECT(ADDRESS(Данные!$A29,B$1,1,1,"Данные"), 1),2)</f>
        <v>9333.56</v>
      </c>
      <c r="C37" s="353">
        <f ca="1">ROUND(INDIRECT(ADDRESS(Данные!$A29,C$1,1,1,"Данные"), 1),2)</f>
        <v>4193.8599999999997</v>
      </c>
      <c r="D37" s="152">
        <f ca="1">(B37-B35)*D$10</f>
        <v>319.99999999970896</v>
      </c>
      <c r="E37" s="196">
        <f ca="1">(C37-C35)*D$10</f>
        <v>119.99999999898137</v>
      </c>
      <c r="F37" s="123"/>
      <c r="G37" s="129"/>
      <c r="H37" s="152">
        <f>(F37-F36)*H10/0.5</f>
        <v>0</v>
      </c>
      <c r="I37" s="195">
        <f>(G37-G36)*I10/0.5</f>
        <v>0</v>
      </c>
      <c r="J37" s="127"/>
      <c r="K37" s="129"/>
      <c r="L37" s="152">
        <f>(J37-J36)*L10/0.5</f>
        <v>0</v>
      </c>
      <c r="M37" s="196">
        <f>(K37-K36)*M10/0.5</f>
        <v>0</v>
      </c>
      <c r="N37" s="123"/>
      <c r="O37" s="128"/>
      <c r="P37" s="152">
        <f>(N37-N36)*P10/0.5</f>
        <v>0</v>
      </c>
      <c r="Q37" s="195">
        <f>(O37-O36)*Q10/0.5</f>
        <v>0</v>
      </c>
      <c r="R37" s="127"/>
      <c r="S37" s="129"/>
      <c r="T37" s="152">
        <f>(R37-R36)*T10/0.5</f>
        <v>0</v>
      </c>
      <c r="U37" s="196">
        <f>(S37-S36)*U10/0.5</f>
        <v>0</v>
      </c>
      <c r="V37" s="294">
        <f t="shared" ca="1" si="0"/>
        <v>45280.458333333336</v>
      </c>
      <c r="W37" s="335">
        <f t="shared" ca="1" si="1"/>
        <v>319.99999999970896</v>
      </c>
      <c r="X37" s="197">
        <f t="shared" ca="1" si="2"/>
        <v>119.99999999898137</v>
      </c>
    </row>
    <row r="38" spans="1:24" s="30" customFormat="1" x14ac:dyDescent="0.2">
      <c r="A38" s="324">
        <f ca="1">INDIRECT(ADDRESS(Данные!$A30,4,1,1,"Данные"), 1)</f>
        <v>45280.479166666664</v>
      </c>
      <c r="B38" s="353">
        <f ca="1">ROUND(INDIRECT(ADDRESS(Данные!$A30,B$1,1,1,"Данные"), 1),2)</f>
        <v>9333.6</v>
      </c>
      <c r="C38" s="353">
        <f ca="1">ROUND(INDIRECT(ADDRESS(Данные!$A30,C$1,1,1,"Данные"), 1),2)</f>
        <v>4193.87</v>
      </c>
      <c r="D38" s="152">
        <f ca="1">(B38-B37)*D$10</f>
        <v>160.00000000349246</v>
      </c>
      <c r="E38" s="196">
        <f ca="1">(C38-C37)*D$10</f>
        <v>40.000000000873115</v>
      </c>
      <c r="F38" s="123"/>
      <c r="G38" s="129"/>
      <c r="H38" s="152"/>
      <c r="I38" s="195"/>
      <c r="J38" s="127"/>
      <c r="K38" s="129"/>
      <c r="L38" s="152"/>
      <c r="M38" s="196"/>
      <c r="N38" s="123"/>
      <c r="O38" s="128"/>
      <c r="P38" s="152"/>
      <c r="Q38" s="195"/>
      <c r="R38" s="127"/>
      <c r="S38" s="129"/>
      <c r="T38" s="152"/>
      <c r="U38" s="196"/>
      <c r="V38" s="294">
        <f t="shared" ca="1" si="0"/>
        <v>45280.479166666664</v>
      </c>
      <c r="W38" s="335">
        <f t="shared" ca="1" si="1"/>
        <v>160.00000000349246</v>
      </c>
      <c r="X38" s="197">
        <f t="shared" ca="1" si="2"/>
        <v>40.000000000873115</v>
      </c>
    </row>
    <row r="39" spans="1:24" s="29" customFormat="1" x14ac:dyDescent="0.2">
      <c r="A39" s="324">
        <f ca="1">INDIRECT(ADDRESS(Данные!$A31,4,1,1,"Данные"), 1)</f>
        <v>45280.5</v>
      </c>
      <c r="B39" s="353">
        <f ca="1">ROUND(INDIRECT(ADDRESS(Данные!$A31,B$1,1,1,"Данные"), 1),2)</f>
        <v>9333.64</v>
      </c>
      <c r="C39" s="353">
        <f ca="1">ROUND(INDIRECT(ADDRESS(Данные!$A31,C$1,1,1,"Данные"), 1),2)</f>
        <v>4193.88</v>
      </c>
      <c r="D39" s="152">
        <f ca="1">(B39-B37)*D$10</f>
        <v>319.99999999970896</v>
      </c>
      <c r="E39" s="196">
        <f ca="1">(C39-C37)*D$10</f>
        <v>80.00000000174623</v>
      </c>
      <c r="F39" s="123"/>
      <c r="G39" s="129"/>
      <c r="H39" s="152">
        <f>(F39-F37)*H10</f>
        <v>0</v>
      </c>
      <c r="I39" s="195">
        <f>(G39-G37)*I10</f>
        <v>0</v>
      </c>
      <c r="J39" s="127"/>
      <c r="K39" s="129"/>
      <c r="L39" s="152">
        <f>(J39-J37)*L10</f>
        <v>0</v>
      </c>
      <c r="M39" s="196">
        <f>(K39-K37)*M10</f>
        <v>0</v>
      </c>
      <c r="N39" s="123"/>
      <c r="O39" s="128"/>
      <c r="P39" s="152">
        <f>(N39-N37)*P10</f>
        <v>0</v>
      </c>
      <c r="Q39" s="195">
        <f>(O39-O37)*Q10</f>
        <v>0</v>
      </c>
      <c r="R39" s="127"/>
      <c r="S39" s="129"/>
      <c r="T39" s="152">
        <f>(R39-R37)*T10</f>
        <v>0</v>
      </c>
      <c r="U39" s="196">
        <f>(S39-S37)*U10</f>
        <v>0</v>
      </c>
      <c r="V39" s="294">
        <f t="shared" ca="1" si="0"/>
        <v>45280.5</v>
      </c>
      <c r="W39" s="335">
        <f t="shared" ca="1" si="1"/>
        <v>319.99999999970896</v>
      </c>
      <c r="X39" s="197">
        <f t="shared" ca="1" si="2"/>
        <v>80.00000000174623</v>
      </c>
    </row>
    <row r="40" spans="1:24" s="29" customFormat="1" x14ac:dyDescent="0.2">
      <c r="A40" s="324">
        <f ca="1">INDIRECT(ADDRESS(Данные!$A32,4,1,1,"Данные"), 1)</f>
        <v>45280.520833333336</v>
      </c>
      <c r="B40" s="353">
        <f ca="1">ROUND(INDIRECT(ADDRESS(Данные!$A32,B$1,1,1,"Данные"), 1),2)</f>
        <v>9333.68</v>
      </c>
      <c r="C40" s="353">
        <f ca="1">ROUND(INDIRECT(ADDRESS(Данные!$A32,C$1,1,1,"Данные"), 1),2)</f>
        <v>4193.8900000000003</v>
      </c>
      <c r="D40" s="152">
        <f ca="1">(B40-B39)*D$10</f>
        <v>160.00000000349246</v>
      </c>
      <c r="E40" s="196">
        <f ca="1">(C40-C39)*D$10</f>
        <v>40.000000000873115</v>
      </c>
      <c r="F40" s="123"/>
      <c r="G40" s="129"/>
      <c r="H40" s="152"/>
      <c r="I40" s="195"/>
      <c r="J40" s="127"/>
      <c r="K40" s="129"/>
      <c r="L40" s="152"/>
      <c r="M40" s="196"/>
      <c r="N40" s="123"/>
      <c r="O40" s="128"/>
      <c r="P40" s="152"/>
      <c r="Q40" s="195"/>
      <c r="R40" s="127"/>
      <c r="S40" s="129"/>
      <c r="T40" s="152"/>
      <c r="U40" s="196"/>
      <c r="V40" s="294">
        <f t="shared" ca="1" si="0"/>
        <v>45280.520833333336</v>
      </c>
      <c r="W40" s="335">
        <f t="shared" ca="1" si="1"/>
        <v>160.00000000349246</v>
      </c>
      <c r="X40" s="197">
        <f t="shared" ca="1" si="2"/>
        <v>40.000000000873115</v>
      </c>
    </row>
    <row r="41" spans="1:24" s="29" customFormat="1" x14ac:dyDescent="0.2">
      <c r="A41" s="324">
        <f ca="1">INDIRECT(ADDRESS(Данные!$A33,4,1,1,"Данные"), 1)</f>
        <v>45280.541666666664</v>
      </c>
      <c r="B41" s="353">
        <f ca="1">ROUND(INDIRECT(ADDRESS(Данные!$A33,B$1,1,1,"Данные"), 1),2)</f>
        <v>9333.7199999999993</v>
      </c>
      <c r="C41" s="353">
        <f ca="1">ROUND(INDIRECT(ADDRESS(Данные!$A33,C$1,1,1,"Данные"), 1),2)</f>
        <v>4193.8999999999996</v>
      </c>
      <c r="D41" s="152">
        <f ca="1">(B41-B39)*D$10</f>
        <v>319.99999999970896</v>
      </c>
      <c r="E41" s="196">
        <f ca="1">(C41-C39)*D$10</f>
        <v>79.999999998108251</v>
      </c>
      <c r="F41" s="123"/>
      <c r="G41" s="129"/>
      <c r="H41" s="152">
        <f>(F41-F39)*H10</f>
        <v>0</v>
      </c>
      <c r="I41" s="195">
        <f>(G41-G39)*I10</f>
        <v>0</v>
      </c>
      <c r="J41" s="127"/>
      <c r="K41" s="129"/>
      <c r="L41" s="152">
        <f>(J41-J39)*L10</f>
        <v>0</v>
      </c>
      <c r="M41" s="196">
        <f>(K41-K39)*M10</f>
        <v>0</v>
      </c>
      <c r="N41" s="123"/>
      <c r="O41" s="128"/>
      <c r="P41" s="152">
        <f>(N41-N39)*P10</f>
        <v>0</v>
      </c>
      <c r="Q41" s="195">
        <f>(O41-O39)*Q10</f>
        <v>0</v>
      </c>
      <c r="R41" s="127"/>
      <c r="S41" s="129"/>
      <c r="T41" s="152">
        <f>(R41-R39)*T10</f>
        <v>0</v>
      </c>
      <c r="U41" s="196">
        <f>(S41-S39)*U10</f>
        <v>0</v>
      </c>
      <c r="V41" s="294">
        <f t="shared" ca="1" si="0"/>
        <v>45280.541666666664</v>
      </c>
      <c r="W41" s="335">
        <f t="shared" ca="1" si="1"/>
        <v>319.99999999970896</v>
      </c>
      <c r="X41" s="197">
        <f t="shared" ca="1" si="2"/>
        <v>79.999999998108251</v>
      </c>
    </row>
    <row r="42" spans="1:24" s="29" customFormat="1" x14ac:dyDescent="0.2">
      <c r="A42" s="324">
        <f ca="1">INDIRECT(ADDRESS(Данные!$A34,4,1,1,"Данные"), 1)</f>
        <v>45280.5625</v>
      </c>
      <c r="B42" s="353">
        <f ca="1">ROUND(INDIRECT(ADDRESS(Данные!$A34,B$1,1,1,"Данные"), 1),2)</f>
        <v>9333.76</v>
      </c>
      <c r="C42" s="353">
        <f ca="1">ROUND(INDIRECT(ADDRESS(Данные!$A34,C$1,1,1,"Данные"), 1),2)</f>
        <v>4193.91</v>
      </c>
      <c r="D42" s="152">
        <f ca="1">(B42-B41)*D$10</f>
        <v>160.00000000349246</v>
      </c>
      <c r="E42" s="196">
        <f ca="1">(C42-C41)*D$10</f>
        <v>40.000000000873115</v>
      </c>
      <c r="F42" s="123"/>
      <c r="G42" s="129"/>
      <c r="H42" s="152"/>
      <c r="I42" s="195"/>
      <c r="J42" s="127"/>
      <c r="K42" s="129"/>
      <c r="L42" s="152"/>
      <c r="M42" s="196"/>
      <c r="N42" s="123"/>
      <c r="O42" s="128"/>
      <c r="P42" s="152"/>
      <c r="Q42" s="195"/>
      <c r="R42" s="127"/>
      <c r="S42" s="129"/>
      <c r="T42" s="152"/>
      <c r="U42" s="196"/>
      <c r="V42" s="294">
        <f t="shared" ca="1" si="0"/>
        <v>45280.5625</v>
      </c>
      <c r="W42" s="335">
        <f t="shared" ca="1" si="1"/>
        <v>160.00000000349246</v>
      </c>
      <c r="X42" s="197">
        <f t="shared" ca="1" si="2"/>
        <v>40.000000000873115</v>
      </c>
    </row>
    <row r="43" spans="1:24" s="29" customFormat="1" x14ac:dyDescent="0.2">
      <c r="A43" s="324">
        <f ca="1">INDIRECT(ADDRESS(Данные!$A35,4,1,1,"Данные"), 1)</f>
        <v>45280.583333333336</v>
      </c>
      <c r="B43" s="353">
        <f ca="1">ROUND(INDIRECT(ADDRESS(Данные!$A35,B$1,1,1,"Данные"), 1),2)</f>
        <v>9333.7999999999993</v>
      </c>
      <c r="C43" s="353">
        <f ca="1">ROUND(INDIRECT(ADDRESS(Данные!$A35,C$1,1,1,"Данные"), 1),2)</f>
        <v>4193.92</v>
      </c>
      <c r="D43" s="152">
        <f ca="1">(B43-B41)*D$10</f>
        <v>319.99999999970896</v>
      </c>
      <c r="E43" s="196">
        <f ca="1">(C43-C41)*D$10</f>
        <v>80.00000000174623</v>
      </c>
      <c r="F43" s="123"/>
      <c r="G43" s="129"/>
      <c r="H43" s="152">
        <f>(F43-F41)*H10</f>
        <v>0</v>
      </c>
      <c r="I43" s="195">
        <f>(G43-G41)*I10</f>
        <v>0</v>
      </c>
      <c r="J43" s="127"/>
      <c r="K43" s="129"/>
      <c r="L43" s="152">
        <f>(J43-J41)*L10</f>
        <v>0</v>
      </c>
      <c r="M43" s="196">
        <f>(K43-K41)*M10</f>
        <v>0</v>
      </c>
      <c r="N43" s="123"/>
      <c r="O43" s="128"/>
      <c r="P43" s="152">
        <f>(N43-N41)*P10</f>
        <v>0</v>
      </c>
      <c r="Q43" s="195">
        <f>(O43-O41)*Q10</f>
        <v>0</v>
      </c>
      <c r="R43" s="127"/>
      <c r="S43" s="129"/>
      <c r="T43" s="152">
        <f>(R43-R41)*T10</f>
        <v>0</v>
      </c>
      <c r="U43" s="196">
        <f>(S43-S41)*U10</f>
        <v>0</v>
      </c>
      <c r="V43" s="294">
        <f t="shared" ca="1" si="0"/>
        <v>45280.583333333336</v>
      </c>
      <c r="W43" s="335">
        <f t="shared" ca="1" si="1"/>
        <v>319.99999999970896</v>
      </c>
      <c r="X43" s="197">
        <f t="shared" ca="1" si="2"/>
        <v>80.00000000174623</v>
      </c>
    </row>
    <row r="44" spans="1:24" s="29" customFormat="1" x14ac:dyDescent="0.2">
      <c r="A44" s="324">
        <f ca="1">INDIRECT(ADDRESS(Данные!$A36,4,1,1,"Данные"), 1)</f>
        <v>45280.604166666664</v>
      </c>
      <c r="B44" s="353">
        <f ca="1">ROUND(INDIRECT(ADDRESS(Данные!$A36,B$1,1,1,"Данные"), 1),2)</f>
        <v>9333.83</v>
      </c>
      <c r="C44" s="353">
        <f ca="1">ROUND(INDIRECT(ADDRESS(Данные!$A36,C$1,1,1,"Данные"), 1),2)</f>
        <v>4193.93</v>
      </c>
      <c r="D44" s="152">
        <f ca="1">(B44-B43)*D$10</f>
        <v>120.00000000261934</v>
      </c>
      <c r="E44" s="196">
        <f ca="1">(C44-C43)*D$10</f>
        <v>40.000000000873115</v>
      </c>
      <c r="F44" s="123"/>
      <c r="G44" s="129"/>
      <c r="H44" s="152"/>
      <c r="I44" s="195"/>
      <c r="J44" s="127"/>
      <c r="K44" s="129"/>
      <c r="L44" s="152"/>
      <c r="M44" s="196"/>
      <c r="N44" s="123"/>
      <c r="O44" s="128"/>
      <c r="P44" s="152"/>
      <c r="Q44" s="195"/>
      <c r="R44" s="127"/>
      <c r="S44" s="129"/>
      <c r="T44" s="152"/>
      <c r="U44" s="196"/>
      <c r="V44" s="294">
        <f t="shared" ca="1" si="0"/>
        <v>45280.604166666664</v>
      </c>
      <c r="W44" s="335">
        <f t="shared" ca="1" si="1"/>
        <v>120.00000000261934</v>
      </c>
      <c r="X44" s="197">
        <f t="shared" ca="1" si="2"/>
        <v>40.000000000873115</v>
      </c>
    </row>
    <row r="45" spans="1:24" s="29" customFormat="1" x14ac:dyDescent="0.2">
      <c r="A45" s="324">
        <f ca="1">INDIRECT(ADDRESS(Данные!$A37,4,1,1,"Данные"), 1)</f>
        <v>45280.625</v>
      </c>
      <c r="B45" s="353">
        <f ca="1">ROUND(INDIRECT(ADDRESS(Данные!$A37,B$1,1,1,"Данные"), 1),2)</f>
        <v>9333.8700000000008</v>
      </c>
      <c r="C45" s="353">
        <f ca="1">ROUND(INDIRECT(ADDRESS(Данные!$A37,C$1,1,1,"Данные"), 1),2)</f>
        <v>4193.9399999999996</v>
      </c>
      <c r="D45" s="152">
        <f ca="1">(B45-B43)*D$10</f>
        <v>280.0000000061118</v>
      </c>
      <c r="E45" s="196">
        <f ca="1">(C45-C43)*D$10</f>
        <v>79.999999998108251</v>
      </c>
      <c r="F45" s="123"/>
      <c r="G45" s="129"/>
      <c r="H45" s="152">
        <f>(F45-F43)*H10</f>
        <v>0</v>
      </c>
      <c r="I45" s="195">
        <f>(G45-G43)*I10</f>
        <v>0</v>
      </c>
      <c r="J45" s="127"/>
      <c r="K45" s="129"/>
      <c r="L45" s="152">
        <f>(J45-J43)*L10</f>
        <v>0</v>
      </c>
      <c r="M45" s="196">
        <f>(K45-K43)*M10</f>
        <v>0</v>
      </c>
      <c r="N45" s="123"/>
      <c r="O45" s="128"/>
      <c r="P45" s="152">
        <f>(N45-N43)*P10</f>
        <v>0</v>
      </c>
      <c r="Q45" s="195">
        <f>(O45-O43)*Q10</f>
        <v>0</v>
      </c>
      <c r="R45" s="127"/>
      <c r="S45" s="129"/>
      <c r="T45" s="152">
        <f>(R45-R43)*T10</f>
        <v>0</v>
      </c>
      <c r="U45" s="196">
        <f>(S45-S43)*U10</f>
        <v>0</v>
      </c>
      <c r="V45" s="294">
        <f t="shared" ca="1" si="0"/>
        <v>45280.625</v>
      </c>
      <c r="W45" s="335">
        <f t="shared" ca="1" si="1"/>
        <v>280.0000000061118</v>
      </c>
      <c r="X45" s="197">
        <f t="shared" ca="1" si="2"/>
        <v>79.999999998108251</v>
      </c>
    </row>
    <row r="46" spans="1:24" s="29" customFormat="1" x14ac:dyDescent="0.2">
      <c r="A46" s="324">
        <f ca="1">INDIRECT(ADDRESS(Данные!$A38,4,1,1,"Данные"), 1)</f>
        <v>45280.645833333336</v>
      </c>
      <c r="B46" s="353">
        <f ca="1">ROUND(INDIRECT(ADDRESS(Данные!$A38,B$1,1,1,"Данные"), 1),2)</f>
        <v>9333.91</v>
      </c>
      <c r="C46" s="353">
        <f ca="1">ROUND(INDIRECT(ADDRESS(Данные!$A38,C$1,1,1,"Данные"), 1),2)</f>
        <v>4193.95</v>
      </c>
      <c r="D46" s="152">
        <f ca="1">(B46-B45)*D$10</f>
        <v>159.9999999962165</v>
      </c>
      <c r="E46" s="196">
        <f ca="1">(C46-C45)*D$10</f>
        <v>40.000000000873115</v>
      </c>
      <c r="F46" s="123"/>
      <c r="G46" s="129"/>
      <c r="H46" s="152"/>
      <c r="I46" s="195"/>
      <c r="J46" s="127"/>
      <c r="K46" s="129"/>
      <c r="L46" s="152"/>
      <c r="M46" s="196"/>
      <c r="N46" s="123"/>
      <c r="O46" s="128"/>
      <c r="P46" s="152"/>
      <c r="Q46" s="195"/>
      <c r="R46" s="127"/>
      <c r="S46" s="129"/>
      <c r="T46" s="152"/>
      <c r="U46" s="196"/>
      <c r="V46" s="294">
        <f t="shared" ca="1" si="0"/>
        <v>45280.645833333336</v>
      </c>
      <c r="W46" s="335">
        <f t="shared" ca="1" si="1"/>
        <v>159.9999999962165</v>
      </c>
      <c r="X46" s="197">
        <f t="shared" ca="1" si="2"/>
        <v>40.000000000873115</v>
      </c>
    </row>
    <row r="47" spans="1:24" s="29" customFormat="1" x14ac:dyDescent="0.2">
      <c r="A47" s="324">
        <f ca="1">INDIRECT(ADDRESS(Данные!$A39,4,1,1,"Данные"), 1)</f>
        <v>45280.666666666664</v>
      </c>
      <c r="B47" s="353">
        <f ca="1">ROUND(INDIRECT(ADDRESS(Данные!$A39,B$1,1,1,"Данные"), 1),2)</f>
        <v>9333.94</v>
      </c>
      <c r="C47" s="353">
        <f ca="1">ROUND(INDIRECT(ADDRESS(Данные!$A39,C$1,1,1,"Данные"), 1),2)</f>
        <v>4193.97</v>
      </c>
      <c r="D47" s="152">
        <f ca="1">(B47-B45)*D$10</f>
        <v>279.99999999883585</v>
      </c>
      <c r="E47" s="196">
        <f ca="1">(C47-C45)*D$10</f>
        <v>120.00000000261934</v>
      </c>
      <c r="F47" s="123"/>
      <c r="G47" s="129"/>
      <c r="H47" s="152">
        <f>(F47-F45)*H10</f>
        <v>0</v>
      </c>
      <c r="I47" s="195">
        <f>(G47-G45)*I10</f>
        <v>0</v>
      </c>
      <c r="J47" s="127"/>
      <c r="K47" s="129"/>
      <c r="L47" s="152">
        <f>(J47-J45)*L10</f>
        <v>0</v>
      </c>
      <c r="M47" s="196">
        <f>(K47-K45)*M10</f>
        <v>0</v>
      </c>
      <c r="N47" s="123"/>
      <c r="O47" s="128"/>
      <c r="P47" s="152">
        <f>(N47-N45)*P10</f>
        <v>0</v>
      </c>
      <c r="Q47" s="195">
        <f>(O47-O45)*Q10</f>
        <v>0</v>
      </c>
      <c r="R47" s="127"/>
      <c r="S47" s="129"/>
      <c r="T47" s="152">
        <f>(R47-R45)*T10</f>
        <v>0</v>
      </c>
      <c r="U47" s="196">
        <f>(S47-S45)*U10</f>
        <v>0</v>
      </c>
      <c r="V47" s="294">
        <f t="shared" ca="1" si="0"/>
        <v>45280.666666666664</v>
      </c>
      <c r="W47" s="335">
        <f t="shared" ca="1" si="1"/>
        <v>279.99999999883585</v>
      </c>
      <c r="X47" s="197">
        <f t="shared" ca="1" si="2"/>
        <v>120.00000000261934</v>
      </c>
    </row>
    <row r="48" spans="1:24" s="29" customFormat="1" x14ac:dyDescent="0.2">
      <c r="A48" s="324">
        <f ca="1">INDIRECT(ADDRESS(Данные!$A40,4,1,1,"Данные"), 1)</f>
        <v>45280.6875</v>
      </c>
      <c r="B48" s="353">
        <f ca="1">ROUND(INDIRECT(ADDRESS(Данные!$A40,B$1,1,1,"Данные"), 1),2)</f>
        <v>9333.98</v>
      </c>
      <c r="C48" s="353">
        <f ca="1">ROUND(INDIRECT(ADDRESS(Данные!$A40,C$1,1,1,"Данные"), 1),2)</f>
        <v>4193.9799999999996</v>
      </c>
      <c r="D48" s="152">
        <f ca="1">(B48-B47)*D$10</f>
        <v>159.9999999962165</v>
      </c>
      <c r="E48" s="196">
        <f ca="1">(C48-C47)*D$10</f>
        <v>39.999999997235136</v>
      </c>
      <c r="F48" s="123"/>
      <c r="G48" s="129"/>
      <c r="H48" s="152"/>
      <c r="I48" s="195"/>
      <c r="J48" s="127"/>
      <c r="K48" s="129"/>
      <c r="L48" s="152"/>
      <c r="M48" s="196"/>
      <c r="N48" s="123"/>
      <c r="O48" s="128"/>
      <c r="P48" s="152"/>
      <c r="Q48" s="195"/>
      <c r="R48" s="127"/>
      <c r="S48" s="129"/>
      <c r="T48" s="152"/>
      <c r="U48" s="196"/>
      <c r="V48" s="294">
        <f t="shared" ca="1" si="0"/>
        <v>45280.6875</v>
      </c>
      <c r="W48" s="335">
        <f t="shared" ca="1" si="1"/>
        <v>159.9999999962165</v>
      </c>
      <c r="X48" s="197">
        <f t="shared" ca="1" si="2"/>
        <v>39.999999997235136</v>
      </c>
    </row>
    <row r="49" spans="1:24" s="29" customFormat="1" x14ac:dyDescent="0.2">
      <c r="A49" s="324">
        <f ca="1">INDIRECT(ADDRESS(Данные!$A41,4,1,1,"Данные"), 1)</f>
        <v>45280.708333333336</v>
      </c>
      <c r="B49" s="353">
        <f ca="1">ROUND(INDIRECT(ADDRESS(Данные!$A41,B$1,1,1,"Данные"), 1),2)</f>
        <v>9334.01</v>
      </c>
      <c r="C49" s="353">
        <f ca="1">ROUND(INDIRECT(ADDRESS(Данные!$A41,C$1,1,1,"Данные"), 1),2)</f>
        <v>4193.99</v>
      </c>
      <c r="D49" s="152">
        <f ca="1">(B49-B47)*D$10</f>
        <v>279.99999999883585</v>
      </c>
      <c r="E49" s="196">
        <f ca="1">(C49-C47)*D$10</f>
        <v>79.999999998108251</v>
      </c>
      <c r="F49" s="123"/>
      <c r="G49" s="129"/>
      <c r="H49" s="152">
        <f>(F49-F47)*H10</f>
        <v>0</v>
      </c>
      <c r="I49" s="195">
        <f>(G49-G47)*I10</f>
        <v>0</v>
      </c>
      <c r="J49" s="127"/>
      <c r="K49" s="129"/>
      <c r="L49" s="152">
        <f>(J49-J47)*L10</f>
        <v>0</v>
      </c>
      <c r="M49" s="196">
        <f>(K49-K47)*M10</f>
        <v>0</v>
      </c>
      <c r="N49" s="123"/>
      <c r="O49" s="128"/>
      <c r="P49" s="152">
        <f>(N49-N47)*P10</f>
        <v>0</v>
      </c>
      <c r="Q49" s="195">
        <f>(O49-O47)*Q10</f>
        <v>0</v>
      </c>
      <c r="R49" s="127"/>
      <c r="S49" s="129"/>
      <c r="T49" s="152">
        <f>(R49-R47)*T10</f>
        <v>0</v>
      </c>
      <c r="U49" s="196">
        <f>(S49-S47)*U10</f>
        <v>0</v>
      </c>
      <c r="V49" s="294">
        <f t="shared" ca="1" si="0"/>
        <v>45280.708333333336</v>
      </c>
      <c r="W49" s="335">
        <f t="shared" ca="1" si="1"/>
        <v>279.99999999883585</v>
      </c>
      <c r="X49" s="197">
        <f t="shared" ca="1" si="2"/>
        <v>79.999999998108251</v>
      </c>
    </row>
    <row r="50" spans="1:24" s="29" customFormat="1" x14ac:dyDescent="0.2">
      <c r="A50" s="324">
        <f ca="1">INDIRECT(ADDRESS(Данные!$A42,4,1,1,"Данные"), 1)</f>
        <v>45280.729166666664</v>
      </c>
      <c r="B50" s="353">
        <f ca="1">ROUND(INDIRECT(ADDRESS(Данные!$A42,B$1,1,1,"Данные"), 1),2)</f>
        <v>9334.0499999999993</v>
      </c>
      <c r="C50" s="353">
        <f ca="1">ROUND(INDIRECT(ADDRESS(Данные!$A42,C$1,1,1,"Данные"), 1),2)</f>
        <v>4194</v>
      </c>
      <c r="D50" s="152">
        <f ca="1">(B50-B49)*D$10</f>
        <v>159.9999999962165</v>
      </c>
      <c r="E50" s="196">
        <f ca="1">(C50-C49)*D$10</f>
        <v>40.000000000873115</v>
      </c>
      <c r="F50" s="123"/>
      <c r="G50" s="129"/>
      <c r="H50" s="152"/>
      <c r="I50" s="195"/>
      <c r="J50" s="127"/>
      <c r="K50" s="129"/>
      <c r="L50" s="152"/>
      <c r="M50" s="196"/>
      <c r="N50" s="123"/>
      <c r="O50" s="128"/>
      <c r="P50" s="152"/>
      <c r="Q50" s="195"/>
      <c r="R50" s="127"/>
      <c r="S50" s="129"/>
      <c r="T50" s="152"/>
      <c r="U50" s="196"/>
      <c r="V50" s="294">
        <f t="shared" ca="1" si="0"/>
        <v>45280.729166666664</v>
      </c>
      <c r="W50" s="335">
        <f t="shared" ca="1" si="1"/>
        <v>159.9999999962165</v>
      </c>
      <c r="X50" s="197">
        <f t="shared" ca="1" si="2"/>
        <v>40.000000000873115</v>
      </c>
    </row>
    <row r="51" spans="1:24" s="29" customFormat="1" x14ac:dyDescent="0.2">
      <c r="A51" s="324">
        <f ca="1">INDIRECT(ADDRESS(Данные!$A43,4,1,1,"Данные"), 1)</f>
        <v>45280.75</v>
      </c>
      <c r="B51" s="353">
        <f ca="1">ROUND(INDIRECT(ADDRESS(Данные!$A43,B$1,1,1,"Данные"), 1),2)</f>
        <v>9334.09</v>
      </c>
      <c r="C51" s="353">
        <f ca="1">ROUND(INDIRECT(ADDRESS(Данные!$A43,C$1,1,1,"Данные"), 1),2)</f>
        <v>4194.01</v>
      </c>
      <c r="D51" s="152">
        <f ca="1">(B51-B49)*D$10</f>
        <v>319.99999999970896</v>
      </c>
      <c r="E51" s="196">
        <f ca="1">(C51-C49)*D$10</f>
        <v>80.00000000174623</v>
      </c>
      <c r="F51" s="123"/>
      <c r="G51" s="129"/>
      <c r="H51" s="152">
        <f>(F51-F49)*H10</f>
        <v>0</v>
      </c>
      <c r="I51" s="195">
        <f>(G51-G49)*I10</f>
        <v>0</v>
      </c>
      <c r="J51" s="127"/>
      <c r="K51" s="129"/>
      <c r="L51" s="152">
        <f>(J51-J49)*L10</f>
        <v>0</v>
      </c>
      <c r="M51" s="196">
        <f>(K51-K49)*M10</f>
        <v>0</v>
      </c>
      <c r="N51" s="123"/>
      <c r="O51" s="128"/>
      <c r="P51" s="152">
        <f>(N51-N49)*P10</f>
        <v>0</v>
      </c>
      <c r="Q51" s="195">
        <f>(O51-O49)*Q10</f>
        <v>0</v>
      </c>
      <c r="R51" s="127"/>
      <c r="S51" s="129"/>
      <c r="T51" s="152">
        <f>(R51-R49)*T10</f>
        <v>0</v>
      </c>
      <c r="U51" s="196">
        <f>(S51-S49)*U10</f>
        <v>0</v>
      </c>
      <c r="V51" s="294">
        <f t="shared" ca="1" si="0"/>
        <v>45280.75</v>
      </c>
      <c r="W51" s="335">
        <f t="shared" ca="1" si="1"/>
        <v>319.99999999970896</v>
      </c>
      <c r="X51" s="197">
        <f t="shared" ca="1" si="2"/>
        <v>80.00000000174623</v>
      </c>
    </row>
    <row r="52" spans="1:24" s="29" customFormat="1" x14ac:dyDescent="0.2">
      <c r="A52" s="324">
        <f ca="1">INDIRECT(ADDRESS(Данные!$A44,4,1,1,"Данные"), 1)</f>
        <v>45280.770833333336</v>
      </c>
      <c r="B52" s="353">
        <f ca="1">ROUND(INDIRECT(ADDRESS(Данные!$A44,B$1,1,1,"Данные"), 1),2)</f>
        <v>9334.1299999999992</v>
      </c>
      <c r="C52" s="353">
        <f ca="1">ROUND(INDIRECT(ADDRESS(Данные!$A44,C$1,1,1,"Данные"), 1),2)</f>
        <v>4194.0200000000004</v>
      </c>
      <c r="D52" s="152">
        <f ca="1">(B52-B51)*D$10</f>
        <v>159.9999999962165</v>
      </c>
      <c r="E52" s="196">
        <f ca="1">(C52-C51)*D$10</f>
        <v>40.000000000873115</v>
      </c>
      <c r="F52" s="123"/>
      <c r="G52" s="129"/>
      <c r="H52" s="152"/>
      <c r="I52" s="195"/>
      <c r="J52" s="127"/>
      <c r="K52" s="129"/>
      <c r="L52" s="152"/>
      <c r="M52" s="196"/>
      <c r="N52" s="123"/>
      <c r="O52" s="128"/>
      <c r="P52" s="152"/>
      <c r="Q52" s="195"/>
      <c r="R52" s="127"/>
      <c r="S52" s="129"/>
      <c r="T52" s="152"/>
      <c r="U52" s="196"/>
      <c r="V52" s="294">
        <f t="shared" ca="1" si="0"/>
        <v>45280.770833333336</v>
      </c>
      <c r="W52" s="335">
        <f t="shared" ca="1" si="1"/>
        <v>159.9999999962165</v>
      </c>
      <c r="X52" s="197">
        <f t="shared" ca="1" si="2"/>
        <v>40.000000000873115</v>
      </c>
    </row>
    <row r="53" spans="1:24" s="29" customFormat="1" x14ac:dyDescent="0.2">
      <c r="A53" s="324">
        <f ca="1">INDIRECT(ADDRESS(Данные!$A45,4,1,1,"Данные"), 1)</f>
        <v>45280.791666666664</v>
      </c>
      <c r="B53" s="353">
        <f ca="1">ROUND(INDIRECT(ADDRESS(Данные!$A45,B$1,1,1,"Данные"), 1),2)</f>
        <v>9334.17</v>
      </c>
      <c r="C53" s="353">
        <f ca="1">ROUND(INDIRECT(ADDRESS(Данные!$A45,C$1,1,1,"Данные"), 1),2)</f>
        <v>4194.04</v>
      </c>
      <c r="D53" s="152">
        <f ca="1">(B53-B51)*D$10</f>
        <v>319.99999999970896</v>
      </c>
      <c r="E53" s="196">
        <f ca="1">(C53-C51)*D$10</f>
        <v>119.99999999898137</v>
      </c>
      <c r="F53" s="123"/>
      <c r="G53" s="129"/>
      <c r="H53" s="152">
        <f>(F53-F51)*H10/0.5</f>
        <v>0</v>
      </c>
      <c r="I53" s="195">
        <f>(G53-G51)*I10/0.5</f>
        <v>0</v>
      </c>
      <c r="J53" s="127"/>
      <c r="K53" s="129"/>
      <c r="L53" s="152">
        <f>(J53-J51)*L10/0.5</f>
        <v>0</v>
      </c>
      <c r="M53" s="196">
        <f>(K53-K51)*M10/0.5</f>
        <v>0</v>
      </c>
      <c r="N53" s="123"/>
      <c r="O53" s="128"/>
      <c r="P53" s="152">
        <f>(N53-N51)*P10/0.5</f>
        <v>0</v>
      </c>
      <c r="Q53" s="195">
        <f>(O53-O51)*Q10/0.5</f>
        <v>0</v>
      </c>
      <c r="R53" s="127"/>
      <c r="S53" s="129"/>
      <c r="T53" s="152">
        <f>(R53-R51)*T10/0.5</f>
        <v>0</v>
      </c>
      <c r="U53" s="196">
        <f>(S53-S51)*U10/0.5</f>
        <v>0</v>
      </c>
      <c r="V53" s="294">
        <f t="shared" ca="1" si="0"/>
        <v>45280.791666666664</v>
      </c>
      <c r="W53" s="335">
        <f t="shared" ca="1" si="1"/>
        <v>319.99999999970896</v>
      </c>
      <c r="X53" s="197">
        <f t="shared" ca="1" si="2"/>
        <v>119.99999999898137</v>
      </c>
    </row>
    <row r="54" spans="1:24" s="29" customFormat="1" x14ac:dyDescent="0.2">
      <c r="A54" s="324">
        <f ca="1">INDIRECT(ADDRESS(Данные!$A46,4,1,1,"Данные"), 1)</f>
        <v>45280.8125</v>
      </c>
      <c r="B54" s="353">
        <f ca="1">ROUND(INDIRECT(ADDRESS(Данные!$A46,B$1,1,1,"Данные"), 1),2)</f>
        <v>9334.2099999999991</v>
      </c>
      <c r="C54" s="353">
        <f ca="1">ROUND(INDIRECT(ADDRESS(Данные!$A46,C$1,1,1,"Данные"), 1),2)</f>
        <v>4194.05</v>
      </c>
      <c r="D54" s="152">
        <f ca="1">(B54-B53)*D$10</f>
        <v>159.9999999962165</v>
      </c>
      <c r="E54" s="196">
        <f ca="1">(C54-C53)*D$10</f>
        <v>40.000000000873115</v>
      </c>
      <c r="F54" s="123"/>
      <c r="G54" s="129"/>
      <c r="H54" s="152"/>
      <c r="I54" s="195"/>
      <c r="J54" s="127"/>
      <c r="K54" s="129"/>
      <c r="L54" s="152"/>
      <c r="M54" s="196"/>
      <c r="N54" s="123"/>
      <c r="O54" s="128"/>
      <c r="P54" s="152"/>
      <c r="Q54" s="195"/>
      <c r="R54" s="127"/>
      <c r="S54" s="129"/>
      <c r="T54" s="152"/>
      <c r="U54" s="196"/>
      <c r="V54" s="294">
        <f t="shared" ca="1" si="0"/>
        <v>45280.8125</v>
      </c>
      <c r="W54" s="335">
        <f t="shared" ca="1" si="1"/>
        <v>159.9999999962165</v>
      </c>
      <c r="X54" s="197">
        <f t="shared" ca="1" si="2"/>
        <v>40.000000000873115</v>
      </c>
    </row>
    <row r="55" spans="1:24" s="29" customFormat="1" x14ac:dyDescent="0.2">
      <c r="A55" s="324">
        <f ca="1">INDIRECT(ADDRESS(Данные!$A47,4,1,1,"Данные"), 1)</f>
        <v>45280.833333333336</v>
      </c>
      <c r="B55" s="353">
        <f ca="1">ROUND(INDIRECT(ADDRESS(Данные!$A47,B$1,1,1,"Данные"), 1),2)</f>
        <v>9334.25</v>
      </c>
      <c r="C55" s="353">
        <f ca="1">ROUND(INDIRECT(ADDRESS(Данные!$A47,C$1,1,1,"Данные"), 1),2)</f>
        <v>4194.0600000000004</v>
      </c>
      <c r="D55" s="152">
        <f ca="1">(B55-B53)*D$10</f>
        <v>319.99999999970896</v>
      </c>
      <c r="E55" s="196">
        <f ca="1">(C55-C53)*D$10</f>
        <v>80.00000000174623</v>
      </c>
      <c r="F55" s="123"/>
      <c r="G55" s="129"/>
      <c r="H55" s="251">
        <f>(F55-F53)*H10/0.5</f>
        <v>0</v>
      </c>
      <c r="I55" s="250">
        <f>(G55-G53)*I10/0.5</f>
        <v>0</v>
      </c>
      <c r="J55" s="127"/>
      <c r="K55" s="129"/>
      <c r="L55" s="251">
        <f>(J55-J53)*L10/0.5</f>
        <v>0</v>
      </c>
      <c r="M55" s="252">
        <f>(K55-K53)*M10/0.5</f>
        <v>0</v>
      </c>
      <c r="N55" s="123"/>
      <c r="O55" s="128"/>
      <c r="P55" s="251">
        <f>(N55-N53)*P10/0.5</f>
        <v>0</v>
      </c>
      <c r="Q55" s="250">
        <f>(O55-O53)*Q10/0.5</f>
        <v>0</v>
      </c>
      <c r="R55" s="127"/>
      <c r="S55" s="129"/>
      <c r="T55" s="251">
        <f>(R55-R53)*T10/0.5</f>
        <v>0</v>
      </c>
      <c r="U55" s="252">
        <f>(S55-S53)*U10/0.5</f>
        <v>0</v>
      </c>
      <c r="V55" s="294">
        <f t="shared" ca="1" si="0"/>
        <v>45280.833333333336</v>
      </c>
      <c r="W55" s="335">
        <f t="shared" ca="1" si="1"/>
        <v>319.99999999970896</v>
      </c>
      <c r="X55" s="197">
        <f t="shared" ca="1" si="2"/>
        <v>80.00000000174623</v>
      </c>
    </row>
    <row r="56" spans="1:24" s="29" customFormat="1" x14ac:dyDescent="0.2">
      <c r="A56" s="324">
        <f ca="1">INDIRECT(ADDRESS(Данные!$A48,4,1,1,"Данные"), 1)</f>
        <v>45280.854166666664</v>
      </c>
      <c r="B56" s="353">
        <f ca="1">ROUND(INDIRECT(ADDRESS(Данные!$A48,B$1,1,1,"Данные"), 1),2)</f>
        <v>9334.2900000000009</v>
      </c>
      <c r="C56" s="353">
        <f ca="1">ROUND(INDIRECT(ADDRESS(Данные!$A48,C$1,1,1,"Данные"), 1),2)</f>
        <v>4194.07</v>
      </c>
      <c r="D56" s="152">
        <f ca="1">(B56-B55)*D$10</f>
        <v>160.00000000349246</v>
      </c>
      <c r="E56" s="196">
        <f ca="1">(C56-C55)*D$10</f>
        <v>39.999999997235136</v>
      </c>
      <c r="F56" s="123"/>
      <c r="G56" s="129"/>
      <c r="H56" s="251"/>
      <c r="I56" s="250"/>
      <c r="J56" s="127"/>
      <c r="K56" s="129"/>
      <c r="L56" s="251"/>
      <c r="M56" s="252"/>
      <c r="N56" s="123"/>
      <c r="O56" s="128"/>
      <c r="P56" s="251"/>
      <c r="Q56" s="250"/>
      <c r="R56" s="127"/>
      <c r="S56" s="129"/>
      <c r="T56" s="251"/>
      <c r="U56" s="252"/>
      <c r="V56" s="294">
        <f t="shared" ca="1" si="0"/>
        <v>45280.854166666664</v>
      </c>
      <c r="W56" s="335">
        <f t="shared" ca="1" si="1"/>
        <v>160.00000000349246</v>
      </c>
      <c r="X56" s="197">
        <f t="shared" ca="1" si="2"/>
        <v>39.999999997235136</v>
      </c>
    </row>
    <row r="57" spans="1:24" s="29" customFormat="1" x14ac:dyDescent="0.2">
      <c r="A57" s="324">
        <f ca="1">INDIRECT(ADDRESS(Данные!$A49,4,1,1,"Данные"), 1)</f>
        <v>45280.875</v>
      </c>
      <c r="B57" s="353">
        <f ca="1">ROUND(INDIRECT(ADDRESS(Данные!$A49,B$1,1,1,"Данные"), 1),2)</f>
        <v>9334.34</v>
      </c>
      <c r="C57" s="353">
        <f ca="1">ROUND(INDIRECT(ADDRESS(Данные!$A49,C$1,1,1,"Данные"), 1),2)</f>
        <v>4194.08</v>
      </c>
      <c r="D57" s="152">
        <f ca="1">(B57-B55)*D$10</f>
        <v>360.00000000058208</v>
      </c>
      <c r="E57" s="196">
        <f ca="1">(C57-C55)*D$10</f>
        <v>79.999999998108251</v>
      </c>
      <c r="F57" s="123"/>
      <c r="G57" s="129"/>
      <c r="H57" s="152">
        <f>(F57-F55)*H10/0.5</f>
        <v>0</v>
      </c>
      <c r="I57" s="195">
        <f>(G57-G55)*I10/0.5</f>
        <v>0</v>
      </c>
      <c r="J57" s="127"/>
      <c r="K57" s="129"/>
      <c r="L57" s="152">
        <f>(J57-J55)*L10/0.5</f>
        <v>0</v>
      </c>
      <c r="M57" s="196">
        <f>(K57-K55)*M10/0.5</f>
        <v>0</v>
      </c>
      <c r="N57" s="123"/>
      <c r="O57" s="128"/>
      <c r="P57" s="152">
        <f>(N57-N55)*P10/0.5</f>
        <v>0</v>
      </c>
      <c r="Q57" s="195">
        <f>(O57-O55)*Q10/0.5</f>
        <v>0</v>
      </c>
      <c r="R57" s="127"/>
      <c r="S57" s="129"/>
      <c r="T57" s="152">
        <f>(R57-R55)*T10/0.5</f>
        <v>0</v>
      </c>
      <c r="U57" s="196">
        <f>(S57-S55)*U10/0.5</f>
        <v>0</v>
      </c>
      <c r="V57" s="294">
        <f t="shared" ca="1" si="0"/>
        <v>45280.875</v>
      </c>
      <c r="W57" s="335">
        <f t="shared" ca="1" si="1"/>
        <v>360.00000000058208</v>
      </c>
      <c r="X57" s="197">
        <f t="shared" ca="1" si="2"/>
        <v>79.999999998108251</v>
      </c>
    </row>
    <row r="58" spans="1:24" s="29" customFormat="1" x14ac:dyDescent="0.2">
      <c r="A58" s="324">
        <f ca="1">INDIRECT(ADDRESS(Данные!$A50,4,1,1,"Данные"), 1)</f>
        <v>45280.895833333336</v>
      </c>
      <c r="B58" s="353">
        <f ca="1">ROUND(INDIRECT(ADDRESS(Данные!$A50,B$1,1,1,"Данные"), 1),2)</f>
        <v>9334.3799999999992</v>
      </c>
      <c r="C58" s="353">
        <f ca="1">ROUND(INDIRECT(ADDRESS(Данные!$A50,C$1,1,1,"Данные"), 1),2)</f>
        <v>4194.09</v>
      </c>
      <c r="D58" s="152">
        <f ca="1">(B58-B57)*D$10</f>
        <v>159.9999999962165</v>
      </c>
      <c r="E58" s="196">
        <f ca="1">(C58-C57)*D$10</f>
        <v>40.000000000873115</v>
      </c>
      <c r="F58" s="123"/>
      <c r="G58" s="129"/>
      <c r="H58" s="152">
        <f>(F58-F57)*H10/0.5</f>
        <v>0</v>
      </c>
      <c r="I58" s="195">
        <f>(G58-G57)*I10/0.5</f>
        <v>0</v>
      </c>
      <c r="J58" s="127"/>
      <c r="K58" s="129"/>
      <c r="L58" s="152">
        <f>(J58-J57)*L10/0.5</f>
        <v>0</v>
      </c>
      <c r="M58" s="196">
        <f>(K58-K57)*M10/0.5</f>
        <v>0</v>
      </c>
      <c r="N58" s="123"/>
      <c r="O58" s="128"/>
      <c r="P58" s="152">
        <f>(N58-N57)*P10/0.5</f>
        <v>0</v>
      </c>
      <c r="Q58" s="195">
        <f>(O58-O57)*Q10/0.5</f>
        <v>0</v>
      </c>
      <c r="R58" s="127"/>
      <c r="S58" s="129"/>
      <c r="T58" s="152">
        <f>(R58-R57)*T10/0.5</f>
        <v>0</v>
      </c>
      <c r="U58" s="196">
        <f>(S58-S57)*U10/0.5</f>
        <v>0</v>
      </c>
      <c r="V58" s="294">
        <f t="shared" ca="1" si="0"/>
        <v>45280.895833333336</v>
      </c>
      <c r="W58" s="335">
        <f t="shared" ca="1" si="1"/>
        <v>159.9999999962165</v>
      </c>
      <c r="X58" s="197">
        <f t="shared" ca="1" si="2"/>
        <v>40.000000000873115</v>
      </c>
    </row>
    <row r="59" spans="1:24" s="30" customFormat="1" x14ac:dyDescent="0.2">
      <c r="A59" s="324">
        <f ca="1">INDIRECT(ADDRESS(Данные!$A51,4,1,1,"Данные"), 1)</f>
        <v>45280.916666666664</v>
      </c>
      <c r="B59" s="353">
        <f ca="1">ROUND(INDIRECT(ADDRESS(Данные!$A51,B$1,1,1,"Данные"), 1),2)</f>
        <v>9334.42</v>
      </c>
      <c r="C59" s="353">
        <f ca="1">ROUND(INDIRECT(ADDRESS(Данные!$A51,C$1,1,1,"Данные"), 1),2)</f>
        <v>4194.1000000000004</v>
      </c>
      <c r="D59" s="152">
        <f ca="1">(B59-B57)*D$10</f>
        <v>319.99999999970896</v>
      </c>
      <c r="E59" s="196">
        <f ca="1">(C59-C57)*D$10</f>
        <v>80.00000000174623</v>
      </c>
      <c r="F59" s="123"/>
      <c r="G59" s="129"/>
      <c r="H59" s="152">
        <f>(F59-F58)*H10/0.5</f>
        <v>0</v>
      </c>
      <c r="I59" s="195">
        <f>(G59-G58)*I10/0.5</f>
        <v>0</v>
      </c>
      <c r="J59" s="127"/>
      <c r="K59" s="129"/>
      <c r="L59" s="152">
        <f>(J59-J58)*L10/0.5</f>
        <v>0</v>
      </c>
      <c r="M59" s="196">
        <f>(K59-K58)*M10/0.5</f>
        <v>0</v>
      </c>
      <c r="N59" s="123"/>
      <c r="O59" s="128"/>
      <c r="P59" s="152">
        <f>(N59-N58)*P10/0.5</f>
        <v>0</v>
      </c>
      <c r="Q59" s="195">
        <f>(O59-O58)*Q10/0.5</f>
        <v>0</v>
      </c>
      <c r="R59" s="127"/>
      <c r="S59" s="129"/>
      <c r="T59" s="152">
        <f>(R59-R58)*T10/0.5</f>
        <v>0</v>
      </c>
      <c r="U59" s="196">
        <f>(S59-S58)*U10/0.5</f>
        <v>0</v>
      </c>
      <c r="V59" s="294">
        <f t="shared" ca="1" si="0"/>
        <v>45280.916666666664</v>
      </c>
      <c r="W59" s="335">
        <f t="shared" ca="1" si="1"/>
        <v>319.99999999970896</v>
      </c>
      <c r="X59" s="197">
        <f t="shared" ca="1" si="2"/>
        <v>80.00000000174623</v>
      </c>
    </row>
    <row r="60" spans="1:24" s="29" customFormat="1" x14ac:dyDescent="0.2">
      <c r="A60" s="324">
        <f ca="1">INDIRECT(ADDRESS(Данные!$A52,4,1,1,"Данные"), 1)</f>
        <v>45280.9375</v>
      </c>
      <c r="B60" s="353">
        <f ca="1">ROUND(INDIRECT(ADDRESS(Данные!$A52,B$1,1,1,"Данные"), 1),2)</f>
        <v>9334.4599999999991</v>
      </c>
      <c r="C60" s="353">
        <f ca="1">ROUND(INDIRECT(ADDRESS(Данные!$A52,C$1,1,1,"Данные"), 1),2)</f>
        <v>4194.1099999999997</v>
      </c>
      <c r="D60" s="152">
        <f ca="1">(B60-B59)*D$10</f>
        <v>159.9999999962165</v>
      </c>
      <c r="E60" s="196">
        <f ca="1">(C60-C59)*D$10</f>
        <v>39.999999997235136</v>
      </c>
      <c r="F60" s="123"/>
      <c r="G60" s="129"/>
      <c r="H60" s="152">
        <f>(F60-F59)*H10/0.5</f>
        <v>0</v>
      </c>
      <c r="I60" s="195">
        <f>(G60-G59)*I10/0.5</f>
        <v>0</v>
      </c>
      <c r="J60" s="127"/>
      <c r="K60" s="129"/>
      <c r="L60" s="152">
        <f>(J60-J59)*L10/0.5</f>
        <v>0</v>
      </c>
      <c r="M60" s="196">
        <f>(K60-K59)*M10/0.5</f>
        <v>0</v>
      </c>
      <c r="N60" s="123"/>
      <c r="O60" s="128"/>
      <c r="P60" s="152">
        <f>(N60-N59)*P10/0.5</f>
        <v>0</v>
      </c>
      <c r="Q60" s="195">
        <f>(O60-O59)*Q10/0.5</f>
        <v>0</v>
      </c>
      <c r="R60" s="127"/>
      <c r="S60" s="129"/>
      <c r="T60" s="152">
        <f>(R60-R59)*T10/0.5</f>
        <v>0</v>
      </c>
      <c r="U60" s="196">
        <f>(S60-S59)*U10/0.5</f>
        <v>0</v>
      </c>
      <c r="V60" s="294">
        <f t="shared" ca="1" si="0"/>
        <v>45280.9375</v>
      </c>
      <c r="W60" s="335">
        <f t="shared" ca="1" si="1"/>
        <v>159.9999999962165</v>
      </c>
      <c r="X60" s="197">
        <f t="shared" ca="1" si="2"/>
        <v>39.999999997235136</v>
      </c>
    </row>
    <row r="61" spans="1:24" s="30" customFormat="1" x14ac:dyDescent="0.2">
      <c r="A61" s="324">
        <f ca="1">INDIRECT(ADDRESS(Данные!$A53,4,1,1,"Данные"), 1)</f>
        <v>45280.958333333336</v>
      </c>
      <c r="B61" s="353">
        <f ca="1">ROUND(INDIRECT(ADDRESS(Данные!$A53,B$1,1,1,"Данные"), 1),2)</f>
        <v>9334.5</v>
      </c>
      <c r="C61" s="353">
        <f ca="1">ROUND(INDIRECT(ADDRESS(Данные!$A53,C$1,1,1,"Данные"), 1),2)</f>
        <v>4194.12</v>
      </c>
      <c r="D61" s="152">
        <f ca="1">(B61-B59)*D$10</f>
        <v>319.99999999970896</v>
      </c>
      <c r="E61" s="196">
        <f ca="1">(C61-C59)*D$10</f>
        <v>79.999999998108251</v>
      </c>
      <c r="F61" s="123"/>
      <c r="G61" s="129"/>
      <c r="H61" s="152">
        <f>(F61-F60)*H10/0.5</f>
        <v>0</v>
      </c>
      <c r="I61" s="195">
        <f>(G61-G60)*I10/0.5</f>
        <v>0</v>
      </c>
      <c r="J61" s="127"/>
      <c r="K61" s="129"/>
      <c r="L61" s="152">
        <f>(J61-J60)*L10/0.5</f>
        <v>0</v>
      </c>
      <c r="M61" s="196">
        <f>(K61-K60)*M10/0.5</f>
        <v>0</v>
      </c>
      <c r="N61" s="123"/>
      <c r="O61" s="128"/>
      <c r="P61" s="152">
        <f>(N61-N60)*P10/0.5</f>
        <v>0</v>
      </c>
      <c r="Q61" s="195">
        <f>(O61-O60)*Q10/0.5</f>
        <v>0</v>
      </c>
      <c r="R61" s="127"/>
      <c r="S61" s="129"/>
      <c r="T61" s="152">
        <f>(R61-R60)*T10/0.5</f>
        <v>0</v>
      </c>
      <c r="U61" s="196">
        <f>(S61-S60)*U10/0.5</f>
        <v>0</v>
      </c>
      <c r="V61" s="294">
        <f t="shared" ca="1" si="0"/>
        <v>45280.958333333336</v>
      </c>
      <c r="W61" s="335">
        <f t="shared" ca="1" si="1"/>
        <v>319.99999999970896</v>
      </c>
      <c r="X61" s="197">
        <f t="shared" ca="1" si="2"/>
        <v>79.999999998108251</v>
      </c>
    </row>
    <row r="62" spans="1:24" s="30" customFormat="1" x14ac:dyDescent="0.2">
      <c r="A62" s="324">
        <f ca="1">INDIRECT(ADDRESS(Данные!$A54,4,1,1,"Данные"), 1)</f>
        <v>45280.979166666664</v>
      </c>
      <c r="B62" s="353">
        <f ca="1">ROUND(INDIRECT(ADDRESS(Данные!$A54,B$1,1,1,"Данные"), 1),2)</f>
        <v>9334.5400000000009</v>
      </c>
      <c r="C62" s="353">
        <f ca="1">ROUND(INDIRECT(ADDRESS(Данные!$A54,C$1,1,1,"Данные"), 1),2)</f>
        <v>4194.1400000000003</v>
      </c>
      <c r="D62" s="152">
        <f ca="1">(B62-B61)*D$10</f>
        <v>160.00000000349246</v>
      </c>
      <c r="E62" s="196">
        <f ca="1">(C62-C61)*D$10</f>
        <v>80.00000000174623</v>
      </c>
      <c r="F62" s="123"/>
      <c r="G62" s="129"/>
      <c r="H62" s="152"/>
      <c r="I62" s="195"/>
      <c r="J62" s="127"/>
      <c r="K62" s="129"/>
      <c r="L62" s="152"/>
      <c r="M62" s="196"/>
      <c r="N62" s="123"/>
      <c r="O62" s="128"/>
      <c r="P62" s="152"/>
      <c r="Q62" s="195"/>
      <c r="R62" s="127"/>
      <c r="S62" s="129"/>
      <c r="T62" s="152"/>
      <c r="U62" s="196"/>
      <c r="V62" s="294">
        <f t="shared" ca="1" si="0"/>
        <v>45280.979166666664</v>
      </c>
      <c r="W62" s="335">
        <f t="shared" ca="1" si="1"/>
        <v>160.00000000349246</v>
      </c>
      <c r="X62" s="197">
        <f t="shared" ca="1" si="2"/>
        <v>80.00000000174623</v>
      </c>
    </row>
    <row r="63" spans="1:24" s="29" customFormat="1" ht="13.5" thickBot="1" x14ac:dyDescent="0.25">
      <c r="A63" s="325">
        <f ca="1">INDIRECT(ADDRESS(Данные!$A55,4,1,1,"Данные"), 1)</f>
        <v>45281</v>
      </c>
      <c r="B63" s="355">
        <f ca="1">ROUND(INDIRECT(ADDRESS(Данные!$A55,B$1,1,1,"Данные"), 1),2)</f>
        <v>9334.57</v>
      </c>
      <c r="C63" s="355">
        <f ca="1">ROUND(INDIRECT(ADDRESS(Данные!$A55,C$1,1,1,"Данные"), 1),2)</f>
        <v>4194.1499999999996</v>
      </c>
      <c r="D63" s="287">
        <f ca="1">(B63-B61)*D$10</f>
        <v>279.99999999883585</v>
      </c>
      <c r="E63" s="291">
        <f ca="1">(C63-C61)*D$10</f>
        <v>119.99999999898137</v>
      </c>
      <c r="F63" s="263"/>
      <c r="G63" s="130"/>
      <c r="H63" s="287">
        <f>(F63-F61)*H10/0.5</f>
        <v>0</v>
      </c>
      <c r="I63" s="262">
        <f>(G63-G61)*I10/0.5</f>
        <v>0</v>
      </c>
      <c r="J63" s="288"/>
      <c r="K63" s="130"/>
      <c r="L63" s="287">
        <f>(J63-J61)*L10/0.5</f>
        <v>0</v>
      </c>
      <c r="M63" s="291">
        <f>(K63-K61)*M10/0.5</f>
        <v>0</v>
      </c>
      <c r="N63" s="263"/>
      <c r="O63" s="131"/>
      <c r="P63" s="287">
        <f>(N63-N61)*P10/0.5</f>
        <v>0</v>
      </c>
      <c r="Q63" s="262">
        <f>(O63-O61)*Q10/0.5</f>
        <v>0</v>
      </c>
      <c r="R63" s="288"/>
      <c r="S63" s="130"/>
      <c r="T63" s="287">
        <f>(R63-R61)*T10/0.5</f>
        <v>0</v>
      </c>
      <c r="U63" s="291">
        <f>(S63-S61)*U10/0.5</f>
        <v>0</v>
      </c>
      <c r="V63" s="295">
        <f t="shared" ca="1" si="0"/>
        <v>45281</v>
      </c>
      <c r="W63" s="336">
        <f t="shared" ca="1" si="1"/>
        <v>279.99999999883585</v>
      </c>
      <c r="X63" s="333">
        <f ca="1">E63+I63+M63+Q63+U63</f>
        <v>119.99999999898137</v>
      </c>
    </row>
    <row r="64" spans="1:24" s="29" customFormat="1" x14ac:dyDescent="0.2">
      <c r="A64" s="126"/>
      <c r="B64" s="126" t="s">
        <v>2</v>
      </c>
      <c r="C64" s="126"/>
      <c r="D64" s="126" t="s">
        <v>2</v>
      </c>
      <c r="E64" s="126"/>
      <c r="F64" s="126"/>
      <c r="G64" s="126"/>
      <c r="H64" s="126" t="s">
        <v>2</v>
      </c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 t="s">
        <v>2</v>
      </c>
      <c r="X64" s="126"/>
    </row>
    <row r="65" spans="1:27" s="29" customFormat="1" x14ac:dyDescent="0.2">
      <c r="A65" s="126" t="s">
        <v>2</v>
      </c>
      <c r="B65" s="126"/>
      <c r="C65" s="154" t="s">
        <v>27</v>
      </c>
      <c r="D65" s="269">
        <f ca="1">D$17+D$19+D$21+D$23+D$25+D$27+D$29+D$31+D$33+D$35+D$37+D$39+D$41+D$43+D$45+D$47+D$49+D$51+D$53+D$55+D$57+D$59+D$61+D$63</f>
        <v>7239.9999999979627</v>
      </c>
      <c r="E65" s="269">
        <f ca="1">E$17+E$19+E$21+E$23+E$25+E$27+E$29+E$31+E$33+E$35+E$37+E$39+E$41+E$43+E$45+E$47+E$49+E$51+E$53+E$55+E$57+E$59+E$61+E$63</f>
        <v>2199.9999999970896</v>
      </c>
      <c r="F65"/>
      <c r="G65" s="154" t="s">
        <v>27</v>
      </c>
      <c r="H65" s="269">
        <f t="shared" ref="H65:X65" si="3">H$17+H$19+H$21+H$23+H$25+H$27+H$29+H$31+H$33+H$35+H$37+H$39+H$41+H$43+H$45+H$47+H$49+H$51+H$53+H$55+H$57+H$59+H$61+H$63</f>
        <v>0</v>
      </c>
      <c r="I65" s="269">
        <f t="shared" si="3"/>
        <v>0</v>
      </c>
      <c r="J65"/>
      <c r="K65" s="154" t="s">
        <v>27</v>
      </c>
      <c r="L65" s="269">
        <f t="shared" si="3"/>
        <v>0</v>
      </c>
      <c r="M65" s="269">
        <f t="shared" si="3"/>
        <v>0</v>
      </c>
      <c r="N65"/>
      <c r="O65" s="154" t="s">
        <v>27</v>
      </c>
      <c r="P65" s="269">
        <f t="shared" si="3"/>
        <v>0</v>
      </c>
      <c r="Q65" s="269">
        <f t="shared" si="3"/>
        <v>0</v>
      </c>
      <c r="R65"/>
      <c r="S65" s="154" t="s">
        <v>27</v>
      </c>
      <c r="T65" s="269">
        <f t="shared" si="3"/>
        <v>0</v>
      </c>
      <c r="U65" s="269">
        <f t="shared" si="3"/>
        <v>0</v>
      </c>
      <c r="V65"/>
      <c r="W65" s="269">
        <f t="shared" ca="1" si="3"/>
        <v>7239.9999999979627</v>
      </c>
      <c r="X65" s="269">
        <f t="shared" ca="1" si="3"/>
        <v>2199.9999999970896</v>
      </c>
    </row>
    <row r="66" spans="1:27" s="29" customFormat="1" x14ac:dyDescent="0.2">
      <c r="A66" s="198"/>
      <c r="B66" s="198"/>
      <c r="C66" s="198"/>
      <c r="D66" s="198" t="s">
        <v>29</v>
      </c>
      <c r="E66" s="198" t="s">
        <v>28</v>
      </c>
      <c r="F66" s="198"/>
      <c r="G66" s="198"/>
      <c r="H66" s="198" t="s">
        <v>29</v>
      </c>
      <c r="I66" s="198" t="s">
        <v>28</v>
      </c>
      <c r="J66" s="198"/>
      <c r="K66" s="198"/>
      <c r="L66" s="198" t="s">
        <v>29</v>
      </c>
      <c r="M66" s="198" t="s">
        <v>28</v>
      </c>
      <c r="N66" s="198"/>
      <c r="O66" s="198"/>
      <c r="P66" s="198" t="s">
        <v>29</v>
      </c>
      <c r="Q66" s="198" t="s">
        <v>28</v>
      </c>
      <c r="R66" s="198"/>
      <c r="S66" s="198"/>
      <c r="T66" s="198" t="s">
        <v>29</v>
      </c>
      <c r="U66" s="198" t="s">
        <v>28</v>
      </c>
      <c r="V66" s="146"/>
      <c r="W66" s="198" t="s">
        <v>29</v>
      </c>
      <c r="X66" s="198" t="s">
        <v>28</v>
      </c>
    </row>
    <row r="67" spans="1:27" s="29" customFormat="1" x14ac:dyDescent="0.2">
      <c r="A67" s="126"/>
      <c r="B67" s="126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</row>
    <row r="68" spans="1:27" s="29" customFormat="1" x14ac:dyDescent="0.2">
      <c r="A68" s="68"/>
      <c r="B68" s="63" t="s">
        <v>53</v>
      </c>
      <c r="C68" s="63"/>
      <c r="D68" s="63"/>
      <c r="E68" s="63"/>
      <c r="F68" s="64"/>
      <c r="G68" s="64"/>
      <c r="H68" s="79"/>
      <c r="I68" s="79" t="s">
        <v>81</v>
      </c>
      <c r="J68" s="79"/>
      <c r="K68" s="68"/>
      <c r="L68" s="68"/>
      <c r="M68" s="68"/>
      <c r="N68" s="256" t="s">
        <v>59</v>
      </c>
      <c r="O68" s="68"/>
      <c r="P68" s="68"/>
      <c r="Q68" s="64"/>
      <c r="R68" s="64"/>
      <c r="S68" s="64"/>
      <c r="T68" s="79"/>
      <c r="U68" s="68" t="s">
        <v>80</v>
      </c>
      <c r="V68" s="68"/>
      <c r="W68" s="126"/>
      <c r="X68" s="126"/>
    </row>
    <row r="69" spans="1:27" s="29" customFormat="1" x14ac:dyDescent="0.2">
      <c r="A69" s="68"/>
      <c r="B69" s="68"/>
      <c r="C69" s="68"/>
      <c r="D69" s="68"/>
      <c r="E69" s="68"/>
      <c r="F69" s="68" t="s">
        <v>30</v>
      </c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 t="s">
        <v>31</v>
      </c>
      <c r="S69" s="68"/>
      <c r="T69" s="68"/>
      <c r="U69" s="68"/>
      <c r="V69" s="68"/>
      <c r="W69" s="126"/>
      <c r="X69" s="126"/>
    </row>
    <row r="70" spans="1:27" s="29" customFormat="1" x14ac:dyDescent="0.2">
      <c r="A70" s="50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</row>
    <row r="71" spans="1:27" s="29" customFormat="1" x14ac:dyDescent="0.2">
      <c r="A71" s="20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</row>
    <row r="72" spans="1:27" s="29" customFormat="1" ht="18" x14ac:dyDescent="0.25">
      <c r="A72" s="20"/>
      <c r="B72" s="20"/>
      <c r="C72" s="20"/>
      <c r="D72" s="20"/>
      <c r="E72" s="20"/>
      <c r="F72" s="50"/>
      <c r="G72" s="32"/>
      <c r="H72" s="50"/>
      <c r="I72" s="20"/>
      <c r="J72" s="50"/>
      <c r="K72" s="33"/>
      <c r="L72" s="34"/>
      <c r="M72" s="35"/>
      <c r="N72" s="35"/>
      <c r="O72" s="50"/>
      <c r="P72" s="50"/>
      <c r="Q72" s="50"/>
      <c r="R72" s="20"/>
      <c r="S72" s="36"/>
      <c r="T72" s="50"/>
      <c r="U72" s="50"/>
      <c r="V72" s="50"/>
      <c r="W72" s="50"/>
      <c r="X72" s="50"/>
      <c r="Y72" s="50"/>
      <c r="Z72" s="50"/>
      <c r="AA72" s="50"/>
    </row>
    <row r="73" spans="1:27" s="29" customFormat="1" x14ac:dyDescent="0.2">
      <c r="A73" s="50"/>
      <c r="B73" s="50"/>
      <c r="C73" s="50"/>
      <c r="D73" s="50"/>
      <c r="E73" s="50"/>
      <c r="F73" s="37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37"/>
      <c r="V73" s="50"/>
      <c r="W73" s="50"/>
      <c r="X73" s="50"/>
      <c r="Y73" s="50"/>
      <c r="Z73" s="50"/>
      <c r="AA73" s="50"/>
    </row>
    <row r="74" spans="1:27" s="29" customFormat="1" ht="18.75" x14ac:dyDescent="0.3">
      <c r="A74" s="50"/>
      <c r="B74" s="50"/>
      <c r="C74" s="38"/>
      <c r="D74" s="50"/>
      <c r="E74" s="50"/>
      <c r="F74" s="50"/>
      <c r="G74" s="50"/>
      <c r="H74" s="50"/>
      <c r="I74" s="50"/>
      <c r="J74" s="50"/>
      <c r="K74" s="20"/>
      <c r="L74" s="50"/>
      <c r="M74" s="50"/>
      <c r="N74" s="50"/>
      <c r="O74" s="32"/>
      <c r="P74" s="50"/>
      <c r="Q74" s="20"/>
      <c r="R74" s="50"/>
      <c r="S74" s="50"/>
      <c r="T74" s="50"/>
      <c r="U74" s="50"/>
      <c r="V74" s="50"/>
      <c r="W74" s="50"/>
      <c r="X74" s="50"/>
      <c r="Y74" s="50"/>
      <c r="Z74" s="50"/>
      <c r="AA74" s="50"/>
    </row>
    <row r="75" spans="1:27" s="29" customFormat="1" x14ac:dyDescent="0.2">
      <c r="A75" s="50"/>
      <c r="B75" s="37"/>
      <c r="C75" s="50"/>
      <c r="D75" s="50"/>
      <c r="E75" s="50"/>
      <c r="F75" s="50"/>
      <c r="G75" s="50"/>
      <c r="H75" s="50"/>
      <c r="I75" s="50"/>
      <c r="J75" s="50"/>
      <c r="K75" s="20"/>
      <c r="L75" s="20"/>
      <c r="M75" s="50"/>
      <c r="N75" s="50"/>
      <c r="O75" s="2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</row>
    <row r="76" spans="1:27" s="29" customFormat="1" x14ac:dyDescent="0.2">
      <c r="A76" s="52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2"/>
      <c r="W76" s="50"/>
      <c r="X76" s="50"/>
      <c r="Y76" s="50"/>
      <c r="Z76" s="50"/>
      <c r="AA76" s="50"/>
    </row>
    <row r="77" spans="1:27" s="29" customFormat="1" x14ac:dyDescent="0.2">
      <c r="A77" s="52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2"/>
      <c r="W77" s="50"/>
      <c r="X77" s="50"/>
      <c r="Y77" s="50"/>
      <c r="Z77" s="50"/>
      <c r="AA77" s="50"/>
    </row>
    <row r="78" spans="1:27" s="29" customFormat="1" x14ac:dyDescent="0.2">
      <c r="A78" s="52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2"/>
      <c r="W78" s="50"/>
      <c r="X78" s="50"/>
      <c r="Y78" s="50"/>
      <c r="Z78" s="50"/>
      <c r="AA78" s="50"/>
    </row>
    <row r="79" spans="1:27" s="29" customFormat="1" x14ac:dyDescent="0.2">
      <c r="A79" s="52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2"/>
      <c r="W79" s="50"/>
      <c r="X79" s="50"/>
      <c r="Y79" s="50"/>
      <c r="Z79" s="50"/>
      <c r="AA79" s="50"/>
    </row>
    <row r="80" spans="1:27" s="29" customFormat="1" x14ac:dyDescent="0.2">
      <c r="A80" s="52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2"/>
      <c r="W80" s="50"/>
      <c r="X80" s="50"/>
      <c r="Y80" s="50"/>
      <c r="Z80" s="50"/>
      <c r="AA80" s="50"/>
    </row>
    <row r="81" spans="1:27" s="29" customFormat="1" x14ac:dyDescent="0.2">
      <c r="A81" s="52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2"/>
      <c r="W81" s="50"/>
      <c r="X81" s="50"/>
      <c r="Y81" s="50"/>
      <c r="Z81" s="50"/>
      <c r="AA81" s="50"/>
    </row>
    <row r="82" spans="1:27" s="29" customFormat="1" x14ac:dyDescent="0.2">
      <c r="A82" s="52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2"/>
      <c r="W82" s="50"/>
      <c r="X82" s="50"/>
      <c r="Y82" s="50"/>
      <c r="Z82" s="50"/>
      <c r="AA82" s="50"/>
    </row>
    <row r="83" spans="1:27" s="29" customFormat="1" x14ac:dyDescent="0.2">
      <c r="A83" s="52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2"/>
      <c r="W83" s="53"/>
      <c r="X83" s="53"/>
      <c r="Y83" s="50"/>
      <c r="Z83" s="50"/>
      <c r="AA83" s="50"/>
    </row>
    <row r="84" spans="1:27" s="29" customFormat="1" x14ac:dyDescent="0.2">
      <c r="A84" s="52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2"/>
      <c r="W84" s="53"/>
      <c r="X84" s="53"/>
      <c r="Y84" s="50"/>
      <c r="Z84" s="50"/>
      <c r="AA84" s="50"/>
    </row>
    <row r="85" spans="1:27" s="29" customFormat="1" x14ac:dyDescent="0.2">
      <c r="A85" s="54"/>
      <c r="B85" s="55"/>
      <c r="C85" s="55"/>
      <c r="D85" s="50"/>
      <c r="E85" s="50"/>
      <c r="F85" s="55"/>
      <c r="G85" s="55"/>
      <c r="H85" s="50"/>
      <c r="I85" s="50"/>
      <c r="J85" s="55"/>
      <c r="K85" s="55"/>
      <c r="L85" s="50"/>
      <c r="M85" s="50"/>
      <c r="N85" s="55"/>
      <c r="O85" s="50"/>
      <c r="P85" s="50"/>
      <c r="Q85" s="50"/>
      <c r="R85" s="55"/>
      <c r="S85" s="55"/>
      <c r="T85" s="50"/>
      <c r="U85" s="50"/>
      <c r="V85" s="54"/>
      <c r="W85" s="50"/>
      <c r="X85" s="50"/>
      <c r="Y85" s="50"/>
      <c r="Z85" s="50"/>
      <c r="AA85" s="50"/>
    </row>
    <row r="86" spans="1:27" s="29" customFormat="1" x14ac:dyDescent="0.2">
      <c r="A86" s="53"/>
      <c r="B86" s="55"/>
      <c r="C86" s="55"/>
      <c r="D86" s="50"/>
      <c r="E86" s="50"/>
      <c r="F86" s="55"/>
      <c r="G86" s="55"/>
      <c r="H86" s="50"/>
      <c r="I86" s="50"/>
      <c r="J86" s="55"/>
      <c r="K86" s="55"/>
      <c r="L86" s="50"/>
      <c r="M86" s="50"/>
      <c r="N86" s="55"/>
      <c r="O86" s="50"/>
      <c r="P86" s="50"/>
      <c r="Q86" s="50"/>
      <c r="R86" s="55"/>
      <c r="S86" s="55"/>
      <c r="T86" s="50"/>
      <c r="U86" s="50"/>
      <c r="V86" s="53"/>
      <c r="W86" s="50"/>
      <c r="X86" s="50"/>
      <c r="Y86" s="50"/>
      <c r="Z86" s="50"/>
      <c r="AA86" s="50"/>
    </row>
    <row r="87" spans="1:27" s="29" customFormat="1" x14ac:dyDescent="0.2">
      <c r="A87" s="53"/>
      <c r="B87" s="55"/>
      <c r="C87" s="55"/>
      <c r="D87" s="50"/>
      <c r="E87" s="50"/>
      <c r="F87" s="55"/>
      <c r="G87" s="55"/>
      <c r="H87" s="50"/>
      <c r="I87" s="50"/>
      <c r="J87" s="55"/>
      <c r="K87" s="55"/>
      <c r="L87" s="50"/>
      <c r="M87" s="50"/>
      <c r="N87" s="55"/>
      <c r="O87" s="50"/>
      <c r="P87" s="50"/>
      <c r="Q87" s="50"/>
      <c r="R87" s="55"/>
      <c r="S87" s="55"/>
      <c r="T87" s="50"/>
      <c r="U87" s="50"/>
      <c r="V87" s="53"/>
      <c r="W87" s="50"/>
      <c r="X87" s="50"/>
      <c r="Y87" s="50"/>
      <c r="Z87" s="50"/>
      <c r="AA87" s="50"/>
    </row>
    <row r="88" spans="1:27" s="29" customFormat="1" x14ac:dyDescent="0.2">
      <c r="A88" s="53"/>
      <c r="B88" s="55"/>
      <c r="C88" s="55"/>
      <c r="D88" s="50"/>
      <c r="E88" s="50"/>
      <c r="F88" s="55"/>
      <c r="G88" s="55"/>
      <c r="H88" s="50"/>
      <c r="I88" s="50"/>
      <c r="J88" s="55"/>
      <c r="K88" s="55"/>
      <c r="L88" s="50"/>
      <c r="M88" s="50"/>
      <c r="N88" s="55"/>
      <c r="O88" s="50"/>
      <c r="P88" s="50"/>
      <c r="Q88" s="50"/>
      <c r="R88" s="55"/>
      <c r="S88" s="55"/>
      <c r="T88" s="50"/>
      <c r="U88" s="50"/>
      <c r="V88" s="53"/>
      <c r="W88" s="50"/>
      <c r="X88" s="50"/>
      <c r="Y88" s="50"/>
      <c r="Z88" s="50"/>
      <c r="AA88" s="50"/>
    </row>
    <row r="89" spans="1:27" s="29" customFormat="1" x14ac:dyDescent="0.2">
      <c r="A89" s="53"/>
      <c r="B89" s="55"/>
      <c r="C89" s="55"/>
      <c r="D89" s="50"/>
      <c r="E89" s="50"/>
      <c r="F89" s="55"/>
      <c r="G89" s="55"/>
      <c r="H89" s="50"/>
      <c r="I89" s="50"/>
      <c r="J89" s="55"/>
      <c r="K89" s="55"/>
      <c r="L89" s="50"/>
      <c r="M89" s="50"/>
      <c r="N89" s="55"/>
      <c r="O89" s="50"/>
      <c r="P89" s="50"/>
      <c r="Q89" s="50"/>
      <c r="R89" s="55"/>
      <c r="S89" s="55"/>
      <c r="T89" s="50"/>
      <c r="U89" s="50"/>
      <c r="V89" s="53"/>
      <c r="W89" s="50"/>
      <c r="X89" s="50"/>
      <c r="Y89" s="50"/>
      <c r="Z89" s="50"/>
      <c r="AA89" s="50"/>
    </row>
    <row r="90" spans="1:27" s="29" customFormat="1" x14ac:dyDescent="0.2">
      <c r="A90" s="53"/>
      <c r="B90" s="55"/>
      <c r="C90" s="55"/>
      <c r="D90" s="50"/>
      <c r="E90" s="50"/>
      <c r="F90" s="55"/>
      <c r="G90" s="55"/>
      <c r="H90" s="50"/>
      <c r="I90" s="50"/>
      <c r="J90" s="55"/>
      <c r="K90" s="55"/>
      <c r="L90" s="50"/>
      <c r="M90" s="50"/>
      <c r="N90" s="55"/>
      <c r="O90" s="50"/>
      <c r="P90" s="50"/>
      <c r="Q90" s="50"/>
      <c r="R90" s="55"/>
      <c r="S90" s="55"/>
      <c r="T90" s="50"/>
      <c r="U90" s="50"/>
      <c r="V90" s="53"/>
      <c r="W90" s="50"/>
      <c r="X90" s="50"/>
      <c r="Y90" s="50"/>
      <c r="Z90" s="50"/>
      <c r="AA90" s="50"/>
    </row>
    <row r="91" spans="1:27" s="29" customFormat="1" x14ac:dyDescent="0.2">
      <c r="A91" s="53"/>
      <c r="B91" s="55"/>
      <c r="C91" s="55"/>
      <c r="D91" s="50"/>
      <c r="E91" s="50"/>
      <c r="F91" s="55"/>
      <c r="G91" s="55"/>
      <c r="H91" s="50"/>
      <c r="I91" s="50"/>
      <c r="J91" s="55"/>
      <c r="K91" s="55"/>
      <c r="L91" s="50"/>
      <c r="M91" s="50"/>
      <c r="N91" s="55"/>
      <c r="O91" s="50"/>
      <c r="P91" s="50"/>
      <c r="Q91" s="50"/>
      <c r="R91" s="55"/>
      <c r="S91" s="55"/>
      <c r="T91" s="50"/>
      <c r="U91" s="50"/>
      <c r="V91" s="53"/>
      <c r="W91" s="50"/>
      <c r="X91" s="50"/>
      <c r="Y91" s="50"/>
      <c r="Z91" s="50"/>
      <c r="AA91" s="50"/>
    </row>
    <row r="92" spans="1:27" s="29" customFormat="1" x14ac:dyDescent="0.2">
      <c r="A92" s="53"/>
      <c r="B92" s="55"/>
      <c r="C92" s="55"/>
      <c r="D92" s="50"/>
      <c r="E92" s="50"/>
      <c r="F92" s="55"/>
      <c r="G92" s="55"/>
      <c r="H92" s="50"/>
      <c r="I92" s="50"/>
      <c r="J92" s="55"/>
      <c r="K92" s="55"/>
      <c r="L92" s="50"/>
      <c r="M92" s="50"/>
      <c r="N92" s="55"/>
      <c r="O92" s="50"/>
      <c r="P92" s="50"/>
      <c r="Q92" s="50"/>
      <c r="R92" s="55"/>
      <c r="S92" s="55"/>
      <c r="T92" s="50"/>
      <c r="U92" s="50"/>
      <c r="V92" s="53"/>
      <c r="W92" s="50"/>
      <c r="X92" s="50"/>
      <c r="Y92" s="50"/>
      <c r="Z92" s="50"/>
      <c r="AA92" s="50"/>
    </row>
    <row r="93" spans="1:27" s="29" customFormat="1" x14ac:dyDescent="0.2">
      <c r="A93" s="53"/>
      <c r="B93" s="55"/>
      <c r="C93" s="55"/>
      <c r="D93" s="50"/>
      <c r="E93" s="50"/>
      <c r="F93" s="55"/>
      <c r="G93" s="55"/>
      <c r="H93" s="50"/>
      <c r="I93" s="50"/>
      <c r="J93" s="55"/>
      <c r="K93" s="55"/>
      <c r="L93" s="50"/>
      <c r="M93" s="50"/>
      <c r="N93" s="55"/>
      <c r="O93" s="50"/>
      <c r="P93" s="50"/>
      <c r="Q93" s="50"/>
      <c r="R93" s="55"/>
      <c r="S93" s="55"/>
      <c r="T93" s="50"/>
      <c r="U93" s="50"/>
      <c r="V93" s="53"/>
      <c r="W93" s="50"/>
      <c r="X93" s="50"/>
      <c r="Y93" s="50"/>
      <c r="Z93" s="50"/>
      <c r="AA93" s="50"/>
    </row>
    <row r="94" spans="1:27" s="29" customFormat="1" x14ac:dyDescent="0.2">
      <c r="A94" s="54"/>
      <c r="B94" s="55"/>
      <c r="C94" s="55"/>
      <c r="D94" s="50"/>
      <c r="E94" s="50"/>
      <c r="F94" s="55"/>
      <c r="G94" s="55"/>
      <c r="H94" s="50"/>
      <c r="I94" s="50"/>
      <c r="J94" s="55"/>
      <c r="K94" s="55"/>
      <c r="L94" s="50"/>
      <c r="M94" s="50"/>
      <c r="N94" s="55"/>
      <c r="O94" s="50"/>
      <c r="P94" s="50"/>
      <c r="Q94" s="50"/>
      <c r="R94" s="55"/>
      <c r="S94" s="55"/>
      <c r="T94" s="50"/>
      <c r="U94" s="50"/>
      <c r="V94" s="54"/>
      <c r="W94" s="50"/>
      <c r="X94" s="50"/>
      <c r="Y94" s="50"/>
      <c r="Z94" s="50"/>
      <c r="AA94" s="50"/>
    </row>
    <row r="95" spans="1:27" s="29" customFormat="1" x14ac:dyDescent="0.2">
      <c r="A95" s="53"/>
      <c r="B95" s="55"/>
      <c r="C95" s="55"/>
      <c r="D95" s="50"/>
      <c r="E95" s="50"/>
      <c r="F95" s="55"/>
      <c r="G95" s="55"/>
      <c r="H95" s="50"/>
      <c r="I95" s="50"/>
      <c r="J95" s="55"/>
      <c r="K95" s="55"/>
      <c r="L95" s="50"/>
      <c r="M95" s="50"/>
      <c r="N95" s="55"/>
      <c r="O95" s="50"/>
      <c r="P95" s="50"/>
      <c r="Q95" s="50"/>
      <c r="R95" s="55"/>
      <c r="S95" s="55"/>
      <c r="T95" s="50"/>
      <c r="U95" s="50"/>
      <c r="V95" s="53"/>
      <c r="W95" s="50"/>
      <c r="X95" s="50"/>
      <c r="Y95" s="50"/>
      <c r="Z95" s="50"/>
      <c r="AA95" s="50"/>
    </row>
    <row r="96" spans="1:27" s="29" customFormat="1" x14ac:dyDescent="0.2">
      <c r="A96" s="53"/>
      <c r="B96" s="55"/>
      <c r="C96" s="55"/>
      <c r="D96" s="50"/>
      <c r="E96" s="50"/>
      <c r="F96" s="55"/>
      <c r="G96" s="55"/>
      <c r="H96" s="50"/>
      <c r="I96" s="50"/>
      <c r="J96" s="55"/>
      <c r="K96" s="55"/>
      <c r="L96" s="50"/>
      <c r="M96" s="50"/>
      <c r="N96" s="55"/>
      <c r="O96" s="50"/>
      <c r="P96" s="50"/>
      <c r="Q96" s="50"/>
      <c r="R96" s="55"/>
      <c r="S96" s="55"/>
      <c r="T96" s="50"/>
      <c r="U96" s="50"/>
      <c r="V96" s="53"/>
      <c r="W96" s="50"/>
      <c r="X96" s="50"/>
      <c r="Y96" s="50"/>
      <c r="Z96" s="50"/>
      <c r="AA96" s="50"/>
    </row>
    <row r="97" spans="1:27" s="29" customFormat="1" x14ac:dyDescent="0.2">
      <c r="A97" s="53"/>
      <c r="B97" s="55"/>
      <c r="C97" s="55"/>
      <c r="D97" s="50"/>
      <c r="E97" s="50"/>
      <c r="F97" s="55"/>
      <c r="G97" s="55"/>
      <c r="H97" s="50"/>
      <c r="I97" s="50"/>
      <c r="J97" s="55"/>
      <c r="K97" s="55"/>
      <c r="L97" s="50"/>
      <c r="M97" s="50"/>
      <c r="N97" s="55"/>
      <c r="O97" s="50"/>
      <c r="P97" s="50"/>
      <c r="Q97" s="50"/>
      <c r="R97" s="55"/>
      <c r="S97" s="55"/>
      <c r="T97" s="50"/>
      <c r="U97" s="50"/>
      <c r="V97" s="53"/>
      <c r="W97" s="50"/>
      <c r="X97" s="50"/>
      <c r="Y97" s="50"/>
      <c r="Z97" s="50"/>
      <c r="AA97" s="50"/>
    </row>
    <row r="98" spans="1:27" s="29" customFormat="1" x14ac:dyDescent="0.2">
      <c r="A98" s="53"/>
      <c r="B98" s="55"/>
      <c r="C98" s="55"/>
      <c r="D98" s="50"/>
      <c r="E98" s="50"/>
      <c r="F98" s="55"/>
      <c r="G98" s="55"/>
      <c r="H98" s="50"/>
      <c r="I98" s="50"/>
      <c r="J98" s="55"/>
      <c r="K98" s="55"/>
      <c r="L98" s="50"/>
      <c r="M98" s="50"/>
      <c r="N98" s="55"/>
      <c r="O98" s="50"/>
      <c r="P98" s="50"/>
      <c r="Q98" s="50"/>
      <c r="R98" s="55"/>
      <c r="S98" s="55"/>
      <c r="T98" s="50"/>
      <c r="U98" s="50"/>
      <c r="V98" s="53"/>
      <c r="W98" s="50"/>
      <c r="X98" s="50"/>
      <c r="Y98" s="50"/>
      <c r="Z98" s="50"/>
      <c r="AA98" s="50"/>
    </row>
    <row r="99" spans="1:27" s="29" customFormat="1" x14ac:dyDescent="0.2">
      <c r="A99" s="53"/>
      <c r="B99" s="55"/>
      <c r="C99" s="55"/>
      <c r="D99" s="50"/>
      <c r="E99" s="50"/>
      <c r="F99" s="55"/>
      <c r="G99" s="55"/>
      <c r="H99" s="50"/>
      <c r="I99" s="50"/>
      <c r="J99" s="55"/>
      <c r="K99" s="55"/>
      <c r="L99" s="50"/>
      <c r="M99" s="50"/>
      <c r="N99" s="55"/>
      <c r="O99" s="50"/>
      <c r="P99" s="50"/>
      <c r="Q99" s="50"/>
      <c r="R99" s="55"/>
      <c r="S99" s="55"/>
      <c r="T99" s="50"/>
      <c r="U99" s="50"/>
      <c r="V99" s="53"/>
      <c r="W99" s="50"/>
      <c r="X99" s="50"/>
      <c r="Y99" s="50"/>
      <c r="Z99" s="50"/>
      <c r="AA99" s="50"/>
    </row>
    <row r="100" spans="1:27" s="29" customFormat="1" x14ac:dyDescent="0.2">
      <c r="A100" s="53"/>
      <c r="B100" s="55"/>
      <c r="C100" s="55"/>
      <c r="D100" s="50"/>
      <c r="E100" s="50"/>
      <c r="F100" s="55"/>
      <c r="G100" s="55"/>
      <c r="H100" s="50"/>
      <c r="I100" s="50"/>
      <c r="J100" s="55"/>
      <c r="K100" s="55"/>
      <c r="L100" s="50"/>
      <c r="M100" s="50"/>
      <c r="N100" s="55"/>
      <c r="O100" s="50"/>
      <c r="P100" s="50"/>
      <c r="Q100" s="50"/>
      <c r="R100" s="55"/>
      <c r="S100" s="55"/>
      <c r="T100" s="50"/>
      <c r="U100" s="50"/>
      <c r="V100" s="53"/>
      <c r="W100" s="50"/>
      <c r="X100" s="50"/>
      <c r="Y100" s="50"/>
      <c r="Z100" s="50"/>
      <c r="AA100" s="50"/>
    </row>
    <row r="101" spans="1:27" s="29" customFormat="1" x14ac:dyDescent="0.2">
      <c r="A101" s="53"/>
      <c r="B101" s="55"/>
      <c r="C101" s="55"/>
      <c r="D101" s="50"/>
      <c r="E101" s="50"/>
      <c r="F101" s="55"/>
      <c r="G101" s="55"/>
      <c r="H101" s="50"/>
      <c r="I101" s="50"/>
      <c r="J101" s="55"/>
      <c r="K101" s="55"/>
      <c r="L101" s="50"/>
      <c r="M101" s="50"/>
      <c r="N101" s="55"/>
      <c r="O101" s="50"/>
      <c r="P101" s="50"/>
      <c r="Q101" s="50"/>
      <c r="R101" s="55"/>
      <c r="S101" s="55"/>
      <c r="T101" s="50"/>
      <c r="U101" s="50"/>
      <c r="V101" s="53"/>
      <c r="W101" s="50"/>
      <c r="X101" s="50"/>
      <c r="Y101" s="50"/>
      <c r="Z101" s="50"/>
      <c r="AA101" s="50"/>
    </row>
    <row r="102" spans="1:27" s="29" customFormat="1" x14ac:dyDescent="0.2">
      <c r="A102" s="53"/>
      <c r="B102" s="55"/>
      <c r="C102" s="55"/>
      <c r="D102" s="50"/>
      <c r="E102" s="50"/>
      <c r="F102" s="55"/>
      <c r="G102" s="55"/>
      <c r="H102" s="50"/>
      <c r="I102" s="50"/>
      <c r="J102" s="55"/>
      <c r="K102" s="55"/>
      <c r="L102" s="50"/>
      <c r="M102" s="50"/>
      <c r="N102" s="55"/>
      <c r="O102" s="50"/>
      <c r="P102" s="50"/>
      <c r="Q102" s="50"/>
      <c r="R102" s="55"/>
      <c r="S102" s="55"/>
      <c r="T102" s="50"/>
      <c r="U102" s="50"/>
      <c r="V102" s="53"/>
      <c r="W102" s="50"/>
      <c r="X102" s="50"/>
      <c r="Y102" s="50"/>
      <c r="Z102" s="50"/>
      <c r="AA102" s="50"/>
    </row>
    <row r="103" spans="1:27" s="29" customFormat="1" x14ac:dyDescent="0.2">
      <c r="A103" s="53"/>
      <c r="B103" s="55"/>
      <c r="C103" s="55"/>
      <c r="D103" s="50"/>
      <c r="E103" s="50"/>
      <c r="F103" s="55"/>
      <c r="G103" s="55"/>
      <c r="H103" s="50"/>
      <c r="I103" s="50"/>
      <c r="J103" s="55"/>
      <c r="K103" s="55"/>
      <c r="L103" s="50"/>
      <c r="M103" s="50"/>
      <c r="N103" s="55"/>
      <c r="O103" s="50"/>
      <c r="P103" s="50"/>
      <c r="Q103" s="50"/>
      <c r="R103" s="55"/>
      <c r="S103" s="55"/>
      <c r="T103" s="50"/>
      <c r="U103" s="50"/>
      <c r="V103" s="53"/>
      <c r="W103" s="50"/>
      <c r="X103" s="50"/>
      <c r="Y103" s="50"/>
      <c r="Z103" s="50"/>
      <c r="AA103" s="50"/>
    </row>
    <row r="104" spans="1:27" s="29" customFormat="1" x14ac:dyDescent="0.2">
      <c r="A104" s="53"/>
      <c r="B104" s="55"/>
      <c r="C104" s="55"/>
      <c r="D104" s="56"/>
      <c r="E104" s="56"/>
      <c r="F104" s="55"/>
      <c r="G104" s="55"/>
      <c r="H104" s="56"/>
      <c r="I104" s="56"/>
      <c r="J104" s="55"/>
      <c r="K104" s="55"/>
      <c r="L104" s="56"/>
      <c r="M104" s="56"/>
      <c r="N104" s="55"/>
      <c r="O104" s="50"/>
      <c r="P104" s="56"/>
      <c r="Q104" s="56"/>
      <c r="R104" s="55"/>
      <c r="S104" s="55"/>
      <c r="T104" s="56"/>
      <c r="U104" s="56"/>
      <c r="V104" s="53"/>
      <c r="W104" s="50"/>
      <c r="X104" s="50"/>
      <c r="Y104" s="50"/>
      <c r="Z104" s="50"/>
      <c r="AA104" s="50"/>
    </row>
    <row r="105" spans="1:27" s="29" customFormat="1" x14ac:dyDescent="0.2">
      <c r="A105" s="53"/>
      <c r="B105" s="55"/>
      <c r="C105" s="55"/>
      <c r="D105" s="57"/>
      <c r="E105" s="57"/>
      <c r="F105" s="55"/>
      <c r="G105" s="55"/>
      <c r="H105" s="57"/>
      <c r="I105" s="57"/>
      <c r="J105" s="55"/>
      <c r="K105" s="55"/>
      <c r="L105" s="57"/>
      <c r="M105" s="57"/>
      <c r="N105" s="55"/>
      <c r="O105" s="50"/>
      <c r="P105" s="57"/>
      <c r="Q105" s="57"/>
      <c r="R105" s="55"/>
      <c r="S105" s="55"/>
      <c r="T105" s="57"/>
      <c r="U105" s="57"/>
      <c r="V105" s="53"/>
      <c r="W105" s="50"/>
      <c r="X105" s="50"/>
      <c r="Y105" s="50"/>
      <c r="Z105" s="50"/>
      <c r="AA105" s="50"/>
    </row>
    <row r="106" spans="1:27" s="29" customFormat="1" x14ac:dyDescent="0.2">
      <c r="A106" s="53"/>
      <c r="B106" s="55"/>
      <c r="C106" s="55"/>
      <c r="D106" s="50"/>
      <c r="E106" s="50"/>
      <c r="F106" s="55"/>
      <c r="G106" s="55"/>
      <c r="H106" s="50"/>
      <c r="I106" s="50"/>
      <c r="J106" s="55"/>
      <c r="K106" s="55"/>
      <c r="L106" s="50"/>
      <c r="M106" s="50"/>
      <c r="N106" s="55"/>
      <c r="O106" s="50"/>
      <c r="P106" s="50"/>
      <c r="Q106" s="50"/>
      <c r="R106" s="55"/>
      <c r="S106" s="55"/>
      <c r="T106" s="50"/>
      <c r="U106" s="50"/>
      <c r="V106" s="53"/>
      <c r="W106" s="50"/>
      <c r="X106" s="50"/>
      <c r="Y106" s="50"/>
      <c r="Z106" s="50"/>
      <c r="AA106" s="50"/>
    </row>
    <row r="107" spans="1:27" s="29" customFormat="1" x14ac:dyDescent="0.2">
      <c r="A107" s="53"/>
      <c r="B107" s="55"/>
      <c r="C107" s="55"/>
      <c r="D107" s="50"/>
      <c r="E107" s="50"/>
      <c r="F107" s="55"/>
      <c r="G107" s="55"/>
      <c r="H107" s="50"/>
      <c r="I107" s="50"/>
      <c r="J107" s="55"/>
      <c r="K107" s="55"/>
      <c r="L107" s="50"/>
      <c r="M107" s="50"/>
      <c r="N107" s="55"/>
      <c r="O107" s="50"/>
      <c r="P107" s="50"/>
      <c r="Q107" s="50"/>
      <c r="R107" s="55"/>
      <c r="S107" s="55"/>
      <c r="T107" s="50"/>
      <c r="U107" s="50"/>
      <c r="V107" s="53"/>
      <c r="W107" s="50"/>
      <c r="X107" s="50"/>
      <c r="Y107" s="50"/>
      <c r="Z107" s="50"/>
      <c r="AA107" s="50"/>
    </row>
    <row r="108" spans="1:27" s="29" customFormat="1" x14ac:dyDescent="0.2">
      <c r="A108" s="53"/>
      <c r="B108" s="55"/>
      <c r="C108" s="55"/>
      <c r="D108" s="50"/>
      <c r="E108" s="50"/>
      <c r="F108" s="55"/>
      <c r="G108" s="55"/>
      <c r="H108" s="50"/>
      <c r="I108" s="50"/>
      <c r="J108" s="55"/>
      <c r="K108" s="55"/>
      <c r="L108" s="50"/>
      <c r="M108" s="50"/>
      <c r="N108" s="55"/>
      <c r="O108" s="50"/>
      <c r="P108" s="50"/>
      <c r="Q108" s="50"/>
      <c r="R108" s="55"/>
      <c r="S108" s="55"/>
      <c r="T108" s="50"/>
      <c r="U108" s="50"/>
      <c r="V108" s="53"/>
      <c r="W108" s="50"/>
      <c r="X108" s="50"/>
      <c r="Y108" s="50"/>
      <c r="Z108" s="50"/>
      <c r="AA108" s="50"/>
    </row>
    <row r="109" spans="1:27" s="29" customFormat="1" x14ac:dyDescent="0.2">
      <c r="A109" s="53"/>
      <c r="B109" s="55"/>
      <c r="C109" s="55"/>
      <c r="D109" s="50"/>
      <c r="E109" s="50"/>
      <c r="F109" s="55"/>
      <c r="G109" s="55"/>
      <c r="H109" s="50"/>
      <c r="I109" s="50"/>
      <c r="J109" s="55"/>
      <c r="K109" s="55"/>
      <c r="L109" s="50"/>
      <c r="M109" s="50"/>
      <c r="N109" s="55"/>
      <c r="O109" s="50"/>
      <c r="P109" s="50"/>
      <c r="Q109" s="50"/>
      <c r="R109" s="55"/>
      <c r="S109" s="55"/>
      <c r="T109" s="50"/>
      <c r="U109" s="50"/>
      <c r="V109" s="53"/>
      <c r="W109" s="50"/>
      <c r="X109" s="50"/>
      <c r="Y109" s="50"/>
      <c r="Z109" s="50"/>
      <c r="AA109" s="50"/>
    </row>
    <row r="110" spans="1:27" s="29" customFormat="1" x14ac:dyDescent="0.2">
      <c r="A110" s="50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</row>
    <row r="111" spans="1:27" s="29" customFormat="1" x14ac:dyDescent="0.2">
      <c r="A111" s="50"/>
      <c r="B111" s="50"/>
      <c r="C111" s="50"/>
      <c r="D111" s="50"/>
      <c r="E111" s="57"/>
      <c r="F111" s="50"/>
      <c r="G111" s="20"/>
      <c r="H111" s="50"/>
      <c r="I111" s="57"/>
      <c r="J111" s="50"/>
      <c r="K111" s="20"/>
      <c r="L111" s="50"/>
      <c r="M111" s="57"/>
      <c r="N111" s="50"/>
      <c r="O111" s="20"/>
      <c r="P111" s="50"/>
      <c r="Q111" s="57"/>
      <c r="R111" s="50"/>
      <c r="S111" s="20"/>
      <c r="T111" s="50"/>
      <c r="U111" s="57"/>
      <c r="V111" s="50"/>
      <c r="W111" s="50"/>
      <c r="X111" s="50"/>
      <c r="Y111" s="50"/>
      <c r="Z111" s="50"/>
      <c r="AA111" s="50"/>
    </row>
    <row r="112" spans="1:27" s="29" customFormat="1" x14ac:dyDescent="0.2">
      <c r="A112" s="53"/>
      <c r="B112" s="50"/>
      <c r="C112" s="50"/>
      <c r="D112" s="53"/>
      <c r="E112" s="53"/>
      <c r="F112" s="50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0"/>
      <c r="Z112" s="50"/>
      <c r="AA112" s="50"/>
    </row>
    <row r="113" spans="1:27" s="29" customFormat="1" x14ac:dyDescent="0.2">
      <c r="A113" s="50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</row>
    <row r="114" spans="1:27" s="29" customFormat="1" x14ac:dyDescent="0.2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</row>
    <row r="115" spans="1:27" s="29" customFormat="1" x14ac:dyDescent="0.2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</row>
    <row r="116" spans="1:27" s="29" customFormat="1" ht="12.75" customHeight="1" x14ac:dyDescent="0.2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</row>
    <row r="117" spans="1:27" s="29" customFormat="1" x14ac:dyDescent="0.2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</row>
    <row r="118" spans="1:27" s="29" customFormat="1" x14ac:dyDescent="0.2">
      <c r="A118" s="50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</row>
    <row r="119" spans="1:27" s="29" customFormat="1" x14ac:dyDescent="0.2">
      <c r="A119" s="50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</row>
    <row r="120" spans="1:27" s="29" customFormat="1" x14ac:dyDescent="0.2">
      <c r="A120" s="50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</row>
    <row r="121" spans="1:27" s="29" customFormat="1" x14ac:dyDescent="0.2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</row>
    <row r="122" spans="1:27" s="29" customFormat="1" x14ac:dyDescent="0.2">
      <c r="A122" s="50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</row>
    <row r="123" spans="1:27" s="29" customFormat="1" x14ac:dyDescent="0.2">
      <c r="A123" s="50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</row>
    <row r="124" spans="1:27" s="29" customFormat="1" x14ac:dyDescent="0.2">
      <c r="A124" s="50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</row>
    <row r="125" spans="1:27" s="29" customFormat="1" x14ac:dyDescent="0.2">
      <c r="A125" s="50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</row>
    <row r="126" spans="1:27" s="29" customFormat="1" x14ac:dyDescent="0.2">
      <c r="A126" s="50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</row>
    <row r="127" spans="1:27" s="29" customFormat="1" x14ac:dyDescent="0.2">
      <c r="A127" s="50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</row>
    <row r="128" spans="1:27" s="29" customFormat="1" x14ac:dyDescent="0.2">
      <c r="A128" s="50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</row>
    <row r="129" spans="1:27" s="29" customFormat="1" x14ac:dyDescent="0.2">
      <c r="A129" s="50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</row>
    <row r="130" spans="1:27" s="29" customFormat="1" x14ac:dyDescent="0.2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</row>
    <row r="131" spans="1:27" s="29" customFormat="1" x14ac:dyDescent="0.2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</row>
    <row r="132" spans="1:27" s="29" customFormat="1" x14ac:dyDescent="0.2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</row>
    <row r="133" spans="1:27" s="29" customFormat="1" x14ac:dyDescent="0.2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</row>
    <row r="134" spans="1:27" s="29" customFormat="1" x14ac:dyDescent="0.2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</row>
    <row r="135" spans="1:27" s="29" customFormat="1" x14ac:dyDescent="0.2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</row>
    <row r="136" spans="1:27" s="29" customFormat="1" x14ac:dyDescent="0.2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</row>
    <row r="137" spans="1:27" s="29" customFormat="1" x14ac:dyDescent="0.2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</row>
    <row r="138" spans="1:27" s="29" customFormat="1" x14ac:dyDescent="0.2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</row>
    <row r="139" spans="1:27" s="29" customFormat="1" x14ac:dyDescent="0.2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</row>
    <row r="140" spans="1:27" s="29" customFormat="1" x14ac:dyDescent="0.2">
      <c r="A140" s="50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</row>
    <row r="141" spans="1:27" s="29" customFormat="1" x14ac:dyDescent="0.2">
      <c r="A141" s="50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</row>
    <row r="142" spans="1:27" s="29" customFormat="1" x14ac:dyDescent="0.2">
      <c r="A142" s="50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</row>
    <row r="143" spans="1:27" s="29" customFormat="1" x14ac:dyDescent="0.2">
      <c r="A143" s="50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</row>
    <row r="144" spans="1:27" s="29" customFormat="1" x14ac:dyDescent="0.2">
      <c r="A144" s="50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</row>
    <row r="145" spans="1:27" s="29" customFormat="1" x14ac:dyDescent="0.2">
      <c r="A145" s="50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</row>
    <row r="146" spans="1:27" s="29" customFormat="1" x14ac:dyDescent="0.2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</row>
    <row r="147" spans="1:27" s="29" customFormat="1" x14ac:dyDescent="0.2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</row>
    <row r="148" spans="1:27" s="29" customFormat="1" x14ac:dyDescent="0.2">
      <c r="A148" s="50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</row>
    <row r="149" spans="1:27" s="29" customFormat="1" x14ac:dyDescent="0.2">
      <c r="A149" s="50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</row>
    <row r="150" spans="1:27" s="29" customFormat="1" x14ac:dyDescent="0.2">
      <c r="A150" s="50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</row>
    <row r="151" spans="1:27" s="29" customFormat="1" x14ac:dyDescent="0.2">
      <c r="A151" s="50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</row>
    <row r="152" spans="1:27" s="29" customFormat="1" x14ac:dyDescent="0.2">
      <c r="A152" s="50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</row>
    <row r="153" spans="1:27" s="29" customFormat="1" x14ac:dyDescent="0.2">
      <c r="A153" s="50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</row>
    <row r="154" spans="1:27" s="29" customFormat="1" x14ac:dyDescent="0.2">
      <c r="A154" s="50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</row>
    <row r="155" spans="1:27" s="29" customFormat="1" x14ac:dyDescent="0.2">
      <c r="A155" s="50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</row>
    <row r="156" spans="1:27" s="29" customFormat="1" x14ac:dyDescent="0.2">
      <c r="A156" s="50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</row>
    <row r="157" spans="1:27" s="29" customFormat="1" x14ac:dyDescent="0.2"/>
    <row r="158" spans="1:27" s="29" customFormat="1" x14ac:dyDescent="0.2"/>
    <row r="159" spans="1:27" s="29" customFormat="1" x14ac:dyDescent="0.2"/>
    <row r="160" spans="1:27" s="29" customFormat="1" x14ac:dyDescent="0.2"/>
    <row r="161" s="29" customFormat="1" x14ac:dyDescent="0.2"/>
    <row r="162" s="29" customFormat="1" x14ac:dyDescent="0.2"/>
    <row r="163" s="29" customFormat="1" x14ac:dyDescent="0.2"/>
    <row r="164" s="29" customFormat="1" x14ac:dyDescent="0.2"/>
    <row r="165" s="29" customFormat="1" x14ac:dyDescent="0.2"/>
    <row r="166" s="29" customFormat="1" x14ac:dyDescent="0.2"/>
  </sheetData>
  <sheetCalcPr fullCalcOnLoad="1"/>
  <mergeCells count="5">
    <mergeCell ref="W8:X8"/>
    <mergeCell ref="W9:X9"/>
    <mergeCell ref="A6:A14"/>
    <mergeCell ref="Q2:X2"/>
    <mergeCell ref="V6:V14"/>
  </mergeCells>
  <phoneticPr fontId="14" type="noConversion"/>
  <pageMargins left="0.39370078740157483" right="0.19685039370078741" top="0.19685039370078741" bottom="0.19685039370078741" header="0" footer="0.19685039370078741"/>
  <pageSetup paperSize="9" scale="74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Y127"/>
  <sheetViews>
    <sheetView topLeftCell="D1" zoomScale="115" zoomScaleNormal="115" workbookViewId="0">
      <selection activeCell="W1" sqref="W1"/>
    </sheetView>
  </sheetViews>
  <sheetFormatPr defaultRowHeight="12.75" x14ac:dyDescent="0.2"/>
  <cols>
    <col min="1" max="1" width="5.7109375" style="68" customWidth="1"/>
    <col min="2" max="3" width="9.85546875" style="68" customWidth="1"/>
    <col min="4" max="5" width="5.85546875" style="68" customWidth="1"/>
    <col min="6" max="7" width="9.85546875" style="68" customWidth="1"/>
    <col min="8" max="9" width="5.85546875" style="68" customWidth="1"/>
    <col min="10" max="11" width="9.85546875" style="68" customWidth="1"/>
    <col min="12" max="13" width="5.85546875" style="68" customWidth="1"/>
    <col min="14" max="15" width="9.85546875" style="68" customWidth="1"/>
    <col min="16" max="17" width="5.85546875" style="68" customWidth="1"/>
    <col min="18" max="19" width="9.85546875" style="68" customWidth="1"/>
    <col min="20" max="21" width="5.85546875" style="68" customWidth="1"/>
    <col min="22" max="22" width="5.7109375" style="68" customWidth="1"/>
    <col min="23" max="24" width="9.85546875" style="68" customWidth="1"/>
    <col min="25" max="25" width="10" style="68" customWidth="1"/>
    <col min="26" max="26" width="5.7109375" style="68" customWidth="1"/>
    <col min="27" max="27" width="8.5703125" style="68" customWidth="1"/>
    <col min="28" max="28" width="7.7109375" style="68" customWidth="1"/>
    <col min="29" max="29" width="7.28515625" style="68" customWidth="1"/>
    <col min="30" max="30" width="6.5703125" style="68" customWidth="1"/>
    <col min="31" max="31" width="8.5703125" style="68" customWidth="1"/>
    <col min="32" max="32" width="8" style="68" customWidth="1"/>
    <col min="33" max="34" width="6.140625" style="68" customWidth="1"/>
    <col min="35" max="35" width="8.140625" style="68" customWidth="1"/>
    <col min="36" max="36" width="7.7109375" style="68" customWidth="1"/>
    <col min="37" max="38" width="7.140625" style="68" customWidth="1"/>
    <col min="39" max="39" width="7.7109375" style="68" customWidth="1"/>
    <col min="40" max="42" width="7.140625" style="68" customWidth="1"/>
    <col min="43" max="43" width="8.28515625" style="68" customWidth="1"/>
    <col min="44" max="44" width="7.7109375" style="68" customWidth="1"/>
    <col min="45" max="46" width="7.140625" style="68" customWidth="1"/>
    <col min="47" max="47" width="8.140625" style="68" customWidth="1"/>
    <col min="48" max="48" width="12.85546875" style="68" customWidth="1"/>
    <col min="49" max="49" width="12" style="68" customWidth="1"/>
    <col min="50" max="50" width="9.140625" style="68"/>
    <col min="51" max="51" width="11.28515625" style="68" customWidth="1"/>
    <col min="52" max="52" width="12.140625" style="68" customWidth="1"/>
    <col min="53" max="16384" width="9.140625" style="68"/>
  </cols>
  <sheetData>
    <row r="1" spans="1:25" s="62" customFormat="1" x14ac:dyDescent="0.2">
      <c r="B1" s="62">
        <v>69</v>
      </c>
      <c r="C1" s="62">
        <v>70</v>
      </c>
      <c r="F1" s="62">
        <v>71</v>
      </c>
      <c r="G1" s="62">
        <v>72</v>
      </c>
      <c r="J1" s="62">
        <v>73</v>
      </c>
      <c r="K1" s="62">
        <v>74</v>
      </c>
      <c r="N1" s="62">
        <v>13</v>
      </c>
      <c r="O1" s="62">
        <v>14</v>
      </c>
    </row>
    <row r="2" spans="1:25" ht="18.75" x14ac:dyDescent="0.3">
      <c r="A2" s="63" t="s">
        <v>20</v>
      </c>
      <c r="B2" s="63"/>
      <c r="C2" s="63"/>
      <c r="D2" s="63"/>
      <c r="E2" s="63"/>
      <c r="F2" s="64"/>
      <c r="G2" s="65" t="str">
        <f>CONCATENATE(TEXT(Данные!$B$1,"ДД ММММ ГГГГ"), "   г.")</f>
        <v>20 Декабрь 2023   г.</v>
      </c>
      <c r="H2" s="199"/>
      <c r="I2" s="72"/>
      <c r="K2" s="69" t="s">
        <v>25</v>
      </c>
      <c r="L2" s="70"/>
      <c r="M2" s="71"/>
      <c r="N2" s="71"/>
      <c r="Q2" s="63" t="s">
        <v>84</v>
      </c>
      <c r="R2" s="431" t="s">
        <v>86</v>
      </c>
      <c r="S2" s="432"/>
      <c r="T2" s="432"/>
      <c r="U2" s="432"/>
      <c r="V2" s="432"/>
      <c r="W2" s="432"/>
      <c r="X2" s="432"/>
    </row>
    <row r="3" spans="1:25" x14ac:dyDescent="0.2">
      <c r="F3" s="76" t="s">
        <v>21</v>
      </c>
      <c r="U3" s="76" t="s">
        <v>23</v>
      </c>
    </row>
    <row r="4" spans="1:25" ht="19.5" x14ac:dyDescent="0.35">
      <c r="A4" s="68" t="s">
        <v>16</v>
      </c>
      <c r="B4" s="64"/>
      <c r="C4" s="77" t="s">
        <v>41</v>
      </c>
      <c r="D4" s="64"/>
      <c r="E4" s="64"/>
      <c r="F4" s="64"/>
      <c r="G4" s="64"/>
      <c r="H4" s="64"/>
      <c r="I4" s="64"/>
      <c r="K4" s="63" t="s">
        <v>24</v>
      </c>
      <c r="N4" s="64"/>
      <c r="O4" s="78">
        <v>10</v>
      </c>
      <c r="P4" s="64"/>
      <c r="Q4" s="63" t="s">
        <v>26</v>
      </c>
    </row>
    <row r="5" spans="1:25" ht="13.5" thickBot="1" x14ac:dyDescent="0.25">
      <c r="B5" s="76" t="s">
        <v>19</v>
      </c>
      <c r="K5" s="63"/>
      <c r="L5" s="63"/>
      <c r="N5" s="79"/>
      <c r="O5" s="73"/>
      <c r="P5" s="79"/>
    </row>
    <row r="6" spans="1:25" x14ac:dyDescent="0.2">
      <c r="A6" s="409" t="s">
        <v>76</v>
      </c>
      <c r="B6" s="80" t="s">
        <v>17</v>
      </c>
      <c r="C6" s="81"/>
      <c r="D6" s="304">
        <v>5</v>
      </c>
      <c r="E6" s="83"/>
      <c r="F6" s="80" t="s">
        <v>17</v>
      </c>
      <c r="G6" s="81"/>
      <c r="H6" s="304">
        <v>6</v>
      </c>
      <c r="I6" s="83"/>
      <c r="J6" s="80" t="s">
        <v>17</v>
      </c>
      <c r="K6" s="81"/>
      <c r="L6" s="304">
        <v>12</v>
      </c>
      <c r="M6" s="83"/>
      <c r="N6" s="80" t="s">
        <v>17</v>
      </c>
      <c r="O6" s="81"/>
      <c r="P6" s="304">
        <v>11</v>
      </c>
      <c r="Q6" s="83"/>
      <c r="R6" s="80" t="s">
        <v>17</v>
      </c>
      <c r="S6" s="81"/>
      <c r="T6" s="200" t="s">
        <v>2</v>
      </c>
      <c r="U6" s="200"/>
      <c r="V6" s="409" t="s">
        <v>76</v>
      </c>
      <c r="W6" s="81" t="s">
        <v>2</v>
      </c>
      <c r="X6" s="84"/>
    </row>
    <row r="7" spans="1:25" x14ac:dyDescent="0.2">
      <c r="A7" s="410"/>
      <c r="B7" s="85" t="s">
        <v>18</v>
      </c>
      <c r="C7" s="79"/>
      <c r="D7" s="79"/>
      <c r="E7" s="86"/>
      <c r="F7" s="85" t="s">
        <v>18</v>
      </c>
      <c r="G7" s="79"/>
      <c r="H7" s="79"/>
      <c r="I7" s="86"/>
      <c r="J7" s="85" t="s">
        <v>18</v>
      </c>
      <c r="K7" s="79"/>
      <c r="L7" s="79"/>
      <c r="M7" s="86"/>
      <c r="N7" s="85" t="s">
        <v>18</v>
      </c>
      <c r="O7" s="79"/>
      <c r="P7" s="79"/>
      <c r="Q7" s="86"/>
      <c r="R7" s="85" t="s">
        <v>18</v>
      </c>
      <c r="S7" s="79"/>
      <c r="T7" s="79"/>
      <c r="U7" s="79"/>
      <c r="V7" s="410"/>
      <c r="W7" s="79"/>
      <c r="X7" s="86"/>
    </row>
    <row r="8" spans="1:25" x14ac:dyDescent="0.2">
      <c r="A8" s="410"/>
      <c r="B8" s="87"/>
      <c r="C8" s="64"/>
      <c r="D8" s="64"/>
      <c r="E8" s="88"/>
      <c r="F8" s="87"/>
      <c r="G8" s="64"/>
      <c r="H8" s="64"/>
      <c r="I8" s="88"/>
      <c r="J8" s="87"/>
      <c r="K8" s="64"/>
      <c r="L8" s="64"/>
      <c r="M8" s="88"/>
      <c r="N8" s="87"/>
      <c r="O8" s="64" t="s">
        <v>67</v>
      </c>
      <c r="P8" s="64"/>
      <c r="Q8" s="88"/>
      <c r="R8" s="87"/>
      <c r="S8" s="64"/>
      <c r="T8" s="64"/>
      <c r="U8" s="64"/>
      <c r="V8" s="410"/>
      <c r="W8" s="426" t="s">
        <v>61</v>
      </c>
      <c r="X8" s="427"/>
    </row>
    <row r="9" spans="1:25" x14ac:dyDescent="0.2">
      <c r="A9" s="410"/>
      <c r="B9" s="89" t="s">
        <v>15</v>
      </c>
      <c r="C9" s="90" t="s">
        <v>40</v>
      </c>
      <c r="D9" s="90"/>
      <c r="E9" s="91"/>
      <c r="F9" s="89" t="s">
        <v>15</v>
      </c>
      <c r="G9" s="90" t="s">
        <v>32</v>
      </c>
      <c r="H9" s="90"/>
      <c r="I9" s="91"/>
      <c r="J9" s="89" t="s">
        <v>15</v>
      </c>
      <c r="K9" s="90" t="s">
        <v>32</v>
      </c>
      <c r="L9" s="90"/>
      <c r="M9" s="91"/>
      <c r="N9" s="89" t="s">
        <v>15</v>
      </c>
      <c r="O9" s="383" t="s">
        <v>74</v>
      </c>
      <c r="P9" s="92"/>
      <c r="Q9" s="91"/>
      <c r="R9" s="89" t="s">
        <v>15</v>
      </c>
      <c r="S9" s="90" t="s">
        <v>2</v>
      </c>
      <c r="T9" s="90" t="s">
        <v>2</v>
      </c>
      <c r="U9" s="90"/>
      <c r="V9" s="410"/>
      <c r="W9" s="426" t="s">
        <v>62</v>
      </c>
      <c r="X9" s="427"/>
    </row>
    <row r="10" spans="1:25" x14ac:dyDescent="0.2">
      <c r="A10" s="410"/>
      <c r="B10" s="87" t="s">
        <v>14</v>
      </c>
      <c r="C10" s="64"/>
      <c r="D10" s="90">
        <v>2000</v>
      </c>
      <c r="E10" s="306">
        <v>2000</v>
      </c>
      <c r="F10" s="87" t="s">
        <v>14</v>
      </c>
      <c r="G10" s="64"/>
      <c r="H10" s="90">
        <v>4000</v>
      </c>
      <c r="I10" s="306">
        <v>2000</v>
      </c>
      <c r="J10" s="87" t="s">
        <v>14</v>
      </c>
      <c r="K10" s="64"/>
      <c r="L10" s="90">
        <v>4000</v>
      </c>
      <c r="M10" s="306">
        <v>2000</v>
      </c>
      <c r="N10" s="87" t="s">
        <v>14</v>
      </c>
      <c r="O10" s="64"/>
      <c r="P10" s="406">
        <v>200</v>
      </c>
      <c r="Q10" s="306">
        <f>P10</f>
        <v>200</v>
      </c>
      <c r="R10" s="87" t="s">
        <v>14</v>
      </c>
      <c r="S10" s="64"/>
      <c r="T10" s="90">
        <v>0</v>
      </c>
      <c r="U10" s="244">
        <v>1000</v>
      </c>
      <c r="V10" s="410"/>
      <c r="W10" s="79" t="s">
        <v>2</v>
      </c>
      <c r="X10" s="245"/>
    </row>
    <row r="11" spans="1:25" x14ac:dyDescent="0.2">
      <c r="A11" s="410"/>
      <c r="B11" s="89" t="s">
        <v>7</v>
      </c>
      <c r="C11" s="95"/>
      <c r="D11" s="96" t="s">
        <v>9</v>
      </c>
      <c r="E11" s="97"/>
      <c r="F11" s="89" t="s">
        <v>7</v>
      </c>
      <c r="G11" s="95"/>
      <c r="H11" s="96" t="s">
        <v>9</v>
      </c>
      <c r="I11" s="97"/>
      <c r="J11" s="89" t="s">
        <v>7</v>
      </c>
      <c r="K11" s="95"/>
      <c r="L11" s="96" t="s">
        <v>9</v>
      </c>
      <c r="M11" s="97"/>
      <c r="N11" s="89" t="s">
        <v>7</v>
      </c>
      <c r="O11" s="95"/>
      <c r="P11" s="96" t="s">
        <v>9</v>
      </c>
      <c r="Q11" s="97"/>
      <c r="R11" s="89" t="s">
        <v>7</v>
      </c>
      <c r="S11" s="95"/>
      <c r="T11" s="96" t="s">
        <v>9</v>
      </c>
      <c r="U11" s="201"/>
      <c r="V11" s="410"/>
      <c r="W11" s="79" t="s">
        <v>2</v>
      </c>
      <c r="X11" s="86"/>
    </row>
    <row r="12" spans="1:25" ht="13.5" thickBot="1" x14ac:dyDescent="0.25">
      <c r="A12" s="410"/>
      <c r="B12" s="87" t="s">
        <v>8</v>
      </c>
      <c r="C12" s="98"/>
      <c r="D12" s="99"/>
      <c r="E12" s="88"/>
      <c r="F12" s="87" t="s">
        <v>8</v>
      </c>
      <c r="G12" s="98"/>
      <c r="H12" s="99"/>
      <c r="I12" s="88"/>
      <c r="J12" s="87" t="s">
        <v>8</v>
      </c>
      <c r="K12" s="98"/>
      <c r="L12" s="99"/>
      <c r="M12" s="88"/>
      <c r="N12" s="87" t="s">
        <v>8</v>
      </c>
      <c r="O12" s="98"/>
      <c r="P12" s="99"/>
      <c r="Q12" s="88"/>
      <c r="R12" s="87" t="s">
        <v>8</v>
      </c>
      <c r="S12" s="98"/>
      <c r="T12" s="99"/>
      <c r="U12" s="64"/>
      <c r="V12" s="410"/>
      <c r="W12" s="202"/>
      <c r="X12" s="101"/>
    </row>
    <row r="13" spans="1:25" x14ac:dyDescent="0.2">
      <c r="A13" s="410"/>
      <c r="B13" s="102" t="s">
        <v>3</v>
      </c>
      <c r="C13" s="305" t="s">
        <v>5</v>
      </c>
      <c r="D13" s="305" t="s">
        <v>10</v>
      </c>
      <c r="E13" s="306" t="s">
        <v>12</v>
      </c>
      <c r="F13" s="102" t="s">
        <v>3</v>
      </c>
      <c r="G13" s="305" t="s">
        <v>5</v>
      </c>
      <c r="H13" s="305" t="s">
        <v>10</v>
      </c>
      <c r="I13" s="306" t="s">
        <v>12</v>
      </c>
      <c r="J13" s="102" t="s">
        <v>3</v>
      </c>
      <c r="K13" s="305" t="s">
        <v>5</v>
      </c>
      <c r="L13" s="305" t="s">
        <v>10</v>
      </c>
      <c r="M13" s="306" t="s">
        <v>12</v>
      </c>
      <c r="N13" s="102" t="s">
        <v>3</v>
      </c>
      <c r="O13" s="305" t="s">
        <v>5</v>
      </c>
      <c r="P13" s="305" t="s">
        <v>10</v>
      </c>
      <c r="Q13" s="306" t="s">
        <v>12</v>
      </c>
      <c r="R13" s="102" t="s">
        <v>3</v>
      </c>
      <c r="S13" s="103" t="s">
        <v>5</v>
      </c>
      <c r="T13" s="103" t="s">
        <v>10</v>
      </c>
      <c r="U13" s="203" t="s">
        <v>12</v>
      </c>
      <c r="V13" s="410"/>
      <c r="W13" s="204" t="s">
        <v>10</v>
      </c>
      <c r="X13" s="109" t="s">
        <v>12</v>
      </c>
    </row>
    <row r="14" spans="1:25" ht="13.5" thickBot="1" x14ac:dyDescent="0.25">
      <c r="A14" s="410"/>
      <c r="B14" s="308" t="s">
        <v>4</v>
      </c>
      <c r="C14" s="309" t="s">
        <v>6</v>
      </c>
      <c r="D14" s="309" t="s">
        <v>11</v>
      </c>
      <c r="E14" s="310" t="s">
        <v>13</v>
      </c>
      <c r="F14" s="308" t="s">
        <v>4</v>
      </c>
      <c r="G14" s="309" t="s">
        <v>6</v>
      </c>
      <c r="H14" s="309" t="s">
        <v>11</v>
      </c>
      <c r="I14" s="310" t="s">
        <v>13</v>
      </c>
      <c r="J14" s="308" t="s">
        <v>4</v>
      </c>
      <c r="K14" s="309" t="s">
        <v>6</v>
      </c>
      <c r="L14" s="309" t="s">
        <v>11</v>
      </c>
      <c r="M14" s="310" t="s">
        <v>13</v>
      </c>
      <c r="N14" s="308" t="s">
        <v>4</v>
      </c>
      <c r="O14" s="309" t="s">
        <v>6</v>
      </c>
      <c r="P14" s="309" t="s">
        <v>11</v>
      </c>
      <c r="Q14" s="310" t="s">
        <v>13</v>
      </c>
      <c r="R14" s="108" t="s">
        <v>4</v>
      </c>
      <c r="S14" s="205" t="s">
        <v>6</v>
      </c>
      <c r="T14" s="205" t="s">
        <v>11</v>
      </c>
      <c r="U14" s="206" t="s">
        <v>13</v>
      </c>
      <c r="V14" s="410"/>
      <c r="W14" s="204" t="s">
        <v>11</v>
      </c>
      <c r="X14" s="109" t="s">
        <v>13</v>
      </c>
    </row>
    <row r="15" spans="1:25" x14ac:dyDescent="0.2">
      <c r="A15" s="321">
        <f ca="1">INDIRECT(ADDRESS(Данные!$A7,4,1,1,"Данные"), 1)</f>
        <v>45280</v>
      </c>
      <c r="B15" s="347">
        <f ca="1">ROUND(INDIRECT(ADDRESS(Данные!$A7,B$1,1,1,"Данные"), 1),2)</f>
        <v>1286.44</v>
      </c>
      <c r="C15" s="347">
        <f ca="1">ROUND(INDIRECT(ADDRESS(Данные!$A7,C$1,1,1,"Данные"), 1),2)</f>
        <v>403.54</v>
      </c>
      <c r="D15" s="322"/>
      <c r="E15" s="290"/>
      <c r="F15" s="348">
        <f ca="1">ROUND(INDIRECT(ADDRESS(Данные!$A7,F$1,1,1,"Данные"), 1),2)</f>
        <v>7397.52</v>
      </c>
      <c r="G15" s="347">
        <f ca="1">ROUND(INDIRECT(ADDRESS(Данные!$A7,G$1,1,1,"Данные"), 1),2)</f>
        <v>1748.81</v>
      </c>
      <c r="H15" s="322"/>
      <c r="I15" s="265"/>
      <c r="J15" s="350">
        <f ca="1">ROUND(INDIRECT(ADDRESS(Данные!$A7,J$1,1,1,"Данные"), 1),2)</f>
        <v>9818.18</v>
      </c>
      <c r="K15" s="347">
        <f ca="1">ROUND(INDIRECT(ADDRESS(Данные!$A7,K$1,1,1,"Данные"), 1),2)</f>
        <v>2813.78</v>
      </c>
      <c r="L15" s="322"/>
      <c r="M15" s="290"/>
      <c r="N15" s="348">
        <f ca="1">ROUND(INDIRECT(ADDRESS(Данные!$A7,N$1,1,1,"Данные"), 1),2)</f>
        <v>21996.41</v>
      </c>
      <c r="O15" s="347">
        <f ca="1">ROUND(INDIRECT(ADDRESS(Данные!$A7,O$1,1,1,"Данные"), 1),2)</f>
        <v>5691.24</v>
      </c>
      <c r="P15" s="322"/>
      <c r="Q15" s="330"/>
      <c r="R15" s="350"/>
      <c r="S15" s="347"/>
      <c r="T15" s="322"/>
      <c r="U15" s="328"/>
      <c r="V15" s="125">
        <f ca="1">$A15</f>
        <v>45280</v>
      </c>
      <c r="W15" s="334" t="s">
        <v>2</v>
      </c>
      <c r="X15" s="338" t="s">
        <v>2</v>
      </c>
      <c r="Y15" s="126"/>
    </row>
    <row r="16" spans="1:25" x14ac:dyDescent="0.2">
      <c r="A16" s="324">
        <f ca="1">INDIRECT(ADDRESS(Данные!$A8,4,1,1,"Данные"), 1)</f>
        <v>45280.020833333336</v>
      </c>
      <c r="B16" s="353">
        <f ca="1">ROUND(INDIRECT(ADDRESS(Данные!$A8,B$1,1,1,"Данные"), 1),2)</f>
        <v>1286.45</v>
      </c>
      <c r="C16" s="129">
        <f ca="1">ROUND(INDIRECT(ADDRESS(Данные!$A8,C$1,1,1,"Данные"), 1),2)</f>
        <v>403.54</v>
      </c>
      <c r="D16" s="128">
        <f ca="1">(B16-B15)*D$10</f>
        <v>19.99999999998181</v>
      </c>
      <c r="E16" s="292">
        <f ca="1">(C16-C15)*D$10</f>
        <v>0</v>
      </c>
      <c r="F16" s="349">
        <f ca="1">ROUND(INDIRECT(ADDRESS(Данные!$A8,F$1,1,1,"Данные"), 1),2)</f>
        <v>7397.66</v>
      </c>
      <c r="G16" s="129">
        <f ca="1">ROUND(INDIRECT(ADDRESS(Данные!$A8,G$1,1,1,"Данные"), 1),2)</f>
        <v>1748.82</v>
      </c>
      <c r="H16" s="152">
        <f ca="1">(F16-F15)*H$10</f>
        <v>559.99999999767169</v>
      </c>
      <c r="I16" s="316">
        <f ca="1">(G16-G15)*H$10</f>
        <v>39.99999999996362</v>
      </c>
      <c r="J16" s="127">
        <f ca="1">ROUND(INDIRECT(ADDRESS(Данные!$A8,J$1,1,1,"Данные"), 1),2)</f>
        <v>9818.3700000000008</v>
      </c>
      <c r="K16" s="129">
        <f ca="1">ROUND(INDIRECT(ADDRESS(Данные!$A8,K$1,1,1,"Данные"), 1),2)</f>
        <v>2813.8</v>
      </c>
      <c r="L16" s="152">
        <f ca="1">(J16-J15)*L$10</f>
        <v>760.00000000203727</v>
      </c>
      <c r="M16" s="314">
        <f ca="1">(K16-K15)*L$10</f>
        <v>79.99999999992724</v>
      </c>
      <c r="N16" s="349">
        <f ca="1">ROUND(INDIRECT(ADDRESS(Данные!$A8,N$1,1,1,"Данные"), 1),2)</f>
        <v>21996.62</v>
      </c>
      <c r="O16" s="129">
        <f ca="1">ROUND(INDIRECT(ADDRESS(Данные!$A8,O$1,1,1,"Данные"), 1),2)</f>
        <v>5691.27</v>
      </c>
      <c r="P16" s="152">
        <f ca="1">(N16-N15)*P$10</f>
        <v>41.999999999825377</v>
      </c>
      <c r="Q16" s="316">
        <f ca="1">(O16-O15)*P$10</f>
        <v>6.0000000001309672</v>
      </c>
      <c r="R16" s="346"/>
      <c r="S16" s="353"/>
      <c r="T16" s="312"/>
      <c r="U16" s="314"/>
      <c r="V16" s="294">
        <f t="shared" ref="V16:V63" ca="1" si="0">$A16</f>
        <v>45280.020833333336</v>
      </c>
      <c r="W16" s="335">
        <f ca="1">D16+H16+L16+P16+T16</f>
        <v>1381.9999999995161</v>
      </c>
      <c r="X16" s="339">
        <f ca="1">E16+I16+M16+Q16+U16</f>
        <v>126.00000000002183</v>
      </c>
      <c r="Y16" s="126"/>
    </row>
    <row r="17" spans="1:25" x14ac:dyDescent="0.2">
      <c r="A17" s="324">
        <f ca="1">INDIRECT(ADDRESS(Данные!$A9,4,1,1,"Данные"), 1)</f>
        <v>45280.041666666664</v>
      </c>
      <c r="B17" s="353">
        <f ca="1">ROUND(INDIRECT(ADDRESS(Данные!$A9,B$1,1,1,"Данные"), 1),2)</f>
        <v>1286.46</v>
      </c>
      <c r="C17" s="129">
        <f ca="1">ROUND(INDIRECT(ADDRESS(Данные!$A9,C$1,1,1,"Данные"), 1),2)</f>
        <v>403.54</v>
      </c>
      <c r="D17" s="152">
        <f ca="1">(B17-B15)*D$10</f>
        <v>39.99999999996362</v>
      </c>
      <c r="E17" s="314">
        <f ca="1">(C17-C15)*D$10</f>
        <v>0</v>
      </c>
      <c r="F17" s="349">
        <f ca="1">ROUND(INDIRECT(ADDRESS(Данные!$A9,F$1,1,1,"Данные"), 1),2)</f>
        <v>7397.8</v>
      </c>
      <c r="G17" s="129">
        <f ca="1">ROUND(INDIRECT(ADDRESS(Данные!$A9,G$1,1,1,"Данные"), 1),2)</f>
        <v>1748.84</v>
      </c>
      <c r="H17" s="152">
        <f ca="1">(F17-F15)*H$10</f>
        <v>1119.9999999989814</v>
      </c>
      <c r="I17" s="316">
        <f ca="1">(G17-G15)*H$10</f>
        <v>119.99999999989086</v>
      </c>
      <c r="J17" s="127">
        <f ca="1">ROUND(INDIRECT(ADDRESS(Данные!$A9,J$1,1,1,"Данные"), 1),2)</f>
        <v>9818.56</v>
      </c>
      <c r="K17" s="129">
        <f ca="1">ROUND(INDIRECT(ADDRESS(Данные!$A9,K$1,1,1,"Данные"), 1),2)</f>
        <v>2813.83</v>
      </c>
      <c r="L17" s="152">
        <f ca="1">(J17-J15)*L$10</f>
        <v>1519.9999999967986</v>
      </c>
      <c r="M17" s="314">
        <f ca="1">(K17-K15)*L$10</f>
        <v>199.99999999890861</v>
      </c>
      <c r="N17" s="349">
        <f ca="1">ROUND(INDIRECT(ADDRESS(Данные!$A9,N$1,1,1,"Данные"), 1),2)</f>
        <v>21996.84</v>
      </c>
      <c r="O17" s="129">
        <f ca="1">ROUND(INDIRECT(ADDRESS(Данные!$A9,O$1,1,1,"Данные"), 1),2)</f>
        <v>5691.29</v>
      </c>
      <c r="P17" s="152">
        <f ca="1">(N17-N15)*P$10</f>
        <v>86.000000000058208</v>
      </c>
      <c r="Q17" s="316">
        <f ca="1">(O17-O15)*P$10</f>
        <v>10.00000000003638</v>
      </c>
      <c r="R17" s="127"/>
      <c r="S17" s="129"/>
      <c r="T17" s="128"/>
      <c r="U17" s="292"/>
      <c r="V17" s="294">
        <f t="shared" ca="1" si="0"/>
        <v>45280.041666666664</v>
      </c>
      <c r="W17" s="335">
        <f ca="1">D17+H17+L17+P17+T17</f>
        <v>2765.9999999958018</v>
      </c>
      <c r="X17" s="339">
        <f ca="1">E17+I17+M17+Q17+U17</f>
        <v>329.99999999883585</v>
      </c>
      <c r="Y17" s="337" t="s">
        <v>2</v>
      </c>
    </row>
    <row r="18" spans="1:25" x14ac:dyDescent="0.2">
      <c r="A18" s="324">
        <f ca="1">INDIRECT(ADDRESS(Данные!$A10,4,1,1,"Данные"), 1)</f>
        <v>45280.0625</v>
      </c>
      <c r="B18" s="353">
        <f ca="1">ROUND(INDIRECT(ADDRESS(Данные!$A10,B$1,1,1,"Данные"), 1),2)</f>
        <v>1286.46</v>
      </c>
      <c r="C18" s="129">
        <f ca="1">ROUND(INDIRECT(ADDRESS(Данные!$A10,C$1,1,1,"Данные"), 1),2)</f>
        <v>403.54</v>
      </c>
      <c r="D18" s="128">
        <f ca="1">(B18-B17)*D$10</f>
        <v>0</v>
      </c>
      <c r="E18" s="292">
        <f ca="1">(C18-C17)*D$10</f>
        <v>0</v>
      </c>
      <c r="F18" s="349">
        <f ca="1">ROUND(INDIRECT(ADDRESS(Данные!$A10,F$1,1,1,"Данные"), 1),2)</f>
        <v>7397.93</v>
      </c>
      <c r="G18" s="129">
        <f ca="1">ROUND(INDIRECT(ADDRESS(Данные!$A10,G$1,1,1,"Данные"), 1),2)</f>
        <v>1748.85</v>
      </c>
      <c r="H18" s="152">
        <f ca="1">(F18-F17)*H$10</f>
        <v>520.00000000043656</v>
      </c>
      <c r="I18" s="316">
        <f ca="1">(G18-G17)*H$10</f>
        <v>39.99999999996362</v>
      </c>
      <c r="J18" s="127">
        <f ca="1">ROUND(INDIRECT(ADDRESS(Данные!$A10,J$1,1,1,"Данные"), 1),2)</f>
        <v>9818.75</v>
      </c>
      <c r="K18" s="129">
        <f ca="1">ROUND(INDIRECT(ADDRESS(Данные!$A10,K$1,1,1,"Данные"), 1),2)</f>
        <v>2813.85</v>
      </c>
      <c r="L18" s="152">
        <f ca="1">(J18-J17)*L$10</f>
        <v>760.00000000203727</v>
      </c>
      <c r="M18" s="314">
        <f ca="1">(K18-K17)*L$10</f>
        <v>79.99999999992724</v>
      </c>
      <c r="N18" s="349">
        <f ca="1">ROUND(INDIRECT(ADDRESS(Данные!$A10,N$1,1,1,"Данные"), 1),2)</f>
        <v>21997.05</v>
      </c>
      <c r="O18" s="129">
        <f ca="1">ROUND(INDIRECT(ADDRESS(Данные!$A10,O$1,1,1,"Данные"), 1),2)</f>
        <v>5691.32</v>
      </c>
      <c r="P18" s="152">
        <f ca="1">(N18-N17)*P$10</f>
        <v>41.999999999825377</v>
      </c>
      <c r="Q18" s="316">
        <f ca="1">(O18-O17)*P$10</f>
        <v>5.9999999999490683</v>
      </c>
      <c r="R18" s="127"/>
      <c r="S18" s="129"/>
      <c r="T18" s="128"/>
      <c r="U18" s="292"/>
      <c r="V18" s="294">
        <f t="shared" ca="1" si="0"/>
        <v>45280.0625</v>
      </c>
      <c r="W18" s="335">
        <f t="shared" ref="W18:W63" ca="1" si="1">D18+H18+L18+P18+T18</f>
        <v>1322.0000000022992</v>
      </c>
      <c r="X18" s="339">
        <f t="shared" ref="X18:X63" ca="1" si="2">E18+I18+M18+Q18+U18</f>
        <v>125.99999999983993</v>
      </c>
      <c r="Y18" s="259"/>
    </row>
    <row r="19" spans="1:25" s="126" customFormat="1" x14ac:dyDescent="0.2">
      <c r="A19" s="324">
        <f ca="1">INDIRECT(ADDRESS(Данные!$A11,4,1,1,"Данные"), 1)</f>
        <v>45280.083333333336</v>
      </c>
      <c r="B19" s="353">
        <f ca="1">ROUND(INDIRECT(ADDRESS(Данные!$A11,B$1,1,1,"Данные"), 1),2)</f>
        <v>1286.47</v>
      </c>
      <c r="C19" s="129">
        <f ca="1">ROUND(INDIRECT(ADDRESS(Данные!$A11,C$1,1,1,"Данные"), 1),2)</f>
        <v>403.54</v>
      </c>
      <c r="D19" s="152">
        <f ca="1">(B19-B17)*D$10</f>
        <v>19.99999999998181</v>
      </c>
      <c r="E19" s="314">
        <f ca="1">(C19-C17)*D$10</f>
        <v>0</v>
      </c>
      <c r="F19" s="349">
        <f ca="1">ROUND(INDIRECT(ADDRESS(Данные!$A11,F$1,1,1,"Данные"), 1),2)</f>
        <v>7398.06</v>
      </c>
      <c r="G19" s="129">
        <f ca="1">ROUND(INDIRECT(ADDRESS(Данные!$A11,G$1,1,1,"Данные"), 1),2)</f>
        <v>1748.87</v>
      </c>
      <c r="H19" s="152">
        <f ca="1">(F19-F17)*H$10</f>
        <v>1040.0000000008731</v>
      </c>
      <c r="I19" s="316">
        <f ca="1">(G19-G17)*H$10</f>
        <v>119.99999999989086</v>
      </c>
      <c r="J19" s="127">
        <f ca="1">ROUND(INDIRECT(ADDRESS(Данные!$A11,J$1,1,1,"Данные"), 1),2)</f>
        <v>9818.94</v>
      </c>
      <c r="K19" s="129">
        <f ca="1">ROUND(INDIRECT(ADDRESS(Данные!$A11,K$1,1,1,"Данные"), 1),2)</f>
        <v>2813.88</v>
      </c>
      <c r="L19" s="152">
        <f ca="1">(J19-J17)*L$10</f>
        <v>1520.0000000040745</v>
      </c>
      <c r="M19" s="314">
        <f ca="1">(K19-K17)*L$10</f>
        <v>200.0000000007276</v>
      </c>
      <c r="N19" s="349">
        <f ca="1">ROUND(INDIRECT(ADDRESS(Данные!$A11,N$1,1,1,"Данные"), 1),2)</f>
        <v>21997.279999999999</v>
      </c>
      <c r="O19" s="129">
        <f ca="1">ROUND(INDIRECT(ADDRESS(Данные!$A11,O$1,1,1,"Данные"), 1),2)</f>
        <v>5691.34</v>
      </c>
      <c r="P19" s="152">
        <f ca="1">(N19-N17)*P$10</f>
        <v>87.999999999738066</v>
      </c>
      <c r="Q19" s="316">
        <f ca="1">(O19-O17)*P$10</f>
        <v>10.00000000003638</v>
      </c>
      <c r="R19" s="127"/>
      <c r="S19" s="129"/>
      <c r="T19" s="128"/>
      <c r="U19" s="292"/>
      <c r="V19" s="294">
        <f t="shared" ca="1" si="0"/>
        <v>45280.083333333336</v>
      </c>
      <c r="W19" s="335">
        <f t="shared" ca="1" si="1"/>
        <v>2668.0000000046675</v>
      </c>
      <c r="X19" s="339">
        <f t="shared" ca="1" si="2"/>
        <v>330.00000000065484</v>
      </c>
    </row>
    <row r="20" spans="1:25" s="126" customFormat="1" x14ac:dyDescent="0.2">
      <c r="A20" s="324">
        <f ca="1">INDIRECT(ADDRESS(Данные!$A12,4,1,1,"Данные"), 1)</f>
        <v>45280.104166666664</v>
      </c>
      <c r="B20" s="353">
        <f ca="1">ROUND(INDIRECT(ADDRESS(Данные!$A12,B$1,1,1,"Данные"), 1),2)</f>
        <v>1286.48</v>
      </c>
      <c r="C20" s="129">
        <f ca="1">ROUND(INDIRECT(ADDRESS(Данные!$A12,C$1,1,1,"Данные"), 1),2)</f>
        <v>403.54</v>
      </c>
      <c r="D20" s="128">
        <f ca="1">(B20-B19)*D$10</f>
        <v>19.99999999998181</v>
      </c>
      <c r="E20" s="292">
        <f ca="1">(C20-C19)*D$10</f>
        <v>0</v>
      </c>
      <c r="F20" s="349">
        <f ca="1">ROUND(INDIRECT(ADDRESS(Данные!$A12,F$1,1,1,"Данные"), 1),2)</f>
        <v>7398.19</v>
      </c>
      <c r="G20" s="129">
        <f ca="1">ROUND(INDIRECT(ADDRESS(Данные!$A12,G$1,1,1,"Данные"), 1),2)</f>
        <v>1748.88</v>
      </c>
      <c r="H20" s="152">
        <f ca="1">(F20-F19)*H$10</f>
        <v>519.99999999679858</v>
      </c>
      <c r="I20" s="316">
        <f ca="1">(G20-G19)*H$10</f>
        <v>40.000000000873115</v>
      </c>
      <c r="J20" s="127">
        <f ca="1">ROUND(INDIRECT(ADDRESS(Данные!$A12,J$1,1,1,"Данные"), 1),2)</f>
        <v>9819.1200000000008</v>
      </c>
      <c r="K20" s="129">
        <f ca="1">ROUND(INDIRECT(ADDRESS(Данные!$A12,K$1,1,1,"Данные"), 1),2)</f>
        <v>2813.9</v>
      </c>
      <c r="L20" s="152">
        <f ca="1">(J20-J19)*L$10</f>
        <v>720.00000000116415</v>
      </c>
      <c r="M20" s="314">
        <f ca="1">(K20-K19)*L$10</f>
        <v>79.99999999992724</v>
      </c>
      <c r="N20" s="349">
        <f ca="1">ROUND(INDIRECT(ADDRESS(Данные!$A12,N$1,1,1,"Данные"), 1),2)</f>
        <v>21997.49</v>
      </c>
      <c r="O20" s="129">
        <f ca="1">ROUND(INDIRECT(ADDRESS(Данные!$A12,O$1,1,1,"Данные"), 1),2)</f>
        <v>5691.37</v>
      </c>
      <c r="P20" s="152">
        <f ca="1">(N20-N19)*P$10</f>
        <v>42.000000000552973</v>
      </c>
      <c r="Q20" s="316">
        <f ca="1">(O20-O19)*P$10</f>
        <v>5.9999999999490683</v>
      </c>
      <c r="R20" s="127"/>
      <c r="S20" s="129"/>
      <c r="T20" s="128"/>
      <c r="U20" s="292"/>
      <c r="V20" s="294">
        <f t="shared" ca="1" si="0"/>
        <v>45280.104166666664</v>
      </c>
      <c r="W20" s="335">
        <f t="shared" ca="1" si="1"/>
        <v>1301.9999999984975</v>
      </c>
      <c r="X20" s="339">
        <f t="shared" ca="1" si="2"/>
        <v>126.00000000074942</v>
      </c>
    </row>
    <row r="21" spans="1:25" s="126" customFormat="1" x14ac:dyDescent="0.2">
      <c r="A21" s="324">
        <f ca="1">INDIRECT(ADDRESS(Данные!$A13,4,1,1,"Данные"), 1)</f>
        <v>45280.125</v>
      </c>
      <c r="B21" s="353">
        <f ca="1">ROUND(INDIRECT(ADDRESS(Данные!$A13,B$1,1,1,"Данные"), 1),2)</f>
        <v>1286.49</v>
      </c>
      <c r="C21" s="129">
        <f ca="1">ROUND(INDIRECT(ADDRESS(Данные!$A13,C$1,1,1,"Данные"), 1),2)</f>
        <v>403.54</v>
      </c>
      <c r="D21" s="152">
        <f ca="1">(B21-B19)*D$10</f>
        <v>39.99999999996362</v>
      </c>
      <c r="E21" s="314">
        <f ca="1">(C21-C19)*D$10</f>
        <v>0</v>
      </c>
      <c r="F21" s="349">
        <f ca="1">ROUND(INDIRECT(ADDRESS(Данные!$A13,F$1,1,1,"Данные"), 1),2)</f>
        <v>7398.31</v>
      </c>
      <c r="G21" s="129">
        <f ca="1">ROUND(INDIRECT(ADDRESS(Данные!$A13,G$1,1,1,"Данные"), 1),2)</f>
        <v>1748.9</v>
      </c>
      <c r="H21" s="152">
        <f ca="1">(F21-F19)*H$10</f>
        <v>1000</v>
      </c>
      <c r="I21" s="316">
        <f ca="1">(G21-G19)*H$10</f>
        <v>120.00000000080036</v>
      </c>
      <c r="J21" s="127">
        <f ca="1">ROUND(INDIRECT(ADDRESS(Данные!$A13,J$1,1,1,"Данные"), 1),2)</f>
        <v>9819.31</v>
      </c>
      <c r="K21" s="129">
        <f ca="1">ROUND(INDIRECT(ADDRESS(Данные!$A13,K$1,1,1,"Данные"), 1),2)</f>
        <v>2813.93</v>
      </c>
      <c r="L21" s="152">
        <f ca="1">(J21-J19)*L$10</f>
        <v>1479.9999999959255</v>
      </c>
      <c r="M21" s="314">
        <f ca="1">(K21-K19)*L$10</f>
        <v>199.99999999890861</v>
      </c>
      <c r="N21" s="349">
        <f ca="1">ROUND(INDIRECT(ADDRESS(Данные!$A13,N$1,1,1,"Данные"), 1),2)</f>
        <v>21997.71</v>
      </c>
      <c r="O21" s="129">
        <f ca="1">ROUND(INDIRECT(ADDRESS(Данные!$A13,O$1,1,1,"Данные"), 1),2)</f>
        <v>5691.39</v>
      </c>
      <c r="P21" s="152">
        <f ca="1">(N21-N19)*P$10</f>
        <v>86.000000000058208</v>
      </c>
      <c r="Q21" s="316">
        <f ca="1">(O21-O19)*P$10</f>
        <v>10.00000000003638</v>
      </c>
      <c r="R21" s="127"/>
      <c r="S21" s="129"/>
      <c r="T21" s="128"/>
      <c r="U21" s="292"/>
      <c r="V21" s="294">
        <f t="shared" ca="1" si="0"/>
        <v>45280.125</v>
      </c>
      <c r="W21" s="335">
        <f t="shared" ca="1" si="1"/>
        <v>2605.9999999959473</v>
      </c>
      <c r="X21" s="339">
        <f t="shared" ca="1" si="2"/>
        <v>329.99999999974534</v>
      </c>
    </row>
    <row r="22" spans="1:25" s="126" customFormat="1" x14ac:dyDescent="0.2">
      <c r="A22" s="324">
        <f ca="1">INDIRECT(ADDRESS(Данные!$A14,4,1,1,"Данные"), 1)</f>
        <v>45280.145833333336</v>
      </c>
      <c r="B22" s="353">
        <f ca="1">ROUND(INDIRECT(ADDRESS(Данные!$A14,B$1,1,1,"Данные"), 1),2)</f>
        <v>1286.49</v>
      </c>
      <c r="C22" s="129">
        <f ca="1">ROUND(INDIRECT(ADDRESS(Данные!$A14,C$1,1,1,"Данные"), 1),2)</f>
        <v>403.54</v>
      </c>
      <c r="D22" s="128">
        <f ca="1">(B22-B21)*D$10</f>
        <v>0</v>
      </c>
      <c r="E22" s="292">
        <f ca="1">(C22-C21)*D$10</f>
        <v>0</v>
      </c>
      <c r="F22" s="349">
        <f ca="1">ROUND(INDIRECT(ADDRESS(Данные!$A14,F$1,1,1,"Данные"), 1),2)</f>
        <v>7398.44</v>
      </c>
      <c r="G22" s="129">
        <f ca="1">ROUND(INDIRECT(ADDRESS(Данные!$A14,G$1,1,1,"Данные"), 1),2)</f>
        <v>1748.91</v>
      </c>
      <c r="H22" s="152">
        <f ca="1">(F22-F21)*H$10</f>
        <v>519.99999999679858</v>
      </c>
      <c r="I22" s="316">
        <f ca="1">(G22-G21)*H$10</f>
        <v>39.99999999996362</v>
      </c>
      <c r="J22" s="127">
        <f ca="1">ROUND(INDIRECT(ADDRESS(Данные!$A14,J$1,1,1,"Данные"), 1),2)</f>
        <v>9819.5</v>
      </c>
      <c r="K22" s="129">
        <f ca="1">ROUND(INDIRECT(ADDRESS(Данные!$A14,K$1,1,1,"Данные"), 1),2)</f>
        <v>2813.95</v>
      </c>
      <c r="L22" s="152">
        <f ca="1">(J22-J21)*L$10</f>
        <v>760.00000000203727</v>
      </c>
      <c r="M22" s="314">
        <f ca="1">(K22-K21)*L$10</f>
        <v>79.99999999992724</v>
      </c>
      <c r="N22" s="349">
        <f ca="1">ROUND(INDIRECT(ADDRESS(Данные!$A14,N$1,1,1,"Данные"), 1),2)</f>
        <v>21997.91</v>
      </c>
      <c r="O22" s="129">
        <f ca="1">ROUND(INDIRECT(ADDRESS(Данные!$A14,O$1,1,1,"Данные"), 1),2)</f>
        <v>5691.42</v>
      </c>
      <c r="P22" s="152">
        <f ca="1">(N22-N21)*P$10</f>
        <v>40.000000000145519</v>
      </c>
      <c r="Q22" s="316">
        <f ca="1">(O22-O21)*P$10</f>
        <v>5.9999999999490683</v>
      </c>
      <c r="R22" s="127"/>
      <c r="S22" s="129"/>
      <c r="T22" s="128"/>
      <c r="U22" s="292"/>
      <c r="V22" s="294">
        <f t="shared" ca="1" si="0"/>
        <v>45280.145833333336</v>
      </c>
      <c r="W22" s="335">
        <f t="shared" ca="1" si="1"/>
        <v>1319.9999999989814</v>
      </c>
      <c r="X22" s="339">
        <f t="shared" ca="1" si="2"/>
        <v>125.99999999983993</v>
      </c>
    </row>
    <row r="23" spans="1:25" s="126" customFormat="1" x14ac:dyDescent="0.2">
      <c r="A23" s="324">
        <f ca="1">INDIRECT(ADDRESS(Данные!$A15,4,1,1,"Данные"), 1)</f>
        <v>45280.166666666664</v>
      </c>
      <c r="B23" s="353">
        <f ca="1">ROUND(INDIRECT(ADDRESS(Данные!$A15,B$1,1,1,"Данные"), 1),2)</f>
        <v>1286.5</v>
      </c>
      <c r="C23" s="129">
        <f ca="1">ROUND(INDIRECT(ADDRESS(Данные!$A15,C$1,1,1,"Данные"), 1),2)</f>
        <v>403.54</v>
      </c>
      <c r="D23" s="152">
        <f ca="1">(B23-B21)*D$10</f>
        <v>19.99999999998181</v>
      </c>
      <c r="E23" s="314">
        <f ca="1">(C23-C21)*D$10</f>
        <v>0</v>
      </c>
      <c r="F23" s="349">
        <f ca="1">ROUND(INDIRECT(ADDRESS(Данные!$A15,F$1,1,1,"Данные"), 1),2)</f>
        <v>7398.57</v>
      </c>
      <c r="G23" s="129">
        <f ca="1">ROUND(INDIRECT(ADDRESS(Данные!$A15,G$1,1,1,"Данные"), 1),2)</f>
        <v>1748.93</v>
      </c>
      <c r="H23" s="152">
        <f ca="1">(F23-F21)*H$10</f>
        <v>1039.9999999972351</v>
      </c>
      <c r="I23" s="316">
        <f ca="1">(G23-G21)*H$10</f>
        <v>119.99999999989086</v>
      </c>
      <c r="J23" s="127">
        <f ca="1">ROUND(INDIRECT(ADDRESS(Данные!$A15,J$1,1,1,"Данные"), 1),2)</f>
        <v>9819.68</v>
      </c>
      <c r="K23" s="129">
        <f ca="1">ROUND(INDIRECT(ADDRESS(Данные!$A15,K$1,1,1,"Данные"), 1),2)</f>
        <v>2813.98</v>
      </c>
      <c r="L23" s="152">
        <f ca="1">(J23-J21)*L$10</f>
        <v>1480.0000000032014</v>
      </c>
      <c r="M23" s="314">
        <f ca="1">(K23-K21)*L$10</f>
        <v>200.0000000007276</v>
      </c>
      <c r="N23" s="349">
        <f ca="1">ROUND(INDIRECT(ADDRESS(Данные!$A15,N$1,1,1,"Данные"), 1),2)</f>
        <v>21998.12</v>
      </c>
      <c r="O23" s="129">
        <f ca="1">ROUND(INDIRECT(ADDRESS(Данные!$A15,O$1,1,1,"Данные"), 1),2)</f>
        <v>5691.44</v>
      </c>
      <c r="P23" s="152">
        <f ca="1">(N23-N21)*P$10</f>
        <v>81.999999999970896</v>
      </c>
      <c r="Q23" s="316">
        <f ca="1">(O23-O21)*P$10</f>
        <v>9.9999999998544808</v>
      </c>
      <c r="R23" s="127"/>
      <c r="S23" s="129"/>
      <c r="T23" s="128"/>
      <c r="U23" s="292"/>
      <c r="V23" s="294">
        <f t="shared" ca="1" si="0"/>
        <v>45280.166666666664</v>
      </c>
      <c r="W23" s="335">
        <f t="shared" ca="1" si="1"/>
        <v>2622.0000000003893</v>
      </c>
      <c r="X23" s="339">
        <f t="shared" ca="1" si="2"/>
        <v>330.00000000047294</v>
      </c>
    </row>
    <row r="24" spans="1:25" s="126" customFormat="1" x14ac:dyDescent="0.2">
      <c r="A24" s="324">
        <f ca="1">INDIRECT(ADDRESS(Данные!$A16,4,1,1,"Данные"), 1)</f>
        <v>45280.1875</v>
      </c>
      <c r="B24" s="353">
        <f ca="1">ROUND(INDIRECT(ADDRESS(Данные!$A16,B$1,1,1,"Данные"), 1),2)</f>
        <v>1286.51</v>
      </c>
      <c r="C24" s="129">
        <f ca="1">ROUND(INDIRECT(ADDRESS(Данные!$A16,C$1,1,1,"Данные"), 1),2)</f>
        <v>403.54</v>
      </c>
      <c r="D24" s="128">
        <f ca="1">(B24-B23)*D$10</f>
        <v>19.99999999998181</v>
      </c>
      <c r="E24" s="292">
        <f ca="1">(C24-C23)*D$10</f>
        <v>0</v>
      </c>
      <c r="F24" s="349">
        <f ca="1">ROUND(INDIRECT(ADDRESS(Данные!$A16,F$1,1,1,"Данные"), 1),2)</f>
        <v>7398.7</v>
      </c>
      <c r="G24" s="129">
        <f ca="1">ROUND(INDIRECT(ADDRESS(Данные!$A16,G$1,1,1,"Данные"), 1),2)</f>
        <v>1748.94</v>
      </c>
      <c r="H24" s="152">
        <f ca="1">(F24-F23)*H$10</f>
        <v>520.00000000043656</v>
      </c>
      <c r="I24" s="316">
        <f ca="1">(G24-G23)*H$10</f>
        <v>39.99999999996362</v>
      </c>
      <c r="J24" s="127">
        <f ca="1">ROUND(INDIRECT(ADDRESS(Данные!$A16,J$1,1,1,"Данные"), 1),2)</f>
        <v>9819.8700000000008</v>
      </c>
      <c r="K24" s="129">
        <f ca="1">ROUND(INDIRECT(ADDRESS(Данные!$A16,K$1,1,1,"Данные"), 1),2)</f>
        <v>2814.01</v>
      </c>
      <c r="L24" s="152">
        <f ca="1">(J24-J23)*L$10</f>
        <v>760.00000000203727</v>
      </c>
      <c r="M24" s="314">
        <f ca="1">(K24-K23)*L$10</f>
        <v>120.00000000080036</v>
      </c>
      <c r="N24" s="349">
        <f ca="1">ROUND(INDIRECT(ADDRESS(Данные!$A16,N$1,1,1,"Данные"), 1),2)</f>
        <v>21998.33</v>
      </c>
      <c r="O24" s="129">
        <f ca="1">ROUND(INDIRECT(ADDRESS(Данные!$A16,O$1,1,1,"Данные"), 1),2)</f>
        <v>5691.47</v>
      </c>
      <c r="P24" s="152">
        <f ca="1">(N24-N23)*P$10</f>
        <v>42.000000000552973</v>
      </c>
      <c r="Q24" s="316">
        <f ca="1">(O24-O23)*P$10</f>
        <v>6.0000000001309672</v>
      </c>
      <c r="R24" s="127"/>
      <c r="S24" s="129"/>
      <c r="T24" s="128"/>
      <c r="U24" s="292"/>
      <c r="V24" s="294">
        <f t="shared" ca="1" si="0"/>
        <v>45280.1875</v>
      </c>
      <c r="W24" s="335">
        <f t="shared" ca="1" si="1"/>
        <v>1342.0000000030086</v>
      </c>
      <c r="X24" s="339">
        <f t="shared" ca="1" si="2"/>
        <v>166.00000000089494</v>
      </c>
    </row>
    <row r="25" spans="1:25" s="126" customFormat="1" x14ac:dyDescent="0.2">
      <c r="A25" s="324">
        <f ca="1">INDIRECT(ADDRESS(Данные!$A17,4,1,1,"Данные"), 1)</f>
        <v>45280.208333333336</v>
      </c>
      <c r="B25" s="353">
        <f ca="1">ROUND(INDIRECT(ADDRESS(Данные!$A17,B$1,1,1,"Данные"), 1),2)</f>
        <v>1286.52</v>
      </c>
      <c r="C25" s="129">
        <f ca="1">ROUND(INDIRECT(ADDRESS(Данные!$A17,C$1,1,1,"Данные"), 1),2)</f>
        <v>403.54</v>
      </c>
      <c r="D25" s="152">
        <f ca="1">(B25-B23)*D$10</f>
        <v>39.99999999996362</v>
      </c>
      <c r="E25" s="314">
        <f ca="1">(C25-C23)*D$10</f>
        <v>0</v>
      </c>
      <c r="F25" s="349">
        <f ca="1">ROUND(INDIRECT(ADDRESS(Данные!$A17,F$1,1,1,"Данные"), 1),2)</f>
        <v>7398.83</v>
      </c>
      <c r="G25" s="129">
        <f ca="1">ROUND(INDIRECT(ADDRESS(Данные!$A17,G$1,1,1,"Данные"), 1),2)</f>
        <v>1748.96</v>
      </c>
      <c r="H25" s="152">
        <f ca="1">(F25-F23)*H$10</f>
        <v>1040.0000000008731</v>
      </c>
      <c r="I25" s="316">
        <f ca="1">(G25-G23)*H$10</f>
        <v>119.99999999989086</v>
      </c>
      <c r="J25" s="127">
        <f ca="1">ROUND(INDIRECT(ADDRESS(Данные!$A17,J$1,1,1,"Данные"), 1),2)</f>
        <v>9820.06</v>
      </c>
      <c r="K25" s="129">
        <f ca="1">ROUND(INDIRECT(ADDRESS(Данные!$A17,K$1,1,1,"Данные"), 1),2)</f>
        <v>2814.03</v>
      </c>
      <c r="L25" s="152">
        <f ca="1">(J25-J23)*L$10</f>
        <v>1519.9999999967986</v>
      </c>
      <c r="M25" s="314">
        <f ca="1">(K25-K23)*L$10</f>
        <v>200.0000000007276</v>
      </c>
      <c r="N25" s="349">
        <f ca="1">ROUND(INDIRECT(ADDRESS(Данные!$A17,N$1,1,1,"Данные"), 1),2)</f>
        <v>21998.54</v>
      </c>
      <c r="O25" s="129">
        <f ca="1">ROUND(INDIRECT(ADDRESS(Данные!$A17,O$1,1,1,"Данные"), 1),2)</f>
        <v>5691.49</v>
      </c>
      <c r="P25" s="152">
        <f ca="1">(N25-N23)*P$10</f>
        <v>84.00000000037835</v>
      </c>
      <c r="Q25" s="316">
        <f ca="1">(O25-O23)*P$10</f>
        <v>10.00000000003638</v>
      </c>
      <c r="R25" s="127"/>
      <c r="S25" s="129"/>
      <c r="T25" s="128"/>
      <c r="U25" s="292"/>
      <c r="V25" s="294">
        <f t="shared" ca="1" si="0"/>
        <v>45280.208333333336</v>
      </c>
      <c r="W25" s="335">
        <f t="shared" ca="1" si="1"/>
        <v>2683.9999999980137</v>
      </c>
      <c r="X25" s="339">
        <f t="shared" ca="1" si="2"/>
        <v>330.00000000065484</v>
      </c>
    </row>
    <row r="26" spans="1:25" s="126" customFormat="1" x14ac:dyDescent="0.2">
      <c r="A26" s="324">
        <f ca="1">INDIRECT(ADDRESS(Данные!$A18,4,1,1,"Данные"), 1)</f>
        <v>45280.229166666664</v>
      </c>
      <c r="B26" s="353">
        <f ca="1">ROUND(INDIRECT(ADDRESS(Данные!$A18,B$1,1,1,"Данные"), 1),2)</f>
        <v>1286.52</v>
      </c>
      <c r="C26" s="129">
        <f ca="1">ROUND(INDIRECT(ADDRESS(Данные!$A18,C$1,1,1,"Данные"), 1),2)</f>
        <v>403.55</v>
      </c>
      <c r="D26" s="128">
        <f ca="1">(B26-B25)*D$10</f>
        <v>0</v>
      </c>
      <c r="E26" s="292">
        <f ca="1">(C26-C25)*D$10</f>
        <v>19.99999999998181</v>
      </c>
      <c r="F26" s="349">
        <f ca="1">ROUND(INDIRECT(ADDRESS(Данные!$A18,F$1,1,1,"Данные"), 1),2)</f>
        <v>7398.96</v>
      </c>
      <c r="G26" s="129">
        <f ca="1">ROUND(INDIRECT(ADDRESS(Данные!$A18,G$1,1,1,"Данные"), 1),2)</f>
        <v>1748.97</v>
      </c>
      <c r="H26" s="152">
        <f ca="1">(F26-F25)*H$10</f>
        <v>520.00000000043656</v>
      </c>
      <c r="I26" s="316">
        <f ca="1">(G26-G25)*H$10</f>
        <v>39.99999999996362</v>
      </c>
      <c r="J26" s="127">
        <f ca="1">ROUND(INDIRECT(ADDRESS(Данные!$A18,J$1,1,1,"Данные"), 1),2)</f>
        <v>9820.25</v>
      </c>
      <c r="K26" s="129">
        <f ca="1">ROUND(INDIRECT(ADDRESS(Данные!$A18,K$1,1,1,"Данные"), 1),2)</f>
        <v>2814.06</v>
      </c>
      <c r="L26" s="152">
        <f ca="1">(J26-J25)*L$10</f>
        <v>760.00000000203727</v>
      </c>
      <c r="M26" s="314">
        <f ca="1">(K26-K25)*L$10</f>
        <v>119.99999999898137</v>
      </c>
      <c r="N26" s="349">
        <f ca="1">ROUND(INDIRECT(ADDRESS(Данные!$A18,N$1,1,1,"Данные"), 1),2)</f>
        <v>21998.77</v>
      </c>
      <c r="O26" s="129">
        <f ca="1">ROUND(INDIRECT(ADDRESS(Данные!$A18,O$1,1,1,"Данные"), 1),2)</f>
        <v>5691.52</v>
      </c>
      <c r="P26" s="152">
        <f ca="1">(N26-N25)*P$10</f>
        <v>45.999999999912689</v>
      </c>
      <c r="Q26" s="316">
        <f ca="1">(O26-O25)*P$10</f>
        <v>6.0000000001309672</v>
      </c>
      <c r="R26" s="127"/>
      <c r="S26" s="129"/>
      <c r="T26" s="128"/>
      <c r="U26" s="292"/>
      <c r="V26" s="294">
        <f t="shared" ca="1" si="0"/>
        <v>45280.229166666664</v>
      </c>
      <c r="W26" s="335">
        <f t="shared" ca="1" si="1"/>
        <v>1326.0000000023865</v>
      </c>
      <c r="X26" s="339">
        <f t="shared" ca="1" si="2"/>
        <v>185.99999999905776</v>
      </c>
    </row>
    <row r="27" spans="1:25" s="126" customFormat="1" x14ac:dyDescent="0.2">
      <c r="A27" s="324">
        <f ca="1">INDIRECT(ADDRESS(Данные!$A19,4,1,1,"Данные"), 1)</f>
        <v>45280.25</v>
      </c>
      <c r="B27" s="353">
        <f ca="1">ROUND(INDIRECT(ADDRESS(Данные!$A19,B$1,1,1,"Данные"), 1),2)</f>
        <v>1286.53</v>
      </c>
      <c r="C27" s="129">
        <f ca="1">ROUND(INDIRECT(ADDRESS(Данные!$A19,C$1,1,1,"Данные"), 1),2)</f>
        <v>403.55</v>
      </c>
      <c r="D27" s="152">
        <f ca="1">(B27-B25)*D$10</f>
        <v>19.99999999998181</v>
      </c>
      <c r="E27" s="314">
        <f ca="1">(C27-C25)*D$10</f>
        <v>19.99999999998181</v>
      </c>
      <c r="F27" s="349">
        <f ca="1">ROUND(INDIRECT(ADDRESS(Данные!$A19,F$1,1,1,"Данные"), 1),2)</f>
        <v>7399.09</v>
      </c>
      <c r="G27" s="129">
        <f ca="1">ROUND(INDIRECT(ADDRESS(Данные!$A19,G$1,1,1,"Данные"), 1),2)</f>
        <v>1748.99</v>
      </c>
      <c r="H27" s="152">
        <f ca="1">(F27-F25)*H$10</f>
        <v>1040.0000000008731</v>
      </c>
      <c r="I27" s="316">
        <f ca="1">(G27-G25)*H$10</f>
        <v>119.99999999989086</v>
      </c>
      <c r="J27" s="127">
        <f ca="1">ROUND(INDIRECT(ADDRESS(Данные!$A19,J$1,1,1,"Данные"), 1),2)</f>
        <v>9820.44</v>
      </c>
      <c r="K27" s="129">
        <f ca="1">ROUND(INDIRECT(ADDRESS(Данные!$A19,K$1,1,1,"Данные"), 1),2)</f>
        <v>2814.08</v>
      </c>
      <c r="L27" s="152">
        <f ca="1">(J27-J25)*L$10</f>
        <v>1520.0000000040745</v>
      </c>
      <c r="M27" s="314">
        <f ca="1">(K27-K25)*L$10</f>
        <v>199.99999999890861</v>
      </c>
      <c r="N27" s="349">
        <f ca="1">ROUND(INDIRECT(ADDRESS(Данные!$A19,N$1,1,1,"Данные"), 1),2)</f>
        <v>21998.99</v>
      </c>
      <c r="O27" s="129">
        <f ca="1">ROUND(INDIRECT(ADDRESS(Данные!$A19,O$1,1,1,"Данные"), 1),2)</f>
        <v>5691.54</v>
      </c>
      <c r="P27" s="152">
        <f ca="1">(N27-N25)*P$10</f>
        <v>90.000000000145519</v>
      </c>
      <c r="Q27" s="316">
        <f ca="1">(O27-O25)*P$10</f>
        <v>10.00000000003638</v>
      </c>
      <c r="R27" s="127"/>
      <c r="S27" s="129"/>
      <c r="T27" s="128"/>
      <c r="U27" s="292"/>
      <c r="V27" s="294">
        <f t="shared" ca="1" si="0"/>
        <v>45280.25</v>
      </c>
      <c r="W27" s="335">
        <f t="shared" ca="1" si="1"/>
        <v>2670.000000005075</v>
      </c>
      <c r="X27" s="339">
        <f t="shared" ca="1" si="2"/>
        <v>349.99999999881766</v>
      </c>
    </row>
    <row r="28" spans="1:25" s="126" customFormat="1" x14ac:dyDescent="0.2">
      <c r="A28" s="324">
        <f ca="1">INDIRECT(ADDRESS(Данные!$A20,4,1,1,"Данные"), 1)</f>
        <v>45280.270833333336</v>
      </c>
      <c r="B28" s="353">
        <f ca="1">ROUND(INDIRECT(ADDRESS(Данные!$A20,B$1,1,1,"Данные"), 1),2)</f>
        <v>1286.54</v>
      </c>
      <c r="C28" s="129">
        <f ca="1">ROUND(INDIRECT(ADDRESS(Данные!$A20,C$1,1,1,"Данные"), 1),2)</f>
        <v>403.55</v>
      </c>
      <c r="D28" s="128">
        <f ca="1">(B28-B27)*D$10</f>
        <v>19.99999999998181</v>
      </c>
      <c r="E28" s="292">
        <f ca="1">(C28-C27)*D$10</f>
        <v>0</v>
      </c>
      <c r="F28" s="349">
        <f ca="1">ROUND(INDIRECT(ADDRESS(Данные!$A20,F$1,1,1,"Данные"), 1),2)</f>
        <v>7399.23</v>
      </c>
      <c r="G28" s="129">
        <f ca="1">ROUND(INDIRECT(ADDRESS(Данные!$A20,G$1,1,1,"Данные"), 1),2)</f>
        <v>1749</v>
      </c>
      <c r="H28" s="152">
        <f ca="1">(F28-F27)*H$10</f>
        <v>559.99999999767169</v>
      </c>
      <c r="I28" s="316">
        <f ca="1">(G28-G27)*H$10</f>
        <v>39.99999999996362</v>
      </c>
      <c r="J28" s="127">
        <f ca="1">ROUND(INDIRECT(ADDRESS(Данные!$A20,J$1,1,1,"Данные"), 1),2)</f>
        <v>9820.6200000000008</v>
      </c>
      <c r="K28" s="129">
        <f ca="1">ROUND(INDIRECT(ADDRESS(Данные!$A20,K$1,1,1,"Данные"), 1),2)</f>
        <v>2814.11</v>
      </c>
      <c r="L28" s="152">
        <f ca="1">(J28-J27)*L$10</f>
        <v>720.00000000116415</v>
      </c>
      <c r="M28" s="314">
        <f ca="1">(K28-K27)*L$10</f>
        <v>120.00000000080036</v>
      </c>
      <c r="N28" s="349">
        <f ca="1">ROUND(INDIRECT(ADDRESS(Данные!$A20,N$1,1,1,"Данные"), 1),2)</f>
        <v>21999.200000000001</v>
      </c>
      <c r="O28" s="129">
        <f ca="1">ROUND(INDIRECT(ADDRESS(Данные!$A20,O$1,1,1,"Данные"), 1),2)</f>
        <v>5691.57</v>
      </c>
      <c r="P28" s="152">
        <f ca="1">(N28-N27)*P$10</f>
        <v>41.999999999825377</v>
      </c>
      <c r="Q28" s="316">
        <f ca="1">(O28-O27)*P$10</f>
        <v>5.9999999999490683</v>
      </c>
      <c r="R28" s="127"/>
      <c r="S28" s="129"/>
      <c r="T28" s="128"/>
      <c r="U28" s="292"/>
      <c r="V28" s="294">
        <f t="shared" ca="1" si="0"/>
        <v>45280.270833333336</v>
      </c>
      <c r="W28" s="335">
        <f t="shared" ca="1" si="1"/>
        <v>1341.999999998643</v>
      </c>
      <c r="X28" s="339">
        <f t="shared" ca="1" si="2"/>
        <v>166.00000000071304</v>
      </c>
    </row>
    <row r="29" spans="1:25" s="126" customFormat="1" x14ac:dyDescent="0.2">
      <c r="A29" s="324">
        <f ca="1">INDIRECT(ADDRESS(Данные!$A21,4,1,1,"Данные"), 1)</f>
        <v>45280.291666666664</v>
      </c>
      <c r="B29" s="353">
        <f ca="1">ROUND(INDIRECT(ADDRESS(Данные!$A21,B$1,1,1,"Данные"), 1),2)</f>
        <v>1286.55</v>
      </c>
      <c r="C29" s="129">
        <f ca="1">ROUND(INDIRECT(ADDRESS(Данные!$A21,C$1,1,1,"Данные"), 1),2)</f>
        <v>403.55</v>
      </c>
      <c r="D29" s="152">
        <f ca="1">(B29-B27)*D$10</f>
        <v>39.99999999996362</v>
      </c>
      <c r="E29" s="314">
        <f ca="1">(C29-C27)*D$10</f>
        <v>0</v>
      </c>
      <c r="F29" s="349">
        <f ca="1">ROUND(INDIRECT(ADDRESS(Данные!$A21,F$1,1,1,"Данные"), 1),2)</f>
        <v>7399.36</v>
      </c>
      <c r="G29" s="129">
        <f ca="1">ROUND(INDIRECT(ADDRESS(Данные!$A21,G$1,1,1,"Данные"), 1),2)</f>
        <v>1749.02</v>
      </c>
      <c r="H29" s="152">
        <f ca="1">(F29-F27)*H$10</f>
        <v>1079.9999999981083</v>
      </c>
      <c r="I29" s="316">
        <f ca="1">(G29-G27)*H$10</f>
        <v>119.99999999989086</v>
      </c>
      <c r="J29" s="127">
        <f ca="1">ROUND(INDIRECT(ADDRESS(Данные!$A21,J$1,1,1,"Данные"), 1),2)</f>
        <v>9820.82</v>
      </c>
      <c r="K29" s="129">
        <f ca="1">ROUND(INDIRECT(ADDRESS(Данные!$A21,K$1,1,1,"Данные"), 1),2)</f>
        <v>2814.13</v>
      </c>
      <c r="L29" s="152">
        <f ca="1">(J29-J27)*L$10</f>
        <v>1519.9999999967986</v>
      </c>
      <c r="M29" s="314">
        <f ca="1">(K29-K27)*L$10</f>
        <v>200.0000000007276</v>
      </c>
      <c r="N29" s="349">
        <f ca="1">ROUND(INDIRECT(ADDRESS(Данные!$A21,N$1,1,1,"Данные"), 1),2)</f>
        <v>21999.41</v>
      </c>
      <c r="O29" s="129">
        <f ca="1">ROUND(INDIRECT(ADDRESS(Данные!$A21,O$1,1,1,"Данные"), 1),2)</f>
        <v>5691.59</v>
      </c>
      <c r="P29" s="152">
        <f ca="1">(N29-N27)*P$10</f>
        <v>83.999999999650754</v>
      </c>
      <c r="Q29" s="316">
        <f ca="1">(O29-O27)*P$10</f>
        <v>10.00000000003638</v>
      </c>
      <c r="R29" s="127"/>
      <c r="S29" s="129"/>
      <c r="T29" s="128"/>
      <c r="U29" s="292"/>
      <c r="V29" s="294">
        <f t="shared" ca="1" si="0"/>
        <v>45280.291666666664</v>
      </c>
      <c r="W29" s="335">
        <f t="shared" ca="1" si="1"/>
        <v>2723.9999999945212</v>
      </c>
      <c r="X29" s="339">
        <f t="shared" ca="1" si="2"/>
        <v>330.00000000065484</v>
      </c>
    </row>
    <row r="30" spans="1:25" s="126" customFormat="1" x14ac:dyDescent="0.2">
      <c r="A30" s="324">
        <f ca="1">INDIRECT(ADDRESS(Данные!$A22,4,1,1,"Данные"), 1)</f>
        <v>45280.3125</v>
      </c>
      <c r="B30" s="353">
        <f ca="1">ROUND(INDIRECT(ADDRESS(Данные!$A22,B$1,1,1,"Данные"), 1),2)</f>
        <v>1286.56</v>
      </c>
      <c r="C30" s="129">
        <f ca="1">ROUND(INDIRECT(ADDRESS(Данные!$A22,C$1,1,1,"Данные"), 1),2)</f>
        <v>403.55</v>
      </c>
      <c r="D30" s="128">
        <f ca="1">(B30-B29)*D$10</f>
        <v>19.99999999998181</v>
      </c>
      <c r="E30" s="292">
        <f ca="1">(C30-C29)*D$10</f>
        <v>0</v>
      </c>
      <c r="F30" s="349">
        <f ca="1">ROUND(INDIRECT(ADDRESS(Данные!$A22,F$1,1,1,"Данные"), 1),2)</f>
        <v>7399.51</v>
      </c>
      <c r="G30" s="129">
        <f ca="1">ROUND(INDIRECT(ADDRESS(Данные!$A22,G$1,1,1,"Данные"), 1),2)</f>
        <v>1749.03</v>
      </c>
      <c r="H30" s="152">
        <f ca="1">(F30-F29)*H$10</f>
        <v>600.00000000218279</v>
      </c>
      <c r="I30" s="316">
        <f ca="1">(G30-G29)*H$10</f>
        <v>39.99999999996362</v>
      </c>
      <c r="J30" s="127">
        <f ca="1">ROUND(INDIRECT(ADDRESS(Данные!$A22,J$1,1,1,"Данные"), 1),2)</f>
        <v>9821</v>
      </c>
      <c r="K30" s="129">
        <f ca="1">ROUND(INDIRECT(ADDRESS(Данные!$A22,K$1,1,1,"Данные"), 1),2)</f>
        <v>2814.16</v>
      </c>
      <c r="L30" s="152">
        <f ca="1">(J30-J29)*L$10</f>
        <v>720.00000000116415</v>
      </c>
      <c r="M30" s="314">
        <f ca="1">(K30-K29)*L$10</f>
        <v>119.99999999898137</v>
      </c>
      <c r="N30" s="349">
        <f ca="1">ROUND(INDIRECT(ADDRESS(Данные!$A22,N$1,1,1,"Данные"), 1),2)</f>
        <v>21999.62</v>
      </c>
      <c r="O30" s="129">
        <f ca="1">ROUND(INDIRECT(ADDRESS(Данные!$A22,O$1,1,1,"Данные"), 1),2)</f>
        <v>5691.61</v>
      </c>
      <c r="P30" s="152">
        <f ca="1">(N30-N29)*P$10</f>
        <v>41.999999999825377</v>
      </c>
      <c r="Q30" s="316">
        <f ca="1">(O30-O29)*P$10</f>
        <v>3.9999999999054126</v>
      </c>
      <c r="R30" s="127"/>
      <c r="S30" s="129"/>
      <c r="T30" s="128"/>
      <c r="U30" s="292"/>
      <c r="V30" s="294">
        <f t="shared" ca="1" si="0"/>
        <v>45280.3125</v>
      </c>
      <c r="W30" s="335">
        <f t="shared" ca="1" si="1"/>
        <v>1382.0000000031541</v>
      </c>
      <c r="X30" s="339">
        <f t="shared" ca="1" si="2"/>
        <v>163.9999999988504</v>
      </c>
    </row>
    <row r="31" spans="1:25" s="126" customFormat="1" x14ac:dyDescent="0.2">
      <c r="A31" s="324">
        <f ca="1">INDIRECT(ADDRESS(Данные!$A23,4,1,1,"Данные"), 1)</f>
        <v>45280.333333333336</v>
      </c>
      <c r="B31" s="353">
        <f ca="1">ROUND(INDIRECT(ADDRESS(Данные!$A23,B$1,1,1,"Данные"), 1),2)</f>
        <v>1286.56</v>
      </c>
      <c r="C31" s="129">
        <f ca="1">ROUND(INDIRECT(ADDRESS(Данные!$A23,C$1,1,1,"Данные"), 1),2)</f>
        <v>403.55</v>
      </c>
      <c r="D31" s="152">
        <f ca="1">(B31-B29)*D$10</f>
        <v>19.99999999998181</v>
      </c>
      <c r="E31" s="314">
        <f ca="1">(C31-C29)*D$10</f>
        <v>0</v>
      </c>
      <c r="F31" s="349">
        <f ca="1">ROUND(INDIRECT(ADDRESS(Данные!$A23,F$1,1,1,"Данные"), 1),2)</f>
        <v>7399.66</v>
      </c>
      <c r="G31" s="129">
        <f ca="1">ROUND(INDIRECT(ADDRESS(Данные!$A23,G$1,1,1,"Данные"), 1),2)</f>
        <v>1749.05</v>
      </c>
      <c r="H31" s="152">
        <f ca="1">(F31-F29)*H$10</f>
        <v>1200.0000000007276</v>
      </c>
      <c r="I31" s="316">
        <f ca="1">(G31-G29)*H$10</f>
        <v>119.99999999989086</v>
      </c>
      <c r="J31" s="127">
        <f ca="1">ROUND(INDIRECT(ADDRESS(Данные!$A23,J$1,1,1,"Данные"), 1),2)</f>
        <v>9821.19</v>
      </c>
      <c r="K31" s="129">
        <f ca="1">ROUND(INDIRECT(ADDRESS(Данные!$A23,K$1,1,1,"Данные"), 1),2)</f>
        <v>2814.18</v>
      </c>
      <c r="L31" s="152">
        <f ca="1">(J31-J29)*L$10</f>
        <v>1480.0000000032014</v>
      </c>
      <c r="M31" s="314">
        <f ca="1">(K31-K29)*L$10</f>
        <v>199.99999999890861</v>
      </c>
      <c r="N31" s="349">
        <f ca="1">ROUND(INDIRECT(ADDRESS(Данные!$A23,N$1,1,1,"Данные"), 1),2)</f>
        <v>21999.83</v>
      </c>
      <c r="O31" s="129">
        <f ca="1">ROUND(INDIRECT(ADDRESS(Данные!$A23,O$1,1,1,"Данные"), 1),2)</f>
        <v>5691.63</v>
      </c>
      <c r="P31" s="152">
        <f ca="1">(N31-N29)*P$10</f>
        <v>84.00000000037835</v>
      </c>
      <c r="Q31" s="316">
        <f ca="1">(O31-O29)*P$10</f>
        <v>7.999999999992724</v>
      </c>
      <c r="R31" s="127"/>
      <c r="S31" s="129"/>
      <c r="T31" s="128"/>
      <c r="U31" s="292"/>
      <c r="V31" s="294">
        <f t="shared" ca="1" si="0"/>
        <v>45280.333333333336</v>
      </c>
      <c r="W31" s="335">
        <f t="shared" ca="1" si="1"/>
        <v>2784.0000000042892</v>
      </c>
      <c r="X31" s="339">
        <f t="shared" ca="1" si="2"/>
        <v>327.99999999879219</v>
      </c>
    </row>
    <row r="32" spans="1:25" s="126" customFormat="1" x14ac:dyDescent="0.2">
      <c r="A32" s="324">
        <f ca="1">INDIRECT(ADDRESS(Данные!$A24,4,1,1,"Данные"), 1)</f>
        <v>45280.354166666664</v>
      </c>
      <c r="B32" s="353">
        <f ca="1">ROUND(INDIRECT(ADDRESS(Данные!$A24,B$1,1,1,"Данные"), 1),2)</f>
        <v>1286.57</v>
      </c>
      <c r="C32" s="129">
        <f ca="1">ROUND(INDIRECT(ADDRESS(Данные!$A24,C$1,1,1,"Данные"), 1),2)</f>
        <v>403.55</v>
      </c>
      <c r="D32" s="128">
        <f ca="1">(B32-B31)*D$10</f>
        <v>19.99999999998181</v>
      </c>
      <c r="E32" s="292">
        <f ca="1">(C32-C31)*D$10</f>
        <v>0</v>
      </c>
      <c r="F32" s="349">
        <f ca="1">ROUND(INDIRECT(ADDRESS(Данные!$A24,F$1,1,1,"Данные"), 1),2)</f>
        <v>7399.8</v>
      </c>
      <c r="G32" s="129">
        <f ca="1">ROUND(INDIRECT(ADDRESS(Данные!$A24,G$1,1,1,"Данные"), 1),2)</f>
        <v>1749.06</v>
      </c>
      <c r="H32" s="152">
        <f ca="1">(F32-F31)*H$10</f>
        <v>560.00000000130967</v>
      </c>
      <c r="I32" s="316">
        <f ca="1">(G32-G31)*H$10</f>
        <v>39.99999999996362</v>
      </c>
      <c r="J32" s="127">
        <f ca="1">ROUND(INDIRECT(ADDRESS(Данные!$A24,J$1,1,1,"Данные"), 1),2)</f>
        <v>9821.3799999999992</v>
      </c>
      <c r="K32" s="129">
        <f ca="1">ROUND(INDIRECT(ADDRESS(Данные!$A24,K$1,1,1,"Данные"), 1),2)</f>
        <v>2814.2</v>
      </c>
      <c r="L32" s="152">
        <f ca="1">(J32-J31)*L$10</f>
        <v>759.99999999476131</v>
      </c>
      <c r="M32" s="314">
        <f ca="1">(K32-K31)*L$10</f>
        <v>79.99999999992724</v>
      </c>
      <c r="N32" s="349">
        <f ca="1">ROUND(INDIRECT(ADDRESS(Данные!$A24,N$1,1,1,"Данные"), 1),2)</f>
        <v>22000.04</v>
      </c>
      <c r="O32" s="129">
        <f ca="1">ROUND(INDIRECT(ADDRESS(Данные!$A24,O$1,1,1,"Данные"), 1),2)</f>
        <v>5691.65</v>
      </c>
      <c r="P32" s="152">
        <f ca="1">(N32-N31)*P$10</f>
        <v>41.999999999825377</v>
      </c>
      <c r="Q32" s="316">
        <f ca="1">(O32-O31)*P$10</f>
        <v>3.9999999999054126</v>
      </c>
      <c r="R32" s="127"/>
      <c r="S32" s="129"/>
      <c r="T32" s="128"/>
      <c r="U32" s="292"/>
      <c r="V32" s="294">
        <f t="shared" ca="1" si="0"/>
        <v>45280.354166666664</v>
      </c>
      <c r="W32" s="335">
        <f t="shared" ca="1" si="1"/>
        <v>1381.9999999958782</v>
      </c>
      <c r="X32" s="339">
        <f t="shared" ca="1" si="2"/>
        <v>123.99999999979627</v>
      </c>
    </row>
    <row r="33" spans="1:24" s="126" customFormat="1" x14ac:dyDescent="0.2">
      <c r="A33" s="324">
        <f ca="1">INDIRECT(ADDRESS(Данные!$A25,4,1,1,"Данные"), 1)</f>
        <v>45280.375</v>
      </c>
      <c r="B33" s="353">
        <f ca="1">ROUND(INDIRECT(ADDRESS(Данные!$A25,B$1,1,1,"Данные"), 1),2)</f>
        <v>1286.58</v>
      </c>
      <c r="C33" s="129">
        <f ca="1">ROUND(INDIRECT(ADDRESS(Данные!$A25,C$1,1,1,"Данные"), 1),2)</f>
        <v>403.55</v>
      </c>
      <c r="D33" s="152">
        <f ca="1">(B33-B31)*D$10</f>
        <v>39.99999999996362</v>
      </c>
      <c r="E33" s="314">
        <f ca="1">(C33-C31)*D$10</f>
        <v>0</v>
      </c>
      <c r="F33" s="349">
        <f ca="1">ROUND(INDIRECT(ADDRESS(Данные!$A25,F$1,1,1,"Данные"), 1),2)</f>
        <v>7399.95</v>
      </c>
      <c r="G33" s="129">
        <f ca="1">ROUND(INDIRECT(ADDRESS(Данные!$A25,G$1,1,1,"Данные"), 1),2)</f>
        <v>1749.08</v>
      </c>
      <c r="H33" s="152">
        <f ca="1">(F33-F31)*H$10</f>
        <v>1159.9999999998545</v>
      </c>
      <c r="I33" s="316">
        <f ca="1">(G33-G31)*H$10</f>
        <v>119.99999999989086</v>
      </c>
      <c r="J33" s="127">
        <f ca="1">ROUND(INDIRECT(ADDRESS(Данные!$A25,J$1,1,1,"Данные"), 1),2)</f>
        <v>9821.57</v>
      </c>
      <c r="K33" s="129">
        <f ca="1">ROUND(INDIRECT(ADDRESS(Данные!$A25,K$1,1,1,"Данные"), 1),2)</f>
        <v>2814.23</v>
      </c>
      <c r="L33" s="152">
        <f ca="1">(J33-J31)*L$10</f>
        <v>1519.9999999967986</v>
      </c>
      <c r="M33" s="314">
        <f ca="1">(K33-K31)*L$10</f>
        <v>200.0000000007276</v>
      </c>
      <c r="N33" s="349">
        <f ca="1">ROUND(INDIRECT(ADDRESS(Данные!$A25,N$1,1,1,"Данные"), 1),2)</f>
        <v>22000.240000000002</v>
      </c>
      <c r="O33" s="129">
        <f ca="1">ROUND(INDIRECT(ADDRESS(Данные!$A25,O$1,1,1,"Данные"), 1),2)</f>
        <v>5691.67</v>
      </c>
      <c r="P33" s="152">
        <f ca="1">(N33-N31)*P$10</f>
        <v>81.999999999970896</v>
      </c>
      <c r="Q33" s="316">
        <f ca="1">(O33-O31)*P$10</f>
        <v>7.999999999992724</v>
      </c>
      <c r="R33" s="127"/>
      <c r="S33" s="129"/>
      <c r="T33" s="128"/>
      <c r="U33" s="292"/>
      <c r="V33" s="294">
        <f t="shared" ca="1" si="0"/>
        <v>45280.375</v>
      </c>
      <c r="W33" s="335">
        <f t="shared" ca="1" si="1"/>
        <v>2801.9999999965876</v>
      </c>
      <c r="X33" s="339">
        <f t="shared" ca="1" si="2"/>
        <v>328.00000000061118</v>
      </c>
    </row>
    <row r="34" spans="1:24" s="126" customFormat="1" x14ac:dyDescent="0.2">
      <c r="A34" s="324">
        <f ca="1">INDIRECT(ADDRESS(Данные!$A26,4,1,1,"Данные"), 1)</f>
        <v>45280.395833333336</v>
      </c>
      <c r="B34" s="353">
        <f ca="1">ROUND(INDIRECT(ADDRESS(Данные!$A26,B$1,1,1,"Данные"), 1),2)</f>
        <v>1286.5899999999999</v>
      </c>
      <c r="C34" s="129">
        <f ca="1">ROUND(INDIRECT(ADDRESS(Данные!$A26,C$1,1,1,"Данные"), 1),2)</f>
        <v>403.55</v>
      </c>
      <c r="D34" s="128">
        <f ca="1">(B34-B33)*D$10</f>
        <v>19.99999999998181</v>
      </c>
      <c r="E34" s="292">
        <f ca="1">(C34-C33)*D$10</f>
        <v>0</v>
      </c>
      <c r="F34" s="349">
        <f ca="1">ROUND(INDIRECT(ADDRESS(Данные!$A26,F$1,1,1,"Данные"), 1),2)</f>
        <v>7400.08</v>
      </c>
      <c r="G34" s="129">
        <f ca="1">ROUND(INDIRECT(ADDRESS(Данные!$A26,G$1,1,1,"Данные"), 1),2)</f>
        <v>1749.09</v>
      </c>
      <c r="H34" s="152">
        <f ca="1">(F34-F33)*H$10</f>
        <v>520.00000000043656</v>
      </c>
      <c r="I34" s="316">
        <f ca="1">(G34-G33)*H$10</f>
        <v>39.99999999996362</v>
      </c>
      <c r="J34" s="127">
        <f ca="1">ROUND(INDIRECT(ADDRESS(Данные!$A26,J$1,1,1,"Данные"), 1),2)</f>
        <v>9821.76</v>
      </c>
      <c r="K34" s="129">
        <f ca="1">ROUND(INDIRECT(ADDRESS(Данные!$A26,K$1,1,1,"Данные"), 1),2)</f>
        <v>2814.25</v>
      </c>
      <c r="L34" s="152">
        <f ca="1">(J34-J33)*L$10</f>
        <v>760.00000000203727</v>
      </c>
      <c r="M34" s="314">
        <f ca="1">(K34-K33)*L$10</f>
        <v>79.99999999992724</v>
      </c>
      <c r="N34" s="349">
        <f ca="1">ROUND(INDIRECT(ADDRESS(Данные!$A26,N$1,1,1,"Данные"), 1),2)</f>
        <v>22000.43</v>
      </c>
      <c r="O34" s="129">
        <f ca="1">ROUND(INDIRECT(ADDRESS(Данные!$A26,O$1,1,1,"Данные"), 1),2)</f>
        <v>5691.69</v>
      </c>
      <c r="P34" s="152">
        <f ca="1">(N34-N33)*P$10</f>
        <v>37.999999999738066</v>
      </c>
      <c r="Q34" s="316">
        <f ca="1">(O34-O33)*P$10</f>
        <v>3.9999999999054126</v>
      </c>
      <c r="R34" s="127"/>
      <c r="S34" s="129"/>
      <c r="T34" s="128"/>
      <c r="U34" s="292"/>
      <c r="V34" s="294">
        <f t="shared" ca="1" si="0"/>
        <v>45280.395833333336</v>
      </c>
      <c r="W34" s="335">
        <f t="shared" ca="1" si="1"/>
        <v>1338.0000000021937</v>
      </c>
      <c r="X34" s="339">
        <f t="shared" ca="1" si="2"/>
        <v>123.99999999979627</v>
      </c>
    </row>
    <row r="35" spans="1:24" s="126" customFormat="1" x14ac:dyDescent="0.2">
      <c r="A35" s="324">
        <f ca="1">INDIRECT(ADDRESS(Данные!$A27,4,1,1,"Данные"), 1)</f>
        <v>45280.416666666664</v>
      </c>
      <c r="B35" s="353">
        <f ca="1">ROUND(INDIRECT(ADDRESS(Данные!$A27,B$1,1,1,"Данные"), 1),2)</f>
        <v>1286.5899999999999</v>
      </c>
      <c r="C35" s="129">
        <f ca="1">ROUND(INDIRECT(ADDRESS(Данные!$A27,C$1,1,1,"Данные"), 1),2)</f>
        <v>403.55</v>
      </c>
      <c r="D35" s="152">
        <f ca="1">(B35-B33)*D$10</f>
        <v>19.99999999998181</v>
      </c>
      <c r="E35" s="314">
        <f ca="1">(C35-C33)*D$10</f>
        <v>0</v>
      </c>
      <c r="F35" s="349">
        <f ca="1">ROUND(INDIRECT(ADDRESS(Данные!$A27,F$1,1,1,"Данные"), 1),2)</f>
        <v>7400.23</v>
      </c>
      <c r="G35" s="129">
        <f ca="1">ROUND(INDIRECT(ADDRESS(Данные!$A27,G$1,1,1,"Данные"), 1),2)</f>
        <v>1749.11</v>
      </c>
      <c r="H35" s="152">
        <f ca="1">(F35-F33)*H$10</f>
        <v>1119.9999999989814</v>
      </c>
      <c r="I35" s="316">
        <f ca="1">(G35-G33)*H$10</f>
        <v>119.99999999989086</v>
      </c>
      <c r="J35" s="127">
        <f ca="1">ROUND(INDIRECT(ADDRESS(Данные!$A27,J$1,1,1,"Данные"), 1),2)</f>
        <v>9821.9500000000007</v>
      </c>
      <c r="K35" s="129">
        <f ca="1">ROUND(INDIRECT(ADDRESS(Данные!$A27,K$1,1,1,"Данные"), 1),2)</f>
        <v>2814.28</v>
      </c>
      <c r="L35" s="152">
        <f ca="1">(J35-J33)*L$10</f>
        <v>1520.0000000040745</v>
      </c>
      <c r="M35" s="314">
        <f ca="1">(K35-K33)*L$10</f>
        <v>200.0000000007276</v>
      </c>
      <c r="N35" s="349">
        <f ca="1">ROUND(INDIRECT(ADDRESS(Данные!$A27,N$1,1,1,"Данные"), 1),2)</f>
        <v>22000.63</v>
      </c>
      <c r="O35" s="129">
        <f ca="1">ROUND(INDIRECT(ADDRESS(Данные!$A27,O$1,1,1,"Данные"), 1),2)</f>
        <v>5691.71</v>
      </c>
      <c r="P35" s="152">
        <f ca="1">(N35-N33)*P$10</f>
        <v>77.999999999883585</v>
      </c>
      <c r="Q35" s="316">
        <f ca="1">(O35-O33)*P$10</f>
        <v>7.999999999992724</v>
      </c>
      <c r="R35" s="127"/>
      <c r="S35" s="129"/>
      <c r="T35" s="128"/>
      <c r="U35" s="292"/>
      <c r="V35" s="294">
        <f t="shared" ca="1" si="0"/>
        <v>45280.416666666664</v>
      </c>
      <c r="W35" s="335">
        <f t="shared" ca="1" si="1"/>
        <v>2738.0000000029213</v>
      </c>
      <c r="X35" s="339">
        <f t="shared" ca="1" si="2"/>
        <v>328.00000000061118</v>
      </c>
    </row>
    <row r="36" spans="1:24" s="126" customFormat="1" x14ac:dyDescent="0.2">
      <c r="A36" s="324">
        <f ca="1">INDIRECT(ADDRESS(Данные!$A28,4,1,1,"Данные"), 1)</f>
        <v>45280.4375</v>
      </c>
      <c r="B36" s="353">
        <f ca="1">ROUND(INDIRECT(ADDRESS(Данные!$A28,B$1,1,1,"Данные"), 1),2)</f>
        <v>1286.5999999999999</v>
      </c>
      <c r="C36" s="129">
        <f ca="1">ROUND(INDIRECT(ADDRESS(Данные!$A28,C$1,1,1,"Данные"), 1),2)</f>
        <v>403.55</v>
      </c>
      <c r="D36" s="128">
        <f ca="1">(B36-B35)*D$10</f>
        <v>19.99999999998181</v>
      </c>
      <c r="E36" s="292">
        <f ca="1">(C36-C35)*D$10</f>
        <v>0</v>
      </c>
      <c r="F36" s="349">
        <f ca="1">ROUND(INDIRECT(ADDRESS(Данные!$A28,F$1,1,1,"Данные"), 1),2)</f>
        <v>7400.36</v>
      </c>
      <c r="G36" s="129">
        <f ca="1">ROUND(INDIRECT(ADDRESS(Данные!$A28,G$1,1,1,"Данные"), 1),2)</f>
        <v>1749.12</v>
      </c>
      <c r="H36" s="152">
        <f ca="1">(F36-F35)*H$10</f>
        <v>520.00000000043656</v>
      </c>
      <c r="I36" s="316">
        <f ca="1">(G36-G35)*H$10</f>
        <v>39.99999999996362</v>
      </c>
      <c r="J36" s="127">
        <f ca="1">ROUND(INDIRECT(ADDRESS(Данные!$A28,J$1,1,1,"Данные"), 1),2)</f>
        <v>9822.14</v>
      </c>
      <c r="K36" s="129">
        <f ca="1">ROUND(INDIRECT(ADDRESS(Данные!$A28,K$1,1,1,"Данные"), 1),2)</f>
        <v>2814.3</v>
      </c>
      <c r="L36" s="152">
        <f ca="1">(J36-J35)*L$10</f>
        <v>759.99999999476131</v>
      </c>
      <c r="M36" s="314">
        <f ca="1">(K36-K35)*L$10</f>
        <v>79.99999999992724</v>
      </c>
      <c r="N36" s="349">
        <f ca="1">ROUND(INDIRECT(ADDRESS(Данные!$A28,N$1,1,1,"Данные"), 1),2)</f>
        <v>22000.83</v>
      </c>
      <c r="O36" s="129">
        <f ca="1">ROUND(INDIRECT(ADDRESS(Данные!$A28,O$1,1,1,"Данные"), 1),2)</f>
        <v>5691.73</v>
      </c>
      <c r="P36" s="152">
        <f ca="1">(N36-N35)*P$10</f>
        <v>40.000000000145519</v>
      </c>
      <c r="Q36" s="316">
        <f ca="1">(O36-O35)*P$10</f>
        <v>3.9999999999054126</v>
      </c>
      <c r="R36" s="127"/>
      <c r="S36" s="129"/>
      <c r="T36" s="128"/>
      <c r="U36" s="292"/>
      <c r="V36" s="294">
        <f t="shared" ca="1" si="0"/>
        <v>45280.4375</v>
      </c>
      <c r="W36" s="335">
        <f t="shared" ca="1" si="1"/>
        <v>1339.9999999953252</v>
      </c>
      <c r="X36" s="339">
        <f t="shared" ca="1" si="2"/>
        <v>123.99999999979627</v>
      </c>
    </row>
    <row r="37" spans="1:24" s="126" customFormat="1" x14ac:dyDescent="0.2">
      <c r="A37" s="324">
        <f ca="1">INDIRECT(ADDRESS(Данные!$A29,4,1,1,"Данные"), 1)</f>
        <v>45280.458333333336</v>
      </c>
      <c r="B37" s="353">
        <f ca="1">ROUND(INDIRECT(ADDRESS(Данные!$A29,B$1,1,1,"Данные"), 1),2)</f>
        <v>1286.6099999999999</v>
      </c>
      <c r="C37" s="129">
        <f ca="1">ROUND(INDIRECT(ADDRESS(Данные!$A29,C$1,1,1,"Данные"), 1),2)</f>
        <v>403.55</v>
      </c>
      <c r="D37" s="152">
        <f ca="1">(B37-B35)*D$10</f>
        <v>39.99999999996362</v>
      </c>
      <c r="E37" s="314">
        <f ca="1">(C37-C35)*D$10</f>
        <v>0</v>
      </c>
      <c r="F37" s="349">
        <f ca="1">ROUND(INDIRECT(ADDRESS(Данные!$A29,F$1,1,1,"Данные"), 1),2)</f>
        <v>7400.49</v>
      </c>
      <c r="G37" s="129">
        <f ca="1">ROUND(INDIRECT(ADDRESS(Данные!$A29,G$1,1,1,"Данные"), 1),2)</f>
        <v>1749.13</v>
      </c>
      <c r="H37" s="152">
        <f ca="1">(F37-F35)*H$10</f>
        <v>1040.0000000008731</v>
      </c>
      <c r="I37" s="316">
        <f ca="1">(G37-G35)*H$10</f>
        <v>80.000000000836735</v>
      </c>
      <c r="J37" s="127">
        <f ca="1">ROUND(INDIRECT(ADDRESS(Данные!$A29,J$1,1,1,"Данные"), 1),2)</f>
        <v>9822.33</v>
      </c>
      <c r="K37" s="129">
        <f ca="1">ROUND(INDIRECT(ADDRESS(Данные!$A29,K$1,1,1,"Данные"), 1),2)</f>
        <v>2814.33</v>
      </c>
      <c r="L37" s="152">
        <f ca="1">(J37-J35)*L$10</f>
        <v>1519.9999999967986</v>
      </c>
      <c r="M37" s="314">
        <f ca="1">(K37-K35)*L$10</f>
        <v>199.99999999890861</v>
      </c>
      <c r="N37" s="349">
        <f ca="1">ROUND(INDIRECT(ADDRESS(Данные!$A29,N$1,1,1,"Данные"), 1),2)</f>
        <v>22001.03</v>
      </c>
      <c r="O37" s="129">
        <f ca="1">ROUND(INDIRECT(ADDRESS(Данные!$A29,O$1,1,1,"Данные"), 1),2)</f>
        <v>5691.75</v>
      </c>
      <c r="P37" s="152">
        <f ca="1">(N37-N35)*P$10</f>
        <v>79.999999999563443</v>
      </c>
      <c r="Q37" s="316">
        <f ca="1">(O37-O35)*P$10</f>
        <v>7.999999999992724</v>
      </c>
      <c r="R37" s="127"/>
      <c r="S37" s="129"/>
      <c r="T37" s="128"/>
      <c r="U37" s="292"/>
      <c r="V37" s="294">
        <f t="shared" ca="1" si="0"/>
        <v>45280.458333333336</v>
      </c>
      <c r="W37" s="335">
        <f t="shared" ca="1" si="1"/>
        <v>2679.9999999971988</v>
      </c>
      <c r="X37" s="339">
        <f t="shared" ca="1" si="2"/>
        <v>287.99999999973807</v>
      </c>
    </row>
    <row r="38" spans="1:24" s="126" customFormat="1" x14ac:dyDescent="0.2">
      <c r="A38" s="324">
        <f ca="1">INDIRECT(ADDRESS(Данные!$A30,4,1,1,"Данные"), 1)</f>
        <v>45280.479166666664</v>
      </c>
      <c r="B38" s="353">
        <f ca="1">ROUND(INDIRECT(ADDRESS(Данные!$A30,B$1,1,1,"Данные"), 1),2)</f>
        <v>1286.6199999999999</v>
      </c>
      <c r="C38" s="129">
        <f ca="1">ROUND(INDIRECT(ADDRESS(Данные!$A30,C$1,1,1,"Данные"), 1),2)</f>
        <v>403.55</v>
      </c>
      <c r="D38" s="128">
        <f ca="1">(B38-B37)*D$10</f>
        <v>19.99999999998181</v>
      </c>
      <c r="E38" s="292">
        <f ca="1">(C38-C37)*D$10</f>
        <v>0</v>
      </c>
      <c r="F38" s="349">
        <f ca="1">ROUND(INDIRECT(ADDRESS(Данные!$A30,F$1,1,1,"Данные"), 1),2)</f>
        <v>7400.63</v>
      </c>
      <c r="G38" s="129">
        <f ca="1">ROUND(INDIRECT(ADDRESS(Данные!$A30,G$1,1,1,"Данные"), 1),2)</f>
        <v>1749.15</v>
      </c>
      <c r="H38" s="152">
        <f ca="1">(F38-F37)*H$10</f>
        <v>560.00000000130967</v>
      </c>
      <c r="I38" s="316">
        <f ca="1">(G38-G37)*H$10</f>
        <v>79.99999999992724</v>
      </c>
      <c r="J38" s="127">
        <f ca="1">ROUND(INDIRECT(ADDRESS(Данные!$A30,J$1,1,1,"Данные"), 1),2)</f>
        <v>9822.51</v>
      </c>
      <c r="K38" s="129">
        <f ca="1">ROUND(INDIRECT(ADDRESS(Данные!$A30,K$1,1,1,"Данные"), 1),2)</f>
        <v>2814.35</v>
      </c>
      <c r="L38" s="152">
        <f ca="1">(J38-J37)*L$10</f>
        <v>720.00000000116415</v>
      </c>
      <c r="M38" s="314">
        <f ca="1">(K38-K37)*L$10</f>
        <v>79.99999999992724</v>
      </c>
      <c r="N38" s="349">
        <f ca="1">ROUND(INDIRECT(ADDRESS(Данные!$A30,N$1,1,1,"Данные"), 1),2)</f>
        <v>22001.25</v>
      </c>
      <c r="O38" s="129">
        <f ca="1">ROUND(INDIRECT(ADDRESS(Данные!$A30,O$1,1,1,"Данные"), 1),2)</f>
        <v>5691.77</v>
      </c>
      <c r="P38" s="152">
        <f ca="1">(N38-N37)*P$10</f>
        <v>44.000000000232831</v>
      </c>
      <c r="Q38" s="316">
        <f ca="1">(O38-O37)*P$10</f>
        <v>4.0000000000873115</v>
      </c>
      <c r="R38" s="127"/>
      <c r="S38" s="129"/>
      <c r="T38" s="128"/>
      <c r="U38" s="292"/>
      <c r="V38" s="294">
        <f t="shared" ca="1" si="0"/>
        <v>45280.479166666664</v>
      </c>
      <c r="W38" s="335">
        <f t="shared" ca="1" si="1"/>
        <v>1344.0000000026885</v>
      </c>
      <c r="X38" s="339">
        <f t="shared" ca="1" si="2"/>
        <v>163.99999999994179</v>
      </c>
    </row>
    <row r="39" spans="1:24" s="126" customFormat="1" x14ac:dyDescent="0.2">
      <c r="A39" s="324">
        <f ca="1">INDIRECT(ADDRESS(Данные!$A31,4,1,1,"Данные"), 1)</f>
        <v>45280.5</v>
      </c>
      <c r="B39" s="353">
        <f ca="1">ROUND(INDIRECT(ADDRESS(Данные!$A31,B$1,1,1,"Данные"), 1),2)</f>
        <v>1286.6300000000001</v>
      </c>
      <c r="C39" s="129">
        <f ca="1">ROUND(INDIRECT(ADDRESS(Данные!$A31,C$1,1,1,"Данные"), 1),2)</f>
        <v>403.56</v>
      </c>
      <c r="D39" s="152">
        <f ca="1">(B39-B37)*D$10</f>
        <v>40.000000000418368</v>
      </c>
      <c r="E39" s="314">
        <f ca="1">(C39-C37)*D$10</f>
        <v>19.99999999998181</v>
      </c>
      <c r="F39" s="349">
        <f ca="1">ROUND(INDIRECT(ADDRESS(Данные!$A31,F$1,1,1,"Данные"), 1),2)</f>
        <v>7400.76</v>
      </c>
      <c r="G39" s="129">
        <f ca="1">ROUND(INDIRECT(ADDRESS(Данные!$A31,G$1,1,1,"Данные"), 1),2)</f>
        <v>1749.16</v>
      </c>
      <c r="H39" s="152">
        <f ca="1">(F39-F37)*H$10</f>
        <v>1080.0000000017462</v>
      </c>
      <c r="I39" s="316">
        <f ca="1">(G39-G37)*H$10</f>
        <v>119.99999999989086</v>
      </c>
      <c r="J39" s="127">
        <f ca="1">ROUND(INDIRECT(ADDRESS(Данные!$A31,J$1,1,1,"Данные"), 1),2)</f>
        <v>9822.7000000000007</v>
      </c>
      <c r="K39" s="129">
        <f ca="1">ROUND(INDIRECT(ADDRESS(Данные!$A31,K$1,1,1,"Данные"), 1),2)</f>
        <v>2814.38</v>
      </c>
      <c r="L39" s="152">
        <f ca="1">(J39-J37)*L$10</f>
        <v>1480.0000000032014</v>
      </c>
      <c r="M39" s="314">
        <f ca="1">(K39-K37)*L$10</f>
        <v>200.0000000007276</v>
      </c>
      <c r="N39" s="349">
        <f ca="1">ROUND(INDIRECT(ADDRESS(Данные!$A31,N$1,1,1,"Данные"), 1),2)</f>
        <v>22001.46</v>
      </c>
      <c r="O39" s="129">
        <f ca="1">ROUND(INDIRECT(ADDRESS(Данные!$A31,O$1,1,1,"Данные"), 1),2)</f>
        <v>5691.8</v>
      </c>
      <c r="P39" s="152">
        <f ca="1">(N39-N37)*P$10</f>
        <v>86.000000000058208</v>
      </c>
      <c r="Q39" s="316">
        <f ca="1">(O39-O37)*P$10</f>
        <v>10.00000000003638</v>
      </c>
      <c r="R39" s="127"/>
      <c r="S39" s="129"/>
      <c r="T39" s="128"/>
      <c r="U39" s="292"/>
      <c r="V39" s="294">
        <f t="shared" ca="1" si="0"/>
        <v>45280.5</v>
      </c>
      <c r="W39" s="335">
        <f t="shared" ca="1" si="1"/>
        <v>2686.0000000054242</v>
      </c>
      <c r="X39" s="339">
        <f t="shared" ca="1" si="2"/>
        <v>350.00000000063665</v>
      </c>
    </row>
    <row r="40" spans="1:24" s="126" customFormat="1" x14ac:dyDescent="0.2">
      <c r="A40" s="324">
        <f ca="1">INDIRECT(ADDRESS(Данные!$A32,4,1,1,"Данные"), 1)</f>
        <v>45280.520833333336</v>
      </c>
      <c r="B40" s="353">
        <f ca="1">ROUND(INDIRECT(ADDRESS(Данные!$A32,B$1,1,1,"Данные"), 1),2)</f>
        <v>1286.6400000000001</v>
      </c>
      <c r="C40" s="129">
        <f ca="1">ROUND(INDIRECT(ADDRESS(Данные!$A32,C$1,1,1,"Данные"), 1),2)</f>
        <v>403.56</v>
      </c>
      <c r="D40" s="128">
        <f ca="1">(B40-B39)*D$10</f>
        <v>19.99999999998181</v>
      </c>
      <c r="E40" s="292">
        <f ca="1">(C40-C39)*D$10</f>
        <v>0</v>
      </c>
      <c r="F40" s="349">
        <f ca="1">ROUND(INDIRECT(ADDRESS(Данные!$A32,F$1,1,1,"Данные"), 1),2)</f>
        <v>7400.89</v>
      </c>
      <c r="G40" s="129">
        <f ca="1">ROUND(INDIRECT(ADDRESS(Данные!$A32,G$1,1,1,"Данные"), 1),2)</f>
        <v>1749.18</v>
      </c>
      <c r="H40" s="152">
        <f ca="1">(F40-F39)*H$10</f>
        <v>520.00000000043656</v>
      </c>
      <c r="I40" s="316">
        <f ca="1">(G40-G39)*H$10</f>
        <v>79.99999999992724</v>
      </c>
      <c r="J40" s="127">
        <f ca="1">ROUND(INDIRECT(ADDRESS(Данные!$A32,J$1,1,1,"Данные"), 1),2)</f>
        <v>9822.89</v>
      </c>
      <c r="K40" s="129">
        <f ca="1">ROUND(INDIRECT(ADDRESS(Данные!$A32,K$1,1,1,"Данные"), 1),2)</f>
        <v>2814.41</v>
      </c>
      <c r="L40" s="152">
        <f ca="1">(J40-J39)*L$10</f>
        <v>759.99999999476131</v>
      </c>
      <c r="M40" s="314">
        <f ca="1">(K40-K39)*L$10</f>
        <v>119.99999999898137</v>
      </c>
      <c r="N40" s="349">
        <f ca="1">ROUND(INDIRECT(ADDRESS(Данные!$A32,N$1,1,1,"Данные"), 1),2)</f>
        <v>22001.66</v>
      </c>
      <c r="O40" s="129">
        <f ca="1">ROUND(INDIRECT(ADDRESS(Данные!$A32,O$1,1,1,"Данные"), 1),2)</f>
        <v>5691.82</v>
      </c>
      <c r="P40" s="152">
        <f ca="1">(N40-N39)*P$10</f>
        <v>40.000000000145519</v>
      </c>
      <c r="Q40" s="316">
        <f ca="1">(O40-O39)*P$10</f>
        <v>3.9999999999054126</v>
      </c>
      <c r="R40" s="127"/>
      <c r="S40" s="129"/>
      <c r="T40" s="128"/>
      <c r="U40" s="292"/>
      <c r="V40" s="294">
        <f t="shared" ca="1" si="0"/>
        <v>45280.520833333336</v>
      </c>
      <c r="W40" s="335">
        <f t="shared" ca="1" si="1"/>
        <v>1339.9999999953252</v>
      </c>
      <c r="X40" s="339">
        <f t="shared" ca="1" si="2"/>
        <v>203.99999999881402</v>
      </c>
    </row>
    <row r="41" spans="1:24" s="126" customFormat="1" x14ac:dyDescent="0.2">
      <c r="A41" s="324">
        <f ca="1">INDIRECT(ADDRESS(Данные!$A33,4,1,1,"Данные"), 1)</f>
        <v>45280.541666666664</v>
      </c>
      <c r="B41" s="353">
        <f ca="1">ROUND(INDIRECT(ADDRESS(Данные!$A33,B$1,1,1,"Данные"), 1),2)</f>
        <v>1286.6400000000001</v>
      </c>
      <c r="C41" s="129">
        <f ca="1">ROUND(INDIRECT(ADDRESS(Данные!$A33,C$1,1,1,"Данные"), 1),2)</f>
        <v>403.56</v>
      </c>
      <c r="D41" s="152">
        <f ca="1">(B41-B39)*D$10</f>
        <v>19.99999999998181</v>
      </c>
      <c r="E41" s="314">
        <f ca="1">(C41-C39)*D$10</f>
        <v>0</v>
      </c>
      <c r="F41" s="349">
        <f ca="1">ROUND(INDIRECT(ADDRESS(Данные!$A33,F$1,1,1,"Данные"), 1),2)</f>
        <v>7401.02</v>
      </c>
      <c r="G41" s="129">
        <f ca="1">ROUND(INDIRECT(ADDRESS(Данные!$A33,G$1,1,1,"Данные"), 1),2)</f>
        <v>1749.19</v>
      </c>
      <c r="H41" s="152">
        <f ca="1">(F41-F39)*H$10</f>
        <v>1040.0000000008731</v>
      </c>
      <c r="I41" s="316">
        <f ca="1">(G41-G39)*H$10</f>
        <v>119.99999999989086</v>
      </c>
      <c r="J41" s="127">
        <f ca="1">ROUND(INDIRECT(ADDRESS(Данные!$A33,J$1,1,1,"Данные"), 1),2)</f>
        <v>9823.07</v>
      </c>
      <c r="K41" s="129">
        <f ca="1">ROUND(INDIRECT(ADDRESS(Данные!$A33,K$1,1,1,"Данные"), 1),2)</f>
        <v>2814.43</v>
      </c>
      <c r="L41" s="152">
        <f ca="1">(J41-J39)*L$10</f>
        <v>1479.9999999959255</v>
      </c>
      <c r="M41" s="314">
        <f ca="1">(K41-K39)*L$10</f>
        <v>199.99999999890861</v>
      </c>
      <c r="N41" s="349">
        <f ca="1">ROUND(INDIRECT(ADDRESS(Данные!$A33,N$1,1,1,"Данные"), 1),2)</f>
        <v>22001.84</v>
      </c>
      <c r="O41" s="129">
        <f ca="1">ROUND(INDIRECT(ADDRESS(Данные!$A33,O$1,1,1,"Данные"), 1),2)</f>
        <v>5691.84</v>
      </c>
      <c r="P41" s="152">
        <f ca="1">(N41-N39)*P$10</f>
        <v>76.000000000203727</v>
      </c>
      <c r="Q41" s="316">
        <f ca="1">(O41-O39)*P$10</f>
        <v>7.999999999992724</v>
      </c>
      <c r="R41" s="127"/>
      <c r="S41" s="129"/>
      <c r="T41" s="128"/>
      <c r="U41" s="292"/>
      <c r="V41" s="294">
        <f t="shared" ca="1" si="0"/>
        <v>45280.541666666664</v>
      </c>
      <c r="W41" s="335">
        <f t="shared" ca="1" si="1"/>
        <v>2615.9999999969841</v>
      </c>
      <c r="X41" s="339">
        <f t="shared" ca="1" si="2"/>
        <v>327.99999999879219</v>
      </c>
    </row>
    <row r="42" spans="1:24" s="126" customFormat="1" x14ac:dyDescent="0.2">
      <c r="A42" s="324">
        <f ca="1">INDIRECT(ADDRESS(Данные!$A34,4,1,1,"Данные"), 1)</f>
        <v>45280.5625</v>
      </c>
      <c r="B42" s="353">
        <f ca="1">ROUND(INDIRECT(ADDRESS(Данные!$A34,B$1,1,1,"Данные"), 1),2)</f>
        <v>1286.6500000000001</v>
      </c>
      <c r="C42" s="129">
        <f ca="1">ROUND(INDIRECT(ADDRESS(Данные!$A34,C$1,1,1,"Данные"), 1),2)</f>
        <v>403.56</v>
      </c>
      <c r="D42" s="128">
        <f ca="1">(B42-B41)*D$10</f>
        <v>19.99999999998181</v>
      </c>
      <c r="E42" s="292">
        <f ca="1">(C42-C41)*D$10</f>
        <v>0</v>
      </c>
      <c r="F42" s="349">
        <f ca="1">ROUND(INDIRECT(ADDRESS(Данные!$A34,F$1,1,1,"Данные"), 1),2)</f>
        <v>7401.15</v>
      </c>
      <c r="G42" s="129">
        <f ca="1">ROUND(INDIRECT(ADDRESS(Данные!$A34,G$1,1,1,"Данные"), 1),2)</f>
        <v>1749.21</v>
      </c>
      <c r="H42" s="152">
        <f ca="1">(F42-F41)*H$10</f>
        <v>519.99999999679858</v>
      </c>
      <c r="I42" s="316">
        <f ca="1">(G42-G41)*H$10</f>
        <v>79.99999999992724</v>
      </c>
      <c r="J42" s="127">
        <f ca="1">ROUND(INDIRECT(ADDRESS(Данные!$A34,J$1,1,1,"Данные"), 1),2)</f>
        <v>9823.25</v>
      </c>
      <c r="K42" s="129">
        <f ca="1">ROUND(INDIRECT(ADDRESS(Данные!$A34,K$1,1,1,"Данные"), 1),2)</f>
        <v>2814.46</v>
      </c>
      <c r="L42" s="152">
        <f ca="1">(J42-J41)*L$10</f>
        <v>720.00000000116415</v>
      </c>
      <c r="M42" s="314">
        <f ca="1">(K42-K41)*L$10</f>
        <v>120.00000000080036</v>
      </c>
      <c r="N42" s="349">
        <f ca="1">ROUND(INDIRECT(ADDRESS(Данные!$A34,N$1,1,1,"Данные"), 1),2)</f>
        <v>22002.02</v>
      </c>
      <c r="O42" s="129">
        <f ca="1">ROUND(INDIRECT(ADDRESS(Данные!$A34,O$1,1,1,"Данные"), 1),2)</f>
        <v>5691.86</v>
      </c>
      <c r="P42" s="152">
        <f ca="1">(N42-N41)*P$10</f>
        <v>36.000000000058208</v>
      </c>
      <c r="Q42" s="316">
        <f ca="1">(O42-O41)*P$10</f>
        <v>3.9999999999054126</v>
      </c>
      <c r="R42" s="127"/>
      <c r="S42" s="129"/>
      <c r="T42" s="128"/>
      <c r="U42" s="292"/>
      <c r="V42" s="294">
        <f t="shared" ca="1" si="0"/>
        <v>45280.5625</v>
      </c>
      <c r="W42" s="335">
        <f t="shared" ca="1" si="1"/>
        <v>1295.9999999980027</v>
      </c>
      <c r="X42" s="339">
        <f t="shared" ca="1" si="2"/>
        <v>204.00000000063301</v>
      </c>
    </row>
    <row r="43" spans="1:24" s="126" customFormat="1" x14ac:dyDescent="0.2">
      <c r="A43" s="324">
        <f ca="1">INDIRECT(ADDRESS(Данные!$A35,4,1,1,"Данные"), 1)</f>
        <v>45280.583333333336</v>
      </c>
      <c r="B43" s="353">
        <f ca="1">ROUND(INDIRECT(ADDRESS(Данные!$A35,B$1,1,1,"Данные"), 1),2)</f>
        <v>1286.6600000000001</v>
      </c>
      <c r="C43" s="129">
        <f ca="1">ROUND(INDIRECT(ADDRESS(Данные!$A35,C$1,1,1,"Данные"), 1),2)</f>
        <v>403.56</v>
      </c>
      <c r="D43" s="152">
        <f ca="1">(B43-B41)*D$10</f>
        <v>39.99999999996362</v>
      </c>
      <c r="E43" s="314">
        <f ca="1">(C43-C41)*D$10</f>
        <v>0</v>
      </c>
      <c r="F43" s="349">
        <f ca="1">ROUND(INDIRECT(ADDRESS(Данные!$A35,F$1,1,1,"Данные"), 1),2)</f>
        <v>7401.28</v>
      </c>
      <c r="G43" s="129">
        <f ca="1">ROUND(INDIRECT(ADDRESS(Данные!$A35,G$1,1,1,"Данные"), 1),2)</f>
        <v>1749.22</v>
      </c>
      <c r="H43" s="152">
        <f ca="1">(F43-F41)*H$10</f>
        <v>1039.9999999972351</v>
      </c>
      <c r="I43" s="316">
        <f ca="1">(G43-G41)*H$10</f>
        <v>119.99999999989086</v>
      </c>
      <c r="J43" s="127">
        <f ca="1">ROUND(INDIRECT(ADDRESS(Данные!$A35,J$1,1,1,"Данные"), 1),2)</f>
        <v>9823.44</v>
      </c>
      <c r="K43" s="129">
        <f ca="1">ROUND(INDIRECT(ADDRESS(Данные!$A35,K$1,1,1,"Данные"), 1),2)</f>
        <v>2814.48</v>
      </c>
      <c r="L43" s="152">
        <f ca="1">(J43-J41)*L$10</f>
        <v>1480.0000000032014</v>
      </c>
      <c r="M43" s="314">
        <f ca="1">(K43-K41)*L$10</f>
        <v>200.0000000007276</v>
      </c>
      <c r="N43" s="349">
        <f ca="1">ROUND(INDIRECT(ADDRESS(Данные!$A35,N$1,1,1,"Данные"), 1),2)</f>
        <v>22002.19</v>
      </c>
      <c r="O43" s="129">
        <f ca="1">ROUND(INDIRECT(ADDRESS(Данные!$A35,O$1,1,1,"Данные"), 1),2)</f>
        <v>5691.88</v>
      </c>
      <c r="P43" s="152">
        <f ca="1">(N43-N41)*P$10</f>
        <v>69.999999999708962</v>
      </c>
      <c r="Q43" s="316">
        <f ca="1">(O43-O41)*P$10</f>
        <v>7.999999999992724</v>
      </c>
      <c r="R43" s="127"/>
      <c r="S43" s="129"/>
      <c r="T43" s="128"/>
      <c r="U43" s="292"/>
      <c r="V43" s="294">
        <f t="shared" ca="1" si="0"/>
        <v>45280.583333333336</v>
      </c>
      <c r="W43" s="335">
        <f t="shared" ca="1" si="1"/>
        <v>2630.0000000001091</v>
      </c>
      <c r="X43" s="339">
        <f t="shared" ca="1" si="2"/>
        <v>328.00000000061118</v>
      </c>
    </row>
    <row r="44" spans="1:24" s="126" customFormat="1" x14ac:dyDescent="0.2">
      <c r="A44" s="324">
        <f ca="1">INDIRECT(ADDRESS(Данные!$A36,4,1,1,"Данные"), 1)</f>
        <v>45280.604166666664</v>
      </c>
      <c r="B44" s="353">
        <f ca="1">ROUND(INDIRECT(ADDRESS(Данные!$A36,B$1,1,1,"Данные"), 1),2)</f>
        <v>1286.67</v>
      </c>
      <c r="C44" s="129">
        <f ca="1">ROUND(INDIRECT(ADDRESS(Данные!$A36,C$1,1,1,"Данные"), 1),2)</f>
        <v>403.56</v>
      </c>
      <c r="D44" s="128">
        <f ca="1">(B44-B43)*D$10</f>
        <v>19.99999999998181</v>
      </c>
      <c r="E44" s="292">
        <f ca="1">(C44-C43)*D$10</f>
        <v>0</v>
      </c>
      <c r="F44" s="349">
        <f ca="1">ROUND(INDIRECT(ADDRESS(Данные!$A36,F$1,1,1,"Данные"), 1),2)</f>
        <v>7401.41</v>
      </c>
      <c r="G44" s="129">
        <f ca="1">ROUND(INDIRECT(ADDRESS(Данные!$A36,G$1,1,1,"Данные"), 1),2)</f>
        <v>1749.24</v>
      </c>
      <c r="H44" s="152">
        <f ca="1">(F44-F43)*H$10</f>
        <v>520.00000000043656</v>
      </c>
      <c r="I44" s="316">
        <f ca="1">(G44-G43)*H$10</f>
        <v>79.99999999992724</v>
      </c>
      <c r="J44" s="127">
        <f ca="1">ROUND(INDIRECT(ADDRESS(Данные!$A36,J$1,1,1,"Данные"), 1),2)</f>
        <v>9823.61</v>
      </c>
      <c r="K44" s="129">
        <f ca="1">ROUND(INDIRECT(ADDRESS(Данные!$A36,K$1,1,1,"Данные"), 1),2)</f>
        <v>2814.51</v>
      </c>
      <c r="L44" s="152">
        <f ca="1">(J44-J43)*L$10</f>
        <v>680.00000000029104</v>
      </c>
      <c r="M44" s="314">
        <f ca="1">(K44-K43)*L$10</f>
        <v>120.00000000080036</v>
      </c>
      <c r="N44" s="349">
        <f ca="1">ROUND(INDIRECT(ADDRESS(Данные!$A36,N$1,1,1,"Данные"), 1),2)</f>
        <v>22002.36</v>
      </c>
      <c r="O44" s="129">
        <f ca="1">ROUND(INDIRECT(ADDRESS(Данные!$A36,O$1,1,1,"Данные"), 1),2)</f>
        <v>5691.89</v>
      </c>
      <c r="P44" s="152">
        <f ca="1">(N44-N43)*P$10</f>
        <v>34.00000000037835</v>
      </c>
      <c r="Q44" s="316">
        <f ca="1">(O44-O43)*P$10</f>
        <v>2.0000000000436557</v>
      </c>
      <c r="R44" s="127"/>
      <c r="S44" s="129"/>
      <c r="T44" s="128"/>
      <c r="U44" s="292"/>
      <c r="V44" s="294">
        <f t="shared" ca="1" si="0"/>
        <v>45280.604166666664</v>
      </c>
      <c r="W44" s="335">
        <f t="shared" ca="1" si="1"/>
        <v>1254.0000000010878</v>
      </c>
      <c r="X44" s="339">
        <f t="shared" ca="1" si="2"/>
        <v>202.00000000077125</v>
      </c>
    </row>
    <row r="45" spans="1:24" s="126" customFormat="1" x14ac:dyDescent="0.2">
      <c r="A45" s="324">
        <f ca="1">INDIRECT(ADDRESS(Данные!$A37,4,1,1,"Данные"), 1)</f>
        <v>45280.625</v>
      </c>
      <c r="B45" s="353">
        <f ca="1">ROUND(INDIRECT(ADDRESS(Данные!$A37,B$1,1,1,"Данные"), 1),2)</f>
        <v>1286.67</v>
      </c>
      <c r="C45" s="129">
        <f ca="1">ROUND(INDIRECT(ADDRESS(Данные!$A37,C$1,1,1,"Данные"), 1),2)</f>
        <v>403.56</v>
      </c>
      <c r="D45" s="152">
        <f ca="1">(B45-B43)*D$10</f>
        <v>19.99999999998181</v>
      </c>
      <c r="E45" s="314">
        <f ca="1">(C45-C43)*D$10</f>
        <v>0</v>
      </c>
      <c r="F45" s="349">
        <f ca="1">ROUND(INDIRECT(ADDRESS(Данные!$A37,F$1,1,1,"Данные"), 1),2)</f>
        <v>7401.54</v>
      </c>
      <c r="G45" s="129">
        <f ca="1">ROUND(INDIRECT(ADDRESS(Данные!$A37,G$1,1,1,"Данные"), 1),2)</f>
        <v>1749.26</v>
      </c>
      <c r="H45" s="152">
        <f ca="1">(F45-F43)*H$10</f>
        <v>1040.0000000008731</v>
      </c>
      <c r="I45" s="316">
        <f ca="1">(G45-G43)*H$10</f>
        <v>159.99999999985448</v>
      </c>
      <c r="J45" s="127">
        <f ca="1">ROUND(INDIRECT(ADDRESS(Данные!$A37,J$1,1,1,"Данные"), 1),2)</f>
        <v>9823.7900000000009</v>
      </c>
      <c r="K45" s="129">
        <f ca="1">ROUND(INDIRECT(ADDRESS(Данные!$A37,K$1,1,1,"Данные"), 1),2)</f>
        <v>2814.53</v>
      </c>
      <c r="L45" s="152">
        <f ca="1">(J45-J43)*L$10</f>
        <v>1400.0000000014552</v>
      </c>
      <c r="M45" s="314">
        <f ca="1">(K45-K43)*L$10</f>
        <v>200.0000000007276</v>
      </c>
      <c r="N45" s="349">
        <f ca="1">ROUND(INDIRECT(ADDRESS(Данные!$A37,N$1,1,1,"Данные"), 1),2)</f>
        <v>22002.53</v>
      </c>
      <c r="O45" s="129">
        <f ca="1">ROUND(INDIRECT(ADDRESS(Данные!$A37,O$1,1,1,"Данные"), 1),2)</f>
        <v>5691.92</v>
      </c>
      <c r="P45" s="152">
        <f ca="1">(N45-N43)*P$10</f>
        <v>68.000000000029104</v>
      </c>
      <c r="Q45" s="316">
        <f ca="1">(O45-O43)*P$10</f>
        <v>7.999999999992724</v>
      </c>
      <c r="R45" s="127"/>
      <c r="S45" s="129"/>
      <c r="T45" s="128"/>
      <c r="U45" s="292"/>
      <c r="V45" s="294">
        <f t="shared" ca="1" si="0"/>
        <v>45280.625</v>
      </c>
      <c r="W45" s="335">
        <f t="shared" ca="1" si="1"/>
        <v>2528.0000000023392</v>
      </c>
      <c r="X45" s="339">
        <f t="shared" ca="1" si="2"/>
        <v>368.0000000005748</v>
      </c>
    </row>
    <row r="46" spans="1:24" s="126" customFormat="1" x14ac:dyDescent="0.2">
      <c r="A46" s="324">
        <f ca="1">INDIRECT(ADDRESS(Данные!$A38,4,1,1,"Данные"), 1)</f>
        <v>45280.645833333336</v>
      </c>
      <c r="B46" s="353">
        <f ca="1">ROUND(INDIRECT(ADDRESS(Данные!$A38,B$1,1,1,"Данные"), 1),2)</f>
        <v>1286.68</v>
      </c>
      <c r="C46" s="129">
        <f ca="1">ROUND(INDIRECT(ADDRESS(Данные!$A38,C$1,1,1,"Данные"), 1),2)</f>
        <v>403.56</v>
      </c>
      <c r="D46" s="128">
        <f ca="1">(B46-B45)*D$10</f>
        <v>19.99999999998181</v>
      </c>
      <c r="E46" s="292">
        <f ca="1">(C46-C45)*D$10</f>
        <v>0</v>
      </c>
      <c r="F46" s="349">
        <f ca="1">ROUND(INDIRECT(ADDRESS(Данные!$A38,F$1,1,1,"Данные"), 1),2)</f>
        <v>7401.67</v>
      </c>
      <c r="G46" s="129">
        <f ca="1">ROUND(INDIRECT(ADDRESS(Данные!$A38,G$1,1,1,"Данные"), 1),2)</f>
        <v>1749.27</v>
      </c>
      <c r="H46" s="152">
        <f ca="1">(F46-F45)*H$10</f>
        <v>520.00000000043656</v>
      </c>
      <c r="I46" s="316">
        <f ca="1">(G46-G45)*H$10</f>
        <v>39.99999999996362</v>
      </c>
      <c r="J46" s="127">
        <f ca="1">ROUND(INDIRECT(ADDRESS(Данные!$A38,J$1,1,1,"Данные"), 1),2)</f>
        <v>9823.9699999999993</v>
      </c>
      <c r="K46" s="129">
        <f ca="1">ROUND(INDIRECT(ADDRESS(Данные!$A38,K$1,1,1,"Данные"), 1),2)</f>
        <v>2814.56</v>
      </c>
      <c r="L46" s="152">
        <f ca="1">(J46-J45)*L$10</f>
        <v>719.9999999938882</v>
      </c>
      <c r="M46" s="314">
        <f ca="1">(K46-K45)*L$10</f>
        <v>119.99999999898137</v>
      </c>
      <c r="N46" s="349">
        <f ca="1">ROUND(INDIRECT(ADDRESS(Данные!$A38,N$1,1,1,"Данные"), 1),2)</f>
        <v>22002.71</v>
      </c>
      <c r="O46" s="129">
        <f ca="1">ROUND(INDIRECT(ADDRESS(Данные!$A38,O$1,1,1,"Данные"), 1),2)</f>
        <v>5691.94</v>
      </c>
      <c r="P46" s="152">
        <f ca="1">(N46-N45)*P$10</f>
        <v>36.000000000058208</v>
      </c>
      <c r="Q46" s="316">
        <f ca="1">(O46-O45)*P$10</f>
        <v>3.9999999999054126</v>
      </c>
      <c r="R46" s="127"/>
      <c r="S46" s="129"/>
      <c r="T46" s="128"/>
      <c r="U46" s="292"/>
      <c r="V46" s="294">
        <f t="shared" ca="1" si="0"/>
        <v>45280.645833333336</v>
      </c>
      <c r="W46" s="335">
        <f t="shared" ca="1" si="1"/>
        <v>1295.9999999943648</v>
      </c>
      <c r="X46" s="339">
        <f t="shared" ca="1" si="2"/>
        <v>163.9999999988504</v>
      </c>
    </row>
    <row r="47" spans="1:24" s="126" customFormat="1" x14ac:dyDescent="0.2">
      <c r="A47" s="324">
        <f ca="1">INDIRECT(ADDRESS(Данные!$A39,4,1,1,"Данные"), 1)</f>
        <v>45280.666666666664</v>
      </c>
      <c r="B47" s="353">
        <f ca="1">ROUND(INDIRECT(ADDRESS(Данные!$A39,B$1,1,1,"Данные"), 1),2)</f>
        <v>1286.69</v>
      </c>
      <c r="C47" s="129">
        <f ca="1">ROUND(INDIRECT(ADDRESS(Данные!$A39,C$1,1,1,"Данные"), 1),2)</f>
        <v>403.56</v>
      </c>
      <c r="D47" s="152">
        <f ca="1">(B47-B45)*D$10</f>
        <v>39.99999999996362</v>
      </c>
      <c r="E47" s="314">
        <f ca="1">(C47-C45)*D$10</f>
        <v>0</v>
      </c>
      <c r="F47" s="349">
        <f ca="1">ROUND(INDIRECT(ADDRESS(Данные!$A39,F$1,1,1,"Данные"), 1),2)</f>
        <v>7401.79</v>
      </c>
      <c r="G47" s="129">
        <f ca="1">ROUND(INDIRECT(ADDRESS(Данные!$A39,G$1,1,1,"Данные"), 1),2)</f>
        <v>1749.29</v>
      </c>
      <c r="H47" s="152">
        <f ca="1">(F47-F45)*H$10</f>
        <v>1000</v>
      </c>
      <c r="I47" s="316">
        <f ca="1">(G47-G45)*H$10</f>
        <v>119.99999999989086</v>
      </c>
      <c r="J47" s="127">
        <f ca="1">ROUND(INDIRECT(ADDRESS(Данные!$A39,J$1,1,1,"Данные"), 1),2)</f>
        <v>9824.14</v>
      </c>
      <c r="K47" s="129">
        <f ca="1">ROUND(INDIRECT(ADDRESS(Данные!$A39,K$1,1,1,"Данные"), 1),2)</f>
        <v>2814.58</v>
      </c>
      <c r="L47" s="152">
        <f ca="1">(J47-J45)*L$10</f>
        <v>1399.9999999941792</v>
      </c>
      <c r="M47" s="314">
        <f ca="1">(K47-K45)*L$10</f>
        <v>199.99999999890861</v>
      </c>
      <c r="N47" s="349">
        <f ca="1">ROUND(INDIRECT(ADDRESS(Данные!$A39,N$1,1,1,"Данные"), 1),2)</f>
        <v>22002.9</v>
      </c>
      <c r="O47" s="129">
        <f ca="1">ROUND(INDIRECT(ADDRESS(Данные!$A39,O$1,1,1,"Данные"), 1),2)</f>
        <v>5691.96</v>
      </c>
      <c r="P47" s="152">
        <f ca="1">(N47-N45)*P$10</f>
        <v>74.000000000523869</v>
      </c>
      <c r="Q47" s="316">
        <f ca="1">(O47-O45)*P$10</f>
        <v>7.999999999992724</v>
      </c>
      <c r="R47" s="127"/>
      <c r="S47" s="129"/>
      <c r="T47" s="128"/>
      <c r="U47" s="292"/>
      <c r="V47" s="294">
        <f t="shared" ca="1" si="0"/>
        <v>45280.666666666664</v>
      </c>
      <c r="W47" s="335">
        <f t="shared" ca="1" si="1"/>
        <v>2513.9999999946667</v>
      </c>
      <c r="X47" s="339">
        <f t="shared" ca="1" si="2"/>
        <v>327.99999999879219</v>
      </c>
    </row>
    <row r="48" spans="1:24" s="126" customFormat="1" x14ac:dyDescent="0.2">
      <c r="A48" s="324">
        <f ca="1">INDIRECT(ADDRESS(Данные!$A40,4,1,1,"Данные"), 1)</f>
        <v>45280.6875</v>
      </c>
      <c r="B48" s="353">
        <f ca="1">ROUND(INDIRECT(ADDRESS(Данные!$A40,B$1,1,1,"Данные"), 1),2)</f>
        <v>1286.7</v>
      </c>
      <c r="C48" s="129">
        <f ca="1">ROUND(INDIRECT(ADDRESS(Данные!$A40,C$1,1,1,"Данные"), 1),2)</f>
        <v>403.56</v>
      </c>
      <c r="D48" s="128">
        <f ca="1">(B48-B47)*D$10</f>
        <v>19.99999999998181</v>
      </c>
      <c r="E48" s="292">
        <f ca="1">(C48-C47)*D$10</f>
        <v>0</v>
      </c>
      <c r="F48" s="349">
        <f ca="1">ROUND(INDIRECT(ADDRESS(Данные!$A40,F$1,1,1,"Данные"), 1),2)</f>
        <v>7401.92</v>
      </c>
      <c r="G48" s="129">
        <f ca="1">ROUND(INDIRECT(ADDRESS(Данные!$A40,G$1,1,1,"Данные"), 1),2)</f>
        <v>1749.3</v>
      </c>
      <c r="H48" s="152">
        <f ca="1">(F48-F47)*H$10</f>
        <v>520.00000000043656</v>
      </c>
      <c r="I48" s="316">
        <f ca="1">(G48-G47)*H$10</f>
        <v>39.99999999996362</v>
      </c>
      <c r="J48" s="127">
        <f ca="1">ROUND(INDIRECT(ADDRESS(Данные!$A40,J$1,1,1,"Данные"), 1),2)</f>
        <v>9824.32</v>
      </c>
      <c r="K48" s="129">
        <f ca="1">ROUND(INDIRECT(ADDRESS(Данные!$A40,K$1,1,1,"Данные"), 1),2)</f>
        <v>2814.6</v>
      </c>
      <c r="L48" s="152">
        <f ca="1">(J48-J47)*L$10</f>
        <v>720.00000000116415</v>
      </c>
      <c r="M48" s="314">
        <f ca="1">(K48-K47)*L$10</f>
        <v>79.99999999992724</v>
      </c>
      <c r="N48" s="349">
        <f ca="1">ROUND(INDIRECT(ADDRESS(Данные!$A40,N$1,1,1,"Данные"), 1),2)</f>
        <v>22003.07</v>
      </c>
      <c r="O48" s="129">
        <f ca="1">ROUND(INDIRECT(ADDRESS(Данные!$A40,O$1,1,1,"Данные"), 1),2)</f>
        <v>5691.98</v>
      </c>
      <c r="P48" s="152">
        <f ca="1">(N48-N47)*P$10</f>
        <v>33.999999999650754</v>
      </c>
      <c r="Q48" s="316">
        <f ca="1">(O48-O47)*P$10</f>
        <v>3.9999999999054126</v>
      </c>
      <c r="R48" s="127"/>
      <c r="S48" s="129"/>
      <c r="T48" s="128"/>
      <c r="U48" s="292"/>
      <c r="V48" s="294">
        <f t="shared" ca="1" si="0"/>
        <v>45280.6875</v>
      </c>
      <c r="W48" s="335">
        <f t="shared" ca="1" si="1"/>
        <v>1294.0000000012333</v>
      </c>
      <c r="X48" s="339">
        <f t="shared" ca="1" si="2"/>
        <v>123.99999999979627</v>
      </c>
    </row>
    <row r="49" spans="1:24" s="126" customFormat="1" x14ac:dyDescent="0.2">
      <c r="A49" s="324">
        <f ca="1">INDIRECT(ADDRESS(Данные!$A41,4,1,1,"Данные"), 1)</f>
        <v>45280.708333333336</v>
      </c>
      <c r="B49" s="353">
        <f ca="1">ROUND(INDIRECT(ADDRESS(Данные!$A41,B$1,1,1,"Данные"), 1),2)</f>
        <v>1286.71</v>
      </c>
      <c r="C49" s="129">
        <f ca="1">ROUND(INDIRECT(ADDRESS(Данные!$A41,C$1,1,1,"Данные"), 1),2)</f>
        <v>403.56</v>
      </c>
      <c r="D49" s="152">
        <f ca="1">(B49-B47)*D$10</f>
        <v>39.99999999996362</v>
      </c>
      <c r="E49" s="314">
        <f ca="1">(C49-C47)*D$10</f>
        <v>0</v>
      </c>
      <c r="F49" s="349">
        <f ca="1">ROUND(INDIRECT(ADDRESS(Данные!$A41,F$1,1,1,"Данные"), 1),2)</f>
        <v>7402.05</v>
      </c>
      <c r="G49" s="129">
        <f ca="1">ROUND(INDIRECT(ADDRESS(Данные!$A41,G$1,1,1,"Данные"), 1),2)</f>
        <v>1749.32</v>
      </c>
      <c r="H49" s="152">
        <f ca="1">(F49-F47)*H$10</f>
        <v>1040.0000000008731</v>
      </c>
      <c r="I49" s="316">
        <f ca="1">(G49-G47)*H$10</f>
        <v>119.99999999989086</v>
      </c>
      <c r="J49" s="127">
        <f ca="1">ROUND(INDIRECT(ADDRESS(Данные!$A41,J$1,1,1,"Данные"), 1),2)</f>
        <v>9824.5</v>
      </c>
      <c r="K49" s="129">
        <f ca="1">ROUND(INDIRECT(ADDRESS(Данные!$A41,K$1,1,1,"Данные"), 1),2)</f>
        <v>2814.63</v>
      </c>
      <c r="L49" s="152">
        <f ca="1">(J49-J47)*L$10</f>
        <v>1440.0000000023283</v>
      </c>
      <c r="M49" s="314">
        <f ca="1">(K49-K47)*L$10</f>
        <v>200.0000000007276</v>
      </c>
      <c r="N49" s="349">
        <f ca="1">ROUND(INDIRECT(ADDRESS(Данные!$A41,N$1,1,1,"Данные"), 1),2)</f>
        <v>22003.25</v>
      </c>
      <c r="O49" s="129">
        <f ca="1">ROUND(INDIRECT(ADDRESS(Данные!$A41,O$1,1,1,"Данные"), 1),2)</f>
        <v>5692</v>
      </c>
      <c r="P49" s="152">
        <f ca="1">(N49-N47)*P$10</f>
        <v>69.999999999708962</v>
      </c>
      <c r="Q49" s="316">
        <f ca="1">(O49-O47)*P$10</f>
        <v>7.999999999992724</v>
      </c>
      <c r="R49" s="127"/>
      <c r="S49" s="129"/>
      <c r="T49" s="128"/>
      <c r="U49" s="292"/>
      <c r="V49" s="294">
        <f t="shared" ca="1" si="0"/>
        <v>45280.708333333336</v>
      </c>
      <c r="W49" s="335">
        <f t="shared" ca="1" si="1"/>
        <v>2590.000000002874</v>
      </c>
      <c r="X49" s="339">
        <f t="shared" ca="1" si="2"/>
        <v>328.00000000061118</v>
      </c>
    </row>
    <row r="50" spans="1:24" s="126" customFormat="1" x14ac:dyDescent="0.2">
      <c r="A50" s="324">
        <f ca="1">INDIRECT(ADDRESS(Данные!$A42,4,1,1,"Данные"), 1)</f>
        <v>45280.729166666664</v>
      </c>
      <c r="B50" s="353">
        <f ca="1">ROUND(INDIRECT(ADDRESS(Данные!$A42,B$1,1,1,"Данные"), 1),2)</f>
        <v>1286.71</v>
      </c>
      <c r="C50" s="129">
        <f ca="1">ROUND(INDIRECT(ADDRESS(Данные!$A42,C$1,1,1,"Данные"), 1),2)</f>
        <v>403.57</v>
      </c>
      <c r="D50" s="128">
        <f ca="1">(B50-B49)*D$10</f>
        <v>0</v>
      </c>
      <c r="E50" s="292">
        <f ca="1">(C50-C49)*D$10</f>
        <v>19.99999999998181</v>
      </c>
      <c r="F50" s="349">
        <f ca="1">ROUND(INDIRECT(ADDRESS(Данные!$A42,F$1,1,1,"Данные"), 1),2)</f>
        <v>7402.19</v>
      </c>
      <c r="G50" s="129">
        <f ca="1">ROUND(INDIRECT(ADDRESS(Данные!$A42,G$1,1,1,"Данные"), 1),2)</f>
        <v>1749.33</v>
      </c>
      <c r="H50" s="152">
        <f ca="1">(F50-F49)*H$10</f>
        <v>559.99999999767169</v>
      </c>
      <c r="I50" s="316">
        <f ca="1">(G50-G49)*H$10</f>
        <v>39.99999999996362</v>
      </c>
      <c r="J50" s="127">
        <f ca="1">ROUND(INDIRECT(ADDRESS(Данные!$A42,J$1,1,1,"Данные"), 1),2)</f>
        <v>9824.68</v>
      </c>
      <c r="K50" s="129">
        <f ca="1">ROUND(INDIRECT(ADDRESS(Данные!$A42,K$1,1,1,"Данные"), 1),2)</f>
        <v>2814.66</v>
      </c>
      <c r="L50" s="152">
        <f ca="1">(J50-J49)*L$10</f>
        <v>720.00000000116415</v>
      </c>
      <c r="M50" s="314">
        <f ca="1">(K50-K49)*L$10</f>
        <v>119.99999999898137</v>
      </c>
      <c r="N50" s="349">
        <f ca="1">ROUND(INDIRECT(ADDRESS(Данные!$A42,N$1,1,1,"Данные"), 1),2)</f>
        <v>22003.42</v>
      </c>
      <c r="O50" s="129">
        <f ca="1">ROUND(INDIRECT(ADDRESS(Данные!$A42,O$1,1,1,"Данные"), 1),2)</f>
        <v>5692.02</v>
      </c>
      <c r="P50" s="152">
        <f ca="1">(N50-N49)*P$10</f>
        <v>33.999999999650754</v>
      </c>
      <c r="Q50" s="316">
        <f ca="1">(O50-O49)*P$10</f>
        <v>4.0000000000873115</v>
      </c>
      <c r="R50" s="127"/>
      <c r="S50" s="129"/>
      <c r="T50" s="128"/>
      <c r="U50" s="292"/>
      <c r="V50" s="294">
        <f t="shared" ca="1" si="0"/>
        <v>45280.729166666664</v>
      </c>
      <c r="W50" s="335">
        <f t="shared" ca="1" si="1"/>
        <v>1313.9999999984866</v>
      </c>
      <c r="X50" s="339">
        <f t="shared" ca="1" si="2"/>
        <v>183.99999999901411</v>
      </c>
    </row>
    <row r="51" spans="1:24" s="126" customFormat="1" x14ac:dyDescent="0.2">
      <c r="A51" s="324">
        <f ca="1">INDIRECT(ADDRESS(Данные!$A43,4,1,1,"Данные"), 1)</f>
        <v>45280.75</v>
      </c>
      <c r="B51" s="353">
        <f ca="1">ROUND(INDIRECT(ADDRESS(Данные!$A43,B$1,1,1,"Данные"), 1),2)</f>
        <v>1286.72</v>
      </c>
      <c r="C51" s="129">
        <f ca="1">ROUND(INDIRECT(ADDRESS(Данные!$A43,C$1,1,1,"Данные"), 1),2)</f>
        <v>403.57</v>
      </c>
      <c r="D51" s="152">
        <f ca="1">(B51-B49)*D$10</f>
        <v>19.99999999998181</v>
      </c>
      <c r="E51" s="314">
        <f ca="1">(C51-C49)*D$10</f>
        <v>19.99999999998181</v>
      </c>
      <c r="F51" s="349">
        <f ca="1">ROUND(INDIRECT(ADDRESS(Данные!$A43,F$1,1,1,"Данные"), 1),2)</f>
        <v>7402.32</v>
      </c>
      <c r="G51" s="129">
        <f ca="1">ROUND(INDIRECT(ADDRESS(Данные!$A43,G$1,1,1,"Данные"), 1),2)</f>
        <v>1749.35</v>
      </c>
      <c r="H51" s="152">
        <f ca="1">(F51-F49)*H$10</f>
        <v>1079.9999999981083</v>
      </c>
      <c r="I51" s="316">
        <f ca="1">(G51-G49)*H$10</f>
        <v>119.99999999989086</v>
      </c>
      <c r="J51" s="127">
        <f ca="1">ROUND(INDIRECT(ADDRESS(Данные!$A43,J$1,1,1,"Данные"), 1),2)</f>
        <v>9824.86</v>
      </c>
      <c r="K51" s="129">
        <f ca="1">ROUND(INDIRECT(ADDRESS(Данные!$A43,K$1,1,1,"Данные"), 1),2)</f>
        <v>2814.68</v>
      </c>
      <c r="L51" s="152">
        <f ca="1">(J51-J49)*L$10</f>
        <v>1440.0000000023283</v>
      </c>
      <c r="M51" s="314">
        <f ca="1">(K51-K49)*L$10</f>
        <v>199.99999999890861</v>
      </c>
      <c r="N51" s="349">
        <f ca="1">ROUND(INDIRECT(ADDRESS(Данные!$A43,N$1,1,1,"Данные"), 1),2)</f>
        <v>22003.599999999999</v>
      </c>
      <c r="O51" s="129">
        <f ca="1">ROUND(INDIRECT(ADDRESS(Данные!$A43,O$1,1,1,"Данные"), 1),2)</f>
        <v>5692.04</v>
      </c>
      <c r="P51" s="152">
        <f ca="1">(N51-N49)*P$10</f>
        <v>69.999999999708962</v>
      </c>
      <c r="Q51" s="316">
        <f ca="1">(O51-O49)*P$10</f>
        <v>7.999999999992724</v>
      </c>
      <c r="R51" s="127"/>
      <c r="S51" s="129"/>
      <c r="T51" s="128"/>
      <c r="U51" s="292"/>
      <c r="V51" s="294">
        <f t="shared" ca="1" si="0"/>
        <v>45280.75</v>
      </c>
      <c r="W51" s="335">
        <f t="shared" ca="1" si="1"/>
        <v>2610.0000000001273</v>
      </c>
      <c r="X51" s="339">
        <f t="shared" ca="1" si="2"/>
        <v>347.999999998774</v>
      </c>
    </row>
    <row r="52" spans="1:24" s="126" customFormat="1" x14ac:dyDescent="0.2">
      <c r="A52" s="324">
        <f ca="1">INDIRECT(ADDRESS(Данные!$A44,4,1,1,"Данные"), 1)</f>
        <v>45280.770833333336</v>
      </c>
      <c r="B52" s="353">
        <f ca="1">ROUND(INDIRECT(ADDRESS(Данные!$A44,B$1,1,1,"Данные"), 1),2)</f>
        <v>1286.73</v>
      </c>
      <c r="C52" s="129">
        <f ca="1">ROUND(INDIRECT(ADDRESS(Данные!$A44,C$1,1,1,"Данные"), 1),2)</f>
        <v>403.57</v>
      </c>
      <c r="D52" s="128">
        <f ca="1">(B52-B51)*D$10</f>
        <v>19.99999999998181</v>
      </c>
      <c r="E52" s="292">
        <f ca="1">(C52-C51)*D$10</f>
        <v>0</v>
      </c>
      <c r="F52" s="349">
        <f ca="1">ROUND(INDIRECT(ADDRESS(Данные!$A44,F$1,1,1,"Данные"), 1),2)</f>
        <v>7402.47</v>
      </c>
      <c r="G52" s="129">
        <f ca="1">ROUND(INDIRECT(ADDRESS(Данные!$A44,G$1,1,1,"Данные"), 1),2)</f>
        <v>1749.36</v>
      </c>
      <c r="H52" s="152">
        <f ca="1">(F52-F51)*H$10</f>
        <v>600.00000000218279</v>
      </c>
      <c r="I52" s="316">
        <f ca="1">(G52-G51)*H$10</f>
        <v>39.99999999996362</v>
      </c>
      <c r="J52" s="127">
        <f ca="1">ROUND(INDIRECT(ADDRESS(Данные!$A44,J$1,1,1,"Данные"), 1),2)</f>
        <v>9825.0400000000009</v>
      </c>
      <c r="K52" s="129">
        <f ca="1">ROUND(INDIRECT(ADDRESS(Данные!$A44,K$1,1,1,"Данные"), 1),2)</f>
        <v>2814.7</v>
      </c>
      <c r="L52" s="152">
        <f ca="1">(J52-J51)*L$10</f>
        <v>720.00000000116415</v>
      </c>
      <c r="M52" s="314">
        <f ca="1">(K52-K51)*L$10</f>
        <v>79.99999999992724</v>
      </c>
      <c r="N52" s="349">
        <f ca="1">ROUND(INDIRECT(ADDRESS(Данные!$A44,N$1,1,1,"Данные"), 1),2)</f>
        <v>22003.79</v>
      </c>
      <c r="O52" s="129">
        <f ca="1">ROUND(INDIRECT(ADDRESS(Данные!$A44,O$1,1,1,"Данные"), 1),2)</f>
        <v>5692.06</v>
      </c>
      <c r="P52" s="152">
        <f ca="1">(N52-N51)*P$10</f>
        <v>38.000000000465661</v>
      </c>
      <c r="Q52" s="316">
        <f ca="1">(O52-O51)*P$10</f>
        <v>4.0000000000873115</v>
      </c>
      <c r="R52" s="127"/>
      <c r="S52" s="129"/>
      <c r="T52" s="128"/>
      <c r="U52" s="292"/>
      <c r="V52" s="294">
        <f t="shared" ca="1" si="0"/>
        <v>45280.770833333336</v>
      </c>
      <c r="W52" s="335">
        <f t="shared" ca="1" si="1"/>
        <v>1378.0000000037944</v>
      </c>
      <c r="X52" s="339">
        <f t="shared" ca="1" si="2"/>
        <v>123.99999999997817</v>
      </c>
    </row>
    <row r="53" spans="1:24" s="126" customFormat="1" x14ac:dyDescent="0.2">
      <c r="A53" s="324">
        <f ca="1">INDIRECT(ADDRESS(Данные!$A45,4,1,1,"Данные"), 1)</f>
        <v>45280.791666666664</v>
      </c>
      <c r="B53" s="353">
        <f ca="1">ROUND(INDIRECT(ADDRESS(Данные!$A45,B$1,1,1,"Данные"), 1),2)</f>
        <v>1286.74</v>
      </c>
      <c r="C53" s="129">
        <f ca="1">ROUND(INDIRECT(ADDRESS(Данные!$A45,C$1,1,1,"Данные"), 1),2)</f>
        <v>403.57</v>
      </c>
      <c r="D53" s="152">
        <f ca="1">(B53-B51)*D$10</f>
        <v>39.99999999996362</v>
      </c>
      <c r="E53" s="314">
        <f ca="1">(C53-C51)*D$10</f>
        <v>0</v>
      </c>
      <c r="F53" s="349">
        <f ca="1">ROUND(INDIRECT(ADDRESS(Данные!$A45,F$1,1,1,"Данные"), 1),2)</f>
        <v>7402.62</v>
      </c>
      <c r="G53" s="129">
        <f ca="1">ROUND(INDIRECT(ADDRESS(Данные!$A45,G$1,1,1,"Данные"), 1),2)</f>
        <v>1749.37</v>
      </c>
      <c r="H53" s="152">
        <f ca="1">(F53-F51)*H$10</f>
        <v>1200.0000000007276</v>
      </c>
      <c r="I53" s="316">
        <f ca="1">(G53-G51)*H$10</f>
        <v>79.99999999992724</v>
      </c>
      <c r="J53" s="127">
        <f ca="1">ROUND(INDIRECT(ADDRESS(Данные!$A45,J$1,1,1,"Данные"), 1),2)</f>
        <v>9825.23</v>
      </c>
      <c r="K53" s="129">
        <f ca="1">ROUND(INDIRECT(ADDRESS(Данные!$A45,K$1,1,1,"Данные"), 1),2)</f>
        <v>2814.73</v>
      </c>
      <c r="L53" s="152">
        <f ca="1">(J53-J51)*L$10</f>
        <v>1479.9999999959255</v>
      </c>
      <c r="M53" s="314">
        <f ca="1">(K53-K51)*L$10</f>
        <v>200.0000000007276</v>
      </c>
      <c r="N53" s="349">
        <f ca="1">ROUND(INDIRECT(ADDRESS(Данные!$A45,N$1,1,1,"Данные"), 1),2)</f>
        <v>22003.98</v>
      </c>
      <c r="O53" s="129">
        <f ca="1">ROUND(INDIRECT(ADDRESS(Данные!$A45,O$1,1,1,"Данные"), 1),2)</f>
        <v>5692.08</v>
      </c>
      <c r="P53" s="152">
        <f ca="1">(N53-N51)*P$10</f>
        <v>76.000000000203727</v>
      </c>
      <c r="Q53" s="316">
        <f ca="1">(O53-O51)*P$10</f>
        <v>7.999999999992724</v>
      </c>
      <c r="R53" s="127"/>
      <c r="S53" s="129"/>
      <c r="T53" s="128"/>
      <c r="U53" s="292"/>
      <c r="V53" s="294">
        <f t="shared" ca="1" si="0"/>
        <v>45280.791666666664</v>
      </c>
      <c r="W53" s="335">
        <f t="shared" ca="1" si="1"/>
        <v>2795.9999999968204</v>
      </c>
      <c r="X53" s="339">
        <f t="shared" ca="1" si="2"/>
        <v>288.00000000064756</v>
      </c>
    </row>
    <row r="54" spans="1:24" s="126" customFormat="1" x14ac:dyDescent="0.2">
      <c r="A54" s="324">
        <f ca="1">INDIRECT(ADDRESS(Данные!$A46,4,1,1,"Данные"), 1)</f>
        <v>45280.8125</v>
      </c>
      <c r="B54" s="353">
        <f ca="1">ROUND(INDIRECT(ADDRESS(Данные!$A46,B$1,1,1,"Данные"), 1),2)</f>
        <v>1286.74</v>
      </c>
      <c r="C54" s="129">
        <f ca="1">ROUND(INDIRECT(ADDRESS(Данные!$A46,C$1,1,1,"Данные"), 1),2)</f>
        <v>403.57</v>
      </c>
      <c r="D54" s="128">
        <f ca="1">(B54-B53)*D$10</f>
        <v>0</v>
      </c>
      <c r="E54" s="292">
        <f ca="1">(C54-C53)*D$10</f>
        <v>0</v>
      </c>
      <c r="F54" s="349">
        <f ca="1">ROUND(INDIRECT(ADDRESS(Данные!$A46,F$1,1,1,"Данные"), 1),2)</f>
        <v>7402.77</v>
      </c>
      <c r="G54" s="129">
        <f ca="1">ROUND(INDIRECT(ADDRESS(Данные!$A46,G$1,1,1,"Данные"), 1),2)</f>
        <v>1749.39</v>
      </c>
      <c r="H54" s="152">
        <f ca="1">(F54-F53)*H$10</f>
        <v>600.00000000218279</v>
      </c>
      <c r="I54" s="316">
        <f ca="1">(G54-G53)*H$10</f>
        <v>80.000000000836735</v>
      </c>
      <c r="J54" s="127">
        <f ca="1">ROUND(INDIRECT(ADDRESS(Данные!$A46,J$1,1,1,"Данные"), 1),2)</f>
        <v>9825.42</v>
      </c>
      <c r="K54" s="129">
        <f ca="1">ROUND(INDIRECT(ADDRESS(Данные!$A46,K$1,1,1,"Данные"), 1),2)</f>
        <v>2814.75</v>
      </c>
      <c r="L54" s="152">
        <f ca="1">(J54-J53)*L$10</f>
        <v>760.00000000203727</v>
      </c>
      <c r="M54" s="314">
        <f ca="1">(K54-K53)*L$10</f>
        <v>79.99999999992724</v>
      </c>
      <c r="N54" s="349">
        <f ca="1">ROUND(INDIRECT(ADDRESS(Данные!$A46,N$1,1,1,"Данные"), 1),2)</f>
        <v>22004.17</v>
      </c>
      <c r="O54" s="129">
        <f ca="1">ROUND(INDIRECT(ADDRESS(Данные!$A46,O$1,1,1,"Данные"), 1),2)</f>
        <v>5692.1</v>
      </c>
      <c r="P54" s="152">
        <f ca="1">(N54-N53)*P$10</f>
        <v>37.999999999738066</v>
      </c>
      <c r="Q54" s="316">
        <f ca="1">(O54-O53)*P$10</f>
        <v>4.0000000000873115</v>
      </c>
      <c r="R54" s="127"/>
      <c r="S54" s="129"/>
      <c r="T54" s="128"/>
      <c r="U54" s="292"/>
      <c r="V54" s="294">
        <f t="shared" ca="1" si="0"/>
        <v>45280.8125</v>
      </c>
      <c r="W54" s="335">
        <f t="shared" ca="1" si="1"/>
        <v>1398.0000000039581</v>
      </c>
      <c r="X54" s="339">
        <f t="shared" ca="1" si="2"/>
        <v>164.00000000085129</v>
      </c>
    </row>
    <row r="55" spans="1:24" s="126" customFormat="1" x14ac:dyDescent="0.2">
      <c r="A55" s="324">
        <f ca="1">INDIRECT(ADDRESS(Данные!$A47,4,1,1,"Данные"), 1)</f>
        <v>45280.833333333336</v>
      </c>
      <c r="B55" s="353">
        <f ca="1">ROUND(INDIRECT(ADDRESS(Данные!$A47,B$1,1,1,"Данные"), 1),2)</f>
        <v>1286.75</v>
      </c>
      <c r="C55" s="129">
        <f ca="1">ROUND(INDIRECT(ADDRESS(Данные!$A47,C$1,1,1,"Данные"), 1),2)</f>
        <v>403.57</v>
      </c>
      <c r="D55" s="152">
        <f ca="1">(B55-B53)*D$10</f>
        <v>19.99999999998181</v>
      </c>
      <c r="E55" s="314">
        <f ca="1">(C55-C53)*D$10</f>
        <v>0</v>
      </c>
      <c r="F55" s="349">
        <f ca="1">ROUND(INDIRECT(ADDRESS(Данные!$A47,F$1,1,1,"Данные"), 1),2)</f>
        <v>7402.92</v>
      </c>
      <c r="G55" s="129">
        <f ca="1">ROUND(INDIRECT(ADDRESS(Данные!$A47,G$1,1,1,"Данные"), 1),2)</f>
        <v>1749.4</v>
      </c>
      <c r="H55" s="152">
        <f ca="1">(F55-F53)*H$10</f>
        <v>1200.0000000007276</v>
      </c>
      <c r="I55" s="316">
        <f ca="1">(G55-G53)*H$10</f>
        <v>120.00000000080036</v>
      </c>
      <c r="J55" s="127">
        <f ca="1">ROUND(INDIRECT(ADDRESS(Данные!$A47,J$1,1,1,"Данные"), 1),2)</f>
        <v>9825.61</v>
      </c>
      <c r="K55" s="129">
        <f ca="1">ROUND(INDIRECT(ADDRESS(Данные!$A47,K$1,1,1,"Данные"), 1),2)</f>
        <v>2814.78</v>
      </c>
      <c r="L55" s="152">
        <f ca="1">(J55-J53)*L$10</f>
        <v>1520.0000000040745</v>
      </c>
      <c r="M55" s="314">
        <f ca="1">(K55-K53)*L$10</f>
        <v>200.0000000007276</v>
      </c>
      <c r="N55" s="349">
        <f ca="1">ROUND(INDIRECT(ADDRESS(Данные!$A47,N$1,1,1,"Данные"), 1),2)</f>
        <v>22004.37</v>
      </c>
      <c r="O55" s="129">
        <f ca="1">ROUND(INDIRECT(ADDRESS(Данные!$A47,O$1,1,1,"Данные"), 1),2)</f>
        <v>5692.12</v>
      </c>
      <c r="P55" s="152">
        <f ca="1">(N55-N53)*P$10</f>
        <v>77.999999999883585</v>
      </c>
      <c r="Q55" s="316">
        <f ca="1">(O55-O53)*P$10</f>
        <v>7.999999999992724</v>
      </c>
      <c r="R55" s="127"/>
      <c r="S55" s="129"/>
      <c r="T55" s="128"/>
      <c r="U55" s="292"/>
      <c r="V55" s="294">
        <f t="shared" ca="1" si="0"/>
        <v>45280.833333333336</v>
      </c>
      <c r="W55" s="335">
        <f t="shared" ca="1" si="1"/>
        <v>2818.0000000046675</v>
      </c>
      <c r="X55" s="339">
        <f t="shared" ca="1" si="2"/>
        <v>328.00000000152068</v>
      </c>
    </row>
    <row r="56" spans="1:24" s="126" customFormat="1" x14ac:dyDescent="0.2">
      <c r="A56" s="324">
        <f ca="1">INDIRECT(ADDRESS(Данные!$A48,4,1,1,"Данные"), 1)</f>
        <v>45280.854166666664</v>
      </c>
      <c r="B56" s="353">
        <f ca="1">ROUND(INDIRECT(ADDRESS(Данные!$A48,B$1,1,1,"Данные"), 1),2)</f>
        <v>1286.76</v>
      </c>
      <c r="C56" s="129">
        <f ca="1">ROUND(INDIRECT(ADDRESS(Данные!$A48,C$1,1,1,"Данные"), 1),2)</f>
        <v>403.57</v>
      </c>
      <c r="D56" s="128">
        <f ca="1">(B56-B55)*D$10</f>
        <v>19.99999999998181</v>
      </c>
      <c r="E56" s="292">
        <f ca="1">(C56-C55)*D$10</f>
        <v>0</v>
      </c>
      <c r="F56" s="349">
        <f ca="1">ROUND(INDIRECT(ADDRESS(Данные!$A48,F$1,1,1,"Данные"), 1),2)</f>
        <v>7403.07</v>
      </c>
      <c r="G56" s="129">
        <f ca="1">ROUND(INDIRECT(ADDRESS(Данные!$A48,G$1,1,1,"Данные"), 1),2)</f>
        <v>1749.42</v>
      </c>
      <c r="H56" s="152">
        <f ca="1">(F56-F55)*H$10</f>
        <v>599.99999999854481</v>
      </c>
      <c r="I56" s="316">
        <f ca="1">(G56-G55)*H$10</f>
        <v>79.99999999992724</v>
      </c>
      <c r="J56" s="127">
        <f ca="1">ROUND(INDIRECT(ADDRESS(Данные!$A48,J$1,1,1,"Данные"), 1),2)</f>
        <v>9825.7900000000009</v>
      </c>
      <c r="K56" s="129">
        <f ca="1">ROUND(INDIRECT(ADDRESS(Данные!$A48,K$1,1,1,"Данные"), 1),2)</f>
        <v>2814.8</v>
      </c>
      <c r="L56" s="152">
        <f ca="1">(J56-J55)*L$10</f>
        <v>720.00000000116415</v>
      </c>
      <c r="M56" s="314">
        <f ca="1">(K56-K55)*L$10</f>
        <v>79.99999999992724</v>
      </c>
      <c r="N56" s="349">
        <f ca="1">ROUND(INDIRECT(ADDRESS(Данные!$A48,N$1,1,1,"Данные"), 1),2)</f>
        <v>22004.58</v>
      </c>
      <c r="O56" s="129">
        <f ca="1">ROUND(INDIRECT(ADDRESS(Данные!$A48,O$1,1,1,"Данные"), 1),2)</f>
        <v>5692.14</v>
      </c>
      <c r="P56" s="152">
        <f ca="1">(N56-N55)*P$10</f>
        <v>42.000000000552973</v>
      </c>
      <c r="Q56" s="316">
        <f ca="1">(O56-O55)*P$10</f>
        <v>4.0000000000873115</v>
      </c>
      <c r="R56" s="127"/>
      <c r="S56" s="129"/>
      <c r="T56" s="128"/>
      <c r="U56" s="292"/>
      <c r="V56" s="294">
        <f t="shared" ca="1" si="0"/>
        <v>45280.854166666664</v>
      </c>
      <c r="W56" s="335">
        <f t="shared" ca="1" si="1"/>
        <v>1382.0000000002437</v>
      </c>
      <c r="X56" s="339">
        <f t="shared" ca="1" si="2"/>
        <v>163.99999999994179</v>
      </c>
    </row>
    <row r="57" spans="1:24" s="126" customFormat="1" x14ac:dyDescent="0.2">
      <c r="A57" s="324">
        <f ca="1">INDIRECT(ADDRESS(Данные!$A49,4,1,1,"Данные"), 1)</f>
        <v>45280.875</v>
      </c>
      <c r="B57" s="353">
        <f ca="1">ROUND(INDIRECT(ADDRESS(Данные!$A49,B$1,1,1,"Данные"), 1),2)</f>
        <v>1286.77</v>
      </c>
      <c r="C57" s="129">
        <f ca="1">ROUND(INDIRECT(ADDRESS(Данные!$A49,C$1,1,1,"Данные"), 1),2)</f>
        <v>403.57</v>
      </c>
      <c r="D57" s="152">
        <f ca="1">(B57-B55)*D$10</f>
        <v>39.99999999996362</v>
      </c>
      <c r="E57" s="314">
        <f ca="1">(C57-C55)*D$10</f>
        <v>0</v>
      </c>
      <c r="F57" s="349">
        <f ca="1">ROUND(INDIRECT(ADDRESS(Данные!$A49,F$1,1,1,"Данные"), 1),2)</f>
        <v>7403.22</v>
      </c>
      <c r="G57" s="129">
        <f ca="1">ROUND(INDIRECT(ADDRESS(Данные!$A49,G$1,1,1,"Данные"), 1),2)</f>
        <v>1749.43</v>
      </c>
      <c r="H57" s="152">
        <f ca="1">(F57-F55)*H$10</f>
        <v>1200.0000000007276</v>
      </c>
      <c r="I57" s="316">
        <f ca="1">(G57-G55)*H$10</f>
        <v>119.99999999989086</v>
      </c>
      <c r="J57" s="127">
        <f ca="1">ROUND(INDIRECT(ADDRESS(Данные!$A49,J$1,1,1,"Данные"), 1),2)</f>
        <v>9825.9699999999993</v>
      </c>
      <c r="K57" s="129">
        <f ca="1">ROUND(INDIRECT(ADDRESS(Данные!$A49,K$1,1,1,"Данные"), 1),2)</f>
        <v>2814.82</v>
      </c>
      <c r="L57" s="152">
        <f ca="1">(J57-J55)*L$10</f>
        <v>1439.9999999950523</v>
      </c>
      <c r="M57" s="314">
        <f ca="1">(K57-K55)*L$10</f>
        <v>159.99999999985448</v>
      </c>
      <c r="N57" s="349">
        <f ca="1">ROUND(INDIRECT(ADDRESS(Данные!$A49,N$1,1,1,"Данные"), 1),2)</f>
        <v>22004.78</v>
      </c>
      <c r="O57" s="129">
        <f ca="1">ROUND(INDIRECT(ADDRESS(Данные!$A49,O$1,1,1,"Данные"), 1),2)</f>
        <v>5692.16</v>
      </c>
      <c r="P57" s="152">
        <f ca="1">(N57-N55)*P$10</f>
        <v>81.999999999970896</v>
      </c>
      <c r="Q57" s="316">
        <f ca="1">(O57-O55)*P$10</f>
        <v>7.999999999992724</v>
      </c>
      <c r="R57" s="127"/>
      <c r="S57" s="129"/>
      <c r="T57" s="128"/>
      <c r="U57" s="292"/>
      <c r="V57" s="294">
        <f t="shared" ca="1" si="0"/>
        <v>45280.875</v>
      </c>
      <c r="W57" s="335">
        <f t="shared" ca="1" si="1"/>
        <v>2761.9999999957145</v>
      </c>
      <c r="X57" s="339">
        <f t="shared" ca="1" si="2"/>
        <v>287.99999999973807</v>
      </c>
    </row>
    <row r="58" spans="1:24" s="126" customFormat="1" x14ac:dyDescent="0.2">
      <c r="A58" s="324">
        <f ca="1">INDIRECT(ADDRESS(Данные!$A50,4,1,1,"Данные"), 1)</f>
        <v>45280.895833333336</v>
      </c>
      <c r="B58" s="353">
        <f ca="1">ROUND(INDIRECT(ADDRESS(Данные!$A50,B$1,1,1,"Данные"), 1),2)</f>
        <v>1286.77</v>
      </c>
      <c r="C58" s="129">
        <f ca="1">ROUND(INDIRECT(ADDRESS(Данные!$A50,C$1,1,1,"Данные"), 1),2)</f>
        <v>403.57</v>
      </c>
      <c r="D58" s="128">
        <f ca="1">(B58-B57)*D$10</f>
        <v>0</v>
      </c>
      <c r="E58" s="292">
        <f ca="1">(C58-C57)*D$10</f>
        <v>0</v>
      </c>
      <c r="F58" s="349">
        <f ca="1">ROUND(INDIRECT(ADDRESS(Данные!$A50,F$1,1,1,"Данные"), 1),2)</f>
        <v>7403.37</v>
      </c>
      <c r="G58" s="129">
        <f ca="1">ROUND(INDIRECT(ADDRESS(Данные!$A50,G$1,1,1,"Данные"), 1),2)</f>
        <v>1749.45</v>
      </c>
      <c r="H58" s="152">
        <f ca="1">(F58-F57)*H$10</f>
        <v>599.99999999854481</v>
      </c>
      <c r="I58" s="316">
        <f ca="1">(G58-G57)*H$10</f>
        <v>79.99999999992724</v>
      </c>
      <c r="J58" s="127">
        <f ca="1">ROUND(INDIRECT(ADDRESS(Данные!$A50,J$1,1,1,"Данные"), 1),2)</f>
        <v>9826.16</v>
      </c>
      <c r="K58" s="129">
        <f ca="1">ROUND(INDIRECT(ADDRESS(Данные!$A50,K$1,1,1,"Данные"), 1),2)</f>
        <v>2814.85</v>
      </c>
      <c r="L58" s="152">
        <f ca="1">(J58-J57)*L$10</f>
        <v>760.00000000203727</v>
      </c>
      <c r="M58" s="314">
        <f ca="1">(K58-K57)*L$10</f>
        <v>119.99999999898137</v>
      </c>
      <c r="N58" s="349">
        <f ca="1">ROUND(INDIRECT(ADDRESS(Данные!$A50,N$1,1,1,"Данные"), 1),2)</f>
        <v>22004.97</v>
      </c>
      <c r="O58" s="129">
        <f ca="1">ROUND(INDIRECT(ADDRESS(Данные!$A50,O$1,1,1,"Данные"), 1),2)</f>
        <v>5692.18</v>
      </c>
      <c r="P58" s="152">
        <f ca="1">(N58-N57)*P$10</f>
        <v>38.000000000465661</v>
      </c>
      <c r="Q58" s="316">
        <f ca="1">(O58-O57)*P$10</f>
        <v>4.0000000000873115</v>
      </c>
      <c r="R58" s="127"/>
      <c r="S58" s="129"/>
      <c r="T58" s="128"/>
      <c r="U58" s="292"/>
      <c r="V58" s="294">
        <f t="shared" ca="1" si="0"/>
        <v>45280.895833333336</v>
      </c>
      <c r="W58" s="335">
        <f t="shared" ca="1" si="1"/>
        <v>1398.0000000010477</v>
      </c>
      <c r="X58" s="339">
        <f t="shared" ca="1" si="2"/>
        <v>203.99999999899592</v>
      </c>
    </row>
    <row r="59" spans="1:24" s="126" customFormat="1" x14ac:dyDescent="0.2">
      <c r="A59" s="324">
        <f ca="1">INDIRECT(ADDRESS(Данные!$A51,4,1,1,"Данные"), 1)</f>
        <v>45280.916666666664</v>
      </c>
      <c r="B59" s="353">
        <f ca="1">ROUND(INDIRECT(ADDRESS(Данные!$A51,B$1,1,1,"Данные"), 1),2)</f>
        <v>1286.78</v>
      </c>
      <c r="C59" s="129">
        <f ca="1">ROUND(INDIRECT(ADDRESS(Данные!$A51,C$1,1,1,"Данные"), 1),2)</f>
        <v>403.57</v>
      </c>
      <c r="D59" s="152">
        <f ca="1">(B59-B57)*D$10</f>
        <v>19.99999999998181</v>
      </c>
      <c r="E59" s="314">
        <f ca="1">(C59-C57)*D$10</f>
        <v>0</v>
      </c>
      <c r="F59" s="349">
        <f ca="1">ROUND(INDIRECT(ADDRESS(Данные!$A51,F$1,1,1,"Данные"), 1),2)</f>
        <v>7403.52</v>
      </c>
      <c r="G59" s="129">
        <f ca="1">ROUND(INDIRECT(ADDRESS(Данные!$A51,G$1,1,1,"Данные"), 1),2)</f>
        <v>1749.46</v>
      </c>
      <c r="H59" s="152">
        <f ca="1">(F59-F57)*H$10</f>
        <v>1200.0000000007276</v>
      </c>
      <c r="I59" s="316">
        <f ca="1">(G59-G57)*H$10</f>
        <v>119.99999999989086</v>
      </c>
      <c r="J59" s="127">
        <f ca="1">ROUND(INDIRECT(ADDRESS(Данные!$A51,J$1,1,1,"Данные"), 1),2)</f>
        <v>9826.34</v>
      </c>
      <c r="K59" s="129">
        <f ca="1">ROUND(INDIRECT(ADDRESS(Данные!$A51,K$1,1,1,"Данные"), 1),2)</f>
        <v>2814.87</v>
      </c>
      <c r="L59" s="152">
        <f ca="1">(J59-J57)*L$10</f>
        <v>1480.0000000032014</v>
      </c>
      <c r="M59" s="314">
        <f ca="1">(K59-K57)*L$10</f>
        <v>199.99999999890861</v>
      </c>
      <c r="N59" s="349">
        <f ca="1">ROUND(INDIRECT(ADDRESS(Данные!$A51,N$1,1,1,"Данные"), 1),2)</f>
        <v>22005.15</v>
      </c>
      <c r="O59" s="129">
        <f ca="1">ROUND(INDIRECT(ADDRESS(Данные!$A51,O$1,1,1,"Данные"), 1),2)</f>
        <v>5692.2</v>
      </c>
      <c r="P59" s="152">
        <f ca="1">(N59-N57)*P$10</f>
        <v>74.000000000523869</v>
      </c>
      <c r="Q59" s="316">
        <f ca="1">(O59-O57)*P$10</f>
        <v>7.999999999992724</v>
      </c>
      <c r="R59" s="127"/>
      <c r="S59" s="129"/>
      <c r="T59" s="128"/>
      <c r="U59" s="292"/>
      <c r="V59" s="294">
        <f t="shared" ca="1" si="0"/>
        <v>45280.916666666664</v>
      </c>
      <c r="W59" s="335">
        <f t="shared" ca="1" si="1"/>
        <v>2774.0000000044347</v>
      </c>
      <c r="X59" s="339">
        <f t="shared" ca="1" si="2"/>
        <v>327.99999999879219</v>
      </c>
    </row>
    <row r="60" spans="1:24" s="126" customFormat="1" x14ac:dyDescent="0.2">
      <c r="A60" s="324">
        <f ca="1">INDIRECT(ADDRESS(Данные!$A52,4,1,1,"Данные"), 1)</f>
        <v>45280.9375</v>
      </c>
      <c r="B60" s="353">
        <f ca="1">ROUND(INDIRECT(ADDRESS(Данные!$A52,B$1,1,1,"Данные"), 1),2)</f>
        <v>1286.79</v>
      </c>
      <c r="C60" s="129">
        <f ca="1">ROUND(INDIRECT(ADDRESS(Данные!$A52,C$1,1,1,"Данные"), 1),2)</f>
        <v>403.57</v>
      </c>
      <c r="D60" s="128">
        <f ca="1">(B60-B59)*D$10</f>
        <v>19.99999999998181</v>
      </c>
      <c r="E60" s="292">
        <f ca="1">(C60-C59)*D$10</f>
        <v>0</v>
      </c>
      <c r="F60" s="349">
        <f ca="1">ROUND(INDIRECT(ADDRESS(Данные!$A52,F$1,1,1,"Данные"), 1),2)</f>
        <v>7403.67</v>
      </c>
      <c r="G60" s="129">
        <f ca="1">ROUND(INDIRECT(ADDRESS(Данные!$A52,G$1,1,1,"Данные"), 1),2)</f>
        <v>1749.48</v>
      </c>
      <c r="H60" s="152">
        <f ca="1">(F60-F59)*H$10</f>
        <v>599.99999999854481</v>
      </c>
      <c r="I60" s="316">
        <f ca="1">(G60-G59)*H$10</f>
        <v>79.99999999992724</v>
      </c>
      <c r="J60" s="127">
        <f ca="1">ROUND(INDIRECT(ADDRESS(Данные!$A52,J$1,1,1,"Данные"), 1),2)</f>
        <v>9826.52</v>
      </c>
      <c r="K60" s="129">
        <f ca="1">ROUND(INDIRECT(ADDRESS(Данные!$A52,K$1,1,1,"Данные"), 1),2)</f>
        <v>2814.89</v>
      </c>
      <c r="L60" s="152">
        <f ca="1">(J60-J59)*L$10</f>
        <v>720.00000000116415</v>
      </c>
      <c r="M60" s="314">
        <f ca="1">(K60-K59)*L$10</f>
        <v>79.99999999992724</v>
      </c>
      <c r="N60" s="349">
        <f ca="1">ROUND(INDIRECT(ADDRESS(Данные!$A52,N$1,1,1,"Данные"), 1),2)</f>
        <v>22005.35</v>
      </c>
      <c r="O60" s="129">
        <f ca="1">ROUND(INDIRECT(ADDRESS(Данные!$A52,O$1,1,1,"Данные"), 1),2)</f>
        <v>5692.22</v>
      </c>
      <c r="P60" s="152">
        <f ca="1">(N60-N59)*P$10</f>
        <v>39.999999999417923</v>
      </c>
      <c r="Q60" s="316">
        <f ca="1">(O60-O59)*P$10</f>
        <v>4.0000000000873115</v>
      </c>
      <c r="R60" s="127"/>
      <c r="S60" s="129"/>
      <c r="T60" s="128"/>
      <c r="U60" s="292"/>
      <c r="V60" s="294">
        <f t="shared" ca="1" si="0"/>
        <v>45280.9375</v>
      </c>
      <c r="W60" s="335">
        <f t="shared" ca="1" si="1"/>
        <v>1379.9999999991087</v>
      </c>
      <c r="X60" s="339">
        <f t="shared" ca="1" si="2"/>
        <v>163.99999999994179</v>
      </c>
    </row>
    <row r="61" spans="1:24" s="126" customFormat="1" x14ac:dyDescent="0.2">
      <c r="A61" s="324">
        <f ca="1">INDIRECT(ADDRESS(Данные!$A53,4,1,1,"Данные"), 1)</f>
        <v>45280.958333333336</v>
      </c>
      <c r="B61" s="353">
        <f ca="1">ROUND(INDIRECT(ADDRESS(Данные!$A53,B$1,1,1,"Данные"), 1),2)</f>
        <v>1286.79</v>
      </c>
      <c r="C61" s="129">
        <f ca="1">ROUND(INDIRECT(ADDRESS(Данные!$A53,C$1,1,1,"Данные"), 1),2)</f>
        <v>403.57</v>
      </c>
      <c r="D61" s="152">
        <f ca="1">(B61-B59)*D$10</f>
        <v>19.99999999998181</v>
      </c>
      <c r="E61" s="314">
        <f ca="1">(C61-C59)*D$10</f>
        <v>0</v>
      </c>
      <c r="F61" s="349">
        <f ca="1">ROUND(INDIRECT(ADDRESS(Данные!$A53,F$1,1,1,"Данные"), 1),2)</f>
        <v>7403.81</v>
      </c>
      <c r="G61" s="129">
        <f ca="1">ROUND(INDIRECT(ADDRESS(Данные!$A53,G$1,1,1,"Данные"), 1),2)</f>
        <v>1749.49</v>
      </c>
      <c r="H61" s="152">
        <f ca="1">(F61-F59)*H$10</f>
        <v>1159.9999999998545</v>
      </c>
      <c r="I61" s="316">
        <f ca="1">(G61-G59)*H$10</f>
        <v>119.99999999989086</v>
      </c>
      <c r="J61" s="127">
        <f ca="1">ROUND(INDIRECT(ADDRESS(Данные!$A53,J$1,1,1,"Данные"), 1),2)</f>
        <v>9826.7000000000007</v>
      </c>
      <c r="K61" s="129">
        <f ca="1">ROUND(INDIRECT(ADDRESS(Данные!$A53,K$1,1,1,"Данные"), 1),2)</f>
        <v>2814.92</v>
      </c>
      <c r="L61" s="152">
        <f ca="1">(J61-J59)*L$10</f>
        <v>1440.0000000023283</v>
      </c>
      <c r="M61" s="314">
        <f ca="1">(K61-K59)*L$10</f>
        <v>200.0000000007276</v>
      </c>
      <c r="N61" s="349">
        <f ca="1">ROUND(INDIRECT(ADDRESS(Данные!$A53,N$1,1,1,"Данные"), 1),2)</f>
        <v>22005.54</v>
      </c>
      <c r="O61" s="129">
        <f ca="1">ROUND(INDIRECT(ADDRESS(Данные!$A53,O$1,1,1,"Данные"), 1),2)</f>
        <v>5692.24</v>
      </c>
      <c r="P61" s="152">
        <f ca="1">(N61-N59)*P$10</f>
        <v>77.999999999883585</v>
      </c>
      <c r="Q61" s="316">
        <f ca="1">(O61-O59)*P$10</f>
        <v>7.999999999992724</v>
      </c>
      <c r="R61" s="127"/>
      <c r="S61" s="129"/>
      <c r="T61" s="128"/>
      <c r="U61" s="292"/>
      <c r="V61" s="294">
        <f t="shared" ca="1" si="0"/>
        <v>45280.958333333336</v>
      </c>
      <c r="W61" s="335">
        <f t="shared" ca="1" si="1"/>
        <v>2698.0000000020482</v>
      </c>
      <c r="X61" s="339">
        <f t="shared" ca="1" si="2"/>
        <v>328.00000000061118</v>
      </c>
    </row>
    <row r="62" spans="1:24" s="126" customFormat="1" x14ac:dyDescent="0.2">
      <c r="A62" s="324">
        <f ca="1">INDIRECT(ADDRESS(Данные!$A54,4,1,1,"Данные"), 1)</f>
        <v>45280.979166666664</v>
      </c>
      <c r="B62" s="353">
        <f ca="1">ROUND(INDIRECT(ADDRESS(Данные!$A54,B$1,1,1,"Данные"), 1),2)</f>
        <v>1286.8</v>
      </c>
      <c r="C62" s="129">
        <f ca="1">ROUND(INDIRECT(ADDRESS(Данные!$A54,C$1,1,1,"Данные"), 1),2)</f>
        <v>403.57</v>
      </c>
      <c r="D62" s="128">
        <f ca="1">(B62-B61)*D$10</f>
        <v>19.99999999998181</v>
      </c>
      <c r="E62" s="292">
        <f ca="1">(C62-C61)*D$10</f>
        <v>0</v>
      </c>
      <c r="F62" s="349">
        <f ca="1">ROUND(INDIRECT(ADDRESS(Данные!$A54,F$1,1,1,"Данные"), 1),2)</f>
        <v>7403.96</v>
      </c>
      <c r="G62" s="129">
        <f ca="1">ROUND(INDIRECT(ADDRESS(Данные!$A54,G$1,1,1,"Данные"), 1),2)</f>
        <v>1749.51</v>
      </c>
      <c r="H62" s="152">
        <f ca="1">(F62-F61)*H$10</f>
        <v>599.99999999854481</v>
      </c>
      <c r="I62" s="316">
        <f ca="1">(G62-G61)*H$10</f>
        <v>79.99999999992724</v>
      </c>
      <c r="J62" s="127">
        <f ca="1">ROUND(INDIRECT(ADDRESS(Данные!$A54,J$1,1,1,"Данные"), 1),2)</f>
        <v>9826.89</v>
      </c>
      <c r="K62" s="129">
        <f ca="1">ROUND(INDIRECT(ADDRESS(Данные!$A54,K$1,1,1,"Данные"), 1),2)</f>
        <v>2814.94</v>
      </c>
      <c r="L62" s="152">
        <f ca="1">(J62-J61)*L$10</f>
        <v>759.99999999476131</v>
      </c>
      <c r="M62" s="314">
        <f ca="1">(K62-K61)*L$10</f>
        <v>79.99999999992724</v>
      </c>
      <c r="N62" s="349">
        <f ca="1">ROUND(INDIRECT(ADDRESS(Данные!$A54,N$1,1,1,"Данные"), 1),2)</f>
        <v>22005.72</v>
      </c>
      <c r="O62" s="129">
        <f ca="1">ROUND(INDIRECT(ADDRESS(Данные!$A54,O$1,1,1,"Данные"), 1),2)</f>
        <v>5692.26</v>
      </c>
      <c r="P62" s="152">
        <f ca="1">(N62-N61)*P$10</f>
        <v>36.000000000058208</v>
      </c>
      <c r="Q62" s="316">
        <f ca="1">(O62-O61)*P$10</f>
        <v>4.0000000000873115</v>
      </c>
      <c r="R62" s="127"/>
      <c r="S62" s="129"/>
      <c r="T62" s="128"/>
      <c r="U62" s="292"/>
      <c r="V62" s="294">
        <f t="shared" ca="1" si="0"/>
        <v>45280.979166666664</v>
      </c>
      <c r="W62" s="335">
        <f t="shared" ca="1" si="1"/>
        <v>1415.9999999933461</v>
      </c>
      <c r="X62" s="339">
        <f t="shared" ca="1" si="2"/>
        <v>163.99999999994179</v>
      </c>
    </row>
    <row r="63" spans="1:24" s="126" customFormat="1" ht="13.5" thickBot="1" x14ac:dyDescent="0.25">
      <c r="A63" s="325">
        <f ca="1">INDIRECT(ADDRESS(Данные!$A55,4,1,1,"Данные"), 1)</f>
        <v>45281</v>
      </c>
      <c r="B63" s="130">
        <f ca="1">ROUND(INDIRECT(ADDRESS(Данные!$A55,B$1,1,1,"Данные"), 1),2)</f>
        <v>1286.81</v>
      </c>
      <c r="C63" s="130">
        <f ca="1">ROUND(INDIRECT(ADDRESS(Данные!$A55,C$1,1,1,"Данные"), 1),2)</f>
        <v>403.57</v>
      </c>
      <c r="D63" s="287">
        <f ca="1">(B63-B61)*D$10</f>
        <v>39.99999999996362</v>
      </c>
      <c r="E63" s="291">
        <f ca="1">(C63-C61)*D$10</f>
        <v>0</v>
      </c>
      <c r="F63" s="263">
        <f ca="1">ROUND(INDIRECT(ADDRESS(Данные!$A55,F$1,1,1,"Данные"), 1),2)</f>
        <v>7404.1</v>
      </c>
      <c r="G63" s="130">
        <f ca="1">ROUND(INDIRECT(ADDRESS(Данные!$A55,G$1,1,1,"Данные"), 1),2)</f>
        <v>1749.52</v>
      </c>
      <c r="H63" s="287">
        <f ca="1">(F63-F61)*H$10</f>
        <v>1159.9999999998545</v>
      </c>
      <c r="I63" s="262">
        <f ca="1">(G63-G61)*H$10</f>
        <v>119.99999999989086</v>
      </c>
      <c r="J63" s="288">
        <f ca="1">ROUND(INDIRECT(ADDRESS(Данные!$A55,J$1,1,1,"Данные"), 1),2)</f>
        <v>9827.09</v>
      </c>
      <c r="K63" s="130">
        <f ca="1">ROUND(INDIRECT(ADDRESS(Данные!$A55,K$1,1,1,"Данные"), 1),2)</f>
        <v>2814.97</v>
      </c>
      <c r="L63" s="287">
        <f ca="1">(J63-J61)*L$10</f>
        <v>1559.9999999976717</v>
      </c>
      <c r="M63" s="291">
        <f ca="1">(K63-K61)*L$10</f>
        <v>199.99999999890861</v>
      </c>
      <c r="N63" s="263">
        <f ca="1">ROUND(INDIRECT(ADDRESS(Данные!$A55,N$1,1,1,"Данные"), 1),2)</f>
        <v>22005.919999999998</v>
      </c>
      <c r="O63" s="130">
        <f ca="1">ROUND(INDIRECT(ADDRESS(Данные!$A55,O$1,1,1,"Данные"), 1),2)</f>
        <v>5692.28</v>
      </c>
      <c r="P63" s="287">
        <f ca="1">(N63-N61)*P$10</f>
        <v>75.999999999476131</v>
      </c>
      <c r="Q63" s="262">
        <f ca="1">(O63-O61)*P$10</f>
        <v>7.999999999992724</v>
      </c>
      <c r="R63" s="288"/>
      <c r="S63" s="130"/>
      <c r="T63" s="131"/>
      <c r="U63" s="293"/>
      <c r="V63" s="295">
        <f t="shared" ca="1" si="0"/>
        <v>45281</v>
      </c>
      <c r="W63" s="336">
        <f t="shared" ca="1" si="1"/>
        <v>2835.9999999969659</v>
      </c>
      <c r="X63" s="333">
        <f t="shared" ca="1" si="2"/>
        <v>327.99999999879219</v>
      </c>
    </row>
    <row r="64" spans="1:24" s="126" customFormat="1" x14ac:dyDescent="0.2">
      <c r="F64" s="126" t="s">
        <v>2</v>
      </c>
    </row>
    <row r="65" spans="1:24" s="126" customFormat="1" x14ac:dyDescent="0.2">
      <c r="A65" s="126" t="s">
        <v>2</v>
      </c>
      <c r="C65" s="154" t="s">
        <v>27</v>
      </c>
      <c r="D65" s="269">
        <f ca="1">D$17+D$19+D$21+D$23+D$25+D$27+D$29+D$31+D$33+D$35+D$37+D$39+D$41+D$43+D$45+D$47+D$49+D$51+D$53+D$55+D$57+D$59+D$61+D$63</f>
        <v>739.99999999978172</v>
      </c>
      <c r="E65" s="269">
        <f ca="1">E$17+E$19+E$21+E$23+E$25+E$27+E$29+E$31+E$33+E$35+E$37+E$39+E$41+E$43+E$45+E$47+E$49+E$51+E$53+E$55+E$57+E$59+E$61+E$63</f>
        <v>59.99999999994543</v>
      </c>
      <c r="F65"/>
      <c r="G65" s="154" t="s">
        <v>27</v>
      </c>
      <c r="H65" s="269">
        <f t="shared" ref="H65:X65" ca="1" si="3">H$17+H$19+H$21+H$23+H$25+H$27+H$29+H$31+H$33+H$35+H$37+H$39+H$41+H$43+H$45+H$47+H$49+H$51+H$53+H$55+H$57+H$59+H$61+H$63</f>
        <v>26319.999999999709</v>
      </c>
      <c r="I65" s="269">
        <f t="shared" ca="1" si="3"/>
        <v>2840.0000000001455</v>
      </c>
      <c r="J65"/>
      <c r="K65" s="154" t="s">
        <v>27</v>
      </c>
      <c r="L65" s="269">
        <f t="shared" ca="1" si="3"/>
        <v>35639.999999999418</v>
      </c>
      <c r="M65" s="269">
        <f t="shared" ca="1" si="3"/>
        <v>4759.9999999983993</v>
      </c>
      <c r="N65"/>
      <c r="O65" s="154" t="s">
        <v>27</v>
      </c>
      <c r="P65" s="269">
        <f t="shared" ca="1" si="3"/>
        <v>1901.9999999996799</v>
      </c>
      <c r="Q65" s="269">
        <f t="shared" ca="1" si="3"/>
        <v>207.99999999999272</v>
      </c>
      <c r="R65"/>
      <c r="S65" s="154" t="s">
        <v>27</v>
      </c>
      <c r="T65" s="269">
        <f t="shared" si="3"/>
        <v>0</v>
      </c>
      <c r="U65" s="269">
        <f t="shared" si="3"/>
        <v>0</v>
      </c>
      <c r="V65"/>
      <c r="W65" s="269">
        <f t="shared" ca="1" si="3"/>
        <v>64601.999999998581</v>
      </c>
      <c r="X65" s="269">
        <f t="shared" ca="1" si="3"/>
        <v>7867.999999998483</v>
      </c>
    </row>
    <row r="66" spans="1:24" s="126" customFormat="1" x14ac:dyDescent="0.2">
      <c r="A66" s="198"/>
      <c r="B66" s="198"/>
      <c r="C66" s="198"/>
      <c r="D66" s="198" t="s">
        <v>29</v>
      </c>
      <c r="E66" s="198" t="s">
        <v>28</v>
      </c>
      <c r="F66" s="198"/>
      <c r="G66" s="198"/>
      <c r="H66" s="198" t="s">
        <v>29</v>
      </c>
      <c r="I66" s="198" t="s">
        <v>28</v>
      </c>
      <c r="J66" s="198"/>
      <c r="K66" s="198"/>
      <c r="L66" s="198" t="s">
        <v>29</v>
      </c>
      <c r="M66" s="198" t="s">
        <v>28</v>
      </c>
      <c r="N66" s="198"/>
      <c r="O66" s="198"/>
      <c r="P66" s="198" t="s">
        <v>29</v>
      </c>
      <c r="Q66" s="198" t="s">
        <v>28</v>
      </c>
      <c r="R66" s="198"/>
      <c r="S66" s="198"/>
      <c r="T66" s="198" t="s">
        <v>29</v>
      </c>
      <c r="U66" s="198" t="s">
        <v>28</v>
      </c>
      <c r="V66" s="198"/>
      <c r="W66" s="198" t="s">
        <v>29</v>
      </c>
      <c r="X66" s="198" t="s">
        <v>28</v>
      </c>
    </row>
    <row r="67" spans="1:24" s="126" customFormat="1" x14ac:dyDescent="0.2"/>
    <row r="68" spans="1:24" s="126" customFormat="1" x14ac:dyDescent="0.2">
      <c r="A68" s="68"/>
      <c r="B68" s="63" t="s">
        <v>53</v>
      </c>
      <c r="C68" s="63"/>
      <c r="D68" s="63"/>
      <c r="E68" s="63"/>
      <c r="F68" s="64"/>
      <c r="G68" s="64"/>
      <c r="H68" s="79"/>
      <c r="I68" s="79" t="s">
        <v>81</v>
      </c>
      <c r="J68" s="79"/>
      <c r="K68" s="68"/>
      <c r="L68" s="68"/>
      <c r="M68" s="68"/>
      <c r="N68" s="256" t="s">
        <v>59</v>
      </c>
      <c r="O68" s="68"/>
      <c r="P68" s="68"/>
      <c r="Q68" s="64"/>
      <c r="R68" s="64"/>
      <c r="S68" s="64"/>
      <c r="T68" s="79"/>
      <c r="U68" s="68" t="s">
        <v>80</v>
      </c>
      <c r="V68" s="68"/>
    </row>
    <row r="69" spans="1:24" s="126" customFormat="1" x14ac:dyDescent="0.2">
      <c r="A69" s="68"/>
      <c r="B69" s="68"/>
      <c r="C69" s="68"/>
      <c r="D69" s="68"/>
      <c r="E69" s="68"/>
      <c r="F69" s="68" t="s">
        <v>30</v>
      </c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 t="s">
        <v>31</v>
      </c>
      <c r="S69" s="68"/>
      <c r="T69" s="68"/>
      <c r="U69" s="68"/>
      <c r="V69" s="68"/>
    </row>
    <row r="70" spans="1:24" s="126" customFormat="1" x14ac:dyDescent="0.2"/>
    <row r="71" spans="1:24" s="126" customFormat="1" x14ac:dyDescent="0.2"/>
    <row r="72" spans="1:24" s="126" customFormat="1" x14ac:dyDescent="0.2"/>
    <row r="73" spans="1:24" s="126" customFormat="1" x14ac:dyDescent="0.2"/>
    <row r="74" spans="1:24" s="126" customFormat="1" x14ac:dyDescent="0.2"/>
    <row r="75" spans="1:24" s="126" customFormat="1" x14ac:dyDescent="0.2"/>
    <row r="76" spans="1:24" x14ac:dyDescent="0.2">
      <c r="A76" s="79"/>
      <c r="B76" s="79"/>
      <c r="C76" s="79"/>
      <c r="D76" s="79"/>
      <c r="E76" s="79"/>
      <c r="F76" s="79"/>
      <c r="G76" s="79"/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</row>
    <row r="77" spans="1:24" ht="13.5" x14ac:dyDescent="0.25">
      <c r="A77" s="79"/>
      <c r="B77" s="79"/>
      <c r="C77" s="79"/>
      <c r="D77" s="79"/>
      <c r="E77" s="79"/>
      <c r="F77" s="79"/>
      <c r="G77" s="79"/>
      <c r="H77" s="79"/>
      <c r="I77" s="79"/>
      <c r="J77" s="79"/>
      <c r="K77" s="79"/>
      <c r="L77" s="207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207"/>
      <c r="X77" s="79"/>
    </row>
    <row r="78" spans="1:24" x14ac:dyDescent="0.2">
      <c r="A78" s="79"/>
      <c r="B78" s="79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</row>
    <row r="79" spans="1:24" x14ac:dyDescent="0.2">
      <c r="A79" s="79"/>
      <c r="B79" s="79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</row>
    <row r="80" spans="1:24" x14ac:dyDescent="0.2">
      <c r="A80" s="79"/>
      <c r="B80" s="79"/>
      <c r="C80" s="79"/>
      <c r="D80" s="79"/>
      <c r="E80" s="79"/>
      <c r="F80" s="79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</row>
    <row r="81" spans="1:24" x14ac:dyDescent="0.2">
      <c r="A81" s="79"/>
      <c r="B81" s="79"/>
      <c r="C81" s="79"/>
      <c r="D81" s="79"/>
      <c r="E81" s="79"/>
      <c r="F81" s="79"/>
      <c r="G81" s="79"/>
      <c r="H81" s="79"/>
      <c r="I81" s="79"/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</row>
    <row r="82" spans="1:24" x14ac:dyDescent="0.2">
      <c r="A82" s="79"/>
      <c r="B82" s="79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</row>
    <row r="83" spans="1:24" x14ac:dyDescent="0.2">
      <c r="A83" s="73"/>
      <c r="B83" s="79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79"/>
      <c r="P83" s="79"/>
      <c r="Q83" s="79"/>
      <c r="R83" s="79"/>
      <c r="S83" s="79"/>
      <c r="T83" s="79"/>
      <c r="U83" s="79"/>
      <c r="V83" s="79"/>
      <c r="W83" s="79"/>
      <c r="X83" s="79"/>
    </row>
    <row r="84" spans="1:24" x14ac:dyDescent="0.2">
      <c r="A84" s="79"/>
      <c r="B84" s="79"/>
      <c r="C84" s="79"/>
      <c r="D84" s="79"/>
      <c r="E84" s="79"/>
      <c r="F84" s="79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</row>
    <row r="85" spans="1:24" x14ac:dyDescent="0.2">
      <c r="A85" s="79"/>
      <c r="B85" s="79"/>
      <c r="C85" s="79"/>
      <c r="D85" s="79"/>
      <c r="E85" s="79"/>
      <c r="F85" s="79"/>
      <c r="G85" s="79"/>
      <c r="H85" s="79"/>
      <c r="I85" s="79"/>
      <c r="J85" s="79"/>
      <c r="K85" s="79"/>
      <c r="L85" s="79"/>
      <c r="M85" s="79"/>
      <c r="N85" s="79"/>
      <c r="O85" s="79"/>
      <c r="P85" s="79"/>
      <c r="Q85" s="79"/>
      <c r="R85" s="79"/>
      <c r="S85" s="79"/>
      <c r="T85" s="79"/>
      <c r="U85" s="79"/>
      <c r="V85" s="79"/>
      <c r="W85" s="79"/>
      <c r="X85" s="79"/>
    </row>
    <row r="86" spans="1:24" ht="18.75" x14ac:dyDescent="0.3">
      <c r="A86" s="73"/>
      <c r="B86" s="73"/>
      <c r="C86" s="73"/>
      <c r="D86" s="73"/>
      <c r="E86" s="73"/>
      <c r="F86" s="79"/>
      <c r="G86" s="430"/>
      <c r="H86" s="430"/>
      <c r="I86" s="73"/>
      <c r="J86" s="79"/>
      <c r="K86" s="137"/>
      <c r="L86" s="138"/>
      <c r="M86" s="139"/>
      <c r="N86" s="139"/>
      <c r="O86" s="79"/>
      <c r="P86" s="79"/>
      <c r="Q86" s="79"/>
      <c r="R86" s="73"/>
      <c r="S86" s="140"/>
      <c r="T86" s="79"/>
      <c r="U86" s="79"/>
      <c r="V86" s="79"/>
      <c r="W86" s="79"/>
      <c r="X86" s="79"/>
    </row>
    <row r="87" spans="1:24" x14ac:dyDescent="0.2">
      <c r="A87" s="79"/>
      <c r="B87" s="79"/>
      <c r="C87" s="79"/>
      <c r="D87" s="79"/>
      <c r="E87" s="79"/>
      <c r="F87" s="142"/>
      <c r="G87" s="79"/>
      <c r="H87" s="79"/>
      <c r="I87" s="79"/>
      <c r="J87" s="79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142"/>
      <c r="V87" s="79"/>
      <c r="W87" s="79"/>
      <c r="X87" s="79"/>
    </row>
    <row r="88" spans="1:24" ht="19.5" x14ac:dyDescent="0.35">
      <c r="A88" s="79"/>
      <c r="B88" s="79"/>
      <c r="C88" s="143"/>
      <c r="D88" s="79"/>
      <c r="E88" s="79"/>
      <c r="F88" s="79"/>
      <c r="G88" s="79"/>
      <c r="H88" s="79"/>
      <c r="I88" s="79"/>
      <c r="J88" s="79"/>
      <c r="K88" s="73"/>
      <c r="L88" s="79"/>
      <c r="M88" s="79"/>
      <c r="N88" s="79"/>
      <c r="O88" s="141"/>
      <c r="P88" s="79"/>
      <c r="Q88" s="73"/>
      <c r="R88" s="79"/>
      <c r="S88" s="79"/>
      <c r="T88" s="79"/>
      <c r="U88" s="79"/>
      <c r="V88" s="79"/>
      <c r="W88" s="79"/>
      <c r="X88" s="79"/>
    </row>
    <row r="89" spans="1:24" x14ac:dyDescent="0.2">
      <c r="A89" s="79"/>
      <c r="B89" s="142"/>
      <c r="C89" s="79"/>
      <c r="D89" s="79"/>
      <c r="E89" s="79"/>
      <c r="F89" s="79"/>
      <c r="G89" s="79"/>
      <c r="H89" s="79"/>
      <c r="I89" s="79"/>
      <c r="J89" s="79"/>
      <c r="K89" s="73"/>
      <c r="L89" s="73"/>
      <c r="M89" s="79"/>
      <c r="N89" s="79"/>
      <c r="O89" s="73"/>
      <c r="P89" s="79"/>
      <c r="Q89" s="79"/>
      <c r="R89" s="79"/>
      <c r="S89" s="79"/>
      <c r="T89" s="79"/>
      <c r="U89" s="79"/>
      <c r="V89" s="79"/>
      <c r="W89" s="79"/>
      <c r="X89" s="79"/>
    </row>
    <row r="90" spans="1:24" x14ac:dyDescent="0.2">
      <c r="A90" s="144"/>
      <c r="B90" s="79"/>
      <c r="C90" s="79"/>
      <c r="D90" s="79"/>
      <c r="E90" s="79"/>
      <c r="F90" s="79"/>
      <c r="G90" s="79"/>
      <c r="H90" s="79"/>
      <c r="I90" s="79"/>
      <c r="J90" s="79"/>
      <c r="K90" s="79"/>
      <c r="L90" s="79"/>
      <c r="M90" s="79"/>
      <c r="N90" s="79"/>
      <c r="O90" s="79"/>
      <c r="P90" s="79"/>
      <c r="Q90" s="79"/>
      <c r="R90" s="79"/>
      <c r="S90" s="79"/>
      <c r="T90" s="79"/>
      <c r="U90" s="79"/>
      <c r="V90" s="144"/>
      <c r="W90" s="79"/>
      <c r="X90" s="79"/>
    </row>
    <row r="91" spans="1:24" x14ac:dyDescent="0.2">
      <c r="A91" s="144"/>
      <c r="B91" s="79"/>
      <c r="C91" s="79"/>
      <c r="D91" s="79"/>
      <c r="E91" s="79"/>
      <c r="F91" s="79"/>
      <c r="G91" s="79"/>
      <c r="H91" s="79"/>
      <c r="I91" s="79"/>
      <c r="J91" s="79"/>
      <c r="K91" s="79"/>
      <c r="L91" s="79"/>
      <c r="M91" s="79"/>
      <c r="N91" s="79"/>
      <c r="O91" s="79"/>
      <c r="P91" s="79"/>
      <c r="Q91" s="79"/>
      <c r="R91" s="79"/>
      <c r="S91" s="79"/>
      <c r="T91" s="79"/>
      <c r="U91" s="79"/>
      <c r="V91" s="144"/>
      <c r="W91" s="79"/>
      <c r="X91" s="79"/>
    </row>
    <row r="92" spans="1:24" x14ac:dyDescent="0.2">
      <c r="A92" s="144"/>
      <c r="B92" s="79"/>
      <c r="C92" s="79"/>
      <c r="D92" s="79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79"/>
      <c r="P92" s="79"/>
      <c r="Q92" s="79"/>
      <c r="R92" s="79"/>
      <c r="S92" s="79"/>
      <c r="T92" s="79"/>
      <c r="U92" s="79"/>
      <c r="V92" s="144"/>
      <c r="W92" s="79"/>
      <c r="X92" s="79"/>
    </row>
    <row r="93" spans="1:24" x14ac:dyDescent="0.2">
      <c r="A93" s="144"/>
      <c r="B93" s="79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144"/>
      <c r="W93" s="79"/>
      <c r="X93" s="79"/>
    </row>
    <row r="94" spans="1:24" x14ac:dyDescent="0.2">
      <c r="A94" s="144"/>
      <c r="B94" s="79"/>
      <c r="C94" s="79"/>
      <c r="D94" s="79"/>
      <c r="E94" s="247"/>
      <c r="F94" s="79"/>
      <c r="G94" s="79"/>
      <c r="H94" s="79"/>
      <c r="I94" s="247"/>
      <c r="J94" s="79"/>
      <c r="K94" s="79"/>
      <c r="L94" s="79"/>
      <c r="M94" s="247"/>
      <c r="N94" s="79"/>
      <c r="O94" s="79"/>
      <c r="P94" s="79"/>
      <c r="Q94" s="247"/>
      <c r="R94" s="79"/>
      <c r="S94" s="79"/>
      <c r="T94" s="79"/>
      <c r="U94" s="247"/>
      <c r="V94" s="144"/>
      <c r="W94" s="79"/>
      <c r="X94" s="247"/>
    </row>
    <row r="95" spans="1:24" x14ac:dyDescent="0.2">
      <c r="A95" s="144"/>
      <c r="B95" s="79"/>
      <c r="C95" s="79"/>
      <c r="D95" s="79"/>
      <c r="E95" s="79"/>
      <c r="F95" s="79"/>
      <c r="G95" s="79"/>
      <c r="H95" s="79"/>
      <c r="I95" s="79"/>
      <c r="J95" s="79"/>
      <c r="K95" s="79"/>
      <c r="L95" s="79"/>
      <c r="M95" s="79"/>
      <c r="N95" s="79"/>
      <c r="O95" s="79"/>
      <c r="P95" s="79"/>
      <c r="Q95" s="79"/>
      <c r="R95" s="79"/>
      <c r="S95" s="79"/>
      <c r="T95" s="79"/>
      <c r="U95" s="79"/>
      <c r="V95" s="144"/>
      <c r="W95" s="79"/>
      <c r="X95" s="79"/>
    </row>
    <row r="96" spans="1:24" x14ac:dyDescent="0.2">
      <c r="A96" s="144"/>
      <c r="B96" s="79"/>
      <c r="C96" s="79"/>
      <c r="D96" s="79"/>
      <c r="E96" s="79"/>
      <c r="F96" s="79"/>
      <c r="G96" s="79"/>
      <c r="H96" s="79"/>
      <c r="I96" s="79"/>
      <c r="J96" s="79"/>
      <c r="K96" s="79"/>
      <c r="L96" s="79"/>
      <c r="M96" s="79"/>
      <c r="N96" s="79"/>
      <c r="O96" s="79"/>
      <c r="P96" s="79"/>
      <c r="Q96" s="79"/>
      <c r="R96" s="79"/>
      <c r="S96" s="79"/>
      <c r="T96" s="79"/>
      <c r="U96" s="79"/>
      <c r="V96" s="144"/>
      <c r="W96" s="79"/>
      <c r="X96" s="79"/>
    </row>
    <row r="97" spans="1:24" x14ac:dyDescent="0.2">
      <c r="A97" s="144"/>
      <c r="B97" s="145"/>
      <c r="C97" s="145"/>
      <c r="D97" s="145"/>
      <c r="E97" s="145"/>
      <c r="F97" s="145"/>
      <c r="G97" s="145"/>
      <c r="H97" s="145"/>
      <c r="I97" s="145"/>
      <c r="J97" s="145"/>
      <c r="K97" s="145"/>
      <c r="L97" s="145"/>
      <c r="M97" s="145"/>
      <c r="N97" s="145"/>
      <c r="O97" s="145"/>
      <c r="P97" s="145"/>
      <c r="Q97" s="145"/>
      <c r="R97" s="145"/>
      <c r="S97" s="145"/>
      <c r="T97" s="145"/>
      <c r="U97" s="145"/>
      <c r="V97" s="144"/>
      <c r="W97" s="145"/>
      <c r="X97" s="145"/>
    </row>
    <row r="98" spans="1:24" x14ac:dyDescent="0.2">
      <c r="A98" s="144"/>
      <c r="B98" s="145"/>
      <c r="C98" s="145"/>
      <c r="D98" s="145"/>
      <c r="E98" s="145"/>
      <c r="F98" s="145"/>
      <c r="G98" s="145"/>
      <c r="H98" s="145"/>
      <c r="I98" s="145"/>
      <c r="J98" s="145"/>
      <c r="K98" s="145"/>
      <c r="L98" s="145"/>
      <c r="M98" s="145"/>
      <c r="N98" s="145"/>
      <c r="O98" s="145"/>
      <c r="P98" s="145"/>
      <c r="Q98" s="145"/>
      <c r="R98" s="145"/>
      <c r="S98" s="145"/>
      <c r="T98" s="145"/>
      <c r="U98" s="145"/>
      <c r="V98" s="144"/>
      <c r="W98" s="145"/>
      <c r="X98" s="145"/>
    </row>
    <row r="99" spans="1:24" x14ac:dyDescent="0.2">
      <c r="A99" s="148"/>
      <c r="B99" s="208"/>
      <c r="C99" s="151"/>
      <c r="D99" s="79"/>
      <c r="E99" s="79"/>
      <c r="F99" s="208"/>
      <c r="G99" s="151"/>
      <c r="H99" s="79"/>
      <c r="I99" s="79"/>
      <c r="J99" s="208"/>
      <c r="K99" s="151"/>
      <c r="L99" s="79"/>
      <c r="M99" s="79"/>
      <c r="N99" s="208"/>
      <c r="O99" s="79"/>
      <c r="P99" s="79"/>
      <c r="Q99" s="79"/>
      <c r="R99" s="151"/>
      <c r="S99" s="151"/>
      <c r="T99" s="79"/>
      <c r="U99" s="79"/>
      <c r="V99" s="148"/>
      <c r="W99" s="151"/>
      <c r="X99" s="79"/>
    </row>
    <row r="100" spans="1:24" x14ac:dyDescent="0.2">
      <c r="A100" s="145"/>
      <c r="B100" s="208"/>
      <c r="C100" s="151"/>
      <c r="D100" s="79"/>
      <c r="E100" s="79"/>
      <c r="F100" s="208"/>
      <c r="G100" s="151"/>
      <c r="H100" s="79"/>
      <c r="I100" s="79"/>
      <c r="J100" s="208"/>
      <c r="K100" s="151"/>
      <c r="L100" s="79"/>
      <c r="M100" s="79"/>
      <c r="N100" s="208"/>
      <c r="O100" s="79"/>
      <c r="P100" s="79"/>
      <c r="Q100" s="79"/>
      <c r="R100" s="151"/>
      <c r="S100" s="151"/>
      <c r="T100" s="79"/>
      <c r="U100" s="79"/>
      <c r="V100" s="145"/>
      <c r="W100" s="151"/>
      <c r="X100" s="79"/>
    </row>
    <row r="101" spans="1:24" x14ac:dyDescent="0.2">
      <c r="A101" s="145"/>
      <c r="B101" s="208"/>
      <c r="C101" s="151"/>
      <c r="D101" s="79"/>
      <c r="E101" s="79"/>
      <c r="F101" s="208"/>
      <c r="G101" s="151"/>
      <c r="H101" s="79"/>
      <c r="I101" s="79"/>
      <c r="J101" s="208"/>
      <c r="K101" s="151"/>
      <c r="L101" s="79"/>
      <c r="M101" s="79"/>
      <c r="N101" s="208"/>
      <c r="O101" s="79"/>
      <c r="P101" s="79"/>
      <c r="Q101" s="79"/>
      <c r="R101" s="151"/>
      <c r="S101" s="151"/>
      <c r="T101" s="79"/>
      <c r="U101" s="79"/>
      <c r="V101" s="145"/>
      <c r="W101" s="151"/>
      <c r="X101" s="79"/>
    </row>
    <row r="102" spans="1:24" x14ac:dyDescent="0.2">
      <c r="A102" s="145"/>
      <c r="B102" s="208"/>
      <c r="C102" s="151"/>
      <c r="D102" s="79"/>
      <c r="E102" s="79"/>
      <c r="F102" s="208"/>
      <c r="G102" s="151"/>
      <c r="H102" s="79"/>
      <c r="I102" s="79"/>
      <c r="J102" s="208"/>
      <c r="K102" s="151"/>
      <c r="L102" s="79"/>
      <c r="M102" s="79"/>
      <c r="N102" s="208"/>
      <c r="O102" s="79"/>
      <c r="P102" s="79"/>
      <c r="Q102" s="79"/>
      <c r="R102" s="151"/>
      <c r="S102" s="151"/>
      <c r="T102" s="79"/>
      <c r="U102" s="79"/>
      <c r="V102" s="145"/>
      <c r="W102" s="151"/>
      <c r="X102" s="79"/>
    </row>
    <row r="103" spans="1:24" x14ac:dyDescent="0.2">
      <c r="A103" s="145"/>
      <c r="B103" s="208"/>
      <c r="C103" s="151"/>
      <c r="D103" s="79"/>
      <c r="E103" s="79"/>
      <c r="F103" s="208"/>
      <c r="G103" s="151"/>
      <c r="H103" s="79"/>
      <c r="I103" s="79"/>
      <c r="J103" s="208"/>
      <c r="K103" s="151"/>
      <c r="L103" s="79"/>
      <c r="M103" s="79"/>
      <c r="N103" s="208"/>
      <c r="O103" s="79"/>
      <c r="P103" s="79"/>
      <c r="Q103" s="79"/>
      <c r="R103" s="151"/>
      <c r="S103" s="151"/>
      <c r="T103" s="79"/>
      <c r="U103" s="79"/>
      <c r="V103" s="145"/>
      <c r="W103" s="151"/>
      <c r="X103" s="79"/>
    </row>
    <row r="104" spans="1:24" x14ac:dyDescent="0.2">
      <c r="A104" s="145"/>
      <c r="B104" s="208"/>
      <c r="C104" s="151"/>
      <c r="D104" s="79"/>
      <c r="E104" s="79"/>
      <c r="F104" s="208"/>
      <c r="G104" s="151"/>
      <c r="H104" s="79"/>
      <c r="I104" s="79"/>
      <c r="J104" s="208"/>
      <c r="K104" s="151"/>
      <c r="L104" s="79"/>
      <c r="M104" s="79"/>
      <c r="N104" s="208"/>
      <c r="O104" s="79"/>
      <c r="P104" s="79"/>
      <c r="Q104" s="79"/>
      <c r="R104" s="151"/>
      <c r="S104" s="151"/>
      <c r="T104" s="79"/>
      <c r="U104" s="79"/>
      <c r="V104" s="145"/>
      <c r="W104" s="151"/>
      <c r="X104" s="79"/>
    </row>
    <row r="105" spans="1:24" x14ac:dyDescent="0.2">
      <c r="A105" s="145"/>
      <c r="B105" s="208"/>
      <c r="C105" s="151"/>
      <c r="D105" s="79"/>
      <c r="E105" s="79"/>
      <c r="F105" s="208"/>
      <c r="G105" s="151"/>
      <c r="H105" s="79"/>
      <c r="I105" s="79"/>
      <c r="J105" s="208"/>
      <c r="K105" s="151"/>
      <c r="L105" s="79"/>
      <c r="M105" s="79"/>
      <c r="N105" s="208"/>
      <c r="O105" s="79"/>
      <c r="P105" s="79"/>
      <c r="Q105" s="79"/>
      <c r="R105" s="151"/>
      <c r="S105" s="151"/>
      <c r="T105" s="79"/>
      <c r="U105" s="79"/>
      <c r="V105" s="145"/>
      <c r="W105" s="151"/>
      <c r="X105" s="79"/>
    </row>
    <row r="106" spans="1:24" x14ac:dyDescent="0.2">
      <c r="A106" s="145"/>
      <c r="B106" s="208"/>
      <c r="C106" s="151"/>
      <c r="D106" s="79"/>
      <c r="E106" s="79"/>
      <c r="F106" s="208"/>
      <c r="G106" s="151"/>
      <c r="H106" s="79"/>
      <c r="I106" s="79"/>
      <c r="J106" s="208"/>
      <c r="K106" s="151"/>
      <c r="L106" s="79"/>
      <c r="M106" s="79"/>
      <c r="N106" s="208"/>
      <c r="O106" s="79"/>
      <c r="P106" s="79"/>
      <c r="Q106" s="79"/>
      <c r="R106" s="151"/>
      <c r="S106" s="151"/>
      <c r="T106" s="79"/>
      <c r="U106" s="79"/>
      <c r="V106" s="145"/>
      <c r="W106" s="151"/>
      <c r="X106" s="79"/>
    </row>
    <row r="107" spans="1:24" x14ac:dyDescent="0.2">
      <c r="A107" s="145"/>
      <c r="B107" s="208"/>
      <c r="C107" s="151"/>
      <c r="D107" s="79"/>
      <c r="E107" s="79"/>
      <c r="F107" s="208"/>
      <c r="G107" s="151"/>
      <c r="H107" s="79"/>
      <c r="I107" s="79"/>
      <c r="J107" s="208"/>
      <c r="K107" s="151"/>
      <c r="L107" s="79"/>
      <c r="M107" s="79"/>
      <c r="N107" s="208"/>
      <c r="O107" s="79"/>
      <c r="P107" s="79"/>
      <c r="Q107" s="79"/>
      <c r="R107" s="151"/>
      <c r="S107" s="151"/>
      <c r="T107" s="79"/>
      <c r="U107" s="79"/>
      <c r="V107" s="145"/>
      <c r="W107" s="151"/>
      <c r="X107" s="79"/>
    </row>
    <row r="108" spans="1:24" x14ac:dyDescent="0.2">
      <c r="A108" s="148"/>
      <c r="B108" s="208"/>
      <c r="C108" s="151"/>
      <c r="D108" s="79"/>
      <c r="E108" s="79"/>
      <c r="F108" s="208"/>
      <c r="G108" s="151"/>
      <c r="H108" s="79"/>
      <c r="I108" s="79"/>
      <c r="J108" s="208"/>
      <c r="K108" s="151"/>
      <c r="L108" s="79"/>
      <c r="M108" s="79"/>
      <c r="N108" s="208"/>
      <c r="O108" s="79"/>
      <c r="P108" s="79"/>
      <c r="Q108" s="79"/>
      <c r="R108" s="151"/>
      <c r="S108" s="151"/>
      <c r="T108" s="79"/>
      <c r="U108" s="79"/>
      <c r="V108" s="148"/>
      <c r="W108" s="151"/>
      <c r="X108" s="79"/>
    </row>
    <row r="109" spans="1:24" x14ac:dyDescent="0.2">
      <c r="A109" s="145"/>
      <c r="B109" s="208"/>
      <c r="C109" s="151"/>
      <c r="D109" s="79"/>
      <c r="E109" s="79"/>
      <c r="F109" s="208"/>
      <c r="G109" s="151"/>
      <c r="H109" s="79"/>
      <c r="I109" s="79"/>
      <c r="J109" s="208"/>
      <c r="K109" s="151"/>
      <c r="L109" s="79"/>
      <c r="M109" s="79"/>
      <c r="N109" s="208"/>
      <c r="O109" s="79"/>
      <c r="P109" s="79"/>
      <c r="Q109" s="79"/>
      <c r="R109" s="151"/>
      <c r="S109" s="151"/>
      <c r="T109" s="79"/>
      <c r="U109" s="79"/>
      <c r="V109" s="145"/>
      <c r="W109" s="151"/>
      <c r="X109" s="79"/>
    </row>
    <row r="110" spans="1:24" x14ac:dyDescent="0.2">
      <c r="A110" s="145"/>
      <c r="B110" s="208"/>
      <c r="C110" s="151"/>
      <c r="D110" s="79"/>
      <c r="E110" s="79"/>
      <c r="F110" s="208"/>
      <c r="G110" s="151"/>
      <c r="H110" s="79"/>
      <c r="I110" s="79"/>
      <c r="J110" s="208"/>
      <c r="K110" s="151"/>
      <c r="L110" s="79"/>
      <c r="M110" s="79"/>
      <c r="N110" s="208"/>
      <c r="O110" s="79"/>
      <c r="P110" s="79"/>
      <c r="Q110" s="79"/>
      <c r="R110" s="151"/>
      <c r="S110" s="151"/>
      <c r="T110" s="79"/>
      <c r="U110" s="79"/>
      <c r="V110" s="145"/>
      <c r="W110" s="151"/>
      <c r="X110" s="79"/>
    </row>
    <row r="111" spans="1:24" x14ac:dyDescent="0.2">
      <c r="A111" s="145"/>
      <c r="B111" s="208"/>
      <c r="C111" s="151"/>
      <c r="D111" s="79"/>
      <c r="E111" s="79"/>
      <c r="F111" s="208"/>
      <c r="G111" s="151"/>
      <c r="H111" s="79"/>
      <c r="I111" s="79"/>
      <c r="J111" s="208"/>
      <c r="K111" s="151"/>
      <c r="L111" s="79"/>
      <c r="M111" s="79"/>
      <c r="N111" s="208"/>
      <c r="O111" s="79"/>
      <c r="P111" s="79"/>
      <c r="Q111" s="79"/>
      <c r="R111" s="151"/>
      <c r="S111" s="151"/>
      <c r="T111" s="79"/>
      <c r="U111" s="79"/>
      <c r="V111" s="145"/>
      <c r="W111" s="151"/>
      <c r="X111" s="79"/>
    </row>
    <row r="112" spans="1:24" x14ac:dyDescent="0.2">
      <c r="A112" s="145"/>
      <c r="B112" s="208"/>
      <c r="C112" s="151"/>
      <c r="D112" s="79"/>
      <c r="E112" s="79"/>
      <c r="F112" s="208"/>
      <c r="G112" s="151"/>
      <c r="H112" s="79"/>
      <c r="I112" s="79"/>
      <c r="J112" s="208"/>
      <c r="K112" s="151"/>
      <c r="L112" s="79"/>
      <c r="M112" s="79"/>
      <c r="N112" s="208"/>
      <c r="O112" s="79"/>
      <c r="P112" s="79"/>
      <c r="Q112" s="79"/>
      <c r="R112" s="151"/>
      <c r="S112" s="151"/>
      <c r="T112" s="79"/>
      <c r="U112" s="79"/>
      <c r="V112" s="145"/>
      <c r="W112" s="151"/>
      <c r="X112" s="79"/>
    </row>
    <row r="113" spans="1:24" x14ac:dyDescent="0.2">
      <c r="A113" s="145"/>
      <c r="B113" s="208"/>
      <c r="C113" s="151"/>
      <c r="D113" s="79"/>
      <c r="E113" s="79"/>
      <c r="F113" s="208"/>
      <c r="G113" s="151"/>
      <c r="H113" s="79"/>
      <c r="I113" s="79"/>
      <c r="J113" s="208"/>
      <c r="K113" s="151"/>
      <c r="L113" s="79"/>
      <c r="M113" s="79"/>
      <c r="N113" s="208"/>
      <c r="O113" s="79"/>
      <c r="P113" s="79"/>
      <c r="Q113" s="79"/>
      <c r="R113" s="151"/>
      <c r="S113" s="151"/>
      <c r="T113" s="79"/>
      <c r="U113" s="79"/>
      <c r="V113" s="145"/>
      <c r="W113" s="151"/>
      <c r="X113" s="79"/>
    </row>
    <row r="114" spans="1:24" x14ac:dyDescent="0.2">
      <c r="A114" s="145"/>
      <c r="B114" s="208"/>
      <c r="C114" s="151"/>
      <c r="D114" s="79"/>
      <c r="E114" s="79"/>
      <c r="F114" s="208"/>
      <c r="G114" s="151"/>
      <c r="H114" s="79"/>
      <c r="I114" s="79"/>
      <c r="J114" s="208"/>
      <c r="K114" s="151"/>
      <c r="L114" s="79"/>
      <c r="M114" s="79"/>
      <c r="N114" s="208"/>
      <c r="O114" s="79"/>
      <c r="P114" s="79"/>
      <c r="Q114" s="79"/>
      <c r="R114" s="151"/>
      <c r="S114" s="151"/>
      <c r="T114" s="79"/>
      <c r="U114" s="79"/>
      <c r="V114" s="145"/>
      <c r="W114" s="151"/>
      <c r="X114" s="79"/>
    </row>
    <row r="115" spans="1:24" x14ac:dyDescent="0.2">
      <c r="A115" s="145"/>
      <c r="B115" s="208"/>
      <c r="C115" s="151"/>
      <c r="D115" s="79"/>
      <c r="E115" s="79"/>
      <c r="F115" s="208"/>
      <c r="G115" s="151"/>
      <c r="H115" s="79"/>
      <c r="I115" s="79"/>
      <c r="J115" s="208"/>
      <c r="K115" s="151"/>
      <c r="L115" s="79"/>
      <c r="M115" s="79"/>
      <c r="N115" s="208"/>
      <c r="O115" s="79"/>
      <c r="P115" s="79"/>
      <c r="Q115" s="79"/>
      <c r="R115" s="151"/>
      <c r="S115" s="151"/>
      <c r="T115" s="79"/>
      <c r="U115" s="79"/>
      <c r="V115" s="145"/>
      <c r="W115" s="151"/>
      <c r="X115" s="79"/>
    </row>
    <row r="116" spans="1:24" x14ac:dyDescent="0.2">
      <c r="A116" s="145"/>
      <c r="B116" s="208"/>
      <c r="C116" s="151"/>
      <c r="D116" s="79"/>
      <c r="E116" s="79"/>
      <c r="F116" s="208"/>
      <c r="G116" s="151"/>
      <c r="H116" s="79"/>
      <c r="I116" s="79"/>
      <c r="J116" s="208"/>
      <c r="K116" s="151"/>
      <c r="L116" s="79"/>
      <c r="M116" s="79"/>
      <c r="N116" s="208"/>
      <c r="O116" s="79"/>
      <c r="P116" s="79"/>
      <c r="Q116" s="79"/>
      <c r="R116" s="151"/>
      <c r="S116" s="151"/>
      <c r="T116" s="79"/>
      <c r="U116" s="79"/>
      <c r="V116" s="145"/>
      <c r="W116" s="151"/>
      <c r="X116" s="79"/>
    </row>
    <row r="117" spans="1:24" x14ac:dyDescent="0.2">
      <c r="A117" s="145"/>
      <c r="B117" s="208"/>
      <c r="C117" s="151"/>
      <c r="D117" s="79"/>
      <c r="E117" s="79"/>
      <c r="F117" s="208"/>
      <c r="G117" s="151"/>
      <c r="H117" s="79"/>
      <c r="I117" s="79"/>
      <c r="J117" s="208"/>
      <c r="K117" s="151"/>
      <c r="L117" s="79"/>
      <c r="M117" s="79"/>
      <c r="N117" s="208"/>
      <c r="O117" s="79"/>
      <c r="P117" s="79"/>
      <c r="Q117" s="79"/>
      <c r="R117" s="151"/>
      <c r="S117" s="151"/>
      <c r="T117" s="79"/>
      <c r="U117" s="79"/>
      <c r="V117" s="145"/>
      <c r="W117" s="151"/>
      <c r="X117" s="79"/>
    </row>
    <row r="118" spans="1:24" x14ac:dyDescent="0.2">
      <c r="A118" s="145"/>
      <c r="B118" s="208"/>
      <c r="C118" s="151"/>
      <c r="D118" s="209"/>
      <c r="E118" s="209"/>
      <c r="F118" s="208"/>
      <c r="G118" s="151"/>
      <c r="H118" s="209"/>
      <c r="I118" s="209"/>
      <c r="J118" s="208"/>
      <c r="K118" s="151"/>
      <c r="L118" s="209"/>
      <c r="M118" s="209"/>
      <c r="N118" s="208"/>
      <c r="O118" s="79"/>
      <c r="P118" s="209"/>
      <c r="Q118" s="209"/>
      <c r="R118" s="151"/>
      <c r="S118" s="151"/>
      <c r="T118" s="209"/>
      <c r="U118" s="209"/>
      <c r="V118" s="145"/>
      <c r="W118" s="151"/>
      <c r="X118" s="79"/>
    </row>
    <row r="119" spans="1:24" x14ac:dyDescent="0.2">
      <c r="A119" s="145"/>
      <c r="B119" s="208"/>
      <c r="C119" s="151"/>
      <c r="D119" s="133"/>
      <c r="E119" s="133"/>
      <c r="F119" s="208"/>
      <c r="G119" s="151"/>
      <c r="H119" s="133"/>
      <c r="I119" s="133"/>
      <c r="J119" s="208"/>
      <c r="K119" s="151"/>
      <c r="L119" s="133"/>
      <c r="M119" s="133"/>
      <c r="N119" s="208"/>
      <c r="O119" s="79"/>
      <c r="P119" s="133"/>
      <c r="Q119" s="133"/>
      <c r="R119" s="151"/>
      <c r="S119" s="151"/>
      <c r="T119" s="133"/>
      <c r="U119" s="133"/>
      <c r="V119" s="145"/>
      <c r="W119" s="151"/>
      <c r="X119" s="79"/>
    </row>
    <row r="120" spans="1:24" x14ac:dyDescent="0.2">
      <c r="A120" s="145"/>
      <c r="B120" s="208"/>
      <c r="C120" s="151"/>
      <c r="D120" s="79"/>
      <c r="E120" s="79"/>
      <c r="F120" s="208"/>
      <c r="G120" s="151"/>
      <c r="H120" s="79"/>
      <c r="I120" s="79"/>
      <c r="J120" s="208"/>
      <c r="K120" s="151"/>
      <c r="L120" s="79"/>
      <c r="M120" s="79"/>
      <c r="N120" s="208"/>
      <c r="O120" s="79"/>
      <c r="P120" s="79"/>
      <c r="Q120" s="79"/>
      <c r="R120" s="151"/>
      <c r="S120" s="151"/>
      <c r="T120" s="79"/>
      <c r="U120" s="79"/>
      <c r="V120" s="145"/>
      <c r="W120" s="151"/>
      <c r="X120" s="79"/>
    </row>
    <row r="121" spans="1:24" x14ac:dyDescent="0.2">
      <c r="A121" s="145"/>
      <c r="B121" s="208"/>
      <c r="C121" s="151"/>
      <c r="D121" s="79"/>
      <c r="E121" s="79"/>
      <c r="F121" s="208"/>
      <c r="G121" s="151"/>
      <c r="H121" s="79"/>
      <c r="I121" s="79"/>
      <c r="J121" s="208"/>
      <c r="K121" s="151"/>
      <c r="L121" s="79"/>
      <c r="M121" s="79"/>
      <c r="N121" s="208"/>
      <c r="O121" s="79"/>
      <c r="P121" s="79"/>
      <c r="Q121" s="79"/>
      <c r="R121" s="151"/>
      <c r="S121" s="151"/>
      <c r="T121" s="79"/>
      <c r="U121" s="79"/>
      <c r="V121" s="145"/>
      <c r="W121" s="151"/>
      <c r="X121" s="79"/>
    </row>
    <row r="122" spans="1:24" x14ac:dyDescent="0.2">
      <c r="A122" s="145"/>
      <c r="B122" s="208"/>
      <c r="C122" s="151"/>
      <c r="D122" s="79"/>
      <c r="E122" s="79"/>
      <c r="F122" s="208"/>
      <c r="G122" s="151"/>
      <c r="H122" s="79"/>
      <c r="I122" s="79"/>
      <c r="J122" s="208"/>
      <c r="K122" s="151"/>
      <c r="L122" s="79"/>
      <c r="M122" s="79"/>
      <c r="N122" s="208"/>
      <c r="O122" s="79"/>
      <c r="P122" s="79"/>
      <c r="Q122" s="79"/>
      <c r="R122" s="151"/>
      <c r="S122" s="151"/>
      <c r="T122" s="79"/>
      <c r="U122" s="79"/>
      <c r="V122" s="145"/>
      <c r="W122" s="151"/>
      <c r="X122" s="79"/>
    </row>
    <row r="123" spans="1:24" x14ac:dyDescent="0.2">
      <c r="A123" s="145"/>
      <c r="B123" s="208"/>
      <c r="C123" s="151"/>
      <c r="D123" s="79"/>
      <c r="E123" s="79"/>
      <c r="F123" s="208"/>
      <c r="G123" s="151"/>
      <c r="H123" s="79"/>
      <c r="I123" s="79"/>
      <c r="J123" s="208"/>
      <c r="K123" s="151"/>
      <c r="L123" s="79"/>
      <c r="M123" s="79"/>
      <c r="N123" s="208"/>
      <c r="O123" s="79"/>
      <c r="P123" s="79"/>
      <c r="Q123" s="79"/>
      <c r="R123" s="151"/>
      <c r="S123" s="151"/>
      <c r="T123" s="79"/>
      <c r="U123" s="79"/>
      <c r="V123" s="145"/>
      <c r="W123" s="151"/>
      <c r="X123" s="79"/>
    </row>
    <row r="124" spans="1:24" x14ac:dyDescent="0.2">
      <c r="A124" s="79"/>
      <c r="B124" s="79"/>
      <c r="C124" s="79"/>
      <c r="D124" s="79"/>
      <c r="E124" s="79"/>
      <c r="F124" s="79"/>
      <c r="G124" s="79"/>
      <c r="H124" s="79"/>
      <c r="I124" s="79"/>
      <c r="J124" s="79"/>
      <c r="K124" s="79"/>
      <c r="L124" s="79"/>
      <c r="M124" s="79"/>
      <c r="N124" s="79"/>
      <c r="O124" s="79"/>
      <c r="P124" s="79"/>
      <c r="Q124" s="79"/>
      <c r="R124" s="79"/>
      <c r="S124" s="79"/>
      <c r="T124" s="79"/>
      <c r="U124" s="79"/>
      <c r="V124" s="79"/>
      <c r="W124" s="79"/>
      <c r="X124" s="79"/>
    </row>
    <row r="125" spans="1:24" x14ac:dyDescent="0.2">
      <c r="A125" s="79"/>
      <c r="B125" s="79"/>
      <c r="C125" s="73"/>
      <c r="D125" s="79"/>
      <c r="E125" s="133"/>
      <c r="F125" s="79"/>
      <c r="G125" s="73"/>
      <c r="H125" s="79"/>
      <c r="I125" s="133"/>
      <c r="J125" s="79"/>
      <c r="K125" s="73"/>
      <c r="L125" s="79"/>
      <c r="M125" s="133"/>
      <c r="N125" s="79"/>
      <c r="O125" s="73"/>
      <c r="P125" s="79"/>
      <c r="Q125" s="133"/>
      <c r="R125" s="79"/>
      <c r="S125" s="73"/>
      <c r="T125" s="79"/>
      <c r="U125" s="133"/>
      <c r="V125" s="79"/>
      <c r="W125" s="79"/>
      <c r="X125" s="79"/>
    </row>
    <row r="126" spans="1:24" x14ac:dyDescent="0.2">
      <c r="A126" s="145"/>
      <c r="B126" s="79"/>
      <c r="C126" s="145"/>
      <c r="D126" s="145"/>
      <c r="E126" s="145"/>
      <c r="F126" s="79"/>
      <c r="G126" s="145"/>
      <c r="H126" s="145"/>
      <c r="I126" s="145"/>
      <c r="J126" s="79"/>
      <c r="K126" s="145"/>
      <c r="L126" s="145"/>
      <c r="M126" s="145"/>
      <c r="N126" s="79"/>
      <c r="O126" s="145"/>
      <c r="P126" s="145"/>
      <c r="Q126" s="145"/>
      <c r="R126" s="145"/>
      <c r="S126" s="145"/>
      <c r="T126" s="145"/>
      <c r="U126" s="145"/>
      <c r="V126" s="145"/>
      <c r="W126" s="145"/>
      <c r="X126" s="145"/>
    </row>
    <row r="127" spans="1:24" x14ac:dyDescent="0.2">
      <c r="A127" s="79"/>
      <c r="B127" s="79"/>
      <c r="C127" s="79"/>
      <c r="D127" s="79"/>
      <c r="E127" s="79"/>
      <c r="F127" s="79"/>
      <c r="G127" s="79"/>
      <c r="H127" s="79"/>
      <c r="I127" s="79"/>
      <c r="J127" s="79"/>
      <c r="K127" s="79"/>
      <c r="L127" s="79"/>
      <c r="M127" s="79"/>
      <c r="N127" s="79"/>
      <c r="O127" s="79"/>
      <c r="P127" s="79"/>
      <c r="Q127" s="79"/>
      <c r="R127" s="79"/>
      <c r="S127" s="79"/>
      <c r="T127" s="79"/>
      <c r="U127" s="79"/>
      <c r="V127" s="79"/>
      <c r="W127" s="79"/>
      <c r="X127" s="79"/>
    </row>
  </sheetData>
  <sheetCalcPr fullCalcOnLoad="1"/>
  <mergeCells count="6">
    <mergeCell ref="G86:H86"/>
    <mergeCell ref="W8:X8"/>
    <mergeCell ref="W9:X9"/>
    <mergeCell ref="A6:A14"/>
    <mergeCell ref="R2:X2"/>
    <mergeCell ref="V6:V14"/>
  </mergeCells>
  <phoneticPr fontId="14" type="noConversion"/>
  <pageMargins left="0.39370078740157483" right="0.19685039370078741" top="0.19685039370078741" bottom="0.19685039370078741" header="0" footer="0"/>
  <pageSetup paperSize="9" scale="74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K158"/>
  <sheetViews>
    <sheetView zoomScaleNormal="100" workbookViewId="0">
      <selection activeCell="J1" sqref="J1"/>
    </sheetView>
  </sheetViews>
  <sheetFormatPr defaultRowHeight="12.75" x14ac:dyDescent="0.2"/>
  <cols>
    <col min="1" max="1" width="5.7109375" style="68" customWidth="1"/>
    <col min="2" max="3" width="9.85546875" style="68" customWidth="1"/>
    <col min="4" max="5" width="5.85546875" style="68" customWidth="1"/>
    <col min="6" max="7" width="9.85546875" style="68" customWidth="1"/>
    <col min="8" max="9" width="5.85546875" style="68" customWidth="1"/>
    <col min="10" max="11" width="9.85546875" style="68" customWidth="1"/>
    <col min="12" max="13" width="5.85546875" style="68" customWidth="1"/>
    <col min="14" max="15" width="9.85546875" style="68" customWidth="1"/>
    <col min="16" max="17" width="5.85546875" style="68" customWidth="1"/>
    <col min="18" max="19" width="9.85546875" style="68" customWidth="1"/>
    <col min="20" max="21" width="5.85546875" style="68" customWidth="1"/>
    <col min="22" max="22" width="6.85546875" style="68" customWidth="1"/>
    <col min="23" max="24" width="9.85546875" style="68" customWidth="1"/>
    <col min="25" max="25" width="10" style="68" customWidth="1"/>
    <col min="26" max="26" width="5.7109375" style="68" customWidth="1"/>
    <col min="27" max="27" width="8.5703125" style="68" customWidth="1"/>
    <col min="28" max="28" width="7.7109375" style="68" customWidth="1"/>
    <col min="29" max="29" width="7.28515625" style="68" customWidth="1"/>
    <col min="30" max="30" width="6.5703125" style="68" customWidth="1"/>
    <col min="31" max="31" width="8.5703125" style="68" customWidth="1"/>
    <col min="32" max="32" width="8" style="68" customWidth="1"/>
    <col min="33" max="34" width="6.140625" style="68" customWidth="1"/>
    <col min="35" max="35" width="8.140625" style="68" customWidth="1"/>
    <col min="36" max="36" width="7.7109375" style="68" customWidth="1"/>
    <col min="37" max="38" width="7.140625" style="68" customWidth="1"/>
    <col min="39" max="39" width="7.7109375" style="68" customWidth="1"/>
    <col min="40" max="42" width="7.140625" style="68" customWidth="1"/>
    <col min="43" max="43" width="8.28515625" style="68" customWidth="1"/>
    <col min="44" max="44" width="7.7109375" style="68" customWidth="1"/>
    <col min="45" max="46" width="7.140625" style="68" customWidth="1"/>
    <col min="47" max="47" width="8.140625" style="68" customWidth="1"/>
    <col min="48" max="48" width="12.85546875" style="68" customWidth="1"/>
    <col min="49" max="49" width="12" style="68" customWidth="1"/>
    <col min="50" max="50" width="9.140625" style="68"/>
    <col min="51" max="51" width="11.28515625" style="68" customWidth="1"/>
    <col min="52" max="52" width="12.140625" style="68" customWidth="1"/>
    <col min="53" max="16384" width="9.140625" style="68"/>
  </cols>
  <sheetData>
    <row r="1" spans="1:24" s="62" customFormat="1" x14ac:dyDescent="0.2">
      <c r="B1" s="62">
        <v>79</v>
      </c>
      <c r="C1" s="62">
        <v>80</v>
      </c>
    </row>
    <row r="2" spans="1:24" ht="18.75" x14ac:dyDescent="0.3">
      <c r="A2" s="63" t="s">
        <v>20</v>
      </c>
      <c r="B2" s="63"/>
      <c r="C2" s="63"/>
      <c r="D2" s="63"/>
      <c r="E2" s="63"/>
      <c r="F2" s="64"/>
      <c r="G2" s="65" t="str">
        <f>CONCATENATE(TEXT(Данные!$B$1,"ДД ММММ ГГГГ"), "   г.")</f>
        <v>20 Декабрь 2023   г.</v>
      </c>
      <c r="H2" s="64"/>
      <c r="I2" s="72"/>
      <c r="K2" s="69" t="s">
        <v>25</v>
      </c>
      <c r="L2" s="70"/>
      <c r="M2" s="71"/>
      <c r="N2" s="71"/>
      <c r="Q2" s="63" t="s">
        <v>84</v>
      </c>
      <c r="R2" s="421" t="s">
        <v>87</v>
      </c>
      <c r="S2" s="422"/>
      <c r="T2" s="422"/>
      <c r="U2" s="422"/>
      <c r="V2" s="422"/>
      <c r="W2" s="422"/>
      <c r="X2" s="422"/>
    </row>
    <row r="3" spans="1:24" x14ac:dyDescent="0.2">
      <c r="F3" s="76" t="s">
        <v>21</v>
      </c>
      <c r="U3" s="76" t="s">
        <v>23</v>
      </c>
    </row>
    <row r="4" spans="1:24" ht="19.5" x14ac:dyDescent="0.35">
      <c r="A4" s="68" t="s">
        <v>16</v>
      </c>
      <c r="B4" s="64"/>
      <c r="C4" s="77" t="s">
        <v>55</v>
      </c>
      <c r="D4" s="64"/>
      <c r="E4" s="64"/>
      <c r="F4" s="64"/>
      <c r="G4" s="64"/>
      <c r="H4" s="64"/>
      <c r="I4" s="64"/>
      <c r="K4" s="63" t="s">
        <v>24</v>
      </c>
      <c r="N4" s="64"/>
      <c r="O4" s="78">
        <v>10</v>
      </c>
      <c r="P4" s="64"/>
      <c r="Q4" s="63" t="s">
        <v>26</v>
      </c>
    </row>
    <row r="5" spans="1:24" ht="13.5" thickBot="1" x14ac:dyDescent="0.25">
      <c r="B5" s="76" t="s">
        <v>19</v>
      </c>
      <c r="K5" s="63"/>
      <c r="L5" s="63"/>
      <c r="N5" s="79"/>
      <c r="O5" s="73"/>
      <c r="P5" s="79"/>
    </row>
    <row r="6" spans="1:24" x14ac:dyDescent="0.2">
      <c r="A6" s="409" t="s">
        <v>76</v>
      </c>
      <c r="B6" s="80" t="s">
        <v>17</v>
      </c>
      <c r="C6" s="81"/>
      <c r="D6" s="304">
        <v>4</v>
      </c>
      <c r="E6" s="83"/>
      <c r="F6" s="80" t="s">
        <v>17</v>
      </c>
      <c r="G6" s="81"/>
      <c r="H6" s="200" t="s">
        <v>2</v>
      </c>
      <c r="I6" s="83"/>
      <c r="J6" s="80" t="s">
        <v>17</v>
      </c>
      <c r="K6" s="81"/>
      <c r="L6" s="200" t="s">
        <v>2</v>
      </c>
      <c r="M6" s="83"/>
      <c r="N6" s="80" t="s">
        <v>17</v>
      </c>
      <c r="O6" s="81"/>
      <c r="P6" s="200" t="s">
        <v>2</v>
      </c>
      <c r="Q6" s="83"/>
      <c r="R6" s="80" t="s">
        <v>17</v>
      </c>
      <c r="S6" s="81"/>
      <c r="T6" s="200" t="s">
        <v>2</v>
      </c>
      <c r="U6" s="200"/>
      <c r="V6" s="409" t="s">
        <v>76</v>
      </c>
      <c r="W6" s="81" t="s">
        <v>2</v>
      </c>
      <c r="X6" s="84"/>
    </row>
    <row r="7" spans="1:24" x14ac:dyDescent="0.2">
      <c r="A7" s="410"/>
      <c r="B7" s="85" t="s">
        <v>18</v>
      </c>
      <c r="C7" s="79"/>
      <c r="D7" s="79"/>
      <c r="E7" s="86"/>
      <c r="F7" s="85" t="s">
        <v>18</v>
      </c>
      <c r="G7" s="79"/>
      <c r="H7" s="79"/>
      <c r="I7" s="86"/>
      <c r="J7" s="85" t="s">
        <v>18</v>
      </c>
      <c r="K7" s="79"/>
      <c r="L7" s="79"/>
      <c r="M7" s="86"/>
      <c r="N7" s="85" t="s">
        <v>18</v>
      </c>
      <c r="O7" s="79"/>
      <c r="P7" s="79"/>
      <c r="Q7" s="86"/>
      <c r="R7" s="85" t="s">
        <v>18</v>
      </c>
      <c r="S7" s="79"/>
      <c r="T7" s="79"/>
      <c r="U7" s="79"/>
      <c r="V7" s="410"/>
      <c r="W7" s="79"/>
      <c r="X7" s="86"/>
    </row>
    <row r="8" spans="1:24" x14ac:dyDescent="0.2">
      <c r="A8" s="410"/>
      <c r="B8" s="87"/>
      <c r="C8" s="64"/>
      <c r="D8" s="64"/>
      <c r="E8" s="88"/>
      <c r="F8" s="87"/>
      <c r="G8" s="64"/>
      <c r="H8" s="64"/>
      <c r="I8" s="88"/>
      <c r="J8" s="87"/>
      <c r="K8" s="64"/>
      <c r="L8" s="64"/>
      <c r="M8" s="88"/>
      <c r="N8" s="87"/>
      <c r="O8" s="64"/>
      <c r="P8" s="64"/>
      <c r="Q8" s="88"/>
      <c r="R8" s="87"/>
      <c r="S8" s="64"/>
      <c r="T8" s="64"/>
      <c r="U8" s="64"/>
      <c r="V8" s="410"/>
      <c r="W8" s="426" t="s">
        <v>61</v>
      </c>
      <c r="X8" s="427"/>
    </row>
    <row r="9" spans="1:24" x14ac:dyDescent="0.2">
      <c r="A9" s="410"/>
      <c r="B9" s="89" t="s">
        <v>15</v>
      </c>
      <c r="C9" s="90" t="s">
        <v>38</v>
      </c>
      <c r="D9" s="90"/>
      <c r="E9" s="91"/>
      <c r="F9" s="89" t="s">
        <v>15</v>
      </c>
      <c r="G9" s="90" t="s">
        <v>2</v>
      </c>
      <c r="H9" s="90"/>
      <c r="I9" s="91"/>
      <c r="J9" s="89" t="s">
        <v>15</v>
      </c>
      <c r="K9" s="90" t="s">
        <v>2</v>
      </c>
      <c r="L9" s="90"/>
      <c r="M9" s="91"/>
      <c r="N9" s="89" t="s">
        <v>15</v>
      </c>
      <c r="O9" s="90" t="s">
        <v>2</v>
      </c>
      <c r="P9" s="90"/>
      <c r="Q9" s="91"/>
      <c r="R9" s="89" t="s">
        <v>15</v>
      </c>
      <c r="S9" s="90" t="s">
        <v>2</v>
      </c>
      <c r="T9" s="90"/>
      <c r="U9" s="90"/>
      <c r="V9" s="410"/>
      <c r="W9" s="426" t="s">
        <v>62</v>
      </c>
      <c r="X9" s="427"/>
    </row>
    <row r="10" spans="1:24" x14ac:dyDescent="0.2">
      <c r="A10" s="410"/>
      <c r="B10" s="87" t="s">
        <v>14</v>
      </c>
      <c r="C10" s="64"/>
      <c r="D10" s="90">
        <v>1000</v>
      </c>
      <c r="E10" s="306">
        <f>D10</f>
        <v>1000</v>
      </c>
      <c r="F10" s="87" t="s">
        <v>14</v>
      </c>
      <c r="G10" s="64"/>
      <c r="H10" s="90">
        <v>0</v>
      </c>
      <c r="I10" s="243">
        <v>2000</v>
      </c>
      <c r="J10" s="87" t="s">
        <v>14</v>
      </c>
      <c r="K10" s="64"/>
      <c r="L10" s="90">
        <v>0</v>
      </c>
      <c r="M10" s="243">
        <v>2000</v>
      </c>
      <c r="N10" s="87" t="s">
        <v>14</v>
      </c>
      <c r="O10" s="64"/>
      <c r="P10" s="90">
        <v>0</v>
      </c>
      <c r="Q10" s="243">
        <v>2000</v>
      </c>
      <c r="R10" s="87" t="s">
        <v>14</v>
      </c>
      <c r="S10" s="64"/>
      <c r="T10" s="90">
        <v>0</v>
      </c>
      <c r="U10" s="244">
        <v>1000</v>
      </c>
      <c r="V10" s="410"/>
      <c r="W10" s="79" t="s">
        <v>2</v>
      </c>
      <c r="X10" s="245"/>
    </row>
    <row r="11" spans="1:24" x14ac:dyDescent="0.2">
      <c r="A11" s="410"/>
      <c r="B11" s="89" t="s">
        <v>7</v>
      </c>
      <c r="C11" s="95"/>
      <c r="D11" s="96" t="s">
        <v>9</v>
      </c>
      <c r="E11" s="97"/>
      <c r="F11" s="89" t="s">
        <v>7</v>
      </c>
      <c r="G11" s="95"/>
      <c r="H11" s="96" t="s">
        <v>9</v>
      </c>
      <c r="I11" s="97"/>
      <c r="J11" s="89" t="s">
        <v>7</v>
      </c>
      <c r="K11" s="95"/>
      <c r="L11" s="96" t="s">
        <v>9</v>
      </c>
      <c r="M11" s="97"/>
      <c r="N11" s="89" t="s">
        <v>7</v>
      </c>
      <c r="O11" s="95"/>
      <c r="P11" s="96" t="s">
        <v>9</v>
      </c>
      <c r="Q11" s="97"/>
      <c r="R11" s="89" t="s">
        <v>7</v>
      </c>
      <c r="S11" s="95"/>
      <c r="T11" s="96" t="s">
        <v>9</v>
      </c>
      <c r="U11" s="201"/>
      <c r="V11" s="410"/>
      <c r="W11" s="79" t="s">
        <v>2</v>
      </c>
      <c r="X11" s="86"/>
    </row>
    <row r="12" spans="1:24" ht="13.5" thickBot="1" x14ac:dyDescent="0.25">
      <c r="A12" s="410"/>
      <c r="B12" s="87" t="s">
        <v>8</v>
      </c>
      <c r="C12" s="98"/>
      <c r="D12" s="99"/>
      <c r="E12" s="88"/>
      <c r="F12" s="87" t="s">
        <v>8</v>
      </c>
      <c r="G12" s="98"/>
      <c r="H12" s="99"/>
      <c r="I12" s="88"/>
      <c r="J12" s="87" t="s">
        <v>8</v>
      </c>
      <c r="K12" s="98"/>
      <c r="L12" s="99"/>
      <c r="M12" s="88"/>
      <c r="N12" s="87" t="s">
        <v>8</v>
      </c>
      <c r="O12" s="98"/>
      <c r="P12" s="99"/>
      <c r="Q12" s="88"/>
      <c r="R12" s="87" t="s">
        <v>8</v>
      </c>
      <c r="S12" s="98"/>
      <c r="T12" s="99"/>
      <c r="U12" s="64"/>
      <c r="V12" s="410"/>
      <c r="W12" s="202"/>
      <c r="X12" s="101"/>
    </row>
    <row r="13" spans="1:24" x14ac:dyDescent="0.2">
      <c r="A13" s="410"/>
      <c r="B13" s="102" t="s">
        <v>3</v>
      </c>
      <c r="C13" s="305" t="s">
        <v>5</v>
      </c>
      <c r="D13" s="305" t="s">
        <v>10</v>
      </c>
      <c r="E13" s="306" t="s">
        <v>12</v>
      </c>
      <c r="F13" s="102" t="s">
        <v>3</v>
      </c>
      <c r="G13" s="103" t="s">
        <v>5</v>
      </c>
      <c r="H13" s="103" t="s">
        <v>10</v>
      </c>
      <c r="I13" s="104" t="s">
        <v>12</v>
      </c>
      <c r="J13" s="102" t="s">
        <v>3</v>
      </c>
      <c r="K13" s="103" t="s">
        <v>5</v>
      </c>
      <c r="L13" s="103" t="s">
        <v>10</v>
      </c>
      <c r="M13" s="104" t="s">
        <v>12</v>
      </c>
      <c r="N13" s="102" t="s">
        <v>3</v>
      </c>
      <c r="O13" s="103" t="s">
        <v>5</v>
      </c>
      <c r="P13" s="103" t="s">
        <v>10</v>
      </c>
      <c r="Q13" s="104" t="s">
        <v>12</v>
      </c>
      <c r="R13" s="102" t="s">
        <v>3</v>
      </c>
      <c r="S13" s="103" t="s">
        <v>5</v>
      </c>
      <c r="T13" s="103" t="s">
        <v>10</v>
      </c>
      <c r="U13" s="203" t="s">
        <v>12</v>
      </c>
      <c r="V13" s="410"/>
      <c r="W13" s="204" t="s">
        <v>10</v>
      </c>
      <c r="X13" s="109" t="s">
        <v>12</v>
      </c>
    </row>
    <row r="14" spans="1:24" ht="13.5" thickBot="1" x14ac:dyDescent="0.25">
      <c r="A14" s="410"/>
      <c r="B14" s="307" t="s">
        <v>4</v>
      </c>
      <c r="C14" s="305" t="s">
        <v>6</v>
      </c>
      <c r="D14" s="305" t="s">
        <v>11</v>
      </c>
      <c r="E14" s="306" t="s">
        <v>13</v>
      </c>
      <c r="F14" s="108" t="s">
        <v>4</v>
      </c>
      <c r="G14" s="205" t="s">
        <v>6</v>
      </c>
      <c r="H14" s="205" t="s">
        <v>11</v>
      </c>
      <c r="I14" s="109" t="s">
        <v>13</v>
      </c>
      <c r="J14" s="108" t="s">
        <v>4</v>
      </c>
      <c r="K14" s="205" t="s">
        <v>6</v>
      </c>
      <c r="L14" s="205" t="s">
        <v>11</v>
      </c>
      <c r="M14" s="109" t="s">
        <v>13</v>
      </c>
      <c r="N14" s="108" t="s">
        <v>4</v>
      </c>
      <c r="O14" s="205" t="s">
        <v>6</v>
      </c>
      <c r="P14" s="205" t="s">
        <v>11</v>
      </c>
      <c r="Q14" s="109" t="s">
        <v>13</v>
      </c>
      <c r="R14" s="108" t="s">
        <v>4</v>
      </c>
      <c r="S14" s="205" t="s">
        <v>6</v>
      </c>
      <c r="T14" s="205" t="s">
        <v>11</v>
      </c>
      <c r="U14" s="206" t="s">
        <v>13</v>
      </c>
      <c r="V14" s="410"/>
      <c r="W14" s="204" t="s">
        <v>11</v>
      </c>
      <c r="X14" s="109" t="s">
        <v>13</v>
      </c>
    </row>
    <row r="15" spans="1:24" s="126" customFormat="1" x14ac:dyDescent="0.2">
      <c r="A15" s="116">
        <f ca="1">INDIRECT(ADDRESS(Данные!$A7,4,1,1,"Данные"), 1)</f>
        <v>45280</v>
      </c>
      <c r="B15" s="350">
        <f ca="1">ROUND(INDIRECT(ADDRESS(Данные!$A7,B$1,1,1,"Данные"), 1),2)</f>
        <v>139.34</v>
      </c>
      <c r="C15" s="347">
        <f ca="1">ROUND(INDIRECT(ADDRESS(Данные!$A7,C$1,1,1,"Данные"), 1),2)</f>
        <v>92.29</v>
      </c>
      <c r="D15" s="322"/>
      <c r="E15" s="328"/>
      <c r="F15" s="318"/>
      <c r="G15" s="322"/>
      <c r="H15" s="322" t="s">
        <v>2</v>
      </c>
      <c r="I15" s="330" t="s">
        <v>2</v>
      </c>
      <c r="J15" s="326"/>
      <c r="K15" s="322"/>
      <c r="L15" s="322" t="s">
        <v>2</v>
      </c>
      <c r="M15" s="328" t="s">
        <v>2</v>
      </c>
      <c r="N15" s="340"/>
      <c r="O15" s="166"/>
      <c r="P15" s="166" t="s">
        <v>2</v>
      </c>
      <c r="Q15" s="167" t="s">
        <v>2</v>
      </c>
      <c r="R15" s="119"/>
      <c r="S15" s="120"/>
      <c r="T15" s="121" t="s">
        <v>2</v>
      </c>
      <c r="U15" s="328" t="s">
        <v>2</v>
      </c>
      <c r="V15" s="116">
        <f ca="1">$A15</f>
        <v>45280</v>
      </c>
      <c r="W15" s="166" t="s">
        <v>2</v>
      </c>
      <c r="X15" s="334" t="s">
        <v>2</v>
      </c>
    </row>
    <row r="16" spans="1:24" s="126" customFormat="1" x14ac:dyDescent="0.2">
      <c r="A16" s="285">
        <f ca="1">INDIRECT(ADDRESS(Данные!$A8,4,1,1,"Данные"), 1)</f>
        <v>45280.020833333336</v>
      </c>
      <c r="B16" s="346">
        <f ca="1">ROUND(INDIRECT(ADDRESS(Данные!$A8,B$1,1,1,"Данные"), 1),2)</f>
        <v>139.34</v>
      </c>
      <c r="C16" s="129">
        <f ca="1">ROUND(INDIRECT(ADDRESS(Данные!$A8,C$1,1,1,"Данные"), 1),2)</f>
        <v>92.29</v>
      </c>
      <c r="D16" s="152">
        <f ca="1">(B16-B15)*D$10</f>
        <v>0</v>
      </c>
      <c r="E16" s="314">
        <f ca="1">(C16-C15)*D$10</f>
        <v>0</v>
      </c>
      <c r="F16" s="315"/>
      <c r="G16" s="312"/>
      <c r="H16" s="312"/>
      <c r="I16" s="316"/>
      <c r="J16" s="317"/>
      <c r="K16" s="312"/>
      <c r="L16" s="312"/>
      <c r="M16" s="314"/>
      <c r="N16" s="193"/>
      <c r="O16" s="174"/>
      <c r="P16" s="174"/>
      <c r="Q16" s="175"/>
      <c r="R16" s="127"/>
      <c r="S16" s="129"/>
      <c r="T16" s="128"/>
      <c r="U16" s="292"/>
      <c r="V16" s="285">
        <f t="shared" ref="V16:V63" ca="1" si="0">$A16</f>
        <v>45280.020833333336</v>
      </c>
      <c r="W16" s="299">
        <f ca="1">D16+H16+L16+P16+T16</f>
        <v>0</v>
      </c>
      <c r="X16" s="343">
        <f ca="1">E16+I16+M16+Q16+U16</f>
        <v>0</v>
      </c>
    </row>
    <row r="17" spans="1:24" s="126" customFormat="1" x14ac:dyDescent="0.2">
      <c r="A17" s="285">
        <f ca="1">INDIRECT(ADDRESS(Данные!$A9,4,1,1,"Данные"), 1)</f>
        <v>45280.041666666664</v>
      </c>
      <c r="B17" s="346">
        <f ca="1">ROUND(INDIRECT(ADDRESS(Данные!$A9,B$1,1,1,"Данные"), 1),2)</f>
        <v>139.34</v>
      </c>
      <c r="C17" s="129">
        <f ca="1">ROUND(INDIRECT(ADDRESS(Данные!$A9,C$1,1,1,"Данные"), 1),2)</f>
        <v>92.29</v>
      </c>
      <c r="D17" s="152">
        <f ca="1">(B17-B15)*D$10</f>
        <v>0</v>
      </c>
      <c r="E17" s="314">
        <f ca="1">(C17-C15)*D$10</f>
        <v>0</v>
      </c>
      <c r="F17" s="315"/>
      <c r="G17" s="312"/>
      <c r="H17" s="128"/>
      <c r="I17" s="264"/>
      <c r="J17" s="317"/>
      <c r="K17" s="129"/>
      <c r="L17" s="128"/>
      <c r="M17" s="292"/>
      <c r="N17" s="193"/>
      <c r="O17" s="174"/>
      <c r="P17" s="174"/>
      <c r="Q17" s="175"/>
      <c r="R17" s="127"/>
      <c r="S17" s="129"/>
      <c r="T17" s="128"/>
      <c r="U17" s="292"/>
      <c r="V17" s="285">
        <f t="shared" ca="1" si="0"/>
        <v>45280.041666666664</v>
      </c>
      <c r="W17" s="299">
        <f t="shared" ref="W17:W63" ca="1" si="1">D17+H17+L17+P17+T17</f>
        <v>0</v>
      </c>
      <c r="X17" s="335">
        <f ca="1">E17+I17+M17+Q17+U17</f>
        <v>0</v>
      </c>
    </row>
    <row r="18" spans="1:24" s="126" customFormat="1" x14ac:dyDescent="0.2">
      <c r="A18" s="285">
        <f ca="1">INDIRECT(ADDRESS(Данные!$A10,4,1,1,"Данные"), 1)</f>
        <v>45280.0625</v>
      </c>
      <c r="B18" s="346">
        <f ca="1">ROUND(INDIRECT(ADDRESS(Данные!$A10,B$1,1,1,"Данные"), 1),2)</f>
        <v>139.34</v>
      </c>
      <c r="C18" s="129">
        <f ca="1">ROUND(INDIRECT(ADDRESS(Данные!$A10,C$1,1,1,"Данные"), 1),2)</f>
        <v>92.29</v>
      </c>
      <c r="D18" s="152">
        <f ca="1">(B18-B17)*D$10</f>
        <v>0</v>
      </c>
      <c r="E18" s="314">
        <f ca="1">(C18-C17)*D$10</f>
        <v>0</v>
      </c>
      <c r="F18" s="315"/>
      <c r="G18" s="312"/>
      <c r="H18" s="128"/>
      <c r="I18" s="264"/>
      <c r="J18" s="317"/>
      <c r="K18" s="129"/>
      <c r="L18" s="128"/>
      <c r="M18" s="292"/>
      <c r="N18" s="193"/>
      <c r="O18" s="174"/>
      <c r="P18" s="174"/>
      <c r="Q18" s="175"/>
      <c r="R18" s="127"/>
      <c r="S18" s="129"/>
      <c r="T18" s="128"/>
      <c r="U18" s="292"/>
      <c r="V18" s="285">
        <f t="shared" ca="1" si="0"/>
        <v>45280.0625</v>
      </c>
      <c r="W18" s="299">
        <f t="shared" ca="1" si="1"/>
        <v>0</v>
      </c>
      <c r="X18" s="343">
        <f t="shared" ref="X18:X63" ca="1" si="2">E18+I18+M18+Q18+U18</f>
        <v>0</v>
      </c>
    </row>
    <row r="19" spans="1:24" s="126" customFormat="1" x14ac:dyDescent="0.2">
      <c r="A19" s="285">
        <f ca="1">INDIRECT(ADDRESS(Данные!$A11,4,1,1,"Данные"), 1)</f>
        <v>45280.083333333336</v>
      </c>
      <c r="B19" s="346">
        <f ca="1">ROUND(INDIRECT(ADDRESS(Данные!$A11,B$1,1,1,"Данные"), 1),2)</f>
        <v>139.34</v>
      </c>
      <c r="C19" s="129">
        <f ca="1">ROUND(INDIRECT(ADDRESS(Данные!$A11,C$1,1,1,"Данные"), 1),2)</f>
        <v>92.29</v>
      </c>
      <c r="D19" s="152">
        <f ca="1">(B19-B17)*D$10</f>
        <v>0</v>
      </c>
      <c r="E19" s="314">
        <f ca="1">(C19-C17)*D$10</f>
        <v>0</v>
      </c>
      <c r="F19" s="315"/>
      <c r="G19" s="129"/>
      <c r="H19" s="128"/>
      <c r="I19" s="264"/>
      <c r="J19" s="317"/>
      <c r="K19" s="129"/>
      <c r="L19" s="128"/>
      <c r="M19" s="292"/>
      <c r="N19" s="193"/>
      <c r="O19" s="174"/>
      <c r="P19" s="174"/>
      <c r="Q19" s="175"/>
      <c r="R19" s="127"/>
      <c r="S19" s="129"/>
      <c r="T19" s="128"/>
      <c r="U19" s="292"/>
      <c r="V19" s="285">
        <f t="shared" ca="1" si="0"/>
        <v>45280.083333333336</v>
      </c>
      <c r="W19" s="299">
        <f t="shared" ca="1" si="1"/>
        <v>0</v>
      </c>
      <c r="X19" s="343">
        <f t="shared" ca="1" si="2"/>
        <v>0</v>
      </c>
    </row>
    <row r="20" spans="1:24" s="126" customFormat="1" x14ac:dyDescent="0.2">
      <c r="A20" s="285">
        <f ca="1">INDIRECT(ADDRESS(Данные!$A12,4,1,1,"Данные"), 1)</f>
        <v>45280.104166666664</v>
      </c>
      <c r="B20" s="346">
        <f ca="1">ROUND(INDIRECT(ADDRESS(Данные!$A12,B$1,1,1,"Данные"), 1),2)</f>
        <v>139.34</v>
      </c>
      <c r="C20" s="129">
        <f ca="1">ROUND(INDIRECT(ADDRESS(Данные!$A12,C$1,1,1,"Данные"), 1),2)</f>
        <v>92.29</v>
      </c>
      <c r="D20" s="152">
        <f ca="1">(B20-B19)*D$10</f>
        <v>0</v>
      </c>
      <c r="E20" s="314">
        <f ca="1">(C20-C19)*D$10</f>
        <v>0</v>
      </c>
      <c r="F20" s="315"/>
      <c r="G20" s="129"/>
      <c r="H20" s="128"/>
      <c r="I20" s="264"/>
      <c r="J20" s="317"/>
      <c r="K20" s="129"/>
      <c r="L20" s="128"/>
      <c r="M20" s="292"/>
      <c r="N20" s="193"/>
      <c r="O20" s="174"/>
      <c r="P20" s="174"/>
      <c r="Q20" s="175"/>
      <c r="R20" s="127"/>
      <c r="S20" s="129"/>
      <c r="T20" s="128"/>
      <c r="U20" s="292"/>
      <c r="V20" s="285">
        <f t="shared" ca="1" si="0"/>
        <v>45280.104166666664</v>
      </c>
      <c r="W20" s="299">
        <f t="shared" ca="1" si="1"/>
        <v>0</v>
      </c>
      <c r="X20" s="343">
        <f t="shared" ca="1" si="2"/>
        <v>0</v>
      </c>
    </row>
    <row r="21" spans="1:24" s="126" customFormat="1" x14ac:dyDescent="0.2">
      <c r="A21" s="285">
        <f ca="1">INDIRECT(ADDRESS(Данные!$A13,4,1,1,"Данные"), 1)</f>
        <v>45280.125</v>
      </c>
      <c r="B21" s="346">
        <f ca="1">ROUND(INDIRECT(ADDRESS(Данные!$A13,B$1,1,1,"Данные"), 1),2)</f>
        <v>139.34</v>
      </c>
      <c r="C21" s="129">
        <f ca="1">ROUND(INDIRECT(ADDRESS(Данные!$A13,C$1,1,1,"Данные"), 1),2)</f>
        <v>92.29</v>
      </c>
      <c r="D21" s="152">
        <f ca="1">(B21-B19)*D$10</f>
        <v>0</v>
      </c>
      <c r="E21" s="314">
        <f ca="1">(C21-C19)*D$10</f>
        <v>0</v>
      </c>
      <c r="F21" s="315"/>
      <c r="G21" s="129"/>
      <c r="H21" s="128"/>
      <c r="I21" s="264"/>
      <c r="J21" s="317"/>
      <c r="K21" s="129"/>
      <c r="L21" s="128"/>
      <c r="M21" s="292"/>
      <c r="N21" s="193"/>
      <c r="O21" s="174"/>
      <c r="P21" s="174"/>
      <c r="Q21" s="175"/>
      <c r="R21" s="127"/>
      <c r="S21" s="129"/>
      <c r="T21" s="128"/>
      <c r="U21" s="292"/>
      <c r="V21" s="285">
        <f t="shared" ca="1" si="0"/>
        <v>45280.125</v>
      </c>
      <c r="W21" s="299">
        <f t="shared" ca="1" si="1"/>
        <v>0</v>
      </c>
      <c r="X21" s="343">
        <f t="shared" ca="1" si="2"/>
        <v>0</v>
      </c>
    </row>
    <row r="22" spans="1:24" s="126" customFormat="1" x14ac:dyDescent="0.2">
      <c r="A22" s="285">
        <f ca="1">INDIRECT(ADDRESS(Данные!$A14,4,1,1,"Данные"), 1)</f>
        <v>45280.145833333336</v>
      </c>
      <c r="B22" s="346">
        <f ca="1">ROUND(INDIRECT(ADDRESS(Данные!$A14,B$1,1,1,"Данные"), 1),2)</f>
        <v>139.34</v>
      </c>
      <c r="C22" s="129">
        <f ca="1">ROUND(INDIRECT(ADDRESS(Данные!$A14,C$1,1,1,"Данные"), 1),2)</f>
        <v>92.29</v>
      </c>
      <c r="D22" s="152">
        <f ca="1">(B22-B21)*D$10</f>
        <v>0</v>
      </c>
      <c r="E22" s="314">
        <f ca="1">(C22-C21)*D$10</f>
        <v>0</v>
      </c>
      <c r="F22" s="315"/>
      <c r="G22" s="129"/>
      <c r="H22" s="128"/>
      <c r="I22" s="264"/>
      <c r="J22" s="317"/>
      <c r="K22" s="129"/>
      <c r="L22" s="128"/>
      <c r="M22" s="292"/>
      <c r="N22" s="193"/>
      <c r="O22" s="174"/>
      <c r="P22" s="174"/>
      <c r="Q22" s="175"/>
      <c r="R22" s="127"/>
      <c r="S22" s="129"/>
      <c r="T22" s="128"/>
      <c r="U22" s="292"/>
      <c r="V22" s="285">
        <f t="shared" ca="1" si="0"/>
        <v>45280.145833333336</v>
      </c>
      <c r="W22" s="299">
        <f t="shared" ca="1" si="1"/>
        <v>0</v>
      </c>
      <c r="X22" s="343">
        <f t="shared" ca="1" si="2"/>
        <v>0</v>
      </c>
    </row>
    <row r="23" spans="1:24" s="126" customFormat="1" x14ac:dyDescent="0.2">
      <c r="A23" s="285">
        <f ca="1">INDIRECT(ADDRESS(Данные!$A15,4,1,1,"Данные"), 1)</f>
        <v>45280.166666666664</v>
      </c>
      <c r="B23" s="346">
        <f ca="1">ROUND(INDIRECT(ADDRESS(Данные!$A15,B$1,1,1,"Данные"), 1),2)</f>
        <v>139.34</v>
      </c>
      <c r="C23" s="129">
        <f ca="1">ROUND(INDIRECT(ADDRESS(Данные!$A15,C$1,1,1,"Данные"), 1),2)</f>
        <v>92.29</v>
      </c>
      <c r="D23" s="152">
        <f ca="1">(B23-B21)*D$10</f>
        <v>0</v>
      </c>
      <c r="E23" s="314">
        <f ca="1">(C23-C21)*D$10</f>
        <v>0</v>
      </c>
      <c r="F23" s="315"/>
      <c r="G23" s="129"/>
      <c r="H23" s="128"/>
      <c r="I23" s="264"/>
      <c r="J23" s="317"/>
      <c r="K23" s="129"/>
      <c r="L23" s="128"/>
      <c r="M23" s="292"/>
      <c r="N23" s="193"/>
      <c r="O23" s="174"/>
      <c r="P23" s="174"/>
      <c r="Q23" s="175"/>
      <c r="R23" s="127"/>
      <c r="S23" s="129"/>
      <c r="T23" s="128"/>
      <c r="U23" s="292"/>
      <c r="V23" s="285">
        <f t="shared" ca="1" si="0"/>
        <v>45280.166666666664</v>
      </c>
      <c r="W23" s="299">
        <f t="shared" ca="1" si="1"/>
        <v>0</v>
      </c>
      <c r="X23" s="343">
        <f t="shared" ca="1" si="2"/>
        <v>0</v>
      </c>
    </row>
    <row r="24" spans="1:24" s="126" customFormat="1" x14ac:dyDescent="0.2">
      <c r="A24" s="285">
        <f ca="1">INDIRECT(ADDRESS(Данные!$A16,4,1,1,"Данные"), 1)</f>
        <v>45280.1875</v>
      </c>
      <c r="B24" s="346">
        <f ca="1">ROUND(INDIRECT(ADDRESS(Данные!$A16,B$1,1,1,"Данные"), 1),2)</f>
        <v>139.34</v>
      </c>
      <c r="C24" s="129">
        <f ca="1">ROUND(INDIRECT(ADDRESS(Данные!$A16,C$1,1,1,"Данные"), 1),2)</f>
        <v>92.29</v>
      </c>
      <c r="D24" s="152">
        <f ca="1">(B24-B23)*D$10</f>
        <v>0</v>
      </c>
      <c r="E24" s="314">
        <f ca="1">(C24-C23)*D$10</f>
        <v>0</v>
      </c>
      <c r="F24" s="315"/>
      <c r="G24" s="129"/>
      <c r="H24" s="128"/>
      <c r="I24" s="264"/>
      <c r="J24" s="317"/>
      <c r="K24" s="129"/>
      <c r="L24" s="128"/>
      <c r="M24" s="292"/>
      <c r="N24" s="193"/>
      <c r="O24" s="174"/>
      <c r="P24" s="174"/>
      <c r="Q24" s="175"/>
      <c r="R24" s="127"/>
      <c r="S24" s="129"/>
      <c r="T24" s="128"/>
      <c r="U24" s="292"/>
      <c r="V24" s="285">
        <f t="shared" ca="1" si="0"/>
        <v>45280.1875</v>
      </c>
      <c r="W24" s="299">
        <f t="shared" ca="1" si="1"/>
        <v>0</v>
      </c>
      <c r="X24" s="343">
        <f t="shared" ca="1" si="2"/>
        <v>0</v>
      </c>
    </row>
    <row r="25" spans="1:24" s="126" customFormat="1" x14ac:dyDescent="0.2">
      <c r="A25" s="285">
        <f ca="1">INDIRECT(ADDRESS(Данные!$A17,4,1,1,"Данные"), 1)</f>
        <v>45280.208333333336</v>
      </c>
      <c r="B25" s="346">
        <f ca="1">ROUND(INDIRECT(ADDRESS(Данные!$A17,B$1,1,1,"Данные"), 1),2)</f>
        <v>139.34</v>
      </c>
      <c r="C25" s="129">
        <f ca="1">ROUND(INDIRECT(ADDRESS(Данные!$A17,C$1,1,1,"Данные"), 1),2)</f>
        <v>92.29</v>
      </c>
      <c r="D25" s="152">
        <f ca="1">(B25-B23)*D$10</f>
        <v>0</v>
      </c>
      <c r="E25" s="314">
        <f ca="1">(C25-C23)*D$10</f>
        <v>0</v>
      </c>
      <c r="F25" s="315"/>
      <c r="G25" s="129"/>
      <c r="H25" s="128"/>
      <c r="I25" s="264"/>
      <c r="J25" s="317"/>
      <c r="K25" s="129"/>
      <c r="L25" s="128"/>
      <c r="M25" s="292"/>
      <c r="N25" s="193"/>
      <c r="O25" s="174"/>
      <c r="P25" s="174"/>
      <c r="Q25" s="175"/>
      <c r="R25" s="127"/>
      <c r="S25" s="129"/>
      <c r="T25" s="128"/>
      <c r="U25" s="292"/>
      <c r="V25" s="285">
        <f t="shared" ca="1" si="0"/>
        <v>45280.208333333336</v>
      </c>
      <c r="W25" s="299">
        <f t="shared" ca="1" si="1"/>
        <v>0</v>
      </c>
      <c r="X25" s="343">
        <f t="shared" ca="1" si="2"/>
        <v>0</v>
      </c>
    </row>
    <row r="26" spans="1:24" s="126" customFormat="1" x14ac:dyDescent="0.2">
      <c r="A26" s="285">
        <f ca="1">INDIRECT(ADDRESS(Данные!$A18,4,1,1,"Данные"), 1)</f>
        <v>45280.229166666664</v>
      </c>
      <c r="B26" s="346">
        <f ca="1">ROUND(INDIRECT(ADDRESS(Данные!$A18,B$1,1,1,"Данные"), 1),2)</f>
        <v>139.34</v>
      </c>
      <c r="C26" s="129">
        <f ca="1">ROUND(INDIRECT(ADDRESS(Данные!$A18,C$1,1,1,"Данные"), 1),2)</f>
        <v>92.29</v>
      </c>
      <c r="D26" s="152">
        <f ca="1">(B26-B25)*D$10</f>
        <v>0</v>
      </c>
      <c r="E26" s="314">
        <f ca="1">(C26-C25)*D$10</f>
        <v>0</v>
      </c>
      <c r="F26" s="315"/>
      <c r="G26" s="129"/>
      <c r="H26" s="128"/>
      <c r="I26" s="264"/>
      <c r="J26" s="317"/>
      <c r="K26" s="129"/>
      <c r="L26" s="128"/>
      <c r="M26" s="292"/>
      <c r="N26" s="193"/>
      <c r="O26" s="174"/>
      <c r="P26" s="174"/>
      <c r="Q26" s="175"/>
      <c r="R26" s="127"/>
      <c r="S26" s="129"/>
      <c r="T26" s="128"/>
      <c r="U26" s="292"/>
      <c r="V26" s="285">
        <f t="shared" ca="1" si="0"/>
        <v>45280.229166666664</v>
      </c>
      <c r="W26" s="299">
        <f t="shared" ca="1" si="1"/>
        <v>0</v>
      </c>
      <c r="X26" s="343">
        <f t="shared" ca="1" si="2"/>
        <v>0</v>
      </c>
    </row>
    <row r="27" spans="1:24" s="126" customFormat="1" x14ac:dyDescent="0.2">
      <c r="A27" s="285">
        <f ca="1">INDIRECT(ADDRESS(Данные!$A19,4,1,1,"Данные"), 1)</f>
        <v>45280.25</v>
      </c>
      <c r="B27" s="346">
        <f ca="1">ROUND(INDIRECT(ADDRESS(Данные!$A19,B$1,1,1,"Данные"), 1),2)</f>
        <v>139.34</v>
      </c>
      <c r="C27" s="129">
        <f ca="1">ROUND(INDIRECT(ADDRESS(Данные!$A19,C$1,1,1,"Данные"), 1),2)</f>
        <v>92.29</v>
      </c>
      <c r="D27" s="152">
        <f ca="1">(B27-B25)*D$10</f>
        <v>0</v>
      </c>
      <c r="E27" s="314">
        <f ca="1">(C27-C25)*D$10</f>
        <v>0</v>
      </c>
      <c r="F27" s="315"/>
      <c r="G27" s="129"/>
      <c r="H27" s="128"/>
      <c r="I27" s="264"/>
      <c r="J27" s="317"/>
      <c r="K27" s="129"/>
      <c r="L27" s="128"/>
      <c r="M27" s="292"/>
      <c r="N27" s="193"/>
      <c r="O27" s="174"/>
      <c r="P27" s="174"/>
      <c r="Q27" s="175"/>
      <c r="R27" s="127"/>
      <c r="S27" s="129"/>
      <c r="T27" s="128"/>
      <c r="U27" s="292"/>
      <c r="V27" s="285">
        <f t="shared" ca="1" si="0"/>
        <v>45280.25</v>
      </c>
      <c r="W27" s="299">
        <f t="shared" ca="1" si="1"/>
        <v>0</v>
      </c>
      <c r="X27" s="343">
        <f t="shared" ca="1" si="2"/>
        <v>0</v>
      </c>
    </row>
    <row r="28" spans="1:24" s="126" customFormat="1" x14ac:dyDescent="0.2">
      <c r="A28" s="285">
        <f ca="1">INDIRECT(ADDRESS(Данные!$A20,4,1,1,"Данные"), 1)</f>
        <v>45280.270833333336</v>
      </c>
      <c r="B28" s="346">
        <f ca="1">ROUND(INDIRECT(ADDRESS(Данные!$A20,B$1,1,1,"Данные"), 1),2)</f>
        <v>139.34</v>
      </c>
      <c r="C28" s="129">
        <f ca="1">ROUND(INDIRECT(ADDRESS(Данные!$A20,C$1,1,1,"Данные"), 1),2)</f>
        <v>92.29</v>
      </c>
      <c r="D28" s="152">
        <f ca="1">(B28-B27)*D$10</f>
        <v>0</v>
      </c>
      <c r="E28" s="314">
        <f ca="1">(C28-C27)*D$10</f>
        <v>0</v>
      </c>
      <c r="F28" s="315"/>
      <c r="G28" s="129"/>
      <c r="H28" s="128"/>
      <c r="I28" s="264"/>
      <c r="J28" s="317"/>
      <c r="K28" s="129"/>
      <c r="L28" s="128"/>
      <c r="M28" s="292"/>
      <c r="N28" s="193"/>
      <c r="O28" s="174"/>
      <c r="P28" s="174"/>
      <c r="Q28" s="175"/>
      <c r="R28" s="127"/>
      <c r="S28" s="129"/>
      <c r="T28" s="128"/>
      <c r="U28" s="292"/>
      <c r="V28" s="285">
        <f t="shared" ca="1" si="0"/>
        <v>45280.270833333336</v>
      </c>
      <c r="W28" s="299">
        <f t="shared" ca="1" si="1"/>
        <v>0</v>
      </c>
      <c r="X28" s="343">
        <f t="shared" ca="1" si="2"/>
        <v>0</v>
      </c>
    </row>
    <row r="29" spans="1:24" s="126" customFormat="1" x14ac:dyDescent="0.2">
      <c r="A29" s="285">
        <f ca="1">INDIRECT(ADDRESS(Данные!$A21,4,1,1,"Данные"), 1)</f>
        <v>45280.291666666664</v>
      </c>
      <c r="B29" s="346">
        <f ca="1">ROUND(INDIRECT(ADDRESS(Данные!$A21,B$1,1,1,"Данные"), 1),2)</f>
        <v>139.34</v>
      </c>
      <c r="C29" s="129">
        <f ca="1">ROUND(INDIRECT(ADDRESS(Данные!$A21,C$1,1,1,"Данные"), 1),2)</f>
        <v>92.29</v>
      </c>
      <c r="D29" s="152">
        <f ca="1">(B29-B27)*D$10</f>
        <v>0</v>
      </c>
      <c r="E29" s="314">
        <f ca="1">(C29-C27)*D$10</f>
        <v>0</v>
      </c>
      <c r="F29" s="315"/>
      <c r="G29" s="129"/>
      <c r="H29" s="128"/>
      <c r="I29" s="264"/>
      <c r="J29" s="317"/>
      <c r="K29" s="129"/>
      <c r="L29" s="128"/>
      <c r="M29" s="292"/>
      <c r="N29" s="193"/>
      <c r="O29" s="174"/>
      <c r="P29" s="174"/>
      <c r="Q29" s="175"/>
      <c r="R29" s="127"/>
      <c r="S29" s="129"/>
      <c r="T29" s="128"/>
      <c r="U29" s="292"/>
      <c r="V29" s="285">
        <f t="shared" ca="1" si="0"/>
        <v>45280.291666666664</v>
      </c>
      <c r="W29" s="299">
        <f t="shared" ca="1" si="1"/>
        <v>0</v>
      </c>
      <c r="X29" s="343">
        <f t="shared" ca="1" si="2"/>
        <v>0</v>
      </c>
    </row>
    <row r="30" spans="1:24" s="126" customFormat="1" x14ac:dyDescent="0.2">
      <c r="A30" s="285">
        <f ca="1">INDIRECT(ADDRESS(Данные!$A22,4,1,1,"Данные"), 1)</f>
        <v>45280.3125</v>
      </c>
      <c r="B30" s="346">
        <f ca="1">ROUND(INDIRECT(ADDRESS(Данные!$A22,B$1,1,1,"Данные"), 1),2)</f>
        <v>139.34</v>
      </c>
      <c r="C30" s="129">
        <f ca="1">ROUND(INDIRECT(ADDRESS(Данные!$A22,C$1,1,1,"Данные"), 1),2)</f>
        <v>92.29</v>
      </c>
      <c r="D30" s="152">
        <f ca="1">(B30-B29)*D$10</f>
        <v>0</v>
      </c>
      <c r="E30" s="314">
        <f ca="1">(C30-C29)*D$10</f>
        <v>0</v>
      </c>
      <c r="F30" s="315"/>
      <c r="G30" s="129"/>
      <c r="H30" s="128"/>
      <c r="I30" s="264"/>
      <c r="J30" s="317"/>
      <c r="K30" s="129"/>
      <c r="L30" s="128"/>
      <c r="M30" s="292"/>
      <c r="N30" s="193"/>
      <c r="O30" s="174"/>
      <c r="P30" s="174"/>
      <c r="Q30" s="175"/>
      <c r="R30" s="127"/>
      <c r="S30" s="129"/>
      <c r="T30" s="128"/>
      <c r="U30" s="292"/>
      <c r="V30" s="285">
        <f t="shared" ca="1" si="0"/>
        <v>45280.3125</v>
      </c>
      <c r="W30" s="299">
        <f t="shared" ca="1" si="1"/>
        <v>0</v>
      </c>
      <c r="X30" s="343">
        <f t="shared" ca="1" si="2"/>
        <v>0</v>
      </c>
    </row>
    <row r="31" spans="1:24" s="126" customFormat="1" x14ac:dyDescent="0.2">
      <c r="A31" s="285">
        <f ca="1">INDIRECT(ADDRESS(Данные!$A23,4,1,1,"Данные"), 1)</f>
        <v>45280.333333333336</v>
      </c>
      <c r="B31" s="346">
        <f ca="1">ROUND(INDIRECT(ADDRESS(Данные!$A23,B$1,1,1,"Данные"), 1),2)</f>
        <v>139.35</v>
      </c>
      <c r="C31" s="129">
        <f ca="1">ROUND(INDIRECT(ADDRESS(Данные!$A23,C$1,1,1,"Данные"), 1),2)</f>
        <v>92.29</v>
      </c>
      <c r="D31" s="152">
        <f ca="1">(B31-B29)*D$10</f>
        <v>9.9999999999909051</v>
      </c>
      <c r="E31" s="314">
        <f ca="1">(C31-C29)*D$10</f>
        <v>0</v>
      </c>
      <c r="F31" s="315"/>
      <c r="G31" s="129"/>
      <c r="H31" s="128"/>
      <c r="I31" s="264"/>
      <c r="J31" s="317"/>
      <c r="K31" s="129"/>
      <c r="L31" s="128"/>
      <c r="M31" s="292"/>
      <c r="N31" s="193"/>
      <c r="O31" s="174"/>
      <c r="P31" s="174"/>
      <c r="Q31" s="175"/>
      <c r="R31" s="127"/>
      <c r="S31" s="129"/>
      <c r="T31" s="128"/>
      <c r="U31" s="292"/>
      <c r="V31" s="285">
        <f t="shared" ca="1" si="0"/>
        <v>45280.333333333336</v>
      </c>
      <c r="W31" s="299">
        <f t="shared" ca="1" si="1"/>
        <v>9.9999999999909051</v>
      </c>
      <c r="X31" s="343">
        <f t="shared" ca="1" si="2"/>
        <v>0</v>
      </c>
    </row>
    <row r="32" spans="1:24" s="126" customFormat="1" x14ac:dyDescent="0.2">
      <c r="A32" s="285">
        <f ca="1">INDIRECT(ADDRESS(Данные!$A24,4,1,1,"Данные"), 1)</f>
        <v>45280.354166666664</v>
      </c>
      <c r="B32" s="346">
        <f ca="1">ROUND(INDIRECT(ADDRESS(Данные!$A24,B$1,1,1,"Данные"), 1),2)</f>
        <v>139.35</v>
      </c>
      <c r="C32" s="129">
        <f ca="1">ROUND(INDIRECT(ADDRESS(Данные!$A24,C$1,1,1,"Данные"), 1),2)</f>
        <v>92.29</v>
      </c>
      <c r="D32" s="152">
        <f ca="1">(B32-B31)*D$10</f>
        <v>0</v>
      </c>
      <c r="E32" s="314">
        <f ca="1">(C32-C31)*D$10</f>
        <v>0</v>
      </c>
      <c r="F32" s="315"/>
      <c r="G32" s="129"/>
      <c r="H32" s="128"/>
      <c r="I32" s="264"/>
      <c r="J32" s="317"/>
      <c r="K32" s="129"/>
      <c r="L32" s="128"/>
      <c r="M32" s="292"/>
      <c r="N32" s="193"/>
      <c r="O32" s="174"/>
      <c r="P32" s="174"/>
      <c r="Q32" s="175"/>
      <c r="R32" s="127"/>
      <c r="S32" s="129"/>
      <c r="T32" s="128"/>
      <c r="U32" s="292"/>
      <c r="V32" s="285">
        <f t="shared" ca="1" si="0"/>
        <v>45280.354166666664</v>
      </c>
      <c r="W32" s="299">
        <f t="shared" ca="1" si="1"/>
        <v>0</v>
      </c>
      <c r="X32" s="343">
        <f t="shared" ca="1" si="2"/>
        <v>0</v>
      </c>
    </row>
    <row r="33" spans="1:24" s="126" customFormat="1" x14ac:dyDescent="0.2">
      <c r="A33" s="285">
        <f ca="1">INDIRECT(ADDRESS(Данные!$A25,4,1,1,"Данные"), 1)</f>
        <v>45280.375</v>
      </c>
      <c r="B33" s="346">
        <f ca="1">ROUND(INDIRECT(ADDRESS(Данные!$A25,B$1,1,1,"Данные"), 1),2)</f>
        <v>139.35</v>
      </c>
      <c r="C33" s="129">
        <f ca="1">ROUND(INDIRECT(ADDRESS(Данные!$A25,C$1,1,1,"Данные"), 1),2)</f>
        <v>92.29</v>
      </c>
      <c r="D33" s="152">
        <f ca="1">(B33-B31)*D$10</f>
        <v>0</v>
      </c>
      <c r="E33" s="314">
        <f ca="1">(C33-C31)*D$10</f>
        <v>0</v>
      </c>
      <c r="F33" s="315"/>
      <c r="G33" s="129"/>
      <c r="H33" s="128"/>
      <c r="I33" s="264"/>
      <c r="J33" s="317"/>
      <c r="K33" s="129"/>
      <c r="L33" s="128"/>
      <c r="M33" s="292"/>
      <c r="N33" s="193"/>
      <c r="O33" s="174"/>
      <c r="P33" s="174"/>
      <c r="Q33" s="175"/>
      <c r="R33" s="127"/>
      <c r="S33" s="129"/>
      <c r="T33" s="128"/>
      <c r="U33" s="292"/>
      <c r="V33" s="285">
        <f t="shared" ca="1" si="0"/>
        <v>45280.375</v>
      </c>
      <c r="W33" s="299">
        <f t="shared" ca="1" si="1"/>
        <v>0</v>
      </c>
      <c r="X33" s="343">
        <f t="shared" ca="1" si="2"/>
        <v>0</v>
      </c>
    </row>
    <row r="34" spans="1:24" s="126" customFormat="1" x14ac:dyDescent="0.2">
      <c r="A34" s="285">
        <f ca="1">INDIRECT(ADDRESS(Данные!$A26,4,1,1,"Данные"), 1)</f>
        <v>45280.395833333336</v>
      </c>
      <c r="B34" s="346">
        <f ca="1">ROUND(INDIRECT(ADDRESS(Данные!$A26,B$1,1,1,"Данные"), 1),2)</f>
        <v>139.35</v>
      </c>
      <c r="C34" s="129">
        <f ca="1">ROUND(INDIRECT(ADDRESS(Данные!$A26,C$1,1,1,"Данные"), 1),2)</f>
        <v>92.29</v>
      </c>
      <c r="D34" s="152">
        <f ca="1">(B34-B33)*D$10</f>
        <v>0</v>
      </c>
      <c r="E34" s="314">
        <f ca="1">(C34-C33)*D$10</f>
        <v>0</v>
      </c>
      <c r="F34" s="315"/>
      <c r="G34" s="129"/>
      <c r="H34" s="128"/>
      <c r="I34" s="264"/>
      <c r="J34" s="317"/>
      <c r="K34" s="129"/>
      <c r="L34" s="128"/>
      <c r="M34" s="292"/>
      <c r="N34" s="193"/>
      <c r="O34" s="174"/>
      <c r="P34" s="174"/>
      <c r="Q34" s="175"/>
      <c r="R34" s="127"/>
      <c r="S34" s="129"/>
      <c r="T34" s="128"/>
      <c r="U34" s="292"/>
      <c r="V34" s="285">
        <f t="shared" ca="1" si="0"/>
        <v>45280.395833333336</v>
      </c>
      <c r="W34" s="299">
        <f t="shared" ca="1" si="1"/>
        <v>0</v>
      </c>
      <c r="X34" s="343">
        <f t="shared" ca="1" si="2"/>
        <v>0</v>
      </c>
    </row>
    <row r="35" spans="1:24" s="126" customFormat="1" x14ac:dyDescent="0.2">
      <c r="A35" s="285">
        <f ca="1">INDIRECT(ADDRESS(Данные!$A27,4,1,1,"Данные"), 1)</f>
        <v>45280.416666666664</v>
      </c>
      <c r="B35" s="346">
        <f ca="1">ROUND(INDIRECT(ADDRESS(Данные!$A27,B$1,1,1,"Данные"), 1),2)</f>
        <v>139.35</v>
      </c>
      <c r="C35" s="129">
        <f ca="1">ROUND(INDIRECT(ADDRESS(Данные!$A27,C$1,1,1,"Данные"), 1),2)</f>
        <v>92.29</v>
      </c>
      <c r="D35" s="152">
        <f ca="1">(B35-B33)*D$10</f>
        <v>0</v>
      </c>
      <c r="E35" s="314">
        <f ca="1">(C35-C33)*D$10</f>
        <v>0</v>
      </c>
      <c r="F35" s="315"/>
      <c r="G35" s="129"/>
      <c r="H35" s="128"/>
      <c r="I35" s="264"/>
      <c r="J35" s="317"/>
      <c r="K35" s="129"/>
      <c r="L35" s="128"/>
      <c r="M35" s="292"/>
      <c r="N35" s="193"/>
      <c r="O35" s="174"/>
      <c r="P35" s="174"/>
      <c r="Q35" s="175"/>
      <c r="R35" s="127"/>
      <c r="S35" s="129"/>
      <c r="T35" s="128"/>
      <c r="U35" s="292"/>
      <c r="V35" s="285">
        <f t="shared" ca="1" si="0"/>
        <v>45280.416666666664</v>
      </c>
      <c r="W35" s="299">
        <f t="shared" ca="1" si="1"/>
        <v>0</v>
      </c>
      <c r="X35" s="343">
        <f t="shared" ca="1" si="2"/>
        <v>0</v>
      </c>
    </row>
    <row r="36" spans="1:24" s="126" customFormat="1" x14ac:dyDescent="0.2">
      <c r="A36" s="285">
        <f ca="1">INDIRECT(ADDRESS(Данные!$A28,4,1,1,"Данные"), 1)</f>
        <v>45280.4375</v>
      </c>
      <c r="B36" s="346">
        <f ca="1">ROUND(INDIRECT(ADDRESS(Данные!$A28,B$1,1,1,"Данные"), 1),2)</f>
        <v>139.35</v>
      </c>
      <c r="C36" s="129">
        <f ca="1">ROUND(INDIRECT(ADDRESS(Данные!$A28,C$1,1,1,"Данные"), 1),2)</f>
        <v>92.29</v>
      </c>
      <c r="D36" s="152">
        <f ca="1">(B36-B35)*D$10</f>
        <v>0</v>
      </c>
      <c r="E36" s="314">
        <f ca="1">(C36-C35)*D$10</f>
        <v>0</v>
      </c>
      <c r="F36" s="315"/>
      <c r="G36" s="129"/>
      <c r="H36" s="128"/>
      <c r="I36" s="264"/>
      <c r="J36" s="317"/>
      <c r="K36" s="129"/>
      <c r="L36" s="128"/>
      <c r="M36" s="292"/>
      <c r="N36" s="193"/>
      <c r="O36" s="174"/>
      <c r="P36" s="174"/>
      <c r="Q36" s="175"/>
      <c r="R36" s="127"/>
      <c r="S36" s="129"/>
      <c r="T36" s="128"/>
      <c r="U36" s="292"/>
      <c r="V36" s="285">
        <f t="shared" ca="1" si="0"/>
        <v>45280.4375</v>
      </c>
      <c r="W36" s="299">
        <f t="shared" ca="1" si="1"/>
        <v>0</v>
      </c>
      <c r="X36" s="343">
        <f t="shared" ca="1" si="2"/>
        <v>0</v>
      </c>
    </row>
    <row r="37" spans="1:24" s="126" customFormat="1" x14ac:dyDescent="0.2">
      <c r="A37" s="285">
        <f ca="1">INDIRECT(ADDRESS(Данные!$A29,4,1,1,"Данные"), 1)</f>
        <v>45280.458333333336</v>
      </c>
      <c r="B37" s="346">
        <f ca="1">ROUND(INDIRECT(ADDRESS(Данные!$A29,B$1,1,1,"Данные"), 1),2)</f>
        <v>139.35</v>
      </c>
      <c r="C37" s="129">
        <f ca="1">ROUND(INDIRECT(ADDRESS(Данные!$A29,C$1,1,1,"Данные"), 1),2)</f>
        <v>92.29</v>
      </c>
      <c r="D37" s="152">
        <f ca="1">(B37-B35)*D$10</f>
        <v>0</v>
      </c>
      <c r="E37" s="314">
        <f ca="1">(C37-C35)*D$10</f>
        <v>0</v>
      </c>
      <c r="F37" s="315"/>
      <c r="G37" s="129"/>
      <c r="H37" s="128"/>
      <c r="I37" s="264"/>
      <c r="J37" s="317"/>
      <c r="K37" s="129"/>
      <c r="L37" s="128"/>
      <c r="M37" s="292"/>
      <c r="N37" s="193"/>
      <c r="O37" s="174"/>
      <c r="P37" s="174"/>
      <c r="Q37" s="175"/>
      <c r="R37" s="127"/>
      <c r="S37" s="129"/>
      <c r="T37" s="128"/>
      <c r="U37" s="292"/>
      <c r="V37" s="285">
        <f t="shared" ca="1" si="0"/>
        <v>45280.458333333336</v>
      </c>
      <c r="W37" s="299">
        <f t="shared" ca="1" si="1"/>
        <v>0</v>
      </c>
      <c r="X37" s="343">
        <f t="shared" ca="1" si="2"/>
        <v>0</v>
      </c>
    </row>
    <row r="38" spans="1:24" s="126" customFormat="1" x14ac:dyDescent="0.2">
      <c r="A38" s="285">
        <f ca="1">INDIRECT(ADDRESS(Данные!$A30,4,1,1,"Данные"), 1)</f>
        <v>45280.479166666664</v>
      </c>
      <c r="B38" s="346">
        <f ca="1">ROUND(INDIRECT(ADDRESS(Данные!$A30,B$1,1,1,"Данные"), 1),2)</f>
        <v>139.35</v>
      </c>
      <c r="C38" s="129">
        <f ca="1">ROUND(INDIRECT(ADDRESS(Данные!$A30,C$1,1,1,"Данные"), 1),2)</f>
        <v>92.29</v>
      </c>
      <c r="D38" s="152">
        <f ca="1">(B38-B37)*D$10</f>
        <v>0</v>
      </c>
      <c r="E38" s="314">
        <f ca="1">(C38-C37)*D$10</f>
        <v>0</v>
      </c>
      <c r="F38" s="315"/>
      <c r="G38" s="129"/>
      <c r="H38" s="128"/>
      <c r="I38" s="264"/>
      <c r="J38" s="317"/>
      <c r="K38" s="129"/>
      <c r="L38" s="128"/>
      <c r="M38" s="292"/>
      <c r="N38" s="193"/>
      <c r="O38" s="174"/>
      <c r="P38" s="174"/>
      <c r="Q38" s="175"/>
      <c r="R38" s="127"/>
      <c r="S38" s="129"/>
      <c r="T38" s="128"/>
      <c r="U38" s="292"/>
      <c r="V38" s="285">
        <f t="shared" ca="1" si="0"/>
        <v>45280.479166666664</v>
      </c>
      <c r="W38" s="299">
        <f t="shared" ca="1" si="1"/>
        <v>0</v>
      </c>
      <c r="X38" s="343">
        <f t="shared" ca="1" si="2"/>
        <v>0</v>
      </c>
    </row>
    <row r="39" spans="1:24" s="126" customFormat="1" x14ac:dyDescent="0.2">
      <c r="A39" s="285">
        <f ca="1">INDIRECT(ADDRESS(Данные!$A31,4,1,1,"Данные"), 1)</f>
        <v>45280.5</v>
      </c>
      <c r="B39" s="346">
        <f ca="1">ROUND(INDIRECT(ADDRESS(Данные!$A31,B$1,1,1,"Данные"), 1),2)</f>
        <v>139.35</v>
      </c>
      <c r="C39" s="129">
        <f ca="1">ROUND(INDIRECT(ADDRESS(Данные!$A31,C$1,1,1,"Данные"), 1),2)</f>
        <v>92.29</v>
      </c>
      <c r="D39" s="152">
        <f ca="1">(B39-B37)*D$10</f>
        <v>0</v>
      </c>
      <c r="E39" s="314">
        <f ca="1">(C39-C37)*D$10</f>
        <v>0</v>
      </c>
      <c r="F39" s="315"/>
      <c r="G39" s="129"/>
      <c r="H39" s="128"/>
      <c r="I39" s="264"/>
      <c r="J39" s="317"/>
      <c r="K39" s="129"/>
      <c r="L39" s="128"/>
      <c r="M39" s="292"/>
      <c r="N39" s="193"/>
      <c r="O39" s="174"/>
      <c r="P39" s="174"/>
      <c r="Q39" s="175"/>
      <c r="R39" s="127"/>
      <c r="S39" s="129"/>
      <c r="T39" s="128"/>
      <c r="U39" s="292"/>
      <c r="V39" s="285">
        <f t="shared" ca="1" si="0"/>
        <v>45280.5</v>
      </c>
      <c r="W39" s="299">
        <f t="shared" ca="1" si="1"/>
        <v>0</v>
      </c>
      <c r="X39" s="343">
        <f t="shared" ca="1" si="2"/>
        <v>0</v>
      </c>
    </row>
    <row r="40" spans="1:24" s="126" customFormat="1" x14ac:dyDescent="0.2">
      <c r="A40" s="285">
        <f ca="1">INDIRECT(ADDRESS(Данные!$A32,4,1,1,"Данные"), 1)</f>
        <v>45280.520833333336</v>
      </c>
      <c r="B40" s="346">
        <f ca="1">ROUND(INDIRECT(ADDRESS(Данные!$A32,B$1,1,1,"Данные"), 1),2)</f>
        <v>139.35</v>
      </c>
      <c r="C40" s="129">
        <f ca="1">ROUND(INDIRECT(ADDRESS(Данные!$A32,C$1,1,1,"Данные"), 1),2)</f>
        <v>92.29</v>
      </c>
      <c r="D40" s="152">
        <f ca="1">(B40-B39)*D$10</f>
        <v>0</v>
      </c>
      <c r="E40" s="314">
        <f ca="1">(C40-C39)*D$10</f>
        <v>0</v>
      </c>
      <c r="F40" s="315"/>
      <c r="G40" s="129"/>
      <c r="H40" s="128"/>
      <c r="I40" s="264"/>
      <c r="J40" s="317"/>
      <c r="K40" s="129"/>
      <c r="L40" s="128"/>
      <c r="M40" s="292"/>
      <c r="N40" s="193"/>
      <c r="O40" s="174"/>
      <c r="P40" s="174"/>
      <c r="Q40" s="175"/>
      <c r="R40" s="127"/>
      <c r="S40" s="129"/>
      <c r="T40" s="128"/>
      <c r="U40" s="292"/>
      <c r="V40" s="285">
        <f t="shared" ca="1" si="0"/>
        <v>45280.520833333336</v>
      </c>
      <c r="W40" s="299">
        <f t="shared" ca="1" si="1"/>
        <v>0</v>
      </c>
      <c r="X40" s="343">
        <f t="shared" ca="1" si="2"/>
        <v>0</v>
      </c>
    </row>
    <row r="41" spans="1:24" s="126" customFormat="1" x14ac:dyDescent="0.2">
      <c r="A41" s="285">
        <f ca="1">INDIRECT(ADDRESS(Данные!$A33,4,1,1,"Данные"), 1)</f>
        <v>45280.541666666664</v>
      </c>
      <c r="B41" s="346">
        <f ca="1">ROUND(INDIRECT(ADDRESS(Данные!$A33,B$1,1,1,"Данные"), 1),2)</f>
        <v>139.35</v>
      </c>
      <c r="C41" s="129">
        <f ca="1">ROUND(INDIRECT(ADDRESS(Данные!$A33,C$1,1,1,"Данные"), 1),2)</f>
        <v>92.29</v>
      </c>
      <c r="D41" s="152">
        <f ca="1">(B41-B39)*D$10</f>
        <v>0</v>
      </c>
      <c r="E41" s="314">
        <f ca="1">(C41-C39)*D$10</f>
        <v>0</v>
      </c>
      <c r="F41" s="315"/>
      <c r="G41" s="129"/>
      <c r="H41" s="128"/>
      <c r="I41" s="264"/>
      <c r="J41" s="317"/>
      <c r="K41" s="129"/>
      <c r="L41" s="128"/>
      <c r="M41" s="292"/>
      <c r="N41" s="193"/>
      <c r="O41" s="174"/>
      <c r="P41" s="174"/>
      <c r="Q41" s="175"/>
      <c r="R41" s="127"/>
      <c r="S41" s="129"/>
      <c r="T41" s="128"/>
      <c r="U41" s="292"/>
      <c r="V41" s="285">
        <f t="shared" ca="1" si="0"/>
        <v>45280.541666666664</v>
      </c>
      <c r="W41" s="299">
        <f t="shared" ca="1" si="1"/>
        <v>0</v>
      </c>
      <c r="X41" s="343">
        <f t="shared" ca="1" si="2"/>
        <v>0</v>
      </c>
    </row>
    <row r="42" spans="1:24" s="126" customFormat="1" x14ac:dyDescent="0.2">
      <c r="A42" s="285">
        <f ca="1">INDIRECT(ADDRESS(Данные!$A34,4,1,1,"Данные"), 1)</f>
        <v>45280.5625</v>
      </c>
      <c r="B42" s="346">
        <f ca="1">ROUND(INDIRECT(ADDRESS(Данные!$A34,B$1,1,1,"Данные"), 1),2)</f>
        <v>139.35</v>
      </c>
      <c r="C42" s="129">
        <f ca="1">ROUND(INDIRECT(ADDRESS(Данные!$A34,C$1,1,1,"Данные"), 1),2)</f>
        <v>92.3</v>
      </c>
      <c r="D42" s="152">
        <f ca="1">(B42-B41)*D$10</f>
        <v>0</v>
      </c>
      <c r="E42" s="314">
        <f ca="1">(C42-C41)*D$10</f>
        <v>9.9999999999909051</v>
      </c>
      <c r="F42" s="315"/>
      <c r="G42" s="129"/>
      <c r="H42" s="128"/>
      <c r="I42" s="264"/>
      <c r="J42" s="317"/>
      <c r="K42" s="129"/>
      <c r="L42" s="128"/>
      <c r="M42" s="292"/>
      <c r="N42" s="193"/>
      <c r="O42" s="174"/>
      <c r="P42" s="174"/>
      <c r="Q42" s="175"/>
      <c r="R42" s="127"/>
      <c r="S42" s="129"/>
      <c r="T42" s="128"/>
      <c r="U42" s="292"/>
      <c r="V42" s="285">
        <f t="shared" ca="1" si="0"/>
        <v>45280.5625</v>
      </c>
      <c r="W42" s="299">
        <f t="shared" ca="1" si="1"/>
        <v>0</v>
      </c>
      <c r="X42" s="343">
        <f t="shared" ca="1" si="2"/>
        <v>9.9999999999909051</v>
      </c>
    </row>
    <row r="43" spans="1:24" s="126" customFormat="1" x14ac:dyDescent="0.2">
      <c r="A43" s="285">
        <f ca="1">INDIRECT(ADDRESS(Данные!$A35,4,1,1,"Данные"), 1)</f>
        <v>45280.583333333336</v>
      </c>
      <c r="B43" s="346">
        <f ca="1">ROUND(INDIRECT(ADDRESS(Данные!$A35,B$1,1,1,"Данные"), 1),2)</f>
        <v>139.35</v>
      </c>
      <c r="C43" s="129">
        <f ca="1">ROUND(INDIRECT(ADDRESS(Данные!$A35,C$1,1,1,"Данные"), 1),2)</f>
        <v>92.3</v>
      </c>
      <c r="D43" s="152">
        <f ca="1">(B43-B41)*D$10</f>
        <v>0</v>
      </c>
      <c r="E43" s="314">
        <f ca="1">(C43-C41)*D$10</f>
        <v>9.9999999999909051</v>
      </c>
      <c r="F43" s="315"/>
      <c r="G43" s="129"/>
      <c r="H43" s="128"/>
      <c r="I43" s="264"/>
      <c r="J43" s="317"/>
      <c r="K43" s="129"/>
      <c r="L43" s="128"/>
      <c r="M43" s="292"/>
      <c r="N43" s="193"/>
      <c r="O43" s="174"/>
      <c r="P43" s="174"/>
      <c r="Q43" s="175"/>
      <c r="R43" s="127"/>
      <c r="S43" s="129"/>
      <c r="T43" s="128"/>
      <c r="U43" s="292"/>
      <c r="V43" s="285">
        <f t="shared" ca="1" si="0"/>
        <v>45280.583333333336</v>
      </c>
      <c r="W43" s="299">
        <f t="shared" ca="1" si="1"/>
        <v>0</v>
      </c>
      <c r="X43" s="343">
        <f t="shared" ca="1" si="2"/>
        <v>9.9999999999909051</v>
      </c>
    </row>
    <row r="44" spans="1:24" s="126" customFormat="1" x14ac:dyDescent="0.2">
      <c r="A44" s="285">
        <f ca="1">INDIRECT(ADDRESS(Данные!$A36,4,1,1,"Данные"), 1)</f>
        <v>45280.604166666664</v>
      </c>
      <c r="B44" s="346">
        <f ca="1">ROUND(INDIRECT(ADDRESS(Данные!$A36,B$1,1,1,"Данные"), 1),2)</f>
        <v>139.35</v>
      </c>
      <c r="C44" s="129">
        <f ca="1">ROUND(INDIRECT(ADDRESS(Данные!$A36,C$1,1,1,"Данные"), 1),2)</f>
        <v>92.3</v>
      </c>
      <c r="D44" s="152">
        <f ca="1">(B44-B43)*D$10</f>
        <v>0</v>
      </c>
      <c r="E44" s="314">
        <f ca="1">(C44-C43)*D$10</f>
        <v>0</v>
      </c>
      <c r="F44" s="315"/>
      <c r="G44" s="129"/>
      <c r="H44" s="128"/>
      <c r="I44" s="264"/>
      <c r="J44" s="317"/>
      <c r="K44" s="129"/>
      <c r="L44" s="128"/>
      <c r="M44" s="292"/>
      <c r="N44" s="193"/>
      <c r="O44" s="174"/>
      <c r="P44" s="174"/>
      <c r="Q44" s="175"/>
      <c r="R44" s="127"/>
      <c r="S44" s="129"/>
      <c r="T44" s="128"/>
      <c r="U44" s="292"/>
      <c r="V44" s="285">
        <f t="shared" ca="1" si="0"/>
        <v>45280.604166666664</v>
      </c>
      <c r="W44" s="299">
        <f t="shared" ca="1" si="1"/>
        <v>0</v>
      </c>
      <c r="X44" s="343">
        <f t="shared" ca="1" si="2"/>
        <v>0</v>
      </c>
    </row>
    <row r="45" spans="1:24" s="126" customFormat="1" x14ac:dyDescent="0.2">
      <c r="A45" s="285">
        <f ca="1">INDIRECT(ADDRESS(Данные!$A37,4,1,1,"Данные"), 1)</f>
        <v>45280.625</v>
      </c>
      <c r="B45" s="346">
        <f ca="1">ROUND(INDIRECT(ADDRESS(Данные!$A37,B$1,1,1,"Данные"), 1),2)</f>
        <v>139.35</v>
      </c>
      <c r="C45" s="129">
        <f ca="1">ROUND(INDIRECT(ADDRESS(Данные!$A37,C$1,1,1,"Данные"), 1),2)</f>
        <v>92.3</v>
      </c>
      <c r="D45" s="152">
        <f ca="1">(B45-B43)*D$10</f>
        <v>0</v>
      </c>
      <c r="E45" s="314">
        <f ca="1">(C45-C43)*D$10</f>
        <v>0</v>
      </c>
      <c r="F45" s="315"/>
      <c r="G45" s="129"/>
      <c r="H45" s="128"/>
      <c r="I45" s="264"/>
      <c r="J45" s="317"/>
      <c r="K45" s="129"/>
      <c r="L45" s="128"/>
      <c r="M45" s="292"/>
      <c r="N45" s="193"/>
      <c r="O45" s="174"/>
      <c r="P45" s="174"/>
      <c r="Q45" s="175"/>
      <c r="R45" s="127"/>
      <c r="S45" s="129"/>
      <c r="T45" s="128"/>
      <c r="U45" s="292"/>
      <c r="V45" s="285">
        <f t="shared" ca="1" si="0"/>
        <v>45280.625</v>
      </c>
      <c r="W45" s="299">
        <f t="shared" ca="1" si="1"/>
        <v>0</v>
      </c>
      <c r="X45" s="343">
        <f t="shared" ca="1" si="2"/>
        <v>0</v>
      </c>
    </row>
    <row r="46" spans="1:24" s="126" customFormat="1" x14ac:dyDescent="0.2">
      <c r="A46" s="285">
        <f ca="1">INDIRECT(ADDRESS(Данные!$A38,4,1,1,"Данные"), 1)</f>
        <v>45280.645833333336</v>
      </c>
      <c r="B46" s="346">
        <f ca="1">ROUND(INDIRECT(ADDRESS(Данные!$A38,B$1,1,1,"Данные"), 1),2)</f>
        <v>139.35</v>
      </c>
      <c r="C46" s="129">
        <f ca="1">ROUND(INDIRECT(ADDRESS(Данные!$A38,C$1,1,1,"Данные"), 1),2)</f>
        <v>92.3</v>
      </c>
      <c r="D46" s="152">
        <f ca="1">(B46-B45)*D$10</f>
        <v>0</v>
      </c>
      <c r="E46" s="314">
        <f ca="1">(C46-C45)*D$10</f>
        <v>0</v>
      </c>
      <c r="F46" s="315"/>
      <c r="G46" s="129"/>
      <c r="H46" s="128"/>
      <c r="I46" s="264"/>
      <c r="J46" s="317"/>
      <c r="K46" s="129"/>
      <c r="L46" s="128"/>
      <c r="M46" s="292"/>
      <c r="N46" s="193"/>
      <c r="O46" s="174"/>
      <c r="P46" s="174"/>
      <c r="Q46" s="175"/>
      <c r="R46" s="127"/>
      <c r="S46" s="129"/>
      <c r="T46" s="128"/>
      <c r="U46" s="292"/>
      <c r="V46" s="285">
        <f t="shared" ca="1" si="0"/>
        <v>45280.645833333336</v>
      </c>
      <c r="W46" s="299">
        <f t="shared" ca="1" si="1"/>
        <v>0</v>
      </c>
      <c r="X46" s="343">
        <f t="shared" ca="1" si="2"/>
        <v>0</v>
      </c>
    </row>
    <row r="47" spans="1:24" s="126" customFormat="1" x14ac:dyDescent="0.2">
      <c r="A47" s="285">
        <f ca="1">INDIRECT(ADDRESS(Данные!$A39,4,1,1,"Данные"), 1)</f>
        <v>45280.666666666664</v>
      </c>
      <c r="B47" s="346">
        <f ca="1">ROUND(INDIRECT(ADDRESS(Данные!$A39,B$1,1,1,"Данные"), 1),2)</f>
        <v>139.35</v>
      </c>
      <c r="C47" s="129">
        <f ca="1">ROUND(INDIRECT(ADDRESS(Данные!$A39,C$1,1,1,"Данные"), 1),2)</f>
        <v>92.3</v>
      </c>
      <c r="D47" s="152">
        <f ca="1">(B47-B45)*D$10</f>
        <v>0</v>
      </c>
      <c r="E47" s="314">
        <f ca="1">(C47-C45)*D$10</f>
        <v>0</v>
      </c>
      <c r="F47" s="315"/>
      <c r="G47" s="129"/>
      <c r="H47" s="128"/>
      <c r="I47" s="264"/>
      <c r="J47" s="317"/>
      <c r="K47" s="129"/>
      <c r="L47" s="128"/>
      <c r="M47" s="292"/>
      <c r="N47" s="193"/>
      <c r="O47" s="174"/>
      <c r="P47" s="174"/>
      <c r="Q47" s="175"/>
      <c r="R47" s="127"/>
      <c r="S47" s="129"/>
      <c r="T47" s="128"/>
      <c r="U47" s="292"/>
      <c r="V47" s="285">
        <f t="shared" ca="1" si="0"/>
        <v>45280.666666666664</v>
      </c>
      <c r="W47" s="299">
        <f t="shared" ca="1" si="1"/>
        <v>0</v>
      </c>
      <c r="X47" s="343">
        <f t="shared" ca="1" si="2"/>
        <v>0</v>
      </c>
    </row>
    <row r="48" spans="1:24" s="126" customFormat="1" x14ac:dyDescent="0.2">
      <c r="A48" s="285">
        <f ca="1">INDIRECT(ADDRESS(Данные!$A40,4,1,1,"Данные"), 1)</f>
        <v>45280.6875</v>
      </c>
      <c r="B48" s="346">
        <f ca="1">ROUND(INDIRECT(ADDRESS(Данные!$A40,B$1,1,1,"Данные"), 1),2)</f>
        <v>139.35</v>
      </c>
      <c r="C48" s="129">
        <f ca="1">ROUND(INDIRECT(ADDRESS(Данные!$A40,C$1,1,1,"Данные"), 1),2)</f>
        <v>92.3</v>
      </c>
      <c r="D48" s="152">
        <f ca="1">(B48-B47)*D$10</f>
        <v>0</v>
      </c>
      <c r="E48" s="314">
        <f ca="1">(C48-C47)*D$10</f>
        <v>0</v>
      </c>
      <c r="F48" s="315"/>
      <c r="G48" s="129"/>
      <c r="H48" s="128"/>
      <c r="I48" s="264"/>
      <c r="J48" s="317"/>
      <c r="K48" s="129"/>
      <c r="L48" s="128"/>
      <c r="M48" s="292"/>
      <c r="N48" s="193"/>
      <c r="O48" s="174"/>
      <c r="P48" s="174"/>
      <c r="Q48" s="175"/>
      <c r="R48" s="127"/>
      <c r="S48" s="129"/>
      <c r="T48" s="128"/>
      <c r="U48" s="292"/>
      <c r="V48" s="285">
        <f t="shared" ca="1" si="0"/>
        <v>45280.6875</v>
      </c>
      <c r="W48" s="299">
        <f t="shared" ca="1" si="1"/>
        <v>0</v>
      </c>
      <c r="X48" s="343">
        <f t="shared" ca="1" si="2"/>
        <v>0</v>
      </c>
    </row>
    <row r="49" spans="1:24" s="126" customFormat="1" x14ac:dyDescent="0.2">
      <c r="A49" s="285">
        <f ca="1">INDIRECT(ADDRESS(Данные!$A41,4,1,1,"Данные"), 1)</f>
        <v>45280.708333333336</v>
      </c>
      <c r="B49" s="346">
        <f ca="1">ROUND(INDIRECT(ADDRESS(Данные!$A41,B$1,1,1,"Данные"), 1),2)</f>
        <v>139.35</v>
      </c>
      <c r="C49" s="129">
        <f ca="1">ROUND(INDIRECT(ADDRESS(Данные!$A41,C$1,1,1,"Данные"), 1),2)</f>
        <v>92.3</v>
      </c>
      <c r="D49" s="152">
        <f ca="1">(B49-B47)*D$10</f>
        <v>0</v>
      </c>
      <c r="E49" s="314">
        <f ca="1">(C49-C47)*D$10</f>
        <v>0</v>
      </c>
      <c r="F49" s="315"/>
      <c r="G49" s="129"/>
      <c r="H49" s="128"/>
      <c r="I49" s="264"/>
      <c r="J49" s="317"/>
      <c r="K49" s="129"/>
      <c r="L49" s="128"/>
      <c r="M49" s="292"/>
      <c r="N49" s="193"/>
      <c r="O49" s="174"/>
      <c r="P49" s="174"/>
      <c r="Q49" s="175"/>
      <c r="R49" s="127"/>
      <c r="S49" s="129"/>
      <c r="T49" s="128"/>
      <c r="U49" s="292"/>
      <c r="V49" s="285">
        <f t="shared" ca="1" si="0"/>
        <v>45280.708333333336</v>
      </c>
      <c r="W49" s="299">
        <f t="shared" ca="1" si="1"/>
        <v>0</v>
      </c>
      <c r="X49" s="343">
        <f t="shared" ca="1" si="2"/>
        <v>0</v>
      </c>
    </row>
    <row r="50" spans="1:24" s="126" customFormat="1" x14ac:dyDescent="0.2">
      <c r="A50" s="285">
        <f ca="1">INDIRECT(ADDRESS(Данные!$A42,4,1,1,"Данные"), 1)</f>
        <v>45280.729166666664</v>
      </c>
      <c r="B50" s="346">
        <f ca="1">ROUND(INDIRECT(ADDRESS(Данные!$A42,B$1,1,1,"Данные"), 1),2)</f>
        <v>139.35</v>
      </c>
      <c r="C50" s="129">
        <f ca="1">ROUND(INDIRECT(ADDRESS(Данные!$A42,C$1,1,1,"Данные"), 1),2)</f>
        <v>92.3</v>
      </c>
      <c r="D50" s="152">
        <f ca="1">(B50-B49)*D$10</f>
        <v>0</v>
      </c>
      <c r="E50" s="314">
        <f ca="1">(C50-C49)*D$10</f>
        <v>0</v>
      </c>
      <c r="F50" s="315"/>
      <c r="G50" s="129"/>
      <c r="H50" s="128"/>
      <c r="I50" s="264"/>
      <c r="J50" s="317"/>
      <c r="K50" s="129"/>
      <c r="L50" s="128"/>
      <c r="M50" s="292"/>
      <c r="N50" s="193"/>
      <c r="O50" s="174"/>
      <c r="P50" s="174"/>
      <c r="Q50" s="175"/>
      <c r="R50" s="127"/>
      <c r="S50" s="129"/>
      <c r="T50" s="128"/>
      <c r="U50" s="292"/>
      <c r="V50" s="285">
        <f t="shared" ca="1" si="0"/>
        <v>45280.729166666664</v>
      </c>
      <c r="W50" s="299">
        <f t="shared" ca="1" si="1"/>
        <v>0</v>
      </c>
      <c r="X50" s="343">
        <f t="shared" ca="1" si="2"/>
        <v>0</v>
      </c>
    </row>
    <row r="51" spans="1:24" s="126" customFormat="1" x14ac:dyDescent="0.2">
      <c r="A51" s="285">
        <f ca="1">INDIRECT(ADDRESS(Данные!$A43,4,1,1,"Данные"), 1)</f>
        <v>45280.75</v>
      </c>
      <c r="B51" s="346">
        <f ca="1">ROUND(INDIRECT(ADDRESS(Данные!$A43,B$1,1,1,"Данные"), 1),2)</f>
        <v>139.35</v>
      </c>
      <c r="C51" s="129">
        <f ca="1">ROUND(INDIRECT(ADDRESS(Данные!$A43,C$1,1,1,"Данные"), 1),2)</f>
        <v>92.3</v>
      </c>
      <c r="D51" s="152">
        <f ca="1">(B51-B49)*D$10</f>
        <v>0</v>
      </c>
      <c r="E51" s="314">
        <f ca="1">(C51-C49)*D$10</f>
        <v>0</v>
      </c>
      <c r="F51" s="315"/>
      <c r="G51" s="129"/>
      <c r="H51" s="128"/>
      <c r="I51" s="264"/>
      <c r="J51" s="317"/>
      <c r="K51" s="129"/>
      <c r="L51" s="128"/>
      <c r="M51" s="292"/>
      <c r="N51" s="193"/>
      <c r="O51" s="174"/>
      <c r="P51" s="174"/>
      <c r="Q51" s="175"/>
      <c r="R51" s="127"/>
      <c r="S51" s="129"/>
      <c r="T51" s="128"/>
      <c r="U51" s="292"/>
      <c r="V51" s="285">
        <f t="shared" ca="1" si="0"/>
        <v>45280.75</v>
      </c>
      <c r="W51" s="299">
        <f t="shared" ca="1" si="1"/>
        <v>0</v>
      </c>
      <c r="X51" s="343">
        <f t="shared" ca="1" si="2"/>
        <v>0</v>
      </c>
    </row>
    <row r="52" spans="1:24" s="126" customFormat="1" x14ac:dyDescent="0.2">
      <c r="A52" s="285">
        <f ca="1">INDIRECT(ADDRESS(Данные!$A44,4,1,1,"Данные"), 1)</f>
        <v>45280.770833333336</v>
      </c>
      <c r="B52" s="346">
        <f ca="1">ROUND(INDIRECT(ADDRESS(Данные!$A44,B$1,1,1,"Данные"), 1),2)</f>
        <v>139.35</v>
      </c>
      <c r="C52" s="129">
        <f ca="1">ROUND(INDIRECT(ADDRESS(Данные!$A44,C$1,1,1,"Данные"), 1),2)</f>
        <v>92.3</v>
      </c>
      <c r="D52" s="152">
        <f ca="1">(B52-B51)*D$10</f>
        <v>0</v>
      </c>
      <c r="E52" s="314">
        <f ca="1">(C52-C51)*D$10</f>
        <v>0</v>
      </c>
      <c r="F52" s="315"/>
      <c r="G52" s="129"/>
      <c r="H52" s="128"/>
      <c r="I52" s="264"/>
      <c r="J52" s="317"/>
      <c r="K52" s="129"/>
      <c r="L52" s="128"/>
      <c r="M52" s="292"/>
      <c r="N52" s="193"/>
      <c r="O52" s="174"/>
      <c r="P52" s="174"/>
      <c r="Q52" s="175"/>
      <c r="R52" s="127"/>
      <c r="S52" s="129"/>
      <c r="T52" s="128"/>
      <c r="U52" s="292"/>
      <c r="V52" s="285">
        <f t="shared" ca="1" si="0"/>
        <v>45280.770833333336</v>
      </c>
      <c r="W52" s="299">
        <f t="shared" ca="1" si="1"/>
        <v>0</v>
      </c>
      <c r="X52" s="343">
        <f t="shared" ca="1" si="2"/>
        <v>0</v>
      </c>
    </row>
    <row r="53" spans="1:24" s="126" customFormat="1" x14ac:dyDescent="0.2">
      <c r="A53" s="285">
        <f ca="1">INDIRECT(ADDRESS(Данные!$A45,4,1,1,"Данные"), 1)</f>
        <v>45280.791666666664</v>
      </c>
      <c r="B53" s="346">
        <f ca="1">ROUND(INDIRECT(ADDRESS(Данные!$A45,B$1,1,1,"Данные"), 1),2)</f>
        <v>139.35</v>
      </c>
      <c r="C53" s="129">
        <f ca="1">ROUND(INDIRECT(ADDRESS(Данные!$A45,C$1,1,1,"Данные"), 1),2)</f>
        <v>92.3</v>
      </c>
      <c r="D53" s="152">
        <f ca="1">(B53-B51)*D$10</f>
        <v>0</v>
      </c>
      <c r="E53" s="314">
        <f ca="1">(C53-C51)*D$10</f>
        <v>0</v>
      </c>
      <c r="F53" s="315"/>
      <c r="G53" s="129"/>
      <c r="H53" s="128"/>
      <c r="I53" s="264"/>
      <c r="J53" s="317"/>
      <c r="K53" s="129"/>
      <c r="L53" s="128"/>
      <c r="M53" s="292"/>
      <c r="N53" s="193"/>
      <c r="O53" s="174"/>
      <c r="P53" s="174"/>
      <c r="Q53" s="175"/>
      <c r="R53" s="127"/>
      <c r="S53" s="129"/>
      <c r="T53" s="128"/>
      <c r="U53" s="292"/>
      <c r="V53" s="285">
        <f t="shared" ca="1" si="0"/>
        <v>45280.791666666664</v>
      </c>
      <c r="W53" s="299">
        <f t="shared" ca="1" si="1"/>
        <v>0</v>
      </c>
      <c r="X53" s="343">
        <f t="shared" ca="1" si="2"/>
        <v>0</v>
      </c>
    </row>
    <row r="54" spans="1:24" s="126" customFormat="1" x14ac:dyDescent="0.2">
      <c r="A54" s="285">
        <f ca="1">INDIRECT(ADDRESS(Данные!$A46,4,1,1,"Данные"), 1)</f>
        <v>45280.8125</v>
      </c>
      <c r="B54" s="346">
        <f ca="1">ROUND(INDIRECT(ADDRESS(Данные!$A46,B$1,1,1,"Данные"), 1),2)</f>
        <v>139.35</v>
      </c>
      <c r="C54" s="129">
        <f ca="1">ROUND(INDIRECT(ADDRESS(Данные!$A46,C$1,1,1,"Данные"), 1),2)</f>
        <v>92.3</v>
      </c>
      <c r="D54" s="152">
        <f ca="1">(B54-B53)*D$10</f>
        <v>0</v>
      </c>
      <c r="E54" s="314">
        <f ca="1">(C54-C53)*D$10</f>
        <v>0</v>
      </c>
      <c r="F54" s="315"/>
      <c r="G54" s="129"/>
      <c r="H54" s="128"/>
      <c r="I54" s="264"/>
      <c r="J54" s="317"/>
      <c r="K54" s="129"/>
      <c r="L54" s="128"/>
      <c r="M54" s="292"/>
      <c r="N54" s="193"/>
      <c r="O54" s="174"/>
      <c r="P54" s="174"/>
      <c r="Q54" s="175"/>
      <c r="R54" s="127"/>
      <c r="S54" s="129"/>
      <c r="T54" s="128"/>
      <c r="U54" s="292"/>
      <c r="V54" s="285">
        <f t="shared" ca="1" si="0"/>
        <v>45280.8125</v>
      </c>
      <c r="W54" s="299">
        <f t="shared" ca="1" si="1"/>
        <v>0</v>
      </c>
      <c r="X54" s="343">
        <f t="shared" ca="1" si="2"/>
        <v>0</v>
      </c>
    </row>
    <row r="55" spans="1:24" s="126" customFormat="1" x14ac:dyDescent="0.2">
      <c r="A55" s="285">
        <f ca="1">INDIRECT(ADDRESS(Данные!$A47,4,1,1,"Данные"), 1)</f>
        <v>45280.833333333336</v>
      </c>
      <c r="B55" s="346">
        <f ca="1">ROUND(INDIRECT(ADDRESS(Данные!$A47,B$1,1,1,"Данные"), 1),2)</f>
        <v>139.36000000000001</v>
      </c>
      <c r="C55" s="129">
        <f ca="1">ROUND(INDIRECT(ADDRESS(Данные!$A47,C$1,1,1,"Данные"), 1),2)</f>
        <v>92.3</v>
      </c>
      <c r="D55" s="152">
        <f ca="1">(B55-B53)*D$10</f>
        <v>10.000000000019327</v>
      </c>
      <c r="E55" s="314">
        <f ca="1">(C55-C53)*D$10</f>
        <v>0</v>
      </c>
      <c r="F55" s="315"/>
      <c r="G55" s="129"/>
      <c r="H55" s="128"/>
      <c r="I55" s="264"/>
      <c r="J55" s="317"/>
      <c r="K55" s="129"/>
      <c r="L55" s="128"/>
      <c r="M55" s="292"/>
      <c r="N55" s="193"/>
      <c r="O55" s="174"/>
      <c r="P55" s="174"/>
      <c r="Q55" s="175"/>
      <c r="R55" s="127"/>
      <c r="S55" s="129"/>
      <c r="T55" s="128"/>
      <c r="U55" s="292"/>
      <c r="V55" s="285">
        <f t="shared" ca="1" si="0"/>
        <v>45280.833333333336</v>
      </c>
      <c r="W55" s="299">
        <f t="shared" ca="1" si="1"/>
        <v>10.000000000019327</v>
      </c>
      <c r="X55" s="343">
        <f t="shared" ca="1" si="2"/>
        <v>0</v>
      </c>
    </row>
    <row r="56" spans="1:24" s="126" customFormat="1" x14ac:dyDescent="0.2">
      <c r="A56" s="285">
        <f ca="1">INDIRECT(ADDRESS(Данные!$A48,4,1,1,"Данные"), 1)</f>
        <v>45280.854166666664</v>
      </c>
      <c r="B56" s="346">
        <f ca="1">ROUND(INDIRECT(ADDRESS(Данные!$A48,B$1,1,1,"Данные"), 1),2)</f>
        <v>139.36000000000001</v>
      </c>
      <c r="C56" s="129">
        <f ca="1">ROUND(INDIRECT(ADDRESS(Данные!$A48,C$1,1,1,"Данные"), 1),2)</f>
        <v>92.3</v>
      </c>
      <c r="D56" s="152">
        <f ca="1">(B56-B55)*D$10</f>
        <v>0</v>
      </c>
      <c r="E56" s="314">
        <f ca="1">(C56-C55)*D$10</f>
        <v>0</v>
      </c>
      <c r="F56" s="315"/>
      <c r="G56" s="129"/>
      <c r="H56" s="128"/>
      <c r="I56" s="264"/>
      <c r="J56" s="317"/>
      <c r="K56" s="129"/>
      <c r="L56" s="128"/>
      <c r="M56" s="292"/>
      <c r="N56" s="193"/>
      <c r="O56" s="174"/>
      <c r="P56" s="174"/>
      <c r="Q56" s="175"/>
      <c r="R56" s="127"/>
      <c r="S56" s="129"/>
      <c r="T56" s="128"/>
      <c r="U56" s="292"/>
      <c r="V56" s="285">
        <f t="shared" ca="1" si="0"/>
        <v>45280.854166666664</v>
      </c>
      <c r="W56" s="299">
        <f t="shared" ca="1" si="1"/>
        <v>0</v>
      </c>
      <c r="X56" s="343">
        <f t="shared" ca="1" si="2"/>
        <v>0</v>
      </c>
    </row>
    <row r="57" spans="1:24" s="126" customFormat="1" x14ac:dyDescent="0.2">
      <c r="A57" s="285">
        <f ca="1">INDIRECT(ADDRESS(Данные!$A49,4,1,1,"Данные"), 1)</f>
        <v>45280.875</v>
      </c>
      <c r="B57" s="346">
        <f ca="1">ROUND(INDIRECT(ADDRESS(Данные!$A49,B$1,1,1,"Данные"), 1),2)</f>
        <v>139.36000000000001</v>
      </c>
      <c r="C57" s="129">
        <f ca="1">ROUND(INDIRECT(ADDRESS(Данные!$A49,C$1,1,1,"Данные"), 1),2)</f>
        <v>92.3</v>
      </c>
      <c r="D57" s="152">
        <f ca="1">(B57-B55)*D$10</f>
        <v>0</v>
      </c>
      <c r="E57" s="314">
        <f ca="1">(C57-C55)*D$10</f>
        <v>0</v>
      </c>
      <c r="F57" s="315"/>
      <c r="G57" s="129"/>
      <c r="H57" s="128"/>
      <c r="I57" s="264"/>
      <c r="J57" s="317"/>
      <c r="K57" s="129"/>
      <c r="L57" s="128"/>
      <c r="M57" s="292"/>
      <c r="N57" s="193"/>
      <c r="O57" s="174"/>
      <c r="P57" s="174"/>
      <c r="Q57" s="175"/>
      <c r="R57" s="127"/>
      <c r="S57" s="129"/>
      <c r="T57" s="128"/>
      <c r="U57" s="292"/>
      <c r="V57" s="285">
        <f t="shared" ca="1" si="0"/>
        <v>45280.875</v>
      </c>
      <c r="W57" s="299">
        <f t="shared" ca="1" si="1"/>
        <v>0</v>
      </c>
      <c r="X57" s="343">
        <f t="shared" ca="1" si="2"/>
        <v>0</v>
      </c>
    </row>
    <row r="58" spans="1:24" s="126" customFormat="1" x14ac:dyDescent="0.2">
      <c r="A58" s="285">
        <f ca="1">INDIRECT(ADDRESS(Данные!$A50,4,1,1,"Данные"), 1)</f>
        <v>45280.895833333336</v>
      </c>
      <c r="B58" s="346">
        <f ca="1">ROUND(INDIRECT(ADDRESS(Данные!$A50,B$1,1,1,"Данные"), 1),2)</f>
        <v>139.36000000000001</v>
      </c>
      <c r="C58" s="129">
        <f ca="1">ROUND(INDIRECT(ADDRESS(Данные!$A50,C$1,1,1,"Данные"), 1),2)</f>
        <v>92.3</v>
      </c>
      <c r="D58" s="152">
        <f ca="1">(B58-B57)*D$10</f>
        <v>0</v>
      </c>
      <c r="E58" s="314">
        <f ca="1">(C58-C57)*D$10</f>
        <v>0</v>
      </c>
      <c r="F58" s="315"/>
      <c r="G58" s="129"/>
      <c r="H58" s="128"/>
      <c r="I58" s="264"/>
      <c r="J58" s="317"/>
      <c r="K58" s="129"/>
      <c r="L58" s="128"/>
      <c r="M58" s="292"/>
      <c r="N58" s="193"/>
      <c r="O58" s="174"/>
      <c r="P58" s="174"/>
      <c r="Q58" s="175"/>
      <c r="R58" s="127"/>
      <c r="S58" s="129"/>
      <c r="T58" s="128"/>
      <c r="U58" s="292"/>
      <c r="V58" s="285">
        <f t="shared" ca="1" si="0"/>
        <v>45280.895833333336</v>
      </c>
      <c r="W58" s="299">
        <f t="shared" ca="1" si="1"/>
        <v>0</v>
      </c>
      <c r="X58" s="343">
        <f t="shared" ca="1" si="2"/>
        <v>0</v>
      </c>
    </row>
    <row r="59" spans="1:24" s="126" customFormat="1" x14ac:dyDescent="0.2">
      <c r="A59" s="285">
        <f ca="1">INDIRECT(ADDRESS(Данные!$A51,4,1,1,"Данные"), 1)</f>
        <v>45280.916666666664</v>
      </c>
      <c r="B59" s="346">
        <f ca="1">ROUND(INDIRECT(ADDRESS(Данные!$A51,B$1,1,1,"Данные"), 1),2)</f>
        <v>139.36000000000001</v>
      </c>
      <c r="C59" s="129">
        <f ca="1">ROUND(INDIRECT(ADDRESS(Данные!$A51,C$1,1,1,"Данные"), 1),2)</f>
        <v>92.3</v>
      </c>
      <c r="D59" s="152">
        <f ca="1">(B59-B57)*D$10</f>
        <v>0</v>
      </c>
      <c r="E59" s="314">
        <f ca="1">(C59-C57)*D$10</f>
        <v>0</v>
      </c>
      <c r="F59" s="315"/>
      <c r="G59" s="129"/>
      <c r="H59" s="128"/>
      <c r="I59" s="264"/>
      <c r="J59" s="317"/>
      <c r="K59" s="129"/>
      <c r="L59" s="128"/>
      <c r="M59" s="292"/>
      <c r="N59" s="193"/>
      <c r="O59" s="174"/>
      <c r="P59" s="174"/>
      <c r="Q59" s="175"/>
      <c r="R59" s="127"/>
      <c r="S59" s="129"/>
      <c r="T59" s="128"/>
      <c r="U59" s="292"/>
      <c r="V59" s="285">
        <f t="shared" ca="1" si="0"/>
        <v>45280.916666666664</v>
      </c>
      <c r="W59" s="299">
        <f t="shared" ca="1" si="1"/>
        <v>0</v>
      </c>
      <c r="X59" s="343">
        <f t="shared" ca="1" si="2"/>
        <v>0</v>
      </c>
    </row>
    <row r="60" spans="1:24" s="126" customFormat="1" x14ac:dyDescent="0.2">
      <c r="A60" s="285">
        <f ca="1">INDIRECT(ADDRESS(Данные!$A52,4,1,1,"Данные"), 1)</f>
        <v>45280.9375</v>
      </c>
      <c r="B60" s="346">
        <f ca="1">ROUND(INDIRECT(ADDRESS(Данные!$A52,B$1,1,1,"Данные"), 1),2)</f>
        <v>139.36000000000001</v>
      </c>
      <c r="C60" s="129">
        <f ca="1">ROUND(INDIRECT(ADDRESS(Данные!$A52,C$1,1,1,"Данные"), 1),2)</f>
        <v>92.3</v>
      </c>
      <c r="D60" s="152">
        <f ca="1">(B60-B59)*D$10</f>
        <v>0</v>
      </c>
      <c r="E60" s="314">
        <f ca="1">(C60-C59)*D$10</f>
        <v>0</v>
      </c>
      <c r="F60" s="315"/>
      <c r="G60" s="129"/>
      <c r="H60" s="128"/>
      <c r="I60" s="264"/>
      <c r="J60" s="317"/>
      <c r="K60" s="129"/>
      <c r="L60" s="128"/>
      <c r="M60" s="292"/>
      <c r="N60" s="193"/>
      <c r="O60" s="174"/>
      <c r="P60" s="174"/>
      <c r="Q60" s="175"/>
      <c r="R60" s="127"/>
      <c r="S60" s="129"/>
      <c r="T60" s="128"/>
      <c r="U60" s="292"/>
      <c r="V60" s="285">
        <f t="shared" ca="1" si="0"/>
        <v>45280.9375</v>
      </c>
      <c r="W60" s="299">
        <f t="shared" ca="1" si="1"/>
        <v>0</v>
      </c>
      <c r="X60" s="343">
        <f t="shared" ca="1" si="2"/>
        <v>0</v>
      </c>
    </row>
    <row r="61" spans="1:24" s="126" customFormat="1" x14ac:dyDescent="0.2">
      <c r="A61" s="285">
        <f ca="1">INDIRECT(ADDRESS(Данные!$A53,4,1,1,"Данные"), 1)</f>
        <v>45280.958333333336</v>
      </c>
      <c r="B61" s="346">
        <f ca="1">ROUND(INDIRECT(ADDRESS(Данные!$A53,B$1,1,1,"Данные"), 1),2)</f>
        <v>139.36000000000001</v>
      </c>
      <c r="C61" s="129">
        <f ca="1">ROUND(INDIRECT(ADDRESS(Данные!$A53,C$1,1,1,"Данные"), 1),2)</f>
        <v>92.3</v>
      </c>
      <c r="D61" s="152">
        <f ca="1">(B61-B59)*D$10</f>
        <v>0</v>
      </c>
      <c r="E61" s="314">
        <f ca="1">(C61-C59)*D$10</f>
        <v>0</v>
      </c>
      <c r="F61" s="315"/>
      <c r="G61" s="129"/>
      <c r="H61" s="128"/>
      <c r="I61" s="264"/>
      <c r="J61" s="317"/>
      <c r="K61" s="129"/>
      <c r="L61" s="128"/>
      <c r="M61" s="292"/>
      <c r="N61" s="193"/>
      <c r="O61" s="174"/>
      <c r="P61" s="174"/>
      <c r="Q61" s="175"/>
      <c r="R61" s="127"/>
      <c r="S61" s="129"/>
      <c r="T61" s="128"/>
      <c r="U61" s="292"/>
      <c r="V61" s="285">
        <f t="shared" ca="1" si="0"/>
        <v>45280.958333333336</v>
      </c>
      <c r="W61" s="299">
        <f t="shared" ca="1" si="1"/>
        <v>0</v>
      </c>
      <c r="X61" s="343">
        <f t="shared" ca="1" si="2"/>
        <v>0</v>
      </c>
    </row>
    <row r="62" spans="1:24" s="126" customFormat="1" x14ac:dyDescent="0.2">
      <c r="A62" s="285">
        <f ca="1">INDIRECT(ADDRESS(Данные!$A54,4,1,1,"Данные"), 1)</f>
        <v>45280.979166666664</v>
      </c>
      <c r="B62" s="346">
        <f ca="1">ROUND(INDIRECT(ADDRESS(Данные!$A54,B$1,1,1,"Данные"), 1),2)</f>
        <v>139.36000000000001</v>
      </c>
      <c r="C62" s="129">
        <f ca="1">ROUND(INDIRECT(ADDRESS(Данные!$A54,C$1,1,1,"Данные"), 1),2)</f>
        <v>92.3</v>
      </c>
      <c r="D62" s="152">
        <f ca="1">(B62-B61)*D$10</f>
        <v>0</v>
      </c>
      <c r="E62" s="314">
        <f ca="1">(C62-C61)*D$10</f>
        <v>0</v>
      </c>
      <c r="F62" s="315"/>
      <c r="G62" s="129"/>
      <c r="H62" s="128"/>
      <c r="I62" s="264"/>
      <c r="J62" s="317"/>
      <c r="K62" s="129"/>
      <c r="L62" s="128"/>
      <c r="M62" s="292"/>
      <c r="N62" s="193"/>
      <c r="O62" s="174"/>
      <c r="P62" s="174"/>
      <c r="Q62" s="175"/>
      <c r="R62" s="127"/>
      <c r="S62" s="129"/>
      <c r="T62" s="128"/>
      <c r="U62" s="292"/>
      <c r="V62" s="285">
        <f t="shared" ca="1" si="0"/>
        <v>45280.979166666664</v>
      </c>
      <c r="W62" s="299">
        <f t="shared" ca="1" si="1"/>
        <v>0</v>
      </c>
      <c r="X62" s="343">
        <f t="shared" ca="1" si="2"/>
        <v>0</v>
      </c>
    </row>
    <row r="63" spans="1:24" s="126" customFormat="1" ht="13.5" thickBot="1" x14ac:dyDescent="0.25">
      <c r="A63" s="286">
        <f ca="1">INDIRECT(ADDRESS(Данные!$A55,4,1,1,"Данные"), 1)</f>
        <v>45281</v>
      </c>
      <c r="B63" s="288">
        <f ca="1">ROUND(INDIRECT(ADDRESS(Данные!$A55,B$1,1,1,"Данные"), 1),2)</f>
        <v>139.36000000000001</v>
      </c>
      <c r="C63" s="130">
        <f ca="1">ROUND(INDIRECT(ADDRESS(Данные!$A55,C$1,1,1,"Данные"), 1),2)</f>
        <v>92.3</v>
      </c>
      <c r="D63" s="287">
        <f ca="1">(B63-B61)*D$10</f>
        <v>0</v>
      </c>
      <c r="E63" s="291">
        <f ca="1">(C63-C61)*D$10</f>
        <v>0</v>
      </c>
      <c r="F63" s="263"/>
      <c r="G63" s="130"/>
      <c r="H63" s="131"/>
      <c r="I63" s="289"/>
      <c r="J63" s="288"/>
      <c r="K63" s="130"/>
      <c r="L63" s="131"/>
      <c r="M63" s="293"/>
      <c r="N63" s="298"/>
      <c r="O63" s="341"/>
      <c r="P63" s="341"/>
      <c r="Q63" s="342"/>
      <c r="R63" s="288"/>
      <c r="S63" s="130"/>
      <c r="T63" s="131"/>
      <c r="U63" s="293"/>
      <c r="V63" s="286">
        <f t="shared" ca="1" si="0"/>
        <v>45281</v>
      </c>
      <c r="W63" s="300">
        <f t="shared" ca="1" si="1"/>
        <v>0</v>
      </c>
      <c r="X63" s="344">
        <f t="shared" ca="1" si="2"/>
        <v>0</v>
      </c>
    </row>
    <row r="64" spans="1:24" s="126" customFormat="1" x14ac:dyDescent="0.2">
      <c r="A64" s="126" t="s">
        <v>2</v>
      </c>
      <c r="B64"/>
    </row>
    <row r="65" spans="1:37" s="126" customFormat="1" x14ac:dyDescent="0.2">
      <c r="A65" s="198"/>
      <c r="C65" s="154" t="s">
        <v>27</v>
      </c>
      <c r="D65" s="269">
        <f ca="1">D17+D19+D21+D23+D25+D27+D29+D31+D33+D35+D37+D39+D41+D43+D45+D47+D49+D51+D53+D55+D57+D59+D61+D63</f>
        <v>20.000000000010232</v>
      </c>
      <c r="E65" s="269">
        <f ca="1">E17+E19+E21+E23+E25+E27+E29+E31+E33+E35+E37+E39+E41+E43+E45+E47+E49+E51+E53+E55+E57+E59+E61+E63</f>
        <v>9.9999999999909051</v>
      </c>
      <c r="G65" s="154" t="s">
        <v>27</v>
      </c>
      <c r="H65" s="269">
        <f>H17+H19+H21+H23+H25+H27+H29+H31+H33+H35+H37+H39+H41+H43+H45+H47+H49+H51+H53+H55+H57+H59+H61+H63</f>
        <v>0</v>
      </c>
      <c r="I65" s="269">
        <f>I17+I19+I21+I23+I25+I27+I29+I31+I33+I35+I37+I39+I41+I43+I45+I47+I49+I51+I53+I55+I57+I59+I61+I63</f>
        <v>0</v>
      </c>
      <c r="K65" s="154" t="s">
        <v>27</v>
      </c>
      <c r="L65" s="269">
        <f>L17+L19+L21+L23+L25+L27+L29+L31+L33+L35+L37+L39+L41+L43+L45+L47+L49+L51+L53+L55+L57+L59+L61+L63</f>
        <v>0</v>
      </c>
      <c r="M65" s="269">
        <f>M17+M19+M21+M23+M25+M27+M29+M31+M33+M35+M37+M39+M41+M43+M45+M47+M49+M51+M53+M55+M57+M59+M61+M63</f>
        <v>0</v>
      </c>
      <c r="O65" s="154" t="s">
        <v>27</v>
      </c>
      <c r="P65" s="269">
        <f>P17+P19+P21+P23+P25+P27+P29+P31+P33+P35+P37+P39+P41+P43+P45+P47+P49+P51+P53+P55+P57+P59+P61+P63</f>
        <v>0</v>
      </c>
      <c r="Q65" s="269">
        <f>Q17+Q19+Q21+Q23+Q25+Q27+Q29+Q31+Q33+Q35+Q37+Q39+Q41+Q43+Q45+Q47+Q49+Q51+Q53+Q55+Q57+Q59+Q61+Q63</f>
        <v>0</v>
      </c>
      <c r="S65" s="154" t="s">
        <v>27</v>
      </c>
      <c r="T65" s="269">
        <f>T17+T19+T21+T23+T25+T27+T29+T31+T33+T35+T37+T39+T41+T43+T45+T47+T49+T51+T53+T55+T57+T59+T61+T63</f>
        <v>0</v>
      </c>
      <c r="U65" s="269">
        <f>U17+U19+U21+U23+U25+U27+U29+U31+U33+U35+U37+U39+U41+U43+U45+U47+U49+U51+U53+U55+U57+U59+U61+U63</f>
        <v>0</v>
      </c>
      <c r="W65" s="132">
        <f ca="1">D65+H65+L65+P65+T65</f>
        <v>20.000000000010232</v>
      </c>
      <c r="X65" s="132">
        <f ca="1">E65+I65+M65+Q65+U65</f>
        <v>9.9999999999909051</v>
      </c>
    </row>
    <row r="66" spans="1:37" s="126" customFormat="1" x14ac:dyDescent="0.2">
      <c r="C66" s="198"/>
      <c r="D66" s="198" t="s">
        <v>29</v>
      </c>
      <c r="E66" s="198" t="s">
        <v>28</v>
      </c>
      <c r="F66" s="198"/>
      <c r="G66" s="198"/>
      <c r="H66" s="198" t="s">
        <v>29</v>
      </c>
      <c r="I66" s="198" t="s">
        <v>28</v>
      </c>
      <c r="J66" s="198"/>
      <c r="K66" s="198"/>
      <c r="L66" s="198" t="s">
        <v>29</v>
      </c>
      <c r="M66" s="198" t="s">
        <v>28</v>
      </c>
      <c r="N66" s="198"/>
      <c r="O66" s="198"/>
      <c r="P66" s="198" t="s">
        <v>29</v>
      </c>
      <c r="Q66" s="198" t="s">
        <v>28</v>
      </c>
      <c r="R66" s="198"/>
      <c r="S66" s="198"/>
      <c r="T66" s="198" t="s">
        <v>29</v>
      </c>
      <c r="U66" s="198" t="s">
        <v>28</v>
      </c>
      <c r="V66" s="198"/>
      <c r="W66" s="198" t="s">
        <v>29</v>
      </c>
      <c r="X66" s="198" t="s">
        <v>28</v>
      </c>
    </row>
    <row r="67" spans="1:37" s="126" customFormat="1" x14ac:dyDescent="0.2">
      <c r="A67" s="68"/>
      <c r="B67" s="198"/>
      <c r="C67" s="163"/>
      <c r="D67" s="163"/>
      <c r="E67" s="163"/>
      <c r="F67" s="162"/>
      <c r="G67" s="162"/>
      <c r="H67" s="162"/>
      <c r="I67" s="162"/>
      <c r="J67" s="162"/>
      <c r="K67" s="162"/>
      <c r="L67" s="162"/>
      <c r="M67" s="162"/>
      <c r="N67" s="162"/>
      <c r="O67" s="162"/>
      <c r="P67" s="163"/>
      <c r="Q67" s="162"/>
      <c r="R67" s="162"/>
      <c r="S67" s="162"/>
      <c r="T67" s="162"/>
      <c r="U67" s="162"/>
      <c r="V67" s="162"/>
    </row>
    <row r="68" spans="1:37" s="126" customFormat="1" x14ac:dyDescent="0.2">
      <c r="A68" s="68"/>
      <c r="B68" s="154"/>
      <c r="C68" s="63"/>
      <c r="D68" s="63"/>
      <c r="E68" s="63"/>
      <c r="F68" s="64"/>
      <c r="G68" s="64"/>
      <c r="H68" s="79"/>
      <c r="I68" s="79" t="s">
        <v>81</v>
      </c>
      <c r="J68" s="79"/>
      <c r="K68" s="68"/>
      <c r="L68" s="68"/>
      <c r="M68" s="68"/>
      <c r="N68" s="256" t="s">
        <v>59</v>
      </c>
      <c r="O68" s="68"/>
      <c r="P68" s="68"/>
      <c r="Q68" s="64"/>
      <c r="R68" s="64"/>
      <c r="S68" s="64"/>
      <c r="T68" s="79"/>
      <c r="U68" s="68" t="s">
        <v>80</v>
      </c>
      <c r="V68" s="68"/>
    </row>
    <row r="69" spans="1:37" s="126" customFormat="1" x14ac:dyDescent="0.2">
      <c r="B69" s="63" t="s">
        <v>53</v>
      </c>
      <c r="C69" s="68"/>
      <c r="D69" s="68"/>
      <c r="E69" s="68"/>
      <c r="F69" s="68" t="s">
        <v>30</v>
      </c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 t="s">
        <v>31</v>
      </c>
      <c r="S69" s="68"/>
      <c r="T69" s="68"/>
      <c r="U69" s="68"/>
      <c r="V69" s="68"/>
    </row>
    <row r="70" spans="1:37" s="126" customFormat="1" x14ac:dyDescent="0.2">
      <c r="B70" s="68"/>
    </row>
    <row r="71" spans="1:37" s="126" customFormat="1" x14ac:dyDescent="0.2"/>
    <row r="72" spans="1:37" s="126" customFormat="1" x14ac:dyDescent="0.2"/>
    <row r="73" spans="1:37" s="126" customFormat="1" x14ac:dyDescent="0.2"/>
    <row r="74" spans="1:37" s="126" customFormat="1" x14ac:dyDescent="0.2"/>
    <row r="75" spans="1:37" s="126" customFormat="1" x14ac:dyDescent="0.2"/>
    <row r="76" spans="1:37" s="126" customFormat="1" x14ac:dyDescent="0.2">
      <c r="A76" s="162"/>
    </row>
    <row r="77" spans="1:37" s="126" customFormat="1" x14ac:dyDescent="0.2">
      <c r="A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</row>
    <row r="78" spans="1:37" s="126" customFormat="1" x14ac:dyDescent="0.2">
      <c r="A78" s="79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</row>
    <row r="79" spans="1:37" x14ac:dyDescent="0.2">
      <c r="A79" s="79"/>
      <c r="B79" s="162"/>
      <c r="C79" s="79"/>
      <c r="D79" s="79"/>
      <c r="E79" s="79"/>
      <c r="F79" s="79"/>
      <c r="G79" s="79"/>
      <c r="H79" s="79"/>
      <c r="I79" s="79"/>
      <c r="J79" s="79"/>
      <c r="K79" s="210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210"/>
      <c r="Y79" s="79"/>
      <c r="Z79" s="79"/>
      <c r="AA79" s="79"/>
      <c r="AB79" s="79"/>
      <c r="AC79" s="79"/>
      <c r="AD79" s="79"/>
      <c r="AE79" s="79"/>
      <c r="AF79" s="79"/>
      <c r="AG79" s="79"/>
      <c r="AH79" s="79"/>
      <c r="AI79" s="79"/>
      <c r="AJ79" s="79"/>
      <c r="AK79" s="79"/>
    </row>
    <row r="80" spans="1:37" x14ac:dyDescent="0.2">
      <c r="A80" s="79"/>
      <c r="B80" s="79"/>
      <c r="C80" s="79"/>
      <c r="D80" s="79"/>
      <c r="E80" s="79"/>
      <c r="F80" s="79"/>
      <c r="G80" s="79"/>
      <c r="H80" s="79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  <c r="AA80" s="79"/>
      <c r="AB80" s="79"/>
      <c r="AC80" s="79"/>
      <c r="AD80" s="79"/>
      <c r="AE80" s="79"/>
      <c r="AF80" s="79"/>
      <c r="AG80" s="79"/>
      <c r="AH80" s="79"/>
      <c r="AI80" s="79"/>
      <c r="AJ80" s="79"/>
      <c r="AK80" s="79"/>
    </row>
    <row r="81" spans="1:37" x14ac:dyDescent="0.2">
      <c r="A81" s="73"/>
      <c r="B81" s="79"/>
      <c r="C81" s="79"/>
      <c r="D81" s="79"/>
      <c r="E81" s="79"/>
      <c r="F81" s="79"/>
      <c r="G81" s="79"/>
      <c r="H81" s="79"/>
      <c r="I81" s="79"/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  <c r="AA81" s="79"/>
      <c r="AB81" s="79"/>
      <c r="AC81" s="79"/>
      <c r="AD81" s="79"/>
      <c r="AE81" s="79"/>
      <c r="AF81" s="79"/>
      <c r="AG81" s="79"/>
      <c r="AH81" s="79"/>
      <c r="AI81" s="79"/>
      <c r="AJ81" s="79"/>
      <c r="AK81" s="79"/>
    </row>
    <row r="82" spans="1:37" x14ac:dyDescent="0.2">
      <c r="A82" s="73"/>
      <c r="B82" s="79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79"/>
      <c r="AH82" s="79"/>
      <c r="AI82" s="79"/>
      <c r="AJ82" s="79"/>
      <c r="AK82" s="79"/>
    </row>
    <row r="83" spans="1:37" ht="18.75" x14ac:dyDescent="0.3">
      <c r="A83" s="79"/>
      <c r="B83" s="79"/>
      <c r="C83" s="73"/>
      <c r="D83" s="73"/>
      <c r="E83" s="73"/>
      <c r="F83" s="79"/>
      <c r="G83" s="141"/>
      <c r="H83" s="79"/>
      <c r="I83" s="73"/>
      <c r="J83" s="79"/>
      <c r="K83" s="137"/>
      <c r="L83" s="138"/>
      <c r="M83" s="139"/>
      <c r="N83" s="139"/>
      <c r="O83" s="79"/>
      <c r="P83" s="79"/>
      <c r="Q83" s="79"/>
      <c r="R83" s="73"/>
      <c r="S83" s="140"/>
      <c r="T83" s="79"/>
      <c r="U83" s="79"/>
      <c r="V83" s="79"/>
      <c r="W83" s="79"/>
      <c r="X83" s="79"/>
      <c r="Y83" s="79"/>
      <c r="Z83" s="79"/>
      <c r="AA83" s="79"/>
      <c r="AB83" s="79"/>
      <c r="AC83" s="79"/>
      <c r="AD83" s="79"/>
      <c r="AE83" s="79"/>
      <c r="AF83" s="79"/>
      <c r="AG83" s="79"/>
      <c r="AH83" s="79"/>
      <c r="AI83" s="79"/>
      <c r="AJ83" s="79"/>
      <c r="AK83" s="79"/>
    </row>
    <row r="84" spans="1:37" x14ac:dyDescent="0.2">
      <c r="A84" s="79"/>
      <c r="B84" s="73"/>
      <c r="C84" s="79"/>
      <c r="D84" s="79"/>
      <c r="E84" s="79"/>
      <c r="F84" s="142"/>
      <c r="G84" s="79"/>
      <c r="H84" s="79"/>
      <c r="I84" s="79"/>
      <c r="J84" s="79"/>
      <c r="K84" s="79"/>
      <c r="L84" s="79"/>
      <c r="M84" s="79"/>
      <c r="N84" s="79"/>
      <c r="O84" s="79"/>
      <c r="P84" s="79"/>
      <c r="Q84" s="79"/>
      <c r="R84" s="79"/>
      <c r="S84" s="79"/>
      <c r="T84" s="79"/>
      <c r="U84" s="142"/>
      <c r="V84" s="79"/>
      <c r="W84" s="79"/>
      <c r="X84" s="79"/>
      <c r="Y84" s="79"/>
      <c r="Z84" s="79"/>
      <c r="AA84" s="79"/>
      <c r="AB84" s="79"/>
      <c r="AC84" s="79"/>
      <c r="AD84" s="79"/>
      <c r="AE84" s="79"/>
      <c r="AF84" s="79"/>
      <c r="AG84" s="79"/>
      <c r="AH84" s="79"/>
      <c r="AI84" s="79"/>
      <c r="AJ84" s="79"/>
      <c r="AK84" s="79"/>
    </row>
    <row r="85" spans="1:37" ht="19.5" x14ac:dyDescent="0.35">
      <c r="A85" s="79"/>
      <c r="B85" s="79"/>
      <c r="C85" s="143"/>
      <c r="D85" s="79"/>
      <c r="E85" s="79"/>
      <c r="F85" s="79"/>
      <c r="G85" s="79"/>
      <c r="H85" s="79"/>
      <c r="I85" s="79"/>
      <c r="J85" s="79"/>
      <c r="K85" s="73"/>
      <c r="L85" s="79"/>
      <c r="M85" s="79"/>
      <c r="N85" s="79"/>
      <c r="O85" s="141"/>
      <c r="P85" s="79"/>
      <c r="Q85" s="73"/>
      <c r="R85" s="79"/>
      <c r="S85" s="79"/>
      <c r="T85" s="79"/>
      <c r="U85" s="79"/>
      <c r="V85" s="79"/>
      <c r="W85" s="79"/>
      <c r="X85" s="79"/>
      <c r="Y85" s="79"/>
      <c r="Z85" s="79"/>
      <c r="AA85" s="79"/>
      <c r="AB85" s="79"/>
      <c r="AC85" s="79"/>
      <c r="AD85" s="79"/>
      <c r="AE85" s="79"/>
      <c r="AF85" s="79"/>
      <c r="AG85" s="79"/>
      <c r="AH85" s="79"/>
      <c r="AI85" s="79"/>
      <c r="AJ85" s="79"/>
      <c r="AK85" s="79"/>
    </row>
    <row r="86" spans="1:37" x14ac:dyDescent="0.2">
      <c r="A86" s="144"/>
      <c r="B86" s="79"/>
      <c r="C86" s="79"/>
      <c r="D86" s="79"/>
      <c r="E86" s="79"/>
      <c r="F86" s="79"/>
      <c r="G86" s="79"/>
      <c r="H86" s="79"/>
      <c r="I86" s="79"/>
      <c r="J86" s="79"/>
      <c r="K86" s="73"/>
      <c r="L86" s="73"/>
      <c r="M86" s="79"/>
      <c r="N86" s="79"/>
      <c r="O86" s="73"/>
      <c r="P86" s="79"/>
      <c r="Q86" s="79"/>
      <c r="R86" s="79"/>
      <c r="S86" s="79"/>
      <c r="T86" s="79"/>
      <c r="U86" s="79"/>
      <c r="V86" s="79"/>
      <c r="W86" s="79"/>
      <c r="X86" s="79"/>
      <c r="Y86" s="79"/>
      <c r="Z86" s="79"/>
      <c r="AA86" s="79"/>
      <c r="AB86" s="79"/>
      <c r="AC86" s="79"/>
      <c r="AD86" s="79"/>
      <c r="AE86" s="79"/>
      <c r="AF86" s="79"/>
      <c r="AG86" s="79"/>
      <c r="AH86" s="79"/>
      <c r="AI86" s="79"/>
      <c r="AJ86" s="79"/>
      <c r="AK86" s="79"/>
    </row>
    <row r="87" spans="1:37" x14ac:dyDescent="0.2">
      <c r="A87" s="144"/>
      <c r="B87" s="142"/>
      <c r="C87" s="79"/>
      <c r="D87" s="79"/>
      <c r="E87" s="79"/>
      <c r="F87" s="79"/>
      <c r="G87" s="79"/>
      <c r="H87" s="79"/>
      <c r="I87" s="79"/>
      <c r="J87" s="79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144"/>
      <c r="W87" s="79"/>
      <c r="X87" s="79"/>
      <c r="Y87" s="79"/>
      <c r="Z87" s="79"/>
      <c r="AA87" s="79"/>
      <c r="AB87" s="79"/>
      <c r="AC87" s="79"/>
      <c r="AD87" s="79"/>
      <c r="AE87" s="79"/>
      <c r="AF87" s="79"/>
      <c r="AG87" s="79"/>
      <c r="AH87" s="79"/>
      <c r="AI87" s="79"/>
      <c r="AJ87" s="79"/>
      <c r="AK87" s="79"/>
    </row>
    <row r="88" spans="1:37" x14ac:dyDescent="0.2">
      <c r="A88" s="144"/>
      <c r="B88" s="79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79"/>
      <c r="P88" s="79"/>
      <c r="Q88" s="79"/>
      <c r="R88" s="79"/>
      <c r="S88" s="79"/>
      <c r="T88" s="79"/>
      <c r="U88" s="79"/>
      <c r="V88" s="144"/>
      <c r="W88" s="79"/>
      <c r="X88" s="79"/>
      <c r="Y88" s="79"/>
      <c r="Z88" s="79"/>
      <c r="AA88" s="79"/>
      <c r="AB88" s="79"/>
      <c r="AC88" s="79"/>
      <c r="AD88" s="79"/>
      <c r="AE88" s="79"/>
      <c r="AF88" s="79"/>
      <c r="AG88" s="79"/>
      <c r="AH88" s="79"/>
      <c r="AI88" s="79"/>
      <c r="AJ88" s="79"/>
      <c r="AK88" s="79"/>
    </row>
    <row r="89" spans="1:37" x14ac:dyDescent="0.2">
      <c r="A89" s="144"/>
      <c r="B89" s="79"/>
      <c r="C89" s="79"/>
      <c r="D89" s="79"/>
      <c r="E89" s="79"/>
      <c r="F89" s="79"/>
      <c r="G89" s="79"/>
      <c r="H89" s="79"/>
      <c r="I89" s="79"/>
      <c r="J89" s="79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144"/>
      <c r="W89" s="79"/>
      <c r="X89" s="79"/>
      <c r="Y89" s="79"/>
      <c r="Z89" s="79"/>
      <c r="AA89" s="79"/>
      <c r="AB89" s="79"/>
      <c r="AC89" s="79"/>
      <c r="AD89" s="79"/>
      <c r="AE89" s="79"/>
      <c r="AF89" s="79"/>
      <c r="AG89" s="79"/>
      <c r="AH89" s="79"/>
      <c r="AI89" s="79"/>
      <c r="AJ89" s="79"/>
      <c r="AK89" s="79"/>
    </row>
    <row r="90" spans="1:37" x14ac:dyDescent="0.2">
      <c r="A90" s="144"/>
      <c r="B90" s="79"/>
      <c r="C90" s="79"/>
      <c r="D90" s="79"/>
      <c r="E90" s="79"/>
      <c r="F90" s="79"/>
      <c r="G90" s="79"/>
      <c r="H90" s="79"/>
      <c r="I90" s="79"/>
      <c r="J90" s="79"/>
      <c r="K90" s="79"/>
      <c r="L90" s="79"/>
      <c r="M90" s="79"/>
      <c r="N90" s="79"/>
      <c r="O90" s="79"/>
      <c r="P90" s="79"/>
      <c r="Q90" s="79"/>
      <c r="R90" s="79"/>
      <c r="S90" s="79"/>
      <c r="T90" s="79"/>
      <c r="U90" s="79"/>
      <c r="V90" s="144"/>
      <c r="W90" s="79"/>
      <c r="X90" s="79"/>
      <c r="Y90" s="79"/>
      <c r="Z90" s="79"/>
      <c r="AA90" s="79"/>
      <c r="AB90" s="79"/>
      <c r="AC90" s="79"/>
      <c r="AD90" s="79"/>
      <c r="AE90" s="79"/>
      <c r="AF90" s="79"/>
      <c r="AG90" s="79"/>
      <c r="AH90" s="79"/>
      <c r="AI90" s="79"/>
      <c r="AJ90" s="79"/>
      <c r="AK90" s="79"/>
    </row>
    <row r="91" spans="1:37" x14ac:dyDescent="0.2">
      <c r="A91" s="144"/>
      <c r="B91" s="79"/>
      <c r="C91" s="79"/>
      <c r="D91" s="79"/>
      <c r="E91" s="247"/>
      <c r="F91" s="79"/>
      <c r="G91" s="79"/>
      <c r="H91" s="79"/>
      <c r="I91" s="247"/>
      <c r="J91" s="79"/>
      <c r="K91" s="79"/>
      <c r="L91" s="79"/>
      <c r="M91" s="247"/>
      <c r="N91" s="79"/>
      <c r="O91" s="79"/>
      <c r="P91" s="79"/>
      <c r="Q91" s="247"/>
      <c r="R91" s="79"/>
      <c r="S91" s="79"/>
      <c r="T91" s="79"/>
      <c r="U91" s="247"/>
      <c r="V91" s="144"/>
      <c r="W91" s="79"/>
      <c r="X91" s="247"/>
      <c r="Y91" s="79"/>
      <c r="Z91" s="79"/>
      <c r="AA91" s="79"/>
      <c r="AB91" s="79"/>
      <c r="AC91" s="79"/>
      <c r="AD91" s="79"/>
      <c r="AE91" s="79"/>
      <c r="AF91" s="79"/>
      <c r="AG91" s="79"/>
      <c r="AH91" s="79"/>
      <c r="AI91" s="79"/>
      <c r="AJ91" s="79"/>
      <c r="AK91" s="79"/>
    </row>
    <row r="92" spans="1:37" x14ac:dyDescent="0.2">
      <c r="A92" s="144"/>
      <c r="B92" s="79"/>
      <c r="C92" s="79"/>
      <c r="D92" s="79"/>
      <c r="E92" s="79"/>
      <c r="F92" s="79"/>
      <c r="G92" s="79"/>
      <c r="H92" s="79"/>
      <c r="I92" s="79"/>
      <c r="J92" s="79"/>
      <c r="K92" s="79"/>
      <c r="L92" s="79"/>
      <c r="M92" s="79"/>
      <c r="N92" s="79"/>
      <c r="O92" s="79"/>
      <c r="P92" s="79"/>
      <c r="Q92" s="79"/>
      <c r="R92" s="79"/>
      <c r="S92" s="79"/>
      <c r="T92" s="79"/>
      <c r="U92" s="79"/>
      <c r="V92" s="144"/>
      <c r="W92" s="79"/>
      <c r="X92" s="79"/>
      <c r="Y92" s="79"/>
      <c r="Z92" s="79"/>
      <c r="AA92" s="79"/>
      <c r="AB92" s="79"/>
      <c r="AC92" s="79"/>
      <c r="AD92" s="79"/>
      <c r="AE92" s="79"/>
      <c r="AF92" s="79"/>
      <c r="AG92" s="79"/>
      <c r="AH92" s="79"/>
      <c r="AI92" s="79"/>
      <c r="AJ92" s="79"/>
      <c r="AK92" s="79"/>
    </row>
    <row r="93" spans="1:37" x14ac:dyDescent="0.2">
      <c r="A93" s="144"/>
      <c r="B93" s="79"/>
      <c r="C93" s="79"/>
      <c r="D93" s="79"/>
      <c r="E93" s="79"/>
      <c r="F93" s="79"/>
      <c r="G93" s="79"/>
      <c r="H93" s="79"/>
      <c r="I93" s="79"/>
      <c r="J93" s="79"/>
      <c r="K93" s="79"/>
      <c r="L93" s="79"/>
      <c r="M93" s="79"/>
      <c r="N93" s="79"/>
      <c r="O93" s="79"/>
      <c r="P93" s="79"/>
      <c r="Q93" s="79"/>
      <c r="R93" s="79"/>
      <c r="S93" s="79"/>
      <c r="T93" s="79"/>
      <c r="U93" s="79"/>
      <c r="V93" s="144"/>
      <c r="W93" s="79"/>
      <c r="X93" s="79"/>
      <c r="Y93" s="79"/>
      <c r="Z93" s="79"/>
      <c r="AA93" s="79"/>
      <c r="AB93" s="79"/>
      <c r="AC93" s="79"/>
      <c r="AD93" s="79"/>
      <c r="AE93" s="79"/>
      <c r="AF93" s="79"/>
      <c r="AG93" s="79"/>
      <c r="AH93" s="79"/>
      <c r="AI93" s="79"/>
      <c r="AJ93" s="79"/>
      <c r="AK93" s="79"/>
    </row>
    <row r="94" spans="1:37" x14ac:dyDescent="0.2">
      <c r="A94" s="144"/>
      <c r="B94" s="79"/>
      <c r="C94" s="145"/>
      <c r="D94" s="145"/>
      <c r="E94" s="145"/>
      <c r="F94" s="145"/>
      <c r="G94" s="145"/>
      <c r="H94" s="145"/>
      <c r="I94" s="145"/>
      <c r="J94" s="145"/>
      <c r="K94" s="145"/>
      <c r="L94" s="145"/>
      <c r="M94" s="145"/>
      <c r="N94" s="145"/>
      <c r="O94" s="145"/>
      <c r="P94" s="145"/>
      <c r="Q94" s="145"/>
      <c r="R94" s="145"/>
      <c r="S94" s="145"/>
      <c r="T94" s="145"/>
      <c r="U94" s="145"/>
      <c r="V94" s="144"/>
      <c r="W94" s="145"/>
      <c r="X94" s="145"/>
      <c r="Y94" s="79"/>
      <c r="Z94" s="79"/>
      <c r="AA94" s="79"/>
      <c r="AB94" s="79"/>
      <c r="AC94" s="79"/>
      <c r="AD94" s="79"/>
      <c r="AE94" s="79"/>
      <c r="AF94" s="79"/>
      <c r="AG94" s="79"/>
      <c r="AH94" s="79"/>
      <c r="AI94" s="79"/>
      <c r="AJ94" s="79"/>
      <c r="AK94" s="79"/>
    </row>
    <row r="95" spans="1:37" x14ac:dyDescent="0.2">
      <c r="A95" s="148"/>
      <c r="B95" s="145"/>
      <c r="C95" s="145"/>
      <c r="D95" s="145"/>
      <c r="E95" s="145"/>
      <c r="F95" s="145"/>
      <c r="G95" s="145"/>
      <c r="H95" s="145"/>
      <c r="I95" s="145"/>
      <c r="J95" s="145"/>
      <c r="K95" s="145"/>
      <c r="L95" s="145"/>
      <c r="M95" s="145"/>
      <c r="N95" s="145"/>
      <c r="O95" s="145"/>
      <c r="P95" s="145"/>
      <c r="Q95" s="145"/>
      <c r="R95" s="145"/>
      <c r="S95" s="145"/>
      <c r="T95" s="145"/>
      <c r="U95" s="145"/>
      <c r="V95" s="144"/>
      <c r="W95" s="145"/>
      <c r="X95" s="145"/>
      <c r="Y95" s="79"/>
      <c r="Z95" s="79"/>
      <c r="AA95" s="79"/>
      <c r="AB95" s="79"/>
      <c r="AC95" s="79"/>
      <c r="AD95" s="79"/>
      <c r="AE95" s="79"/>
      <c r="AF95" s="79"/>
      <c r="AG95" s="79"/>
      <c r="AH95" s="79"/>
      <c r="AI95" s="79"/>
      <c r="AJ95" s="79"/>
      <c r="AK95" s="79"/>
    </row>
    <row r="96" spans="1:37" x14ac:dyDescent="0.2">
      <c r="A96" s="145"/>
      <c r="B96" s="145"/>
      <c r="C96" s="151"/>
      <c r="D96" s="79"/>
      <c r="E96" s="79"/>
      <c r="F96" s="151"/>
      <c r="G96" s="151"/>
      <c r="H96" s="79"/>
      <c r="I96" s="79"/>
      <c r="J96" s="151"/>
      <c r="K96" s="151"/>
      <c r="L96" s="79"/>
      <c r="M96" s="79"/>
      <c r="N96" s="151"/>
      <c r="O96" s="79"/>
      <c r="P96" s="79"/>
      <c r="Q96" s="79"/>
      <c r="R96" s="151"/>
      <c r="S96" s="151"/>
      <c r="T96" s="79"/>
      <c r="U96" s="79"/>
      <c r="V96" s="148"/>
      <c r="W96" s="79"/>
      <c r="X96" s="79"/>
      <c r="Y96" s="79"/>
      <c r="Z96" s="79"/>
      <c r="AA96" s="79"/>
      <c r="AB96" s="79"/>
      <c r="AC96" s="79"/>
      <c r="AD96" s="79"/>
      <c r="AE96" s="79"/>
      <c r="AF96" s="79"/>
      <c r="AG96" s="79"/>
      <c r="AH96" s="79"/>
      <c r="AI96" s="79"/>
      <c r="AJ96" s="79"/>
      <c r="AK96" s="79"/>
    </row>
    <row r="97" spans="1:37" x14ac:dyDescent="0.2">
      <c r="A97" s="145"/>
      <c r="B97" s="208"/>
      <c r="C97" s="151"/>
      <c r="D97" s="211"/>
      <c r="E97" s="79"/>
      <c r="F97" s="151"/>
      <c r="G97" s="151"/>
      <c r="H97" s="79"/>
      <c r="I97" s="79"/>
      <c r="J97" s="151"/>
      <c r="K97" s="151"/>
      <c r="L97" s="79"/>
      <c r="M97" s="79"/>
      <c r="N97" s="151"/>
      <c r="O97" s="79"/>
      <c r="P97" s="79"/>
      <c r="Q97" s="79"/>
      <c r="R97" s="151"/>
      <c r="S97" s="151"/>
      <c r="T97" s="79"/>
      <c r="U97" s="79"/>
      <c r="V97" s="145"/>
      <c r="W97" s="79"/>
      <c r="X97" s="79"/>
      <c r="Y97" s="79"/>
      <c r="Z97" s="79"/>
      <c r="AA97" s="79"/>
      <c r="AB97" s="79"/>
      <c r="AC97" s="79"/>
      <c r="AD97" s="79"/>
      <c r="AE97" s="79"/>
      <c r="AF97" s="79"/>
      <c r="AG97" s="79"/>
      <c r="AH97" s="79"/>
      <c r="AI97" s="79"/>
      <c r="AJ97" s="79"/>
      <c r="AK97" s="79"/>
    </row>
    <row r="98" spans="1:37" x14ac:dyDescent="0.2">
      <c r="A98" s="145"/>
      <c r="B98" s="208"/>
      <c r="C98" s="151"/>
      <c r="D98" s="211"/>
      <c r="E98" s="79"/>
      <c r="F98" s="151"/>
      <c r="G98" s="151"/>
      <c r="H98" s="79"/>
      <c r="I98" s="79"/>
      <c r="J98" s="151"/>
      <c r="K98" s="151"/>
      <c r="L98" s="79"/>
      <c r="M98" s="79"/>
      <c r="N98" s="151"/>
      <c r="O98" s="79"/>
      <c r="P98" s="79"/>
      <c r="Q98" s="79"/>
      <c r="R98" s="151"/>
      <c r="S98" s="151"/>
      <c r="T98" s="79"/>
      <c r="U98" s="79"/>
      <c r="V98" s="145"/>
      <c r="W98" s="79"/>
      <c r="X98" s="79"/>
      <c r="Y98" s="79"/>
      <c r="Z98" s="79"/>
      <c r="AA98" s="79"/>
      <c r="AB98" s="79"/>
      <c r="AC98" s="79"/>
      <c r="AD98" s="79"/>
      <c r="AE98" s="79"/>
      <c r="AF98" s="79"/>
      <c r="AG98" s="79"/>
      <c r="AH98" s="79"/>
      <c r="AI98" s="79"/>
      <c r="AJ98" s="79"/>
      <c r="AK98" s="79"/>
    </row>
    <row r="99" spans="1:37" x14ac:dyDescent="0.2">
      <c r="A99" s="145"/>
      <c r="B99" s="208"/>
      <c r="C99" s="151"/>
      <c r="D99" s="211"/>
      <c r="E99" s="79"/>
      <c r="F99" s="151"/>
      <c r="G99" s="151"/>
      <c r="H99" s="79"/>
      <c r="I99" s="79"/>
      <c r="J99" s="151"/>
      <c r="K99" s="151"/>
      <c r="L99" s="79"/>
      <c r="M99" s="79"/>
      <c r="N99" s="151"/>
      <c r="O99" s="79"/>
      <c r="P99" s="79"/>
      <c r="Q99" s="79"/>
      <c r="R99" s="151"/>
      <c r="S99" s="151"/>
      <c r="T99" s="79"/>
      <c r="U99" s="79"/>
      <c r="V99" s="145"/>
      <c r="W99" s="79"/>
      <c r="X99" s="79"/>
      <c r="Y99" s="79"/>
      <c r="Z99" s="79"/>
      <c r="AA99" s="79"/>
      <c r="AB99" s="79"/>
      <c r="AC99" s="79"/>
      <c r="AD99" s="79"/>
      <c r="AE99" s="79"/>
      <c r="AF99" s="79"/>
      <c r="AG99" s="79"/>
      <c r="AH99" s="79"/>
      <c r="AI99" s="79"/>
      <c r="AJ99" s="79"/>
      <c r="AK99" s="79"/>
    </row>
    <row r="100" spans="1:37" x14ac:dyDescent="0.2">
      <c r="A100" s="145"/>
      <c r="B100" s="208"/>
      <c r="C100" s="151"/>
      <c r="D100" s="211"/>
      <c r="E100" s="79"/>
      <c r="F100" s="151"/>
      <c r="G100" s="151"/>
      <c r="H100" s="79"/>
      <c r="I100" s="79"/>
      <c r="J100" s="151"/>
      <c r="K100" s="151"/>
      <c r="L100" s="79"/>
      <c r="M100" s="79"/>
      <c r="N100" s="151"/>
      <c r="O100" s="79"/>
      <c r="P100" s="79"/>
      <c r="Q100" s="79"/>
      <c r="R100" s="151"/>
      <c r="S100" s="151"/>
      <c r="T100" s="79"/>
      <c r="U100" s="79"/>
      <c r="V100" s="145"/>
      <c r="W100" s="79"/>
      <c r="X100" s="79"/>
      <c r="Y100" s="79"/>
      <c r="Z100" s="79"/>
      <c r="AA100" s="79"/>
      <c r="AB100" s="79"/>
      <c r="AC100" s="79"/>
      <c r="AD100" s="79"/>
      <c r="AE100" s="79"/>
      <c r="AF100" s="79"/>
      <c r="AG100" s="79"/>
      <c r="AH100" s="79"/>
      <c r="AI100" s="79"/>
      <c r="AJ100" s="79"/>
      <c r="AK100" s="79"/>
    </row>
    <row r="101" spans="1:37" x14ac:dyDescent="0.2">
      <c r="A101" s="145"/>
      <c r="B101" s="208"/>
      <c r="C101" s="151"/>
      <c r="D101" s="211"/>
      <c r="E101" s="79"/>
      <c r="F101" s="151"/>
      <c r="G101" s="151"/>
      <c r="H101" s="79"/>
      <c r="I101" s="79"/>
      <c r="J101" s="151"/>
      <c r="K101" s="151"/>
      <c r="L101" s="79"/>
      <c r="M101" s="79"/>
      <c r="N101" s="151"/>
      <c r="O101" s="79"/>
      <c r="P101" s="79"/>
      <c r="Q101" s="79"/>
      <c r="R101" s="151"/>
      <c r="S101" s="151"/>
      <c r="T101" s="79"/>
      <c r="U101" s="79"/>
      <c r="V101" s="145"/>
      <c r="W101" s="79"/>
      <c r="X101" s="79"/>
      <c r="Y101" s="79"/>
      <c r="Z101" s="79"/>
      <c r="AA101" s="79"/>
      <c r="AB101" s="79"/>
      <c r="AC101" s="79"/>
      <c r="AD101" s="79"/>
      <c r="AE101" s="79"/>
      <c r="AF101" s="79"/>
      <c r="AG101" s="79"/>
      <c r="AH101" s="79"/>
      <c r="AI101" s="79"/>
      <c r="AJ101" s="79"/>
      <c r="AK101" s="79"/>
    </row>
    <row r="102" spans="1:37" x14ac:dyDescent="0.2">
      <c r="A102" s="145"/>
      <c r="B102" s="208"/>
      <c r="C102" s="151"/>
      <c r="D102" s="211"/>
      <c r="E102" s="79"/>
      <c r="F102" s="151"/>
      <c r="G102" s="151"/>
      <c r="H102" s="79"/>
      <c r="I102" s="79"/>
      <c r="J102" s="151"/>
      <c r="K102" s="151"/>
      <c r="L102" s="79"/>
      <c r="M102" s="79"/>
      <c r="N102" s="151"/>
      <c r="O102" s="79"/>
      <c r="P102" s="79"/>
      <c r="Q102" s="79"/>
      <c r="R102" s="151"/>
      <c r="S102" s="151"/>
      <c r="T102" s="79"/>
      <c r="U102" s="79"/>
      <c r="V102" s="145"/>
      <c r="W102" s="79"/>
      <c r="X102" s="79"/>
      <c r="Y102" s="79"/>
      <c r="Z102" s="79"/>
      <c r="AA102" s="79"/>
      <c r="AB102" s="79"/>
      <c r="AC102" s="79"/>
      <c r="AD102" s="79"/>
      <c r="AE102" s="79"/>
      <c r="AF102" s="79"/>
      <c r="AG102" s="79"/>
      <c r="AH102" s="79"/>
      <c r="AI102" s="79"/>
      <c r="AJ102" s="79"/>
      <c r="AK102" s="79"/>
    </row>
    <row r="103" spans="1:37" x14ac:dyDescent="0.2">
      <c r="A103" s="145"/>
      <c r="B103" s="208"/>
      <c r="C103" s="151"/>
      <c r="D103" s="211"/>
      <c r="E103" s="79"/>
      <c r="F103" s="151"/>
      <c r="G103" s="151"/>
      <c r="H103" s="79"/>
      <c r="I103" s="79"/>
      <c r="J103" s="151"/>
      <c r="K103" s="151"/>
      <c r="L103" s="79"/>
      <c r="M103" s="79"/>
      <c r="N103" s="151"/>
      <c r="O103" s="79"/>
      <c r="P103" s="79"/>
      <c r="Q103" s="79"/>
      <c r="R103" s="151"/>
      <c r="S103" s="151"/>
      <c r="T103" s="79"/>
      <c r="U103" s="79"/>
      <c r="V103" s="145"/>
      <c r="W103" s="79"/>
      <c r="X103" s="79"/>
      <c r="Y103" s="79"/>
      <c r="Z103" s="79"/>
      <c r="AA103" s="79"/>
      <c r="AB103" s="79"/>
      <c r="AC103" s="79"/>
      <c r="AD103" s="79"/>
      <c r="AE103" s="79"/>
      <c r="AF103" s="79"/>
      <c r="AG103" s="79"/>
      <c r="AH103" s="79"/>
      <c r="AI103" s="79"/>
      <c r="AJ103" s="79"/>
      <c r="AK103" s="79"/>
    </row>
    <row r="104" spans="1:37" x14ac:dyDescent="0.2">
      <c r="A104" s="148"/>
      <c r="B104" s="208"/>
      <c r="C104" s="151"/>
      <c r="D104" s="211"/>
      <c r="E104" s="79"/>
      <c r="F104" s="151"/>
      <c r="G104" s="151"/>
      <c r="H104" s="79"/>
      <c r="I104" s="79"/>
      <c r="J104" s="151"/>
      <c r="K104" s="151"/>
      <c r="L104" s="79"/>
      <c r="M104" s="79"/>
      <c r="N104" s="151"/>
      <c r="O104" s="79"/>
      <c r="P104" s="79"/>
      <c r="Q104" s="79"/>
      <c r="R104" s="151"/>
      <c r="S104" s="151"/>
      <c r="T104" s="79"/>
      <c r="U104" s="79"/>
      <c r="V104" s="145"/>
      <c r="W104" s="79"/>
      <c r="X104" s="79"/>
      <c r="Y104" s="79"/>
      <c r="Z104" s="79"/>
      <c r="AA104" s="79"/>
      <c r="AB104" s="79"/>
      <c r="AC104" s="79"/>
      <c r="AD104" s="79"/>
      <c r="AE104" s="79"/>
      <c r="AF104" s="79"/>
      <c r="AG104" s="79"/>
      <c r="AH104" s="79"/>
      <c r="AI104" s="79"/>
      <c r="AJ104" s="79"/>
      <c r="AK104" s="79"/>
    </row>
    <row r="105" spans="1:37" x14ac:dyDescent="0.2">
      <c r="A105" s="145"/>
      <c r="B105" s="208"/>
      <c r="C105" s="151"/>
      <c r="D105" s="211"/>
      <c r="E105" s="79"/>
      <c r="F105" s="151"/>
      <c r="G105" s="151"/>
      <c r="H105" s="79"/>
      <c r="I105" s="79"/>
      <c r="J105" s="151"/>
      <c r="K105" s="151"/>
      <c r="L105" s="79"/>
      <c r="M105" s="79"/>
      <c r="N105" s="151"/>
      <c r="O105" s="79"/>
      <c r="P105" s="79"/>
      <c r="Q105" s="79"/>
      <c r="R105" s="151"/>
      <c r="S105" s="151"/>
      <c r="T105" s="79"/>
      <c r="U105" s="79"/>
      <c r="V105" s="148"/>
      <c r="W105" s="79"/>
      <c r="X105" s="79"/>
      <c r="Y105" s="79"/>
      <c r="Z105" s="79"/>
      <c r="AA105" s="79"/>
      <c r="AB105" s="79"/>
      <c r="AC105" s="79"/>
      <c r="AD105" s="79"/>
      <c r="AE105" s="79"/>
      <c r="AF105" s="79"/>
      <c r="AG105" s="79"/>
      <c r="AH105" s="79"/>
      <c r="AI105" s="79"/>
      <c r="AJ105" s="79"/>
      <c r="AK105" s="79"/>
    </row>
    <row r="106" spans="1:37" x14ac:dyDescent="0.2">
      <c r="A106" s="145"/>
      <c r="B106" s="208"/>
      <c r="C106" s="151"/>
      <c r="D106" s="211"/>
      <c r="E106" s="79"/>
      <c r="F106" s="151"/>
      <c r="G106" s="151"/>
      <c r="H106" s="79"/>
      <c r="I106" s="79"/>
      <c r="J106" s="151"/>
      <c r="K106" s="151"/>
      <c r="L106" s="79"/>
      <c r="M106" s="79"/>
      <c r="N106" s="151"/>
      <c r="O106" s="79"/>
      <c r="P106" s="79"/>
      <c r="Q106" s="79"/>
      <c r="R106" s="151"/>
      <c r="S106" s="151"/>
      <c r="T106" s="79"/>
      <c r="U106" s="79"/>
      <c r="V106" s="145"/>
      <c r="W106" s="79"/>
      <c r="X106" s="79"/>
      <c r="Y106" s="79"/>
      <c r="Z106" s="79"/>
      <c r="AA106" s="79"/>
      <c r="AB106" s="79"/>
      <c r="AC106" s="79"/>
      <c r="AD106" s="79"/>
      <c r="AE106" s="79"/>
      <c r="AF106" s="79"/>
      <c r="AG106" s="79"/>
      <c r="AH106" s="79"/>
      <c r="AI106" s="79"/>
      <c r="AJ106" s="79"/>
      <c r="AK106" s="79"/>
    </row>
    <row r="107" spans="1:37" s="213" customFormat="1" x14ac:dyDescent="0.2">
      <c r="A107" s="145"/>
      <c r="B107" s="208"/>
      <c r="C107" s="151"/>
      <c r="D107" s="211"/>
      <c r="E107" s="79"/>
      <c r="F107" s="151"/>
      <c r="G107" s="151"/>
      <c r="H107" s="79"/>
      <c r="I107" s="79"/>
      <c r="J107" s="151"/>
      <c r="K107" s="151"/>
      <c r="L107" s="79"/>
      <c r="M107" s="79"/>
      <c r="N107" s="151"/>
      <c r="O107" s="79"/>
      <c r="P107" s="79"/>
      <c r="Q107" s="79"/>
      <c r="R107" s="151"/>
      <c r="S107" s="151"/>
      <c r="T107" s="79"/>
      <c r="U107" s="79"/>
      <c r="V107" s="145"/>
      <c r="W107" s="79"/>
      <c r="X107" s="79"/>
      <c r="Y107" s="212"/>
      <c r="Z107" s="212"/>
      <c r="AA107" s="212"/>
      <c r="AB107" s="212"/>
      <c r="AC107" s="212"/>
      <c r="AD107" s="212"/>
      <c r="AE107" s="212"/>
      <c r="AF107" s="212"/>
      <c r="AG107" s="212"/>
      <c r="AH107" s="212"/>
      <c r="AI107" s="212"/>
      <c r="AJ107" s="212"/>
      <c r="AK107" s="212"/>
    </row>
    <row r="108" spans="1:37" x14ac:dyDescent="0.2">
      <c r="A108" s="145"/>
      <c r="B108" s="208"/>
      <c r="C108" s="151"/>
      <c r="D108" s="211"/>
      <c r="E108" s="79"/>
      <c r="F108" s="151"/>
      <c r="G108" s="151"/>
      <c r="H108" s="79"/>
      <c r="I108" s="79"/>
      <c r="J108" s="151"/>
      <c r="K108" s="151"/>
      <c r="L108" s="79"/>
      <c r="M108" s="79"/>
      <c r="N108" s="151"/>
      <c r="O108" s="79"/>
      <c r="P108" s="79"/>
      <c r="Q108" s="79"/>
      <c r="R108" s="151"/>
      <c r="S108" s="151"/>
      <c r="T108" s="79"/>
      <c r="U108" s="79"/>
      <c r="V108" s="145"/>
      <c r="W108" s="79"/>
      <c r="X108" s="79"/>
      <c r="Y108" s="79"/>
      <c r="Z108" s="79"/>
      <c r="AA108" s="79"/>
      <c r="AB108" s="79"/>
      <c r="AC108" s="79"/>
      <c r="AD108" s="79"/>
      <c r="AE108" s="79"/>
      <c r="AF108" s="79"/>
      <c r="AG108" s="79"/>
      <c r="AH108" s="79"/>
      <c r="AI108" s="79"/>
      <c r="AJ108" s="79"/>
      <c r="AK108" s="79"/>
    </row>
    <row r="109" spans="1:37" s="213" customFormat="1" x14ac:dyDescent="0.2">
      <c r="A109" s="145"/>
      <c r="B109" s="208"/>
      <c r="C109" s="151"/>
      <c r="D109" s="211"/>
      <c r="E109" s="79"/>
      <c r="F109" s="151"/>
      <c r="G109" s="151"/>
      <c r="H109" s="79"/>
      <c r="I109" s="79"/>
      <c r="J109" s="151"/>
      <c r="K109" s="151"/>
      <c r="L109" s="79"/>
      <c r="M109" s="79"/>
      <c r="N109" s="151"/>
      <c r="O109" s="79"/>
      <c r="P109" s="79"/>
      <c r="Q109" s="79"/>
      <c r="R109" s="151"/>
      <c r="S109" s="151"/>
      <c r="T109" s="79"/>
      <c r="U109" s="79"/>
      <c r="V109" s="145"/>
      <c r="W109" s="79"/>
      <c r="X109" s="133"/>
      <c r="Y109" s="212"/>
      <c r="Z109" s="212"/>
      <c r="AA109" s="212"/>
      <c r="AB109" s="212"/>
      <c r="AC109" s="212"/>
      <c r="AD109" s="212"/>
      <c r="AE109" s="212"/>
      <c r="AF109" s="212"/>
      <c r="AG109" s="212"/>
      <c r="AH109" s="212"/>
      <c r="AI109" s="212"/>
      <c r="AJ109" s="212"/>
      <c r="AK109" s="212"/>
    </row>
    <row r="110" spans="1:37" x14ac:dyDescent="0.2">
      <c r="A110" s="145"/>
      <c r="B110" s="208"/>
      <c r="C110" s="151"/>
      <c r="D110" s="211"/>
      <c r="E110" s="79"/>
      <c r="F110" s="151"/>
      <c r="G110" s="151"/>
      <c r="H110" s="79"/>
      <c r="I110" s="79"/>
      <c r="J110" s="151"/>
      <c r="K110" s="151"/>
      <c r="L110" s="79"/>
      <c r="M110" s="79"/>
      <c r="N110" s="151"/>
      <c r="O110" s="79"/>
      <c r="P110" s="79"/>
      <c r="Q110" s="79"/>
      <c r="R110" s="151"/>
      <c r="S110" s="151"/>
      <c r="T110" s="79"/>
      <c r="U110" s="79"/>
      <c r="V110" s="145"/>
      <c r="W110" s="79"/>
      <c r="X110" s="79"/>
      <c r="Y110" s="79"/>
      <c r="Z110" s="79"/>
      <c r="AA110" s="79"/>
      <c r="AB110" s="79"/>
      <c r="AC110" s="79"/>
      <c r="AD110" s="79"/>
      <c r="AE110" s="79"/>
      <c r="AF110" s="79"/>
      <c r="AG110" s="79"/>
      <c r="AH110" s="79"/>
      <c r="AI110" s="79"/>
      <c r="AJ110" s="79"/>
      <c r="AK110" s="79"/>
    </row>
    <row r="111" spans="1:37" x14ac:dyDescent="0.2">
      <c r="A111" s="145"/>
      <c r="B111" s="208"/>
      <c r="C111" s="151"/>
      <c r="D111" s="211"/>
      <c r="E111" s="79"/>
      <c r="F111" s="151"/>
      <c r="G111" s="151"/>
      <c r="H111" s="79"/>
      <c r="I111" s="79"/>
      <c r="J111" s="151"/>
      <c r="K111" s="151"/>
      <c r="L111" s="79"/>
      <c r="M111" s="79"/>
      <c r="N111" s="151"/>
      <c r="O111" s="79"/>
      <c r="P111" s="79"/>
      <c r="Q111" s="79"/>
      <c r="R111" s="151"/>
      <c r="S111" s="151"/>
      <c r="T111" s="79"/>
      <c r="U111" s="79"/>
      <c r="V111" s="145"/>
      <c r="W111" s="79"/>
      <c r="X111" s="79"/>
      <c r="Y111" s="79"/>
      <c r="Z111" s="79"/>
      <c r="AA111" s="79"/>
      <c r="AB111" s="79"/>
      <c r="AC111" s="79"/>
      <c r="AD111" s="79"/>
      <c r="AE111" s="79"/>
      <c r="AF111" s="79"/>
      <c r="AG111" s="79"/>
      <c r="AH111" s="79"/>
      <c r="AI111" s="79"/>
      <c r="AJ111" s="79"/>
      <c r="AK111" s="79"/>
    </row>
    <row r="112" spans="1:37" x14ac:dyDescent="0.2">
      <c r="A112" s="145"/>
      <c r="B112" s="208"/>
      <c r="C112" s="151"/>
      <c r="D112" s="211"/>
      <c r="E112" s="79"/>
      <c r="F112" s="151"/>
      <c r="G112" s="151"/>
      <c r="H112" s="79"/>
      <c r="I112" s="79"/>
      <c r="J112" s="151"/>
      <c r="K112" s="151"/>
      <c r="L112" s="79"/>
      <c r="M112" s="79"/>
      <c r="N112" s="151"/>
      <c r="O112" s="79"/>
      <c r="P112" s="79"/>
      <c r="Q112" s="79"/>
      <c r="R112" s="151"/>
      <c r="S112" s="151"/>
      <c r="T112" s="79"/>
      <c r="U112" s="79"/>
      <c r="V112" s="145"/>
      <c r="W112" s="79"/>
      <c r="X112" s="133"/>
      <c r="Y112" s="79"/>
      <c r="Z112" s="79"/>
      <c r="AA112" s="79"/>
      <c r="AB112" s="79"/>
      <c r="AC112" s="79"/>
      <c r="AD112" s="79"/>
      <c r="AE112" s="79"/>
      <c r="AF112" s="79"/>
      <c r="AG112" s="79"/>
      <c r="AH112" s="79"/>
      <c r="AI112" s="79"/>
      <c r="AJ112" s="79"/>
      <c r="AK112" s="79"/>
    </row>
    <row r="113" spans="1:37" x14ac:dyDescent="0.2">
      <c r="A113" s="145"/>
      <c r="B113" s="208"/>
      <c r="C113" s="151"/>
      <c r="D113" s="211"/>
      <c r="E113" s="79"/>
      <c r="F113" s="151"/>
      <c r="G113" s="151"/>
      <c r="H113" s="79"/>
      <c r="I113" s="79"/>
      <c r="J113" s="151"/>
      <c r="K113" s="151"/>
      <c r="L113" s="79"/>
      <c r="M113" s="79"/>
      <c r="N113" s="151"/>
      <c r="O113" s="79"/>
      <c r="P113" s="79"/>
      <c r="Q113" s="79"/>
      <c r="R113" s="151"/>
      <c r="S113" s="151"/>
      <c r="T113" s="79"/>
      <c r="U113" s="79"/>
      <c r="V113" s="145"/>
      <c r="W113" s="79"/>
      <c r="X113" s="79"/>
      <c r="Y113" s="79"/>
      <c r="Z113" s="79"/>
      <c r="AA113" s="79"/>
      <c r="AB113" s="79"/>
      <c r="AC113" s="79"/>
      <c r="AD113" s="79"/>
      <c r="AE113" s="79"/>
      <c r="AF113" s="79"/>
      <c r="AG113" s="79"/>
      <c r="AH113" s="79"/>
      <c r="AI113" s="79"/>
      <c r="AJ113" s="79"/>
      <c r="AK113" s="79"/>
    </row>
    <row r="114" spans="1:37" x14ac:dyDescent="0.2">
      <c r="A114" s="145"/>
      <c r="B114" s="208"/>
      <c r="C114" s="151"/>
      <c r="D114" s="211"/>
      <c r="E114" s="79"/>
      <c r="F114" s="151"/>
      <c r="G114" s="151"/>
      <c r="H114" s="79"/>
      <c r="I114" s="79"/>
      <c r="J114" s="151"/>
      <c r="K114" s="151"/>
      <c r="L114" s="79"/>
      <c r="M114" s="79"/>
      <c r="N114" s="151"/>
      <c r="O114" s="79"/>
      <c r="P114" s="79"/>
      <c r="Q114" s="79"/>
      <c r="R114" s="151"/>
      <c r="S114" s="151"/>
      <c r="T114" s="79"/>
      <c r="U114" s="79"/>
      <c r="V114" s="145"/>
      <c r="W114" s="79"/>
      <c r="X114" s="79"/>
      <c r="Y114" s="79"/>
      <c r="Z114" s="79"/>
      <c r="AA114" s="79"/>
      <c r="AB114" s="79"/>
      <c r="AC114" s="79"/>
      <c r="AD114" s="79"/>
      <c r="AE114" s="79"/>
      <c r="AF114" s="79"/>
      <c r="AG114" s="79"/>
      <c r="AH114" s="79"/>
      <c r="AI114" s="79"/>
      <c r="AJ114" s="79"/>
      <c r="AK114" s="79"/>
    </row>
    <row r="115" spans="1:37" x14ac:dyDescent="0.2">
      <c r="A115" s="145"/>
      <c r="B115" s="208"/>
      <c r="C115" s="151"/>
      <c r="D115" s="214"/>
      <c r="E115" s="209"/>
      <c r="F115" s="151"/>
      <c r="G115" s="151"/>
      <c r="H115" s="209"/>
      <c r="I115" s="209"/>
      <c r="J115" s="151"/>
      <c r="K115" s="151"/>
      <c r="L115" s="209"/>
      <c r="M115" s="209"/>
      <c r="N115" s="151"/>
      <c r="O115" s="79"/>
      <c r="P115" s="209"/>
      <c r="Q115" s="209"/>
      <c r="R115" s="151"/>
      <c r="S115" s="151"/>
      <c r="T115" s="209"/>
      <c r="U115" s="209"/>
      <c r="V115" s="145"/>
      <c r="W115" s="79"/>
      <c r="X115" s="79"/>
      <c r="Y115" s="79"/>
      <c r="Z115" s="79"/>
      <c r="AA115" s="79"/>
      <c r="AB115" s="79"/>
      <c r="AC115" s="79"/>
      <c r="AD115" s="79"/>
      <c r="AE115" s="79"/>
      <c r="AF115" s="79"/>
      <c r="AG115" s="79"/>
      <c r="AH115" s="79"/>
      <c r="AI115" s="79"/>
      <c r="AJ115" s="79"/>
      <c r="AK115" s="79"/>
    </row>
    <row r="116" spans="1:37" s="213" customFormat="1" x14ac:dyDescent="0.2">
      <c r="A116" s="145"/>
      <c r="B116" s="208"/>
      <c r="C116" s="151"/>
      <c r="D116" s="215"/>
      <c r="E116" s="133"/>
      <c r="F116" s="151"/>
      <c r="G116" s="151"/>
      <c r="H116" s="133"/>
      <c r="I116" s="133"/>
      <c r="J116" s="151"/>
      <c r="K116" s="151"/>
      <c r="L116" s="133"/>
      <c r="M116" s="133"/>
      <c r="N116" s="151"/>
      <c r="O116" s="79"/>
      <c r="P116" s="133"/>
      <c r="Q116" s="133"/>
      <c r="R116" s="151"/>
      <c r="S116" s="151"/>
      <c r="T116" s="133"/>
      <c r="U116" s="133"/>
      <c r="V116" s="145"/>
      <c r="W116" s="79"/>
      <c r="X116" s="79"/>
      <c r="Y116" s="212"/>
      <c r="Z116" s="212"/>
      <c r="AA116" s="212"/>
      <c r="AB116" s="212"/>
      <c r="AC116" s="212"/>
      <c r="AD116" s="212"/>
      <c r="AE116" s="212"/>
      <c r="AF116" s="212"/>
      <c r="AG116" s="212"/>
      <c r="AH116" s="212"/>
      <c r="AI116" s="212"/>
      <c r="AJ116" s="212"/>
      <c r="AK116" s="212"/>
    </row>
    <row r="117" spans="1:37" s="213" customFormat="1" x14ac:dyDescent="0.2">
      <c r="A117" s="145"/>
      <c r="B117" s="208"/>
      <c r="C117" s="151"/>
      <c r="D117" s="211"/>
      <c r="E117" s="79"/>
      <c r="F117" s="151"/>
      <c r="G117" s="151"/>
      <c r="H117" s="79"/>
      <c r="I117" s="79"/>
      <c r="J117" s="151"/>
      <c r="K117" s="151"/>
      <c r="L117" s="79"/>
      <c r="M117" s="79"/>
      <c r="N117" s="151"/>
      <c r="O117" s="79"/>
      <c r="P117" s="79"/>
      <c r="Q117" s="79"/>
      <c r="R117" s="151"/>
      <c r="S117" s="151"/>
      <c r="T117" s="79"/>
      <c r="U117" s="79"/>
      <c r="V117" s="145"/>
      <c r="W117" s="79"/>
      <c r="X117" s="79"/>
      <c r="Y117" s="212"/>
      <c r="Z117" s="212"/>
      <c r="AA117" s="212"/>
      <c r="AB117" s="212"/>
      <c r="AC117" s="212"/>
      <c r="AD117" s="212"/>
      <c r="AE117" s="212"/>
      <c r="AF117" s="212"/>
      <c r="AG117" s="212"/>
      <c r="AH117" s="212"/>
      <c r="AI117" s="212"/>
      <c r="AJ117" s="212"/>
      <c r="AK117" s="212"/>
    </row>
    <row r="118" spans="1:37" s="213" customFormat="1" x14ac:dyDescent="0.2">
      <c r="A118" s="145"/>
      <c r="B118" s="208"/>
      <c r="C118" s="151"/>
      <c r="D118" s="211"/>
      <c r="E118" s="79"/>
      <c r="F118" s="151"/>
      <c r="G118" s="151"/>
      <c r="H118" s="79"/>
      <c r="I118" s="79"/>
      <c r="J118" s="151"/>
      <c r="K118" s="151"/>
      <c r="L118" s="79"/>
      <c r="M118" s="79"/>
      <c r="N118" s="151"/>
      <c r="O118" s="79"/>
      <c r="P118" s="79"/>
      <c r="Q118" s="79"/>
      <c r="R118" s="151"/>
      <c r="S118" s="151"/>
      <c r="T118" s="79"/>
      <c r="U118" s="79"/>
      <c r="V118" s="145"/>
      <c r="W118" s="79"/>
      <c r="X118" s="79"/>
      <c r="Y118" s="212"/>
      <c r="Z118" s="212"/>
      <c r="AA118" s="212"/>
      <c r="AB118" s="212"/>
      <c r="AC118" s="212"/>
      <c r="AD118" s="212"/>
      <c r="AE118" s="212"/>
      <c r="AF118" s="212"/>
      <c r="AG118" s="212"/>
      <c r="AH118" s="212"/>
      <c r="AI118" s="212"/>
      <c r="AJ118" s="212"/>
      <c r="AK118" s="212"/>
    </row>
    <row r="119" spans="1:37" x14ac:dyDescent="0.2">
      <c r="A119" s="145"/>
      <c r="B119" s="208"/>
      <c r="C119" s="151"/>
      <c r="D119" s="211"/>
      <c r="E119" s="79"/>
      <c r="F119" s="151"/>
      <c r="G119" s="151"/>
      <c r="H119" s="79"/>
      <c r="I119" s="79"/>
      <c r="J119" s="151"/>
      <c r="K119" s="151"/>
      <c r="L119" s="79"/>
      <c r="M119" s="79"/>
      <c r="N119" s="151"/>
      <c r="O119" s="79"/>
      <c r="P119" s="79"/>
      <c r="Q119" s="79"/>
      <c r="R119" s="151"/>
      <c r="S119" s="151"/>
      <c r="T119" s="79"/>
      <c r="U119" s="79"/>
      <c r="V119" s="145"/>
      <c r="W119" s="79"/>
      <c r="X119" s="79"/>
      <c r="Y119" s="79"/>
      <c r="Z119" s="79"/>
      <c r="AA119" s="79"/>
      <c r="AB119" s="79"/>
      <c r="AC119" s="79"/>
      <c r="AD119" s="79"/>
      <c r="AE119" s="79"/>
      <c r="AF119" s="79"/>
      <c r="AG119" s="79"/>
      <c r="AH119" s="79"/>
      <c r="AI119" s="79"/>
      <c r="AJ119" s="79"/>
      <c r="AK119" s="79"/>
    </row>
    <row r="120" spans="1:37" s="213" customFormat="1" x14ac:dyDescent="0.2">
      <c r="A120" s="79"/>
      <c r="B120" s="208"/>
      <c r="C120" s="151"/>
      <c r="D120" s="211"/>
      <c r="E120" s="79"/>
      <c r="F120" s="151"/>
      <c r="G120" s="151"/>
      <c r="H120" s="79"/>
      <c r="I120" s="79"/>
      <c r="J120" s="151"/>
      <c r="K120" s="151"/>
      <c r="L120" s="79"/>
      <c r="M120" s="79"/>
      <c r="N120" s="151"/>
      <c r="O120" s="79"/>
      <c r="P120" s="79"/>
      <c r="Q120" s="79"/>
      <c r="R120" s="151"/>
      <c r="S120" s="151"/>
      <c r="T120" s="79"/>
      <c r="U120" s="79"/>
      <c r="V120" s="145"/>
      <c r="W120" s="79"/>
      <c r="X120" s="79"/>
      <c r="Y120" s="212"/>
      <c r="Z120" s="212"/>
      <c r="AA120" s="212"/>
      <c r="AB120" s="212"/>
      <c r="AC120" s="212"/>
      <c r="AD120" s="212"/>
      <c r="AE120" s="212"/>
      <c r="AF120" s="212"/>
      <c r="AG120" s="212"/>
      <c r="AH120" s="212"/>
      <c r="AI120" s="212"/>
      <c r="AJ120" s="212"/>
      <c r="AK120" s="212"/>
    </row>
    <row r="121" spans="1:37" x14ac:dyDescent="0.2">
      <c r="A121" s="79"/>
      <c r="B121" s="208"/>
      <c r="C121" s="79"/>
      <c r="D121" s="211"/>
      <c r="E121" s="79"/>
      <c r="F121" s="79"/>
      <c r="G121" s="79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79"/>
      <c r="AA121" s="79"/>
      <c r="AB121" s="79"/>
      <c r="AC121" s="79"/>
      <c r="AD121" s="79"/>
      <c r="AE121" s="79"/>
      <c r="AF121" s="79"/>
      <c r="AG121" s="79"/>
      <c r="AH121" s="79"/>
      <c r="AI121" s="79"/>
      <c r="AJ121" s="79"/>
      <c r="AK121" s="79"/>
    </row>
    <row r="122" spans="1:37" x14ac:dyDescent="0.2">
      <c r="A122" s="145"/>
      <c r="B122" s="79"/>
      <c r="C122" s="73"/>
      <c r="D122" s="211"/>
      <c r="E122" s="133"/>
      <c r="F122" s="79"/>
      <c r="G122" s="73"/>
      <c r="H122" s="79"/>
      <c r="I122" s="133"/>
      <c r="J122" s="79"/>
      <c r="K122" s="73"/>
      <c r="L122" s="79"/>
      <c r="M122" s="133"/>
      <c r="N122" s="79"/>
      <c r="O122" s="73"/>
      <c r="P122" s="79"/>
      <c r="Q122" s="133"/>
      <c r="R122" s="79"/>
      <c r="S122" s="73"/>
      <c r="T122" s="79"/>
      <c r="U122" s="133"/>
      <c r="V122" s="79"/>
      <c r="W122" s="79"/>
      <c r="X122" s="133"/>
      <c r="Y122" s="79"/>
      <c r="Z122" s="79"/>
      <c r="AA122" s="79"/>
      <c r="AB122" s="79"/>
      <c r="AC122" s="79"/>
      <c r="AD122" s="79"/>
      <c r="AE122" s="79"/>
      <c r="AF122" s="79"/>
      <c r="AG122" s="79"/>
      <c r="AH122" s="79"/>
      <c r="AI122" s="79"/>
      <c r="AJ122" s="79"/>
      <c r="AK122" s="79"/>
    </row>
    <row r="123" spans="1:37" x14ac:dyDescent="0.2">
      <c r="A123" s="79"/>
      <c r="B123" s="79"/>
      <c r="C123" s="145"/>
      <c r="D123" s="145"/>
      <c r="E123" s="145"/>
      <c r="F123" s="145"/>
      <c r="G123" s="145"/>
      <c r="H123" s="145"/>
      <c r="I123" s="145"/>
      <c r="J123" s="145"/>
      <c r="K123" s="145"/>
      <c r="L123" s="145"/>
      <c r="M123" s="145"/>
      <c r="N123" s="145"/>
      <c r="O123" s="145"/>
      <c r="P123" s="145"/>
      <c r="Q123" s="145"/>
      <c r="R123" s="145"/>
      <c r="S123" s="145"/>
      <c r="T123" s="145"/>
      <c r="U123" s="145"/>
      <c r="V123" s="145"/>
      <c r="W123" s="145"/>
      <c r="X123" s="145"/>
      <c r="Y123" s="79"/>
      <c r="Z123" s="79"/>
      <c r="AA123" s="79"/>
      <c r="AB123" s="79"/>
      <c r="AC123" s="79"/>
      <c r="AD123" s="79"/>
      <c r="AE123" s="79"/>
      <c r="AF123" s="79"/>
      <c r="AG123" s="79"/>
      <c r="AH123" s="79"/>
      <c r="AI123" s="79"/>
      <c r="AJ123" s="79"/>
      <c r="AK123" s="79"/>
    </row>
    <row r="124" spans="1:37" x14ac:dyDescent="0.2">
      <c r="A124" s="79"/>
      <c r="B124" s="79"/>
      <c r="C124" s="79"/>
      <c r="D124" s="79"/>
      <c r="E124" s="79"/>
      <c r="F124" s="79"/>
      <c r="G124" s="79"/>
      <c r="H124" s="79"/>
      <c r="I124" s="79"/>
      <c r="J124" s="79"/>
      <c r="K124" s="79"/>
      <c r="L124" s="79"/>
      <c r="M124" s="79"/>
      <c r="N124" s="79"/>
      <c r="O124" s="79"/>
      <c r="P124" s="79"/>
      <c r="Q124" s="79"/>
      <c r="R124" s="79"/>
      <c r="S124" s="79"/>
      <c r="T124" s="79"/>
      <c r="U124" s="79"/>
      <c r="V124" s="79"/>
      <c r="W124" s="79"/>
      <c r="X124" s="79"/>
      <c r="Y124" s="79"/>
      <c r="Z124" s="79"/>
      <c r="AA124" s="79"/>
      <c r="AB124" s="79"/>
      <c r="AC124" s="79"/>
      <c r="AD124" s="79"/>
      <c r="AE124" s="79"/>
      <c r="AF124" s="79"/>
      <c r="AG124" s="79"/>
      <c r="AH124" s="79"/>
      <c r="AI124" s="79"/>
      <c r="AJ124" s="79"/>
      <c r="AK124" s="79"/>
    </row>
    <row r="125" spans="1:37" x14ac:dyDescent="0.2">
      <c r="A125" s="79"/>
      <c r="B125" s="79"/>
      <c r="C125" s="73"/>
      <c r="D125" s="73"/>
      <c r="E125" s="73"/>
      <c r="F125" s="79"/>
      <c r="G125" s="79"/>
      <c r="H125" s="79"/>
      <c r="I125" s="79"/>
      <c r="J125" s="79"/>
      <c r="K125" s="79"/>
      <c r="L125" s="79"/>
      <c r="M125" s="79"/>
      <c r="N125" s="73"/>
      <c r="O125" s="79"/>
      <c r="P125" s="79"/>
      <c r="Q125" s="79"/>
      <c r="R125" s="79"/>
      <c r="S125" s="79"/>
      <c r="T125" s="79"/>
      <c r="U125" s="79"/>
      <c r="V125" s="79"/>
      <c r="W125" s="79"/>
      <c r="X125" s="79"/>
      <c r="Y125" s="79"/>
      <c r="Z125" s="79"/>
      <c r="AA125" s="79"/>
      <c r="AB125" s="79"/>
      <c r="AC125" s="79"/>
      <c r="AD125" s="79"/>
      <c r="AE125" s="79"/>
      <c r="AF125" s="79"/>
      <c r="AG125" s="79"/>
      <c r="AH125" s="79"/>
      <c r="AI125" s="79"/>
      <c r="AJ125" s="79"/>
      <c r="AK125" s="79"/>
    </row>
    <row r="126" spans="1:37" x14ac:dyDescent="0.2">
      <c r="A126" s="79"/>
      <c r="B126" s="79"/>
      <c r="C126" s="79"/>
      <c r="D126" s="79"/>
      <c r="E126" s="79"/>
      <c r="F126" s="79"/>
      <c r="G126" s="79"/>
      <c r="H126" s="79"/>
      <c r="I126" s="79"/>
      <c r="J126" s="79"/>
      <c r="K126" s="79"/>
      <c r="L126" s="79"/>
      <c r="M126" s="79"/>
      <c r="N126" s="79"/>
      <c r="O126" s="79"/>
      <c r="P126" s="79"/>
      <c r="Q126" s="79"/>
      <c r="R126" s="79"/>
      <c r="S126" s="79"/>
      <c r="T126" s="79"/>
      <c r="U126" s="79"/>
      <c r="V126" s="79"/>
      <c r="W126" s="79"/>
      <c r="X126" s="79"/>
      <c r="Y126" s="79"/>
      <c r="Z126" s="79"/>
      <c r="AA126" s="79"/>
      <c r="AB126" s="79"/>
      <c r="AC126" s="79"/>
      <c r="AD126" s="79"/>
      <c r="AE126" s="79"/>
      <c r="AF126" s="79"/>
      <c r="AG126" s="79"/>
      <c r="AH126" s="79"/>
      <c r="AI126" s="79"/>
      <c r="AJ126" s="79"/>
      <c r="AK126" s="79"/>
    </row>
    <row r="127" spans="1:37" x14ac:dyDescent="0.2">
      <c r="A127" s="79"/>
      <c r="B127" s="79"/>
      <c r="C127" s="79"/>
      <c r="D127" s="79"/>
      <c r="E127" s="79"/>
      <c r="F127" s="79"/>
      <c r="G127" s="79"/>
      <c r="H127" s="79"/>
      <c r="I127" s="79"/>
      <c r="J127" s="79"/>
      <c r="K127" s="79"/>
      <c r="L127" s="79"/>
      <c r="M127" s="79"/>
      <c r="N127" s="79"/>
      <c r="O127" s="79"/>
      <c r="P127" s="79"/>
      <c r="Q127" s="79"/>
      <c r="R127" s="79"/>
      <c r="S127" s="79"/>
      <c r="T127" s="79"/>
      <c r="U127" s="79"/>
      <c r="V127" s="79"/>
      <c r="W127" s="79"/>
      <c r="X127" s="79"/>
      <c r="Y127" s="79"/>
      <c r="Z127" s="79"/>
      <c r="AA127" s="79"/>
      <c r="AB127" s="79"/>
      <c r="AC127" s="79"/>
      <c r="AD127" s="79"/>
      <c r="AE127" s="79"/>
      <c r="AF127" s="79"/>
      <c r="AG127" s="79"/>
      <c r="AH127" s="79"/>
      <c r="AI127" s="79"/>
      <c r="AJ127" s="79"/>
      <c r="AK127" s="79"/>
    </row>
    <row r="128" spans="1:37" x14ac:dyDescent="0.2">
      <c r="A128" s="79"/>
      <c r="B128" s="79"/>
      <c r="C128" s="79"/>
      <c r="D128" s="79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  <c r="Q128" s="79"/>
      <c r="R128" s="79"/>
      <c r="S128" s="79"/>
      <c r="T128" s="79"/>
      <c r="U128" s="79"/>
      <c r="V128" s="79"/>
      <c r="W128" s="79"/>
      <c r="X128" s="79"/>
      <c r="Y128" s="79"/>
      <c r="Z128" s="79"/>
      <c r="AA128" s="79"/>
      <c r="AB128" s="79"/>
      <c r="AC128" s="79"/>
      <c r="AD128" s="79"/>
      <c r="AE128" s="79"/>
      <c r="AF128" s="79"/>
      <c r="AG128" s="79"/>
      <c r="AH128" s="79"/>
      <c r="AI128" s="79"/>
      <c r="AJ128" s="79"/>
      <c r="AK128" s="79"/>
    </row>
    <row r="129" spans="1:37" x14ac:dyDescent="0.2">
      <c r="A129" s="79"/>
      <c r="B129" s="79"/>
      <c r="C129" s="79"/>
      <c r="D129" s="79"/>
      <c r="E129" s="79"/>
      <c r="F129" s="79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79"/>
      <c r="S129" s="79"/>
      <c r="T129" s="79"/>
      <c r="U129" s="79"/>
      <c r="V129" s="79"/>
      <c r="W129" s="79"/>
      <c r="X129" s="79"/>
      <c r="Y129" s="79"/>
      <c r="Z129" s="79"/>
      <c r="AA129" s="79"/>
      <c r="AB129" s="79"/>
      <c r="AC129" s="79"/>
      <c r="AD129" s="79"/>
      <c r="AE129" s="79"/>
      <c r="AF129" s="79"/>
      <c r="AG129" s="79"/>
      <c r="AH129" s="79"/>
      <c r="AI129" s="79"/>
      <c r="AJ129" s="79"/>
      <c r="AK129" s="79"/>
    </row>
    <row r="130" spans="1:37" x14ac:dyDescent="0.2">
      <c r="A130" s="79"/>
      <c r="B130" s="79"/>
      <c r="C130" s="79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R130" s="79"/>
      <c r="S130" s="79"/>
      <c r="T130" s="79"/>
      <c r="U130" s="79"/>
      <c r="V130" s="79"/>
      <c r="W130" s="79"/>
      <c r="X130" s="79"/>
      <c r="Y130" s="79"/>
      <c r="Z130" s="79"/>
      <c r="AA130" s="79"/>
      <c r="AB130" s="79"/>
      <c r="AC130" s="79"/>
      <c r="AD130" s="79"/>
      <c r="AE130" s="79"/>
      <c r="AF130" s="79"/>
      <c r="AG130" s="79"/>
      <c r="AH130" s="79"/>
      <c r="AI130" s="79"/>
      <c r="AJ130" s="79"/>
      <c r="AK130" s="79"/>
    </row>
    <row r="131" spans="1:37" x14ac:dyDescent="0.2">
      <c r="A131" s="216"/>
      <c r="B131" s="79"/>
      <c r="C131" s="79"/>
      <c r="D131" s="79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79"/>
      <c r="S131" s="79"/>
      <c r="T131" s="79"/>
      <c r="U131" s="79"/>
      <c r="V131" s="79"/>
      <c r="W131" s="79"/>
      <c r="X131" s="79"/>
      <c r="Y131" s="79"/>
      <c r="Z131" s="79"/>
      <c r="AA131" s="79"/>
      <c r="AB131" s="79"/>
      <c r="AC131" s="79"/>
      <c r="AD131" s="79"/>
      <c r="AE131" s="79"/>
      <c r="AF131" s="79"/>
      <c r="AG131" s="79"/>
      <c r="AH131" s="79"/>
      <c r="AI131" s="79"/>
      <c r="AJ131" s="79"/>
      <c r="AK131" s="79"/>
    </row>
    <row r="132" spans="1:37" x14ac:dyDescent="0.2">
      <c r="A132" s="218"/>
      <c r="B132" s="79"/>
      <c r="C132" s="208"/>
      <c r="D132" s="217"/>
      <c r="E132" s="217"/>
      <c r="F132" s="79"/>
      <c r="G132" s="79"/>
      <c r="H132" s="79"/>
      <c r="I132" s="79"/>
      <c r="J132" s="79"/>
      <c r="K132" s="79"/>
      <c r="L132" s="79"/>
      <c r="M132" s="79"/>
      <c r="N132" s="79"/>
      <c r="O132" s="79"/>
      <c r="P132" s="79"/>
      <c r="Q132" s="79"/>
      <c r="R132" s="79"/>
      <c r="S132" s="79"/>
      <c r="T132" s="79"/>
      <c r="U132" s="79"/>
      <c r="V132" s="79"/>
      <c r="W132" s="79"/>
      <c r="X132" s="79"/>
      <c r="Y132" s="79"/>
      <c r="Z132" s="79"/>
      <c r="AA132" s="79"/>
      <c r="AB132" s="79"/>
      <c r="AC132" s="79"/>
      <c r="AD132" s="79"/>
      <c r="AE132" s="79"/>
      <c r="AF132" s="79"/>
      <c r="AG132" s="79"/>
      <c r="AH132" s="79"/>
      <c r="AI132" s="79"/>
      <c r="AJ132" s="79"/>
      <c r="AK132" s="79"/>
    </row>
    <row r="133" spans="1:37" x14ac:dyDescent="0.2">
      <c r="A133" s="218"/>
      <c r="B133" s="208"/>
      <c r="C133" s="208"/>
      <c r="D133" s="217"/>
      <c r="E133" s="217"/>
      <c r="F133" s="79"/>
      <c r="G133" s="79"/>
      <c r="H133" s="79"/>
      <c r="I133" s="79"/>
      <c r="J133" s="79"/>
      <c r="K133" s="79"/>
      <c r="L133" s="79"/>
      <c r="M133" s="79"/>
      <c r="N133" s="79"/>
      <c r="O133" s="79"/>
      <c r="P133" s="79"/>
      <c r="Q133" s="79"/>
      <c r="R133" s="79"/>
      <c r="S133" s="79"/>
      <c r="T133" s="79"/>
      <c r="U133" s="79"/>
      <c r="V133" s="79"/>
      <c r="W133" s="79"/>
      <c r="X133" s="79"/>
      <c r="Y133" s="79"/>
      <c r="Z133" s="79"/>
      <c r="AA133" s="79"/>
      <c r="AB133" s="79"/>
      <c r="AC133" s="79"/>
      <c r="AD133" s="79"/>
      <c r="AE133" s="79"/>
      <c r="AF133" s="79"/>
      <c r="AG133" s="79"/>
      <c r="AH133" s="79"/>
      <c r="AI133" s="79"/>
      <c r="AJ133" s="79"/>
      <c r="AK133" s="79"/>
    </row>
    <row r="134" spans="1:37" x14ac:dyDescent="0.2">
      <c r="A134" s="218"/>
      <c r="B134" s="208"/>
      <c r="C134" s="208"/>
      <c r="D134" s="217"/>
      <c r="E134" s="217"/>
      <c r="F134" s="79"/>
      <c r="G134" s="79"/>
      <c r="H134" s="79"/>
      <c r="I134" s="79"/>
      <c r="J134" s="79"/>
      <c r="K134" s="79"/>
      <c r="L134" s="79"/>
      <c r="M134" s="79"/>
      <c r="N134" s="79"/>
      <c r="O134" s="79"/>
      <c r="P134" s="79"/>
      <c r="Q134" s="79"/>
      <c r="R134" s="79"/>
      <c r="S134" s="79"/>
      <c r="T134" s="79"/>
      <c r="U134" s="79"/>
      <c r="V134" s="79"/>
      <c r="W134" s="79"/>
      <c r="X134" s="79"/>
      <c r="Y134" s="79"/>
      <c r="Z134" s="79"/>
      <c r="AA134" s="79"/>
      <c r="AB134" s="79"/>
      <c r="AC134" s="79"/>
      <c r="AD134" s="79"/>
      <c r="AE134" s="79"/>
      <c r="AF134" s="79"/>
      <c r="AG134" s="79"/>
      <c r="AH134" s="79"/>
      <c r="AI134" s="79"/>
      <c r="AJ134" s="79"/>
      <c r="AK134" s="79"/>
    </row>
    <row r="135" spans="1:37" x14ac:dyDescent="0.2">
      <c r="A135" s="218"/>
      <c r="B135" s="208"/>
      <c r="C135" s="208"/>
      <c r="D135" s="217"/>
      <c r="E135" s="217"/>
      <c r="F135" s="79"/>
      <c r="G135" s="79"/>
      <c r="H135" s="79"/>
      <c r="I135" s="79"/>
      <c r="J135" s="79"/>
      <c r="K135" s="79"/>
      <c r="L135" s="79"/>
      <c r="M135" s="79"/>
      <c r="N135" s="79"/>
      <c r="O135" s="79"/>
      <c r="P135" s="79"/>
      <c r="Q135" s="79"/>
      <c r="R135" s="79"/>
      <c r="S135" s="79"/>
      <c r="T135" s="79"/>
      <c r="U135" s="79"/>
      <c r="V135" s="79"/>
      <c r="W135" s="79"/>
      <c r="X135" s="79"/>
      <c r="Y135" s="79"/>
      <c r="Z135" s="79"/>
      <c r="AA135" s="79"/>
      <c r="AB135" s="79"/>
      <c r="AC135" s="79"/>
      <c r="AD135" s="79"/>
      <c r="AE135" s="79"/>
      <c r="AF135" s="79"/>
      <c r="AG135" s="79"/>
      <c r="AH135" s="79"/>
      <c r="AI135" s="79"/>
      <c r="AJ135" s="79"/>
      <c r="AK135" s="79"/>
    </row>
    <row r="136" spans="1:37" x14ac:dyDescent="0.2">
      <c r="A136" s="218"/>
      <c r="B136" s="208"/>
      <c r="C136" s="208"/>
      <c r="D136" s="217"/>
      <c r="E136" s="217"/>
      <c r="F136" s="79"/>
      <c r="G136" s="79"/>
      <c r="H136" s="79"/>
      <c r="I136" s="79"/>
      <c r="J136" s="79"/>
      <c r="K136" s="79"/>
      <c r="L136" s="79"/>
      <c r="M136" s="79"/>
      <c r="N136" s="79"/>
      <c r="O136" s="79"/>
      <c r="P136" s="79"/>
      <c r="Q136" s="79"/>
      <c r="R136" s="79"/>
      <c r="S136" s="79"/>
      <c r="T136" s="79"/>
      <c r="U136" s="79"/>
      <c r="V136" s="79"/>
      <c r="W136" s="79"/>
      <c r="X136" s="79"/>
      <c r="Y136" s="79"/>
      <c r="Z136" s="79"/>
      <c r="AA136" s="79"/>
      <c r="AB136" s="79"/>
      <c r="AC136" s="79"/>
      <c r="AD136" s="79"/>
      <c r="AE136" s="79"/>
      <c r="AF136" s="79"/>
      <c r="AG136" s="79"/>
      <c r="AH136" s="79"/>
      <c r="AI136" s="79"/>
      <c r="AJ136" s="79"/>
      <c r="AK136" s="79"/>
    </row>
    <row r="137" spans="1:37" x14ac:dyDescent="0.2">
      <c r="A137" s="218"/>
      <c r="B137" s="208"/>
      <c r="C137" s="208"/>
      <c r="D137" s="217"/>
      <c r="E137" s="217"/>
      <c r="F137" s="79"/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79"/>
      <c r="S137" s="79"/>
      <c r="T137" s="79"/>
      <c r="U137" s="79"/>
      <c r="V137" s="79"/>
      <c r="W137" s="79"/>
      <c r="X137" s="79"/>
      <c r="Y137" s="79"/>
      <c r="Z137" s="79"/>
      <c r="AA137" s="79"/>
      <c r="AB137" s="79"/>
      <c r="AC137" s="79"/>
      <c r="AD137" s="79"/>
      <c r="AE137" s="79"/>
      <c r="AF137" s="79"/>
      <c r="AG137" s="79"/>
      <c r="AH137" s="79"/>
      <c r="AI137" s="79"/>
      <c r="AJ137" s="79"/>
      <c r="AK137" s="79"/>
    </row>
    <row r="138" spans="1:37" x14ac:dyDescent="0.2">
      <c r="A138" s="218"/>
      <c r="B138" s="208"/>
      <c r="C138" s="208"/>
      <c r="D138" s="217"/>
      <c r="E138" s="217"/>
      <c r="F138" s="79"/>
      <c r="G138" s="79"/>
      <c r="H138" s="79"/>
      <c r="I138" s="79"/>
      <c r="J138" s="79"/>
      <c r="K138" s="79"/>
      <c r="L138" s="79"/>
      <c r="M138" s="79"/>
      <c r="N138" s="79"/>
      <c r="O138" s="79"/>
      <c r="P138" s="79"/>
      <c r="Q138" s="79"/>
      <c r="R138" s="79"/>
      <c r="S138" s="79"/>
      <c r="T138" s="79"/>
      <c r="U138" s="79"/>
      <c r="V138" s="79"/>
      <c r="W138" s="79"/>
      <c r="X138" s="79"/>
      <c r="Y138" s="79"/>
      <c r="Z138" s="79"/>
      <c r="AA138" s="79"/>
      <c r="AB138" s="79"/>
      <c r="AC138" s="79"/>
      <c r="AD138" s="79"/>
      <c r="AE138" s="79"/>
      <c r="AF138" s="79"/>
      <c r="AG138" s="79"/>
      <c r="AH138" s="79"/>
      <c r="AI138" s="79"/>
      <c r="AJ138" s="79"/>
      <c r="AK138" s="79"/>
    </row>
    <row r="139" spans="1:37" x14ac:dyDescent="0.2">
      <c r="A139" s="218"/>
      <c r="B139" s="208"/>
      <c r="C139" s="208"/>
      <c r="D139" s="217"/>
      <c r="E139" s="217"/>
      <c r="F139" s="79"/>
      <c r="G139" s="79"/>
      <c r="H139" s="79"/>
      <c r="I139" s="79"/>
      <c r="J139" s="79"/>
      <c r="K139" s="79"/>
      <c r="L139" s="79"/>
      <c r="M139" s="79"/>
      <c r="N139" s="79"/>
      <c r="O139" s="79"/>
      <c r="P139" s="79"/>
      <c r="Q139" s="79"/>
      <c r="R139" s="79"/>
      <c r="S139" s="79"/>
      <c r="T139" s="79"/>
      <c r="U139" s="79"/>
      <c r="V139" s="79"/>
      <c r="W139" s="79"/>
      <c r="X139" s="79"/>
      <c r="Y139" s="79"/>
      <c r="Z139" s="79"/>
      <c r="AA139" s="79"/>
      <c r="AB139" s="79"/>
      <c r="AC139" s="79"/>
      <c r="AD139" s="79"/>
      <c r="AE139" s="79"/>
      <c r="AF139" s="79"/>
      <c r="AG139" s="79"/>
      <c r="AH139" s="79"/>
      <c r="AI139" s="79"/>
      <c r="AJ139" s="79"/>
      <c r="AK139" s="79"/>
    </row>
    <row r="140" spans="1:37" x14ac:dyDescent="0.2">
      <c r="A140" s="216"/>
      <c r="B140" s="208"/>
      <c r="C140" s="208"/>
      <c r="D140" s="217"/>
      <c r="E140" s="217"/>
      <c r="F140" s="79"/>
      <c r="G140" s="79"/>
      <c r="H140" s="79"/>
      <c r="I140" s="79"/>
      <c r="J140" s="79"/>
      <c r="K140" s="79"/>
      <c r="L140" s="79"/>
      <c r="M140" s="79"/>
      <c r="N140" s="79"/>
      <c r="O140" s="79"/>
      <c r="P140" s="79"/>
      <c r="Q140" s="79"/>
      <c r="R140" s="79"/>
      <c r="S140" s="79"/>
      <c r="T140" s="79"/>
      <c r="U140" s="79"/>
      <c r="V140" s="79"/>
      <c r="W140" s="79"/>
      <c r="X140" s="79"/>
      <c r="Y140" s="79"/>
      <c r="Z140" s="79"/>
      <c r="AA140" s="79"/>
      <c r="AB140" s="79"/>
      <c r="AC140" s="79"/>
      <c r="AD140" s="79"/>
      <c r="AE140" s="79"/>
      <c r="AF140" s="79"/>
      <c r="AG140" s="79"/>
      <c r="AH140" s="79"/>
      <c r="AI140" s="79"/>
      <c r="AJ140" s="79"/>
      <c r="AK140" s="79"/>
    </row>
    <row r="141" spans="1:37" x14ac:dyDescent="0.2">
      <c r="A141" s="218"/>
      <c r="B141" s="208"/>
      <c r="C141" s="208"/>
      <c r="D141" s="217"/>
      <c r="E141" s="217"/>
      <c r="F141" s="79"/>
      <c r="G141" s="79"/>
      <c r="H141" s="79"/>
      <c r="I141" s="79"/>
      <c r="J141" s="79"/>
      <c r="K141" s="79"/>
      <c r="L141" s="79"/>
      <c r="M141" s="79"/>
      <c r="N141" s="79"/>
      <c r="O141" s="79"/>
      <c r="P141" s="79"/>
      <c r="Q141" s="79"/>
      <c r="R141" s="79"/>
      <c r="S141" s="79"/>
      <c r="T141" s="79"/>
      <c r="U141" s="79"/>
      <c r="V141" s="79"/>
      <c r="W141" s="79"/>
      <c r="X141" s="79"/>
      <c r="Y141" s="79"/>
      <c r="Z141" s="79"/>
      <c r="AA141" s="79"/>
      <c r="AB141" s="79"/>
      <c r="AC141" s="79"/>
      <c r="AD141" s="79"/>
      <c r="AE141" s="79"/>
      <c r="AF141" s="79"/>
      <c r="AG141" s="79"/>
      <c r="AH141" s="79"/>
      <c r="AI141" s="79"/>
      <c r="AJ141" s="79"/>
      <c r="AK141" s="79"/>
    </row>
    <row r="142" spans="1:37" x14ac:dyDescent="0.2">
      <c r="A142" s="218"/>
      <c r="B142" s="208"/>
      <c r="C142" s="208"/>
      <c r="D142" s="217"/>
      <c r="E142" s="217"/>
      <c r="F142" s="79"/>
      <c r="G142" s="79"/>
      <c r="H142" s="79"/>
      <c r="I142" s="79"/>
      <c r="J142" s="79"/>
      <c r="K142" s="79"/>
      <c r="L142" s="79"/>
      <c r="M142" s="79"/>
      <c r="N142" s="79"/>
      <c r="O142" s="79"/>
      <c r="P142" s="79"/>
      <c r="Q142" s="79"/>
      <c r="R142" s="79"/>
      <c r="S142" s="79"/>
      <c r="T142" s="79"/>
      <c r="U142" s="79"/>
      <c r="V142" s="79"/>
      <c r="W142" s="79"/>
      <c r="X142" s="79"/>
      <c r="Y142" s="79"/>
      <c r="Z142" s="79"/>
      <c r="AA142" s="79"/>
      <c r="AB142" s="79"/>
      <c r="AC142" s="79"/>
      <c r="AD142" s="79"/>
      <c r="AE142" s="79"/>
      <c r="AF142" s="79"/>
      <c r="AG142" s="79"/>
      <c r="AH142" s="79"/>
      <c r="AI142" s="79"/>
      <c r="AJ142" s="79"/>
      <c r="AK142" s="79"/>
    </row>
    <row r="143" spans="1:37" x14ac:dyDescent="0.2">
      <c r="A143" s="218"/>
      <c r="B143" s="208"/>
      <c r="C143" s="208"/>
      <c r="D143" s="217"/>
      <c r="E143" s="217"/>
      <c r="F143" s="79"/>
      <c r="G143" s="79"/>
      <c r="H143" s="79"/>
      <c r="I143" s="79"/>
      <c r="J143" s="79"/>
      <c r="K143" s="79"/>
      <c r="L143" s="79"/>
      <c r="M143" s="79"/>
      <c r="N143" s="79"/>
      <c r="O143" s="79"/>
      <c r="P143" s="79"/>
      <c r="Q143" s="79"/>
      <c r="R143" s="79"/>
      <c r="S143" s="79"/>
      <c r="T143" s="79"/>
      <c r="U143" s="79"/>
      <c r="V143" s="79"/>
      <c r="W143" s="79"/>
      <c r="X143" s="79"/>
      <c r="Y143" s="79"/>
      <c r="Z143" s="79"/>
      <c r="AA143" s="79"/>
      <c r="AB143" s="79"/>
      <c r="AC143" s="79"/>
      <c r="AD143" s="79"/>
      <c r="AE143" s="79"/>
      <c r="AF143" s="79"/>
      <c r="AG143" s="79"/>
      <c r="AH143" s="79"/>
      <c r="AI143" s="79"/>
      <c r="AJ143" s="79"/>
      <c r="AK143" s="79"/>
    </row>
    <row r="144" spans="1:37" x14ac:dyDescent="0.2">
      <c r="A144" s="218"/>
      <c r="B144" s="208"/>
      <c r="C144" s="208"/>
      <c r="D144" s="217"/>
      <c r="E144" s="217"/>
      <c r="F144" s="79"/>
      <c r="G144" s="79"/>
      <c r="H144" s="79"/>
      <c r="I144" s="79"/>
      <c r="J144" s="79"/>
      <c r="K144" s="79"/>
      <c r="L144" s="79"/>
      <c r="M144" s="79"/>
      <c r="N144" s="79"/>
      <c r="O144" s="79"/>
      <c r="P144" s="79"/>
      <c r="Q144" s="79"/>
      <c r="R144" s="79"/>
      <c r="S144" s="79"/>
      <c r="T144" s="79"/>
      <c r="U144" s="79"/>
      <c r="V144" s="79"/>
      <c r="W144" s="79"/>
      <c r="X144" s="79"/>
      <c r="Y144" s="79"/>
      <c r="Z144" s="79"/>
      <c r="AA144" s="79"/>
      <c r="AB144" s="79"/>
      <c r="AC144" s="79"/>
      <c r="AD144" s="79"/>
      <c r="AE144" s="79"/>
      <c r="AF144" s="79"/>
      <c r="AG144" s="79"/>
      <c r="AH144" s="79"/>
      <c r="AI144" s="79"/>
      <c r="AJ144" s="79"/>
      <c r="AK144" s="79"/>
    </row>
    <row r="145" spans="1:37" x14ac:dyDescent="0.2">
      <c r="A145" s="218"/>
      <c r="B145" s="208"/>
      <c r="C145" s="208"/>
      <c r="D145" s="217"/>
      <c r="E145" s="217"/>
      <c r="F145" s="79"/>
      <c r="G145" s="79"/>
      <c r="H145" s="79"/>
      <c r="I145" s="79"/>
      <c r="J145" s="79"/>
      <c r="K145" s="79"/>
      <c r="L145" s="79"/>
      <c r="M145" s="79"/>
      <c r="N145" s="79"/>
      <c r="O145" s="79"/>
      <c r="P145" s="79"/>
      <c r="Q145" s="79"/>
      <c r="R145" s="79"/>
      <c r="S145" s="79"/>
      <c r="T145" s="79"/>
      <c r="U145" s="79"/>
      <c r="V145" s="79"/>
      <c r="W145" s="79"/>
      <c r="X145" s="79"/>
      <c r="Y145" s="79"/>
      <c r="Z145" s="79"/>
      <c r="AA145" s="79"/>
      <c r="AB145" s="79"/>
      <c r="AC145" s="79"/>
      <c r="AD145" s="79"/>
      <c r="AE145" s="79"/>
      <c r="AF145" s="79"/>
      <c r="AG145" s="79"/>
      <c r="AH145" s="79"/>
      <c r="AI145" s="79"/>
      <c r="AJ145" s="79"/>
      <c r="AK145" s="79"/>
    </row>
    <row r="146" spans="1:37" x14ac:dyDescent="0.2">
      <c r="A146" s="218"/>
      <c r="B146" s="208"/>
      <c r="C146" s="208"/>
      <c r="D146" s="217"/>
      <c r="E146" s="217"/>
      <c r="F146" s="79"/>
      <c r="G146" s="79"/>
      <c r="H146" s="79"/>
      <c r="I146" s="79"/>
      <c r="J146" s="79"/>
      <c r="K146" s="79"/>
      <c r="L146" s="79"/>
      <c r="M146" s="79"/>
      <c r="N146" s="79"/>
      <c r="O146" s="79"/>
      <c r="P146" s="79"/>
      <c r="Q146" s="79"/>
      <c r="R146" s="79"/>
      <c r="S146" s="79"/>
      <c r="T146" s="79"/>
      <c r="U146" s="79"/>
      <c r="V146" s="79"/>
      <c r="W146" s="79"/>
      <c r="X146" s="79"/>
      <c r="Y146" s="79"/>
      <c r="Z146" s="79"/>
      <c r="AA146" s="79"/>
      <c r="AB146" s="79"/>
      <c r="AC146" s="79"/>
      <c r="AD146" s="79"/>
      <c r="AE146" s="79"/>
      <c r="AF146" s="79"/>
      <c r="AG146" s="79"/>
      <c r="AH146" s="79"/>
      <c r="AI146" s="79"/>
      <c r="AJ146" s="79"/>
      <c r="AK146" s="79"/>
    </row>
    <row r="147" spans="1:37" x14ac:dyDescent="0.2">
      <c r="A147" s="218"/>
      <c r="B147" s="208"/>
      <c r="C147" s="208"/>
      <c r="D147" s="217"/>
      <c r="E147" s="217"/>
      <c r="F147" s="79"/>
      <c r="G147" s="79"/>
      <c r="H147" s="79"/>
      <c r="I147" s="79"/>
      <c r="J147" s="79"/>
      <c r="K147" s="79"/>
      <c r="L147" s="79"/>
      <c r="M147" s="79"/>
      <c r="N147" s="79"/>
      <c r="O147" s="79"/>
      <c r="P147" s="79"/>
      <c r="Q147" s="79"/>
      <c r="R147" s="79"/>
      <c r="S147" s="79"/>
      <c r="T147" s="79"/>
      <c r="U147" s="79"/>
      <c r="V147" s="79"/>
      <c r="W147" s="79"/>
      <c r="X147" s="79"/>
      <c r="Y147" s="79"/>
      <c r="Z147" s="79"/>
      <c r="AA147" s="79"/>
      <c r="AB147" s="79"/>
      <c r="AC147" s="79"/>
      <c r="AD147" s="79"/>
      <c r="AE147" s="79"/>
      <c r="AF147" s="79"/>
      <c r="AG147" s="79"/>
      <c r="AH147" s="79"/>
      <c r="AI147" s="79"/>
      <c r="AJ147" s="79"/>
      <c r="AK147" s="79"/>
    </row>
    <row r="148" spans="1:37" x14ac:dyDescent="0.2">
      <c r="A148" s="218"/>
      <c r="B148" s="208"/>
      <c r="C148" s="208"/>
      <c r="D148" s="217"/>
      <c r="E148" s="217"/>
      <c r="F148" s="79"/>
      <c r="G148" s="79"/>
      <c r="H148" s="79"/>
      <c r="I148" s="79"/>
      <c r="J148" s="79"/>
      <c r="K148" s="79"/>
      <c r="L148" s="79"/>
      <c r="M148" s="79"/>
      <c r="N148" s="79"/>
      <c r="O148" s="79"/>
      <c r="P148" s="79"/>
      <c r="Q148" s="79"/>
      <c r="R148" s="79"/>
      <c r="S148" s="79"/>
      <c r="T148" s="79"/>
      <c r="U148" s="79"/>
      <c r="V148" s="79"/>
      <c r="W148" s="79"/>
      <c r="X148" s="79"/>
      <c r="Y148" s="79"/>
      <c r="Z148" s="79"/>
      <c r="AA148" s="79"/>
      <c r="AB148" s="79"/>
      <c r="AC148" s="79"/>
      <c r="AD148" s="79"/>
      <c r="AE148" s="79"/>
      <c r="AF148" s="79"/>
      <c r="AG148" s="79"/>
      <c r="AH148" s="79"/>
      <c r="AI148" s="79"/>
      <c r="AJ148" s="79"/>
      <c r="AK148" s="79"/>
    </row>
    <row r="149" spans="1:37" x14ac:dyDescent="0.2">
      <c r="A149" s="218"/>
      <c r="B149" s="208"/>
      <c r="C149" s="208"/>
      <c r="D149" s="217"/>
      <c r="E149" s="217"/>
      <c r="F149" s="79"/>
      <c r="G149" s="79"/>
      <c r="H149" s="79"/>
      <c r="I149" s="79"/>
      <c r="J149" s="79"/>
      <c r="K149" s="79"/>
      <c r="L149" s="79"/>
      <c r="M149" s="79"/>
      <c r="N149" s="79"/>
      <c r="O149" s="79"/>
      <c r="P149" s="79"/>
      <c r="Q149" s="79"/>
      <c r="R149" s="79"/>
      <c r="S149" s="79"/>
      <c r="T149" s="79"/>
      <c r="U149" s="79"/>
      <c r="V149" s="79"/>
      <c r="W149" s="79"/>
      <c r="X149" s="79"/>
      <c r="Y149" s="79"/>
      <c r="Z149" s="79"/>
      <c r="AA149" s="79"/>
      <c r="AB149" s="79"/>
      <c r="AC149" s="79"/>
      <c r="AD149" s="79"/>
      <c r="AE149" s="79"/>
      <c r="AF149" s="79"/>
      <c r="AG149" s="79"/>
      <c r="AH149" s="79"/>
      <c r="AI149" s="79"/>
      <c r="AJ149" s="79"/>
      <c r="AK149" s="79"/>
    </row>
    <row r="150" spans="1:37" x14ac:dyDescent="0.2">
      <c r="A150" s="218"/>
      <c r="B150" s="208"/>
      <c r="C150" s="208"/>
      <c r="D150" s="217"/>
      <c r="E150" s="217"/>
      <c r="F150" s="79"/>
      <c r="G150" s="79"/>
      <c r="H150" s="79"/>
      <c r="I150" s="79"/>
      <c r="J150" s="79"/>
      <c r="K150" s="79"/>
      <c r="L150" s="79"/>
      <c r="M150" s="79"/>
      <c r="N150" s="79"/>
      <c r="O150" s="79"/>
      <c r="P150" s="79"/>
      <c r="Q150" s="79"/>
      <c r="R150" s="79"/>
      <c r="S150" s="79"/>
      <c r="T150" s="79"/>
      <c r="U150" s="79"/>
      <c r="V150" s="79"/>
      <c r="W150" s="79"/>
      <c r="X150" s="79"/>
      <c r="Y150" s="79"/>
      <c r="Z150" s="79"/>
      <c r="AA150" s="79"/>
      <c r="AB150" s="79"/>
      <c r="AC150" s="79"/>
      <c r="AD150" s="79"/>
      <c r="AE150" s="79"/>
      <c r="AF150" s="79"/>
      <c r="AG150" s="79"/>
      <c r="AH150" s="79"/>
      <c r="AI150" s="79"/>
      <c r="AJ150" s="79"/>
      <c r="AK150" s="79"/>
    </row>
    <row r="151" spans="1:37" x14ac:dyDescent="0.2">
      <c r="A151" s="218"/>
      <c r="B151" s="208"/>
      <c r="C151" s="208"/>
      <c r="D151" s="217"/>
      <c r="E151" s="217"/>
      <c r="F151" s="79"/>
      <c r="G151" s="79"/>
      <c r="H151" s="79"/>
      <c r="I151" s="79"/>
      <c r="J151" s="79"/>
      <c r="K151" s="79"/>
      <c r="L151" s="79"/>
      <c r="M151" s="79"/>
      <c r="N151" s="79"/>
      <c r="O151" s="79"/>
      <c r="P151" s="79"/>
      <c r="Q151" s="79"/>
      <c r="R151" s="79"/>
      <c r="S151" s="79"/>
      <c r="T151" s="79"/>
      <c r="U151" s="79"/>
      <c r="V151" s="79"/>
      <c r="W151" s="79"/>
      <c r="X151" s="79"/>
      <c r="Y151" s="79"/>
      <c r="Z151" s="79"/>
      <c r="AA151" s="79"/>
      <c r="AB151" s="79"/>
      <c r="AC151" s="79"/>
      <c r="AD151" s="79"/>
      <c r="AE151" s="79"/>
      <c r="AF151" s="79"/>
      <c r="AG151" s="79"/>
      <c r="AH151" s="79"/>
      <c r="AI151" s="79"/>
      <c r="AJ151" s="79"/>
      <c r="AK151" s="79"/>
    </row>
    <row r="152" spans="1:37" x14ac:dyDescent="0.2">
      <c r="A152" s="218"/>
      <c r="B152" s="208"/>
      <c r="C152" s="208"/>
      <c r="D152" s="217"/>
      <c r="E152" s="217"/>
      <c r="F152" s="79"/>
      <c r="G152" s="79"/>
      <c r="H152" s="79"/>
      <c r="I152" s="79"/>
      <c r="J152" s="79"/>
      <c r="K152" s="79"/>
      <c r="L152" s="79"/>
      <c r="M152" s="79"/>
      <c r="N152" s="79"/>
      <c r="O152" s="79"/>
      <c r="P152" s="79"/>
      <c r="Q152" s="79"/>
      <c r="R152" s="79"/>
      <c r="S152" s="79"/>
      <c r="T152" s="79"/>
      <c r="U152" s="79"/>
      <c r="V152" s="79"/>
      <c r="W152" s="79"/>
      <c r="X152" s="79"/>
      <c r="Y152" s="79"/>
      <c r="Z152" s="79"/>
      <c r="AA152" s="79"/>
      <c r="AB152" s="79"/>
      <c r="AC152" s="79"/>
      <c r="AD152" s="79"/>
      <c r="AE152" s="79"/>
      <c r="AF152" s="79"/>
      <c r="AG152" s="79"/>
      <c r="AH152" s="79"/>
      <c r="AI152" s="79"/>
      <c r="AJ152" s="79"/>
      <c r="AK152" s="79"/>
    </row>
    <row r="153" spans="1:37" x14ac:dyDescent="0.2">
      <c r="A153" s="218"/>
      <c r="B153" s="208"/>
      <c r="C153" s="208"/>
      <c r="D153" s="217"/>
      <c r="E153" s="217"/>
      <c r="F153" s="79"/>
      <c r="G153" s="79"/>
      <c r="H153" s="79"/>
      <c r="I153" s="79"/>
      <c r="J153" s="79"/>
      <c r="K153" s="79"/>
      <c r="L153" s="79"/>
      <c r="M153" s="79"/>
      <c r="N153" s="79"/>
      <c r="O153" s="79"/>
      <c r="P153" s="79"/>
      <c r="Q153" s="79"/>
      <c r="R153" s="79"/>
      <c r="S153" s="79"/>
      <c r="T153" s="79"/>
      <c r="U153" s="79"/>
      <c r="V153" s="79"/>
      <c r="W153" s="79"/>
      <c r="X153" s="79"/>
      <c r="Y153" s="79"/>
      <c r="Z153" s="79"/>
      <c r="AA153" s="79"/>
      <c r="AB153" s="79"/>
      <c r="AC153" s="79"/>
      <c r="AD153" s="79"/>
      <c r="AE153" s="79"/>
      <c r="AF153" s="79"/>
      <c r="AG153" s="79"/>
      <c r="AH153" s="79"/>
      <c r="AI153" s="79"/>
      <c r="AJ153" s="79"/>
      <c r="AK153" s="79"/>
    </row>
    <row r="154" spans="1:37" x14ac:dyDescent="0.2">
      <c r="A154" s="219" t="s">
        <v>0</v>
      </c>
      <c r="B154" s="208"/>
      <c r="C154" s="208"/>
      <c r="D154" s="217"/>
      <c r="E154" s="217"/>
      <c r="F154" s="79"/>
      <c r="G154" s="79"/>
      <c r="H154" s="79"/>
      <c r="I154" s="79"/>
      <c r="J154" s="79"/>
      <c r="K154" s="79"/>
      <c r="L154" s="79"/>
      <c r="M154" s="79"/>
      <c r="N154" s="79"/>
      <c r="O154" s="79"/>
      <c r="P154" s="79"/>
      <c r="Q154" s="79"/>
      <c r="R154" s="79"/>
      <c r="S154" s="79"/>
      <c r="T154" s="79"/>
      <c r="U154" s="79"/>
      <c r="V154" s="79"/>
      <c r="W154" s="79"/>
      <c r="X154" s="79"/>
      <c r="Y154" s="79"/>
      <c r="Z154" s="79"/>
      <c r="AA154" s="79"/>
      <c r="AB154" s="79"/>
      <c r="AC154" s="79"/>
      <c r="AD154" s="79"/>
      <c r="AE154" s="79"/>
      <c r="AF154" s="79"/>
      <c r="AG154" s="79"/>
      <c r="AH154" s="79"/>
      <c r="AI154" s="79"/>
      <c r="AJ154" s="79"/>
      <c r="AK154" s="79"/>
    </row>
    <row r="155" spans="1:37" ht="13.5" thickBot="1" x14ac:dyDescent="0.25">
      <c r="A155" s="221" t="s">
        <v>1</v>
      </c>
      <c r="B155" s="208"/>
      <c r="C155" s="117"/>
      <c r="D155" s="220" t="e">
        <f>(B156-#REF!)*D127*2</f>
        <v>#REF!</v>
      </c>
      <c r="E155" s="220" t="e">
        <f>(C155-#REF!)*E127*2</f>
        <v>#REF!</v>
      </c>
    </row>
    <row r="156" spans="1:37" ht="13.5" thickBot="1" x14ac:dyDescent="0.25">
      <c r="B156" s="194">
        <v>10565.4</v>
      </c>
      <c r="C156" s="129"/>
      <c r="D156" s="222" t="e">
        <f>(B157-#REF!)*D127*2</f>
        <v>#REF!</v>
      </c>
      <c r="E156" s="222" t="e">
        <f>(C156-#REF!)*E127*2</f>
        <v>#REF!</v>
      </c>
    </row>
    <row r="157" spans="1:37" x14ac:dyDescent="0.2">
      <c r="A157" s="68" t="s">
        <v>2</v>
      </c>
      <c r="B157" s="123">
        <v>10565.55</v>
      </c>
    </row>
    <row r="158" spans="1:37" x14ac:dyDescent="0.2">
      <c r="C158" s="63" t="s">
        <v>27</v>
      </c>
      <c r="D158" s="64">
        <f>( B157-B133)*D127</f>
        <v>0</v>
      </c>
      <c r="E158" s="64">
        <f>( C156-C132)*E127</f>
        <v>0</v>
      </c>
    </row>
  </sheetData>
  <sheetCalcPr fullCalcOnLoad="1"/>
  <mergeCells count="5">
    <mergeCell ref="W8:X8"/>
    <mergeCell ref="W9:X9"/>
    <mergeCell ref="A6:A14"/>
    <mergeCell ref="R2:X2"/>
    <mergeCell ref="V6:V14"/>
  </mergeCells>
  <phoneticPr fontId="14" type="noConversion"/>
  <pageMargins left="0.39370078740157483" right="0.19685039370078741" top="0.19685039370078741" bottom="0.19685039370078741" header="0" footer="0"/>
  <pageSetup paperSize="9" scale="73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BH131"/>
  <sheetViews>
    <sheetView topLeftCell="AB1" zoomScaleNormal="100" workbookViewId="0">
      <selection activeCell="AV16" sqref="AV16"/>
    </sheetView>
  </sheetViews>
  <sheetFormatPr defaultRowHeight="12.75" x14ac:dyDescent="0.2"/>
  <cols>
    <col min="1" max="1" width="5.85546875" style="68" customWidth="1"/>
    <col min="2" max="3" width="9.85546875" style="68" customWidth="1"/>
    <col min="4" max="5" width="5.85546875" style="68" customWidth="1"/>
    <col min="6" max="7" width="9.85546875" style="68" customWidth="1"/>
    <col min="8" max="9" width="5.85546875" style="68" customWidth="1"/>
    <col min="10" max="11" width="9.85546875" style="68" customWidth="1"/>
    <col min="12" max="13" width="5.85546875" style="68" customWidth="1"/>
    <col min="14" max="15" width="9.85546875" style="68" customWidth="1"/>
    <col min="16" max="17" width="5.85546875" style="68" customWidth="1"/>
    <col min="18" max="19" width="9.85546875" style="68" customWidth="1"/>
    <col min="20" max="21" width="5.85546875" style="68" customWidth="1"/>
    <col min="22" max="23" width="9.85546875" style="68" customWidth="1"/>
    <col min="24" max="25" width="5.85546875" style="68" customWidth="1"/>
    <col min="26" max="26" width="5.7109375" style="68" customWidth="1"/>
    <col min="27" max="28" width="9.85546875" style="68" customWidth="1"/>
    <col min="29" max="30" width="5.85546875" style="68" customWidth="1"/>
    <col min="31" max="32" width="9.85546875" style="68" customWidth="1"/>
    <col min="33" max="34" width="5.85546875" style="68" customWidth="1"/>
    <col min="35" max="36" width="9.85546875" style="68" customWidth="1"/>
    <col min="37" max="38" width="5.85546875" style="68" customWidth="1"/>
    <col min="39" max="40" width="9.85546875" style="68" customWidth="1"/>
    <col min="41" max="42" width="5.85546875" style="68" customWidth="1"/>
    <col min="43" max="44" width="9.85546875" style="68" customWidth="1"/>
    <col min="45" max="46" width="5.85546875" style="68" customWidth="1"/>
    <col min="47" max="47" width="8.140625" style="68" customWidth="1"/>
    <col min="48" max="49" width="9.85546875" style="68" customWidth="1"/>
    <col min="50" max="50" width="9.140625" style="68"/>
    <col min="51" max="51" width="11.28515625" style="68" customWidth="1"/>
    <col min="52" max="52" width="12.140625" style="68" customWidth="1"/>
    <col min="53" max="16384" width="9.140625" style="68"/>
  </cols>
  <sheetData>
    <row r="1" spans="1:49" s="62" customFormat="1" x14ac:dyDescent="0.2">
      <c r="B1" s="62">
        <v>45</v>
      </c>
      <c r="C1" s="62">
        <v>46</v>
      </c>
      <c r="F1" s="62">
        <v>55</v>
      </c>
      <c r="G1" s="62">
        <v>56</v>
      </c>
      <c r="J1" s="62">
        <v>51</v>
      </c>
      <c r="K1" s="62">
        <v>52</v>
      </c>
      <c r="N1" s="62">
        <v>49</v>
      </c>
      <c r="O1" s="62">
        <v>50</v>
      </c>
      <c r="R1" s="62">
        <v>57</v>
      </c>
      <c r="S1" s="62">
        <v>58</v>
      </c>
      <c r="V1" s="62">
        <v>47</v>
      </c>
      <c r="W1" s="62">
        <v>48</v>
      </c>
      <c r="AA1" s="62">
        <v>51</v>
      </c>
      <c r="AB1" s="62">
        <v>52</v>
      </c>
      <c r="AE1" s="62">
        <v>43</v>
      </c>
      <c r="AF1" s="62">
        <v>44</v>
      </c>
      <c r="AI1" s="62">
        <v>113</v>
      </c>
      <c r="AJ1" s="62">
        <v>114</v>
      </c>
      <c r="AM1" s="62">
        <v>7</v>
      </c>
      <c r="AN1" s="62">
        <v>8</v>
      </c>
    </row>
    <row r="2" spans="1:49" s="126" customFormat="1" ht="18.75" x14ac:dyDescent="0.3">
      <c r="A2" s="154" t="s">
        <v>20</v>
      </c>
      <c r="B2" s="154"/>
      <c r="C2" s="154"/>
      <c r="D2" s="154"/>
      <c r="E2" s="154"/>
      <c r="F2" s="132"/>
      <c r="G2" s="65" t="str">
        <f>CONCATENATE(TEXT(Данные!$B$1,"ДД ММММ ГГГГ"), "   г.")</f>
        <v>20 Декабрь 2023   г.</v>
      </c>
      <c r="H2" s="132"/>
      <c r="I2" s="155"/>
      <c r="K2" s="156" t="s">
        <v>25</v>
      </c>
      <c r="L2" s="157"/>
      <c r="M2" s="158"/>
      <c r="N2" s="158"/>
      <c r="Q2" s="154" t="s">
        <v>84</v>
      </c>
      <c r="R2" s="433" t="s">
        <v>86</v>
      </c>
      <c r="S2" s="434"/>
      <c r="T2" s="434"/>
      <c r="U2" s="434"/>
      <c r="V2" s="434"/>
      <c r="W2" s="434"/>
      <c r="X2" s="434"/>
      <c r="Y2" s="132"/>
      <c r="Z2" s="154" t="s">
        <v>20</v>
      </c>
      <c r="AA2" s="154"/>
      <c r="AB2" s="154"/>
      <c r="AC2" s="154"/>
      <c r="AD2" s="154"/>
      <c r="AE2" s="132"/>
      <c r="AF2" s="65" t="str">
        <f>CONCATENATE(TEXT(Данные!$B$1,"ДД ММММ ГГГГ"), "   г.")</f>
        <v>20 Декабрь 2023   г.</v>
      </c>
      <c r="AG2" s="132"/>
      <c r="AH2" s="163"/>
      <c r="AJ2" s="156" t="s">
        <v>25</v>
      </c>
      <c r="AK2" s="157"/>
      <c r="AL2" s="158"/>
      <c r="AM2" s="158"/>
      <c r="AQ2" s="429" t="s">
        <v>86</v>
      </c>
      <c r="AR2" s="435"/>
      <c r="AS2" s="435"/>
      <c r="AT2" s="435"/>
      <c r="AU2" s="435"/>
      <c r="AV2" s="435"/>
      <c r="AW2" s="435"/>
    </row>
    <row r="3" spans="1:49" s="126" customFormat="1" x14ac:dyDescent="0.2">
      <c r="C3" s="126" t="s">
        <v>2</v>
      </c>
      <c r="F3" s="223" t="s">
        <v>21</v>
      </c>
      <c r="G3" s="223"/>
      <c r="H3" s="223"/>
      <c r="U3" s="159" t="s">
        <v>23</v>
      </c>
      <c r="AE3" s="223" t="s">
        <v>21</v>
      </c>
      <c r="AF3" s="223"/>
      <c r="AG3" s="223"/>
      <c r="AT3" s="159" t="s">
        <v>23</v>
      </c>
    </row>
    <row r="4" spans="1:49" s="126" customFormat="1" ht="19.5" x14ac:dyDescent="0.35">
      <c r="A4" s="126" t="s">
        <v>16</v>
      </c>
      <c r="B4" s="132"/>
      <c r="C4" s="160" t="s">
        <v>37</v>
      </c>
      <c r="D4" s="132"/>
      <c r="E4" s="132"/>
      <c r="F4" s="132"/>
      <c r="G4" s="132"/>
      <c r="H4" s="132"/>
      <c r="I4" s="132"/>
      <c r="K4" s="154" t="s">
        <v>24</v>
      </c>
      <c r="N4" s="132"/>
      <c r="O4" s="161">
        <v>10</v>
      </c>
      <c r="P4" s="132"/>
      <c r="Q4" s="154" t="s">
        <v>26</v>
      </c>
      <c r="Z4" s="126" t="s">
        <v>16</v>
      </c>
      <c r="AA4" s="132"/>
      <c r="AB4" s="160" t="s">
        <v>37</v>
      </c>
      <c r="AC4" s="132"/>
      <c r="AD4" s="132"/>
      <c r="AE4" s="132"/>
      <c r="AF4" s="132"/>
      <c r="AG4" s="132"/>
      <c r="AH4" s="132"/>
      <c r="AJ4" s="154" t="s">
        <v>24</v>
      </c>
      <c r="AM4" s="132"/>
      <c r="AN4" s="161">
        <v>10</v>
      </c>
      <c r="AO4" s="132"/>
      <c r="AP4" s="154" t="s">
        <v>26</v>
      </c>
    </row>
    <row r="5" spans="1:49" s="126" customFormat="1" ht="15" customHeight="1" thickBot="1" x14ac:dyDescent="0.25">
      <c r="B5" s="159" t="s">
        <v>19</v>
      </c>
      <c r="K5" s="154"/>
      <c r="L5" s="154"/>
      <c r="N5" s="162"/>
      <c r="O5" s="163"/>
      <c r="P5" s="162"/>
      <c r="AA5" s="159" t="s">
        <v>19</v>
      </c>
      <c r="AJ5" s="154"/>
      <c r="AK5" s="154"/>
      <c r="AM5" s="162"/>
      <c r="AN5" s="163"/>
      <c r="AO5" s="162"/>
    </row>
    <row r="6" spans="1:49" s="126" customFormat="1" x14ac:dyDescent="0.2">
      <c r="A6" s="409" t="s">
        <v>76</v>
      </c>
      <c r="B6" s="164" t="s">
        <v>17</v>
      </c>
      <c r="C6" s="165"/>
      <c r="D6" s="166">
        <v>18</v>
      </c>
      <c r="E6" s="167"/>
      <c r="F6" s="164" t="s">
        <v>17</v>
      </c>
      <c r="G6" s="165"/>
      <c r="H6" s="166">
        <v>8</v>
      </c>
      <c r="I6" s="167"/>
      <c r="J6" s="164" t="s">
        <v>17</v>
      </c>
      <c r="K6" s="165"/>
      <c r="L6" s="166">
        <v>7</v>
      </c>
      <c r="M6" s="167"/>
      <c r="N6" s="164" t="s">
        <v>17</v>
      </c>
      <c r="O6" s="165"/>
      <c r="P6" s="166">
        <v>20</v>
      </c>
      <c r="Q6" s="167"/>
      <c r="R6" s="164" t="s">
        <v>17</v>
      </c>
      <c r="S6" s="165"/>
      <c r="T6" s="166">
        <v>9</v>
      </c>
      <c r="U6" s="166"/>
      <c r="V6" s="164" t="s">
        <v>17</v>
      </c>
      <c r="W6" s="165"/>
      <c r="X6" s="166">
        <v>19</v>
      </c>
      <c r="Y6" s="167"/>
      <c r="Z6" s="409" t="s">
        <v>76</v>
      </c>
      <c r="AA6" s="164" t="s">
        <v>17</v>
      </c>
      <c r="AB6" s="165"/>
      <c r="AC6" s="166">
        <v>21</v>
      </c>
      <c r="AD6" s="167"/>
      <c r="AE6" s="164" t="s">
        <v>17</v>
      </c>
      <c r="AF6" s="165"/>
      <c r="AG6" s="166">
        <v>10</v>
      </c>
      <c r="AH6" s="167"/>
      <c r="AI6" s="164" t="s">
        <v>17</v>
      </c>
      <c r="AJ6" s="165"/>
      <c r="AK6" s="166">
        <v>7</v>
      </c>
      <c r="AL6" s="167"/>
      <c r="AM6" s="164" t="s">
        <v>17</v>
      </c>
      <c r="AN6" s="165"/>
      <c r="AO6" s="166"/>
      <c r="AP6" s="167"/>
      <c r="AQ6" s="164" t="s">
        <v>17</v>
      </c>
      <c r="AR6" s="165"/>
      <c r="AS6" s="166" t="s">
        <v>2</v>
      </c>
      <c r="AT6" s="166"/>
      <c r="AU6" s="409" t="s">
        <v>76</v>
      </c>
      <c r="AV6" s="165" t="s">
        <v>2</v>
      </c>
      <c r="AW6" s="168"/>
    </row>
    <row r="7" spans="1:49" s="126" customFormat="1" x14ac:dyDescent="0.2">
      <c r="A7" s="410"/>
      <c r="B7" s="169" t="s">
        <v>18</v>
      </c>
      <c r="C7" s="162"/>
      <c r="D7" s="162"/>
      <c r="E7" s="170"/>
      <c r="F7" s="169" t="s">
        <v>18</v>
      </c>
      <c r="G7" s="162"/>
      <c r="H7" s="162"/>
      <c r="I7" s="170"/>
      <c r="J7" s="169" t="s">
        <v>18</v>
      </c>
      <c r="K7" s="162"/>
      <c r="L7" s="162"/>
      <c r="M7" s="170"/>
      <c r="N7" s="169" t="s">
        <v>18</v>
      </c>
      <c r="O7" s="162"/>
      <c r="P7" s="162"/>
      <c r="Q7" s="170"/>
      <c r="R7" s="169" t="s">
        <v>18</v>
      </c>
      <c r="S7" s="162"/>
      <c r="T7" s="162"/>
      <c r="U7" s="162"/>
      <c r="V7" s="169" t="s">
        <v>18</v>
      </c>
      <c r="W7" s="162"/>
      <c r="X7" s="162"/>
      <c r="Y7" s="170"/>
      <c r="Z7" s="410"/>
      <c r="AA7" s="169" t="s">
        <v>18</v>
      </c>
      <c r="AB7" s="162"/>
      <c r="AC7" s="162"/>
      <c r="AD7" s="170"/>
      <c r="AE7" s="169" t="s">
        <v>18</v>
      </c>
      <c r="AF7" s="162"/>
      <c r="AG7" s="162"/>
      <c r="AH7" s="170"/>
      <c r="AI7" s="169" t="s">
        <v>18</v>
      </c>
      <c r="AJ7" s="162"/>
      <c r="AK7" s="162"/>
      <c r="AL7" s="170"/>
      <c r="AM7" s="169" t="s">
        <v>18</v>
      </c>
      <c r="AN7" s="162"/>
      <c r="AO7" s="162"/>
      <c r="AP7" s="170"/>
      <c r="AQ7" s="169" t="s">
        <v>18</v>
      </c>
      <c r="AR7" s="162"/>
      <c r="AS7" s="162"/>
      <c r="AT7" s="162"/>
      <c r="AU7" s="410"/>
      <c r="AV7" s="162"/>
      <c r="AW7" s="170"/>
    </row>
    <row r="8" spans="1:49" s="126" customFormat="1" x14ac:dyDescent="0.2">
      <c r="A8" s="410"/>
      <c r="B8" s="171"/>
      <c r="C8" s="132"/>
      <c r="D8" s="132"/>
      <c r="E8" s="172"/>
      <c r="F8" s="171"/>
      <c r="G8" s="132"/>
      <c r="H8" s="132"/>
      <c r="I8" s="172"/>
      <c r="J8" s="171"/>
      <c r="K8" s="132"/>
      <c r="L8" s="132"/>
      <c r="M8" s="172"/>
      <c r="N8" s="171"/>
      <c r="O8" s="132"/>
      <c r="P8" s="132"/>
      <c r="Q8" s="172"/>
      <c r="R8" s="171"/>
      <c r="S8" s="132"/>
      <c r="T8" s="132"/>
      <c r="U8" s="132"/>
      <c r="V8" s="171"/>
      <c r="W8" s="132"/>
      <c r="X8" s="132"/>
      <c r="Y8" s="172"/>
      <c r="Z8" s="410"/>
      <c r="AA8" s="171"/>
      <c r="AB8" s="132"/>
      <c r="AC8" s="132"/>
      <c r="AD8" s="172"/>
      <c r="AE8" s="171"/>
      <c r="AF8" s="132"/>
      <c r="AG8" s="132"/>
      <c r="AH8" s="172"/>
      <c r="AI8" s="171"/>
      <c r="AJ8" s="132" t="s">
        <v>222</v>
      </c>
      <c r="AK8" s="132"/>
      <c r="AL8" s="172"/>
      <c r="AM8" s="171"/>
      <c r="AN8" s="132"/>
      <c r="AO8" s="132"/>
      <c r="AP8" s="172"/>
      <c r="AQ8" s="171"/>
      <c r="AR8" s="132"/>
      <c r="AS8" s="132"/>
      <c r="AT8" s="132"/>
      <c r="AU8" s="410"/>
      <c r="AV8" s="426" t="s">
        <v>61</v>
      </c>
      <c r="AW8" s="427"/>
    </row>
    <row r="9" spans="1:49" s="126" customFormat="1" x14ac:dyDescent="0.2">
      <c r="A9" s="410"/>
      <c r="B9" s="173" t="s">
        <v>15</v>
      </c>
      <c r="C9" s="174" t="s">
        <v>40</v>
      </c>
      <c r="D9" s="174"/>
      <c r="E9" s="175"/>
      <c r="F9" s="173" t="s">
        <v>15</v>
      </c>
      <c r="G9" s="174" t="s">
        <v>54</v>
      </c>
      <c r="H9" s="174"/>
      <c r="I9" s="175"/>
      <c r="J9" s="173" t="s">
        <v>15</v>
      </c>
      <c r="K9" s="174" t="s">
        <v>68</v>
      </c>
      <c r="L9" s="174"/>
      <c r="M9" s="175"/>
      <c r="N9" s="173" t="s">
        <v>15</v>
      </c>
      <c r="O9" s="174" t="s">
        <v>40</v>
      </c>
      <c r="P9" s="174"/>
      <c r="Q9" s="175"/>
      <c r="R9" s="173" t="s">
        <v>15</v>
      </c>
      <c r="S9" s="174" t="s">
        <v>40</v>
      </c>
      <c r="T9" s="174"/>
      <c r="U9" s="174"/>
      <c r="V9" s="173" t="s">
        <v>15</v>
      </c>
      <c r="W9" s="174" t="s">
        <v>32</v>
      </c>
      <c r="X9" s="174"/>
      <c r="Y9" s="175"/>
      <c r="Z9" s="410"/>
      <c r="AA9" s="173" t="s">
        <v>15</v>
      </c>
      <c r="AB9" s="174" t="s">
        <v>68</v>
      </c>
      <c r="AC9" s="174"/>
      <c r="AD9" s="175"/>
      <c r="AE9" s="173" t="s">
        <v>15</v>
      </c>
      <c r="AF9" s="174" t="s">
        <v>68</v>
      </c>
      <c r="AG9" s="174"/>
      <c r="AH9" s="175"/>
      <c r="AI9" s="173" t="s">
        <v>15</v>
      </c>
      <c r="AJ9" s="174" t="s">
        <v>2</v>
      </c>
      <c r="AK9" s="174"/>
      <c r="AL9" s="175"/>
      <c r="AM9" s="173" t="s">
        <v>15</v>
      </c>
      <c r="AN9" s="174" t="s">
        <v>2</v>
      </c>
      <c r="AO9" s="174"/>
      <c r="AP9" s="175"/>
      <c r="AQ9" s="173" t="s">
        <v>15</v>
      </c>
      <c r="AR9" s="174" t="s">
        <v>2</v>
      </c>
      <c r="AS9" s="174"/>
      <c r="AT9" s="174"/>
      <c r="AU9" s="410"/>
      <c r="AV9" s="426" t="s">
        <v>62</v>
      </c>
      <c r="AW9" s="427"/>
    </row>
    <row r="10" spans="1:49" s="126" customFormat="1" x14ac:dyDescent="0.2">
      <c r="A10" s="410"/>
      <c r="B10" s="171" t="s">
        <v>14</v>
      </c>
      <c r="C10" s="132"/>
      <c r="D10" s="406">
        <v>2000</v>
      </c>
      <c r="E10" s="175"/>
      <c r="F10" s="171" t="s">
        <v>14</v>
      </c>
      <c r="G10" s="132"/>
      <c r="H10" s="406">
        <v>3000</v>
      </c>
      <c r="I10" s="175"/>
      <c r="J10" s="171" t="s">
        <v>14</v>
      </c>
      <c r="K10" s="132"/>
      <c r="L10" s="174">
        <v>1500</v>
      </c>
      <c r="M10" s="175"/>
      <c r="N10" s="171" t="s">
        <v>14</v>
      </c>
      <c r="O10" s="132"/>
      <c r="P10" s="406">
        <v>2000</v>
      </c>
      <c r="Q10" s="175"/>
      <c r="R10" s="171" t="s">
        <v>14</v>
      </c>
      <c r="S10" s="132"/>
      <c r="T10" s="406">
        <v>2000</v>
      </c>
      <c r="U10" s="174"/>
      <c r="V10" s="171" t="s">
        <v>14</v>
      </c>
      <c r="W10" s="132"/>
      <c r="X10" s="406">
        <v>4000</v>
      </c>
      <c r="Y10" s="175"/>
      <c r="Z10" s="410"/>
      <c r="AA10" s="171" t="s">
        <v>14</v>
      </c>
      <c r="AB10" s="132"/>
      <c r="AC10" s="406">
        <v>1500</v>
      </c>
      <c r="AD10" s="175"/>
      <c r="AE10" s="171" t="s">
        <v>14</v>
      </c>
      <c r="AF10" s="132"/>
      <c r="AG10" s="406">
        <v>1500</v>
      </c>
      <c r="AH10" s="175"/>
      <c r="AI10" s="171" t="s">
        <v>14</v>
      </c>
      <c r="AJ10" s="132"/>
      <c r="AK10" s="406">
        <v>1000</v>
      </c>
      <c r="AL10" s="175">
        <v>0</v>
      </c>
      <c r="AM10" s="171" t="s">
        <v>14</v>
      </c>
      <c r="AN10" s="132"/>
      <c r="AO10" s="174">
        <v>200</v>
      </c>
      <c r="AP10" s="175">
        <v>0</v>
      </c>
      <c r="AQ10" s="171" t="s">
        <v>14</v>
      </c>
      <c r="AR10" s="132"/>
      <c r="AS10" s="174">
        <v>0</v>
      </c>
      <c r="AT10" s="174">
        <v>0</v>
      </c>
      <c r="AU10" s="410"/>
      <c r="AV10" s="162" t="s">
        <v>2</v>
      </c>
      <c r="AW10" s="170" t="s">
        <v>2</v>
      </c>
    </row>
    <row r="11" spans="1:49" s="126" customFormat="1" x14ac:dyDescent="0.2">
      <c r="A11" s="410"/>
      <c r="B11" s="173" t="s">
        <v>7</v>
      </c>
      <c r="C11" s="179"/>
      <c r="D11" s="180" t="s">
        <v>9</v>
      </c>
      <c r="E11" s="181"/>
      <c r="F11" s="173" t="s">
        <v>7</v>
      </c>
      <c r="G11" s="179"/>
      <c r="H11" s="180" t="s">
        <v>9</v>
      </c>
      <c r="I11" s="181"/>
      <c r="J11" s="173" t="s">
        <v>7</v>
      </c>
      <c r="K11" s="179"/>
      <c r="L11" s="180" t="s">
        <v>9</v>
      </c>
      <c r="M11" s="181"/>
      <c r="N11" s="173" t="s">
        <v>7</v>
      </c>
      <c r="O11" s="179"/>
      <c r="P11" s="180" t="s">
        <v>9</v>
      </c>
      <c r="Q11" s="181"/>
      <c r="R11" s="173" t="s">
        <v>7</v>
      </c>
      <c r="S11" s="179"/>
      <c r="T11" s="180" t="s">
        <v>9</v>
      </c>
      <c r="U11" s="182"/>
      <c r="V11" s="173" t="s">
        <v>7</v>
      </c>
      <c r="W11" s="179"/>
      <c r="X11" s="180" t="s">
        <v>9</v>
      </c>
      <c r="Y11" s="181"/>
      <c r="Z11" s="410"/>
      <c r="AA11" s="173" t="s">
        <v>7</v>
      </c>
      <c r="AB11" s="179"/>
      <c r="AC11" s="180" t="s">
        <v>9</v>
      </c>
      <c r="AD11" s="181"/>
      <c r="AE11" s="173" t="s">
        <v>7</v>
      </c>
      <c r="AF11" s="179"/>
      <c r="AG11" s="180" t="s">
        <v>9</v>
      </c>
      <c r="AH11" s="181"/>
      <c r="AI11" s="173" t="s">
        <v>7</v>
      </c>
      <c r="AJ11" s="179"/>
      <c r="AK11" s="180" t="s">
        <v>9</v>
      </c>
      <c r="AL11" s="181"/>
      <c r="AM11" s="173" t="s">
        <v>7</v>
      </c>
      <c r="AN11" s="179"/>
      <c r="AO11" s="180" t="s">
        <v>9</v>
      </c>
      <c r="AP11" s="181"/>
      <c r="AQ11" s="173" t="s">
        <v>7</v>
      </c>
      <c r="AR11" s="179"/>
      <c r="AS11" s="180" t="s">
        <v>9</v>
      </c>
      <c r="AT11" s="182"/>
      <c r="AU11" s="410"/>
      <c r="AV11" s="162" t="s">
        <v>2</v>
      </c>
      <c r="AW11" s="170"/>
    </row>
    <row r="12" spans="1:49" s="126" customFormat="1" ht="13.5" thickBot="1" x14ac:dyDescent="0.25">
      <c r="A12" s="410"/>
      <c r="B12" s="171" t="s">
        <v>8</v>
      </c>
      <c r="C12" s="183"/>
      <c r="D12" s="118"/>
      <c r="E12" s="172"/>
      <c r="F12" s="171" t="s">
        <v>8</v>
      </c>
      <c r="G12" s="183"/>
      <c r="H12" s="118"/>
      <c r="I12" s="172"/>
      <c r="J12" s="171" t="s">
        <v>8</v>
      </c>
      <c r="K12" s="183"/>
      <c r="L12" s="118"/>
      <c r="M12" s="172"/>
      <c r="N12" s="171" t="s">
        <v>8</v>
      </c>
      <c r="O12" s="183"/>
      <c r="P12" s="118"/>
      <c r="Q12" s="172"/>
      <c r="R12" s="171" t="s">
        <v>8</v>
      </c>
      <c r="S12" s="183"/>
      <c r="T12" s="118"/>
      <c r="U12" s="132"/>
      <c r="V12" s="171" t="s">
        <v>8</v>
      </c>
      <c r="W12" s="183"/>
      <c r="X12" s="118"/>
      <c r="Y12" s="172"/>
      <c r="Z12" s="410"/>
      <c r="AA12" s="171" t="s">
        <v>8</v>
      </c>
      <c r="AB12" s="183"/>
      <c r="AC12" s="118"/>
      <c r="AD12" s="172"/>
      <c r="AE12" s="171" t="s">
        <v>8</v>
      </c>
      <c r="AF12" s="183"/>
      <c r="AG12" s="118"/>
      <c r="AH12" s="172"/>
      <c r="AI12" s="171" t="s">
        <v>8</v>
      </c>
      <c r="AJ12" s="183"/>
      <c r="AK12" s="118"/>
      <c r="AL12" s="172"/>
      <c r="AM12" s="171" t="s">
        <v>8</v>
      </c>
      <c r="AN12" s="183"/>
      <c r="AO12" s="118"/>
      <c r="AP12" s="172"/>
      <c r="AQ12" s="171" t="s">
        <v>8</v>
      </c>
      <c r="AR12" s="183"/>
      <c r="AS12" s="118"/>
      <c r="AT12" s="132"/>
      <c r="AU12" s="410"/>
      <c r="AV12" s="184"/>
      <c r="AW12" s="185"/>
    </row>
    <row r="13" spans="1:49" s="126" customFormat="1" x14ac:dyDescent="0.2">
      <c r="A13" s="410"/>
      <c r="B13" s="107" t="s">
        <v>3</v>
      </c>
      <c r="C13" s="105" t="s">
        <v>5</v>
      </c>
      <c r="D13" s="105" t="s">
        <v>10</v>
      </c>
      <c r="E13" s="106" t="s">
        <v>12</v>
      </c>
      <c r="F13" s="107" t="s">
        <v>3</v>
      </c>
      <c r="G13" s="105" t="s">
        <v>5</v>
      </c>
      <c r="H13" s="105" t="s">
        <v>10</v>
      </c>
      <c r="I13" s="106" t="s">
        <v>12</v>
      </c>
      <c r="J13" s="107" t="s">
        <v>3</v>
      </c>
      <c r="K13" s="105" t="s">
        <v>5</v>
      </c>
      <c r="L13" s="105" t="s">
        <v>10</v>
      </c>
      <c r="M13" s="106" t="s">
        <v>12</v>
      </c>
      <c r="N13" s="107" t="s">
        <v>3</v>
      </c>
      <c r="O13" s="105" t="s">
        <v>5</v>
      </c>
      <c r="P13" s="105" t="s">
        <v>10</v>
      </c>
      <c r="Q13" s="106" t="s">
        <v>12</v>
      </c>
      <c r="R13" s="107" t="s">
        <v>3</v>
      </c>
      <c r="S13" s="105" t="s">
        <v>5</v>
      </c>
      <c r="T13" s="105" t="s">
        <v>10</v>
      </c>
      <c r="U13" s="186" t="s">
        <v>12</v>
      </c>
      <c r="V13" s="107" t="s">
        <v>3</v>
      </c>
      <c r="W13" s="105" t="s">
        <v>5</v>
      </c>
      <c r="X13" s="105" t="s">
        <v>10</v>
      </c>
      <c r="Y13" s="106" t="s">
        <v>12</v>
      </c>
      <c r="Z13" s="410"/>
      <c r="AA13" s="107" t="s">
        <v>3</v>
      </c>
      <c r="AB13" s="105" t="s">
        <v>5</v>
      </c>
      <c r="AC13" s="105" t="s">
        <v>10</v>
      </c>
      <c r="AD13" s="106" t="s">
        <v>12</v>
      </c>
      <c r="AE13" s="107" t="s">
        <v>3</v>
      </c>
      <c r="AF13" s="105" t="s">
        <v>5</v>
      </c>
      <c r="AG13" s="105" t="s">
        <v>10</v>
      </c>
      <c r="AH13" s="106" t="s">
        <v>12</v>
      </c>
      <c r="AI13" s="107" t="s">
        <v>3</v>
      </c>
      <c r="AJ13" s="105" t="s">
        <v>5</v>
      </c>
      <c r="AK13" s="105" t="s">
        <v>10</v>
      </c>
      <c r="AL13" s="106" t="s">
        <v>12</v>
      </c>
      <c r="AM13" s="107" t="s">
        <v>3</v>
      </c>
      <c r="AN13" s="105" t="s">
        <v>5</v>
      </c>
      <c r="AO13" s="105" t="s">
        <v>10</v>
      </c>
      <c r="AP13" s="106" t="s">
        <v>12</v>
      </c>
      <c r="AQ13" s="107" t="s">
        <v>3</v>
      </c>
      <c r="AR13" s="105" t="s">
        <v>5</v>
      </c>
      <c r="AS13" s="105" t="s">
        <v>10</v>
      </c>
      <c r="AT13" s="186" t="s">
        <v>12</v>
      </c>
      <c r="AU13" s="410"/>
      <c r="AV13" s="187" t="s">
        <v>10</v>
      </c>
      <c r="AW13" s="188" t="s">
        <v>12</v>
      </c>
    </row>
    <row r="14" spans="1:49" s="126" customFormat="1" ht="13.5" thickBot="1" x14ac:dyDescent="0.25">
      <c r="A14" s="410"/>
      <c r="B14" s="189" t="s">
        <v>4</v>
      </c>
      <c r="C14" s="190" t="s">
        <v>6</v>
      </c>
      <c r="D14" s="190" t="s">
        <v>11</v>
      </c>
      <c r="E14" s="188" t="s">
        <v>13</v>
      </c>
      <c r="F14" s="189" t="s">
        <v>4</v>
      </c>
      <c r="G14" s="190" t="s">
        <v>6</v>
      </c>
      <c r="H14" s="190" t="s">
        <v>11</v>
      </c>
      <c r="I14" s="188" t="s">
        <v>13</v>
      </c>
      <c r="J14" s="189" t="s">
        <v>4</v>
      </c>
      <c r="K14" s="190" t="s">
        <v>6</v>
      </c>
      <c r="L14" s="190" t="s">
        <v>11</v>
      </c>
      <c r="M14" s="188" t="s">
        <v>13</v>
      </c>
      <c r="N14" s="189" t="s">
        <v>4</v>
      </c>
      <c r="O14" s="190" t="s">
        <v>6</v>
      </c>
      <c r="P14" s="190" t="s">
        <v>11</v>
      </c>
      <c r="Q14" s="188" t="s">
        <v>13</v>
      </c>
      <c r="R14" s="189" t="s">
        <v>4</v>
      </c>
      <c r="S14" s="190" t="s">
        <v>6</v>
      </c>
      <c r="T14" s="190" t="s">
        <v>11</v>
      </c>
      <c r="U14" s="191" t="s">
        <v>13</v>
      </c>
      <c r="V14" s="189" t="s">
        <v>4</v>
      </c>
      <c r="W14" s="190" t="s">
        <v>6</v>
      </c>
      <c r="X14" s="190" t="s">
        <v>11</v>
      </c>
      <c r="Y14" s="188" t="s">
        <v>13</v>
      </c>
      <c r="Z14" s="410"/>
      <c r="AA14" s="189" t="s">
        <v>4</v>
      </c>
      <c r="AB14" s="190" t="s">
        <v>6</v>
      </c>
      <c r="AC14" s="190" t="s">
        <v>11</v>
      </c>
      <c r="AD14" s="188" t="s">
        <v>13</v>
      </c>
      <c r="AE14" s="189" t="s">
        <v>4</v>
      </c>
      <c r="AF14" s="190" t="s">
        <v>6</v>
      </c>
      <c r="AG14" s="190" t="s">
        <v>11</v>
      </c>
      <c r="AH14" s="188" t="s">
        <v>13</v>
      </c>
      <c r="AI14" s="189" t="s">
        <v>4</v>
      </c>
      <c r="AJ14" s="190" t="s">
        <v>6</v>
      </c>
      <c r="AK14" s="190" t="s">
        <v>11</v>
      </c>
      <c r="AL14" s="188" t="s">
        <v>13</v>
      </c>
      <c r="AM14" s="189" t="s">
        <v>4</v>
      </c>
      <c r="AN14" s="190" t="s">
        <v>6</v>
      </c>
      <c r="AO14" s="190" t="s">
        <v>11</v>
      </c>
      <c r="AP14" s="188" t="s">
        <v>13</v>
      </c>
      <c r="AQ14" s="189" t="s">
        <v>4</v>
      </c>
      <c r="AR14" s="190" t="s">
        <v>6</v>
      </c>
      <c r="AS14" s="190" t="s">
        <v>11</v>
      </c>
      <c r="AT14" t="s">
        <v>13</v>
      </c>
      <c r="AU14" s="410"/>
      <c r="AV14" s="187" t="s">
        <v>11</v>
      </c>
      <c r="AW14" s="188" t="s">
        <v>13</v>
      </c>
    </row>
    <row r="15" spans="1:49" s="126" customFormat="1" x14ac:dyDescent="0.2">
      <c r="A15" s="266">
        <f ca="1">INDIRECT(ADDRESS(Данные!$A7,4,1,1,"Данные"), 1)</f>
        <v>45280</v>
      </c>
      <c r="B15" s="348">
        <f ca="1">ROUND(INDIRECT(ADDRESS(Данные!$A7,B$1,1,1,"Данные"), 1),2)</f>
        <v>33661.519999999997</v>
      </c>
      <c r="C15" s="347">
        <f ca="1">ROUND(INDIRECT(ADDRESS(Данные!$A7,C$1,1,1,"Данные"), 1),2)</f>
        <v>8901.14</v>
      </c>
      <c r="D15" s="322"/>
      <c r="E15" s="265"/>
      <c r="F15" s="350">
        <f ca="1">ROUND(INDIRECT(ADDRESS(Данные!$A7,F$1,1,1,"Данные"), 1),2)</f>
        <v>3002.62</v>
      </c>
      <c r="G15" s="347">
        <f ca="1">ROUND(INDIRECT(ADDRESS(Данные!$A7,G$1,1,1,"Данные"), 1),2)</f>
        <v>1961.62</v>
      </c>
      <c r="H15" s="322"/>
      <c r="I15" s="290"/>
      <c r="J15" s="348">
        <f ca="1">ROUND(INDIRECT(ADDRESS(Данные!$A7,J$1,1,1,"Данные"), 1),2)</f>
        <v>810.02</v>
      </c>
      <c r="K15" s="347">
        <f ca="1">ROUND(INDIRECT(ADDRESS(Данные!$A7,K$1,1,1,"Данные"), 1),2)</f>
        <v>74.5</v>
      </c>
      <c r="L15" s="322"/>
      <c r="M15" s="265"/>
      <c r="N15" s="350">
        <f ca="1">ROUND(INDIRECT(ADDRESS(Данные!$A7,N$1,1,1,"Данные"), 1),2)</f>
        <v>1167.45</v>
      </c>
      <c r="O15" s="347">
        <f ca="1">ROUND(INDIRECT(ADDRESS(Данные!$A7,O$1,1,1,"Данные"), 1),2)</f>
        <v>507.04</v>
      </c>
      <c r="P15" s="322"/>
      <c r="Q15" s="290"/>
      <c r="R15" s="348">
        <f ca="1">ROUND(INDIRECT(ADDRESS(Данные!$A7,R$1,1,1,"Данные"), 1),2)</f>
        <v>6425.21</v>
      </c>
      <c r="S15" s="347">
        <f ca="1">ROUND(INDIRECT(ADDRESS(Данные!$A7,S$1,1,1,"Данные"), 1),2)</f>
        <v>2151.4</v>
      </c>
      <c r="T15" s="322"/>
      <c r="U15" s="290"/>
      <c r="V15" s="348">
        <f ca="1">ROUND(INDIRECT(ADDRESS(Данные!$A7,V$1,1,1,"Данные"), 1),2)</f>
        <v>21031.8</v>
      </c>
      <c r="W15" s="347">
        <f ca="1">ROUND(INDIRECT(ADDRESS(Данные!$A7,W$1,1,1,"Данные"), 1),2)</f>
        <v>4569.63</v>
      </c>
      <c r="X15" s="322"/>
      <c r="Y15" s="265"/>
      <c r="Z15" s="311">
        <f ca="1">INDIRECT(ADDRESS(Данные!$A7,4,1,1,"Данные"), 1)</f>
        <v>45280</v>
      </c>
      <c r="AA15" s="350">
        <f ca="1">ROUND(INDIRECT(ADDRESS(Данные!$A7,AA$1,1,1,"Данные"), 1),2)</f>
        <v>810.02</v>
      </c>
      <c r="AB15" s="347">
        <f ca="1">ROUND(INDIRECT(ADDRESS(Данные!$A7,AB$1,1,1,"Данные"), 1),2)</f>
        <v>74.5</v>
      </c>
      <c r="AC15" s="322"/>
      <c r="AD15" s="290"/>
      <c r="AE15" s="348">
        <f ca="1">ROUND(INDIRECT(ADDRESS(Данные!$A7,AE$1,1,1,"Данные"), 1),2)</f>
        <v>4554.8</v>
      </c>
      <c r="AF15" s="347">
        <f ca="1">ROUND(INDIRECT(ADDRESS(Данные!$A7,AF$1,1,1,"Данные"), 1),2)</f>
        <v>4387.51</v>
      </c>
      <c r="AG15" s="322"/>
      <c r="AH15" s="330"/>
      <c r="AI15" s="348">
        <f ca="1">ROUND(INDIRECT(ADDRESS(Данные!$A7,AI$1,1,1,"Данные"), 1),2)</f>
        <v>1864.26</v>
      </c>
      <c r="AJ15" s="347">
        <f ca="1">ROUND(INDIRECT(ADDRESS(Данные!$A7,AJ$1,1,1,"Данные"), 1),2)</f>
        <v>1448.48</v>
      </c>
      <c r="AK15" s="322"/>
      <c r="AL15" s="330"/>
      <c r="AM15" s="348"/>
      <c r="AN15" s="347"/>
      <c r="AO15" s="322"/>
      <c r="AP15" s="330"/>
      <c r="AQ15" s="326"/>
      <c r="AR15" s="322"/>
      <c r="AS15" s="322" t="s">
        <v>2</v>
      </c>
      <c r="AT15" s="328" t="s">
        <v>2</v>
      </c>
      <c r="AU15" s="116">
        <f ca="1">INDIRECT(ADDRESS(Данные!$A7,4,1,1,"Данные"), 1)</f>
        <v>45280</v>
      </c>
      <c r="AV15" s="166" t="s">
        <v>2</v>
      </c>
      <c r="AW15" s="345" t="s">
        <v>2</v>
      </c>
    </row>
    <row r="16" spans="1:49" s="126" customFormat="1" x14ac:dyDescent="0.2">
      <c r="A16" s="296">
        <f ca="1">INDIRECT(ADDRESS(Данные!$A8,4,1,1,"Данные"), 1)</f>
        <v>45280.020833333336</v>
      </c>
      <c r="B16" s="349">
        <f ca="1">ROUND(INDIRECT(ADDRESS(Данные!$A8,B$1,1,1,"Данные"), 1),2)</f>
        <v>33661.81</v>
      </c>
      <c r="C16" s="129">
        <f ca="1">ROUND(INDIRECT(ADDRESS(Данные!$A8,C$1,1,1,"Данные"), 1),2)</f>
        <v>8901.17</v>
      </c>
      <c r="D16" s="152">
        <f ca="1">(B16-B15)*D$10</f>
        <v>580.00000000174623</v>
      </c>
      <c r="E16" s="316">
        <f ca="1">(C16-C15)*D$10</f>
        <v>60.000000001309672</v>
      </c>
      <c r="F16" s="127">
        <f ca="1">ROUND(INDIRECT(ADDRESS(Данные!$A8,F$1,1,1,"Данные"), 1),2)</f>
        <v>3002.71</v>
      </c>
      <c r="G16" s="129">
        <f ca="1">ROUND(INDIRECT(ADDRESS(Данные!$A8,G$1,1,1,"Данные"), 1),2)</f>
        <v>1961.66</v>
      </c>
      <c r="H16" s="152">
        <f ca="1">(F16-F15)*H$10</f>
        <v>270.00000000043656</v>
      </c>
      <c r="I16" s="314">
        <f ca="1">(G16-G15)*H$10</f>
        <v>120.00000000057298</v>
      </c>
      <c r="J16" s="349">
        <f ca="1">ROUND(INDIRECT(ADDRESS(Данные!$A8,J$1,1,1,"Данные"), 1),2)</f>
        <v>810.07</v>
      </c>
      <c r="K16" s="129">
        <f ca="1">ROUND(INDIRECT(ADDRESS(Данные!$A8,K$1,1,1,"Данные"), 1),2)</f>
        <v>74.510000000000005</v>
      </c>
      <c r="L16" s="152">
        <f ca="1">(J16-J15)*L$10</f>
        <v>75.000000000102318</v>
      </c>
      <c r="M16" s="316">
        <f ca="1">(K16-K15)*L$10</f>
        <v>15.000000000007674</v>
      </c>
      <c r="N16" s="346">
        <f ca="1">ROUND(INDIRECT(ADDRESS(Данные!$A8,N$1,1,1,"Данные"), 1),2)</f>
        <v>1167.6199999999999</v>
      </c>
      <c r="O16" s="129">
        <f ca="1">ROUND(INDIRECT(ADDRESS(Данные!$A8,O$1,1,1,"Данные"), 1),2)</f>
        <v>507.07</v>
      </c>
      <c r="P16" s="152">
        <f ca="1">(N16-N15)*P$10</f>
        <v>339.99999999969077</v>
      </c>
      <c r="Q16" s="314">
        <f ca="1">(O16-O15)*P$10</f>
        <v>59.99999999994543</v>
      </c>
      <c r="R16" s="349">
        <f ca="1">ROUND(INDIRECT(ADDRESS(Данные!$A8,R$1,1,1,"Данные"), 1),2)</f>
        <v>6425.28</v>
      </c>
      <c r="S16" s="129">
        <f ca="1">ROUND(INDIRECT(ADDRESS(Данные!$A8,S$1,1,1,"Данные"), 1),2)</f>
        <v>2151.4</v>
      </c>
      <c r="T16" s="152">
        <f ca="1">(R16-R15)*T$10</f>
        <v>139.99999999941792</v>
      </c>
      <c r="U16" s="314">
        <f ca="1">(S16-S15)*T$10</f>
        <v>0</v>
      </c>
      <c r="V16" s="349">
        <f ca="1">ROUND(INDIRECT(ADDRESS(Данные!$A8,V$1,1,1,"Данные"), 1),2)</f>
        <v>21031.8</v>
      </c>
      <c r="W16" s="353">
        <f ca="1">ROUND(INDIRECT(ADDRESS(Данные!$A8,W$1,1,1,"Данные"), 1),2)</f>
        <v>4569.63</v>
      </c>
      <c r="X16" s="152">
        <f ca="1">(V16-V15)*X$10</f>
        <v>0</v>
      </c>
      <c r="Y16" s="316">
        <f ca="1">(W16-W15)*X$10</f>
        <v>0</v>
      </c>
      <c r="Z16" s="351">
        <f ca="1">INDIRECT(ADDRESS(Данные!$A8,4,1,1,"Данные"), 1)</f>
        <v>45280.020833333336</v>
      </c>
      <c r="AA16" s="346">
        <f ca="1">ROUND(INDIRECT(ADDRESS(Данные!$A8,AA$1,1,1,"Данные"), 1),2)</f>
        <v>810.07</v>
      </c>
      <c r="AB16" s="129">
        <f ca="1">ROUND(INDIRECT(ADDRESS(Данные!$A8,AB$1,1,1,"Данные"), 1),2)</f>
        <v>74.510000000000005</v>
      </c>
      <c r="AC16" s="152">
        <f ca="1">(AA16-AA15)*AC$10</f>
        <v>75.000000000102318</v>
      </c>
      <c r="AD16" s="314">
        <f ca="1">(AB16-AB15)*AC$10</f>
        <v>15.000000000007674</v>
      </c>
      <c r="AE16" s="349">
        <f ca="1">ROUND(INDIRECT(ADDRESS(Данные!$A8,AE$1,1,1,"Данные"), 1),2)</f>
        <v>4554.84</v>
      </c>
      <c r="AF16" s="129">
        <f ca="1">ROUND(INDIRECT(ADDRESS(Данные!$A8,AF$1,1,1,"Данные"), 1),2)</f>
        <v>4387.54</v>
      </c>
      <c r="AG16" s="152">
        <f ca="1">(AE16-AE15)*AG$10</f>
        <v>59.99999999994543</v>
      </c>
      <c r="AH16" s="316">
        <f ca="1">(AF16-AF15)*AG$10</f>
        <v>44.999999999618012</v>
      </c>
      <c r="AI16" s="349">
        <f ca="1">ROUND(INDIRECT(ADDRESS(Данные!$A8,AI$1,1,1,"Данные"), 1),2)</f>
        <v>1864.32</v>
      </c>
      <c r="AJ16" s="129">
        <f ca="1">ROUND(INDIRECT(ADDRESS(Данные!$A8,AJ$1,1,1,"Данные"), 1),2)</f>
        <v>1448.51</v>
      </c>
      <c r="AK16" s="152">
        <f ca="1">(AI16-AI15)*AK$10</f>
        <v>59.99999999994543</v>
      </c>
      <c r="AL16" s="316">
        <f ca="1">(AJ16-AJ15)*AK$10</f>
        <v>29.999999999972715</v>
      </c>
      <c r="AM16" s="349"/>
      <c r="AN16" s="129"/>
      <c r="AO16" s="152"/>
      <c r="AP16" s="316"/>
      <c r="AQ16" s="317"/>
      <c r="AR16" s="129"/>
      <c r="AS16" s="128"/>
      <c r="AT16" s="292"/>
      <c r="AU16" s="285">
        <f ca="1">INDIRECT(ADDRESS(Данные!$A8,4,1,1,"Данные"), 1)</f>
        <v>45280.020833333336</v>
      </c>
      <c r="AV16" s="299">
        <f ca="1">D16+H16+L16+P16+T16+X16+AC16+AG16+AK16+AO16+AS16</f>
        <v>1600.000000001387</v>
      </c>
      <c r="AW16" s="343">
        <f ca="1">E16+I16+M16+Q16+U16+Y16+AD16+AH16+AL16+AP16++AT16</f>
        <v>345.00000000143416</v>
      </c>
    </row>
    <row r="17" spans="1:60" s="126" customFormat="1" x14ac:dyDescent="0.2">
      <c r="A17" s="296">
        <f ca="1">INDIRECT(ADDRESS(Данные!$A9,4,1,1,"Данные"), 1)</f>
        <v>45280.041666666664</v>
      </c>
      <c r="B17" s="349">
        <f ca="1">ROUND(INDIRECT(ADDRESS(Данные!$A9,B$1,1,1,"Данные"), 1),2)</f>
        <v>33662.11</v>
      </c>
      <c r="C17" s="129">
        <f ca="1">ROUND(INDIRECT(ADDRESS(Данные!$A9,C$1,1,1,"Данные"), 1),2)</f>
        <v>8901.2000000000007</v>
      </c>
      <c r="D17" s="152">
        <f ca="1">(B17-B15)*D$10</f>
        <v>1180.000000007567</v>
      </c>
      <c r="E17" s="316">
        <f ca="1">(C17-C15)*D$10</f>
        <v>120.00000000261934</v>
      </c>
      <c r="F17" s="127">
        <f ca="1">ROUND(INDIRECT(ADDRESS(Данные!$A9,F$1,1,1,"Данные"), 1),2)</f>
        <v>3002.79</v>
      </c>
      <c r="G17" s="129">
        <f ca="1">ROUND(INDIRECT(ADDRESS(Данные!$A9,G$1,1,1,"Данные"), 1),2)</f>
        <v>1961.69</v>
      </c>
      <c r="H17" s="152">
        <f ca="1">(F17-F15)*H$10</f>
        <v>510.00000000021828</v>
      </c>
      <c r="I17" s="314">
        <f ca="1">(G17-G15)*H$10</f>
        <v>210.00000000049113</v>
      </c>
      <c r="J17" s="349">
        <f ca="1">ROUND(INDIRECT(ADDRESS(Данные!$A9,J$1,1,1,"Данные"), 1),2)</f>
        <v>810.11</v>
      </c>
      <c r="K17" s="129">
        <f ca="1">ROUND(INDIRECT(ADDRESS(Данные!$A9,K$1,1,1,"Данные"), 1),2)</f>
        <v>74.510000000000005</v>
      </c>
      <c r="L17" s="152">
        <f ca="1">(J17-J15)*L$10</f>
        <v>135.00000000004775</v>
      </c>
      <c r="M17" s="316">
        <f ca="1">(K17-K15)*L$10</f>
        <v>15.000000000007674</v>
      </c>
      <c r="N17" s="346">
        <f ca="1">ROUND(INDIRECT(ADDRESS(Данные!$A9,N$1,1,1,"Данные"), 1),2)</f>
        <v>1167.78</v>
      </c>
      <c r="O17" s="129">
        <f ca="1">ROUND(INDIRECT(ADDRESS(Данные!$A9,O$1,1,1,"Данные"), 1),2)</f>
        <v>507.09</v>
      </c>
      <c r="P17" s="152">
        <f ca="1">(N17-N15)*P$10</f>
        <v>659.99999999985448</v>
      </c>
      <c r="Q17" s="314">
        <f ca="1">(O17-O15)*P$10</f>
        <v>99.999999999909051</v>
      </c>
      <c r="R17" s="349">
        <f ca="1">ROUND(INDIRECT(ADDRESS(Данные!$A9,R$1,1,1,"Данные"), 1),2)</f>
        <v>6425.35</v>
      </c>
      <c r="S17" s="129">
        <f ca="1">ROUND(INDIRECT(ADDRESS(Данные!$A9,S$1,1,1,"Данные"), 1),2)</f>
        <v>2151.41</v>
      </c>
      <c r="T17" s="152">
        <f ca="1">(R17-R15)*T$10</f>
        <v>280.00000000065484</v>
      </c>
      <c r="U17" s="314">
        <f ca="1">(S17-S15)*T$10</f>
        <v>19.999999999527063</v>
      </c>
      <c r="V17" s="349">
        <f ca="1">ROUND(INDIRECT(ADDRESS(Данные!$A9,V$1,1,1,"Данные"), 1),2)</f>
        <v>21031.8</v>
      </c>
      <c r="W17" s="353">
        <f ca="1">ROUND(INDIRECT(ADDRESS(Данные!$A9,W$1,1,1,"Данные"), 1),2)</f>
        <v>4569.63</v>
      </c>
      <c r="X17" s="152">
        <f ca="1">(V17-V15)*X$10</f>
        <v>0</v>
      </c>
      <c r="Y17" s="316">
        <f ca="1">(W17-W15)*X$10</f>
        <v>0</v>
      </c>
      <c r="Z17" s="351">
        <f ca="1">INDIRECT(ADDRESS(Данные!$A9,4,1,1,"Данные"), 1)</f>
        <v>45280.041666666664</v>
      </c>
      <c r="AA17" s="346">
        <f ca="1">ROUND(INDIRECT(ADDRESS(Данные!$A9,AA$1,1,1,"Данные"), 1),2)</f>
        <v>810.11</v>
      </c>
      <c r="AB17" s="129">
        <f ca="1">ROUND(INDIRECT(ADDRESS(Данные!$A9,AB$1,1,1,"Данные"), 1),2)</f>
        <v>74.510000000000005</v>
      </c>
      <c r="AC17" s="152">
        <f ca="1">(AA17-AA15)*AC$10</f>
        <v>135.00000000004775</v>
      </c>
      <c r="AD17" s="314">
        <f ca="1">(AB17-AB15)*AC$10</f>
        <v>15.000000000007674</v>
      </c>
      <c r="AE17" s="349">
        <f ca="1">ROUND(INDIRECT(ADDRESS(Данные!$A9,AE$1,1,1,"Данные"), 1),2)</f>
        <v>4554.88</v>
      </c>
      <c r="AF17" s="129">
        <f ca="1">ROUND(INDIRECT(ADDRESS(Данные!$A9,AF$1,1,1,"Данные"), 1),2)</f>
        <v>4387.57</v>
      </c>
      <c r="AG17" s="152">
        <f ca="1">(AE17-AE15)*AG$10</f>
        <v>119.99999999989086</v>
      </c>
      <c r="AH17" s="316">
        <f ca="1">(AF17-AF15)*AG$10</f>
        <v>89.999999999236024</v>
      </c>
      <c r="AI17" s="349">
        <f ca="1">ROUND(INDIRECT(ADDRESS(Данные!$A9,AI$1,1,1,"Данные"), 1),2)</f>
        <v>1864.33</v>
      </c>
      <c r="AJ17" s="129">
        <f ca="1">ROUND(INDIRECT(ADDRESS(Данные!$A9,AJ$1,1,1,"Данные"), 1),2)</f>
        <v>1448.52</v>
      </c>
      <c r="AK17" s="152">
        <f ca="1">(AI17-AI15)*AK$10</f>
        <v>69.999999999936335</v>
      </c>
      <c r="AL17" s="316">
        <f ca="1">(AJ17-AJ15)*AK$10</f>
        <v>39.99999999996362</v>
      </c>
      <c r="AM17" s="349"/>
      <c r="AN17" s="129"/>
      <c r="AO17" s="152"/>
      <c r="AP17" s="316"/>
      <c r="AQ17" s="317"/>
      <c r="AR17" s="129"/>
      <c r="AS17" s="152">
        <f>(AQ17-AQ15)*AS$10</f>
        <v>0</v>
      </c>
      <c r="AT17" s="314">
        <f>(AR17-AR15)*AT$7</f>
        <v>0</v>
      </c>
      <c r="AU17" s="285">
        <f ca="1">INDIRECT(ADDRESS(Данные!$A9,4,1,1,"Данные"), 1)</f>
        <v>45280.041666666664</v>
      </c>
      <c r="AV17" s="299">
        <f ca="1">D17+H17+L17+P17+T17+X17+AC17+AG17+AK17+AO17+AS17</f>
        <v>3090.0000000082173</v>
      </c>
      <c r="AW17" s="343">
        <f ca="1">E17+I17+M17+Q17+U17+Y17+AD17+AH17+AL17+AP17++AT17</f>
        <v>610.00000000176158</v>
      </c>
    </row>
    <row r="18" spans="1:60" s="126" customFormat="1" x14ac:dyDescent="0.2">
      <c r="A18" s="296">
        <f ca="1">INDIRECT(ADDRESS(Данные!$A10,4,1,1,"Данные"), 1)</f>
        <v>45280.0625</v>
      </c>
      <c r="B18" s="349">
        <f ca="1">ROUND(INDIRECT(ADDRESS(Данные!$A10,B$1,1,1,"Данные"), 1),2)</f>
        <v>33662.400000000001</v>
      </c>
      <c r="C18" s="129">
        <f ca="1">ROUND(INDIRECT(ADDRESS(Данные!$A10,C$1,1,1,"Данные"), 1),2)</f>
        <v>8901.23</v>
      </c>
      <c r="D18" s="152">
        <f ca="1">(B18-B17)*D$10</f>
        <v>580.00000000174623</v>
      </c>
      <c r="E18" s="316">
        <f ca="1">(C18-C17)*D$10</f>
        <v>59.999999997671694</v>
      </c>
      <c r="F18" s="127">
        <f ca="1">ROUND(INDIRECT(ADDRESS(Данные!$A10,F$1,1,1,"Данные"), 1),2)</f>
        <v>3002.88</v>
      </c>
      <c r="G18" s="129">
        <f ca="1">ROUND(INDIRECT(ADDRESS(Данные!$A10,G$1,1,1,"Данные"), 1),2)</f>
        <v>1961.72</v>
      </c>
      <c r="H18" s="152">
        <f ca="1">(F18-F17)*H$10</f>
        <v>270.00000000043656</v>
      </c>
      <c r="I18" s="314">
        <f ca="1">(G18-G17)*H$10</f>
        <v>89.999999999918145</v>
      </c>
      <c r="J18" s="349">
        <f ca="1">ROUND(INDIRECT(ADDRESS(Данные!$A10,J$1,1,1,"Данные"), 1),2)</f>
        <v>810.16</v>
      </c>
      <c r="K18" s="129">
        <f ca="1">ROUND(INDIRECT(ADDRESS(Данные!$A10,K$1,1,1,"Данные"), 1),2)</f>
        <v>74.510000000000005</v>
      </c>
      <c r="L18" s="152">
        <f ca="1">(J18-J17)*L$10</f>
        <v>74.999999999931788</v>
      </c>
      <c r="M18" s="316">
        <f ca="1">(K18-K17)*L$10</f>
        <v>0</v>
      </c>
      <c r="N18" s="346">
        <f ca="1">ROUND(INDIRECT(ADDRESS(Данные!$A10,N$1,1,1,"Данные"), 1),2)</f>
        <v>1167.94</v>
      </c>
      <c r="O18" s="129">
        <f ca="1">ROUND(INDIRECT(ADDRESS(Данные!$A10,O$1,1,1,"Данные"), 1),2)</f>
        <v>507.12</v>
      </c>
      <c r="P18" s="152">
        <f ca="1">(N18-N17)*P$10</f>
        <v>320.00000000016371</v>
      </c>
      <c r="Q18" s="314">
        <f ca="1">(O18-O17)*P$10</f>
        <v>60.000000000059117</v>
      </c>
      <c r="R18" s="349">
        <f ca="1">ROUND(INDIRECT(ADDRESS(Данные!$A10,R$1,1,1,"Данные"), 1),2)</f>
        <v>6425.42</v>
      </c>
      <c r="S18" s="129">
        <f ca="1">ROUND(INDIRECT(ADDRESS(Данные!$A10,S$1,1,1,"Данные"), 1),2)</f>
        <v>2151.42</v>
      </c>
      <c r="T18" s="152">
        <f ca="1">(R18-R17)*T$10</f>
        <v>139.99999999941792</v>
      </c>
      <c r="U18" s="314">
        <f ca="1">(S18-S17)*T$10</f>
        <v>20.000000000436557</v>
      </c>
      <c r="V18" s="349">
        <f ca="1">ROUND(INDIRECT(ADDRESS(Данные!$A10,V$1,1,1,"Данные"), 1),2)</f>
        <v>21031.8</v>
      </c>
      <c r="W18" s="353">
        <f ca="1">ROUND(INDIRECT(ADDRESS(Данные!$A10,W$1,1,1,"Данные"), 1),2)</f>
        <v>4569.63</v>
      </c>
      <c r="X18" s="152">
        <f ca="1">(V18-V17)*X$10</f>
        <v>0</v>
      </c>
      <c r="Y18" s="316">
        <f ca="1">(W18-W17)*X$10</f>
        <v>0</v>
      </c>
      <c r="Z18" s="351">
        <f ca="1">INDIRECT(ADDRESS(Данные!$A10,4,1,1,"Данные"), 1)</f>
        <v>45280.0625</v>
      </c>
      <c r="AA18" s="346">
        <f ca="1">ROUND(INDIRECT(ADDRESS(Данные!$A10,AA$1,1,1,"Данные"), 1),2)</f>
        <v>810.16</v>
      </c>
      <c r="AB18" s="129">
        <f ca="1">ROUND(INDIRECT(ADDRESS(Данные!$A10,AB$1,1,1,"Данные"), 1),2)</f>
        <v>74.510000000000005</v>
      </c>
      <c r="AC18" s="152">
        <f ca="1">(AA18-AA17)*AC$10</f>
        <v>74.999999999931788</v>
      </c>
      <c r="AD18" s="314">
        <f ca="1">(AB18-AB17)*AC$10</f>
        <v>0</v>
      </c>
      <c r="AE18" s="349">
        <f ca="1">ROUND(INDIRECT(ADDRESS(Данные!$A10,AE$1,1,1,"Данные"), 1),2)</f>
        <v>4554.92</v>
      </c>
      <c r="AF18" s="129">
        <f ca="1">ROUND(INDIRECT(ADDRESS(Данные!$A10,AF$1,1,1,"Данные"), 1),2)</f>
        <v>4387.6000000000004</v>
      </c>
      <c r="AG18" s="152">
        <f ca="1">(AE18-AE17)*AG$10</f>
        <v>59.99999999994543</v>
      </c>
      <c r="AH18" s="316">
        <f ca="1">(AF18-AF17)*AG$10</f>
        <v>45.000000000982254</v>
      </c>
      <c r="AI18" s="349">
        <f ca="1">ROUND(INDIRECT(ADDRESS(Данные!$A10,AI$1,1,1,"Данные"), 1),2)</f>
        <v>1864.34</v>
      </c>
      <c r="AJ18" s="129">
        <f ca="1">ROUND(INDIRECT(ADDRESS(Данные!$A10,AJ$1,1,1,"Данные"), 1),2)</f>
        <v>1448.53</v>
      </c>
      <c r="AK18" s="152">
        <f ca="1">(AI18-AI17)*AK$10</f>
        <v>9.9999999999909051</v>
      </c>
      <c r="AL18" s="316">
        <f ca="1">(AJ18-AJ17)*AK$10</f>
        <v>9.9999999999909051</v>
      </c>
      <c r="AM18" s="349"/>
      <c r="AN18" s="129"/>
      <c r="AO18" s="152"/>
      <c r="AP18" s="316"/>
      <c r="AQ18" s="317"/>
      <c r="AR18" s="129"/>
      <c r="AS18" s="152"/>
      <c r="AT18" s="314"/>
      <c r="AU18" s="285">
        <f ca="1">INDIRECT(ADDRESS(Данные!$A10,4,1,1,"Данные"), 1)</f>
        <v>45280.0625</v>
      </c>
      <c r="AV18" s="299">
        <f t="shared" ref="AV18:AV63" ca="1" si="0">D18+H18+L18+P18+T18+X18+AC18+AG18+AK18+AO18+AS18</f>
        <v>1530.0000000015643</v>
      </c>
      <c r="AW18" s="343">
        <f t="shared" ref="AW18:AW63" ca="1" si="1">E18+I18+M18+Q18+U18+Y18+AD18+AH18+AL18+AP18++AT18</f>
        <v>284.99999999905867</v>
      </c>
    </row>
    <row r="19" spans="1:60" s="126" customFormat="1" x14ac:dyDescent="0.2">
      <c r="A19" s="296">
        <f ca="1">INDIRECT(ADDRESS(Данные!$A11,4,1,1,"Данные"), 1)</f>
        <v>45280.083333333336</v>
      </c>
      <c r="B19" s="349">
        <f ca="1">ROUND(INDIRECT(ADDRESS(Данные!$A11,B$1,1,1,"Данные"), 1),2)</f>
        <v>33662.69</v>
      </c>
      <c r="C19" s="129">
        <f ca="1">ROUND(INDIRECT(ADDRESS(Данные!$A11,C$1,1,1,"Данные"), 1),2)</f>
        <v>8901.26</v>
      </c>
      <c r="D19" s="152">
        <f ca="1">(B19-B17)*D$10</f>
        <v>1160.0000000034925</v>
      </c>
      <c r="E19" s="316">
        <f ca="1">(C19-C17)*D$10</f>
        <v>119.99999999898137</v>
      </c>
      <c r="F19" s="127">
        <f ca="1">ROUND(INDIRECT(ADDRESS(Данные!$A11,F$1,1,1,"Данные"), 1),2)</f>
        <v>3002.96</v>
      </c>
      <c r="G19" s="129">
        <f ca="1">ROUND(INDIRECT(ADDRESS(Данные!$A11,G$1,1,1,"Данные"), 1),2)</f>
        <v>1961.75</v>
      </c>
      <c r="H19" s="152">
        <f ca="1">(F19-F17)*H$10</f>
        <v>510.00000000021828</v>
      </c>
      <c r="I19" s="314">
        <f ca="1">(G19-G17)*H$10</f>
        <v>179.99999999983629</v>
      </c>
      <c r="J19" s="349">
        <f ca="1">ROUND(INDIRECT(ADDRESS(Данные!$A11,J$1,1,1,"Данные"), 1),2)</f>
        <v>810.2</v>
      </c>
      <c r="K19" s="129">
        <f ca="1">ROUND(INDIRECT(ADDRESS(Данные!$A11,K$1,1,1,"Данные"), 1),2)</f>
        <v>74.52</v>
      </c>
      <c r="L19" s="152">
        <f ca="1">(J19-J17)*L$10</f>
        <v>135.00000000004775</v>
      </c>
      <c r="M19" s="316">
        <f ca="1">(K19-K17)*L$10</f>
        <v>14.999999999986358</v>
      </c>
      <c r="N19" s="346">
        <f ca="1">ROUND(INDIRECT(ADDRESS(Данные!$A11,N$1,1,1,"Данные"), 1),2)</f>
        <v>1168.0999999999999</v>
      </c>
      <c r="O19" s="129">
        <f ca="1">ROUND(INDIRECT(ADDRESS(Данные!$A11,O$1,1,1,"Данные"), 1),2)</f>
        <v>507.14</v>
      </c>
      <c r="P19" s="152">
        <f ca="1">(N19-N17)*P$10</f>
        <v>639.99999999987267</v>
      </c>
      <c r="Q19" s="314">
        <f ca="1">(O19-O17)*P$10</f>
        <v>100.00000000002274</v>
      </c>
      <c r="R19" s="349">
        <f ca="1">ROUND(INDIRECT(ADDRESS(Данные!$A11,R$1,1,1,"Данные"), 1),2)</f>
        <v>6425.5</v>
      </c>
      <c r="S19" s="129">
        <f ca="1">ROUND(INDIRECT(ADDRESS(Данные!$A11,S$1,1,1,"Данные"), 1),2)</f>
        <v>2151.4299999999998</v>
      </c>
      <c r="T19" s="152">
        <f ca="1">(R19-R17)*T$10</f>
        <v>299.9999999992724</v>
      </c>
      <c r="U19" s="314">
        <f ca="1">(S19-S17)*T$10</f>
        <v>39.99999999996362</v>
      </c>
      <c r="V19" s="349">
        <f ca="1">ROUND(INDIRECT(ADDRESS(Данные!$A11,V$1,1,1,"Данные"), 1),2)</f>
        <v>21031.8</v>
      </c>
      <c r="W19" s="353">
        <f ca="1">ROUND(INDIRECT(ADDRESS(Данные!$A11,W$1,1,1,"Данные"), 1),2)</f>
        <v>4569.63</v>
      </c>
      <c r="X19" s="152">
        <f ca="1">(V19-V17)*X$10</f>
        <v>0</v>
      </c>
      <c r="Y19" s="316">
        <f ca="1">(W19-W17)*X$10</f>
        <v>0</v>
      </c>
      <c r="Z19" s="351">
        <f ca="1">INDIRECT(ADDRESS(Данные!$A11,4,1,1,"Данные"), 1)</f>
        <v>45280.083333333336</v>
      </c>
      <c r="AA19" s="346">
        <f ca="1">ROUND(INDIRECT(ADDRESS(Данные!$A11,AA$1,1,1,"Данные"), 1),2)</f>
        <v>810.2</v>
      </c>
      <c r="AB19" s="129">
        <f ca="1">ROUND(INDIRECT(ADDRESS(Данные!$A11,AB$1,1,1,"Данные"), 1),2)</f>
        <v>74.52</v>
      </c>
      <c r="AC19" s="152">
        <f ca="1">(AA19-AA17)*AC$10</f>
        <v>135.00000000004775</v>
      </c>
      <c r="AD19" s="314">
        <f ca="1">(AB19-AB17)*AC$10</f>
        <v>14.999999999986358</v>
      </c>
      <c r="AE19" s="349">
        <f ca="1">ROUND(INDIRECT(ADDRESS(Данные!$A11,AE$1,1,1,"Данные"), 1),2)</f>
        <v>4554.96</v>
      </c>
      <c r="AF19" s="129">
        <f ca="1">ROUND(INDIRECT(ADDRESS(Данные!$A11,AF$1,1,1,"Данные"), 1),2)</f>
        <v>4387.63</v>
      </c>
      <c r="AG19" s="152">
        <f ca="1">(AE19-AE17)*AG$10</f>
        <v>119.99999999989086</v>
      </c>
      <c r="AH19" s="316">
        <f ca="1">(AF19-AF17)*AG$10</f>
        <v>90.000000000600267</v>
      </c>
      <c r="AI19" s="349">
        <f ca="1">ROUND(INDIRECT(ADDRESS(Данные!$A11,AI$1,1,1,"Данные"), 1),2)</f>
        <v>1864.35</v>
      </c>
      <c r="AJ19" s="129">
        <f ca="1">ROUND(INDIRECT(ADDRESS(Данные!$A11,AJ$1,1,1,"Данные"), 1),2)</f>
        <v>1448.53</v>
      </c>
      <c r="AK19" s="152">
        <f ca="1">(AI19-AI17)*AK$10</f>
        <v>19.99999999998181</v>
      </c>
      <c r="AL19" s="316">
        <f ca="1">(AJ19-AJ17)*AK$10</f>
        <v>9.9999999999909051</v>
      </c>
      <c r="AM19" s="349"/>
      <c r="AN19" s="129"/>
      <c r="AO19" s="152"/>
      <c r="AP19" s="316"/>
      <c r="AQ19" s="317"/>
      <c r="AR19" s="129"/>
      <c r="AS19" s="152">
        <f>(AQ19-AQ17)*AS$10</f>
        <v>0</v>
      </c>
      <c r="AT19" s="314">
        <f>(AR19-AR17)*AT$7</f>
        <v>0</v>
      </c>
      <c r="AU19" s="285">
        <f ca="1">INDIRECT(ADDRESS(Данные!$A11,4,1,1,"Данные"), 1)</f>
        <v>45280.083333333336</v>
      </c>
      <c r="AV19" s="299">
        <f t="shared" ca="1" si="0"/>
        <v>3020.000000002824</v>
      </c>
      <c r="AW19" s="343">
        <f t="shared" ca="1" si="1"/>
        <v>569.9999999993679</v>
      </c>
    </row>
    <row r="20" spans="1:60" s="126" customFormat="1" x14ac:dyDescent="0.2">
      <c r="A20" s="296">
        <f ca="1">INDIRECT(ADDRESS(Данные!$A12,4,1,1,"Данные"), 1)</f>
        <v>45280.104166666664</v>
      </c>
      <c r="B20" s="349">
        <f ca="1">ROUND(INDIRECT(ADDRESS(Данные!$A12,B$1,1,1,"Данные"), 1),2)</f>
        <v>33662.97</v>
      </c>
      <c r="C20" s="129">
        <f ca="1">ROUND(INDIRECT(ADDRESS(Данные!$A12,C$1,1,1,"Данные"), 1),2)</f>
        <v>8901.2900000000009</v>
      </c>
      <c r="D20" s="152">
        <f ca="1">(B20-B19)*D$10</f>
        <v>559.99999999767169</v>
      </c>
      <c r="E20" s="316">
        <f ca="1">(C20-C19)*D$10</f>
        <v>60.000000001309672</v>
      </c>
      <c r="F20" s="127">
        <f ca="1">ROUND(INDIRECT(ADDRESS(Данные!$A12,F$1,1,1,"Данные"), 1),2)</f>
        <v>3003.04</v>
      </c>
      <c r="G20" s="129">
        <f ca="1">ROUND(INDIRECT(ADDRESS(Данные!$A12,G$1,1,1,"Данные"), 1),2)</f>
        <v>1961.79</v>
      </c>
      <c r="H20" s="152">
        <f ca="1">(F20-F19)*H$10</f>
        <v>239.99999999978172</v>
      </c>
      <c r="I20" s="314">
        <f ca="1">(G20-G19)*H$10</f>
        <v>119.99999999989086</v>
      </c>
      <c r="J20" s="349">
        <f ca="1">ROUND(INDIRECT(ADDRESS(Данные!$A12,J$1,1,1,"Данные"), 1),2)</f>
        <v>810.25</v>
      </c>
      <c r="K20" s="129">
        <f ca="1">ROUND(INDIRECT(ADDRESS(Данные!$A12,K$1,1,1,"Данные"), 1),2)</f>
        <v>74.52</v>
      </c>
      <c r="L20" s="152">
        <f ca="1">(J20-J19)*L$10</f>
        <v>74.999999999931788</v>
      </c>
      <c r="M20" s="316">
        <f ca="1">(K20-K19)*L$10</f>
        <v>0</v>
      </c>
      <c r="N20" s="346">
        <f ca="1">ROUND(INDIRECT(ADDRESS(Данные!$A12,N$1,1,1,"Данные"), 1),2)</f>
        <v>1168.25</v>
      </c>
      <c r="O20" s="129">
        <f ca="1">ROUND(INDIRECT(ADDRESS(Данные!$A12,O$1,1,1,"Данные"), 1),2)</f>
        <v>507.17</v>
      </c>
      <c r="P20" s="152">
        <f ca="1">(N20-N19)*P$10</f>
        <v>300.0000000001819</v>
      </c>
      <c r="Q20" s="314">
        <f ca="1">(O20-O19)*P$10</f>
        <v>60.000000000059117</v>
      </c>
      <c r="R20" s="349">
        <f ca="1">ROUND(INDIRECT(ADDRESS(Данные!$A12,R$1,1,1,"Данные"), 1),2)</f>
        <v>6425.57</v>
      </c>
      <c r="S20" s="129">
        <f ca="1">ROUND(INDIRECT(ADDRESS(Данные!$A12,S$1,1,1,"Данные"), 1),2)</f>
        <v>2151.44</v>
      </c>
      <c r="T20" s="152">
        <f ca="1">(R20-R19)*T$10</f>
        <v>139.99999999941792</v>
      </c>
      <c r="U20" s="314">
        <f ca="1">(S20-S19)*T$10</f>
        <v>20.000000000436557</v>
      </c>
      <c r="V20" s="349">
        <f ca="1">ROUND(INDIRECT(ADDRESS(Данные!$A12,V$1,1,1,"Данные"), 1),2)</f>
        <v>21031.8</v>
      </c>
      <c r="W20" s="353">
        <f ca="1">ROUND(INDIRECT(ADDRESS(Данные!$A12,W$1,1,1,"Данные"), 1),2)</f>
        <v>4569.63</v>
      </c>
      <c r="X20" s="152">
        <f ca="1">(V20-V19)*X$10</f>
        <v>0</v>
      </c>
      <c r="Y20" s="316">
        <f ca="1">(W20-W19)*X$10</f>
        <v>0</v>
      </c>
      <c r="Z20" s="351">
        <f ca="1">INDIRECT(ADDRESS(Данные!$A12,4,1,1,"Данные"), 1)</f>
        <v>45280.104166666664</v>
      </c>
      <c r="AA20" s="346">
        <f ca="1">ROUND(INDIRECT(ADDRESS(Данные!$A12,AA$1,1,1,"Данные"), 1),2)</f>
        <v>810.25</v>
      </c>
      <c r="AB20" s="129">
        <f ca="1">ROUND(INDIRECT(ADDRESS(Данные!$A12,AB$1,1,1,"Данные"), 1),2)</f>
        <v>74.52</v>
      </c>
      <c r="AC20" s="152">
        <f ca="1">(AA20-AA19)*AC$10</f>
        <v>74.999999999931788</v>
      </c>
      <c r="AD20" s="314">
        <f ca="1">(AB20-AB19)*AC$10</f>
        <v>0</v>
      </c>
      <c r="AE20" s="349">
        <f ca="1">ROUND(INDIRECT(ADDRESS(Данные!$A12,AE$1,1,1,"Данные"), 1),2)</f>
        <v>4555</v>
      </c>
      <c r="AF20" s="129">
        <f ca="1">ROUND(INDIRECT(ADDRESS(Данные!$A12,AF$1,1,1,"Данные"), 1),2)</f>
        <v>4387.66</v>
      </c>
      <c r="AG20" s="152">
        <f ca="1">(AE20-AE19)*AG$10</f>
        <v>59.99999999994543</v>
      </c>
      <c r="AH20" s="316">
        <f ca="1">(AF20-AF19)*AG$10</f>
        <v>44.999999999618012</v>
      </c>
      <c r="AI20" s="349">
        <f ca="1">ROUND(INDIRECT(ADDRESS(Данные!$A12,AI$1,1,1,"Данные"), 1),2)</f>
        <v>1864.39</v>
      </c>
      <c r="AJ20" s="129">
        <f ca="1">ROUND(INDIRECT(ADDRESS(Данные!$A12,AJ$1,1,1,"Данные"), 1),2)</f>
        <v>1448.56</v>
      </c>
      <c r="AK20" s="152">
        <f ca="1">(AI20-AI19)*AK$10</f>
        <v>40.000000000190994</v>
      </c>
      <c r="AL20" s="316">
        <f ca="1">(AJ20-AJ19)*AK$10</f>
        <v>29.999999999972715</v>
      </c>
      <c r="AM20" s="349"/>
      <c r="AN20" s="129"/>
      <c r="AO20" s="152"/>
      <c r="AP20" s="316"/>
      <c r="AQ20" s="317"/>
      <c r="AR20" s="129"/>
      <c r="AS20" s="152"/>
      <c r="AT20" s="314"/>
      <c r="AU20" s="285">
        <f ca="1">INDIRECT(ADDRESS(Данные!$A12,4,1,1,"Данные"), 1)</f>
        <v>45280.104166666664</v>
      </c>
      <c r="AV20" s="299">
        <f t="shared" ca="1" si="0"/>
        <v>1489.9999999970532</v>
      </c>
      <c r="AW20" s="343">
        <f t="shared" ca="1" si="1"/>
        <v>335.00000000128694</v>
      </c>
    </row>
    <row r="21" spans="1:60" s="126" customFormat="1" x14ac:dyDescent="0.2">
      <c r="A21" s="296">
        <f ca="1">INDIRECT(ADDRESS(Данные!$A13,4,1,1,"Данные"), 1)</f>
        <v>45280.125</v>
      </c>
      <c r="B21" s="349">
        <f ca="1">ROUND(INDIRECT(ADDRESS(Данные!$A13,B$1,1,1,"Данные"), 1),2)</f>
        <v>33663.25</v>
      </c>
      <c r="C21" s="129">
        <f ca="1">ROUND(INDIRECT(ADDRESS(Данные!$A13,C$1,1,1,"Данные"), 1),2)</f>
        <v>8901.32</v>
      </c>
      <c r="D21" s="152">
        <f ca="1">(B21-B19)*D$10</f>
        <v>1119.9999999953434</v>
      </c>
      <c r="E21" s="316">
        <f ca="1">(C21-C19)*D$10</f>
        <v>119.99999999898137</v>
      </c>
      <c r="F21" s="127">
        <f ca="1">ROUND(INDIRECT(ADDRESS(Данные!$A13,F$1,1,1,"Данные"), 1),2)</f>
        <v>3003.13</v>
      </c>
      <c r="G21" s="129">
        <f ca="1">ROUND(INDIRECT(ADDRESS(Данные!$A13,G$1,1,1,"Данные"), 1),2)</f>
        <v>1961.82</v>
      </c>
      <c r="H21" s="152">
        <f ca="1">(F21-F19)*H$10</f>
        <v>510.00000000021828</v>
      </c>
      <c r="I21" s="314">
        <f ca="1">(G21-G19)*H$10</f>
        <v>209.99999999980901</v>
      </c>
      <c r="J21" s="349">
        <f ca="1">ROUND(INDIRECT(ADDRESS(Данные!$A13,J$1,1,1,"Данные"), 1),2)</f>
        <v>810.3</v>
      </c>
      <c r="K21" s="129">
        <f ca="1">ROUND(INDIRECT(ADDRESS(Данные!$A13,K$1,1,1,"Данные"), 1),2)</f>
        <v>74.52</v>
      </c>
      <c r="L21" s="152">
        <f ca="1">(J21-J19)*L$10</f>
        <v>149.99999999986358</v>
      </c>
      <c r="M21" s="316">
        <f ca="1">(K21-K19)*L$10</f>
        <v>0</v>
      </c>
      <c r="N21" s="346">
        <f ca="1">ROUND(INDIRECT(ADDRESS(Данные!$A13,N$1,1,1,"Данные"), 1),2)</f>
        <v>1168.4000000000001</v>
      </c>
      <c r="O21" s="129">
        <f ca="1">ROUND(INDIRECT(ADDRESS(Данные!$A13,O$1,1,1,"Данные"), 1),2)</f>
        <v>507.19</v>
      </c>
      <c r="P21" s="152">
        <f ca="1">(N21-N19)*P$10</f>
        <v>600.0000000003638</v>
      </c>
      <c r="Q21" s="314">
        <f ca="1">(O21-O19)*P$10</f>
        <v>100.00000000002274</v>
      </c>
      <c r="R21" s="349">
        <f ca="1">ROUND(INDIRECT(ADDRESS(Данные!$A13,R$1,1,1,"Данные"), 1),2)</f>
        <v>6425.64</v>
      </c>
      <c r="S21" s="129">
        <f ca="1">ROUND(INDIRECT(ADDRESS(Данные!$A13,S$1,1,1,"Данные"), 1),2)</f>
        <v>2151.4499999999998</v>
      </c>
      <c r="T21" s="152">
        <f ca="1">(R21-R19)*T$10</f>
        <v>280.00000000065484</v>
      </c>
      <c r="U21" s="314">
        <f ca="1">(S21-S19)*T$10</f>
        <v>39.99999999996362</v>
      </c>
      <c r="V21" s="349">
        <f ca="1">ROUND(INDIRECT(ADDRESS(Данные!$A13,V$1,1,1,"Данные"), 1),2)</f>
        <v>21031.8</v>
      </c>
      <c r="W21" s="353">
        <f ca="1">ROUND(INDIRECT(ADDRESS(Данные!$A13,W$1,1,1,"Данные"), 1),2)</f>
        <v>4569.63</v>
      </c>
      <c r="X21" s="152">
        <f ca="1">(V21-V19)*X$10</f>
        <v>0</v>
      </c>
      <c r="Y21" s="316">
        <f ca="1">(W21-W19)*X$10</f>
        <v>0</v>
      </c>
      <c r="Z21" s="351">
        <f ca="1">INDIRECT(ADDRESS(Данные!$A13,4,1,1,"Данные"), 1)</f>
        <v>45280.125</v>
      </c>
      <c r="AA21" s="346">
        <f ca="1">ROUND(INDIRECT(ADDRESS(Данные!$A13,AA$1,1,1,"Данные"), 1),2)</f>
        <v>810.3</v>
      </c>
      <c r="AB21" s="129">
        <f ca="1">ROUND(INDIRECT(ADDRESS(Данные!$A13,AB$1,1,1,"Данные"), 1),2)</f>
        <v>74.52</v>
      </c>
      <c r="AC21" s="152">
        <f ca="1">(AA21-AA19)*AC$10</f>
        <v>149.99999999986358</v>
      </c>
      <c r="AD21" s="314">
        <f ca="1">(AB21-AB19)*AC$10</f>
        <v>0</v>
      </c>
      <c r="AE21" s="349">
        <f ca="1">ROUND(INDIRECT(ADDRESS(Данные!$A13,AE$1,1,1,"Данные"), 1),2)</f>
        <v>4555.04</v>
      </c>
      <c r="AF21" s="129">
        <f ca="1">ROUND(INDIRECT(ADDRESS(Данные!$A13,AF$1,1,1,"Данные"), 1),2)</f>
        <v>4387.6899999999996</v>
      </c>
      <c r="AG21" s="152">
        <f ca="1">(AE21-AE19)*AG$10</f>
        <v>119.99999999989086</v>
      </c>
      <c r="AH21" s="316">
        <f ca="1">(AF21-AF19)*AG$10</f>
        <v>89.999999999236024</v>
      </c>
      <c r="AI21" s="349">
        <f ca="1">ROUND(INDIRECT(ADDRESS(Данные!$A13,AI$1,1,1,"Данные"), 1),2)</f>
        <v>1864.45</v>
      </c>
      <c r="AJ21" s="129">
        <f ca="1">ROUND(INDIRECT(ADDRESS(Данные!$A13,AJ$1,1,1,"Данные"), 1),2)</f>
        <v>1448.59</v>
      </c>
      <c r="AK21" s="152">
        <f ca="1">(AI21-AI19)*AK$10</f>
        <v>100.00000000013642</v>
      </c>
      <c r="AL21" s="316">
        <f ca="1">(AJ21-AJ19)*AK$10</f>
        <v>59.99999999994543</v>
      </c>
      <c r="AM21" s="349"/>
      <c r="AN21" s="129"/>
      <c r="AO21" s="152"/>
      <c r="AP21" s="316"/>
      <c r="AQ21" s="317"/>
      <c r="AR21" s="129"/>
      <c r="AS21" s="152">
        <f>(AQ21-AQ19)*AS$10</f>
        <v>0</v>
      </c>
      <c r="AT21" s="314">
        <f>(AR21-AR19)*AT$7</f>
        <v>0</v>
      </c>
      <c r="AU21" s="285">
        <f ca="1">INDIRECT(ADDRESS(Данные!$A13,4,1,1,"Данные"), 1)</f>
        <v>45280.125</v>
      </c>
      <c r="AV21" s="299">
        <f t="shared" ca="1" si="0"/>
        <v>3029.9999999963347</v>
      </c>
      <c r="AW21" s="343">
        <f t="shared" ca="1" si="1"/>
        <v>619.99999999795818</v>
      </c>
      <c r="BH21" s="126" t="s">
        <v>2</v>
      </c>
    </row>
    <row r="22" spans="1:60" s="126" customFormat="1" x14ac:dyDescent="0.2">
      <c r="A22" s="296">
        <f ca="1">INDIRECT(ADDRESS(Данные!$A14,4,1,1,"Данные"), 1)</f>
        <v>45280.145833333336</v>
      </c>
      <c r="B22" s="349">
        <f ca="1">ROUND(INDIRECT(ADDRESS(Данные!$A14,B$1,1,1,"Данные"), 1),2)</f>
        <v>33663.53</v>
      </c>
      <c r="C22" s="129">
        <f ca="1">ROUND(INDIRECT(ADDRESS(Данные!$A14,C$1,1,1,"Данные"), 1),2)</f>
        <v>8901.35</v>
      </c>
      <c r="D22" s="152">
        <f ca="1">(B22-B21)*D$10</f>
        <v>559.99999999767169</v>
      </c>
      <c r="E22" s="316">
        <f ca="1">(C22-C21)*D$10</f>
        <v>60.000000001309672</v>
      </c>
      <c r="F22" s="127">
        <f ca="1">ROUND(INDIRECT(ADDRESS(Данные!$A14,F$1,1,1,"Данные"), 1),2)</f>
        <v>3003.21</v>
      </c>
      <c r="G22" s="129">
        <f ca="1">ROUND(INDIRECT(ADDRESS(Данные!$A14,G$1,1,1,"Данные"), 1),2)</f>
        <v>1961.85</v>
      </c>
      <c r="H22" s="152">
        <f ca="1">(F22-F21)*H$10</f>
        <v>239.99999999978172</v>
      </c>
      <c r="I22" s="314">
        <f ca="1">(G22-G21)*H$10</f>
        <v>89.999999999918145</v>
      </c>
      <c r="J22" s="349">
        <f ca="1">ROUND(INDIRECT(ADDRESS(Данные!$A14,J$1,1,1,"Данные"), 1),2)</f>
        <v>810.35</v>
      </c>
      <c r="K22" s="129">
        <f ca="1">ROUND(INDIRECT(ADDRESS(Данные!$A14,K$1,1,1,"Данные"), 1),2)</f>
        <v>74.53</v>
      </c>
      <c r="L22" s="152">
        <f ca="1">(J22-J21)*L$10</f>
        <v>75.000000000102318</v>
      </c>
      <c r="M22" s="316">
        <f ca="1">(K22-K21)*L$10</f>
        <v>15.000000000007674</v>
      </c>
      <c r="N22" s="346">
        <f ca="1">ROUND(INDIRECT(ADDRESS(Данные!$A14,N$1,1,1,"Данные"), 1),2)</f>
        <v>1168.55</v>
      </c>
      <c r="O22" s="129">
        <f ca="1">ROUND(INDIRECT(ADDRESS(Данные!$A14,O$1,1,1,"Данные"), 1),2)</f>
        <v>507.22</v>
      </c>
      <c r="P22" s="152">
        <f ca="1">(N22-N21)*P$10</f>
        <v>299.99999999972715</v>
      </c>
      <c r="Q22" s="314">
        <f ca="1">(O22-O21)*P$10</f>
        <v>60.000000000059117</v>
      </c>
      <c r="R22" s="349">
        <f ca="1">ROUND(INDIRECT(ADDRESS(Данные!$A14,R$1,1,1,"Данные"), 1),2)</f>
        <v>6425.72</v>
      </c>
      <c r="S22" s="129">
        <f ca="1">ROUND(INDIRECT(ADDRESS(Данные!$A14,S$1,1,1,"Данные"), 1),2)</f>
        <v>2151.46</v>
      </c>
      <c r="T22" s="152">
        <f ca="1">(R22-R21)*T$10</f>
        <v>159.99999999985448</v>
      </c>
      <c r="U22" s="314">
        <f ca="1">(S22-S21)*T$10</f>
        <v>20.000000000436557</v>
      </c>
      <c r="V22" s="349">
        <f ca="1">ROUND(INDIRECT(ADDRESS(Данные!$A14,V$1,1,1,"Данные"), 1),2)</f>
        <v>21031.8</v>
      </c>
      <c r="W22" s="353">
        <f ca="1">ROUND(INDIRECT(ADDRESS(Данные!$A14,W$1,1,1,"Данные"), 1),2)</f>
        <v>4569.63</v>
      </c>
      <c r="X22" s="152">
        <f ca="1">(V22-V21)*X$10</f>
        <v>0</v>
      </c>
      <c r="Y22" s="316">
        <f ca="1">(W22-W21)*X$10</f>
        <v>0</v>
      </c>
      <c r="Z22" s="351">
        <f ca="1">INDIRECT(ADDRESS(Данные!$A14,4,1,1,"Данные"), 1)</f>
        <v>45280.145833333336</v>
      </c>
      <c r="AA22" s="346">
        <f ca="1">ROUND(INDIRECT(ADDRESS(Данные!$A14,AA$1,1,1,"Данные"), 1),2)</f>
        <v>810.35</v>
      </c>
      <c r="AB22" s="129">
        <f ca="1">ROUND(INDIRECT(ADDRESS(Данные!$A14,AB$1,1,1,"Данные"), 1),2)</f>
        <v>74.53</v>
      </c>
      <c r="AC22" s="152">
        <f ca="1">(AA22-AA21)*AC$10</f>
        <v>75.000000000102318</v>
      </c>
      <c r="AD22" s="314">
        <f ca="1">(AB22-AB21)*AC$10</f>
        <v>15.000000000007674</v>
      </c>
      <c r="AE22" s="349">
        <f ca="1">ROUND(INDIRECT(ADDRESS(Данные!$A14,AE$1,1,1,"Данные"), 1),2)</f>
        <v>4555.08</v>
      </c>
      <c r="AF22" s="129">
        <f ca="1">ROUND(INDIRECT(ADDRESS(Данные!$A14,AF$1,1,1,"Данные"), 1),2)</f>
        <v>4387.72</v>
      </c>
      <c r="AG22" s="152">
        <f ca="1">(AE22-AE21)*AG$10</f>
        <v>59.99999999994543</v>
      </c>
      <c r="AH22" s="316">
        <f ca="1">(AF22-AF21)*AG$10</f>
        <v>45.000000000982254</v>
      </c>
      <c r="AI22" s="349">
        <f ca="1">ROUND(INDIRECT(ADDRESS(Данные!$A14,AI$1,1,1,"Данные"), 1),2)</f>
        <v>1864.51</v>
      </c>
      <c r="AJ22" s="129">
        <f ca="1">ROUND(INDIRECT(ADDRESS(Данные!$A14,AJ$1,1,1,"Данные"), 1),2)</f>
        <v>1448.63</v>
      </c>
      <c r="AK22" s="152">
        <f ca="1">(AI22-AI21)*AK$10</f>
        <v>59.99999999994543</v>
      </c>
      <c r="AL22" s="316">
        <f ca="1">(AJ22-AJ21)*AK$10</f>
        <v>40.000000000190994</v>
      </c>
      <c r="AM22" s="349"/>
      <c r="AN22" s="129"/>
      <c r="AO22" s="152"/>
      <c r="AP22" s="316"/>
      <c r="AQ22" s="317"/>
      <c r="AR22" s="129"/>
      <c r="AS22" s="152"/>
      <c r="AT22" s="314"/>
      <c r="AU22" s="285">
        <f ca="1">INDIRECT(ADDRESS(Данные!$A14,4,1,1,"Данные"), 1)</f>
        <v>45280.145833333336</v>
      </c>
      <c r="AV22" s="299">
        <f t="shared" ca="1" si="0"/>
        <v>1529.9999999971305</v>
      </c>
      <c r="AW22" s="343">
        <f t="shared" ca="1" si="1"/>
        <v>345.00000000291209</v>
      </c>
    </row>
    <row r="23" spans="1:60" s="126" customFormat="1" x14ac:dyDescent="0.2">
      <c r="A23" s="296">
        <f ca="1">INDIRECT(ADDRESS(Данные!$A15,4,1,1,"Данные"), 1)</f>
        <v>45280.166666666664</v>
      </c>
      <c r="B23" s="349">
        <f ca="1">ROUND(INDIRECT(ADDRESS(Данные!$A15,B$1,1,1,"Данные"), 1),2)</f>
        <v>33663.81</v>
      </c>
      <c r="C23" s="129">
        <f ca="1">ROUND(INDIRECT(ADDRESS(Данные!$A15,C$1,1,1,"Данные"), 1),2)</f>
        <v>8901.3799999999992</v>
      </c>
      <c r="D23" s="152">
        <f ca="1">(B23-B21)*D$10</f>
        <v>1119.9999999953434</v>
      </c>
      <c r="E23" s="316">
        <f ca="1">(C23-C21)*D$10</f>
        <v>119.99999999898137</v>
      </c>
      <c r="F23" s="127">
        <f ca="1">ROUND(INDIRECT(ADDRESS(Данные!$A15,F$1,1,1,"Данные"), 1),2)</f>
        <v>3003.3</v>
      </c>
      <c r="G23" s="129">
        <f ca="1">ROUND(INDIRECT(ADDRESS(Данные!$A15,G$1,1,1,"Данные"), 1),2)</f>
        <v>1961.88</v>
      </c>
      <c r="H23" s="152">
        <f ca="1">(F23-F21)*H$10</f>
        <v>510.00000000021828</v>
      </c>
      <c r="I23" s="314">
        <f ca="1">(G23-G21)*H$10</f>
        <v>180.00000000051841</v>
      </c>
      <c r="J23" s="349">
        <f ca="1">ROUND(INDIRECT(ADDRESS(Данные!$A15,J$1,1,1,"Данные"), 1),2)</f>
        <v>810.39</v>
      </c>
      <c r="K23" s="129">
        <f ca="1">ROUND(INDIRECT(ADDRESS(Данные!$A15,K$1,1,1,"Данные"), 1),2)</f>
        <v>74.53</v>
      </c>
      <c r="L23" s="152">
        <f ca="1">(J23-J21)*L$10</f>
        <v>135.00000000004775</v>
      </c>
      <c r="M23" s="316">
        <f ca="1">(K23-K21)*L$10</f>
        <v>15.000000000007674</v>
      </c>
      <c r="N23" s="346">
        <f ca="1">ROUND(INDIRECT(ADDRESS(Данные!$A15,N$1,1,1,"Данные"), 1),2)</f>
        <v>1168.7</v>
      </c>
      <c r="O23" s="129">
        <f ca="1">ROUND(INDIRECT(ADDRESS(Данные!$A15,O$1,1,1,"Данные"), 1),2)</f>
        <v>507.24</v>
      </c>
      <c r="P23" s="152">
        <f ca="1">(N23-N21)*P$10</f>
        <v>599.99999999990905</v>
      </c>
      <c r="Q23" s="314">
        <f ca="1">(O23-O21)*P$10</f>
        <v>100.00000000002274</v>
      </c>
      <c r="R23" s="349">
        <f ca="1">ROUND(INDIRECT(ADDRESS(Данные!$A15,R$1,1,1,"Данные"), 1),2)</f>
        <v>6425.79</v>
      </c>
      <c r="S23" s="129">
        <f ca="1">ROUND(INDIRECT(ADDRESS(Данные!$A15,S$1,1,1,"Данные"), 1),2)</f>
        <v>2151.4699999999998</v>
      </c>
      <c r="T23" s="152">
        <f ca="1">(R23-R21)*T$10</f>
        <v>299.9999999992724</v>
      </c>
      <c r="U23" s="314">
        <f ca="1">(S23-S21)*T$10</f>
        <v>39.99999999996362</v>
      </c>
      <c r="V23" s="349">
        <f ca="1">ROUND(INDIRECT(ADDRESS(Данные!$A15,V$1,1,1,"Данные"), 1),2)</f>
        <v>21031.8</v>
      </c>
      <c r="W23" s="353">
        <f ca="1">ROUND(INDIRECT(ADDRESS(Данные!$A15,W$1,1,1,"Данные"), 1),2)</f>
        <v>4569.63</v>
      </c>
      <c r="X23" s="152">
        <f ca="1">(V23-V21)*X$10</f>
        <v>0</v>
      </c>
      <c r="Y23" s="316">
        <f ca="1">(W23-W21)*X$10</f>
        <v>0</v>
      </c>
      <c r="Z23" s="351">
        <f ca="1">INDIRECT(ADDRESS(Данные!$A15,4,1,1,"Данные"), 1)</f>
        <v>45280.166666666664</v>
      </c>
      <c r="AA23" s="346">
        <f ca="1">ROUND(INDIRECT(ADDRESS(Данные!$A15,AA$1,1,1,"Данные"), 1),2)</f>
        <v>810.39</v>
      </c>
      <c r="AB23" s="129">
        <f ca="1">ROUND(INDIRECT(ADDRESS(Данные!$A15,AB$1,1,1,"Данные"), 1),2)</f>
        <v>74.53</v>
      </c>
      <c r="AC23" s="152">
        <f ca="1">(AA23-AA21)*AC$10</f>
        <v>135.00000000004775</v>
      </c>
      <c r="AD23" s="314">
        <f ca="1">(AB23-AB21)*AC$10</f>
        <v>15.000000000007674</v>
      </c>
      <c r="AE23" s="349">
        <f ca="1">ROUND(INDIRECT(ADDRESS(Данные!$A15,AE$1,1,1,"Данные"), 1),2)</f>
        <v>4555.1099999999997</v>
      </c>
      <c r="AF23" s="129">
        <f ca="1">ROUND(INDIRECT(ADDRESS(Данные!$A15,AF$1,1,1,"Данные"), 1),2)</f>
        <v>4387.75</v>
      </c>
      <c r="AG23" s="152">
        <f ca="1">(AE23-AE21)*AG$10</f>
        <v>104.99999999956344</v>
      </c>
      <c r="AH23" s="316">
        <f ca="1">(AF23-AF21)*AG$10</f>
        <v>90.000000000600267</v>
      </c>
      <c r="AI23" s="349">
        <f ca="1">ROUND(INDIRECT(ADDRESS(Данные!$A15,AI$1,1,1,"Данные"), 1),2)</f>
        <v>1864.55</v>
      </c>
      <c r="AJ23" s="129">
        <f ca="1">ROUND(INDIRECT(ADDRESS(Данные!$A15,AJ$1,1,1,"Данные"), 1),2)</f>
        <v>1448.65</v>
      </c>
      <c r="AK23" s="152">
        <f ca="1">(AI23-AI21)*AK$10</f>
        <v>99.999999999909051</v>
      </c>
      <c r="AL23" s="316">
        <f ca="1">(AJ23-AJ21)*AK$10</f>
        <v>60.000000000172804</v>
      </c>
      <c r="AM23" s="349"/>
      <c r="AN23" s="129"/>
      <c r="AO23" s="152"/>
      <c r="AP23" s="316"/>
      <c r="AQ23" s="317"/>
      <c r="AR23" s="129"/>
      <c r="AS23" s="152">
        <f>(AQ23-AQ21)*AS$10</f>
        <v>0</v>
      </c>
      <c r="AT23" s="314">
        <f>(AR23-AR21)*AT$7</f>
        <v>0</v>
      </c>
      <c r="AU23" s="285">
        <f ca="1">INDIRECT(ADDRESS(Данные!$A15,4,1,1,"Данные"), 1)</f>
        <v>45280.166666666664</v>
      </c>
      <c r="AV23" s="299">
        <f t="shared" ca="1" si="0"/>
        <v>3004.9999999943111</v>
      </c>
      <c r="AW23" s="343">
        <f t="shared" ca="1" si="1"/>
        <v>620.00000000027455</v>
      </c>
    </row>
    <row r="24" spans="1:60" s="126" customFormat="1" x14ac:dyDescent="0.2">
      <c r="A24" s="296">
        <f ca="1">INDIRECT(ADDRESS(Данные!$A16,4,1,1,"Данные"), 1)</f>
        <v>45280.1875</v>
      </c>
      <c r="B24" s="349">
        <f ca="1">ROUND(INDIRECT(ADDRESS(Данные!$A16,B$1,1,1,"Данные"), 1),2)</f>
        <v>33664.089999999997</v>
      </c>
      <c r="C24" s="129">
        <f ca="1">ROUND(INDIRECT(ADDRESS(Данные!$A16,C$1,1,1,"Данные"), 1),2)</f>
        <v>8901.41</v>
      </c>
      <c r="D24" s="152">
        <f ca="1">(B24-B23)*D$10</f>
        <v>559.99999999767169</v>
      </c>
      <c r="E24" s="316">
        <f ca="1">(C24-C23)*D$10</f>
        <v>60.000000001309672</v>
      </c>
      <c r="F24" s="127">
        <f ca="1">ROUND(INDIRECT(ADDRESS(Данные!$A16,F$1,1,1,"Данные"), 1),2)</f>
        <v>3003.38</v>
      </c>
      <c r="G24" s="129">
        <f ca="1">ROUND(INDIRECT(ADDRESS(Данные!$A16,G$1,1,1,"Данные"), 1),2)</f>
        <v>1961.92</v>
      </c>
      <c r="H24" s="152">
        <f ca="1">(F24-F23)*H$10</f>
        <v>239.99999999978172</v>
      </c>
      <c r="I24" s="314">
        <f ca="1">(G24-G23)*H$10</f>
        <v>119.99999999989086</v>
      </c>
      <c r="J24" s="349">
        <f ca="1">ROUND(INDIRECT(ADDRESS(Данные!$A16,J$1,1,1,"Данные"), 1),2)</f>
        <v>810.44</v>
      </c>
      <c r="K24" s="129">
        <f ca="1">ROUND(INDIRECT(ADDRESS(Данные!$A16,K$1,1,1,"Данные"), 1),2)</f>
        <v>74.53</v>
      </c>
      <c r="L24" s="152">
        <f ca="1">(J24-J23)*L$10</f>
        <v>75.000000000102318</v>
      </c>
      <c r="M24" s="316">
        <f ca="1">(K24-K23)*L$10</f>
        <v>0</v>
      </c>
      <c r="N24" s="346">
        <f ca="1">ROUND(INDIRECT(ADDRESS(Данные!$A16,N$1,1,1,"Данные"), 1),2)</f>
        <v>1168.8499999999999</v>
      </c>
      <c r="O24" s="129">
        <f ca="1">ROUND(INDIRECT(ADDRESS(Данные!$A16,O$1,1,1,"Данные"), 1),2)</f>
        <v>507.27</v>
      </c>
      <c r="P24" s="152">
        <f ca="1">(N24-N23)*P$10</f>
        <v>299.99999999972715</v>
      </c>
      <c r="Q24" s="314">
        <f ca="1">(O24-O23)*P$10</f>
        <v>59.99999999994543</v>
      </c>
      <c r="R24" s="349">
        <f ca="1">ROUND(INDIRECT(ADDRESS(Данные!$A16,R$1,1,1,"Данные"), 1),2)</f>
        <v>6425.87</v>
      </c>
      <c r="S24" s="129">
        <f ca="1">ROUND(INDIRECT(ADDRESS(Данные!$A16,S$1,1,1,"Данные"), 1),2)</f>
        <v>2151.48</v>
      </c>
      <c r="T24" s="152">
        <f ca="1">(R24-R23)*T$10</f>
        <v>159.99999999985448</v>
      </c>
      <c r="U24" s="314">
        <f ca="1">(S24-S23)*T$10</f>
        <v>20.000000000436557</v>
      </c>
      <c r="V24" s="349">
        <f ca="1">ROUND(INDIRECT(ADDRESS(Данные!$A16,V$1,1,1,"Данные"), 1),2)</f>
        <v>21031.8</v>
      </c>
      <c r="W24" s="353">
        <f ca="1">ROUND(INDIRECT(ADDRESS(Данные!$A16,W$1,1,1,"Данные"), 1),2)</f>
        <v>4569.63</v>
      </c>
      <c r="X24" s="152">
        <f ca="1">(V24-V23)*X$10</f>
        <v>0</v>
      </c>
      <c r="Y24" s="316">
        <f ca="1">(W24-W23)*X$10</f>
        <v>0</v>
      </c>
      <c r="Z24" s="351">
        <f ca="1">INDIRECT(ADDRESS(Данные!$A16,4,1,1,"Данные"), 1)</f>
        <v>45280.1875</v>
      </c>
      <c r="AA24" s="346">
        <f ca="1">ROUND(INDIRECT(ADDRESS(Данные!$A16,AA$1,1,1,"Данные"), 1),2)</f>
        <v>810.44</v>
      </c>
      <c r="AB24" s="129">
        <f ca="1">ROUND(INDIRECT(ADDRESS(Данные!$A16,AB$1,1,1,"Данные"), 1),2)</f>
        <v>74.53</v>
      </c>
      <c r="AC24" s="152">
        <f ca="1">(AA24-AA23)*AC$10</f>
        <v>75.000000000102318</v>
      </c>
      <c r="AD24" s="314">
        <f ca="1">(AB24-AB23)*AC$10</f>
        <v>0</v>
      </c>
      <c r="AE24" s="349">
        <f ca="1">ROUND(INDIRECT(ADDRESS(Данные!$A16,AE$1,1,1,"Данные"), 1),2)</f>
        <v>4555.1499999999996</v>
      </c>
      <c r="AF24" s="129">
        <f ca="1">ROUND(INDIRECT(ADDRESS(Данные!$A16,AF$1,1,1,"Данные"), 1),2)</f>
        <v>4387.78</v>
      </c>
      <c r="AG24" s="152">
        <f ca="1">(AE24-AE23)*AG$10</f>
        <v>59.99999999994543</v>
      </c>
      <c r="AH24" s="316">
        <f ca="1">(AF24-AF23)*AG$10</f>
        <v>44.999999999618012</v>
      </c>
      <c r="AI24" s="349">
        <f ca="1">ROUND(INDIRECT(ADDRESS(Данные!$A16,AI$1,1,1,"Данные"), 1),2)</f>
        <v>1864.56</v>
      </c>
      <c r="AJ24" s="129">
        <f ca="1">ROUND(INDIRECT(ADDRESS(Данные!$A16,AJ$1,1,1,"Данные"), 1),2)</f>
        <v>1448.66</v>
      </c>
      <c r="AK24" s="152">
        <f ca="1">(AI24-AI23)*AK$10</f>
        <v>9.9999999999909051</v>
      </c>
      <c r="AL24" s="316">
        <f ca="1">(AJ24-AJ23)*AK$10</f>
        <v>9.9999999999909051</v>
      </c>
      <c r="AM24" s="349"/>
      <c r="AN24" s="129"/>
      <c r="AO24" s="152"/>
      <c r="AP24" s="316"/>
      <c r="AQ24" s="317"/>
      <c r="AR24" s="129"/>
      <c r="AS24" s="152"/>
      <c r="AT24" s="314"/>
      <c r="AU24" s="285">
        <f ca="1">INDIRECT(ADDRESS(Данные!$A16,4,1,1,"Данные"), 1)</f>
        <v>45280.1875</v>
      </c>
      <c r="AV24" s="299">
        <f t="shared" ca="1" si="0"/>
        <v>1479.999999997176</v>
      </c>
      <c r="AW24" s="343">
        <f t="shared" ca="1" si="1"/>
        <v>315.00000000119144</v>
      </c>
    </row>
    <row r="25" spans="1:60" s="126" customFormat="1" x14ac:dyDescent="0.2">
      <c r="A25" s="296">
        <f ca="1">INDIRECT(ADDRESS(Данные!$A17,4,1,1,"Данные"), 1)</f>
        <v>45280.208333333336</v>
      </c>
      <c r="B25" s="349">
        <f ca="1">ROUND(INDIRECT(ADDRESS(Данные!$A17,B$1,1,1,"Данные"), 1),2)</f>
        <v>33664.370000000003</v>
      </c>
      <c r="C25" s="129">
        <f ca="1">ROUND(INDIRECT(ADDRESS(Данные!$A17,C$1,1,1,"Данные"), 1),2)</f>
        <v>8901.44</v>
      </c>
      <c r="D25" s="152">
        <f ca="1">(B25-B23)*D$10</f>
        <v>1120.0000000098953</v>
      </c>
      <c r="E25" s="316">
        <f ca="1">(C25-C23)*D$10</f>
        <v>120.00000000261934</v>
      </c>
      <c r="F25" s="127">
        <f ca="1">ROUND(INDIRECT(ADDRESS(Данные!$A17,F$1,1,1,"Данные"), 1),2)</f>
        <v>3003.47</v>
      </c>
      <c r="G25" s="129">
        <f ca="1">ROUND(INDIRECT(ADDRESS(Данные!$A17,G$1,1,1,"Данные"), 1),2)</f>
        <v>1961.95</v>
      </c>
      <c r="H25" s="152">
        <f ca="1">(F25-F23)*H$10</f>
        <v>509.99999999885404</v>
      </c>
      <c r="I25" s="314">
        <f ca="1">(G25-G23)*H$10</f>
        <v>209.99999999980901</v>
      </c>
      <c r="J25" s="349">
        <f ca="1">ROUND(INDIRECT(ADDRESS(Данные!$A17,J$1,1,1,"Данные"), 1),2)</f>
        <v>810.49</v>
      </c>
      <c r="K25" s="129">
        <f ca="1">ROUND(INDIRECT(ADDRESS(Данные!$A17,K$1,1,1,"Данные"), 1),2)</f>
        <v>74.540000000000006</v>
      </c>
      <c r="L25" s="152">
        <f ca="1">(J25-J23)*L$10</f>
        <v>150.00000000003411</v>
      </c>
      <c r="M25" s="316">
        <f ca="1">(K25-K23)*L$10</f>
        <v>15.000000000007674</v>
      </c>
      <c r="N25" s="346">
        <f ca="1">ROUND(INDIRECT(ADDRESS(Данные!$A17,N$1,1,1,"Данные"), 1),2)</f>
        <v>1169.01</v>
      </c>
      <c r="O25" s="129">
        <f ca="1">ROUND(INDIRECT(ADDRESS(Данные!$A17,O$1,1,1,"Данные"), 1),2)</f>
        <v>507.29</v>
      </c>
      <c r="P25" s="152">
        <f ca="1">(N25-N23)*P$10</f>
        <v>619.99999999989086</v>
      </c>
      <c r="Q25" s="314">
        <f ca="1">(O25-O23)*P$10</f>
        <v>100.00000000002274</v>
      </c>
      <c r="R25" s="349">
        <f ca="1">ROUND(INDIRECT(ADDRESS(Данные!$A17,R$1,1,1,"Данные"), 1),2)</f>
        <v>6425.94</v>
      </c>
      <c r="S25" s="129">
        <f ca="1">ROUND(INDIRECT(ADDRESS(Данные!$A17,S$1,1,1,"Данные"), 1),2)</f>
        <v>2151.4899999999998</v>
      </c>
      <c r="T25" s="152">
        <f ca="1">(R25-R23)*T$10</f>
        <v>299.9999999992724</v>
      </c>
      <c r="U25" s="314">
        <f ca="1">(S25-S23)*T$10</f>
        <v>39.99999999996362</v>
      </c>
      <c r="V25" s="349">
        <f ca="1">ROUND(INDIRECT(ADDRESS(Данные!$A17,V$1,1,1,"Данные"), 1),2)</f>
        <v>21031.8</v>
      </c>
      <c r="W25" s="353">
        <f ca="1">ROUND(INDIRECT(ADDRESS(Данные!$A17,W$1,1,1,"Данные"), 1),2)</f>
        <v>4569.63</v>
      </c>
      <c r="X25" s="152">
        <f ca="1">(V25-V23)*X$10</f>
        <v>0</v>
      </c>
      <c r="Y25" s="316">
        <f ca="1">(W25-W23)*X$10</f>
        <v>0</v>
      </c>
      <c r="Z25" s="351">
        <f ca="1">INDIRECT(ADDRESS(Данные!$A17,4,1,1,"Данные"), 1)</f>
        <v>45280.208333333336</v>
      </c>
      <c r="AA25" s="346">
        <f ca="1">ROUND(INDIRECT(ADDRESS(Данные!$A17,AA$1,1,1,"Данные"), 1),2)</f>
        <v>810.49</v>
      </c>
      <c r="AB25" s="129">
        <f ca="1">ROUND(INDIRECT(ADDRESS(Данные!$A17,AB$1,1,1,"Данные"), 1),2)</f>
        <v>74.540000000000006</v>
      </c>
      <c r="AC25" s="152">
        <f ca="1">(AA25-AA23)*AC$10</f>
        <v>150.00000000003411</v>
      </c>
      <c r="AD25" s="314">
        <f ca="1">(AB25-AB23)*AC$10</f>
        <v>15.000000000007674</v>
      </c>
      <c r="AE25" s="349">
        <f ca="1">ROUND(INDIRECT(ADDRESS(Данные!$A17,AE$1,1,1,"Данные"), 1),2)</f>
        <v>4555.1899999999996</v>
      </c>
      <c r="AF25" s="129">
        <f ca="1">ROUND(INDIRECT(ADDRESS(Данные!$A17,AF$1,1,1,"Данные"), 1),2)</f>
        <v>4387.8100000000004</v>
      </c>
      <c r="AG25" s="152">
        <f ca="1">(AE25-AE23)*AG$10</f>
        <v>119.99999999989086</v>
      </c>
      <c r="AH25" s="316">
        <f ca="1">(AF25-AF23)*AG$10</f>
        <v>90.000000000600267</v>
      </c>
      <c r="AI25" s="349">
        <f ca="1">ROUND(INDIRECT(ADDRESS(Данные!$A17,AI$1,1,1,"Данные"), 1),2)</f>
        <v>1864.57</v>
      </c>
      <c r="AJ25" s="129">
        <f ca="1">ROUND(INDIRECT(ADDRESS(Данные!$A17,AJ$1,1,1,"Данные"), 1),2)</f>
        <v>1448.67</v>
      </c>
      <c r="AK25" s="152">
        <f ca="1">(AI25-AI23)*AK$10</f>
        <v>19.99999999998181</v>
      </c>
      <c r="AL25" s="316">
        <f ca="1">(AJ25-AJ23)*AK$10</f>
        <v>19.99999999998181</v>
      </c>
      <c r="AM25" s="349"/>
      <c r="AN25" s="129"/>
      <c r="AO25" s="152"/>
      <c r="AP25" s="316"/>
      <c r="AQ25" s="317"/>
      <c r="AR25" s="129"/>
      <c r="AS25" s="152">
        <f>(AQ25-AQ23)*AS$10</f>
        <v>0</v>
      </c>
      <c r="AT25" s="314">
        <f>(AR25-AR23)*AT$7</f>
        <v>0</v>
      </c>
      <c r="AU25" s="285">
        <f ca="1">INDIRECT(ADDRESS(Данные!$A17,4,1,1,"Данные"), 1)</f>
        <v>45280.208333333336</v>
      </c>
      <c r="AV25" s="299">
        <f t="shared" ca="1" si="0"/>
        <v>2990.0000000078535</v>
      </c>
      <c r="AW25" s="343">
        <f t="shared" ca="1" si="1"/>
        <v>610.00000000301213</v>
      </c>
    </row>
    <row r="26" spans="1:60" s="126" customFormat="1" x14ac:dyDescent="0.2">
      <c r="A26" s="296">
        <f ca="1">INDIRECT(ADDRESS(Данные!$A18,4,1,1,"Данные"), 1)</f>
        <v>45280.229166666664</v>
      </c>
      <c r="B26" s="349">
        <f ca="1">ROUND(INDIRECT(ADDRESS(Данные!$A18,B$1,1,1,"Данные"), 1),2)</f>
        <v>33664.65</v>
      </c>
      <c r="C26" s="129">
        <f ca="1">ROUND(INDIRECT(ADDRESS(Данные!$A18,C$1,1,1,"Данные"), 1),2)</f>
        <v>8901.4699999999993</v>
      </c>
      <c r="D26" s="152">
        <f ca="1">(B26-B25)*D$10</f>
        <v>559.99999999767169</v>
      </c>
      <c r="E26" s="316">
        <f ca="1">(C26-C25)*D$10</f>
        <v>59.999999997671694</v>
      </c>
      <c r="F26" s="127">
        <f ca="1">ROUND(INDIRECT(ADDRESS(Данные!$A18,F$1,1,1,"Данные"), 1),2)</f>
        <v>3003.55</v>
      </c>
      <c r="G26" s="129">
        <f ca="1">ROUND(INDIRECT(ADDRESS(Данные!$A18,G$1,1,1,"Данные"), 1),2)</f>
        <v>1961.99</v>
      </c>
      <c r="H26" s="152">
        <f ca="1">(F26-F25)*H$10</f>
        <v>240.00000000114596</v>
      </c>
      <c r="I26" s="314">
        <f ca="1">(G26-G25)*H$10</f>
        <v>119.99999999989086</v>
      </c>
      <c r="J26" s="349">
        <f ca="1">ROUND(INDIRECT(ADDRESS(Данные!$A18,J$1,1,1,"Данные"), 1),2)</f>
        <v>810.54</v>
      </c>
      <c r="K26" s="129">
        <f ca="1">ROUND(INDIRECT(ADDRESS(Данные!$A18,K$1,1,1,"Данные"), 1),2)</f>
        <v>74.540000000000006</v>
      </c>
      <c r="L26" s="152">
        <f ca="1">(J26-J25)*L$10</f>
        <v>74.999999999931788</v>
      </c>
      <c r="M26" s="316">
        <f ca="1">(K26-K25)*L$10</f>
        <v>0</v>
      </c>
      <c r="N26" s="346">
        <f ca="1">ROUND(INDIRECT(ADDRESS(Данные!$A18,N$1,1,1,"Данные"), 1),2)</f>
        <v>1169.1600000000001</v>
      </c>
      <c r="O26" s="129">
        <f ca="1">ROUND(INDIRECT(ADDRESS(Данные!$A18,O$1,1,1,"Данные"), 1),2)</f>
        <v>507.32</v>
      </c>
      <c r="P26" s="152">
        <f ca="1">(N26-N25)*P$10</f>
        <v>300.0000000001819</v>
      </c>
      <c r="Q26" s="314">
        <f ca="1">(O26-O25)*P$10</f>
        <v>59.99999999994543</v>
      </c>
      <c r="R26" s="349">
        <f ca="1">ROUND(INDIRECT(ADDRESS(Данные!$A18,R$1,1,1,"Данные"), 1),2)</f>
        <v>6426.02</v>
      </c>
      <c r="S26" s="129">
        <f ca="1">ROUND(INDIRECT(ADDRESS(Данные!$A18,S$1,1,1,"Данные"), 1),2)</f>
        <v>2151.5</v>
      </c>
      <c r="T26" s="152">
        <f ca="1">(R26-R25)*T$10</f>
        <v>160.00000000167347</v>
      </c>
      <c r="U26" s="314">
        <f ca="1">(S26-S25)*T$10</f>
        <v>20.000000000436557</v>
      </c>
      <c r="V26" s="349">
        <f ca="1">ROUND(INDIRECT(ADDRESS(Данные!$A18,V$1,1,1,"Данные"), 1),2)</f>
        <v>21031.8</v>
      </c>
      <c r="W26" s="353">
        <f ca="1">ROUND(INDIRECT(ADDRESS(Данные!$A18,W$1,1,1,"Данные"), 1),2)</f>
        <v>4569.63</v>
      </c>
      <c r="X26" s="152">
        <f ca="1">(V26-V25)*X$10</f>
        <v>0</v>
      </c>
      <c r="Y26" s="316">
        <f ca="1">(W26-W25)*X$10</f>
        <v>0</v>
      </c>
      <c r="Z26" s="351">
        <f ca="1">INDIRECT(ADDRESS(Данные!$A18,4,1,1,"Данные"), 1)</f>
        <v>45280.229166666664</v>
      </c>
      <c r="AA26" s="346">
        <f ca="1">ROUND(INDIRECT(ADDRESS(Данные!$A18,AA$1,1,1,"Данные"), 1),2)</f>
        <v>810.54</v>
      </c>
      <c r="AB26" s="129">
        <f ca="1">ROUND(INDIRECT(ADDRESS(Данные!$A18,AB$1,1,1,"Данные"), 1),2)</f>
        <v>74.540000000000006</v>
      </c>
      <c r="AC26" s="152">
        <f ca="1">(AA26-AA25)*AC$10</f>
        <v>74.999999999931788</v>
      </c>
      <c r="AD26" s="314">
        <f ca="1">(AB26-AB25)*AC$10</f>
        <v>0</v>
      </c>
      <c r="AE26" s="349">
        <f ca="1">ROUND(INDIRECT(ADDRESS(Данные!$A18,AE$1,1,1,"Данные"), 1),2)</f>
        <v>4555.2299999999996</v>
      </c>
      <c r="AF26" s="129">
        <f ca="1">ROUND(INDIRECT(ADDRESS(Данные!$A18,AF$1,1,1,"Данные"), 1),2)</f>
        <v>4387.84</v>
      </c>
      <c r="AG26" s="152">
        <f ca="1">(AE26-AE25)*AG$10</f>
        <v>59.99999999994543</v>
      </c>
      <c r="AH26" s="316">
        <f ca="1">(AF26-AF25)*AG$10</f>
        <v>44.999999999618012</v>
      </c>
      <c r="AI26" s="349">
        <f ca="1">ROUND(INDIRECT(ADDRESS(Данные!$A18,AI$1,1,1,"Данные"), 1),2)</f>
        <v>1864.62</v>
      </c>
      <c r="AJ26" s="129">
        <f ca="1">ROUND(INDIRECT(ADDRESS(Данные!$A18,AJ$1,1,1,"Данные"), 1),2)</f>
        <v>1448.7</v>
      </c>
      <c r="AK26" s="152">
        <f ca="1">(AI26-AI25)*AK$10</f>
        <v>49.999999999954525</v>
      </c>
      <c r="AL26" s="316">
        <f ca="1">(AJ26-AJ25)*AK$10</f>
        <v>29.999999999972715</v>
      </c>
      <c r="AM26" s="349"/>
      <c r="AN26" s="129"/>
      <c r="AO26" s="152"/>
      <c r="AP26" s="316"/>
      <c r="AQ26" s="317"/>
      <c r="AR26" s="129"/>
      <c r="AS26" s="152"/>
      <c r="AT26" s="314"/>
      <c r="AU26" s="285">
        <f ca="1">INDIRECT(ADDRESS(Данные!$A18,4,1,1,"Данные"), 1)</f>
        <v>45280.229166666664</v>
      </c>
      <c r="AV26" s="299">
        <f t="shared" ca="1" si="0"/>
        <v>1520.0000000004366</v>
      </c>
      <c r="AW26" s="343">
        <f t="shared" ca="1" si="1"/>
        <v>334.99999999753527</v>
      </c>
    </row>
    <row r="27" spans="1:60" s="126" customFormat="1" x14ac:dyDescent="0.2">
      <c r="A27" s="296">
        <f ca="1">INDIRECT(ADDRESS(Данные!$A19,4,1,1,"Данные"), 1)</f>
        <v>45280.25</v>
      </c>
      <c r="B27" s="349">
        <f ca="1">ROUND(INDIRECT(ADDRESS(Данные!$A19,B$1,1,1,"Данные"), 1),2)</f>
        <v>33664.94</v>
      </c>
      <c r="C27" s="129">
        <f ca="1">ROUND(INDIRECT(ADDRESS(Данные!$A19,C$1,1,1,"Данные"), 1),2)</f>
        <v>8901.5</v>
      </c>
      <c r="D27" s="152">
        <f ca="1">(B27-B25)*D$10</f>
        <v>1139.9999999994179</v>
      </c>
      <c r="E27" s="316">
        <f ca="1">(C27-C25)*D$10</f>
        <v>119.99999999898137</v>
      </c>
      <c r="F27" s="127">
        <f ca="1">ROUND(INDIRECT(ADDRESS(Данные!$A19,F$1,1,1,"Данные"), 1),2)</f>
        <v>3003.63</v>
      </c>
      <c r="G27" s="129">
        <f ca="1">ROUND(INDIRECT(ADDRESS(Данные!$A19,G$1,1,1,"Данные"), 1),2)</f>
        <v>1962.02</v>
      </c>
      <c r="H27" s="152">
        <f ca="1">(F27-F25)*H$10</f>
        <v>480.00000000092768</v>
      </c>
      <c r="I27" s="314">
        <f ca="1">(G27-G25)*H$10</f>
        <v>209.99999999980901</v>
      </c>
      <c r="J27" s="349">
        <f ca="1">ROUND(INDIRECT(ADDRESS(Данные!$A19,J$1,1,1,"Данные"), 1),2)</f>
        <v>810.58</v>
      </c>
      <c r="K27" s="129">
        <f ca="1">ROUND(INDIRECT(ADDRESS(Данные!$A19,K$1,1,1,"Данные"), 1),2)</f>
        <v>74.540000000000006</v>
      </c>
      <c r="L27" s="152">
        <f ca="1">(J27-J25)*L$10</f>
        <v>135.00000000004775</v>
      </c>
      <c r="M27" s="316">
        <f ca="1">(K27-K25)*L$10</f>
        <v>0</v>
      </c>
      <c r="N27" s="346">
        <f ca="1">ROUND(INDIRECT(ADDRESS(Данные!$A19,N$1,1,1,"Данные"), 1),2)</f>
        <v>1169.32</v>
      </c>
      <c r="O27" s="129">
        <f ca="1">ROUND(INDIRECT(ADDRESS(Данные!$A19,O$1,1,1,"Данные"), 1),2)</f>
        <v>507.34</v>
      </c>
      <c r="P27" s="152">
        <f ca="1">(N27-N25)*P$10</f>
        <v>619.99999999989086</v>
      </c>
      <c r="Q27" s="314">
        <f ca="1">(O27-O25)*P$10</f>
        <v>99.999999999909051</v>
      </c>
      <c r="R27" s="349">
        <f ca="1">ROUND(INDIRECT(ADDRESS(Данные!$A19,R$1,1,1,"Данные"), 1),2)</f>
        <v>6426.09</v>
      </c>
      <c r="S27" s="129">
        <f ca="1">ROUND(INDIRECT(ADDRESS(Данные!$A19,S$1,1,1,"Данные"), 1),2)</f>
        <v>2151.5100000000002</v>
      </c>
      <c r="T27" s="152">
        <f ca="1">(R27-R25)*T$10</f>
        <v>300.00000000109139</v>
      </c>
      <c r="U27" s="314">
        <f ca="1">(S27-S25)*T$10</f>
        <v>40.000000000873115</v>
      </c>
      <c r="V27" s="349">
        <f ca="1">ROUND(INDIRECT(ADDRESS(Данные!$A19,V$1,1,1,"Данные"), 1),2)</f>
        <v>21031.8</v>
      </c>
      <c r="W27" s="353">
        <f ca="1">ROUND(INDIRECT(ADDRESS(Данные!$A19,W$1,1,1,"Данные"), 1),2)</f>
        <v>4569.63</v>
      </c>
      <c r="X27" s="152">
        <f ca="1">(V27-V25)*X$10</f>
        <v>0</v>
      </c>
      <c r="Y27" s="316">
        <f ca="1">(W27-W25)*X$10</f>
        <v>0</v>
      </c>
      <c r="Z27" s="351">
        <f ca="1">INDIRECT(ADDRESS(Данные!$A19,4,1,1,"Данные"), 1)</f>
        <v>45280.25</v>
      </c>
      <c r="AA27" s="346">
        <f ca="1">ROUND(INDIRECT(ADDRESS(Данные!$A19,AA$1,1,1,"Данные"), 1),2)</f>
        <v>810.58</v>
      </c>
      <c r="AB27" s="129">
        <f ca="1">ROUND(INDIRECT(ADDRESS(Данные!$A19,AB$1,1,1,"Данные"), 1),2)</f>
        <v>74.540000000000006</v>
      </c>
      <c r="AC27" s="152">
        <f ca="1">(AA27-AA25)*AC$10</f>
        <v>135.00000000004775</v>
      </c>
      <c r="AD27" s="314">
        <f ca="1">(AB27-AB25)*AC$10</f>
        <v>0</v>
      </c>
      <c r="AE27" s="349">
        <f ca="1">ROUND(INDIRECT(ADDRESS(Данные!$A19,AE$1,1,1,"Данные"), 1),2)</f>
        <v>4555.2700000000004</v>
      </c>
      <c r="AF27" s="129">
        <f ca="1">ROUND(INDIRECT(ADDRESS(Данные!$A19,AF$1,1,1,"Данные"), 1),2)</f>
        <v>4387.87</v>
      </c>
      <c r="AG27" s="152">
        <f ca="1">(AE27-AE25)*AG$10</f>
        <v>120.0000000012551</v>
      </c>
      <c r="AH27" s="316">
        <f ca="1">(AF27-AF25)*AG$10</f>
        <v>89.999999999236024</v>
      </c>
      <c r="AI27" s="349">
        <f ca="1">ROUND(INDIRECT(ADDRESS(Данные!$A19,AI$1,1,1,"Данные"), 1),2)</f>
        <v>1864.68</v>
      </c>
      <c r="AJ27" s="129">
        <f ca="1">ROUND(INDIRECT(ADDRESS(Данные!$A19,AJ$1,1,1,"Данные"), 1),2)</f>
        <v>1448.73</v>
      </c>
      <c r="AK27" s="152">
        <f ca="1">(AI27-AI25)*AK$10</f>
        <v>110.00000000012733</v>
      </c>
      <c r="AL27" s="316">
        <f ca="1">(AJ27-AJ25)*AK$10</f>
        <v>59.99999999994543</v>
      </c>
      <c r="AM27" s="349"/>
      <c r="AN27" s="129"/>
      <c r="AO27" s="152"/>
      <c r="AP27" s="316"/>
      <c r="AQ27" s="317"/>
      <c r="AR27" s="129"/>
      <c r="AS27" s="152">
        <f>(AQ27-AQ25)*AS$10</f>
        <v>0</v>
      </c>
      <c r="AT27" s="314">
        <f>(AR27-AR25)*AT$7</f>
        <v>0</v>
      </c>
      <c r="AU27" s="285">
        <f ca="1">INDIRECT(ADDRESS(Данные!$A19,4,1,1,"Данные"), 1)</f>
        <v>45280.25</v>
      </c>
      <c r="AV27" s="299">
        <f t="shared" ca="1" si="0"/>
        <v>3040.0000000028058</v>
      </c>
      <c r="AW27" s="343">
        <f t="shared" ca="1" si="1"/>
        <v>619.99999999875399</v>
      </c>
    </row>
    <row r="28" spans="1:60" s="126" customFormat="1" x14ac:dyDescent="0.2">
      <c r="A28" s="296">
        <f ca="1">INDIRECT(ADDRESS(Данные!$A20,4,1,1,"Данные"), 1)</f>
        <v>45280.270833333336</v>
      </c>
      <c r="B28" s="349">
        <f ca="1">ROUND(INDIRECT(ADDRESS(Данные!$A20,B$1,1,1,"Данные"), 1),2)</f>
        <v>33665.230000000003</v>
      </c>
      <c r="C28" s="129">
        <f ca="1">ROUND(INDIRECT(ADDRESS(Данные!$A20,C$1,1,1,"Данные"), 1),2)</f>
        <v>8901.5300000000007</v>
      </c>
      <c r="D28" s="152">
        <f ca="1">(B28-B27)*D$10</f>
        <v>580.00000000174623</v>
      </c>
      <c r="E28" s="316">
        <f ca="1">(C28-C27)*D$10</f>
        <v>60.000000001309672</v>
      </c>
      <c r="F28" s="127">
        <f ca="1">ROUND(INDIRECT(ADDRESS(Данные!$A20,F$1,1,1,"Данные"), 1),2)</f>
        <v>3003.72</v>
      </c>
      <c r="G28" s="129">
        <f ca="1">ROUND(INDIRECT(ADDRESS(Данные!$A20,G$1,1,1,"Данные"), 1),2)</f>
        <v>1962.05</v>
      </c>
      <c r="H28" s="152">
        <f ca="1">(F28-F27)*H$10</f>
        <v>269.99999999907232</v>
      </c>
      <c r="I28" s="314">
        <f ca="1">(G28-G27)*H$10</f>
        <v>89.999999999918145</v>
      </c>
      <c r="J28" s="349">
        <f ca="1">ROUND(INDIRECT(ADDRESS(Данные!$A20,J$1,1,1,"Данные"), 1),2)</f>
        <v>810.63</v>
      </c>
      <c r="K28" s="129">
        <f ca="1">ROUND(INDIRECT(ADDRESS(Данные!$A20,K$1,1,1,"Данные"), 1),2)</f>
        <v>74.540000000000006</v>
      </c>
      <c r="L28" s="152">
        <f ca="1">(J28-J27)*L$10</f>
        <v>74.999999999931788</v>
      </c>
      <c r="M28" s="316">
        <f ca="1">(K28-K27)*L$10</f>
        <v>0</v>
      </c>
      <c r="N28" s="346">
        <f ca="1">ROUND(INDIRECT(ADDRESS(Данные!$A20,N$1,1,1,"Данные"), 1),2)</f>
        <v>1169.49</v>
      </c>
      <c r="O28" s="129">
        <f ca="1">ROUND(INDIRECT(ADDRESS(Данные!$A20,O$1,1,1,"Данные"), 1),2)</f>
        <v>507.37</v>
      </c>
      <c r="P28" s="152">
        <f ca="1">(N28-N27)*P$10</f>
        <v>340.00000000014552</v>
      </c>
      <c r="Q28" s="314">
        <f ca="1">(O28-O27)*P$10</f>
        <v>60.000000000059117</v>
      </c>
      <c r="R28" s="349">
        <f ca="1">ROUND(INDIRECT(ADDRESS(Данные!$A20,R$1,1,1,"Данные"), 1),2)</f>
        <v>6426.17</v>
      </c>
      <c r="S28" s="129">
        <f ca="1">ROUND(INDIRECT(ADDRESS(Данные!$A20,S$1,1,1,"Данные"), 1),2)</f>
        <v>2151.52</v>
      </c>
      <c r="T28" s="152">
        <f ca="1">(R28-R27)*T$10</f>
        <v>159.99999999985448</v>
      </c>
      <c r="U28" s="314">
        <f ca="1">(S28-S27)*T$10</f>
        <v>19.999999999527063</v>
      </c>
      <c r="V28" s="349">
        <f ca="1">ROUND(INDIRECT(ADDRESS(Данные!$A20,V$1,1,1,"Данные"), 1),2)</f>
        <v>21031.8</v>
      </c>
      <c r="W28" s="353">
        <f ca="1">ROUND(INDIRECT(ADDRESS(Данные!$A20,W$1,1,1,"Данные"), 1),2)</f>
        <v>4569.63</v>
      </c>
      <c r="X28" s="152">
        <f ca="1">(V28-V27)*X$10</f>
        <v>0</v>
      </c>
      <c r="Y28" s="316">
        <f ca="1">(W28-W27)*X$10</f>
        <v>0</v>
      </c>
      <c r="Z28" s="351">
        <f ca="1">INDIRECT(ADDRESS(Данные!$A20,4,1,1,"Данные"), 1)</f>
        <v>45280.270833333336</v>
      </c>
      <c r="AA28" s="346">
        <f ca="1">ROUND(INDIRECT(ADDRESS(Данные!$A20,AA$1,1,1,"Данные"), 1),2)</f>
        <v>810.63</v>
      </c>
      <c r="AB28" s="129">
        <f ca="1">ROUND(INDIRECT(ADDRESS(Данные!$A20,AB$1,1,1,"Данные"), 1),2)</f>
        <v>74.540000000000006</v>
      </c>
      <c r="AC28" s="152">
        <f ca="1">(AA28-AA27)*AC$10</f>
        <v>74.999999999931788</v>
      </c>
      <c r="AD28" s="314">
        <f ca="1">(AB28-AB27)*AC$10</f>
        <v>0</v>
      </c>
      <c r="AE28" s="349">
        <f ca="1">ROUND(INDIRECT(ADDRESS(Данные!$A20,AE$1,1,1,"Данные"), 1),2)</f>
        <v>4555.3100000000004</v>
      </c>
      <c r="AF28" s="129">
        <f ca="1">ROUND(INDIRECT(ADDRESS(Данные!$A20,AF$1,1,1,"Данные"), 1),2)</f>
        <v>4387.8999999999996</v>
      </c>
      <c r="AG28" s="152">
        <f ca="1">(AE28-AE27)*AG$10</f>
        <v>59.99999999994543</v>
      </c>
      <c r="AH28" s="316">
        <f ca="1">(AF28-AF27)*AG$10</f>
        <v>44.999999999618012</v>
      </c>
      <c r="AI28" s="349">
        <f ca="1">ROUND(INDIRECT(ADDRESS(Данные!$A20,AI$1,1,1,"Данные"), 1),2)</f>
        <v>1864.74</v>
      </c>
      <c r="AJ28" s="129">
        <f ca="1">ROUND(INDIRECT(ADDRESS(Данные!$A20,AJ$1,1,1,"Данные"), 1),2)</f>
        <v>1448.76</v>
      </c>
      <c r="AK28" s="152">
        <f ca="1">(AI28-AI27)*AK$10</f>
        <v>59.99999999994543</v>
      </c>
      <c r="AL28" s="316">
        <f ca="1">(AJ28-AJ27)*AK$10</f>
        <v>29.999999999972715</v>
      </c>
      <c r="AM28" s="349"/>
      <c r="AN28" s="129"/>
      <c r="AO28" s="152"/>
      <c r="AP28" s="316"/>
      <c r="AQ28" s="317"/>
      <c r="AR28" s="129"/>
      <c r="AS28" s="152"/>
      <c r="AT28" s="314"/>
      <c r="AU28" s="285">
        <f ca="1">INDIRECT(ADDRESS(Данные!$A20,4,1,1,"Данные"), 1)</f>
        <v>45280.270833333336</v>
      </c>
      <c r="AV28" s="299">
        <f t="shared" ca="1" si="0"/>
        <v>1620.000000000573</v>
      </c>
      <c r="AW28" s="343">
        <f t="shared" ca="1" si="1"/>
        <v>305.00000000040473</v>
      </c>
    </row>
    <row r="29" spans="1:60" s="126" customFormat="1" x14ac:dyDescent="0.2">
      <c r="A29" s="296">
        <f ca="1">INDIRECT(ADDRESS(Данные!$A21,4,1,1,"Данные"), 1)</f>
        <v>45280.291666666664</v>
      </c>
      <c r="B29" s="349">
        <f ca="1">ROUND(INDIRECT(ADDRESS(Данные!$A21,B$1,1,1,"Данные"), 1),2)</f>
        <v>33665.53</v>
      </c>
      <c r="C29" s="129">
        <f ca="1">ROUND(INDIRECT(ADDRESS(Данные!$A21,C$1,1,1,"Данные"), 1),2)</f>
        <v>8901.56</v>
      </c>
      <c r="D29" s="152">
        <f ca="1">(B29-B27)*D$10</f>
        <v>1179.9999999930151</v>
      </c>
      <c r="E29" s="316">
        <f ca="1">(C29-C27)*D$10</f>
        <v>119.99999999898137</v>
      </c>
      <c r="F29" s="127">
        <f ca="1">ROUND(INDIRECT(ADDRESS(Данные!$A21,F$1,1,1,"Данные"), 1),2)</f>
        <v>3003.8</v>
      </c>
      <c r="G29" s="129">
        <f ca="1">ROUND(INDIRECT(ADDRESS(Данные!$A21,G$1,1,1,"Данные"), 1),2)</f>
        <v>1962.08</v>
      </c>
      <c r="H29" s="152">
        <f ca="1">(F29-F27)*H$10</f>
        <v>510.00000000021828</v>
      </c>
      <c r="I29" s="314">
        <f ca="1">(G29-G27)*H$10</f>
        <v>179.99999999983629</v>
      </c>
      <c r="J29" s="349">
        <f ca="1">ROUND(INDIRECT(ADDRESS(Данные!$A21,J$1,1,1,"Данные"), 1),2)</f>
        <v>810.68</v>
      </c>
      <c r="K29" s="129">
        <f ca="1">ROUND(INDIRECT(ADDRESS(Данные!$A21,K$1,1,1,"Данные"), 1),2)</f>
        <v>74.55</v>
      </c>
      <c r="L29" s="152">
        <f ca="1">(J29-J27)*L$10</f>
        <v>149.99999999986358</v>
      </c>
      <c r="M29" s="316">
        <f ca="1">(K29-K27)*L$10</f>
        <v>14.999999999986358</v>
      </c>
      <c r="N29" s="346">
        <f ca="1">ROUND(INDIRECT(ADDRESS(Данные!$A21,N$1,1,1,"Данные"), 1),2)</f>
        <v>1169.6600000000001</v>
      </c>
      <c r="O29" s="129">
        <f ca="1">ROUND(INDIRECT(ADDRESS(Данные!$A21,O$1,1,1,"Данные"), 1),2)</f>
        <v>507.39</v>
      </c>
      <c r="P29" s="152">
        <f ca="1">(N29-N27)*P$10</f>
        <v>680.00000000029104</v>
      </c>
      <c r="Q29" s="314">
        <f ca="1">(O29-O27)*P$10</f>
        <v>100.00000000002274</v>
      </c>
      <c r="R29" s="349">
        <f ca="1">ROUND(INDIRECT(ADDRESS(Данные!$A21,R$1,1,1,"Данные"), 1),2)</f>
        <v>6426.24</v>
      </c>
      <c r="S29" s="129">
        <f ca="1">ROUND(INDIRECT(ADDRESS(Данные!$A21,S$1,1,1,"Данные"), 1),2)</f>
        <v>2151.52</v>
      </c>
      <c r="T29" s="152">
        <f ca="1">(R29-R27)*T$10</f>
        <v>299.9999999992724</v>
      </c>
      <c r="U29" s="314">
        <f ca="1">(S29-S27)*T$10</f>
        <v>19.999999999527063</v>
      </c>
      <c r="V29" s="349">
        <f ca="1">ROUND(INDIRECT(ADDRESS(Данные!$A21,V$1,1,1,"Данные"), 1),2)</f>
        <v>21031.8</v>
      </c>
      <c r="W29" s="353">
        <f ca="1">ROUND(INDIRECT(ADDRESS(Данные!$A21,W$1,1,1,"Данные"), 1),2)</f>
        <v>4569.63</v>
      </c>
      <c r="X29" s="152">
        <f ca="1">(V29-V27)*X$10</f>
        <v>0</v>
      </c>
      <c r="Y29" s="316">
        <f ca="1">(W29-W27)*X$10</f>
        <v>0</v>
      </c>
      <c r="Z29" s="351">
        <f ca="1">INDIRECT(ADDRESS(Данные!$A21,4,1,1,"Данные"), 1)</f>
        <v>45280.291666666664</v>
      </c>
      <c r="AA29" s="346">
        <f ca="1">ROUND(INDIRECT(ADDRESS(Данные!$A21,AA$1,1,1,"Данные"), 1),2)</f>
        <v>810.68</v>
      </c>
      <c r="AB29" s="129">
        <f ca="1">ROUND(INDIRECT(ADDRESS(Данные!$A21,AB$1,1,1,"Данные"), 1),2)</f>
        <v>74.55</v>
      </c>
      <c r="AC29" s="152">
        <f ca="1">(AA29-AA27)*AC$10</f>
        <v>149.99999999986358</v>
      </c>
      <c r="AD29" s="314">
        <f ca="1">(AB29-AB27)*AC$10</f>
        <v>14.999999999986358</v>
      </c>
      <c r="AE29" s="349">
        <f ca="1">ROUND(INDIRECT(ADDRESS(Данные!$A21,AE$1,1,1,"Данные"), 1),2)</f>
        <v>4555.34</v>
      </c>
      <c r="AF29" s="129">
        <f ca="1">ROUND(INDIRECT(ADDRESS(Данные!$A21,AF$1,1,1,"Данные"), 1),2)</f>
        <v>4387.93</v>
      </c>
      <c r="AG29" s="152">
        <f ca="1">(AE29-AE27)*AG$10</f>
        <v>104.99999999956344</v>
      </c>
      <c r="AH29" s="316">
        <f ca="1">(AF29-AF27)*AG$10</f>
        <v>90.000000000600267</v>
      </c>
      <c r="AI29" s="349">
        <f ca="1">ROUND(INDIRECT(ADDRESS(Данные!$A21,AI$1,1,1,"Данные"), 1),2)</f>
        <v>1864.75</v>
      </c>
      <c r="AJ29" s="129">
        <f ca="1">ROUND(INDIRECT(ADDRESS(Данные!$A21,AJ$1,1,1,"Данные"), 1),2)</f>
        <v>1448.77</v>
      </c>
      <c r="AK29" s="152">
        <f ca="1">(AI29-AI27)*AK$10</f>
        <v>69.999999999936335</v>
      </c>
      <c r="AL29" s="316">
        <f ca="1">(AJ29-AJ27)*AK$10</f>
        <v>39.99999999996362</v>
      </c>
      <c r="AM29" s="349"/>
      <c r="AN29" s="129"/>
      <c r="AO29" s="152"/>
      <c r="AP29" s="316"/>
      <c r="AQ29" s="317"/>
      <c r="AR29" s="129"/>
      <c r="AS29" s="152">
        <f>(AQ29-AQ27)*AS$10</f>
        <v>0</v>
      </c>
      <c r="AT29" s="314">
        <f>(AR29-AR27)*AT$7</f>
        <v>0</v>
      </c>
      <c r="AU29" s="285">
        <f ca="1">INDIRECT(ADDRESS(Данные!$A21,4,1,1,"Данные"), 1)</f>
        <v>45280.291666666664</v>
      </c>
      <c r="AV29" s="299">
        <f t="shared" ca="1" si="0"/>
        <v>3144.9999999920237</v>
      </c>
      <c r="AW29" s="343">
        <f t="shared" ca="1" si="1"/>
        <v>579.99999999890406</v>
      </c>
    </row>
    <row r="30" spans="1:60" s="126" customFormat="1" x14ac:dyDescent="0.2">
      <c r="A30" s="296">
        <f ca="1">INDIRECT(ADDRESS(Данные!$A22,4,1,1,"Данные"), 1)</f>
        <v>45280.3125</v>
      </c>
      <c r="B30" s="349">
        <f ca="1">ROUND(INDIRECT(ADDRESS(Данные!$A22,B$1,1,1,"Данные"), 1),2)</f>
        <v>33665.85</v>
      </c>
      <c r="C30" s="129">
        <f ca="1">ROUND(INDIRECT(ADDRESS(Данные!$A22,C$1,1,1,"Данные"), 1),2)</f>
        <v>8901.59</v>
      </c>
      <c r="D30" s="152">
        <f ca="1">(B30-B29)*D$10</f>
        <v>639.99999999941792</v>
      </c>
      <c r="E30" s="316">
        <f ca="1">(C30-C29)*D$10</f>
        <v>60.000000001309672</v>
      </c>
      <c r="F30" s="127">
        <f ca="1">ROUND(INDIRECT(ADDRESS(Данные!$A22,F$1,1,1,"Данные"), 1),2)</f>
        <v>3003.89</v>
      </c>
      <c r="G30" s="129">
        <f ca="1">ROUND(INDIRECT(ADDRESS(Данные!$A22,G$1,1,1,"Данные"), 1),2)</f>
        <v>1962.11</v>
      </c>
      <c r="H30" s="152">
        <f ca="1">(F30-F29)*H$10</f>
        <v>269.99999999907232</v>
      </c>
      <c r="I30" s="314">
        <f ca="1">(G30-G29)*H$10</f>
        <v>89.999999999918145</v>
      </c>
      <c r="J30" s="349">
        <f ca="1">ROUND(INDIRECT(ADDRESS(Данные!$A22,J$1,1,1,"Данные"), 1),2)</f>
        <v>810.73</v>
      </c>
      <c r="K30" s="129">
        <f ca="1">ROUND(INDIRECT(ADDRESS(Данные!$A22,K$1,1,1,"Данные"), 1),2)</f>
        <v>74.55</v>
      </c>
      <c r="L30" s="152">
        <f ca="1">(J30-J29)*L$10</f>
        <v>75.000000000102318</v>
      </c>
      <c r="M30" s="316">
        <f ca="1">(K30-K29)*L$10</f>
        <v>0</v>
      </c>
      <c r="N30" s="346">
        <f ca="1">ROUND(INDIRECT(ADDRESS(Данные!$A22,N$1,1,1,"Данные"), 1),2)</f>
        <v>1169.8399999999999</v>
      </c>
      <c r="O30" s="129">
        <f ca="1">ROUND(INDIRECT(ADDRESS(Данные!$A22,O$1,1,1,"Данные"), 1),2)</f>
        <v>507.41</v>
      </c>
      <c r="P30" s="152">
        <f ca="1">(N30-N29)*P$10</f>
        <v>359.99999999967258</v>
      </c>
      <c r="Q30" s="314">
        <f ca="1">(O30-O29)*P$10</f>
        <v>40.000000000077307</v>
      </c>
      <c r="R30" s="349">
        <f ca="1">ROUND(INDIRECT(ADDRESS(Данные!$A22,R$1,1,1,"Данные"), 1),2)</f>
        <v>6426.32</v>
      </c>
      <c r="S30" s="129">
        <f ca="1">ROUND(INDIRECT(ADDRESS(Данные!$A22,S$1,1,1,"Данные"), 1),2)</f>
        <v>2151.5300000000002</v>
      </c>
      <c r="T30" s="152">
        <f ca="1">(R30-R29)*T$10</f>
        <v>159.99999999985448</v>
      </c>
      <c r="U30" s="314">
        <f ca="1">(S30-S29)*T$10</f>
        <v>20.000000000436557</v>
      </c>
      <c r="V30" s="349">
        <f ca="1">ROUND(INDIRECT(ADDRESS(Данные!$A22,V$1,1,1,"Данные"), 1),2)</f>
        <v>21031.8</v>
      </c>
      <c r="W30" s="353">
        <f ca="1">ROUND(INDIRECT(ADDRESS(Данные!$A22,W$1,1,1,"Данные"), 1),2)</f>
        <v>4569.63</v>
      </c>
      <c r="X30" s="152">
        <f ca="1">(V30-V29)*X$10</f>
        <v>0</v>
      </c>
      <c r="Y30" s="316">
        <f ca="1">(W30-W29)*X$10</f>
        <v>0</v>
      </c>
      <c r="Z30" s="351">
        <f ca="1">INDIRECT(ADDRESS(Данные!$A22,4,1,1,"Данные"), 1)</f>
        <v>45280.3125</v>
      </c>
      <c r="AA30" s="346">
        <f ca="1">ROUND(INDIRECT(ADDRESS(Данные!$A22,AA$1,1,1,"Данные"), 1),2)</f>
        <v>810.73</v>
      </c>
      <c r="AB30" s="129">
        <f ca="1">ROUND(INDIRECT(ADDRESS(Данные!$A22,AB$1,1,1,"Данные"), 1),2)</f>
        <v>74.55</v>
      </c>
      <c r="AC30" s="152">
        <f ca="1">(AA30-AA29)*AC$10</f>
        <v>75.000000000102318</v>
      </c>
      <c r="AD30" s="314">
        <f ca="1">(AB30-AB29)*AC$10</f>
        <v>0</v>
      </c>
      <c r="AE30" s="349">
        <f ca="1">ROUND(INDIRECT(ADDRESS(Данные!$A22,AE$1,1,1,"Данные"), 1),2)</f>
        <v>4555.38</v>
      </c>
      <c r="AF30" s="129">
        <f ca="1">ROUND(INDIRECT(ADDRESS(Данные!$A22,AF$1,1,1,"Данные"), 1),2)</f>
        <v>4387.96</v>
      </c>
      <c r="AG30" s="152">
        <f ca="1">(AE30-AE29)*AG$10</f>
        <v>59.99999999994543</v>
      </c>
      <c r="AH30" s="316">
        <f ca="1">(AF30-AF29)*AG$10</f>
        <v>44.999999999618012</v>
      </c>
      <c r="AI30" s="349">
        <f ca="1">ROUND(INDIRECT(ADDRESS(Данные!$A22,AI$1,1,1,"Данные"), 1),2)</f>
        <v>1864.82</v>
      </c>
      <c r="AJ30" s="129">
        <f ca="1">ROUND(INDIRECT(ADDRESS(Данные!$A22,AJ$1,1,1,"Данные"), 1),2)</f>
        <v>1448.81</v>
      </c>
      <c r="AK30" s="152">
        <f ca="1">(AI30-AI29)*AK$10</f>
        <v>69.999999999936335</v>
      </c>
      <c r="AL30" s="316">
        <f ca="1">(AJ30-AJ29)*AK$10</f>
        <v>39.99999999996362</v>
      </c>
      <c r="AM30" s="349"/>
      <c r="AN30" s="129"/>
      <c r="AO30" s="152"/>
      <c r="AP30" s="316"/>
      <c r="AQ30" s="317"/>
      <c r="AR30" s="129"/>
      <c r="AS30" s="152"/>
      <c r="AT30" s="314"/>
      <c r="AU30" s="285">
        <f ca="1">INDIRECT(ADDRESS(Данные!$A22,4,1,1,"Данные"), 1)</f>
        <v>45280.3125</v>
      </c>
      <c r="AV30" s="299">
        <f t="shared" ca="1" si="0"/>
        <v>1709.9999999981037</v>
      </c>
      <c r="AW30" s="343">
        <f t="shared" ca="1" si="1"/>
        <v>295.00000000132331</v>
      </c>
    </row>
    <row r="31" spans="1:60" s="126" customFormat="1" x14ac:dyDescent="0.2">
      <c r="A31" s="296">
        <f ca="1">INDIRECT(ADDRESS(Данные!$A23,4,1,1,"Данные"), 1)</f>
        <v>45280.333333333336</v>
      </c>
      <c r="B31" s="349">
        <f ca="1">ROUND(INDIRECT(ADDRESS(Данные!$A23,B$1,1,1,"Данные"), 1),2)</f>
        <v>33666.17</v>
      </c>
      <c r="C31" s="129">
        <f ca="1">ROUND(INDIRECT(ADDRESS(Данные!$A23,C$1,1,1,"Данные"), 1),2)</f>
        <v>8901.6200000000008</v>
      </c>
      <c r="D31" s="152">
        <f ca="1">(B31-B29)*D$10</f>
        <v>1279.9999999988358</v>
      </c>
      <c r="E31" s="316">
        <f ca="1">(C31-C29)*D$10</f>
        <v>120.00000000261934</v>
      </c>
      <c r="F31" s="127">
        <f ca="1">ROUND(INDIRECT(ADDRESS(Данные!$A23,F$1,1,1,"Данные"), 1),2)</f>
        <v>3003.97</v>
      </c>
      <c r="G31" s="129">
        <f ca="1">ROUND(INDIRECT(ADDRESS(Данные!$A23,G$1,1,1,"Данные"), 1),2)</f>
        <v>1962.14</v>
      </c>
      <c r="H31" s="152">
        <f ca="1">(F31-F29)*H$10</f>
        <v>509.99999999885404</v>
      </c>
      <c r="I31" s="314">
        <f ca="1">(G31-G29)*H$10</f>
        <v>180.00000000051841</v>
      </c>
      <c r="J31" s="349">
        <f ca="1">ROUND(INDIRECT(ADDRESS(Данные!$A23,J$1,1,1,"Данные"), 1),2)</f>
        <v>810.78</v>
      </c>
      <c r="K31" s="129">
        <f ca="1">ROUND(INDIRECT(ADDRESS(Данные!$A23,K$1,1,1,"Данные"), 1),2)</f>
        <v>74.55</v>
      </c>
      <c r="L31" s="152">
        <f ca="1">(J31-J29)*L$10</f>
        <v>150.00000000003411</v>
      </c>
      <c r="M31" s="316">
        <f ca="1">(K31-K29)*L$10</f>
        <v>0</v>
      </c>
      <c r="N31" s="346">
        <f ca="1">ROUND(INDIRECT(ADDRESS(Данные!$A23,N$1,1,1,"Данные"), 1),2)</f>
        <v>1170.04</v>
      </c>
      <c r="O31" s="129">
        <f ca="1">ROUND(INDIRECT(ADDRESS(Данные!$A23,O$1,1,1,"Данные"), 1),2)</f>
        <v>507.44</v>
      </c>
      <c r="P31" s="152">
        <f ca="1">(N31-N29)*P$10</f>
        <v>759.99999999976353</v>
      </c>
      <c r="Q31" s="314">
        <f ca="1">(O31-O29)*P$10</f>
        <v>100.00000000002274</v>
      </c>
      <c r="R31" s="349">
        <f ca="1">ROUND(INDIRECT(ADDRESS(Данные!$A23,R$1,1,1,"Данные"), 1),2)</f>
        <v>6426.39</v>
      </c>
      <c r="S31" s="129">
        <f ca="1">ROUND(INDIRECT(ADDRESS(Данные!$A23,S$1,1,1,"Данные"), 1),2)</f>
        <v>2151.54</v>
      </c>
      <c r="T31" s="152">
        <f ca="1">(R31-R29)*T$10</f>
        <v>300.00000000109139</v>
      </c>
      <c r="U31" s="314">
        <f ca="1">(S31-S29)*T$10</f>
        <v>39.99999999996362</v>
      </c>
      <c r="V31" s="349">
        <f ca="1">ROUND(INDIRECT(ADDRESS(Данные!$A23,V$1,1,1,"Данные"), 1),2)</f>
        <v>21031.8</v>
      </c>
      <c r="W31" s="353">
        <f ca="1">ROUND(INDIRECT(ADDRESS(Данные!$A23,W$1,1,1,"Данные"), 1),2)</f>
        <v>4569.63</v>
      </c>
      <c r="X31" s="152">
        <f ca="1">(V31-V29)*X$10</f>
        <v>0</v>
      </c>
      <c r="Y31" s="316">
        <f ca="1">(W31-W29)*X$10</f>
        <v>0</v>
      </c>
      <c r="Z31" s="351">
        <f ca="1">INDIRECT(ADDRESS(Данные!$A23,4,1,1,"Данные"), 1)</f>
        <v>45280.333333333336</v>
      </c>
      <c r="AA31" s="346">
        <f ca="1">ROUND(INDIRECT(ADDRESS(Данные!$A23,AA$1,1,1,"Данные"), 1),2)</f>
        <v>810.78</v>
      </c>
      <c r="AB31" s="129">
        <f ca="1">ROUND(INDIRECT(ADDRESS(Данные!$A23,AB$1,1,1,"Данные"), 1),2)</f>
        <v>74.55</v>
      </c>
      <c r="AC31" s="152">
        <f ca="1">(AA31-AA29)*AC$10</f>
        <v>150.00000000003411</v>
      </c>
      <c r="AD31" s="314">
        <f ca="1">(AB31-AB29)*AC$10</f>
        <v>0</v>
      </c>
      <c r="AE31" s="349">
        <f ca="1">ROUND(INDIRECT(ADDRESS(Данные!$A23,AE$1,1,1,"Данные"), 1),2)</f>
        <v>4555.42</v>
      </c>
      <c r="AF31" s="129">
        <f ca="1">ROUND(INDIRECT(ADDRESS(Данные!$A23,AF$1,1,1,"Данные"), 1),2)</f>
        <v>4387.99</v>
      </c>
      <c r="AG31" s="152">
        <f ca="1">(AE31-AE29)*AG$10</f>
        <v>119.99999999989086</v>
      </c>
      <c r="AH31" s="316">
        <f ca="1">(AF31-AF29)*AG$10</f>
        <v>89.999999999236024</v>
      </c>
      <c r="AI31" s="349">
        <f ca="1">ROUND(INDIRECT(ADDRESS(Данные!$A23,AI$1,1,1,"Данные"), 1),2)</f>
        <v>1864.88</v>
      </c>
      <c r="AJ31" s="129">
        <f ca="1">ROUND(INDIRECT(ADDRESS(Данные!$A23,AJ$1,1,1,"Данные"), 1),2)</f>
        <v>1448.84</v>
      </c>
      <c r="AK31" s="152">
        <f ca="1">(AI31-AI29)*AK$10</f>
        <v>130.00000000010914</v>
      </c>
      <c r="AL31" s="316">
        <f ca="1">(AJ31-AJ29)*AK$10</f>
        <v>69.999999999936335</v>
      </c>
      <c r="AM31" s="349"/>
      <c r="AN31" s="129"/>
      <c r="AO31" s="152"/>
      <c r="AP31" s="316"/>
      <c r="AQ31" s="317"/>
      <c r="AR31" s="129"/>
      <c r="AS31" s="152">
        <f>(AQ31-AQ29)*AS$10</f>
        <v>0</v>
      </c>
      <c r="AT31" s="314">
        <f>(AR31-AR29)*AT$7</f>
        <v>0</v>
      </c>
      <c r="AU31" s="285">
        <f ca="1">INDIRECT(ADDRESS(Данные!$A23,4,1,1,"Данные"), 1)</f>
        <v>45280.333333333336</v>
      </c>
      <c r="AV31" s="299">
        <f t="shared" ca="1" si="0"/>
        <v>3399.999999998613</v>
      </c>
      <c r="AW31" s="343">
        <f t="shared" ca="1" si="1"/>
        <v>600.00000000229647</v>
      </c>
    </row>
    <row r="32" spans="1:60" s="126" customFormat="1" x14ac:dyDescent="0.2">
      <c r="A32" s="296">
        <f ca="1">INDIRECT(ADDRESS(Данные!$A24,4,1,1,"Данные"), 1)</f>
        <v>45280.354166666664</v>
      </c>
      <c r="B32" s="349">
        <f ca="1">ROUND(INDIRECT(ADDRESS(Данные!$A24,B$1,1,1,"Данные"), 1),2)</f>
        <v>33666.480000000003</v>
      </c>
      <c r="C32" s="129">
        <f ca="1">ROUND(INDIRECT(ADDRESS(Данные!$A24,C$1,1,1,"Данные"), 1),2)</f>
        <v>8901.64</v>
      </c>
      <c r="D32" s="152">
        <f ca="1">(B32-B31)*D$10</f>
        <v>620.0000000098953</v>
      </c>
      <c r="E32" s="316">
        <f ca="1">(C32-C31)*D$10</f>
        <v>39.999999997235136</v>
      </c>
      <c r="F32" s="127">
        <f ca="1">ROUND(INDIRECT(ADDRESS(Данные!$A24,F$1,1,1,"Данные"), 1),2)</f>
        <v>3004.06</v>
      </c>
      <c r="G32" s="129">
        <f ca="1">ROUND(INDIRECT(ADDRESS(Данные!$A24,G$1,1,1,"Данные"), 1),2)</f>
        <v>1962.17</v>
      </c>
      <c r="H32" s="152">
        <f ca="1">(F32-F31)*H$10</f>
        <v>270.00000000043656</v>
      </c>
      <c r="I32" s="314">
        <f ca="1">(G32-G31)*H$10</f>
        <v>89.999999999918145</v>
      </c>
      <c r="J32" s="349">
        <f ca="1">ROUND(INDIRECT(ADDRESS(Данные!$A24,J$1,1,1,"Данные"), 1),2)</f>
        <v>810.82</v>
      </c>
      <c r="K32" s="129">
        <f ca="1">ROUND(INDIRECT(ADDRESS(Данные!$A24,K$1,1,1,"Данные"), 1),2)</f>
        <v>74.55</v>
      </c>
      <c r="L32" s="152">
        <f ca="1">(J32-J31)*L$10</f>
        <v>60.000000000115961</v>
      </c>
      <c r="M32" s="316">
        <f ca="1">(K32-K31)*L$10</f>
        <v>0</v>
      </c>
      <c r="N32" s="346">
        <f ca="1">ROUND(INDIRECT(ADDRESS(Данные!$A24,N$1,1,1,"Данные"), 1),2)</f>
        <v>1170.23</v>
      </c>
      <c r="O32" s="129">
        <f ca="1">ROUND(INDIRECT(ADDRESS(Данные!$A24,O$1,1,1,"Данные"), 1),2)</f>
        <v>507.46</v>
      </c>
      <c r="P32" s="152">
        <f ca="1">(N32-N31)*P$10</f>
        <v>380.00000000010914</v>
      </c>
      <c r="Q32" s="314">
        <f ca="1">(O32-O31)*P$10</f>
        <v>39.99999999996362</v>
      </c>
      <c r="R32" s="349">
        <f ca="1">ROUND(INDIRECT(ADDRESS(Данные!$A24,R$1,1,1,"Данные"), 1),2)</f>
        <v>6426.46</v>
      </c>
      <c r="S32" s="129">
        <f ca="1">ROUND(INDIRECT(ADDRESS(Данные!$A24,S$1,1,1,"Данные"), 1),2)</f>
        <v>2151.5500000000002</v>
      </c>
      <c r="T32" s="152">
        <f ca="1">(R32-R31)*T$10</f>
        <v>139.99999999941792</v>
      </c>
      <c r="U32" s="314">
        <f ca="1">(S32-S31)*T$10</f>
        <v>20.000000000436557</v>
      </c>
      <c r="V32" s="349">
        <f ca="1">ROUND(INDIRECT(ADDRESS(Данные!$A24,V$1,1,1,"Данные"), 1),2)</f>
        <v>21031.8</v>
      </c>
      <c r="W32" s="353">
        <f ca="1">ROUND(INDIRECT(ADDRESS(Данные!$A24,W$1,1,1,"Данные"), 1),2)</f>
        <v>4569.63</v>
      </c>
      <c r="X32" s="152">
        <f ca="1">(V32-V31)*X$10</f>
        <v>0</v>
      </c>
      <c r="Y32" s="316">
        <f ca="1">(W32-W31)*X$10</f>
        <v>0</v>
      </c>
      <c r="Z32" s="351">
        <f ca="1">INDIRECT(ADDRESS(Данные!$A24,4,1,1,"Данные"), 1)</f>
        <v>45280.354166666664</v>
      </c>
      <c r="AA32" s="346">
        <f ca="1">ROUND(INDIRECT(ADDRESS(Данные!$A24,AA$1,1,1,"Данные"), 1),2)</f>
        <v>810.82</v>
      </c>
      <c r="AB32" s="129">
        <f ca="1">ROUND(INDIRECT(ADDRESS(Данные!$A24,AB$1,1,1,"Данные"), 1),2)</f>
        <v>74.55</v>
      </c>
      <c r="AC32" s="152">
        <f ca="1">(AA32-AA31)*AC$10</f>
        <v>60.000000000115961</v>
      </c>
      <c r="AD32" s="314">
        <f ca="1">(AB32-AB31)*AC$10</f>
        <v>0</v>
      </c>
      <c r="AE32" s="349">
        <f ca="1">ROUND(INDIRECT(ADDRESS(Данные!$A24,AE$1,1,1,"Данные"), 1),2)</f>
        <v>4555.46</v>
      </c>
      <c r="AF32" s="129">
        <f ca="1">ROUND(INDIRECT(ADDRESS(Данные!$A24,AF$1,1,1,"Данные"), 1),2)</f>
        <v>4388.01</v>
      </c>
      <c r="AG32" s="152">
        <f ca="1">(AE32-AE31)*AG$10</f>
        <v>59.99999999994543</v>
      </c>
      <c r="AH32" s="316">
        <f ca="1">(AF32-AF31)*AG$10</f>
        <v>30.000000000654836</v>
      </c>
      <c r="AI32" s="349">
        <f ca="1">ROUND(INDIRECT(ADDRESS(Данные!$A24,AI$1,1,1,"Данные"), 1),2)</f>
        <v>1864.94</v>
      </c>
      <c r="AJ32" s="129">
        <f ca="1">ROUND(INDIRECT(ADDRESS(Данные!$A24,AJ$1,1,1,"Данные"), 1),2)</f>
        <v>1448.88</v>
      </c>
      <c r="AK32" s="152">
        <f ca="1">(AI32-AI31)*AK$10</f>
        <v>59.99999999994543</v>
      </c>
      <c r="AL32" s="316">
        <f ca="1">(AJ32-AJ31)*AK$10</f>
        <v>40.000000000190994</v>
      </c>
      <c r="AM32" s="349"/>
      <c r="AN32" s="129"/>
      <c r="AO32" s="152"/>
      <c r="AP32" s="316"/>
      <c r="AQ32" s="317"/>
      <c r="AR32" s="129"/>
      <c r="AS32" s="152"/>
      <c r="AT32" s="314"/>
      <c r="AU32" s="285">
        <f ca="1">INDIRECT(ADDRESS(Данные!$A24,4,1,1,"Данные"), 1)</f>
        <v>45280.354166666664</v>
      </c>
      <c r="AV32" s="299">
        <f t="shared" ca="1" si="0"/>
        <v>1650.0000000099817</v>
      </c>
      <c r="AW32" s="343">
        <f t="shared" ca="1" si="1"/>
        <v>259.99999999839929</v>
      </c>
    </row>
    <row r="33" spans="1:49" s="126" customFormat="1" x14ac:dyDescent="0.2">
      <c r="A33" s="296">
        <f ca="1">INDIRECT(ADDRESS(Данные!$A25,4,1,1,"Данные"), 1)</f>
        <v>45280.375</v>
      </c>
      <c r="B33" s="349">
        <f ca="1">ROUND(INDIRECT(ADDRESS(Данные!$A25,B$1,1,1,"Данные"), 1),2)</f>
        <v>33666.800000000003</v>
      </c>
      <c r="C33" s="129">
        <f ca="1">ROUND(INDIRECT(ADDRESS(Данные!$A25,C$1,1,1,"Данные"), 1),2)</f>
        <v>8901.67</v>
      </c>
      <c r="D33" s="152">
        <f ca="1">(B33-B31)*D$10</f>
        <v>1260.0000000093132</v>
      </c>
      <c r="E33" s="316">
        <f ca="1">(C33-C31)*D$10</f>
        <v>99.999999998544808</v>
      </c>
      <c r="F33" s="127">
        <f ca="1">ROUND(INDIRECT(ADDRESS(Данные!$A25,F$1,1,1,"Данные"), 1),2)</f>
        <v>3004.15</v>
      </c>
      <c r="G33" s="129">
        <f ca="1">ROUND(INDIRECT(ADDRESS(Данные!$A25,G$1,1,1,"Данные"), 1),2)</f>
        <v>1962.2</v>
      </c>
      <c r="H33" s="152">
        <f ca="1">(F33-F31)*H$10</f>
        <v>540.00000000087311</v>
      </c>
      <c r="I33" s="314">
        <f ca="1">(G33-G31)*H$10</f>
        <v>179.99999999983629</v>
      </c>
      <c r="J33" s="349">
        <f ca="1">ROUND(INDIRECT(ADDRESS(Данные!$A25,J$1,1,1,"Данные"), 1),2)</f>
        <v>810.87</v>
      </c>
      <c r="K33" s="129">
        <f ca="1">ROUND(INDIRECT(ADDRESS(Данные!$A25,K$1,1,1,"Данные"), 1),2)</f>
        <v>74.56</v>
      </c>
      <c r="L33" s="152">
        <f ca="1">(J33-J31)*L$10</f>
        <v>135.00000000004775</v>
      </c>
      <c r="M33" s="316">
        <f ca="1">(K33-K31)*L$10</f>
        <v>15.000000000007674</v>
      </c>
      <c r="N33" s="346">
        <f ca="1">ROUND(INDIRECT(ADDRESS(Данные!$A25,N$1,1,1,"Данные"), 1),2)</f>
        <v>1170.42</v>
      </c>
      <c r="O33" s="129">
        <f ca="1">ROUND(INDIRECT(ADDRESS(Данные!$A25,O$1,1,1,"Данные"), 1),2)</f>
        <v>507.49</v>
      </c>
      <c r="P33" s="152">
        <f ca="1">(N33-N31)*P$10</f>
        <v>760.00000000021828</v>
      </c>
      <c r="Q33" s="314">
        <f ca="1">(O33-O31)*P$10</f>
        <v>100.00000000002274</v>
      </c>
      <c r="R33" s="349">
        <f ca="1">ROUND(INDIRECT(ADDRESS(Данные!$A25,R$1,1,1,"Данные"), 1),2)</f>
        <v>6426.54</v>
      </c>
      <c r="S33" s="129">
        <f ca="1">ROUND(INDIRECT(ADDRESS(Данные!$A25,S$1,1,1,"Данные"), 1),2)</f>
        <v>2151.5500000000002</v>
      </c>
      <c r="T33" s="152">
        <f ca="1">(R33-R31)*T$10</f>
        <v>299.9999999992724</v>
      </c>
      <c r="U33" s="314">
        <f ca="1">(S33-S31)*T$10</f>
        <v>20.000000000436557</v>
      </c>
      <c r="V33" s="349">
        <f ca="1">ROUND(INDIRECT(ADDRESS(Данные!$A25,V$1,1,1,"Данные"), 1),2)</f>
        <v>21031.8</v>
      </c>
      <c r="W33" s="353">
        <f ca="1">ROUND(INDIRECT(ADDRESS(Данные!$A25,W$1,1,1,"Данные"), 1),2)</f>
        <v>4569.63</v>
      </c>
      <c r="X33" s="152">
        <f ca="1">(V33-V31)*X$10</f>
        <v>0</v>
      </c>
      <c r="Y33" s="316">
        <f ca="1">(W33-W31)*X$10</f>
        <v>0</v>
      </c>
      <c r="Z33" s="351">
        <f ca="1">INDIRECT(ADDRESS(Данные!$A25,4,1,1,"Данные"), 1)</f>
        <v>45280.375</v>
      </c>
      <c r="AA33" s="346">
        <f ca="1">ROUND(INDIRECT(ADDRESS(Данные!$A25,AA$1,1,1,"Данные"), 1),2)</f>
        <v>810.87</v>
      </c>
      <c r="AB33" s="129">
        <f ca="1">ROUND(INDIRECT(ADDRESS(Данные!$A25,AB$1,1,1,"Данные"), 1),2)</f>
        <v>74.56</v>
      </c>
      <c r="AC33" s="152">
        <f ca="1">(AA33-AA31)*AC$10</f>
        <v>135.00000000004775</v>
      </c>
      <c r="AD33" s="314">
        <f ca="1">(AB33-AB31)*AC$10</f>
        <v>15.000000000007674</v>
      </c>
      <c r="AE33" s="349">
        <f ca="1">ROUND(INDIRECT(ADDRESS(Данные!$A25,AE$1,1,1,"Данные"), 1),2)</f>
        <v>4555.5</v>
      </c>
      <c r="AF33" s="129">
        <f ca="1">ROUND(INDIRECT(ADDRESS(Данные!$A25,AF$1,1,1,"Данные"), 1),2)</f>
        <v>4388.04</v>
      </c>
      <c r="AG33" s="152">
        <f ca="1">(AE33-AE31)*AG$10</f>
        <v>119.99999999989086</v>
      </c>
      <c r="AH33" s="316">
        <f ca="1">(AF33-AF31)*AG$10</f>
        <v>75.000000000272848</v>
      </c>
      <c r="AI33" s="349">
        <f ca="1">ROUND(INDIRECT(ADDRESS(Данные!$A25,AI$1,1,1,"Данные"), 1),2)</f>
        <v>1865</v>
      </c>
      <c r="AJ33" s="129">
        <f ca="1">ROUND(INDIRECT(ADDRESS(Данные!$A25,AJ$1,1,1,"Данные"), 1),2)</f>
        <v>1448.91</v>
      </c>
      <c r="AK33" s="152">
        <f ca="1">(AI33-AI31)*AK$10</f>
        <v>119.99999999989086</v>
      </c>
      <c r="AL33" s="316">
        <f ca="1">(AJ33-AJ31)*AK$10</f>
        <v>70.000000000163709</v>
      </c>
      <c r="AM33" s="349"/>
      <c r="AN33" s="129"/>
      <c r="AO33" s="152"/>
      <c r="AP33" s="316"/>
      <c r="AQ33" s="317"/>
      <c r="AR33" s="129"/>
      <c r="AS33" s="152">
        <f>(AQ33-AQ31)*AS$10</f>
        <v>0</v>
      </c>
      <c r="AT33" s="314">
        <f>(AR33-AR31)*AT$7</f>
        <v>0</v>
      </c>
      <c r="AU33" s="285">
        <f ca="1">INDIRECT(ADDRESS(Данные!$A25,4,1,1,"Данные"), 1)</f>
        <v>45280.375</v>
      </c>
      <c r="AV33" s="299">
        <f t="shared" ca="1" si="0"/>
        <v>3370.0000000095542</v>
      </c>
      <c r="AW33" s="343">
        <f t="shared" ca="1" si="1"/>
        <v>574.9999999992923</v>
      </c>
    </row>
    <row r="34" spans="1:49" s="126" customFormat="1" x14ac:dyDescent="0.2">
      <c r="A34" s="296">
        <f ca="1">INDIRECT(ADDRESS(Данные!$A26,4,1,1,"Данные"), 1)</f>
        <v>45280.395833333336</v>
      </c>
      <c r="B34" s="349">
        <f ca="1">ROUND(INDIRECT(ADDRESS(Данные!$A26,B$1,1,1,"Данные"), 1),2)</f>
        <v>33667.129999999997</v>
      </c>
      <c r="C34" s="129">
        <f ca="1">ROUND(INDIRECT(ADDRESS(Данные!$A26,C$1,1,1,"Данные"), 1),2)</f>
        <v>8901.7000000000007</v>
      </c>
      <c r="D34" s="152">
        <f ca="1">(B34-B33)*D$10</f>
        <v>659.99999998894054</v>
      </c>
      <c r="E34" s="316">
        <f ca="1">(C34-C33)*D$10</f>
        <v>60.000000001309672</v>
      </c>
      <c r="F34" s="127">
        <f ca="1">ROUND(INDIRECT(ADDRESS(Данные!$A26,F$1,1,1,"Данные"), 1),2)</f>
        <v>3004.23</v>
      </c>
      <c r="G34" s="129">
        <f ca="1">ROUND(INDIRECT(ADDRESS(Данные!$A26,G$1,1,1,"Данные"), 1),2)</f>
        <v>1962.23</v>
      </c>
      <c r="H34" s="152">
        <f ca="1">(F34-F33)*H$10</f>
        <v>239.99999999978172</v>
      </c>
      <c r="I34" s="314">
        <f ca="1">(G34-G33)*H$10</f>
        <v>89.999999999918145</v>
      </c>
      <c r="J34" s="349">
        <f ca="1">ROUND(INDIRECT(ADDRESS(Данные!$A26,J$1,1,1,"Данные"), 1),2)</f>
        <v>810.91</v>
      </c>
      <c r="K34" s="129">
        <f ca="1">ROUND(INDIRECT(ADDRESS(Данные!$A26,K$1,1,1,"Данные"), 1),2)</f>
        <v>74.56</v>
      </c>
      <c r="L34" s="152">
        <f ca="1">(J34-J33)*L$10</f>
        <v>59.99999999994543</v>
      </c>
      <c r="M34" s="316">
        <f ca="1">(K34-K33)*L$10</f>
        <v>0</v>
      </c>
      <c r="N34" s="346">
        <f ca="1">ROUND(INDIRECT(ADDRESS(Данные!$A26,N$1,1,1,"Данные"), 1),2)</f>
        <v>1170.6099999999999</v>
      </c>
      <c r="O34" s="129">
        <f ca="1">ROUND(INDIRECT(ADDRESS(Данные!$A26,O$1,1,1,"Данные"), 1),2)</f>
        <v>507.51</v>
      </c>
      <c r="P34" s="152">
        <f ca="1">(N34-N33)*P$10</f>
        <v>379.99999999965439</v>
      </c>
      <c r="Q34" s="314">
        <f ca="1">(O34-O33)*P$10</f>
        <v>39.99999999996362</v>
      </c>
      <c r="R34" s="349">
        <f ca="1">ROUND(INDIRECT(ADDRESS(Данные!$A26,R$1,1,1,"Данные"), 1),2)</f>
        <v>6426.61</v>
      </c>
      <c r="S34" s="129">
        <f ca="1">ROUND(INDIRECT(ADDRESS(Данные!$A26,S$1,1,1,"Данные"), 1),2)</f>
        <v>2151.56</v>
      </c>
      <c r="T34" s="152">
        <f ca="1">(R34-R33)*T$10</f>
        <v>139.99999999941792</v>
      </c>
      <c r="U34" s="314">
        <f ca="1">(S34-S33)*T$10</f>
        <v>19.999999999527063</v>
      </c>
      <c r="V34" s="349">
        <f ca="1">ROUND(INDIRECT(ADDRESS(Данные!$A26,V$1,1,1,"Данные"), 1),2)</f>
        <v>21031.8</v>
      </c>
      <c r="W34" s="353">
        <f ca="1">ROUND(INDIRECT(ADDRESS(Данные!$A26,W$1,1,1,"Данные"), 1),2)</f>
        <v>4569.63</v>
      </c>
      <c r="X34" s="152">
        <f ca="1">(V34-V33)*X$10</f>
        <v>0</v>
      </c>
      <c r="Y34" s="316">
        <f ca="1">(W34-W33)*X$10</f>
        <v>0</v>
      </c>
      <c r="Z34" s="351">
        <f ca="1">INDIRECT(ADDRESS(Данные!$A26,4,1,1,"Данные"), 1)</f>
        <v>45280.395833333336</v>
      </c>
      <c r="AA34" s="346">
        <f ca="1">ROUND(INDIRECT(ADDRESS(Данные!$A26,AA$1,1,1,"Данные"), 1),2)</f>
        <v>810.91</v>
      </c>
      <c r="AB34" s="129">
        <f ca="1">ROUND(INDIRECT(ADDRESS(Данные!$A26,AB$1,1,1,"Данные"), 1),2)</f>
        <v>74.56</v>
      </c>
      <c r="AC34" s="152">
        <f ca="1">(AA34-AA33)*AC$10</f>
        <v>59.99999999994543</v>
      </c>
      <c r="AD34" s="314">
        <f ca="1">(AB34-AB33)*AC$10</f>
        <v>0</v>
      </c>
      <c r="AE34" s="349">
        <f ca="1">ROUND(INDIRECT(ADDRESS(Данные!$A26,AE$1,1,1,"Данные"), 1),2)</f>
        <v>4555.54</v>
      </c>
      <c r="AF34" s="129">
        <f ca="1">ROUND(INDIRECT(ADDRESS(Данные!$A26,AF$1,1,1,"Данные"), 1),2)</f>
        <v>4388.07</v>
      </c>
      <c r="AG34" s="152">
        <f ca="1">(AE34-AE33)*AG$10</f>
        <v>59.99999999994543</v>
      </c>
      <c r="AH34" s="316">
        <f ca="1">(AF34-AF33)*AG$10</f>
        <v>44.999999999618012</v>
      </c>
      <c r="AI34" s="349">
        <f ca="1">ROUND(INDIRECT(ADDRESS(Данные!$A26,AI$1,1,1,"Данные"), 1),2)</f>
        <v>1865.07</v>
      </c>
      <c r="AJ34" s="129">
        <f ca="1">ROUND(INDIRECT(ADDRESS(Данные!$A26,AJ$1,1,1,"Данные"), 1),2)</f>
        <v>1448.94</v>
      </c>
      <c r="AK34" s="152">
        <f ca="1">(AI34-AI33)*AK$10</f>
        <v>69.999999999936335</v>
      </c>
      <c r="AL34" s="316">
        <f ca="1">(AJ34-AJ33)*AK$10</f>
        <v>29.999999999972715</v>
      </c>
      <c r="AM34" s="349"/>
      <c r="AN34" s="129"/>
      <c r="AO34" s="152"/>
      <c r="AP34" s="316"/>
      <c r="AQ34" s="317"/>
      <c r="AR34" s="129"/>
      <c r="AS34" s="152">
        <f>(AQ34-AQ33)*AS$10</f>
        <v>0</v>
      </c>
      <c r="AT34" s="314">
        <f>(AR34-AR33)*AT$7</f>
        <v>0</v>
      </c>
      <c r="AU34" s="285">
        <f ca="1">INDIRECT(ADDRESS(Данные!$A26,4,1,1,"Данные"), 1)</f>
        <v>45280.395833333336</v>
      </c>
      <c r="AV34" s="299">
        <f t="shared" ca="1" si="0"/>
        <v>1669.9999999875672</v>
      </c>
      <c r="AW34" s="343">
        <f t="shared" ca="1" si="1"/>
        <v>285.00000000030923</v>
      </c>
    </row>
    <row r="35" spans="1:49" s="126" customFormat="1" x14ac:dyDescent="0.2">
      <c r="A35" s="296">
        <f ca="1">INDIRECT(ADDRESS(Данные!$A27,4,1,1,"Данные"), 1)</f>
        <v>45280.416666666664</v>
      </c>
      <c r="B35" s="349">
        <f ca="1">ROUND(INDIRECT(ADDRESS(Данные!$A27,B$1,1,1,"Данные"), 1),2)</f>
        <v>33667.449999999997</v>
      </c>
      <c r="C35" s="129">
        <f ca="1">ROUND(INDIRECT(ADDRESS(Данные!$A27,C$1,1,1,"Данные"), 1),2)</f>
        <v>8901.73</v>
      </c>
      <c r="D35" s="152">
        <f ca="1">(B35-B33)*D$10</f>
        <v>1299.9999999883585</v>
      </c>
      <c r="E35" s="316">
        <f ca="1">(C35-C33)*D$10</f>
        <v>119.99999999898137</v>
      </c>
      <c r="F35" s="127">
        <f ca="1">ROUND(INDIRECT(ADDRESS(Данные!$A27,F$1,1,1,"Данные"), 1),2)</f>
        <v>3004.32</v>
      </c>
      <c r="G35" s="129">
        <f ca="1">ROUND(INDIRECT(ADDRESS(Данные!$A27,G$1,1,1,"Данные"), 1),2)</f>
        <v>1962.25</v>
      </c>
      <c r="H35" s="152">
        <f ca="1">(F35-F33)*H$10</f>
        <v>510.00000000021828</v>
      </c>
      <c r="I35" s="314">
        <f ca="1">(G35-G33)*H$10</f>
        <v>149.99999999986358</v>
      </c>
      <c r="J35" s="349">
        <f ca="1">ROUND(INDIRECT(ADDRESS(Данные!$A27,J$1,1,1,"Данные"), 1),2)</f>
        <v>810.96</v>
      </c>
      <c r="K35" s="129">
        <f ca="1">ROUND(INDIRECT(ADDRESS(Данные!$A27,K$1,1,1,"Данные"), 1),2)</f>
        <v>74.56</v>
      </c>
      <c r="L35" s="152">
        <f ca="1">(J35-J33)*L$10</f>
        <v>135.00000000004775</v>
      </c>
      <c r="M35" s="316">
        <f ca="1">(K35-K33)*L$10</f>
        <v>0</v>
      </c>
      <c r="N35" s="346">
        <f ca="1">ROUND(INDIRECT(ADDRESS(Данные!$A27,N$1,1,1,"Данные"), 1),2)</f>
        <v>1170.8</v>
      </c>
      <c r="O35" s="129">
        <f ca="1">ROUND(INDIRECT(ADDRESS(Данные!$A27,O$1,1,1,"Данные"), 1),2)</f>
        <v>507.54</v>
      </c>
      <c r="P35" s="152">
        <f ca="1">(N35-N33)*P$10</f>
        <v>759.99999999976353</v>
      </c>
      <c r="Q35" s="314">
        <f ca="1">(O35-O33)*P$10</f>
        <v>100.00000000002274</v>
      </c>
      <c r="R35" s="349">
        <f ca="1">ROUND(INDIRECT(ADDRESS(Данные!$A27,R$1,1,1,"Данные"), 1),2)</f>
        <v>6426.68</v>
      </c>
      <c r="S35" s="129">
        <f ca="1">ROUND(INDIRECT(ADDRESS(Данные!$A27,S$1,1,1,"Данные"), 1),2)</f>
        <v>2151.5700000000002</v>
      </c>
      <c r="T35" s="152">
        <f ca="1">(R35-R33)*T$10</f>
        <v>280.00000000065484</v>
      </c>
      <c r="U35" s="314">
        <f ca="1">(S35-S33)*T$10</f>
        <v>39.99999999996362</v>
      </c>
      <c r="V35" s="349">
        <f ca="1">ROUND(INDIRECT(ADDRESS(Данные!$A27,V$1,1,1,"Данные"), 1),2)</f>
        <v>21031.8</v>
      </c>
      <c r="W35" s="353">
        <f ca="1">ROUND(INDIRECT(ADDRESS(Данные!$A27,W$1,1,1,"Данные"), 1),2)</f>
        <v>4569.63</v>
      </c>
      <c r="X35" s="152">
        <f ca="1">(V35-V33)*X$10</f>
        <v>0</v>
      </c>
      <c r="Y35" s="316">
        <f ca="1">(W35-W33)*X$10</f>
        <v>0</v>
      </c>
      <c r="Z35" s="351">
        <f ca="1">INDIRECT(ADDRESS(Данные!$A27,4,1,1,"Данные"), 1)</f>
        <v>45280.416666666664</v>
      </c>
      <c r="AA35" s="346">
        <f ca="1">ROUND(INDIRECT(ADDRESS(Данные!$A27,AA$1,1,1,"Данные"), 1),2)</f>
        <v>810.96</v>
      </c>
      <c r="AB35" s="129">
        <f ca="1">ROUND(INDIRECT(ADDRESS(Данные!$A27,AB$1,1,1,"Данные"), 1),2)</f>
        <v>74.56</v>
      </c>
      <c r="AC35" s="152">
        <f ca="1">(AA35-AA33)*AC$10</f>
        <v>135.00000000004775</v>
      </c>
      <c r="AD35" s="314">
        <f ca="1">(AB35-AB33)*AC$10</f>
        <v>0</v>
      </c>
      <c r="AE35" s="349">
        <f ca="1">ROUND(INDIRECT(ADDRESS(Данные!$A27,AE$1,1,1,"Данные"), 1),2)</f>
        <v>4555.58</v>
      </c>
      <c r="AF35" s="129">
        <f ca="1">ROUND(INDIRECT(ADDRESS(Данные!$A27,AF$1,1,1,"Данные"), 1),2)</f>
        <v>4388.1000000000004</v>
      </c>
      <c r="AG35" s="152">
        <f ca="1">(AE35-AE33)*AG$10</f>
        <v>119.99999999989086</v>
      </c>
      <c r="AH35" s="316">
        <f ca="1">(AF35-AF33)*AG$10</f>
        <v>90.000000000600267</v>
      </c>
      <c r="AI35" s="349">
        <f ca="1">ROUND(INDIRECT(ADDRESS(Данные!$A27,AI$1,1,1,"Данные"), 1),2)</f>
        <v>1865.12</v>
      </c>
      <c r="AJ35" s="129">
        <f ca="1">ROUND(INDIRECT(ADDRESS(Данные!$A27,AJ$1,1,1,"Данные"), 1),2)</f>
        <v>1448.98</v>
      </c>
      <c r="AK35" s="152">
        <f ca="1">(AI35-AI33)*AK$10</f>
        <v>119.99999999989086</v>
      </c>
      <c r="AL35" s="316">
        <f ca="1">(AJ35-AJ33)*AK$10</f>
        <v>69.999999999936335</v>
      </c>
      <c r="AM35" s="349"/>
      <c r="AN35" s="129"/>
      <c r="AO35" s="152"/>
      <c r="AP35" s="316"/>
      <c r="AQ35" s="317"/>
      <c r="AR35" s="129"/>
      <c r="AS35" s="152">
        <f>(AQ35-AQ34)*AS10*2</f>
        <v>0</v>
      </c>
      <c r="AT35" s="314">
        <f>(AR35-AR34)*AT10*2</f>
        <v>0</v>
      </c>
      <c r="AU35" s="285">
        <f ca="1">INDIRECT(ADDRESS(Данные!$A27,4,1,1,"Данные"), 1)</f>
        <v>45280.416666666664</v>
      </c>
      <c r="AV35" s="299">
        <f t="shared" ca="1" si="0"/>
        <v>3359.9999999888723</v>
      </c>
      <c r="AW35" s="343">
        <f t="shared" ca="1" si="1"/>
        <v>569.9999999993679</v>
      </c>
    </row>
    <row r="36" spans="1:49" s="126" customFormat="1" x14ac:dyDescent="0.2">
      <c r="A36" s="296">
        <f ca="1">INDIRECT(ADDRESS(Данные!$A28,4,1,1,"Данные"), 1)</f>
        <v>45280.4375</v>
      </c>
      <c r="B36" s="349">
        <f ca="1">ROUND(INDIRECT(ADDRESS(Данные!$A28,B$1,1,1,"Данные"), 1),2)</f>
        <v>33667.760000000002</v>
      </c>
      <c r="C36" s="129">
        <f ca="1">ROUND(INDIRECT(ADDRESS(Данные!$A28,C$1,1,1,"Данные"), 1),2)</f>
        <v>8901.77</v>
      </c>
      <c r="D36" s="152">
        <f ca="1">(B36-B35)*D$10</f>
        <v>620.0000000098953</v>
      </c>
      <c r="E36" s="316">
        <f ca="1">(C36-C35)*D$10</f>
        <v>80.00000000174623</v>
      </c>
      <c r="F36" s="127">
        <f ca="1">ROUND(INDIRECT(ADDRESS(Данные!$A28,F$1,1,1,"Данные"), 1),2)</f>
        <v>3004.4</v>
      </c>
      <c r="G36" s="129">
        <f ca="1">ROUND(INDIRECT(ADDRESS(Данные!$A28,G$1,1,1,"Данные"), 1),2)</f>
        <v>1962.28</v>
      </c>
      <c r="H36" s="152">
        <f ca="1">(F36-F35)*H$10</f>
        <v>239.99999999978172</v>
      </c>
      <c r="I36" s="314">
        <f ca="1">(G36-G35)*H$10</f>
        <v>89.999999999918145</v>
      </c>
      <c r="J36" s="349">
        <f ca="1">ROUND(INDIRECT(ADDRESS(Данные!$A28,J$1,1,1,"Данные"), 1),2)</f>
        <v>811.01</v>
      </c>
      <c r="K36" s="129">
        <f ca="1">ROUND(INDIRECT(ADDRESS(Данные!$A28,K$1,1,1,"Данные"), 1),2)</f>
        <v>74.569999999999993</v>
      </c>
      <c r="L36" s="152">
        <f ca="1">(J36-J35)*L$10</f>
        <v>74.999999999931788</v>
      </c>
      <c r="M36" s="316">
        <f ca="1">(K36-K35)*L$10</f>
        <v>14.999999999986358</v>
      </c>
      <c r="N36" s="346">
        <f ca="1">ROUND(INDIRECT(ADDRESS(Данные!$A28,N$1,1,1,"Данные"), 1),2)</f>
        <v>1170.98</v>
      </c>
      <c r="O36" s="129">
        <f ca="1">ROUND(INDIRECT(ADDRESS(Данные!$A28,O$1,1,1,"Данные"), 1),2)</f>
        <v>507.56</v>
      </c>
      <c r="P36" s="152">
        <f ca="1">(N36-N35)*P$10</f>
        <v>360.00000000012733</v>
      </c>
      <c r="Q36" s="314">
        <f ca="1">(O36-O35)*P$10</f>
        <v>39.99999999996362</v>
      </c>
      <c r="R36" s="349">
        <f ca="1">ROUND(INDIRECT(ADDRESS(Данные!$A28,R$1,1,1,"Данные"), 1),2)</f>
        <v>6426.75</v>
      </c>
      <c r="S36" s="129">
        <f ca="1">ROUND(INDIRECT(ADDRESS(Данные!$A28,S$1,1,1,"Данные"), 1),2)</f>
        <v>2151.5700000000002</v>
      </c>
      <c r="T36" s="152">
        <f ca="1">(R36-R35)*T$10</f>
        <v>139.99999999941792</v>
      </c>
      <c r="U36" s="314">
        <f ca="1">(S36-S35)*T$10</f>
        <v>0</v>
      </c>
      <c r="V36" s="349">
        <f ca="1">ROUND(INDIRECT(ADDRESS(Данные!$A28,V$1,1,1,"Данные"), 1),2)</f>
        <v>21031.8</v>
      </c>
      <c r="W36" s="353">
        <f ca="1">ROUND(INDIRECT(ADDRESS(Данные!$A28,W$1,1,1,"Данные"), 1),2)</f>
        <v>4569.63</v>
      </c>
      <c r="X36" s="152">
        <f ca="1">(V36-V35)*X$10</f>
        <v>0</v>
      </c>
      <c r="Y36" s="316">
        <f ca="1">(W36-W35)*X$10</f>
        <v>0</v>
      </c>
      <c r="Z36" s="351">
        <f ca="1">INDIRECT(ADDRESS(Данные!$A28,4,1,1,"Данные"), 1)</f>
        <v>45280.4375</v>
      </c>
      <c r="AA36" s="346">
        <f ca="1">ROUND(INDIRECT(ADDRESS(Данные!$A28,AA$1,1,1,"Данные"), 1),2)</f>
        <v>811.01</v>
      </c>
      <c r="AB36" s="129">
        <f ca="1">ROUND(INDIRECT(ADDRESS(Данные!$A28,AB$1,1,1,"Данные"), 1),2)</f>
        <v>74.569999999999993</v>
      </c>
      <c r="AC36" s="152">
        <f ca="1">(AA36-AA35)*AC$10</f>
        <v>74.999999999931788</v>
      </c>
      <c r="AD36" s="314">
        <f ca="1">(AB36-AB35)*AC$10</f>
        <v>14.999999999986358</v>
      </c>
      <c r="AE36" s="349">
        <f ca="1">ROUND(INDIRECT(ADDRESS(Данные!$A28,AE$1,1,1,"Данные"), 1),2)</f>
        <v>4555.6099999999997</v>
      </c>
      <c r="AF36" s="129">
        <f ca="1">ROUND(INDIRECT(ADDRESS(Данные!$A28,AF$1,1,1,"Данные"), 1),2)</f>
        <v>4388.13</v>
      </c>
      <c r="AG36" s="152">
        <f ca="1">(AE36-AE35)*AG$10</f>
        <v>44.999999999618012</v>
      </c>
      <c r="AH36" s="316">
        <f ca="1">(AF36-AF35)*AG$10</f>
        <v>44.999999999618012</v>
      </c>
      <c r="AI36" s="349">
        <f ca="1">ROUND(INDIRECT(ADDRESS(Данные!$A28,AI$1,1,1,"Данные"), 1),2)</f>
        <v>1865.13</v>
      </c>
      <c r="AJ36" s="129">
        <f ca="1">ROUND(INDIRECT(ADDRESS(Данные!$A28,AJ$1,1,1,"Данные"), 1),2)</f>
        <v>1448.98</v>
      </c>
      <c r="AK36" s="152">
        <f ca="1">(AI36-AI35)*AK$10</f>
        <v>10.000000000218279</v>
      </c>
      <c r="AL36" s="316">
        <f ca="1">(AJ36-AJ35)*AK$10</f>
        <v>0</v>
      </c>
      <c r="AM36" s="349"/>
      <c r="AN36" s="129"/>
      <c r="AO36" s="152"/>
      <c r="AP36" s="316"/>
      <c r="AQ36" s="317"/>
      <c r="AR36" s="129"/>
      <c r="AS36" s="152">
        <f>(AQ36-AQ35)*AS10*2</f>
        <v>0</v>
      </c>
      <c r="AT36" s="314">
        <f>(AR36-AR35)*AT10*2</f>
        <v>0</v>
      </c>
      <c r="AU36" s="285">
        <f ca="1">INDIRECT(ADDRESS(Данные!$A28,4,1,1,"Данные"), 1)</f>
        <v>45280.4375</v>
      </c>
      <c r="AV36" s="299">
        <f t="shared" ca="1" si="0"/>
        <v>1565.0000000089221</v>
      </c>
      <c r="AW36" s="343">
        <f t="shared" ca="1" si="1"/>
        <v>285.00000000121872</v>
      </c>
    </row>
    <row r="37" spans="1:49" s="126" customFormat="1" x14ac:dyDescent="0.2">
      <c r="A37" s="296">
        <f ca="1">INDIRECT(ADDRESS(Данные!$A29,4,1,1,"Данные"), 1)</f>
        <v>45280.458333333336</v>
      </c>
      <c r="B37" s="349">
        <f ca="1">ROUND(INDIRECT(ADDRESS(Данные!$A29,B$1,1,1,"Данные"), 1),2)</f>
        <v>33668.080000000002</v>
      </c>
      <c r="C37" s="129">
        <f ca="1">ROUND(INDIRECT(ADDRESS(Данные!$A29,C$1,1,1,"Данные"), 1),2)</f>
        <v>8901.7999999999993</v>
      </c>
      <c r="D37" s="152">
        <f ca="1">(B37-B35)*D$10</f>
        <v>1260.0000000093132</v>
      </c>
      <c r="E37" s="316">
        <f ca="1">(C37-C35)*D$10</f>
        <v>139.99999999941792</v>
      </c>
      <c r="F37" s="127">
        <f ca="1">ROUND(INDIRECT(ADDRESS(Данные!$A29,F$1,1,1,"Данные"), 1),2)</f>
        <v>3004.48</v>
      </c>
      <c r="G37" s="129">
        <f ca="1">ROUND(INDIRECT(ADDRESS(Данные!$A29,G$1,1,1,"Данные"), 1),2)</f>
        <v>1962.31</v>
      </c>
      <c r="H37" s="152">
        <f ca="1">(F37-F35)*H$10</f>
        <v>479.99999999956344</v>
      </c>
      <c r="I37" s="314">
        <f ca="1">(G37-G35)*H$10</f>
        <v>179.99999999983629</v>
      </c>
      <c r="J37" s="349">
        <f ca="1">ROUND(INDIRECT(ADDRESS(Данные!$A29,J$1,1,1,"Данные"), 1),2)</f>
        <v>811.05</v>
      </c>
      <c r="K37" s="129">
        <f ca="1">ROUND(INDIRECT(ADDRESS(Данные!$A29,K$1,1,1,"Данные"), 1),2)</f>
        <v>74.569999999999993</v>
      </c>
      <c r="L37" s="152">
        <f ca="1">(J37-J35)*L$10</f>
        <v>134.99999999987722</v>
      </c>
      <c r="M37" s="316">
        <f ca="1">(K37-K35)*L$10</f>
        <v>14.999999999986358</v>
      </c>
      <c r="N37" s="346">
        <f ca="1">ROUND(INDIRECT(ADDRESS(Данные!$A29,N$1,1,1,"Данные"), 1),2)</f>
        <v>1171.17</v>
      </c>
      <c r="O37" s="129">
        <f ca="1">ROUND(INDIRECT(ADDRESS(Данные!$A29,O$1,1,1,"Данные"), 1),2)</f>
        <v>507.59</v>
      </c>
      <c r="P37" s="152">
        <f ca="1">(N37-N35)*P$10</f>
        <v>740.00000000023647</v>
      </c>
      <c r="Q37" s="314">
        <f ca="1">(O37-O35)*P$10</f>
        <v>99.999999999909051</v>
      </c>
      <c r="R37" s="349">
        <f ca="1">ROUND(INDIRECT(ADDRESS(Данные!$A29,R$1,1,1,"Данные"), 1),2)</f>
        <v>6426.83</v>
      </c>
      <c r="S37" s="129">
        <f ca="1">ROUND(INDIRECT(ADDRESS(Данные!$A29,S$1,1,1,"Данные"), 1),2)</f>
        <v>2151.58</v>
      </c>
      <c r="T37" s="152">
        <f ca="1">(R37-R35)*T$10</f>
        <v>299.9999999992724</v>
      </c>
      <c r="U37" s="314">
        <f ca="1">(S37-S35)*T$10</f>
        <v>19.999999999527063</v>
      </c>
      <c r="V37" s="349">
        <f ca="1">ROUND(INDIRECT(ADDRESS(Данные!$A29,V$1,1,1,"Данные"), 1),2)</f>
        <v>21031.8</v>
      </c>
      <c r="W37" s="353">
        <f ca="1">ROUND(INDIRECT(ADDRESS(Данные!$A29,W$1,1,1,"Данные"), 1),2)</f>
        <v>4569.63</v>
      </c>
      <c r="X37" s="152">
        <f ca="1">(V37-V35)*X$10</f>
        <v>0</v>
      </c>
      <c r="Y37" s="316">
        <f ca="1">(W37-W35)*X$10</f>
        <v>0</v>
      </c>
      <c r="Z37" s="351">
        <f ca="1">INDIRECT(ADDRESS(Данные!$A29,4,1,1,"Данные"), 1)</f>
        <v>45280.458333333336</v>
      </c>
      <c r="AA37" s="346">
        <f ca="1">ROUND(INDIRECT(ADDRESS(Данные!$A29,AA$1,1,1,"Данные"), 1),2)</f>
        <v>811.05</v>
      </c>
      <c r="AB37" s="129">
        <f ca="1">ROUND(INDIRECT(ADDRESS(Данные!$A29,AB$1,1,1,"Данные"), 1),2)</f>
        <v>74.569999999999993</v>
      </c>
      <c r="AC37" s="152">
        <f ca="1">(AA37-AA35)*AC$10</f>
        <v>134.99999999987722</v>
      </c>
      <c r="AD37" s="314">
        <f ca="1">(AB37-AB35)*AC$10</f>
        <v>14.999999999986358</v>
      </c>
      <c r="AE37" s="349">
        <f ca="1">ROUND(INDIRECT(ADDRESS(Данные!$A29,AE$1,1,1,"Данные"), 1),2)</f>
        <v>4555.6499999999996</v>
      </c>
      <c r="AF37" s="129">
        <f ca="1">ROUND(INDIRECT(ADDRESS(Данные!$A29,AF$1,1,1,"Данные"), 1),2)</f>
        <v>4388.16</v>
      </c>
      <c r="AG37" s="152">
        <f ca="1">(AE37-AE35)*AG$10</f>
        <v>104.99999999956344</v>
      </c>
      <c r="AH37" s="316">
        <f ca="1">(AF37-AF35)*AG$10</f>
        <v>89.999999999236024</v>
      </c>
      <c r="AI37" s="349">
        <f ca="1">ROUND(INDIRECT(ADDRESS(Данные!$A29,AI$1,1,1,"Данные"), 1),2)</f>
        <v>1865.14</v>
      </c>
      <c r="AJ37" s="129">
        <f ca="1">ROUND(INDIRECT(ADDRESS(Данные!$A29,AJ$1,1,1,"Данные"), 1),2)</f>
        <v>1448.99</v>
      </c>
      <c r="AK37" s="152">
        <f ca="1">(AI37-AI35)*AK$10</f>
        <v>20.000000000209184</v>
      </c>
      <c r="AL37" s="316">
        <f ca="1">(AJ37-AJ35)*AK$10</f>
        <v>9.9999999999909051</v>
      </c>
      <c r="AM37" s="349"/>
      <c r="AN37" s="129"/>
      <c r="AO37" s="152"/>
      <c r="AP37" s="316"/>
      <c r="AQ37" s="317"/>
      <c r="AR37" s="129"/>
      <c r="AS37" s="152">
        <f>(AQ37-AQ36)*AS10*2</f>
        <v>0</v>
      </c>
      <c r="AT37" s="314">
        <f>(AR37-AR36)*AT10*2</f>
        <v>0</v>
      </c>
      <c r="AU37" s="285">
        <f ca="1">INDIRECT(ADDRESS(Данные!$A29,4,1,1,"Данные"), 1)</f>
        <v>45280.458333333336</v>
      </c>
      <c r="AV37" s="299">
        <f t="shared" ca="1" si="0"/>
        <v>3175.0000000079126</v>
      </c>
      <c r="AW37" s="343">
        <f t="shared" ca="1" si="1"/>
        <v>569.99999999788997</v>
      </c>
    </row>
    <row r="38" spans="1:49" s="126" customFormat="1" x14ac:dyDescent="0.2">
      <c r="A38" s="296">
        <f ca="1">INDIRECT(ADDRESS(Данные!$A30,4,1,1,"Данные"), 1)</f>
        <v>45280.479166666664</v>
      </c>
      <c r="B38" s="349">
        <f ca="1">ROUND(INDIRECT(ADDRESS(Данные!$A30,B$1,1,1,"Данные"), 1),2)</f>
        <v>33668.39</v>
      </c>
      <c r="C38" s="129">
        <f ca="1">ROUND(INDIRECT(ADDRESS(Данные!$A30,C$1,1,1,"Данные"), 1),2)</f>
        <v>8901.83</v>
      </c>
      <c r="D38" s="152">
        <f ca="1">(B38-B37)*D$10</f>
        <v>619.99999999534339</v>
      </c>
      <c r="E38" s="316">
        <f ca="1">(C38-C37)*D$10</f>
        <v>60.000000001309672</v>
      </c>
      <c r="F38" s="127">
        <f ca="1">ROUND(INDIRECT(ADDRESS(Данные!$A30,F$1,1,1,"Данные"), 1),2)</f>
        <v>3004.57</v>
      </c>
      <c r="G38" s="129">
        <f ca="1">ROUND(INDIRECT(ADDRESS(Данные!$A30,G$1,1,1,"Данные"), 1),2)</f>
        <v>1962.33</v>
      </c>
      <c r="H38" s="152">
        <f ca="1">(F38-F37)*H$10</f>
        <v>270.00000000043656</v>
      </c>
      <c r="I38" s="314">
        <f ca="1">(G38-G37)*H$10</f>
        <v>59.99999999994543</v>
      </c>
      <c r="J38" s="349">
        <f ca="1">ROUND(INDIRECT(ADDRESS(Данные!$A30,J$1,1,1,"Данные"), 1),2)</f>
        <v>811.1</v>
      </c>
      <c r="K38" s="129">
        <f ca="1">ROUND(INDIRECT(ADDRESS(Данные!$A30,K$1,1,1,"Данные"), 1),2)</f>
        <v>74.569999999999993</v>
      </c>
      <c r="L38" s="152">
        <f ca="1">(J38-J37)*L$10</f>
        <v>75.000000000102318</v>
      </c>
      <c r="M38" s="316">
        <f ca="1">(K38-K37)*L$10</f>
        <v>0</v>
      </c>
      <c r="N38" s="346">
        <f ca="1">ROUND(INDIRECT(ADDRESS(Данные!$A30,N$1,1,1,"Данные"), 1),2)</f>
        <v>1171.3599999999999</v>
      </c>
      <c r="O38" s="129">
        <f ca="1">ROUND(INDIRECT(ADDRESS(Данные!$A30,O$1,1,1,"Данные"), 1),2)</f>
        <v>507.61</v>
      </c>
      <c r="P38" s="152">
        <f ca="1">(N38-N37)*P$10</f>
        <v>379.99999999965439</v>
      </c>
      <c r="Q38" s="314">
        <f ca="1">(O38-O37)*P$10</f>
        <v>40.000000000077307</v>
      </c>
      <c r="R38" s="349">
        <f ca="1">ROUND(INDIRECT(ADDRESS(Данные!$A30,R$1,1,1,"Данные"), 1),2)</f>
        <v>6426.9</v>
      </c>
      <c r="S38" s="129">
        <f ca="1">ROUND(INDIRECT(ADDRESS(Данные!$A30,S$1,1,1,"Данные"), 1),2)</f>
        <v>2151.59</v>
      </c>
      <c r="T38" s="152">
        <f ca="1">(R38-R37)*T$10</f>
        <v>139.99999999941792</v>
      </c>
      <c r="U38" s="314">
        <f ca="1">(S38-S37)*T$10</f>
        <v>20.000000000436557</v>
      </c>
      <c r="V38" s="349">
        <f ca="1">ROUND(INDIRECT(ADDRESS(Данные!$A30,V$1,1,1,"Данные"), 1),2)</f>
        <v>21031.8</v>
      </c>
      <c r="W38" s="353">
        <f ca="1">ROUND(INDIRECT(ADDRESS(Данные!$A30,W$1,1,1,"Данные"), 1),2)</f>
        <v>4569.63</v>
      </c>
      <c r="X38" s="152">
        <f ca="1">(V38-V37)*X$10</f>
        <v>0</v>
      </c>
      <c r="Y38" s="316">
        <f ca="1">(W38-W37)*X$10</f>
        <v>0</v>
      </c>
      <c r="Z38" s="351">
        <f ca="1">INDIRECT(ADDRESS(Данные!$A30,4,1,1,"Данные"), 1)</f>
        <v>45280.479166666664</v>
      </c>
      <c r="AA38" s="346">
        <f ca="1">ROUND(INDIRECT(ADDRESS(Данные!$A30,AA$1,1,1,"Данные"), 1),2)</f>
        <v>811.1</v>
      </c>
      <c r="AB38" s="129">
        <f ca="1">ROUND(INDIRECT(ADDRESS(Данные!$A30,AB$1,1,1,"Данные"), 1),2)</f>
        <v>74.569999999999993</v>
      </c>
      <c r="AC38" s="152">
        <f ca="1">(AA38-AA37)*AC$10</f>
        <v>75.000000000102318</v>
      </c>
      <c r="AD38" s="314">
        <f ca="1">(AB38-AB37)*AC$10</f>
        <v>0</v>
      </c>
      <c r="AE38" s="349">
        <f ca="1">ROUND(INDIRECT(ADDRESS(Данные!$A30,AE$1,1,1,"Данные"), 1),2)</f>
        <v>4555.6899999999996</v>
      </c>
      <c r="AF38" s="129">
        <f ca="1">ROUND(INDIRECT(ADDRESS(Данные!$A30,AF$1,1,1,"Данные"), 1),2)</f>
        <v>4388.1899999999996</v>
      </c>
      <c r="AG38" s="152">
        <f ca="1">(AE38-AE37)*AG$10</f>
        <v>59.99999999994543</v>
      </c>
      <c r="AH38" s="316">
        <f ca="1">(AF38-AF37)*AG$10</f>
        <v>44.999999999618012</v>
      </c>
      <c r="AI38" s="349">
        <f ca="1">ROUND(INDIRECT(ADDRESS(Данные!$A30,AI$1,1,1,"Данные"), 1),2)</f>
        <v>1865.2</v>
      </c>
      <c r="AJ38" s="129">
        <f ca="1">ROUND(INDIRECT(ADDRESS(Данные!$A30,AJ$1,1,1,"Данные"), 1),2)</f>
        <v>1449.02</v>
      </c>
      <c r="AK38" s="152">
        <f ca="1">(AI38-AI37)*AK$10</f>
        <v>59.99999999994543</v>
      </c>
      <c r="AL38" s="316">
        <f ca="1">(AJ38-AJ37)*AK$10</f>
        <v>29.999999999972715</v>
      </c>
      <c r="AM38" s="349"/>
      <c r="AN38" s="129"/>
      <c r="AO38" s="152"/>
      <c r="AP38" s="316"/>
      <c r="AQ38" s="317"/>
      <c r="AR38" s="129"/>
      <c r="AS38" s="152"/>
      <c r="AT38" s="314"/>
      <c r="AU38" s="285">
        <f ca="1">INDIRECT(ADDRESS(Данные!$A30,4,1,1,"Данные"), 1)</f>
        <v>45280.479166666664</v>
      </c>
      <c r="AV38" s="299">
        <f t="shared" ca="1" si="0"/>
        <v>1679.9999999949478</v>
      </c>
      <c r="AW38" s="343">
        <f t="shared" ca="1" si="1"/>
        <v>255.00000000135969</v>
      </c>
    </row>
    <row r="39" spans="1:49" s="126" customFormat="1" x14ac:dyDescent="0.2">
      <c r="A39" s="296">
        <f ca="1">INDIRECT(ADDRESS(Данные!$A31,4,1,1,"Данные"), 1)</f>
        <v>45280.5</v>
      </c>
      <c r="B39" s="349">
        <f ca="1">ROUND(INDIRECT(ADDRESS(Данные!$A31,B$1,1,1,"Данные"), 1),2)</f>
        <v>33668.699999999997</v>
      </c>
      <c r="C39" s="129">
        <f ca="1">ROUND(INDIRECT(ADDRESS(Данные!$A31,C$1,1,1,"Данные"), 1),2)</f>
        <v>8901.86</v>
      </c>
      <c r="D39" s="152">
        <f ca="1">(B39-B37)*D$10</f>
        <v>1239.9999999906868</v>
      </c>
      <c r="E39" s="316">
        <f ca="1">(C39-C37)*D$10</f>
        <v>120.00000000261934</v>
      </c>
      <c r="F39" s="127">
        <f ca="1">ROUND(INDIRECT(ADDRESS(Данные!$A31,F$1,1,1,"Данные"), 1),2)</f>
        <v>3004.65</v>
      </c>
      <c r="G39" s="129">
        <f ca="1">ROUND(INDIRECT(ADDRESS(Данные!$A31,G$1,1,1,"Данные"), 1),2)</f>
        <v>1962.36</v>
      </c>
      <c r="H39" s="152">
        <f ca="1">(F39-F37)*H$10</f>
        <v>510.00000000021828</v>
      </c>
      <c r="I39" s="314">
        <f ca="1">(G39-G37)*H$10</f>
        <v>149.99999999986358</v>
      </c>
      <c r="J39" s="349">
        <f ca="1">ROUND(INDIRECT(ADDRESS(Данные!$A31,J$1,1,1,"Данные"), 1),2)</f>
        <v>811.14</v>
      </c>
      <c r="K39" s="129">
        <f ca="1">ROUND(INDIRECT(ADDRESS(Данные!$A31,K$1,1,1,"Данные"), 1),2)</f>
        <v>74.569999999999993</v>
      </c>
      <c r="L39" s="152">
        <f ca="1">(J39-J37)*L$10</f>
        <v>135.00000000004775</v>
      </c>
      <c r="M39" s="316">
        <f ca="1">(K39-K37)*L$10</f>
        <v>0</v>
      </c>
      <c r="N39" s="346">
        <f ca="1">ROUND(INDIRECT(ADDRESS(Данные!$A31,N$1,1,1,"Данные"), 1),2)</f>
        <v>1171.55</v>
      </c>
      <c r="O39" s="129">
        <f ca="1">ROUND(INDIRECT(ADDRESS(Данные!$A31,O$1,1,1,"Данные"), 1),2)</f>
        <v>507.64</v>
      </c>
      <c r="P39" s="152">
        <f ca="1">(N39-N37)*P$10</f>
        <v>759.99999999976353</v>
      </c>
      <c r="Q39" s="314">
        <f ca="1">(O39-O37)*P$10</f>
        <v>100.00000000002274</v>
      </c>
      <c r="R39" s="349">
        <f ca="1">ROUND(INDIRECT(ADDRESS(Данные!$A31,R$1,1,1,"Данные"), 1),2)</f>
        <v>6426.97</v>
      </c>
      <c r="S39" s="129">
        <f ca="1">ROUND(INDIRECT(ADDRESS(Данные!$A31,S$1,1,1,"Данные"), 1),2)</f>
        <v>2151.6</v>
      </c>
      <c r="T39" s="152">
        <f ca="1">(R39-R37)*T$10</f>
        <v>280.00000000065484</v>
      </c>
      <c r="U39" s="314">
        <f ca="1">(S39-S37)*T$10</f>
        <v>39.99999999996362</v>
      </c>
      <c r="V39" s="349">
        <f ca="1">ROUND(INDIRECT(ADDRESS(Данные!$A31,V$1,1,1,"Данные"), 1),2)</f>
        <v>21031.8</v>
      </c>
      <c r="W39" s="353">
        <f ca="1">ROUND(INDIRECT(ADDRESS(Данные!$A31,W$1,1,1,"Данные"), 1),2)</f>
        <v>4569.63</v>
      </c>
      <c r="X39" s="152">
        <f ca="1">(V39-V37)*X$10</f>
        <v>0</v>
      </c>
      <c r="Y39" s="316">
        <f ca="1">(W39-W37)*X$10</f>
        <v>0</v>
      </c>
      <c r="Z39" s="351">
        <f ca="1">INDIRECT(ADDRESS(Данные!$A31,4,1,1,"Данные"), 1)</f>
        <v>45280.5</v>
      </c>
      <c r="AA39" s="346">
        <f ca="1">ROUND(INDIRECT(ADDRESS(Данные!$A31,AA$1,1,1,"Данные"), 1),2)</f>
        <v>811.14</v>
      </c>
      <c r="AB39" s="129">
        <f ca="1">ROUND(INDIRECT(ADDRESS(Данные!$A31,AB$1,1,1,"Данные"), 1),2)</f>
        <v>74.569999999999993</v>
      </c>
      <c r="AC39" s="152">
        <f ca="1">(AA39-AA37)*AC$10</f>
        <v>135.00000000004775</v>
      </c>
      <c r="AD39" s="314">
        <f ca="1">(AB39-AB37)*AC$10</f>
        <v>0</v>
      </c>
      <c r="AE39" s="349">
        <f ca="1">ROUND(INDIRECT(ADDRESS(Данные!$A31,AE$1,1,1,"Данные"), 1),2)</f>
        <v>4555.7299999999996</v>
      </c>
      <c r="AF39" s="129">
        <f ca="1">ROUND(INDIRECT(ADDRESS(Данные!$A31,AF$1,1,1,"Данные"), 1),2)</f>
        <v>4388.2299999999996</v>
      </c>
      <c r="AG39" s="152">
        <f ca="1">(AE39-AE37)*AG$10</f>
        <v>119.99999999989086</v>
      </c>
      <c r="AH39" s="316">
        <f ca="1">(AF39-AF37)*AG$10</f>
        <v>104.99999999956344</v>
      </c>
      <c r="AI39" s="349">
        <f ca="1">ROUND(INDIRECT(ADDRESS(Данные!$A31,AI$1,1,1,"Данные"), 1),2)</f>
        <v>1865.27</v>
      </c>
      <c r="AJ39" s="129">
        <f ca="1">ROUND(INDIRECT(ADDRESS(Данные!$A31,AJ$1,1,1,"Данные"), 1),2)</f>
        <v>1449.06</v>
      </c>
      <c r="AK39" s="152">
        <f ca="1">(AI39-AI37)*AK$10</f>
        <v>129.99999999988177</v>
      </c>
      <c r="AL39" s="316">
        <f ca="1">(AJ39-AJ37)*AK$10</f>
        <v>69.999999999936335</v>
      </c>
      <c r="AM39" s="349"/>
      <c r="AN39" s="129"/>
      <c r="AO39" s="152"/>
      <c r="AP39" s="316"/>
      <c r="AQ39" s="317"/>
      <c r="AR39" s="129"/>
      <c r="AS39" s="152">
        <f>(AQ39-AQ37)*AS10*2</f>
        <v>0</v>
      </c>
      <c r="AT39" s="314">
        <f>(AR39-AR37)*AT10*2</f>
        <v>0</v>
      </c>
      <c r="AU39" s="285">
        <f ca="1">INDIRECT(ADDRESS(Данные!$A31,4,1,1,"Данные"), 1)</f>
        <v>45280.5</v>
      </c>
      <c r="AV39" s="299">
        <f t="shared" ca="1" si="0"/>
        <v>3309.9999999911915</v>
      </c>
      <c r="AW39" s="343">
        <f t="shared" ca="1" si="1"/>
        <v>585.00000000196906</v>
      </c>
    </row>
    <row r="40" spans="1:49" s="126" customFormat="1" x14ac:dyDescent="0.2">
      <c r="A40" s="296">
        <f ca="1">INDIRECT(ADDRESS(Данные!$A32,4,1,1,"Данные"), 1)</f>
        <v>45280.520833333336</v>
      </c>
      <c r="B40" s="349">
        <f ca="1">ROUND(INDIRECT(ADDRESS(Данные!$A32,B$1,1,1,"Данные"), 1),2)</f>
        <v>33669.019999999997</v>
      </c>
      <c r="C40" s="129">
        <f ca="1">ROUND(INDIRECT(ADDRESS(Данные!$A32,C$1,1,1,"Данные"), 1),2)</f>
        <v>8901.9</v>
      </c>
      <c r="D40" s="152">
        <f ca="1">(B40-B39)*D$10</f>
        <v>639.99999999941792</v>
      </c>
      <c r="E40" s="316">
        <f ca="1">(C40-C39)*D$10</f>
        <v>79.999999998108251</v>
      </c>
      <c r="F40" s="127">
        <f ca="1">ROUND(INDIRECT(ADDRESS(Данные!$A32,F$1,1,1,"Данные"), 1),2)</f>
        <v>3004.74</v>
      </c>
      <c r="G40" s="129">
        <f ca="1">ROUND(INDIRECT(ADDRESS(Данные!$A32,G$1,1,1,"Данные"), 1),2)</f>
        <v>1962.39</v>
      </c>
      <c r="H40" s="152">
        <f ca="1">(F40-F39)*H$10</f>
        <v>269.99999999907232</v>
      </c>
      <c r="I40" s="314">
        <f ca="1">(G40-G39)*H$10</f>
        <v>90.000000000600267</v>
      </c>
      <c r="J40" s="349">
        <f ca="1">ROUND(INDIRECT(ADDRESS(Данные!$A32,J$1,1,1,"Данные"), 1),2)</f>
        <v>811.18</v>
      </c>
      <c r="K40" s="129">
        <f ca="1">ROUND(INDIRECT(ADDRESS(Данные!$A32,K$1,1,1,"Данные"), 1),2)</f>
        <v>74.58</v>
      </c>
      <c r="L40" s="152">
        <f ca="1">(J40-J39)*L$10</f>
        <v>59.99999999994543</v>
      </c>
      <c r="M40" s="316">
        <f ca="1">(K40-K39)*L$10</f>
        <v>15.000000000007674</v>
      </c>
      <c r="N40" s="346">
        <f ca="1">ROUND(INDIRECT(ADDRESS(Данные!$A32,N$1,1,1,"Данные"), 1),2)</f>
        <v>1171.73</v>
      </c>
      <c r="O40" s="129">
        <f ca="1">ROUND(INDIRECT(ADDRESS(Данные!$A32,O$1,1,1,"Данные"), 1),2)</f>
        <v>507.66</v>
      </c>
      <c r="P40" s="152">
        <f ca="1">(N40-N39)*P$10</f>
        <v>360.00000000012733</v>
      </c>
      <c r="Q40" s="314">
        <f ca="1">(O40-O39)*P$10</f>
        <v>40.000000000077307</v>
      </c>
      <c r="R40" s="349">
        <f ca="1">ROUND(INDIRECT(ADDRESS(Данные!$A32,R$1,1,1,"Данные"), 1),2)</f>
        <v>6427.04</v>
      </c>
      <c r="S40" s="129">
        <f ca="1">ROUND(INDIRECT(ADDRESS(Данные!$A32,S$1,1,1,"Данные"), 1),2)</f>
        <v>2151.61</v>
      </c>
      <c r="T40" s="152">
        <f ca="1">(R40-R39)*T$10</f>
        <v>139.99999999941792</v>
      </c>
      <c r="U40" s="314">
        <f ca="1">(S40-S39)*T$10</f>
        <v>20.000000000436557</v>
      </c>
      <c r="V40" s="349">
        <f ca="1">ROUND(INDIRECT(ADDRESS(Данные!$A32,V$1,1,1,"Данные"), 1),2)</f>
        <v>21031.8</v>
      </c>
      <c r="W40" s="353">
        <f ca="1">ROUND(INDIRECT(ADDRESS(Данные!$A32,W$1,1,1,"Данные"), 1),2)</f>
        <v>4569.63</v>
      </c>
      <c r="X40" s="152">
        <f ca="1">(V40-V39)*X$10</f>
        <v>0</v>
      </c>
      <c r="Y40" s="316">
        <f ca="1">(W40-W39)*X$10</f>
        <v>0</v>
      </c>
      <c r="Z40" s="351">
        <f ca="1">INDIRECT(ADDRESS(Данные!$A32,4,1,1,"Данные"), 1)</f>
        <v>45280.520833333336</v>
      </c>
      <c r="AA40" s="346">
        <f ca="1">ROUND(INDIRECT(ADDRESS(Данные!$A32,AA$1,1,1,"Данные"), 1),2)</f>
        <v>811.18</v>
      </c>
      <c r="AB40" s="129">
        <f ca="1">ROUND(INDIRECT(ADDRESS(Данные!$A32,AB$1,1,1,"Данные"), 1),2)</f>
        <v>74.58</v>
      </c>
      <c r="AC40" s="152">
        <f ca="1">(AA40-AA39)*AC$10</f>
        <v>59.99999999994543</v>
      </c>
      <c r="AD40" s="314">
        <f ca="1">(AB40-AB39)*AC$10</f>
        <v>15.000000000007674</v>
      </c>
      <c r="AE40" s="349">
        <f ca="1">ROUND(INDIRECT(ADDRESS(Данные!$A32,AE$1,1,1,"Данные"), 1),2)</f>
        <v>4555.7700000000004</v>
      </c>
      <c r="AF40" s="129">
        <f ca="1">ROUND(INDIRECT(ADDRESS(Данные!$A32,AF$1,1,1,"Данные"), 1),2)</f>
        <v>4388.26</v>
      </c>
      <c r="AG40" s="152">
        <f ca="1">(AE40-AE39)*AG$10</f>
        <v>60.000000001309672</v>
      </c>
      <c r="AH40" s="316">
        <f ca="1">(AF40-AF39)*AG$10</f>
        <v>45.000000000982254</v>
      </c>
      <c r="AI40" s="349">
        <f ca="1">ROUND(INDIRECT(ADDRESS(Данные!$A32,AI$1,1,1,"Данные"), 1),2)</f>
        <v>1865.33</v>
      </c>
      <c r="AJ40" s="129">
        <f ca="1">ROUND(INDIRECT(ADDRESS(Данные!$A32,AJ$1,1,1,"Данные"), 1),2)</f>
        <v>1449.09</v>
      </c>
      <c r="AK40" s="152">
        <f ca="1">(AI40-AI39)*AK$10</f>
        <v>59.99999999994543</v>
      </c>
      <c r="AL40" s="316">
        <f ca="1">(AJ40-AJ39)*AK$10</f>
        <v>29.999999999972715</v>
      </c>
      <c r="AM40" s="349"/>
      <c r="AN40" s="129"/>
      <c r="AO40" s="152"/>
      <c r="AP40" s="316"/>
      <c r="AQ40" s="317"/>
      <c r="AR40" s="129"/>
      <c r="AS40" s="152"/>
      <c r="AT40" s="314"/>
      <c r="AU40" s="285">
        <f ca="1">INDIRECT(ADDRESS(Данные!$A32,4,1,1,"Данные"), 1)</f>
        <v>45280.520833333336</v>
      </c>
      <c r="AV40" s="299">
        <f t="shared" ca="1" si="0"/>
        <v>1649.9999999991815</v>
      </c>
      <c r="AW40" s="343">
        <f t="shared" ca="1" si="1"/>
        <v>335.0000000001927</v>
      </c>
    </row>
    <row r="41" spans="1:49" s="126" customFormat="1" x14ac:dyDescent="0.2">
      <c r="A41" s="296">
        <f ca="1">INDIRECT(ADDRESS(Данные!$A33,4,1,1,"Данные"), 1)</f>
        <v>45280.541666666664</v>
      </c>
      <c r="B41" s="349">
        <f ca="1">ROUND(INDIRECT(ADDRESS(Данные!$A33,B$1,1,1,"Данные"), 1),2)</f>
        <v>33669.33</v>
      </c>
      <c r="C41" s="129">
        <f ca="1">ROUND(INDIRECT(ADDRESS(Данные!$A33,C$1,1,1,"Данные"), 1),2)</f>
        <v>8901.93</v>
      </c>
      <c r="D41" s="152">
        <f ca="1">(B41-B39)*D$10</f>
        <v>1260.0000000093132</v>
      </c>
      <c r="E41" s="316">
        <f ca="1">(C41-C39)*D$10</f>
        <v>139.99999999941792</v>
      </c>
      <c r="F41" s="127">
        <f ca="1">ROUND(INDIRECT(ADDRESS(Данные!$A33,F$1,1,1,"Данные"), 1),2)</f>
        <v>3004.83</v>
      </c>
      <c r="G41" s="129">
        <f ca="1">ROUND(INDIRECT(ADDRESS(Данные!$A33,G$1,1,1,"Данные"), 1),2)</f>
        <v>1962.42</v>
      </c>
      <c r="H41" s="152">
        <f ca="1">(F41-F39)*H$10</f>
        <v>539.99999999950887</v>
      </c>
      <c r="I41" s="314">
        <f ca="1">(G41-G39)*H$10</f>
        <v>180.00000000051841</v>
      </c>
      <c r="J41" s="349">
        <f ca="1">ROUND(INDIRECT(ADDRESS(Данные!$A33,J$1,1,1,"Данные"), 1),2)</f>
        <v>811.23</v>
      </c>
      <c r="K41" s="129">
        <f ca="1">ROUND(INDIRECT(ADDRESS(Данные!$A33,K$1,1,1,"Данные"), 1),2)</f>
        <v>74.58</v>
      </c>
      <c r="L41" s="152">
        <f ca="1">(J41-J39)*L$10</f>
        <v>135.00000000004775</v>
      </c>
      <c r="M41" s="316">
        <f ca="1">(K41-K39)*L$10</f>
        <v>15.000000000007674</v>
      </c>
      <c r="N41" s="346">
        <f ca="1">ROUND(INDIRECT(ADDRESS(Данные!$A33,N$1,1,1,"Данные"), 1),2)</f>
        <v>1171.9100000000001</v>
      </c>
      <c r="O41" s="129">
        <f ca="1">ROUND(INDIRECT(ADDRESS(Данные!$A33,O$1,1,1,"Данные"), 1),2)</f>
        <v>507.69</v>
      </c>
      <c r="P41" s="152">
        <f ca="1">(N41-N39)*P$10</f>
        <v>720.00000000025466</v>
      </c>
      <c r="Q41" s="314">
        <f ca="1">(O41-O39)*P$10</f>
        <v>100.00000000002274</v>
      </c>
      <c r="R41" s="349">
        <f ca="1">ROUND(INDIRECT(ADDRESS(Данные!$A33,R$1,1,1,"Данные"), 1),2)</f>
        <v>6427.11</v>
      </c>
      <c r="S41" s="129">
        <f ca="1">ROUND(INDIRECT(ADDRESS(Данные!$A33,S$1,1,1,"Данные"), 1),2)</f>
        <v>2151.61</v>
      </c>
      <c r="T41" s="152">
        <f ca="1">(R41-R39)*T$10</f>
        <v>279.99999999883585</v>
      </c>
      <c r="U41" s="314">
        <f ca="1">(S41-S39)*T$10</f>
        <v>20.000000000436557</v>
      </c>
      <c r="V41" s="349">
        <f ca="1">ROUND(INDIRECT(ADDRESS(Данные!$A33,V$1,1,1,"Данные"), 1),2)</f>
        <v>21031.8</v>
      </c>
      <c r="W41" s="353">
        <f ca="1">ROUND(INDIRECT(ADDRESS(Данные!$A33,W$1,1,1,"Данные"), 1),2)</f>
        <v>4569.63</v>
      </c>
      <c r="X41" s="152">
        <f ca="1">(V41-V39)*X$10</f>
        <v>0</v>
      </c>
      <c r="Y41" s="316">
        <f ca="1">(W41-W39)*X$10</f>
        <v>0</v>
      </c>
      <c r="Z41" s="351">
        <f ca="1">INDIRECT(ADDRESS(Данные!$A33,4,1,1,"Данные"), 1)</f>
        <v>45280.541666666664</v>
      </c>
      <c r="AA41" s="346">
        <f ca="1">ROUND(INDIRECT(ADDRESS(Данные!$A33,AA$1,1,1,"Данные"), 1),2)</f>
        <v>811.23</v>
      </c>
      <c r="AB41" s="129">
        <f ca="1">ROUND(INDIRECT(ADDRESS(Данные!$A33,AB$1,1,1,"Данные"), 1),2)</f>
        <v>74.58</v>
      </c>
      <c r="AC41" s="152">
        <f ca="1">(AA41-AA39)*AC$10</f>
        <v>135.00000000004775</v>
      </c>
      <c r="AD41" s="314">
        <f ca="1">(AB41-AB39)*AC$10</f>
        <v>15.000000000007674</v>
      </c>
      <c r="AE41" s="349">
        <f ca="1">ROUND(INDIRECT(ADDRESS(Данные!$A33,AE$1,1,1,"Данные"), 1),2)</f>
        <v>4555.8100000000004</v>
      </c>
      <c r="AF41" s="129">
        <f ca="1">ROUND(INDIRECT(ADDRESS(Данные!$A33,AF$1,1,1,"Данные"), 1),2)</f>
        <v>4388.29</v>
      </c>
      <c r="AG41" s="152">
        <f ca="1">(AE41-AE39)*AG$10</f>
        <v>120.0000000012551</v>
      </c>
      <c r="AH41" s="316">
        <f ca="1">(AF41-AF39)*AG$10</f>
        <v>90.000000000600267</v>
      </c>
      <c r="AI41" s="349">
        <f ca="1">ROUND(INDIRECT(ADDRESS(Данные!$A33,AI$1,1,1,"Данные"), 1),2)</f>
        <v>1865.39</v>
      </c>
      <c r="AJ41" s="129">
        <f ca="1">ROUND(INDIRECT(ADDRESS(Данные!$A33,AJ$1,1,1,"Данные"), 1),2)</f>
        <v>1449.13</v>
      </c>
      <c r="AK41" s="152">
        <f ca="1">(AI41-AI39)*AK$10</f>
        <v>120.00000000011823</v>
      </c>
      <c r="AL41" s="316">
        <f ca="1">(AJ41-AJ39)*AK$10</f>
        <v>70.000000000163709</v>
      </c>
      <c r="AM41" s="349"/>
      <c r="AN41" s="129"/>
      <c r="AO41" s="152"/>
      <c r="AP41" s="316"/>
      <c r="AQ41" s="317"/>
      <c r="AR41" s="129"/>
      <c r="AS41" s="152">
        <f>(AQ41-AQ39)*AS$10</f>
        <v>0</v>
      </c>
      <c r="AT41" s="314">
        <f>(AR41-AR39)*AT$7</f>
        <v>0</v>
      </c>
      <c r="AU41" s="285">
        <f ca="1">INDIRECT(ADDRESS(Данные!$A33,4,1,1,"Данные"), 1)</f>
        <v>45280.541666666664</v>
      </c>
      <c r="AV41" s="299">
        <f t="shared" ca="1" si="0"/>
        <v>3310.0000000093814</v>
      </c>
      <c r="AW41" s="343">
        <f t="shared" ca="1" si="1"/>
        <v>630.00000000117495</v>
      </c>
    </row>
    <row r="42" spans="1:49" s="126" customFormat="1" x14ac:dyDescent="0.2">
      <c r="A42" s="296">
        <f ca="1">INDIRECT(ADDRESS(Данные!$A34,4,1,1,"Данные"), 1)</f>
        <v>45280.5625</v>
      </c>
      <c r="B42" s="349">
        <f ca="1">ROUND(INDIRECT(ADDRESS(Данные!$A34,B$1,1,1,"Данные"), 1),2)</f>
        <v>33669.629999999997</v>
      </c>
      <c r="C42" s="129">
        <f ca="1">ROUND(INDIRECT(ADDRESS(Данные!$A34,C$1,1,1,"Данные"), 1),2)</f>
        <v>8901.9599999999991</v>
      </c>
      <c r="D42" s="152">
        <f ca="1">(B42-B41)*D$10</f>
        <v>599.99999999126885</v>
      </c>
      <c r="E42" s="316">
        <f ca="1">(C42-C41)*D$10</f>
        <v>59.999999997671694</v>
      </c>
      <c r="F42" s="127">
        <f ca="1">ROUND(INDIRECT(ADDRESS(Данные!$A34,F$1,1,1,"Данные"), 1),2)</f>
        <v>3004.91</v>
      </c>
      <c r="G42" s="129">
        <f ca="1">ROUND(INDIRECT(ADDRESS(Данные!$A34,G$1,1,1,"Данные"), 1),2)</f>
        <v>1962.44</v>
      </c>
      <c r="H42" s="152">
        <f ca="1">(F42-F41)*H$10</f>
        <v>239.99999999978172</v>
      </c>
      <c r="I42" s="314">
        <f ca="1">(G42-G41)*H$10</f>
        <v>59.99999999994543</v>
      </c>
      <c r="J42" s="349">
        <f ca="1">ROUND(INDIRECT(ADDRESS(Данные!$A34,J$1,1,1,"Данные"), 1),2)</f>
        <v>811.27</v>
      </c>
      <c r="K42" s="129">
        <f ca="1">ROUND(INDIRECT(ADDRESS(Данные!$A34,K$1,1,1,"Данные"), 1),2)</f>
        <v>74.58</v>
      </c>
      <c r="L42" s="152">
        <f ca="1">(J42-J41)*L$10</f>
        <v>59.99999999994543</v>
      </c>
      <c r="M42" s="316">
        <f ca="1">(K42-K41)*L$10</f>
        <v>0</v>
      </c>
      <c r="N42" s="346">
        <f ca="1">ROUND(INDIRECT(ADDRESS(Данные!$A34,N$1,1,1,"Данные"), 1),2)</f>
        <v>1172.0899999999999</v>
      </c>
      <c r="O42" s="129">
        <f ca="1">ROUND(INDIRECT(ADDRESS(Данные!$A34,O$1,1,1,"Данные"), 1),2)</f>
        <v>507.72</v>
      </c>
      <c r="P42" s="152">
        <f ca="1">(N42-N41)*P$10</f>
        <v>359.99999999967258</v>
      </c>
      <c r="Q42" s="314">
        <f ca="1">(O42-O41)*P$10</f>
        <v>60.000000000059117</v>
      </c>
      <c r="R42" s="349">
        <f ca="1">ROUND(INDIRECT(ADDRESS(Данные!$A34,R$1,1,1,"Данные"), 1),2)</f>
        <v>6427.19</v>
      </c>
      <c r="S42" s="129">
        <f ca="1">ROUND(INDIRECT(ADDRESS(Данные!$A34,S$1,1,1,"Данные"), 1),2)</f>
        <v>2151.62</v>
      </c>
      <c r="T42" s="152">
        <f ca="1">(R42-R41)*T$10</f>
        <v>159.99999999985448</v>
      </c>
      <c r="U42" s="314">
        <f ca="1">(S42-S41)*T$10</f>
        <v>19.999999999527063</v>
      </c>
      <c r="V42" s="349">
        <f ca="1">ROUND(INDIRECT(ADDRESS(Данные!$A34,V$1,1,1,"Данные"), 1),2)</f>
        <v>21031.8</v>
      </c>
      <c r="W42" s="353">
        <f ca="1">ROUND(INDIRECT(ADDRESS(Данные!$A34,W$1,1,1,"Данные"), 1),2)</f>
        <v>4569.63</v>
      </c>
      <c r="X42" s="152">
        <f ca="1">(V42-V41)*X$10</f>
        <v>0</v>
      </c>
      <c r="Y42" s="316">
        <f ca="1">(W42-W41)*X$10</f>
        <v>0</v>
      </c>
      <c r="Z42" s="351">
        <f ca="1">INDIRECT(ADDRESS(Данные!$A34,4,1,1,"Данные"), 1)</f>
        <v>45280.5625</v>
      </c>
      <c r="AA42" s="346">
        <f ca="1">ROUND(INDIRECT(ADDRESS(Данные!$A34,AA$1,1,1,"Данные"), 1),2)</f>
        <v>811.27</v>
      </c>
      <c r="AB42" s="129">
        <f ca="1">ROUND(INDIRECT(ADDRESS(Данные!$A34,AB$1,1,1,"Данные"), 1),2)</f>
        <v>74.58</v>
      </c>
      <c r="AC42" s="152">
        <f ca="1">(AA42-AA41)*AC$10</f>
        <v>59.99999999994543</v>
      </c>
      <c r="AD42" s="314">
        <f ca="1">(AB42-AB41)*AC$10</f>
        <v>0</v>
      </c>
      <c r="AE42" s="349">
        <f ca="1">ROUND(INDIRECT(ADDRESS(Данные!$A34,AE$1,1,1,"Данные"), 1),2)</f>
        <v>4555.8500000000004</v>
      </c>
      <c r="AF42" s="129">
        <f ca="1">ROUND(INDIRECT(ADDRESS(Данные!$A34,AF$1,1,1,"Данные"), 1),2)</f>
        <v>4388.32</v>
      </c>
      <c r="AG42" s="152">
        <f ca="1">(AE42-AE41)*AG$10</f>
        <v>59.99999999994543</v>
      </c>
      <c r="AH42" s="316">
        <f ca="1">(AF42-AF41)*AG$10</f>
        <v>44.999999999618012</v>
      </c>
      <c r="AI42" s="349">
        <f ca="1">ROUND(INDIRECT(ADDRESS(Данные!$A34,AI$1,1,1,"Данные"), 1),2)</f>
        <v>1865.42</v>
      </c>
      <c r="AJ42" s="129">
        <f ca="1">ROUND(INDIRECT(ADDRESS(Данные!$A34,AJ$1,1,1,"Данные"), 1),2)</f>
        <v>1449.14</v>
      </c>
      <c r="AK42" s="152">
        <f ca="1">(AI42-AI41)*AK$10</f>
        <v>29.999999999972715</v>
      </c>
      <c r="AL42" s="316">
        <f ca="1">(AJ42-AJ41)*AK$10</f>
        <v>9.9999999999909051</v>
      </c>
      <c r="AM42" s="349"/>
      <c r="AN42" s="129"/>
      <c r="AO42" s="152"/>
      <c r="AP42" s="316"/>
      <c r="AQ42" s="317"/>
      <c r="AR42" s="129"/>
      <c r="AS42" s="152"/>
      <c r="AT42" s="314"/>
      <c r="AU42" s="285">
        <f ca="1">INDIRECT(ADDRESS(Данные!$A34,4,1,1,"Данные"), 1)</f>
        <v>45280.5625</v>
      </c>
      <c r="AV42" s="299">
        <f t="shared" ca="1" si="0"/>
        <v>1569.9999999903866</v>
      </c>
      <c r="AW42" s="343">
        <f t="shared" ca="1" si="1"/>
        <v>254.99999999681222</v>
      </c>
    </row>
    <row r="43" spans="1:49" s="126" customFormat="1" x14ac:dyDescent="0.2">
      <c r="A43" s="296">
        <f ca="1">INDIRECT(ADDRESS(Данные!$A35,4,1,1,"Данные"), 1)</f>
        <v>45280.583333333336</v>
      </c>
      <c r="B43" s="349">
        <f ca="1">ROUND(INDIRECT(ADDRESS(Данные!$A35,B$1,1,1,"Данные"), 1),2)</f>
        <v>33669.94</v>
      </c>
      <c r="C43" s="129">
        <f ca="1">ROUND(INDIRECT(ADDRESS(Данные!$A35,C$1,1,1,"Данные"), 1),2)</f>
        <v>8902</v>
      </c>
      <c r="D43" s="152">
        <f ca="1">(B43-B41)*D$10</f>
        <v>1220.0000000011642</v>
      </c>
      <c r="E43" s="316">
        <f ca="1">(C43-C41)*D$10</f>
        <v>139.99999999941792</v>
      </c>
      <c r="F43" s="127">
        <f ca="1">ROUND(INDIRECT(ADDRESS(Данные!$A35,F$1,1,1,"Данные"), 1),2)</f>
        <v>3005</v>
      </c>
      <c r="G43" s="129">
        <f ca="1">ROUND(INDIRECT(ADDRESS(Данные!$A35,G$1,1,1,"Данные"), 1),2)</f>
        <v>1962.47</v>
      </c>
      <c r="H43" s="152">
        <f ca="1">(F43-F41)*H$10</f>
        <v>510.00000000021828</v>
      </c>
      <c r="I43" s="314">
        <f ca="1">(G43-G41)*H$10</f>
        <v>149.99999999986358</v>
      </c>
      <c r="J43" s="349">
        <f ca="1">ROUND(INDIRECT(ADDRESS(Данные!$A35,J$1,1,1,"Данные"), 1),2)</f>
        <v>811.32</v>
      </c>
      <c r="K43" s="129">
        <f ca="1">ROUND(INDIRECT(ADDRESS(Данные!$A35,K$1,1,1,"Данные"), 1),2)</f>
        <v>74.59</v>
      </c>
      <c r="L43" s="152">
        <f ca="1">(J43-J41)*L$10</f>
        <v>135.00000000004775</v>
      </c>
      <c r="M43" s="316">
        <f ca="1">(K43-K41)*L$10</f>
        <v>15.000000000007674</v>
      </c>
      <c r="N43" s="346">
        <f ca="1">ROUND(INDIRECT(ADDRESS(Данные!$A35,N$1,1,1,"Данные"), 1),2)</f>
        <v>1172.27</v>
      </c>
      <c r="O43" s="129">
        <f ca="1">ROUND(INDIRECT(ADDRESS(Данные!$A35,O$1,1,1,"Данные"), 1),2)</f>
        <v>507.74</v>
      </c>
      <c r="P43" s="152">
        <f ca="1">(N43-N41)*P$10</f>
        <v>719.99999999979991</v>
      </c>
      <c r="Q43" s="314">
        <f ca="1">(O43-O41)*P$10</f>
        <v>100.00000000002274</v>
      </c>
      <c r="R43" s="349">
        <f ca="1">ROUND(INDIRECT(ADDRESS(Данные!$A35,R$1,1,1,"Данные"), 1),2)</f>
        <v>6427.26</v>
      </c>
      <c r="S43" s="129">
        <f ca="1">ROUND(INDIRECT(ADDRESS(Данные!$A35,S$1,1,1,"Данные"), 1),2)</f>
        <v>2151.63</v>
      </c>
      <c r="T43" s="152">
        <f ca="1">(R43-R41)*T$10</f>
        <v>300.00000000109139</v>
      </c>
      <c r="U43" s="314">
        <f ca="1">(S43-S41)*T$10</f>
        <v>39.99999999996362</v>
      </c>
      <c r="V43" s="349">
        <f ca="1">ROUND(INDIRECT(ADDRESS(Данные!$A35,V$1,1,1,"Данные"), 1),2)</f>
        <v>21031.8</v>
      </c>
      <c r="W43" s="353">
        <f ca="1">ROUND(INDIRECT(ADDRESS(Данные!$A35,W$1,1,1,"Данные"), 1),2)</f>
        <v>4569.63</v>
      </c>
      <c r="X43" s="152">
        <f ca="1">(V43-V41)*X$10</f>
        <v>0</v>
      </c>
      <c r="Y43" s="316">
        <f ca="1">(W43-W41)*X$10</f>
        <v>0</v>
      </c>
      <c r="Z43" s="351">
        <f ca="1">INDIRECT(ADDRESS(Данные!$A35,4,1,1,"Данные"), 1)</f>
        <v>45280.583333333336</v>
      </c>
      <c r="AA43" s="346">
        <f ca="1">ROUND(INDIRECT(ADDRESS(Данные!$A35,AA$1,1,1,"Данные"), 1),2)</f>
        <v>811.32</v>
      </c>
      <c r="AB43" s="129">
        <f ca="1">ROUND(INDIRECT(ADDRESS(Данные!$A35,AB$1,1,1,"Данные"), 1),2)</f>
        <v>74.59</v>
      </c>
      <c r="AC43" s="152">
        <f ca="1">(AA43-AA41)*AC$10</f>
        <v>135.00000000004775</v>
      </c>
      <c r="AD43" s="314">
        <f ca="1">(AB43-AB41)*AC$10</f>
        <v>15.000000000007674</v>
      </c>
      <c r="AE43" s="349">
        <f ca="1">ROUND(INDIRECT(ADDRESS(Данные!$A35,AE$1,1,1,"Данные"), 1),2)</f>
        <v>4555.8900000000003</v>
      </c>
      <c r="AF43" s="129">
        <f ca="1">ROUND(INDIRECT(ADDRESS(Данные!$A35,AF$1,1,1,"Данные"), 1),2)</f>
        <v>4388.3500000000004</v>
      </c>
      <c r="AG43" s="152">
        <f ca="1">(AE43-AE41)*AG$10</f>
        <v>119.99999999989086</v>
      </c>
      <c r="AH43" s="316">
        <f ca="1">(AF43-AF41)*AG$10</f>
        <v>90.000000000600267</v>
      </c>
      <c r="AI43" s="349">
        <f ca="1">ROUND(INDIRECT(ADDRESS(Данные!$A35,AI$1,1,1,"Данные"), 1),2)</f>
        <v>1865.43</v>
      </c>
      <c r="AJ43" s="129">
        <f ca="1">ROUND(INDIRECT(ADDRESS(Данные!$A35,AJ$1,1,1,"Данные"), 1),2)</f>
        <v>1449.15</v>
      </c>
      <c r="AK43" s="152">
        <f ca="1">(AI43-AI41)*AK$10</f>
        <v>39.99999999996362</v>
      </c>
      <c r="AL43" s="316">
        <f ca="1">(AJ43-AJ41)*AK$10</f>
        <v>19.99999999998181</v>
      </c>
      <c r="AM43" s="349"/>
      <c r="AN43" s="129"/>
      <c r="AO43" s="152"/>
      <c r="AP43" s="316"/>
      <c r="AQ43" s="317"/>
      <c r="AR43" s="129"/>
      <c r="AS43" s="152">
        <f>(AQ43-AQ41)*AS$10</f>
        <v>0</v>
      </c>
      <c r="AT43" s="314">
        <f>(AR43-AR41)*AT$7</f>
        <v>0</v>
      </c>
      <c r="AU43" s="285">
        <f ca="1">INDIRECT(ADDRESS(Данные!$A35,4,1,1,"Данные"), 1)</f>
        <v>45280.583333333336</v>
      </c>
      <c r="AV43" s="299">
        <f t="shared" ca="1" si="0"/>
        <v>3180.0000000022237</v>
      </c>
      <c r="AW43" s="343">
        <f t="shared" ca="1" si="1"/>
        <v>569.99999999986528</v>
      </c>
    </row>
    <row r="44" spans="1:49" s="126" customFormat="1" x14ac:dyDescent="0.2">
      <c r="A44" s="296">
        <f ca="1">INDIRECT(ADDRESS(Данные!$A36,4,1,1,"Данные"), 1)</f>
        <v>45280.604166666664</v>
      </c>
      <c r="B44" s="349">
        <f ca="1">ROUND(INDIRECT(ADDRESS(Данные!$A36,B$1,1,1,"Данные"), 1),2)</f>
        <v>33670.239999999998</v>
      </c>
      <c r="C44" s="129">
        <f ca="1">ROUND(INDIRECT(ADDRESS(Данные!$A36,C$1,1,1,"Данные"), 1),2)</f>
        <v>8902.0300000000007</v>
      </c>
      <c r="D44" s="152">
        <f ca="1">(B44-B43)*D$10</f>
        <v>599.99999999126885</v>
      </c>
      <c r="E44" s="316">
        <f ca="1">(C44-C43)*D$10</f>
        <v>60.000000001309672</v>
      </c>
      <c r="F44" s="127">
        <f ca="1">ROUND(INDIRECT(ADDRESS(Данные!$A36,F$1,1,1,"Данные"), 1),2)</f>
        <v>3005.08</v>
      </c>
      <c r="G44" s="129">
        <f ca="1">ROUND(INDIRECT(ADDRESS(Данные!$A36,G$1,1,1,"Данные"), 1),2)</f>
        <v>1962.5</v>
      </c>
      <c r="H44" s="152">
        <f ca="1">(F44-F43)*H$10</f>
        <v>239.99999999978172</v>
      </c>
      <c r="I44" s="314">
        <f ca="1">(G44-G43)*H$10</f>
        <v>89.999999999918145</v>
      </c>
      <c r="J44" s="349">
        <f ca="1">ROUND(INDIRECT(ADDRESS(Данные!$A36,J$1,1,1,"Данные"), 1),2)</f>
        <v>811.36</v>
      </c>
      <c r="K44" s="129">
        <f ca="1">ROUND(INDIRECT(ADDRESS(Данные!$A36,K$1,1,1,"Данные"), 1),2)</f>
        <v>74.59</v>
      </c>
      <c r="L44" s="152">
        <f ca="1">(J44-J43)*L$10</f>
        <v>59.99999999994543</v>
      </c>
      <c r="M44" s="316">
        <f ca="1">(K44-K43)*L$10</f>
        <v>0</v>
      </c>
      <c r="N44" s="346">
        <f ca="1">ROUND(INDIRECT(ADDRESS(Данные!$A36,N$1,1,1,"Данные"), 1),2)</f>
        <v>1172.44</v>
      </c>
      <c r="O44" s="129">
        <f ca="1">ROUND(INDIRECT(ADDRESS(Данные!$A36,O$1,1,1,"Данные"), 1),2)</f>
        <v>507.77</v>
      </c>
      <c r="P44" s="152">
        <f ca="1">(N44-N43)*P$10</f>
        <v>340.00000000014552</v>
      </c>
      <c r="Q44" s="314">
        <f ca="1">(O44-O43)*P$10</f>
        <v>59.99999999994543</v>
      </c>
      <c r="R44" s="349">
        <f ca="1">ROUND(INDIRECT(ADDRESS(Данные!$A36,R$1,1,1,"Данные"), 1),2)</f>
        <v>6427.33</v>
      </c>
      <c r="S44" s="129">
        <f ca="1">ROUND(INDIRECT(ADDRESS(Данные!$A36,S$1,1,1,"Данные"), 1),2)</f>
        <v>2151.64</v>
      </c>
      <c r="T44" s="152">
        <f ca="1">(R44-R43)*T$10</f>
        <v>139.99999999941792</v>
      </c>
      <c r="U44" s="314">
        <f ca="1">(S44-S43)*T$10</f>
        <v>19.999999999527063</v>
      </c>
      <c r="V44" s="349">
        <f ca="1">ROUND(INDIRECT(ADDRESS(Данные!$A36,V$1,1,1,"Данные"), 1),2)</f>
        <v>21031.8</v>
      </c>
      <c r="W44" s="353">
        <f ca="1">ROUND(INDIRECT(ADDRESS(Данные!$A36,W$1,1,1,"Данные"), 1),2)</f>
        <v>4569.63</v>
      </c>
      <c r="X44" s="152">
        <f ca="1">(V44-V43)*X$10</f>
        <v>0</v>
      </c>
      <c r="Y44" s="316">
        <f ca="1">(W44-W43)*X$10</f>
        <v>0</v>
      </c>
      <c r="Z44" s="351">
        <f ca="1">INDIRECT(ADDRESS(Данные!$A36,4,1,1,"Данные"), 1)</f>
        <v>45280.604166666664</v>
      </c>
      <c r="AA44" s="346">
        <f ca="1">ROUND(INDIRECT(ADDRESS(Данные!$A36,AA$1,1,1,"Данные"), 1),2)</f>
        <v>811.36</v>
      </c>
      <c r="AB44" s="129">
        <f ca="1">ROUND(INDIRECT(ADDRESS(Данные!$A36,AB$1,1,1,"Данные"), 1),2)</f>
        <v>74.59</v>
      </c>
      <c r="AC44" s="152">
        <f ca="1">(AA44-AA43)*AC$10</f>
        <v>59.99999999994543</v>
      </c>
      <c r="AD44" s="314">
        <f ca="1">(AB44-AB43)*AC$10</f>
        <v>0</v>
      </c>
      <c r="AE44" s="349">
        <f ca="1">ROUND(INDIRECT(ADDRESS(Данные!$A36,AE$1,1,1,"Данные"), 1),2)</f>
        <v>4555.93</v>
      </c>
      <c r="AF44" s="129">
        <f ca="1">ROUND(INDIRECT(ADDRESS(Данные!$A36,AF$1,1,1,"Данные"), 1),2)</f>
        <v>4388.38</v>
      </c>
      <c r="AG44" s="152">
        <f ca="1">(AE44-AE43)*AG$10</f>
        <v>59.99999999994543</v>
      </c>
      <c r="AH44" s="316">
        <f ca="1">(AF44-AF43)*AG$10</f>
        <v>44.999999999618012</v>
      </c>
      <c r="AI44" s="349">
        <f ca="1">ROUND(INDIRECT(ADDRESS(Данные!$A36,AI$1,1,1,"Данные"), 1),2)</f>
        <v>1865.49</v>
      </c>
      <c r="AJ44" s="129">
        <f ca="1">ROUND(INDIRECT(ADDRESS(Данные!$A36,AJ$1,1,1,"Данные"), 1),2)</f>
        <v>1449.18</v>
      </c>
      <c r="AK44" s="152">
        <f ca="1">(AI44-AI43)*AK$10</f>
        <v>59.99999999994543</v>
      </c>
      <c r="AL44" s="316">
        <f ca="1">(AJ44-AJ43)*AK$10</f>
        <v>29.999999999972715</v>
      </c>
      <c r="AM44" s="349"/>
      <c r="AN44" s="129"/>
      <c r="AO44" s="152"/>
      <c r="AP44" s="316"/>
      <c r="AQ44" s="317"/>
      <c r="AR44" s="129"/>
      <c r="AS44" s="152"/>
      <c r="AT44" s="314"/>
      <c r="AU44" s="285">
        <f ca="1">INDIRECT(ADDRESS(Данные!$A36,4,1,1,"Данные"), 1)</f>
        <v>45280.604166666664</v>
      </c>
      <c r="AV44" s="299">
        <f t="shared" ca="1" si="0"/>
        <v>1559.9999999903957</v>
      </c>
      <c r="AW44" s="343">
        <f t="shared" ca="1" si="1"/>
        <v>305.00000000029104</v>
      </c>
    </row>
    <row r="45" spans="1:49" s="126" customFormat="1" x14ac:dyDescent="0.2">
      <c r="A45" s="296">
        <f ca="1">INDIRECT(ADDRESS(Данные!$A37,4,1,1,"Данные"), 1)</f>
        <v>45280.625</v>
      </c>
      <c r="B45" s="349">
        <f ca="1">ROUND(INDIRECT(ADDRESS(Данные!$A37,B$1,1,1,"Данные"), 1),2)</f>
        <v>33670.550000000003</v>
      </c>
      <c r="C45" s="129">
        <f ca="1">ROUND(INDIRECT(ADDRESS(Данные!$A37,C$1,1,1,"Данные"), 1),2)</f>
        <v>8902.06</v>
      </c>
      <c r="D45" s="152">
        <f ca="1">(B45-B43)*D$10</f>
        <v>1220.0000000011642</v>
      </c>
      <c r="E45" s="316">
        <f ca="1">(C45-C43)*D$10</f>
        <v>119.99999999898137</v>
      </c>
      <c r="F45" s="127">
        <f ca="1">ROUND(INDIRECT(ADDRESS(Данные!$A37,F$1,1,1,"Данные"), 1),2)</f>
        <v>3005.17</v>
      </c>
      <c r="G45" s="129">
        <f ca="1">ROUND(INDIRECT(ADDRESS(Данные!$A37,G$1,1,1,"Данные"), 1),2)</f>
        <v>1962.53</v>
      </c>
      <c r="H45" s="152">
        <f ca="1">(F45-F43)*H$10</f>
        <v>510.00000000021828</v>
      </c>
      <c r="I45" s="314">
        <f ca="1">(G45-G43)*H$10</f>
        <v>179.99999999983629</v>
      </c>
      <c r="J45" s="349">
        <f ca="1">ROUND(INDIRECT(ADDRESS(Данные!$A37,J$1,1,1,"Данные"), 1),2)</f>
        <v>811.41</v>
      </c>
      <c r="K45" s="129">
        <f ca="1">ROUND(INDIRECT(ADDRESS(Данные!$A37,K$1,1,1,"Данные"), 1),2)</f>
        <v>74.59</v>
      </c>
      <c r="L45" s="152">
        <f ca="1">(J45-J43)*L$10</f>
        <v>134.99999999987722</v>
      </c>
      <c r="M45" s="316">
        <f ca="1">(K45-K43)*L$10</f>
        <v>0</v>
      </c>
      <c r="N45" s="346">
        <f ca="1">ROUND(INDIRECT(ADDRESS(Данные!$A37,N$1,1,1,"Данные"), 1),2)</f>
        <v>1172.6099999999999</v>
      </c>
      <c r="O45" s="129">
        <f ca="1">ROUND(INDIRECT(ADDRESS(Данные!$A37,O$1,1,1,"Данные"), 1),2)</f>
        <v>507.79</v>
      </c>
      <c r="P45" s="152">
        <f ca="1">(N45-N43)*P$10</f>
        <v>679.99999999983629</v>
      </c>
      <c r="Q45" s="314">
        <f ca="1">(O45-O43)*P$10</f>
        <v>100.00000000002274</v>
      </c>
      <c r="R45" s="349">
        <f ca="1">ROUND(INDIRECT(ADDRESS(Данные!$A37,R$1,1,1,"Данные"), 1),2)</f>
        <v>6427.4</v>
      </c>
      <c r="S45" s="129">
        <f ca="1">ROUND(INDIRECT(ADDRESS(Данные!$A37,S$1,1,1,"Данные"), 1),2)</f>
        <v>2151.65</v>
      </c>
      <c r="T45" s="152">
        <f ca="1">(R45-R43)*T$10</f>
        <v>279.99999999883585</v>
      </c>
      <c r="U45" s="314">
        <f ca="1">(S45-S43)*T$10</f>
        <v>39.99999999996362</v>
      </c>
      <c r="V45" s="349">
        <f ca="1">ROUND(INDIRECT(ADDRESS(Данные!$A37,V$1,1,1,"Данные"), 1),2)</f>
        <v>21031.8</v>
      </c>
      <c r="W45" s="353">
        <f ca="1">ROUND(INDIRECT(ADDRESS(Данные!$A37,W$1,1,1,"Данные"), 1),2)</f>
        <v>4569.63</v>
      </c>
      <c r="X45" s="152">
        <f ca="1">(V45-V43)*X$10</f>
        <v>0</v>
      </c>
      <c r="Y45" s="316">
        <f ca="1">(W45-W43)*X$10</f>
        <v>0</v>
      </c>
      <c r="Z45" s="351">
        <f ca="1">INDIRECT(ADDRESS(Данные!$A37,4,1,1,"Данные"), 1)</f>
        <v>45280.625</v>
      </c>
      <c r="AA45" s="346">
        <f ca="1">ROUND(INDIRECT(ADDRESS(Данные!$A37,AA$1,1,1,"Данные"), 1),2)</f>
        <v>811.41</v>
      </c>
      <c r="AB45" s="129">
        <f ca="1">ROUND(INDIRECT(ADDRESS(Данные!$A37,AB$1,1,1,"Данные"), 1),2)</f>
        <v>74.59</v>
      </c>
      <c r="AC45" s="152">
        <f ca="1">(AA45-AA43)*AC$10</f>
        <v>134.99999999987722</v>
      </c>
      <c r="AD45" s="314">
        <f ca="1">(AB45-AB43)*AC$10</f>
        <v>0</v>
      </c>
      <c r="AE45" s="349">
        <f ca="1">ROUND(INDIRECT(ADDRESS(Данные!$A37,AE$1,1,1,"Данные"), 1),2)</f>
        <v>4555.97</v>
      </c>
      <c r="AF45" s="129">
        <f ca="1">ROUND(INDIRECT(ADDRESS(Данные!$A37,AF$1,1,1,"Данные"), 1),2)</f>
        <v>4388.42</v>
      </c>
      <c r="AG45" s="152">
        <f ca="1">(AE45-AE43)*AG$10</f>
        <v>119.99999999989086</v>
      </c>
      <c r="AH45" s="316">
        <f ca="1">(AF45-AF43)*AG$10</f>
        <v>104.99999999956344</v>
      </c>
      <c r="AI45" s="349">
        <f ca="1">ROUND(INDIRECT(ADDRESS(Данные!$A37,AI$1,1,1,"Данные"), 1),2)</f>
        <v>1865.55</v>
      </c>
      <c r="AJ45" s="129">
        <f ca="1">ROUND(INDIRECT(ADDRESS(Данные!$A37,AJ$1,1,1,"Данные"), 1),2)</f>
        <v>1449.22</v>
      </c>
      <c r="AK45" s="152">
        <f ca="1">(AI45-AI43)*AK$10</f>
        <v>119.99999999989086</v>
      </c>
      <c r="AL45" s="316">
        <f ca="1">(AJ45-AJ43)*AK$10</f>
        <v>69.999999999936335</v>
      </c>
      <c r="AM45" s="349"/>
      <c r="AN45" s="129"/>
      <c r="AO45" s="152"/>
      <c r="AP45" s="316"/>
      <c r="AQ45" s="317"/>
      <c r="AR45" s="129"/>
      <c r="AS45" s="152">
        <f>(AQ45-AQ43)*AS$10</f>
        <v>0</v>
      </c>
      <c r="AT45" s="314">
        <f>(AR45-AR43)*AT$7</f>
        <v>0</v>
      </c>
      <c r="AU45" s="285">
        <f ca="1">INDIRECT(ADDRESS(Данные!$A37,4,1,1,"Данные"), 1)</f>
        <v>45280.625</v>
      </c>
      <c r="AV45" s="299">
        <f t="shared" ca="1" si="0"/>
        <v>3199.9999999995907</v>
      </c>
      <c r="AW45" s="343">
        <f t="shared" ca="1" si="1"/>
        <v>614.99999999830379</v>
      </c>
    </row>
    <row r="46" spans="1:49" s="126" customFormat="1" x14ac:dyDescent="0.2">
      <c r="A46" s="296">
        <f ca="1">INDIRECT(ADDRESS(Данные!$A38,4,1,1,"Данные"), 1)</f>
        <v>45280.645833333336</v>
      </c>
      <c r="B46" s="349">
        <f ca="1">ROUND(INDIRECT(ADDRESS(Данные!$A38,B$1,1,1,"Данные"), 1),2)</f>
        <v>33670.85</v>
      </c>
      <c r="C46" s="129">
        <f ca="1">ROUND(INDIRECT(ADDRESS(Данные!$A38,C$1,1,1,"Данные"), 1),2)</f>
        <v>8902.09</v>
      </c>
      <c r="D46" s="152">
        <f ca="1">(B46-B45)*D$10</f>
        <v>599.99999999126885</v>
      </c>
      <c r="E46" s="316">
        <f ca="1">(C46-C45)*D$10</f>
        <v>60.000000001309672</v>
      </c>
      <c r="F46" s="127">
        <f ca="1">ROUND(INDIRECT(ADDRESS(Данные!$A38,F$1,1,1,"Данные"), 1),2)</f>
        <v>3005.26</v>
      </c>
      <c r="G46" s="129">
        <f ca="1">ROUND(INDIRECT(ADDRESS(Данные!$A38,G$1,1,1,"Данные"), 1),2)</f>
        <v>1962.56</v>
      </c>
      <c r="H46" s="152">
        <f ca="1">(F46-F45)*H$10</f>
        <v>270.00000000043656</v>
      </c>
      <c r="I46" s="314">
        <f ca="1">(G46-G45)*H$10</f>
        <v>89.999999999918145</v>
      </c>
      <c r="J46" s="349">
        <f ca="1">ROUND(INDIRECT(ADDRESS(Данные!$A38,J$1,1,1,"Данные"), 1),2)</f>
        <v>811.45</v>
      </c>
      <c r="K46" s="129">
        <f ca="1">ROUND(INDIRECT(ADDRESS(Данные!$A38,K$1,1,1,"Данные"), 1),2)</f>
        <v>74.59</v>
      </c>
      <c r="L46" s="152">
        <f ca="1">(J46-J45)*L$10</f>
        <v>60.000000000115961</v>
      </c>
      <c r="M46" s="316">
        <f ca="1">(K46-K45)*L$10</f>
        <v>0</v>
      </c>
      <c r="N46" s="346">
        <f ca="1">ROUND(INDIRECT(ADDRESS(Данные!$A38,N$1,1,1,"Данные"), 1),2)</f>
        <v>1172.79</v>
      </c>
      <c r="O46" s="129">
        <f ca="1">ROUND(INDIRECT(ADDRESS(Данные!$A38,O$1,1,1,"Данные"), 1),2)</f>
        <v>507.82</v>
      </c>
      <c r="P46" s="152">
        <f ca="1">(N46-N45)*P$10</f>
        <v>360.00000000012733</v>
      </c>
      <c r="Q46" s="314">
        <f ca="1">(O46-O45)*P$10</f>
        <v>59.99999999994543</v>
      </c>
      <c r="R46" s="349">
        <f ca="1">ROUND(INDIRECT(ADDRESS(Данные!$A38,R$1,1,1,"Данные"), 1),2)</f>
        <v>6427.47</v>
      </c>
      <c r="S46" s="129">
        <f ca="1">ROUND(INDIRECT(ADDRESS(Данные!$A38,S$1,1,1,"Данные"), 1),2)</f>
        <v>2151.66</v>
      </c>
      <c r="T46" s="152">
        <f ca="1">(R46-R45)*T$10</f>
        <v>140.00000000123691</v>
      </c>
      <c r="U46" s="314">
        <f ca="1">(S46-S45)*T$10</f>
        <v>19.999999999527063</v>
      </c>
      <c r="V46" s="349">
        <f ca="1">ROUND(INDIRECT(ADDRESS(Данные!$A38,V$1,1,1,"Данные"), 1),2)</f>
        <v>21031.8</v>
      </c>
      <c r="W46" s="353">
        <f ca="1">ROUND(INDIRECT(ADDRESS(Данные!$A38,W$1,1,1,"Данные"), 1),2)</f>
        <v>4569.63</v>
      </c>
      <c r="X46" s="152">
        <f ca="1">(V46-V45)*X$10</f>
        <v>0</v>
      </c>
      <c r="Y46" s="316">
        <f ca="1">(W46-W45)*X$10</f>
        <v>0</v>
      </c>
      <c r="Z46" s="351">
        <f ca="1">INDIRECT(ADDRESS(Данные!$A38,4,1,1,"Данные"), 1)</f>
        <v>45280.645833333336</v>
      </c>
      <c r="AA46" s="346">
        <f ca="1">ROUND(INDIRECT(ADDRESS(Данные!$A38,AA$1,1,1,"Данные"), 1),2)</f>
        <v>811.45</v>
      </c>
      <c r="AB46" s="129">
        <f ca="1">ROUND(INDIRECT(ADDRESS(Данные!$A38,AB$1,1,1,"Данные"), 1),2)</f>
        <v>74.59</v>
      </c>
      <c r="AC46" s="152">
        <f ca="1">(AA46-AA45)*AC$10</f>
        <v>60.000000000115961</v>
      </c>
      <c r="AD46" s="314">
        <f ca="1">(AB46-AB45)*AC$10</f>
        <v>0</v>
      </c>
      <c r="AE46" s="349">
        <f ca="1">ROUND(INDIRECT(ADDRESS(Данные!$A38,AE$1,1,1,"Данные"), 1),2)</f>
        <v>4556.01</v>
      </c>
      <c r="AF46" s="129">
        <f ca="1">ROUND(INDIRECT(ADDRESS(Данные!$A38,AF$1,1,1,"Данные"), 1),2)</f>
        <v>4388.45</v>
      </c>
      <c r="AG46" s="152">
        <f ca="1">(AE46-AE45)*AG$10</f>
        <v>59.99999999994543</v>
      </c>
      <c r="AH46" s="316">
        <f ca="1">(AF46-AF45)*AG$10</f>
        <v>44.999999999618012</v>
      </c>
      <c r="AI46" s="349">
        <f ca="1">ROUND(INDIRECT(ADDRESS(Данные!$A38,AI$1,1,1,"Данные"), 1),2)</f>
        <v>1865.61</v>
      </c>
      <c r="AJ46" s="129">
        <f ca="1">ROUND(INDIRECT(ADDRESS(Данные!$A38,AJ$1,1,1,"Данные"), 1),2)</f>
        <v>1449.25</v>
      </c>
      <c r="AK46" s="152">
        <f ca="1">(AI46-AI45)*AK$10</f>
        <v>59.99999999994543</v>
      </c>
      <c r="AL46" s="316">
        <f ca="1">(AJ46-AJ45)*AK$10</f>
        <v>29.999999999972715</v>
      </c>
      <c r="AM46" s="349"/>
      <c r="AN46" s="129"/>
      <c r="AO46" s="152"/>
      <c r="AP46" s="316"/>
      <c r="AQ46" s="317"/>
      <c r="AR46" s="129"/>
      <c r="AS46" s="152"/>
      <c r="AT46" s="314"/>
      <c r="AU46" s="285">
        <f ca="1">INDIRECT(ADDRESS(Данные!$A38,4,1,1,"Данные"), 1)</f>
        <v>45280.645833333336</v>
      </c>
      <c r="AV46" s="299">
        <f t="shared" ca="1" si="0"/>
        <v>1609.9999999931924</v>
      </c>
      <c r="AW46" s="343">
        <f t="shared" ca="1" si="1"/>
        <v>305.00000000029104</v>
      </c>
    </row>
    <row r="47" spans="1:49" s="126" customFormat="1" x14ac:dyDescent="0.2">
      <c r="A47" s="296">
        <f ca="1">INDIRECT(ADDRESS(Данные!$A39,4,1,1,"Данные"), 1)</f>
        <v>45280.666666666664</v>
      </c>
      <c r="B47" s="349">
        <f ca="1">ROUND(INDIRECT(ADDRESS(Данные!$A39,B$1,1,1,"Данные"), 1),2)</f>
        <v>33671.15</v>
      </c>
      <c r="C47" s="129">
        <f ca="1">ROUND(INDIRECT(ADDRESS(Данные!$A39,C$1,1,1,"Данные"), 1),2)</f>
        <v>8902.1200000000008</v>
      </c>
      <c r="D47" s="152">
        <f ca="1">(B47-B45)*D$10</f>
        <v>1199.9999999970896</v>
      </c>
      <c r="E47" s="316">
        <f ca="1">(C47-C45)*D$10</f>
        <v>120.00000000261934</v>
      </c>
      <c r="F47" s="127">
        <f ca="1">ROUND(INDIRECT(ADDRESS(Данные!$A39,F$1,1,1,"Данные"), 1),2)</f>
        <v>3005.35</v>
      </c>
      <c r="G47" s="129">
        <f ca="1">ROUND(INDIRECT(ADDRESS(Данные!$A39,G$1,1,1,"Данные"), 1),2)</f>
        <v>1962.6</v>
      </c>
      <c r="H47" s="152">
        <f ca="1">(F47-F45)*H$10</f>
        <v>539.99999999950887</v>
      </c>
      <c r="I47" s="314">
        <f ca="1">(G47-G45)*H$10</f>
        <v>209.99999999980901</v>
      </c>
      <c r="J47" s="349">
        <f ca="1">ROUND(INDIRECT(ADDRESS(Данные!$A39,J$1,1,1,"Данные"), 1),2)</f>
        <v>811.5</v>
      </c>
      <c r="K47" s="129">
        <f ca="1">ROUND(INDIRECT(ADDRESS(Данные!$A39,K$1,1,1,"Данные"), 1),2)</f>
        <v>74.599999999999994</v>
      </c>
      <c r="L47" s="152">
        <f ca="1">(J47-J45)*L$10</f>
        <v>135.00000000004775</v>
      </c>
      <c r="M47" s="316">
        <f ca="1">(K47-K45)*L$10</f>
        <v>14.999999999986358</v>
      </c>
      <c r="N47" s="346">
        <f ca="1">ROUND(INDIRECT(ADDRESS(Данные!$A39,N$1,1,1,"Данные"), 1),2)</f>
        <v>1172.96</v>
      </c>
      <c r="O47" s="129">
        <f ca="1">ROUND(INDIRECT(ADDRESS(Данные!$A39,O$1,1,1,"Данные"), 1),2)</f>
        <v>507.85</v>
      </c>
      <c r="P47" s="152">
        <f ca="1">(N47-N45)*P$10</f>
        <v>700.00000000027285</v>
      </c>
      <c r="Q47" s="314">
        <f ca="1">(O47-O45)*P$10</f>
        <v>120.00000000000455</v>
      </c>
      <c r="R47" s="349">
        <f ca="1">ROUND(INDIRECT(ADDRESS(Данные!$A39,R$1,1,1,"Данные"), 1),2)</f>
        <v>6427.54</v>
      </c>
      <c r="S47" s="129">
        <f ca="1">ROUND(INDIRECT(ADDRESS(Данные!$A39,S$1,1,1,"Данные"), 1),2)</f>
        <v>2151.67</v>
      </c>
      <c r="T47" s="152">
        <f ca="1">(R47-R45)*T$10</f>
        <v>280.00000000065484</v>
      </c>
      <c r="U47" s="314">
        <f ca="1">(S47-S45)*T$10</f>
        <v>39.99999999996362</v>
      </c>
      <c r="V47" s="349">
        <f ca="1">ROUND(INDIRECT(ADDRESS(Данные!$A39,V$1,1,1,"Данные"), 1),2)</f>
        <v>21031.8</v>
      </c>
      <c r="W47" s="353">
        <f ca="1">ROUND(INDIRECT(ADDRESS(Данные!$A39,W$1,1,1,"Данные"), 1),2)</f>
        <v>4569.63</v>
      </c>
      <c r="X47" s="152">
        <f ca="1">(V47-V45)*X$10</f>
        <v>0</v>
      </c>
      <c r="Y47" s="316">
        <f ca="1">(W47-W45)*X$10</f>
        <v>0</v>
      </c>
      <c r="Z47" s="351">
        <f ca="1">INDIRECT(ADDRESS(Данные!$A39,4,1,1,"Данные"), 1)</f>
        <v>45280.666666666664</v>
      </c>
      <c r="AA47" s="346">
        <f ca="1">ROUND(INDIRECT(ADDRESS(Данные!$A39,AA$1,1,1,"Данные"), 1),2)</f>
        <v>811.5</v>
      </c>
      <c r="AB47" s="129">
        <f ca="1">ROUND(INDIRECT(ADDRESS(Данные!$A39,AB$1,1,1,"Данные"), 1),2)</f>
        <v>74.599999999999994</v>
      </c>
      <c r="AC47" s="152">
        <f ca="1">(AA47-AA45)*AC$10</f>
        <v>135.00000000004775</v>
      </c>
      <c r="AD47" s="314">
        <f ca="1">(AB47-AB45)*AC$10</f>
        <v>14.999999999986358</v>
      </c>
      <c r="AE47" s="349">
        <f ca="1">ROUND(INDIRECT(ADDRESS(Данные!$A39,AE$1,1,1,"Данные"), 1),2)</f>
        <v>4556.05</v>
      </c>
      <c r="AF47" s="129">
        <f ca="1">ROUND(INDIRECT(ADDRESS(Данные!$A39,AF$1,1,1,"Данные"), 1),2)</f>
        <v>4388.4799999999996</v>
      </c>
      <c r="AG47" s="152">
        <f ca="1">(AE47-AE45)*AG$10</f>
        <v>119.99999999989086</v>
      </c>
      <c r="AH47" s="316">
        <f ca="1">(AF47-AF45)*AG$10</f>
        <v>89.999999999236024</v>
      </c>
      <c r="AI47" s="349">
        <f ca="1">ROUND(INDIRECT(ADDRESS(Данные!$A39,AI$1,1,1,"Данные"), 1),2)</f>
        <v>1865.67</v>
      </c>
      <c r="AJ47" s="129">
        <f ca="1">ROUND(INDIRECT(ADDRESS(Данные!$A39,AJ$1,1,1,"Данные"), 1),2)</f>
        <v>1449.29</v>
      </c>
      <c r="AK47" s="152">
        <f ca="1">(AI47-AI45)*AK$10</f>
        <v>120.00000000011823</v>
      </c>
      <c r="AL47" s="316">
        <f ca="1">(AJ47-AJ45)*AK$10</f>
        <v>69.999999999936335</v>
      </c>
      <c r="AM47" s="349"/>
      <c r="AN47" s="129"/>
      <c r="AO47" s="152"/>
      <c r="AP47" s="316"/>
      <c r="AQ47" s="317"/>
      <c r="AR47" s="129"/>
      <c r="AS47" s="152">
        <f>(AQ47-AQ45)*AS$10</f>
        <v>0</v>
      </c>
      <c r="AT47" s="314">
        <f>(AR47-AR45)*AT$7</f>
        <v>0</v>
      </c>
      <c r="AU47" s="285">
        <f ca="1">INDIRECT(ADDRESS(Данные!$A39,4,1,1,"Данные"), 1)</f>
        <v>45280.666666666664</v>
      </c>
      <c r="AV47" s="299">
        <f t="shared" ca="1" si="0"/>
        <v>3229.9999999976308</v>
      </c>
      <c r="AW47" s="343">
        <f t="shared" ca="1" si="1"/>
        <v>680.00000000154159</v>
      </c>
    </row>
    <row r="48" spans="1:49" s="126" customFormat="1" x14ac:dyDescent="0.2">
      <c r="A48" s="296">
        <f ca="1">INDIRECT(ADDRESS(Данные!$A40,4,1,1,"Данные"), 1)</f>
        <v>45280.6875</v>
      </c>
      <c r="B48" s="349">
        <f ca="1">ROUND(INDIRECT(ADDRESS(Данные!$A40,B$1,1,1,"Данные"), 1),2)</f>
        <v>33671.46</v>
      </c>
      <c r="C48" s="129">
        <f ca="1">ROUND(INDIRECT(ADDRESS(Данные!$A40,C$1,1,1,"Данные"), 1),2)</f>
        <v>8902.16</v>
      </c>
      <c r="D48" s="152">
        <f ca="1">(B48-B47)*D$10</f>
        <v>619.99999999534339</v>
      </c>
      <c r="E48" s="316">
        <f ca="1">(C48-C47)*D$10</f>
        <v>79.999999998108251</v>
      </c>
      <c r="F48" s="127">
        <f ca="1">ROUND(INDIRECT(ADDRESS(Данные!$A40,F$1,1,1,"Данные"), 1),2)</f>
        <v>3005.44</v>
      </c>
      <c r="G48" s="129">
        <f ca="1">ROUND(INDIRECT(ADDRESS(Данные!$A40,G$1,1,1,"Данные"), 1),2)</f>
        <v>1962.63</v>
      </c>
      <c r="H48" s="152">
        <f ca="1">(F48-F47)*H$10</f>
        <v>270.00000000043656</v>
      </c>
      <c r="I48" s="314">
        <f ca="1">(G48-G47)*H$10</f>
        <v>90.000000000600267</v>
      </c>
      <c r="J48" s="349">
        <f ca="1">ROUND(INDIRECT(ADDRESS(Данные!$A40,J$1,1,1,"Данные"), 1),2)</f>
        <v>811.54</v>
      </c>
      <c r="K48" s="129">
        <f ca="1">ROUND(INDIRECT(ADDRESS(Данные!$A40,K$1,1,1,"Данные"), 1),2)</f>
        <v>74.599999999999994</v>
      </c>
      <c r="L48" s="152">
        <f ca="1">(J48-J47)*L$10</f>
        <v>59.99999999994543</v>
      </c>
      <c r="M48" s="316">
        <f ca="1">(K48-K47)*L$10</f>
        <v>0</v>
      </c>
      <c r="N48" s="346">
        <f ca="1">ROUND(INDIRECT(ADDRESS(Данные!$A40,N$1,1,1,"Данные"), 1),2)</f>
        <v>1173.1300000000001</v>
      </c>
      <c r="O48" s="129">
        <f ca="1">ROUND(INDIRECT(ADDRESS(Данные!$A40,O$1,1,1,"Данные"), 1),2)</f>
        <v>507.87</v>
      </c>
      <c r="P48" s="152">
        <f ca="1">(N48-N47)*P$10</f>
        <v>340.00000000014552</v>
      </c>
      <c r="Q48" s="314">
        <f ca="1">(O48-O47)*P$10</f>
        <v>39.99999999996362</v>
      </c>
      <c r="R48" s="349">
        <f ca="1">ROUND(INDIRECT(ADDRESS(Данные!$A40,R$1,1,1,"Данные"), 1),2)</f>
        <v>6427.61</v>
      </c>
      <c r="S48" s="129">
        <f ca="1">ROUND(INDIRECT(ADDRESS(Данные!$A40,S$1,1,1,"Данные"), 1),2)</f>
        <v>2151.6799999999998</v>
      </c>
      <c r="T48" s="152">
        <f ca="1">(R48-R47)*T$10</f>
        <v>139.99999999941792</v>
      </c>
      <c r="U48" s="314">
        <f ca="1">(S48-S47)*T$10</f>
        <v>19.999999999527063</v>
      </c>
      <c r="V48" s="349">
        <f ca="1">ROUND(INDIRECT(ADDRESS(Данные!$A40,V$1,1,1,"Данные"), 1),2)</f>
        <v>21031.8</v>
      </c>
      <c r="W48" s="353">
        <f ca="1">ROUND(INDIRECT(ADDRESS(Данные!$A40,W$1,1,1,"Данные"), 1),2)</f>
        <v>4569.63</v>
      </c>
      <c r="X48" s="152">
        <f ca="1">(V48-V47)*X$10</f>
        <v>0</v>
      </c>
      <c r="Y48" s="316">
        <f ca="1">(W48-W47)*X$10</f>
        <v>0</v>
      </c>
      <c r="Z48" s="351">
        <f ca="1">INDIRECT(ADDRESS(Данные!$A40,4,1,1,"Данные"), 1)</f>
        <v>45280.6875</v>
      </c>
      <c r="AA48" s="346">
        <f ca="1">ROUND(INDIRECT(ADDRESS(Данные!$A40,AA$1,1,1,"Данные"), 1),2)</f>
        <v>811.54</v>
      </c>
      <c r="AB48" s="129">
        <f ca="1">ROUND(INDIRECT(ADDRESS(Данные!$A40,AB$1,1,1,"Данные"), 1),2)</f>
        <v>74.599999999999994</v>
      </c>
      <c r="AC48" s="152">
        <f ca="1">(AA48-AA47)*AC$10</f>
        <v>59.99999999994543</v>
      </c>
      <c r="AD48" s="314">
        <f ca="1">(AB48-AB47)*AC$10</f>
        <v>0</v>
      </c>
      <c r="AE48" s="349">
        <f ca="1">ROUND(INDIRECT(ADDRESS(Данные!$A40,AE$1,1,1,"Данные"), 1),2)</f>
        <v>4556.08</v>
      </c>
      <c r="AF48" s="129">
        <f ca="1">ROUND(INDIRECT(ADDRESS(Данные!$A40,AF$1,1,1,"Данные"), 1),2)</f>
        <v>4388.51</v>
      </c>
      <c r="AG48" s="152">
        <f ca="1">(AE48-AE47)*AG$10</f>
        <v>44.999999999618012</v>
      </c>
      <c r="AH48" s="316">
        <f ca="1">(AF48-AF47)*AG$10</f>
        <v>45.000000000982254</v>
      </c>
      <c r="AI48" s="349">
        <f ca="1">ROUND(INDIRECT(ADDRESS(Данные!$A40,AI$1,1,1,"Данные"), 1),2)</f>
        <v>1865.74</v>
      </c>
      <c r="AJ48" s="129">
        <f ca="1">ROUND(INDIRECT(ADDRESS(Данные!$A40,AJ$1,1,1,"Данные"), 1),2)</f>
        <v>1449.32</v>
      </c>
      <c r="AK48" s="152">
        <f ca="1">(AI48-AI47)*AK$10</f>
        <v>69.999999999936335</v>
      </c>
      <c r="AL48" s="316">
        <f ca="1">(AJ48-AJ47)*AK$10</f>
        <v>29.999999999972715</v>
      </c>
      <c r="AM48" s="349"/>
      <c r="AN48" s="129"/>
      <c r="AO48" s="152"/>
      <c r="AP48" s="316"/>
      <c r="AQ48" s="317"/>
      <c r="AR48" s="129"/>
      <c r="AS48" s="152"/>
      <c r="AT48" s="314"/>
      <c r="AU48" s="285">
        <f ca="1">INDIRECT(ADDRESS(Данные!$A40,4,1,1,"Данные"), 1)</f>
        <v>45280.6875</v>
      </c>
      <c r="AV48" s="299">
        <f t="shared" ca="1" si="0"/>
        <v>1604.9999999947886</v>
      </c>
      <c r="AW48" s="343">
        <f t="shared" ca="1" si="1"/>
        <v>304.99999999915417</v>
      </c>
    </row>
    <row r="49" spans="1:49" s="126" customFormat="1" x14ac:dyDescent="0.2">
      <c r="A49" s="296">
        <f ca="1">INDIRECT(ADDRESS(Данные!$A41,4,1,1,"Данные"), 1)</f>
        <v>45280.708333333336</v>
      </c>
      <c r="B49" s="349">
        <f ca="1">ROUND(INDIRECT(ADDRESS(Данные!$A41,B$1,1,1,"Данные"), 1),2)</f>
        <v>33671.78</v>
      </c>
      <c r="C49" s="129">
        <f ca="1">ROUND(INDIRECT(ADDRESS(Данные!$A41,C$1,1,1,"Данные"), 1),2)</f>
        <v>8902.19</v>
      </c>
      <c r="D49" s="152">
        <f ca="1">(B49-B47)*D$10</f>
        <v>1259.9999999947613</v>
      </c>
      <c r="E49" s="316">
        <f ca="1">(C49-C47)*D$10</f>
        <v>139.99999999941792</v>
      </c>
      <c r="F49" s="127">
        <f ca="1">ROUND(INDIRECT(ADDRESS(Данные!$A41,F$1,1,1,"Данные"), 1),2)</f>
        <v>3005.52</v>
      </c>
      <c r="G49" s="129">
        <f ca="1">ROUND(INDIRECT(ADDRESS(Данные!$A41,G$1,1,1,"Данные"), 1),2)</f>
        <v>1962.66</v>
      </c>
      <c r="H49" s="152">
        <f ca="1">(F49-F47)*H$10</f>
        <v>510.00000000021828</v>
      </c>
      <c r="I49" s="314">
        <f ca="1">(G49-G47)*H$10</f>
        <v>180.00000000051841</v>
      </c>
      <c r="J49" s="349">
        <f ca="1">ROUND(INDIRECT(ADDRESS(Данные!$A41,J$1,1,1,"Данные"), 1),2)</f>
        <v>811.59</v>
      </c>
      <c r="K49" s="129">
        <f ca="1">ROUND(INDIRECT(ADDRESS(Данные!$A41,K$1,1,1,"Данные"), 1),2)</f>
        <v>74.599999999999994</v>
      </c>
      <c r="L49" s="152">
        <f ca="1">(J49-J47)*L$10</f>
        <v>135.00000000004775</v>
      </c>
      <c r="M49" s="316">
        <f ca="1">(K49-K47)*L$10</f>
        <v>0</v>
      </c>
      <c r="N49" s="346">
        <f ca="1">ROUND(INDIRECT(ADDRESS(Данные!$A41,N$1,1,1,"Данные"), 1),2)</f>
        <v>1173.31</v>
      </c>
      <c r="O49" s="129">
        <f ca="1">ROUND(INDIRECT(ADDRESS(Данные!$A41,O$1,1,1,"Данные"), 1),2)</f>
        <v>507.9</v>
      </c>
      <c r="P49" s="152">
        <f ca="1">(N49-N47)*P$10</f>
        <v>699.9999999998181</v>
      </c>
      <c r="Q49" s="314">
        <f ca="1">(O49-O47)*P$10</f>
        <v>99.999999999909051</v>
      </c>
      <c r="R49" s="349">
        <f ca="1">ROUND(INDIRECT(ADDRESS(Данные!$A41,R$1,1,1,"Данные"), 1),2)</f>
        <v>6427.68</v>
      </c>
      <c r="S49" s="129">
        <f ca="1">ROUND(INDIRECT(ADDRESS(Данные!$A41,S$1,1,1,"Данные"), 1),2)</f>
        <v>2151.69</v>
      </c>
      <c r="T49" s="152">
        <f ca="1">(R49-R47)*T$10</f>
        <v>280.00000000065484</v>
      </c>
      <c r="U49" s="314">
        <f ca="1">(S49-S47)*T$10</f>
        <v>39.99999999996362</v>
      </c>
      <c r="V49" s="349">
        <f ca="1">ROUND(INDIRECT(ADDRESS(Данные!$A41,V$1,1,1,"Данные"), 1),2)</f>
        <v>21031.8</v>
      </c>
      <c r="W49" s="353">
        <f ca="1">ROUND(INDIRECT(ADDRESS(Данные!$A41,W$1,1,1,"Данные"), 1),2)</f>
        <v>4569.63</v>
      </c>
      <c r="X49" s="152">
        <f ca="1">(V49-V47)*X$10</f>
        <v>0</v>
      </c>
      <c r="Y49" s="316">
        <f ca="1">(W49-W47)*X$10</f>
        <v>0</v>
      </c>
      <c r="Z49" s="351">
        <f ca="1">INDIRECT(ADDRESS(Данные!$A41,4,1,1,"Данные"), 1)</f>
        <v>45280.708333333336</v>
      </c>
      <c r="AA49" s="346">
        <f ca="1">ROUND(INDIRECT(ADDRESS(Данные!$A41,AA$1,1,1,"Данные"), 1),2)</f>
        <v>811.59</v>
      </c>
      <c r="AB49" s="129">
        <f ca="1">ROUND(INDIRECT(ADDRESS(Данные!$A41,AB$1,1,1,"Данные"), 1),2)</f>
        <v>74.599999999999994</v>
      </c>
      <c r="AC49" s="152">
        <f ca="1">(AA49-AA47)*AC$10</f>
        <v>135.00000000004775</v>
      </c>
      <c r="AD49" s="314">
        <f ca="1">(AB49-AB47)*AC$10</f>
        <v>0</v>
      </c>
      <c r="AE49" s="349">
        <f ca="1">ROUND(INDIRECT(ADDRESS(Данные!$A41,AE$1,1,1,"Данные"), 1),2)</f>
        <v>4556.12</v>
      </c>
      <c r="AF49" s="129">
        <f ca="1">ROUND(INDIRECT(ADDRESS(Данные!$A41,AF$1,1,1,"Данные"), 1),2)</f>
        <v>4388.55</v>
      </c>
      <c r="AG49" s="152">
        <f ca="1">(AE49-AE47)*AG$10</f>
        <v>104.99999999956344</v>
      </c>
      <c r="AH49" s="316">
        <f ca="1">(AF49-AF47)*AG$10</f>
        <v>105.00000000092768</v>
      </c>
      <c r="AI49" s="349">
        <f ca="1">ROUND(INDIRECT(ADDRESS(Данные!$A41,AI$1,1,1,"Данные"), 1),2)</f>
        <v>1865.8</v>
      </c>
      <c r="AJ49" s="129">
        <f ca="1">ROUND(INDIRECT(ADDRESS(Данные!$A41,AJ$1,1,1,"Данные"), 1),2)</f>
        <v>1449.36</v>
      </c>
      <c r="AK49" s="152">
        <f ca="1">(AI49-AI47)*AK$10</f>
        <v>129.99999999988177</v>
      </c>
      <c r="AL49" s="316">
        <f ca="1">(AJ49-AJ47)*AK$10</f>
        <v>69.999999999936335</v>
      </c>
      <c r="AM49" s="349"/>
      <c r="AN49" s="129"/>
      <c r="AO49" s="152"/>
      <c r="AP49" s="316"/>
      <c r="AQ49" s="317"/>
      <c r="AR49" s="129"/>
      <c r="AS49" s="152">
        <f>(AQ49-AQ47)*AS$10</f>
        <v>0</v>
      </c>
      <c r="AT49" s="314">
        <f>(AR49-AR47)*AT$7</f>
        <v>0</v>
      </c>
      <c r="AU49" s="285">
        <f ca="1">INDIRECT(ADDRESS(Данные!$A41,4,1,1,"Данные"), 1)</f>
        <v>45280.708333333336</v>
      </c>
      <c r="AV49" s="299">
        <f t="shared" ca="1" si="0"/>
        <v>3254.9999999949932</v>
      </c>
      <c r="AW49" s="343">
        <f t="shared" ca="1" si="1"/>
        <v>635.00000000067303</v>
      </c>
    </row>
    <row r="50" spans="1:49" s="126" customFormat="1" x14ac:dyDescent="0.2">
      <c r="A50" s="296">
        <f ca="1">INDIRECT(ADDRESS(Данные!$A42,4,1,1,"Данные"), 1)</f>
        <v>45280.729166666664</v>
      </c>
      <c r="B50" s="349">
        <f ca="1">ROUND(INDIRECT(ADDRESS(Данные!$A42,B$1,1,1,"Данные"), 1),2)</f>
        <v>33672.1</v>
      </c>
      <c r="C50" s="129">
        <f ca="1">ROUND(INDIRECT(ADDRESS(Данные!$A42,C$1,1,1,"Данные"), 1),2)</f>
        <v>8902.23</v>
      </c>
      <c r="D50" s="152">
        <f ca="1">(B50-B49)*D$10</f>
        <v>639.99999999941792</v>
      </c>
      <c r="E50" s="316">
        <f ca="1">(C50-C49)*D$10</f>
        <v>79.999999998108251</v>
      </c>
      <c r="F50" s="127">
        <f ca="1">ROUND(INDIRECT(ADDRESS(Данные!$A42,F$1,1,1,"Данные"), 1),2)</f>
        <v>3005.61</v>
      </c>
      <c r="G50" s="129">
        <f ca="1">ROUND(INDIRECT(ADDRESS(Данные!$A42,G$1,1,1,"Данные"), 1),2)</f>
        <v>1962.7</v>
      </c>
      <c r="H50" s="152">
        <f ca="1">(F50-F49)*H$10</f>
        <v>270.00000000043656</v>
      </c>
      <c r="I50" s="314">
        <f ca="1">(G50-G49)*H$10</f>
        <v>119.99999999989086</v>
      </c>
      <c r="J50" s="349">
        <f ca="1">ROUND(INDIRECT(ADDRESS(Данные!$A42,J$1,1,1,"Данные"), 1),2)</f>
        <v>811.64</v>
      </c>
      <c r="K50" s="129">
        <f ca="1">ROUND(INDIRECT(ADDRESS(Данные!$A42,K$1,1,1,"Данные"), 1),2)</f>
        <v>74.61</v>
      </c>
      <c r="L50" s="152">
        <f ca="1">(J50-J49)*L$10</f>
        <v>74.999999999931788</v>
      </c>
      <c r="M50" s="316">
        <f ca="1">(K50-K49)*L$10</f>
        <v>15.000000000007674</v>
      </c>
      <c r="N50" s="346">
        <f ca="1">ROUND(INDIRECT(ADDRESS(Данные!$A42,N$1,1,1,"Данные"), 1),2)</f>
        <v>1173.49</v>
      </c>
      <c r="O50" s="129">
        <f ca="1">ROUND(INDIRECT(ADDRESS(Данные!$A42,O$1,1,1,"Данные"), 1),2)</f>
        <v>507.92</v>
      </c>
      <c r="P50" s="152">
        <f ca="1">(N50-N49)*P$10</f>
        <v>360.00000000012733</v>
      </c>
      <c r="Q50" s="314">
        <f ca="1">(O50-O49)*P$10</f>
        <v>40.000000000077307</v>
      </c>
      <c r="R50" s="349">
        <f ca="1">ROUND(INDIRECT(ADDRESS(Данные!$A42,R$1,1,1,"Данные"), 1),2)</f>
        <v>6427.75</v>
      </c>
      <c r="S50" s="129">
        <f ca="1">ROUND(INDIRECT(ADDRESS(Данные!$A42,S$1,1,1,"Данные"), 1),2)</f>
        <v>2151.6999999999998</v>
      </c>
      <c r="T50" s="152">
        <f ca="1">(R50-R49)*T$10</f>
        <v>139.99999999941792</v>
      </c>
      <c r="U50" s="314">
        <f ca="1">(S50-S49)*T$10</f>
        <v>19.999999999527063</v>
      </c>
      <c r="V50" s="349">
        <f ca="1">ROUND(INDIRECT(ADDRESS(Данные!$A42,V$1,1,1,"Данные"), 1),2)</f>
        <v>21031.8</v>
      </c>
      <c r="W50" s="353">
        <f ca="1">ROUND(INDIRECT(ADDRESS(Данные!$A42,W$1,1,1,"Данные"), 1),2)</f>
        <v>4569.63</v>
      </c>
      <c r="X50" s="152">
        <f ca="1">(V50-V49)*X$10</f>
        <v>0</v>
      </c>
      <c r="Y50" s="316">
        <f ca="1">(W50-W49)*X$10</f>
        <v>0</v>
      </c>
      <c r="Z50" s="351">
        <f ca="1">INDIRECT(ADDRESS(Данные!$A42,4,1,1,"Данные"), 1)</f>
        <v>45280.729166666664</v>
      </c>
      <c r="AA50" s="346">
        <f ca="1">ROUND(INDIRECT(ADDRESS(Данные!$A42,AA$1,1,1,"Данные"), 1),2)</f>
        <v>811.64</v>
      </c>
      <c r="AB50" s="129">
        <f ca="1">ROUND(INDIRECT(ADDRESS(Данные!$A42,AB$1,1,1,"Данные"), 1),2)</f>
        <v>74.61</v>
      </c>
      <c r="AC50" s="152">
        <f ca="1">(AA50-AA49)*AC$10</f>
        <v>74.999999999931788</v>
      </c>
      <c r="AD50" s="314">
        <f ca="1">(AB50-AB49)*AC$10</f>
        <v>15.000000000007674</v>
      </c>
      <c r="AE50" s="349">
        <f ca="1">ROUND(INDIRECT(ADDRESS(Данные!$A42,AE$1,1,1,"Данные"), 1),2)</f>
        <v>4556.16</v>
      </c>
      <c r="AF50" s="129">
        <f ca="1">ROUND(INDIRECT(ADDRESS(Данные!$A42,AF$1,1,1,"Данные"), 1),2)</f>
        <v>4388.58</v>
      </c>
      <c r="AG50" s="152">
        <f ca="1">(AE50-AE49)*AG$10</f>
        <v>59.99999999994543</v>
      </c>
      <c r="AH50" s="316">
        <f ca="1">(AF50-AF49)*AG$10</f>
        <v>44.999999999618012</v>
      </c>
      <c r="AI50" s="349">
        <f ca="1">ROUND(INDIRECT(ADDRESS(Данные!$A42,AI$1,1,1,"Данные"), 1),2)</f>
        <v>1865.81</v>
      </c>
      <c r="AJ50" s="129">
        <f ca="1">ROUND(INDIRECT(ADDRESS(Данные!$A42,AJ$1,1,1,"Данные"), 1),2)</f>
        <v>1449.37</v>
      </c>
      <c r="AK50" s="152">
        <f ca="1">(AI50-AI49)*AK$10</f>
        <v>9.9999999999909051</v>
      </c>
      <c r="AL50" s="316">
        <f ca="1">(AJ50-AJ49)*AK$10</f>
        <v>9.9999999999909051</v>
      </c>
      <c r="AM50" s="349"/>
      <c r="AN50" s="129"/>
      <c r="AO50" s="152"/>
      <c r="AP50" s="316"/>
      <c r="AQ50" s="317"/>
      <c r="AR50" s="129"/>
      <c r="AS50" s="152"/>
      <c r="AT50" s="314"/>
      <c r="AU50" s="285">
        <f ca="1">INDIRECT(ADDRESS(Данные!$A42,4,1,1,"Данные"), 1)</f>
        <v>45280.729166666664</v>
      </c>
      <c r="AV50" s="299">
        <f t="shared" ca="1" si="0"/>
        <v>1629.9999999991996</v>
      </c>
      <c r="AW50" s="343">
        <f t="shared" ca="1" si="1"/>
        <v>344.99999999722775</v>
      </c>
    </row>
    <row r="51" spans="1:49" s="126" customFormat="1" x14ac:dyDescent="0.2">
      <c r="A51" s="296">
        <f ca="1">INDIRECT(ADDRESS(Данные!$A43,4,1,1,"Данные"), 1)</f>
        <v>45280.75</v>
      </c>
      <c r="B51" s="349">
        <f ca="1">ROUND(INDIRECT(ADDRESS(Данные!$A43,B$1,1,1,"Данные"), 1),2)</f>
        <v>33672.44</v>
      </c>
      <c r="C51" s="129">
        <f ca="1">ROUND(INDIRECT(ADDRESS(Данные!$A43,C$1,1,1,"Данные"), 1),2)</f>
        <v>8902.26</v>
      </c>
      <c r="D51" s="152">
        <f ca="1">(B51-B49)*D$10</f>
        <v>1320.0000000069849</v>
      </c>
      <c r="E51" s="316">
        <f ca="1">(C51-C49)*D$10</f>
        <v>139.99999999941792</v>
      </c>
      <c r="F51" s="127">
        <f ca="1">ROUND(INDIRECT(ADDRESS(Данные!$A43,F$1,1,1,"Данные"), 1),2)</f>
        <v>3005.69</v>
      </c>
      <c r="G51" s="129">
        <f ca="1">ROUND(INDIRECT(ADDRESS(Данные!$A43,G$1,1,1,"Данные"), 1),2)</f>
        <v>1962.73</v>
      </c>
      <c r="H51" s="152">
        <f ca="1">(F51-F49)*H$10</f>
        <v>510.00000000021828</v>
      </c>
      <c r="I51" s="314">
        <f ca="1">(G51-G49)*H$10</f>
        <v>209.99999999980901</v>
      </c>
      <c r="J51" s="349">
        <f ca="1">ROUND(INDIRECT(ADDRESS(Данные!$A43,J$1,1,1,"Данные"), 1),2)</f>
        <v>811.69</v>
      </c>
      <c r="K51" s="129">
        <f ca="1">ROUND(INDIRECT(ADDRESS(Данные!$A43,K$1,1,1,"Данные"), 1),2)</f>
        <v>74.61</v>
      </c>
      <c r="L51" s="152">
        <f ca="1">(J51-J49)*L$10</f>
        <v>150.00000000003411</v>
      </c>
      <c r="M51" s="316">
        <f ca="1">(K51-K49)*L$10</f>
        <v>15.000000000007674</v>
      </c>
      <c r="N51" s="346">
        <f ca="1">ROUND(INDIRECT(ADDRESS(Данные!$A43,N$1,1,1,"Данные"), 1),2)</f>
        <v>1173.67</v>
      </c>
      <c r="O51" s="129">
        <f ca="1">ROUND(INDIRECT(ADDRESS(Данные!$A43,O$1,1,1,"Данные"), 1),2)</f>
        <v>507.94</v>
      </c>
      <c r="P51" s="152">
        <f ca="1">(N51-N49)*P$10</f>
        <v>720.00000000025466</v>
      </c>
      <c r="Q51" s="314">
        <f ca="1">(O51-O49)*P$10</f>
        <v>80.000000000040927</v>
      </c>
      <c r="R51" s="349">
        <f ca="1">ROUND(INDIRECT(ADDRESS(Данные!$A43,R$1,1,1,"Данные"), 1),2)</f>
        <v>6427.82</v>
      </c>
      <c r="S51" s="129">
        <f ca="1">ROUND(INDIRECT(ADDRESS(Данные!$A43,S$1,1,1,"Данные"), 1),2)</f>
        <v>2151.6999999999998</v>
      </c>
      <c r="T51" s="152">
        <f ca="1">(R51-R49)*T$10</f>
        <v>279.99999999883585</v>
      </c>
      <c r="U51" s="314">
        <f ca="1">(S51-S49)*T$10</f>
        <v>19.999999999527063</v>
      </c>
      <c r="V51" s="349">
        <f ca="1">ROUND(INDIRECT(ADDRESS(Данные!$A43,V$1,1,1,"Данные"), 1),2)</f>
        <v>21031.8</v>
      </c>
      <c r="W51" s="353">
        <f ca="1">ROUND(INDIRECT(ADDRESS(Данные!$A43,W$1,1,1,"Данные"), 1),2)</f>
        <v>4569.63</v>
      </c>
      <c r="X51" s="152">
        <f ca="1">(V51-V49)*X$10</f>
        <v>0</v>
      </c>
      <c r="Y51" s="316">
        <f ca="1">(W51-W49)*X$10</f>
        <v>0</v>
      </c>
      <c r="Z51" s="351">
        <f ca="1">INDIRECT(ADDRESS(Данные!$A43,4,1,1,"Данные"), 1)</f>
        <v>45280.75</v>
      </c>
      <c r="AA51" s="346">
        <f ca="1">ROUND(INDIRECT(ADDRESS(Данные!$A43,AA$1,1,1,"Данные"), 1),2)</f>
        <v>811.69</v>
      </c>
      <c r="AB51" s="129">
        <f ca="1">ROUND(INDIRECT(ADDRESS(Данные!$A43,AB$1,1,1,"Данные"), 1),2)</f>
        <v>74.61</v>
      </c>
      <c r="AC51" s="152">
        <f ca="1">(AA51-AA49)*AC$10</f>
        <v>150.00000000003411</v>
      </c>
      <c r="AD51" s="314">
        <f ca="1">(AB51-AB49)*AC$10</f>
        <v>15.000000000007674</v>
      </c>
      <c r="AE51" s="349">
        <f ca="1">ROUND(INDIRECT(ADDRESS(Данные!$A43,AE$1,1,1,"Данные"), 1),2)</f>
        <v>4556.2</v>
      </c>
      <c r="AF51" s="129">
        <f ca="1">ROUND(INDIRECT(ADDRESS(Данные!$A43,AF$1,1,1,"Данные"), 1),2)</f>
        <v>4388.6000000000004</v>
      </c>
      <c r="AG51" s="152">
        <f ca="1">(AE51-AE49)*AG$10</f>
        <v>119.99999999989086</v>
      </c>
      <c r="AH51" s="316">
        <f ca="1">(AF51-AF49)*AG$10</f>
        <v>75.000000000272848</v>
      </c>
      <c r="AI51" s="349">
        <f ca="1">ROUND(INDIRECT(ADDRESS(Данные!$A43,AI$1,1,1,"Данные"), 1),2)</f>
        <v>1865.82</v>
      </c>
      <c r="AJ51" s="129">
        <f ca="1">ROUND(INDIRECT(ADDRESS(Данные!$A43,AJ$1,1,1,"Данные"), 1),2)</f>
        <v>1449.38</v>
      </c>
      <c r="AK51" s="152">
        <f ca="1">(AI51-AI49)*AK$10</f>
        <v>19.99999999998181</v>
      </c>
      <c r="AL51" s="316">
        <f ca="1">(AJ51-AJ49)*AK$10</f>
        <v>20.000000000209184</v>
      </c>
      <c r="AM51" s="349"/>
      <c r="AN51" s="129"/>
      <c r="AO51" s="152"/>
      <c r="AP51" s="316"/>
      <c r="AQ51" s="317"/>
      <c r="AR51" s="129"/>
      <c r="AS51" s="152">
        <f>(AQ51-AQ49)*AS$10</f>
        <v>0</v>
      </c>
      <c r="AT51" s="314">
        <f>(AR51-AR49)*AT$7</f>
        <v>0</v>
      </c>
      <c r="AU51" s="285">
        <f ca="1">INDIRECT(ADDRESS(Данные!$A43,4,1,1,"Данные"), 1)</f>
        <v>45280.75</v>
      </c>
      <c r="AV51" s="299">
        <f t="shared" ca="1" si="0"/>
        <v>3270.0000000062346</v>
      </c>
      <c r="AW51" s="343">
        <f t="shared" ca="1" si="1"/>
        <v>574.9999999992923</v>
      </c>
    </row>
    <row r="52" spans="1:49" s="126" customFormat="1" x14ac:dyDescent="0.2">
      <c r="A52" s="296">
        <f ca="1">INDIRECT(ADDRESS(Данные!$A44,4,1,1,"Данные"), 1)</f>
        <v>45280.770833333336</v>
      </c>
      <c r="B52" s="349">
        <f ca="1">ROUND(INDIRECT(ADDRESS(Данные!$A44,B$1,1,1,"Данные"), 1),2)</f>
        <v>33672.78</v>
      </c>
      <c r="C52" s="129">
        <f ca="1">ROUND(INDIRECT(ADDRESS(Данные!$A44,C$1,1,1,"Данные"), 1),2)</f>
        <v>8902.2900000000009</v>
      </c>
      <c r="D52" s="152">
        <f ca="1">(B52-B51)*D$10</f>
        <v>679.99999999301508</v>
      </c>
      <c r="E52" s="316">
        <f ca="1">(C52-C51)*D$10</f>
        <v>60.000000001309672</v>
      </c>
      <c r="F52" s="127">
        <f ca="1">ROUND(INDIRECT(ADDRESS(Данные!$A44,F$1,1,1,"Данные"), 1),2)</f>
        <v>3005.78</v>
      </c>
      <c r="G52" s="129">
        <f ca="1">ROUND(INDIRECT(ADDRESS(Данные!$A44,G$1,1,1,"Данные"), 1),2)</f>
        <v>1962.76</v>
      </c>
      <c r="H52" s="152">
        <f ca="1">(F52-F51)*H$10</f>
        <v>270.00000000043656</v>
      </c>
      <c r="I52" s="314">
        <f ca="1">(G52-G51)*H$10</f>
        <v>89.999999999918145</v>
      </c>
      <c r="J52" s="349">
        <f ca="1">ROUND(INDIRECT(ADDRESS(Данные!$A44,J$1,1,1,"Данные"), 1),2)</f>
        <v>811.74</v>
      </c>
      <c r="K52" s="129">
        <f ca="1">ROUND(INDIRECT(ADDRESS(Данные!$A44,K$1,1,1,"Данные"), 1),2)</f>
        <v>74.61</v>
      </c>
      <c r="L52" s="152">
        <f ca="1">(J52-J51)*L$10</f>
        <v>74.999999999931788</v>
      </c>
      <c r="M52" s="316">
        <f ca="1">(K52-K51)*L$10</f>
        <v>0</v>
      </c>
      <c r="N52" s="346">
        <f ca="1">ROUND(INDIRECT(ADDRESS(Данные!$A44,N$1,1,1,"Данные"), 1),2)</f>
        <v>1173.8499999999999</v>
      </c>
      <c r="O52" s="129">
        <f ca="1">ROUND(INDIRECT(ADDRESS(Данные!$A44,O$1,1,1,"Данные"), 1),2)</f>
        <v>507.97</v>
      </c>
      <c r="P52" s="152">
        <f ca="1">(N52-N51)*P$10</f>
        <v>359.99999999967258</v>
      </c>
      <c r="Q52" s="314">
        <f ca="1">(O52-O51)*P$10</f>
        <v>60.000000000059117</v>
      </c>
      <c r="R52" s="349">
        <f ca="1">ROUND(INDIRECT(ADDRESS(Данные!$A44,R$1,1,1,"Данные"), 1),2)</f>
        <v>6427.89</v>
      </c>
      <c r="S52" s="129">
        <f ca="1">ROUND(INDIRECT(ADDRESS(Данные!$A44,S$1,1,1,"Данные"), 1),2)</f>
        <v>2151.71</v>
      </c>
      <c r="T52" s="152">
        <f ca="1">(R52-R51)*T$10</f>
        <v>140.00000000123691</v>
      </c>
      <c r="U52" s="314">
        <f ca="1">(S52-S51)*T$10</f>
        <v>20.000000000436557</v>
      </c>
      <c r="V52" s="349">
        <f ca="1">ROUND(INDIRECT(ADDRESS(Данные!$A44,V$1,1,1,"Данные"), 1),2)</f>
        <v>21031.8</v>
      </c>
      <c r="W52" s="353">
        <f ca="1">ROUND(INDIRECT(ADDRESS(Данные!$A44,W$1,1,1,"Данные"), 1),2)</f>
        <v>4569.63</v>
      </c>
      <c r="X52" s="152">
        <f ca="1">(V52-V51)*X$10</f>
        <v>0</v>
      </c>
      <c r="Y52" s="316">
        <f ca="1">(W52-W51)*X$10</f>
        <v>0</v>
      </c>
      <c r="Z52" s="351">
        <f ca="1">INDIRECT(ADDRESS(Данные!$A44,4,1,1,"Данные"), 1)</f>
        <v>45280.770833333336</v>
      </c>
      <c r="AA52" s="346">
        <f ca="1">ROUND(INDIRECT(ADDRESS(Данные!$A44,AA$1,1,1,"Данные"), 1),2)</f>
        <v>811.74</v>
      </c>
      <c r="AB52" s="129">
        <f ca="1">ROUND(INDIRECT(ADDRESS(Данные!$A44,AB$1,1,1,"Данные"), 1),2)</f>
        <v>74.61</v>
      </c>
      <c r="AC52" s="152">
        <f ca="1">(AA52-AA51)*AC$10</f>
        <v>74.999999999931788</v>
      </c>
      <c r="AD52" s="314">
        <f ca="1">(AB52-AB51)*AC$10</f>
        <v>0</v>
      </c>
      <c r="AE52" s="349">
        <f ca="1">ROUND(INDIRECT(ADDRESS(Данные!$A44,AE$1,1,1,"Данные"), 1),2)</f>
        <v>4556.24</v>
      </c>
      <c r="AF52" s="129">
        <f ca="1">ROUND(INDIRECT(ADDRESS(Данные!$A44,AF$1,1,1,"Данные"), 1),2)</f>
        <v>4388.63</v>
      </c>
      <c r="AG52" s="152">
        <f ca="1">(AE52-AE51)*AG$10</f>
        <v>59.99999999994543</v>
      </c>
      <c r="AH52" s="316">
        <f ca="1">(AF52-AF51)*AG$10</f>
        <v>44.999999999618012</v>
      </c>
      <c r="AI52" s="349">
        <f ca="1">ROUND(INDIRECT(ADDRESS(Данные!$A44,AI$1,1,1,"Данные"), 1),2)</f>
        <v>1865.89</v>
      </c>
      <c r="AJ52" s="129">
        <f ca="1">ROUND(INDIRECT(ADDRESS(Данные!$A44,AJ$1,1,1,"Данные"), 1),2)</f>
        <v>1449.41</v>
      </c>
      <c r="AK52" s="152">
        <f ca="1">(AI52-AI51)*AK$10</f>
        <v>70.000000000163709</v>
      </c>
      <c r="AL52" s="316">
        <f ca="1">(AJ52-AJ51)*AK$10</f>
        <v>29.999999999972715</v>
      </c>
      <c r="AM52" s="349"/>
      <c r="AN52" s="129"/>
      <c r="AO52" s="152"/>
      <c r="AP52" s="316"/>
      <c r="AQ52" s="317"/>
      <c r="AR52" s="129"/>
      <c r="AS52" s="152"/>
      <c r="AT52" s="314"/>
      <c r="AU52" s="285">
        <f ca="1">INDIRECT(ADDRESS(Данные!$A44,4,1,1,"Данные"), 1)</f>
        <v>45280.770833333336</v>
      </c>
      <c r="AV52" s="299">
        <f t="shared" ca="1" si="0"/>
        <v>1729.9999999943338</v>
      </c>
      <c r="AW52" s="343">
        <f t="shared" ca="1" si="1"/>
        <v>305.00000000131422</v>
      </c>
    </row>
    <row r="53" spans="1:49" s="126" customFormat="1" x14ac:dyDescent="0.2">
      <c r="A53" s="296">
        <f ca="1">INDIRECT(ADDRESS(Данные!$A45,4,1,1,"Данные"), 1)</f>
        <v>45280.791666666664</v>
      </c>
      <c r="B53" s="349">
        <f ca="1">ROUND(INDIRECT(ADDRESS(Данные!$A45,B$1,1,1,"Данные"), 1),2)</f>
        <v>33673.120000000003</v>
      </c>
      <c r="C53" s="129">
        <f ca="1">ROUND(INDIRECT(ADDRESS(Данные!$A45,C$1,1,1,"Данные"), 1),2)</f>
        <v>8902.32</v>
      </c>
      <c r="D53" s="152">
        <f ca="1">(B53-B51)*D$10</f>
        <v>1360.0000000005821</v>
      </c>
      <c r="E53" s="316">
        <f ca="1">(C53-C51)*D$10</f>
        <v>119.99999999898137</v>
      </c>
      <c r="F53" s="127">
        <f ca="1">ROUND(INDIRECT(ADDRESS(Данные!$A45,F$1,1,1,"Данные"), 1),2)</f>
        <v>3005.87</v>
      </c>
      <c r="G53" s="129">
        <f ca="1">ROUND(INDIRECT(ADDRESS(Данные!$A45,G$1,1,1,"Данные"), 1),2)</f>
        <v>1962.79</v>
      </c>
      <c r="H53" s="152">
        <f ca="1">(F53-F51)*H$10</f>
        <v>539.99999999950887</v>
      </c>
      <c r="I53" s="314">
        <f ca="1">(G53-G51)*H$10</f>
        <v>179.99999999983629</v>
      </c>
      <c r="J53" s="349">
        <f ca="1">ROUND(INDIRECT(ADDRESS(Данные!$A45,J$1,1,1,"Данные"), 1),2)</f>
        <v>811.8</v>
      </c>
      <c r="K53" s="129">
        <f ca="1">ROUND(INDIRECT(ADDRESS(Данные!$A45,K$1,1,1,"Данные"), 1),2)</f>
        <v>74.62</v>
      </c>
      <c r="L53" s="152">
        <f ca="1">(J53-J51)*L$10</f>
        <v>164.99999999984993</v>
      </c>
      <c r="M53" s="316">
        <f ca="1">(K53-K51)*L$10</f>
        <v>15.000000000007674</v>
      </c>
      <c r="N53" s="346">
        <f ca="1">ROUND(INDIRECT(ADDRESS(Данные!$A45,N$1,1,1,"Данные"), 1),2)</f>
        <v>1174.04</v>
      </c>
      <c r="O53" s="129">
        <f ca="1">ROUND(INDIRECT(ADDRESS(Данные!$A45,O$1,1,1,"Данные"), 1),2)</f>
        <v>507.99</v>
      </c>
      <c r="P53" s="152">
        <f ca="1">(N53-N51)*P$10</f>
        <v>739.99999999978172</v>
      </c>
      <c r="Q53" s="314">
        <f ca="1">(O53-O51)*P$10</f>
        <v>100.00000000002274</v>
      </c>
      <c r="R53" s="349">
        <f ca="1">ROUND(INDIRECT(ADDRESS(Данные!$A45,R$1,1,1,"Данные"), 1),2)</f>
        <v>6427.96</v>
      </c>
      <c r="S53" s="129">
        <f ca="1">ROUND(INDIRECT(ADDRESS(Данные!$A45,S$1,1,1,"Данные"), 1),2)</f>
        <v>2151.7199999999998</v>
      </c>
      <c r="T53" s="152">
        <f ca="1">(R53-R51)*T$10</f>
        <v>280.00000000065484</v>
      </c>
      <c r="U53" s="314">
        <f ca="1">(S53-S51)*T$10</f>
        <v>39.99999999996362</v>
      </c>
      <c r="V53" s="349">
        <f ca="1">ROUND(INDIRECT(ADDRESS(Данные!$A45,V$1,1,1,"Данные"), 1),2)</f>
        <v>21031.8</v>
      </c>
      <c r="W53" s="353">
        <f ca="1">ROUND(INDIRECT(ADDRESS(Данные!$A45,W$1,1,1,"Данные"), 1),2)</f>
        <v>4569.63</v>
      </c>
      <c r="X53" s="152">
        <f ca="1">(V53-V51)*X$10</f>
        <v>0</v>
      </c>
      <c r="Y53" s="316">
        <f ca="1">(W53-W51)*X$10</f>
        <v>0</v>
      </c>
      <c r="Z53" s="351">
        <f ca="1">INDIRECT(ADDRESS(Данные!$A45,4,1,1,"Данные"), 1)</f>
        <v>45280.791666666664</v>
      </c>
      <c r="AA53" s="346">
        <f ca="1">ROUND(INDIRECT(ADDRESS(Данные!$A45,AA$1,1,1,"Данные"), 1),2)</f>
        <v>811.8</v>
      </c>
      <c r="AB53" s="129">
        <f ca="1">ROUND(INDIRECT(ADDRESS(Данные!$A45,AB$1,1,1,"Данные"), 1),2)</f>
        <v>74.62</v>
      </c>
      <c r="AC53" s="152">
        <f ca="1">(AA53-AA51)*AC$10</f>
        <v>164.99999999984993</v>
      </c>
      <c r="AD53" s="314">
        <f ca="1">(AB53-AB51)*AC$10</f>
        <v>15.000000000007674</v>
      </c>
      <c r="AE53" s="349">
        <f ca="1">ROUND(INDIRECT(ADDRESS(Данные!$A45,AE$1,1,1,"Данные"), 1),2)</f>
        <v>4556.28</v>
      </c>
      <c r="AF53" s="129">
        <f ca="1">ROUND(INDIRECT(ADDRESS(Данные!$A45,AF$1,1,1,"Данные"), 1),2)</f>
        <v>4388.66</v>
      </c>
      <c r="AG53" s="152">
        <f ca="1">(AE53-AE51)*AG$10</f>
        <v>119.99999999989086</v>
      </c>
      <c r="AH53" s="316">
        <f ca="1">(AF53-AF51)*AG$10</f>
        <v>89.999999999236024</v>
      </c>
      <c r="AI53" s="349">
        <f ca="1">ROUND(INDIRECT(ADDRESS(Данные!$A45,AI$1,1,1,"Данные"), 1),2)</f>
        <v>1865.95</v>
      </c>
      <c r="AJ53" s="129">
        <f ca="1">ROUND(INDIRECT(ADDRESS(Данные!$A45,AJ$1,1,1,"Данные"), 1),2)</f>
        <v>1449.44</v>
      </c>
      <c r="AK53" s="152">
        <f ca="1">(AI53-AI51)*AK$10</f>
        <v>130.00000000010914</v>
      </c>
      <c r="AL53" s="316">
        <f ca="1">(AJ53-AJ51)*AK$10</f>
        <v>59.99999999994543</v>
      </c>
      <c r="AM53" s="349"/>
      <c r="AN53" s="129"/>
      <c r="AO53" s="152"/>
      <c r="AP53" s="316"/>
      <c r="AQ53" s="317"/>
      <c r="AR53" s="129"/>
      <c r="AS53" s="152">
        <f>(AQ53-AQ51)*AS$10</f>
        <v>0</v>
      </c>
      <c r="AT53" s="314">
        <f>(AR53-AR51)*AT$7</f>
        <v>0</v>
      </c>
      <c r="AU53" s="285">
        <f ca="1">INDIRECT(ADDRESS(Данные!$A45,4,1,1,"Данные"), 1)</f>
        <v>45280.791666666664</v>
      </c>
      <c r="AV53" s="299">
        <f t="shared" ca="1" si="0"/>
        <v>3500.0000000002274</v>
      </c>
      <c r="AW53" s="343">
        <f t="shared" ca="1" si="1"/>
        <v>619.99999999800082</v>
      </c>
    </row>
    <row r="54" spans="1:49" s="126" customFormat="1" x14ac:dyDescent="0.2">
      <c r="A54" s="296">
        <f ca="1">INDIRECT(ADDRESS(Данные!$A46,4,1,1,"Данные"), 1)</f>
        <v>45280.8125</v>
      </c>
      <c r="B54" s="349">
        <f ca="1">ROUND(INDIRECT(ADDRESS(Данные!$A46,B$1,1,1,"Данные"), 1),2)</f>
        <v>33673.47</v>
      </c>
      <c r="C54" s="129">
        <f ca="1">ROUND(INDIRECT(ADDRESS(Данные!$A46,C$1,1,1,"Данные"), 1),2)</f>
        <v>8902.36</v>
      </c>
      <c r="D54" s="152">
        <f ca="1">(B54-B53)*D$10</f>
        <v>699.99999999708962</v>
      </c>
      <c r="E54" s="316">
        <f ca="1">(C54-C53)*D$10</f>
        <v>80.00000000174623</v>
      </c>
      <c r="F54" s="127">
        <f ca="1">ROUND(INDIRECT(ADDRESS(Данные!$A46,F$1,1,1,"Данные"), 1),2)</f>
        <v>3005.96</v>
      </c>
      <c r="G54" s="129">
        <f ca="1">ROUND(INDIRECT(ADDRESS(Данные!$A46,G$1,1,1,"Данные"), 1),2)</f>
        <v>1962.82</v>
      </c>
      <c r="H54" s="152">
        <f ca="1">(F54-F53)*H$10</f>
        <v>270.00000000043656</v>
      </c>
      <c r="I54" s="314">
        <f ca="1">(G54-G53)*H$10</f>
        <v>89.999999999918145</v>
      </c>
      <c r="J54" s="349">
        <f ca="1">ROUND(INDIRECT(ADDRESS(Данные!$A46,J$1,1,1,"Данные"), 1),2)</f>
        <v>811.85</v>
      </c>
      <c r="K54" s="129">
        <f ca="1">ROUND(INDIRECT(ADDRESS(Данные!$A46,K$1,1,1,"Данные"), 1),2)</f>
        <v>74.62</v>
      </c>
      <c r="L54" s="152">
        <f ca="1">(J54-J53)*L$10</f>
        <v>75.000000000102318</v>
      </c>
      <c r="M54" s="316">
        <f ca="1">(K54-K53)*L$10</f>
        <v>0</v>
      </c>
      <c r="N54" s="346">
        <f ca="1">ROUND(INDIRECT(ADDRESS(Данные!$A46,N$1,1,1,"Данные"), 1),2)</f>
        <v>1174.23</v>
      </c>
      <c r="O54" s="129">
        <f ca="1">ROUND(INDIRECT(ADDRESS(Данные!$A46,O$1,1,1,"Данные"), 1),2)</f>
        <v>508.02</v>
      </c>
      <c r="P54" s="152">
        <f ca="1">(N54-N53)*P$10</f>
        <v>380.00000000010914</v>
      </c>
      <c r="Q54" s="314">
        <f ca="1">(O54-O53)*P$10</f>
        <v>59.99999999994543</v>
      </c>
      <c r="R54" s="349">
        <f ca="1">ROUND(INDIRECT(ADDRESS(Данные!$A46,R$1,1,1,"Данные"), 1),2)</f>
        <v>6428.04</v>
      </c>
      <c r="S54" s="129">
        <f ca="1">ROUND(INDIRECT(ADDRESS(Данные!$A46,S$1,1,1,"Данные"), 1),2)</f>
        <v>2151.7199999999998</v>
      </c>
      <c r="T54" s="152">
        <f ca="1">(R54-R53)*T$10</f>
        <v>159.99999999985448</v>
      </c>
      <c r="U54" s="314">
        <f ca="1">(S54-S53)*T$10</f>
        <v>0</v>
      </c>
      <c r="V54" s="349">
        <f ca="1">ROUND(INDIRECT(ADDRESS(Данные!$A46,V$1,1,1,"Данные"), 1),2)</f>
        <v>21031.8</v>
      </c>
      <c r="W54" s="353">
        <f ca="1">ROUND(INDIRECT(ADDRESS(Данные!$A46,W$1,1,1,"Данные"), 1),2)</f>
        <v>4569.63</v>
      </c>
      <c r="X54" s="152">
        <f ca="1">(V54-V53)*X$10</f>
        <v>0</v>
      </c>
      <c r="Y54" s="316">
        <f ca="1">(W54-W53)*X$10</f>
        <v>0</v>
      </c>
      <c r="Z54" s="351">
        <f ca="1">INDIRECT(ADDRESS(Данные!$A46,4,1,1,"Данные"), 1)</f>
        <v>45280.8125</v>
      </c>
      <c r="AA54" s="346">
        <f ca="1">ROUND(INDIRECT(ADDRESS(Данные!$A46,AA$1,1,1,"Данные"), 1),2)</f>
        <v>811.85</v>
      </c>
      <c r="AB54" s="129">
        <f ca="1">ROUND(INDIRECT(ADDRESS(Данные!$A46,AB$1,1,1,"Данные"), 1),2)</f>
        <v>74.62</v>
      </c>
      <c r="AC54" s="152">
        <f ca="1">(AA54-AA53)*AC$10</f>
        <v>75.000000000102318</v>
      </c>
      <c r="AD54" s="314">
        <f ca="1">(AB54-AB53)*AC$10</f>
        <v>0</v>
      </c>
      <c r="AE54" s="349">
        <f ca="1">ROUND(INDIRECT(ADDRESS(Данные!$A46,AE$1,1,1,"Данные"), 1),2)</f>
        <v>4556.32</v>
      </c>
      <c r="AF54" s="129">
        <f ca="1">ROUND(INDIRECT(ADDRESS(Данные!$A46,AF$1,1,1,"Данные"), 1),2)</f>
        <v>4388.6899999999996</v>
      </c>
      <c r="AG54" s="152">
        <f ca="1">(AE54-AE53)*AG$10</f>
        <v>59.99999999994543</v>
      </c>
      <c r="AH54" s="316">
        <f ca="1">(AF54-AF53)*AG$10</f>
        <v>44.999999999618012</v>
      </c>
      <c r="AI54" s="349">
        <f ca="1">ROUND(INDIRECT(ADDRESS(Данные!$A46,AI$1,1,1,"Данные"), 1),2)</f>
        <v>1866.01</v>
      </c>
      <c r="AJ54" s="129">
        <f ca="1">ROUND(INDIRECT(ADDRESS(Данные!$A46,AJ$1,1,1,"Данные"), 1),2)</f>
        <v>1449.48</v>
      </c>
      <c r="AK54" s="152">
        <f ca="1">(AI54-AI53)*AK$10</f>
        <v>59.99999999994543</v>
      </c>
      <c r="AL54" s="316">
        <f ca="1">(AJ54-AJ53)*AK$10</f>
        <v>39.99999999996362</v>
      </c>
      <c r="AM54" s="349"/>
      <c r="AN54" s="129"/>
      <c r="AO54" s="152"/>
      <c r="AP54" s="316"/>
      <c r="AQ54" s="317"/>
      <c r="AR54" s="129"/>
      <c r="AS54" s="152"/>
      <c r="AT54" s="314"/>
      <c r="AU54" s="285">
        <f ca="1">INDIRECT(ADDRESS(Данные!$A46,4,1,1,"Данные"), 1)</f>
        <v>45280.8125</v>
      </c>
      <c r="AV54" s="299">
        <f t="shared" ca="1" si="0"/>
        <v>1779.9999999975853</v>
      </c>
      <c r="AW54" s="343">
        <f t="shared" ca="1" si="1"/>
        <v>315.00000000119144</v>
      </c>
    </row>
    <row r="55" spans="1:49" s="126" customFormat="1" x14ac:dyDescent="0.2">
      <c r="A55" s="296">
        <f ca="1">INDIRECT(ADDRESS(Данные!$A47,4,1,1,"Данные"), 1)</f>
        <v>45280.833333333336</v>
      </c>
      <c r="B55" s="349">
        <f ca="1">ROUND(INDIRECT(ADDRESS(Данные!$A47,B$1,1,1,"Данные"), 1),2)</f>
        <v>33673.82</v>
      </c>
      <c r="C55" s="129">
        <f ca="1">ROUND(INDIRECT(ADDRESS(Данные!$A47,C$1,1,1,"Данные"), 1),2)</f>
        <v>8902.39</v>
      </c>
      <c r="D55" s="152">
        <f ca="1">(B55-B53)*D$10</f>
        <v>1399.9999999941792</v>
      </c>
      <c r="E55" s="316">
        <f ca="1">(C55-C53)*D$10</f>
        <v>139.99999999941792</v>
      </c>
      <c r="F55" s="127">
        <f ca="1">ROUND(INDIRECT(ADDRESS(Данные!$A47,F$1,1,1,"Данные"), 1),2)</f>
        <v>3006.05</v>
      </c>
      <c r="G55" s="129">
        <f ca="1">ROUND(INDIRECT(ADDRESS(Данные!$A47,G$1,1,1,"Данные"), 1),2)</f>
        <v>1962.85</v>
      </c>
      <c r="H55" s="152">
        <f ca="1">(F55-F53)*H$10</f>
        <v>540.00000000087311</v>
      </c>
      <c r="I55" s="314">
        <f ca="1">(G55-G53)*H$10</f>
        <v>179.99999999983629</v>
      </c>
      <c r="J55" s="349">
        <f ca="1">ROUND(INDIRECT(ADDRESS(Данные!$A47,J$1,1,1,"Данные"), 1),2)</f>
        <v>811.9</v>
      </c>
      <c r="K55" s="129">
        <f ca="1">ROUND(INDIRECT(ADDRESS(Данные!$A47,K$1,1,1,"Данные"), 1),2)</f>
        <v>74.62</v>
      </c>
      <c r="L55" s="152">
        <f ca="1">(J55-J53)*L$10</f>
        <v>150.00000000003411</v>
      </c>
      <c r="M55" s="316">
        <f ca="1">(K55-K53)*L$10</f>
        <v>0</v>
      </c>
      <c r="N55" s="346">
        <f ca="1">ROUND(INDIRECT(ADDRESS(Данные!$A47,N$1,1,1,"Данные"), 1),2)</f>
        <v>1174.43</v>
      </c>
      <c r="O55" s="129">
        <f ca="1">ROUND(INDIRECT(ADDRESS(Данные!$A47,O$1,1,1,"Данные"), 1),2)</f>
        <v>508.04</v>
      </c>
      <c r="P55" s="152">
        <f ca="1">(N55-N53)*P$10</f>
        <v>780.00000000020009</v>
      </c>
      <c r="Q55" s="314">
        <f ca="1">(O55-O53)*P$10</f>
        <v>100.00000000002274</v>
      </c>
      <c r="R55" s="349">
        <f ca="1">ROUND(INDIRECT(ADDRESS(Данные!$A47,R$1,1,1,"Данные"), 1),2)</f>
        <v>6428.11</v>
      </c>
      <c r="S55" s="129">
        <f ca="1">ROUND(INDIRECT(ADDRESS(Данные!$A47,S$1,1,1,"Данные"), 1),2)</f>
        <v>2151.73</v>
      </c>
      <c r="T55" s="152">
        <f ca="1">(R55-R53)*T$10</f>
        <v>299.9999999992724</v>
      </c>
      <c r="U55" s="314">
        <f ca="1">(S55-S53)*T$10</f>
        <v>20.000000000436557</v>
      </c>
      <c r="V55" s="349">
        <f ca="1">ROUND(INDIRECT(ADDRESS(Данные!$A47,V$1,1,1,"Данные"), 1),2)</f>
        <v>21031.8</v>
      </c>
      <c r="W55" s="353">
        <f ca="1">ROUND(INDIRECT(ADDRESS(Данные!$A47,W$1,1,1,"Данные"), 1),2)</f>
        <v>4569.63</v>
      </c>
      <c r="X55" s="152">
        <f ca="1">(V55-V53)*X$10</f>
        <v>0</v>
      </c>
      <c r="Y55" s="316">
        <f ca="1">(W55-W53)*X$10</f>
        <v>0</v>
      </c>
      <c r="Z55" s="351">
        <f ca="1">INDIRECT(ADDRESS(Данные!$A47,4,1,1,"Данные"), 1)</f>
        <v>45280.833333333336</v>
      </c>
      <c r="AA55" s="346">
        <f ca="1">ROUND(INDIRECT(ADDRESS(Данные!$A47,AA$1,1,1,"Данные"), 1),2)</f>
        <v>811.9</v>
      </c>
      <c r="AB55" s="129">
        <f ca="1">ROUND(INDIRECT(ADDRESS(Данные!$A47,AB$1,1,1,"Данные"), 1),2)</f>
        <v>74.62</v>
      </c>
      <c r="AC55" s="152">
        <f ca="1">(AA55-AA53)*AC$10</f>
        <v>150.00000000003411</v>
      </c>
      <c r="AD55" s="314">
        <f ca="1">(AB55-AB53)*AC$10</f>
        <v>0</v>
      </c>
      <c r="AE55" s="349">
        <f ca="1">ROUND(INDIRECT(ADDRESS(Данные!$A47,AE$1,1,1,"Данные"), 1),2)</f>
        <v>4556.37</v>
      </c>
      <c r="AF55" s="129">
        <f ca="1">ROUND(INDIRECT(ADDRESS(Данные!$A47,AF$1,1,1,"Данные"), 1),2)</f>
        <v>4388.72</v>
      </c>
      <c r="AG55" s="152">
        <f ca="1">(AE55-AE53)*AG$10</f>
        <v>135.00000000021828</v>
      </c>
      <c r="AH55" s="316">
        <f ca="1">(AF55-AF53)*AG$10</f>
        <v>90.000000000600267</v>
      </c>
      <c r="AI55" s="349">
        <f ca="1">ROUND(INDIRECT(ADDRESS(Данные!$A47,AI$1,1,1,"Данные"), 1),2)</f>
        <v>1866.07</v>
      </c>
      <c r="AJ55" s="129">
        <f ca="1">ROUND(INDIRECT(ADDRESS(Данные!$A47,AJ$1,1,1,"Данные"), 1),2)</f>
        <v>1449.51</v>
      </c>
      <c r="AK55" s="152">
        <f ca="1">(AI55-AI53)*AK$10</f>
        <v>119.99999999989086</v>
      </c>
      <c r="AL55" s="316">
        <f ca="1">(AJ55-AJ53)*AK$10</f>
        <v>69.999999999936335</v>
      </c>
      <c r="AM55" s="349"/>
      <c r="AN55" s="129"/>
      <c r="AO55" s="152"/>
      <c r="AP55" s="316"/>
      <c r="AQ55" s="317"/>
      <c r="AR55" s="129"/>
      <c r="AS55" s="152">
        <f>(AQ55-AQ53)*AS$10</f>
        <v>0</v>
      </c>
      <c r="AT55" s="314">
        <f>(AR55-AR53)*AT$7</f>
        <v>0</v>
      </c>
      <c r="AU55" s="285">
        <f ca="1">INDIRECT(ADDRESS(Данные!$A47,4,1,1,"Данные"), 1)</f>
        <v>45280.833333333336</v>
      </c>
      <c r="AV55" s="299">
        <f t="shared" ca="1" si="0"/>
        <v>3574.9999999947022</v>
      </c>
      <c r="AW55" s="343">
        <f t="shared" ca="1" si="1"/>
        <v>600.00000000025011</v>
      </c>
    </row>
    <row r="56" spans="1:49" s="126" customFormat="1" x14ac:dyDescent="0.2">
      <c r="A56" s="296">
        <f ca="1">INDIRECT(ADDRESS(Данные!$A48,4,1,1,"Данные"), 1)</f>
        <v>45280.854166666664</v>
      </c>
      <c r="B56" s="349">
        <f ca="1">ROUND(INDIRECT(ADDRESS(Данные!$A48,B$1,1,1,"Данные"), 1),2)</f>
        <v>33674.160000000003</v>
      </c>
      <c r="C56" s="129">
        <f ca="1">ROUND(INDIRECT(ADDRESS(Данные!$A48,C$1,1,1,"Данные"), 1),2)</f>
        <v>8902.42</v>
      </c>
      <c r="D56" s="152">
        <f ca="1">(B56-B55)*D$10</f>
        <v>680.000000007567</v>
      </c>
      <c r="E56" s="316">
        <f ca="1">(C56-C55)*D$10</f>
        <v>60.000000001309672</v>
      </c>
      <c r="F56" s="127">
        <f ca="1">ROUND(INDIRECT(ADDRESS(Данные!$A48,F$1,1,1,"Данные"), 1),2)</f>
        <v>3006.14</v>
      </c>
      <c r="G56" s="129">
        <f ca="1">ROUND(INDIRECT(ADDRESS(Данные!$A48,G$1,1,1,"Данные"), 1),2)</f>
        <v>1962.89</v>
      </c>
      <c r="H56" s="152">
        <f ca="1">(F56-F55)*H$10</f>
        <v>269.99999999907232</v>
      </c>
      <c r="I56" s="314">
        <f ca="1">(G56-G55)*H$10</f>
        <v>120.00000000057298</v>
      </c>
      <c r="J56" s="349">
        <f ca="1">ROUND(INDIRECT(ADDRESS(Данные!$A48,J$1,1,1,"Данные"), 1),2)</f>
        <v>811.95</v>
      </c>
      <c r="K56" s="129">
        <f ca="1">ROUND(INDIRECT(ADDRESS(Данные!$A48,K$1,1,1,"Данные"), 1),2)</f>
        <v>74.62</v>
      </c>
      <c r="L56" s="152">
        <f ca="1">(J56-J55)*L$10</f>
        <v>75.000000000102318</v>
      </c>
      <c r="M56" s="316">
        <f ca="1">(K56-K55)*L$10</f>
        <v>0</v>
      </c>
      <c r="N56" s="346">
        <f ca="1">ROUND(INDIRECT(ADDRESS(Данные!$A48,N$1,1,1,"Данные"), 1),2)</f>
        <v>1174.6199999999999</v>
      </c>
      <c r="O56" s="129">
        <f ca="1">ROUND(INDIRECT(ADDRESS(Данные!$A48,O$1,1,1,"Данные"), 1),2)</f>
        <v>508.06</v>
      </c>
      <c r="P56" s="152">
        <f ca="1">(N56-N55)*P$10</f>
        <v>379.99999999965439</v>
      </c>
      <c r="Q56" s="314">
        <f ca="1">(O56-O55)*P$10</f>
        <v>39.99999999996362</v>
      </c>
      <c r="R56" s="349">
        <f ca="1">ROUND(INDIRECT(ADDRESS(Данные!$A48,R$1,1,1,"Данные"), 1),2)</f>
        <v>6428.18</v>
      </c>
      <c r="S56" s="129">
        <f ca="1">ROUND(INDIRECT(ADDRESS(Данные!$A48,S$1,1,1,"Данные"), 1),2)</f>
        <v>2151.73</v>
      </c>
      <c r="T56" s="152">
        <f ca="1">(R56-R55)*T$10</f>
        <v>140.00000000123691</v>
      </c>
      <c r="U56" s="314">
        <f ca="1">(S56-S55)*T$10</f>
        <v>0</v>
      </c>
      <c r="V56" s="349">
        <f ca="1">ROUND(INDIRECT(ADDRESS(Данные!$A48,V$1,1,1,"Данные"), 1),2)</f>
        <v>21031.8</v>
      </c>
      <c r="W56" s="353">
        <f ca="1">ROUND(INDIRECT(ADDRESS(Данные!$A48,W$1,1,1,"Данные"), 1),2)</f>
        <v>4569.63</v>
      </c>
      <c r="X56" s="152">
        <f ca="1">(V56-V55)*X$10</f>
        <v>0</v>
      </c>
      <c r="Y56" s="316">
        <f ca="1">(W56-W55)*X$10</f>
        <v>0</v>
      </c>
      <c r="Z56" s="351">
        <f ca="1">INDIRECT(ADDRESS(Данные!$A48,4,1,1,"Данные"), 1)</f>
        <v>45280.854166666664</v>
      </c>
      <c r="AA56" s="346">
        <f ca="1">ROUND(INDIRECT(ADDRESS(Данные!$A48,AA$1,1,1,"Данные"), 1),2)</f>
        <v>811.95</v>
      </c>
      <c r="AB56" s="129">
        <f ca="1">ROUND(INDIRECT(ADDRESS(Данные!$A48,AB$1,1,1,"Данные"), 1),2)</f>
        <v>74.62</v>
      </c>
      <c r="AC56" s="152">
        <f ca="1">(AA56-AA55)*AC$10</f>
        <v>75.000000000102318</v>
      </c>
      <c r="AD56" s="314">
        <f ca="1">(AB56-AB55)*AC$10</f>
        <v>0</v>
      </c>
      <c r="AE56" s="349">
        <f ca="1">ROUND(INDIRECT(ADDRESS(Данные!$A48,AE$1,1,1,"Данные"), 1),2)</f>
        <v>4556.41</v>
      </c>
      <c r="AF56" s="129">
        <f ca="1">ROUND(INDIRECT(ADDRESS(Данные!$A48,AF$1,1,1,"Данные"), 1),2)</f>
        <v>4388.74</v>
      </c>
      <c r="AG56" s="152">
        <f ca="1">(AE56-AE55)*AG$10</f>
        <v>59.99999999994543</v>
      </c>
      <c r="AH56" s="316">
        <f ca="1">(AF56-AF55)*AG$10</f>
        <v>29.999999999290594</v>
      </c>
      <c r="AI56" s="349">
        <f ca="1">ROUND(INDIRECT(ADDRESS(Данные!$A48,AI$1,1,1,"Данные"), 1),2)</f>
        <v>1866.14</v>
      </c>
      <c r="AJ56" s="129">
        <f ca="1">ROUND(INDIRECT(ADDRESS(Данные!$A48,AJ$1,1,1,"Данные"), 1),2)</f>
        <v>1449.55</v>
      </c>
      <c r="AK56" s="152">
        <f ca="1">(AI56-AI55)*AK$10</f>
        <v>70.000000000163709</v>
      </c>
      <c r="AL56" s="316">
        <f ca="1">(AJ56-AJ55)*AK$10</f>
        <v>39.99999999996362</v>
      </c>
      <c r="AM56" s="349"/>
      <c r="AN56" s="129"/>
      <c r="AO56" s="152"/>
      <c r="AP56" s="316"/>
      <c r="AQ56" s="317"/>
      <c r="AR56" s="129"/>
      <c r="AS56" s="152"/>
      <c r="AT56" s="314"/>
      <c r="AU56" s="285">
        <f ca="1">INDIRECT(ADDRESS(Данные!$A48,4,1,1,"Данные"), 1)</f>
        <v>45280.854166666664</v>
      </c>
      <c r="AV56" s="299">
        <f t="shared" ca="1" si="0"/>
        <v>1750.0000000078444</v>
      </c>
      <c r="AW56" s="343">
        <f t="shared" ca="1" si="1"/>
        <v>290.00000000110049</v>
      </c>
    </row>
    <row r="57" spans="1:49" s="126" customFormat="1" x14ac:dyDescent="0.2">
      <c r="A57" s="296">
        <f ca="1">INDIRECT(ADDRESS(Данные!$A49,4,1,1,"Данные"), 1)</f>
        <v>45280.875</v>
      </c>
      <c r="B57" s="349">
        <f ca="1">ROUND(INDIRECT(ADDRESS(Данные!$A49,B$1,1,1,"Данные"), 1),2)</f>
        <v>33674.51</v>
      </c>
      <c r="C57" s="129">
        <f ca="1">ROUND(INDIRECT(ADDRESS(Данные!$A49,C$1,1,1,"Данные"), 1),2)</f>
        <v>8902.4500000000007</v>
      </c>
      <c r="D57" s="152">
        <f ca="1">(B57-B55)*D$10</f>
        <v>1380.0000000046566</v>
      </c>
      <c r="E57" s="316">
        <f ca="1">(C57-C55)*D$10</f>
        <v>120.00000000261934</v>
      </c>
      <c r="F57" s="127">
        <f ca="1">ROUND(INDIRECT(ADDRESS(Данные!$A49,F$1,1,1,"Данные"), 1),2)</f>
        <v>3006.22</v>
      </c>
      <c r="G57" s="129">
        <f ca="1">ROUND(INDIRECT(ADDRESS(Данные!$A49,G$1,1,1,"Данные"), 1),2)</f>
        <v>1962.91</v>
      </c>
      <c r="H57" s="152">
        <f ca="1">(F57-F55)*H$10</f>
        <v>509.99999999885404</v>
      </c>
      <c r="I57" s="314">
        <f ca="1">(G57-G55)*H$10</f>
        <v>180.00000000051841</v>
      </c>
      <c r="J57" s="349">
        <f ca="1">ROUND(INDIRECT(ADDRESS(Данные!$A49,J$1,1,1,"Данные"), 1),2)</f>
        <v>812</v>
      </c>
      <c r="K57" s="129">
        <f ca="1">ROUND(INDIRECT(ADDRESS(Данные!$A49,K$1,1,1,"Данные"), 1),2)</f>
        <v>74.63</v>
      </c>
      <c r="L57" s="152">
        <f ca="1">(J57-J55)*L$10</f>
        <v>150.00000000003411</v>
      </c>
      <c r="M57" s="316">
        <f ca="1">(K57-K55)*L$10</f>
        <v>14.999999999986358</v>
      </c>
      <c r="N57" s="346">
        <f ca="1">ROUND(INDIRECT(ADDRESS(Данные!$A49,N$1,1,1,"Данные"), 1),2)</f>
        <v>1174.81</v>
      </c>
      <c r="O57" s="129">
        <f ca="1">ROUND(INDIRECT(ADDRESS(Данные!$A49,O$1,1,1,"Данные"), 1),2)</f>
        <v>508.09</v>
      </c>
      <c r="P57" s="152">
        <f ca="1">(N57-N55)*P$10</f>
        <v>759.99999999976353</v>
      </c>
      <c r="Q57" s="314">
        <f ca="1">(O57-O55)*P$10</f>
        <v>99.999999999909051</v>
      </c>
      <c r="R57" s="349">
        <f ca="1">ROUND(INDIRECT(ADDRESS(Данные!$A49,R$1,1,1,"Данные"), 1),2)</f>
        <v>6428.26</v>
      </c>
      <c r="S57" s="129">
        <f ca="1">ROUND(INDIRECT(ADDRESS(Данные!$A49,S$1,1,1,"Данные"), 1),2)</f>
        <v>2151.7399999999998</v>
      </c>
      <c r="T57" s="152">
        <f ca="1">(R57-R55)*T$10</f>
        <v>300.00000000109139</v>
      </c>
      <c r="U57" s="314">
        <f ca="1">(S57-S55)*T$10</f>
        <v>19.999999999527063</v>
      </c>
      <c r="V57" s="349">
        <f ca="1">ROUND(INDIRECT(ADDRESS(Данные!$A49,V$1,1,1,"Данные"), 1),2)</f>
        <v>21031.8</v>
      </c>
      <c r="W57" s="353">
        <f ca="1">ROUND(INDIRECT(ADDRESS(Данные!$A49,W$1,1,1,"Данные"), 1),2)</f>
        <v>4569.63</v>
      </c>
      <c r="X57" s="152">
        <f ca="1">(V57-V55)*X$10</f>
        <v>0</v>
      </c>
      <c r="Y57" s="316">
        <f ca="1">(W57-W55)*X$10</f>
        <v>0</v>
      </c>
      <c r="Z57" s="351">
        <f ca="1">INDIRECT(ADDRESS(Данные!$A49,4,1,1,"Данные"), 1)</f>
        <v>45280.875</v>
      </c>
      <c r="AA57" s="346">
        <f ca="1">ROUND(INDIRECT(ADDRESS(Данные!$A49,AA$1,1,1,"Данные"), 1),2)</f>
        <v>812</v>
      </c>
      <c r="AB57" s="129">
        <f ca="1">ROUND(INDIRECT(ADDRESS(Данные!$A49,AB$1,1,1,"Данные"), 1),2)</f>
        <v>74.63</v>
      </c>
      <c r="AC57" s="152">
        <f ca="1">(AA57-AA55)*AC$10</f>
        <v>150.00000000003411</v>
      </c>
      <c r="AD57" s="314">
        <f ca="1">(AB57-AB55)*AC$10</f>
        <v>14.999999999986358</v>
      </c>
      <c r="AE57" s="349">
        <f ca="1">ROUND(INDIRECT(ADDRESS(Данные!$A49,AE$1,1,1,"Данные"), 1),2)</f>
        <v>4556.45</v>
      </c>
      <c r="AF57" s="129">
        <f ca="1">ROUND(INDIRECT(ADDRESS(Данные!$A49,AF$1,1,1,"Данные"), 1),2)</f>
        <v>4388.7700000000004</v>
      </c>
      <c r="AG57" s="152">
        <f ca="1">(AE57-AE55)*AG$10</f>
        <v>119.99999999989086</v>
      </c>
      <c r="AH57" s="316">
        <f ca="1">(AF57-AF55)*AG$10</f>
        <v>75.000000000272848</v>
      </c>
      <c r="AI57" s="349">
        <f ca="1">ROUND(INDIRECT(ADDRESS(Данные!$A49,AI$1,1,1,"Данные"), 1),2)</f>
        <v>1866.2</v>
      </c>
      <c r="AJ57" s="129">
        <f ca="1">ROUND(INDIRECT(ADDRESS(Данные!$A49,AJ$1,1,1,"Данные"), 1),2)</f>
        <v>1449.58</v>
      </c>
      <c r="AK57" s="152">
        <f ca="1">(AI57-AI55)*AK$10</f>
        <v>130.00000000010914</v>
      </c>
      <c r="AL57" s="316">
        <f ca="1">(AJ57-AJ55)*AK$10</f>
        <v>69.999999999936335</v>
      </c>
      <c r="AM57" s="349"/>
      <c r="AN57" s="129"/>
      <c r="AO57" s="152"/>
      <c r="AP57" s="316"/>
      <c r="AQ57" s="317"/>
      <c r="AR57" s="129"/>
      <c r="AS57" s="152">
        <f>(AQ57-AQ55)*AS$10</f>
        <v>0</v>
      </c>
      <c r="AT57" s="314">
        <f>(AR57-AR55)*AT$7</f>
        <v>0</v>
      </c>
      <c r="AU57" s="285">
        <f ca="1">INDIRECT(ADDRESS(Данные!$A49,4,1,1,"Данные"), 1)</f>
        <v>45280.875</v>
      </c>
      <c r="AV57" s="299">
        <f t="shared" ca="1" si="0"/>
        <v>3500.0000000044338</v>
      </c>
      <c r="AW57" s="343">
        <f t="shared" ca="1" si="1"/>
        <v>595.00000000275577</v>
      </c>
    </row>
    <row r="58" spans="1:49" s="126" customFormat="1" x14ac:dyDescent="0.2">
      <c r="A58" s="296">
        <f ca="1">INDIRECT(ADDRESS(Данные!$A50,4,1,1,"Данные"), 1)</f>
        <v>45280.895833333336</v>
      </c>
      <c r="B58" s="349">
        <f ca="1">ROUND(INDIRECT(ADDRESS(Данные!$A50,B$1,1,1,"Данные"), 1),2)</f>
        <v>33674.86</v>
      </c>
      <c r="C58" s="129">
        <f ca="1">ROUND(INDIRECT(ADDRESS(Данные!$A50,C$1,1,1,"Данные"), 1),2)</f>
        <v>8902.49</v>
      </c>
      <c r="D58" s="152">
        <f ca="1">(B58-B57)*D$10</f>
        <v>699.99999999708962</v>
      </c>
      <c r="E58" s="316">
        <f ca="1">(C58-C57)*D$10</f>
        <v>79.999999998108251</v>
      </c>
      <c r="F58" s="127">
        <f ca="1">ROUND(INDIRECT(ADDRESS(Данные!$A50,F$1,1,1,"Данные"), 1),2)</f>
        <v>3006.31</v>
      </c>
      <c r="G58" s="129">
        <f ca="1">ROUND(INDIRECT(ADDRESS(Данные!$A50,G$1,1,1,"Данные"), 1),2)</f>
        <v>1962.94</v>
      </c>
      <c r="H58" s="152">
        <f ca="1">(F58-F57)*H$10</f>
        <v>270.00000000043656</v>
      </c>
      <c r="I58" s="314">
        <f ca="1">(G58-G57)*H$10</f>
        <v>89.999999999918145</v>
      </c>
      <c r="J58" s="349">
        <f ca="1">ROUND(INDIRECT(ADDRESS(Данные!$A50,J$1,1,1,"Данные"), 1),2)</f>
        <v>812.05</v>
      </c>
      <c r="K58" s="129">
        <f ca="1">ROUND(INDIRECT(ADDRESS(Данные!$A50,K$1,1,1,"Данные"), 1),2)</f>
        <v>74.63</v>
      </c>
      <c r="L58" s="152">
        <f ca="1">(J58-J57)*L$10</f>
        <v>74.999999999931788</v>
      </c>
      <c r="M58" s="316">
        <f ca="1">(K58-K57)*L$10</f>
        <v>0</v>
      </c>
      <c r="N58" s="346">
        <f ca="1">ROUND(INDIRECT(ADDRESS(Данные!$A50,N$1,1,1,"Данные"), 1),2)</f>
        <v>1175</v>
      </c>
      <c r="O58" s="129">
        <f ca="1">ROUND(INDIRECT(ADDRESS(Данные!$A50,O$1,1,1,"Данные"), 1),2)</f>
        <v>508.11</v>
      </c>
      <c r="P58" s="152">
        <f ca="1">(N58-N57)*P$10</f>
        <v>380.00000000010914</v>
      </c>
      <c r="Q58" s="314">
        <f ca="1">(O58-O57)*P$10</f>
        <v>40.000000000077307</v>
      </c>
      <c r="R58" s="349">
        <f ca="1">ROUND(INDIRECT(ADDRESS(Данные!$A50,R$1,1,1,"Данные"), 1),2)</f>
        <v>6428.33</v>
      </c>
      <c r="S58" s="129">
        <f ca="1">ROUND(INDIRECT(ADDRESS(Данные!$A50,S$1,1,1,"Данные"), 1),2)</f>
        <v>2151.75</v>
      </c>
      <c r="T58" s="152">
        <f ca="1">(R58-R57)*T$10</f>
        <v>139.99999999941792</v>
      </c>
      <c r="U58" s="314">
        <f ca="1">(S58-S57)*T$10</f>
        <v>20.000000000436557</v>
      </c>
      <c r="V58" s="349">
        <f ca="1">ROUND(INDIRECT(ADDRESS(Данные!$A50,V$1,1,1,"Данные"), 1),2)</f>
        <v>21031.8</v>
      </c>
      <c r="W58" s="353">
        <f ca="1">ROUND(INDIRECT(ADDRESS(Данные!$A50,W$1,1,1,"Данные"), 1),2)</f>
        <v>4569.63</v>
      </c>
      <c r="X58" s="152">
        <f ca="1">(V58-V57)*X$10</f>
        <v>0</v>
      </c>
      <c r="Y58" s="316">
        <f ca="1">(W58-W57)*X$10</f>
        <v>0</v>
      </c>
      <c r="Z58" s="351">
        <f ca="1">INDIRECT(ADDRESS(Данные!$A50,4,1,1,"Данные"), 1)</f>
        <v>45280.895833333336</v>
      </c>
      <c r="AA58" s="346">
        <f ca="1">ROUND(INDIRECT(ADDRESS(Данные!$A50,AA$1,1,1,"Данные"), 1),2)</f>
        <v>812.05</v>
      </c>
      <c r="AB58" s="129">
        <f ca="1">ROUND(INDIRECT(ADDRESS(Данные!$A50,AB$1,1,1,"Данные"), 1),2)</f>
        <v>74.63</v>
      </c>
      <c r="AC58" s="152">
        <f ca="1">(AA58-AA57)*AC$10</f>
        <v>74.999999999931788</v>
      </c>
      <c r="AD58" s="314">
        <f ca="1">(AB58-AB57)*AC$10</f>
        <v>0</v>
      </c>
      <c r="AE58" s="349">
        <f ca="1">ROUND(INDIRECT(ADDRESS(Данные!$A50,AE$1,1,1,"Данные"), 1),2)</f>
        <v>4556.49</v>
      </c>
      <c r="AF58" s="129">
        <f ca="1">ROUND(INDIRECT(ADDRESS(Данные!$A50,AF$1,1,1,"Данные"), 1),2)</f>
        <v>4388.8</v>
      </c>
      <c r="AG58" s="152">
        <f ca="1">(AE58-AE57)*AG$10</f>
        <v>59.99999999994543</v>
      </c>
      <c r="AH58" s="316">
        <f ca="1">(AF58-AF57)*AG$10</f>
        <v>44.999999999618012</v>
      </c>
      <c r="AI58" s="349">
        <f ca="1">ROUND(INDIRECT(ADDRESS(Данные!$A50,AI$1,1,1,"Данные"), 1),2)</f>
        <v>1866.26</v>
      </c>
      <c r="AJ58" s="129">
        <f ca="1">ROUND(INDIRECT(ADDRESS(Данные!$A50,AJ$1,1,1,"Данные"), 1),2)</f>
        <v>1449.61</v>
      </c>
      <c r="AK58" s="152">
        <f ca="1">(AI58-AI57)*AK$10</f>
        <v>59.99999999994543</v>
      </c>
      <c r="AL58" s="316">
        <f ca="1">(AJ58-AJ57)*AK$10</f>
        <v>29.999999999972715</v>
      </c>
      <c r="AM58" s="349"/>
      <c r="AN58" s="129"/>
      <c r="AO58" s="152"/>
      <c r="AP58" s="316"/>
      <c r="AQ58" s="317"/>
      <c r="AR58" s="129"/>
      <c r="AS58" s="152">
        <f>(AQ58-AQ57)*AS$10</f>
        <v>0</v>
      </c>
      <c r="AT58" s="314">
        <f>(AR58-AR57)*AT$7</f>
        <v>0</v>
      </c>
      <c r="AU58" s="285">
        <f ca="1">INDIRECT(ADDRESS(Данные!$A50,4,1,1,"Данные"), 1)</f>
        <v>45280.895833333336</v>
      </c>
      <c r="AV58" s="299">
        <f t="shared" ca="1" si="0"/>
        <v>1759.9999999968077</v>
      </c>
      <c r="AW58" s="343">
        <f t="shared" ca="1" si="1"/>
        <v>304.99999999813099</v>
      </c>
    </row>
    <row r="59" spans="1:49" s="126" customFormat="1" x14ac:dyDescent="0.2">
      <c r="A59" s="296">
        <f ca="1">INDIRECT(ADDRESS(Данные!$A51,4,1,1,"Данные"), 1)</f>
        <v>45280.916666666664</v>
      </c>
      <c r="B59" s="349">
        <f ca="1">ROUND(INDIRECT(ADDRESS(Данные!$A51,B$1,1,1,"Данные"), 1),2)</f>
        <v>33675.199999999997</v>
      </c>
      <c r="C59" s="129">
        <f ca="1">ROUND(INDIRECT(ADDRESS(Данные!$A51,C$1,1,1,"Данные"), 1),2)</f>
        <v>8902.52</v>
      </c>
      <c r="D59" s="152">
        <f ca="1">(B59-B57)*D$10</f>
        <v>1379.9999999901047</v>
      </c>
      <c r="E59" s="316">
        <f ca="1">(C59-C57)*D$10</f>
        <v>139.99999999941792</v>
      </c>
      <c r="F59" s="127">
        <f ca="1">ROUND(INDIRECT(ADDRESS(Данные!$A51,F$1,1,1,"Данные"), 1),2)</f>
        <v>3006.39</v>
      </c>
      <c r="G59" s="129">
        <f ca="1">ROUND(INDIRECT(ADDRESS(Данные!$A51,G$1,1,1,"Данные"), 1),2)</f>
        <v>1962.97</v>
      </c>
      <c r="H59" s="152">
        <f ca="1">(F59-F57)*H$10</f>
        <v>510.00000000021828</v>
      </c>
      <c r="I59" s="314">
        <f ca="1">(G59-G57)*H$10</f>
        <v>179.99999999983629</v>
      </c>
      <c r="J59" s="349">
        <f ca="1">ROUND(INDIRECT(ADDRESS(Данные!$A51,J$1,1,1,"Данные"), 1),2)</f>
        <v>812.1</v>
      </c>
      <c r="K59" s="129">
        <f ca="1">ROUND(INDIRECT(ADDRESS(Данные!$A51,K$1,1,1,"Данные"), 1),2)</f>
        <v>74.63</v>
      </c>
      <c r="L59" s="152">
        <f ca="1">(J59-J57)*L$10</f>
        <v>150.00000000003411</v>
      </c>
      <c r="M59" s="316">
        <f ca="1">(K59-K57)*L$10</f>
        <v>0</v>
      </c>
      <c r="N59" s="346">
        <f ca="1">ROUND(INDIRECT(ADDRESS(Данные!$A51,N$1,1,1,"Данные"), 1),2)</f>
        <v>1175.2</v>
      </c>
      <c r="O59" s="129">
        <f ca="1">ROUND(INDIRECT(ADDRESS(Данные!$A51,O$1,1,1,"Данные"), 1),2)</f>
        <v>508.13</v>
      </c>
      <c r="P59" s="152">
        <f ca="1">(N59-N57)*P$10</f>
        <v>780.00000000020009</v>
      </c>
      <c r="Q59" s="314">
        <f ca="1">(O59-O57)*P$10</f>
        <v>80.000000000040927</v>
      </c>
      <c r="R59" s="349">
        <f ca="1">ROUND(INDIRECT(ADDRESS(Данные!$A51,R$1,1,1,"Данные"), 1),2)</f>
        <v>6428.4</v>
      </c>
      <c r="S59" s="129">
        <f ca="1">ROUND(INDIRECT(ADDRESS(Данные!$A51,S$1,1,1,"Данные"), 1),2)</f>
        <v>2151.75</v>
      </c>
      <c r="T59" s="152">
        <f ca="1">(R59-R57)*T$10</f>
        <v>279.99999999883585</v>
      </c>
      <c r="U59" s="314">
        <f ca="1">(S59-S57)*T$10</f>
        <v>20.000000000436557</v>
      </c>
      <c r="V59" s="349">
        <f ca="1">ROUND(INDIRECT(ADDRESS(Данные!$A51,V$1,1,1,"Данные"), 1),2)</f>
        <v>21031.8</v>
      </c>
      <c r="W59" s="353">
        <f ca="1">ROUND(INDIRECT(ADDRESS(Данные!$A51,W$1,1,1,"Данные"), 1),2)</f>
        <v>4569.63</v>
      </c>
      <c r="X59" s="152">
        <f ca="1">(V59-V57)*X$10</f>
        <v>0</v>
      </c>
      <c r="Y59" s="316">
        <f ca="1">(W59-W57)*X$10</f>
        <v>0</v>
      </c>
      <c r="Z59" s="351">
        <f ca="1">INDIRECT(ADDRESS(Данные!$A51,4,1,1,"Данные"), 1)</f>
        <v>45280.916666666664</v>
      </c>
      <c r="AA59" s="346">
        <f ca="1">ROUND(INDIRECT(ADDRESS(Данные!$A51,AA$1,1,1,"Данные"), 1),2)</f>
        <v>812.1</v>
      </c>
      <c r="AB59" s="129">
        <f ca="1">ROUND(INDIRECT(ADDRESS(Данные!$A51,AB$1,1,1,"Данные"), 1),2)</f>
        <v>74.63</v>
      </c>
      <c r="AC59" s="152">
        <f ca="1">(AA59-AA57)*AC$10</f>
        <v>150.00000000003411</v>
      </c>
      <c r="AD59" s="314">
        <f ca="1">(AB59-AB57)*AC$10</f>
        <v>0</v>
      </c>
      <c r="AE59" s="349">
        <f ca="1">ROUND(INDIRECT(ADDRESS(Данные!$A51,AE$1,1,1,"Данные"), 1),2)</f>
        <v>4556.53</v>
      </c>
      <c r="AF59" s="129">
        <f ca="1">ROUND(INDIRECT(ADDRESS(Данные!$A51,AF$1,1,1,"Данные"), 1),2)</f>
        <v>4388.82</v>
      </c>
      <c r="AG59" s="152">
        <f ca="1">(AE59-AE57)*AG$10</f>
        <v>119.99999999989086</v>
      </c>
      <c r="AH59" s="316">
        <f ca="1">(AF59-AF57)*AG$10</f>
        <v>74.999999998908606</v>
      </c>
      <c r="AI59" s="349">
        <f ca="1">ROUND(INDIRECT(ADDRESS(Данные!$A51,AI$1,1,1,"Данные"), 1),2)</f>
        <v>1866.32</v>
      </c>
      <c r="AJ59" s="129">
        <f ca="1">ROUND(INDIRECT(ADDRESS(Данные!$A51,AJ$1,1,1,"Данные"), 1),2)</f>
        <v>1449.65</v>
      </c>
      <c r="AK59" s="152">
        <f ca="1">(AI59-AI57)*AK$10</f>
        <v>119.99999999989086</v>
      </c>
      <c r="AL59" s="316">
        <f ca="1">(AJ59-AJ57)*AK$10</f>
        <v>70.000000000163709</v>
      </c>
      <c r="AM59" s="349"/>
      <c r="AN59" s="129"/>
      <c r="AO59" s="152"/>
      <c r="AP59" s="316"/>
      <c r="AQ59" s="317"/>
      <c r="AR59" s="129"/>
      <c r="AS59" s="152">
        <f>(AQ59-AQ58)*AS10*2</f>
        <v>0</v>
      </c>
      <c r="AT59" s="314">
        <f>(AR59-AR58)*AT10*2</f>
        <v>0</v>
      </c>
      <c r="AU59" s="285">
        <f ca="1">INDIRECT(ADDRESS(Данные!$A51,4,1,1,"Данные"), 1)</f>
        <v>45280.916666666664</v>
      </c>
      <c r="AV59" s="299">
        <f t="shared" ca="1" si="0"/>
        <v>3489.9999999892088</v>
      </c>
      <c r="AW59" s="343">
        <f t="shared" ca="1" si="1"/>
        <v>564.99999999880401</v>
      </c>
    </row>
    <row r="60" spans="1:49" s="126" customFormat="1" x14ac:dyDescent="0.2">
      <c r="A60" s="296">
        <f ca="1">INDIRECT(ADDRESS(Данные!$A52,4,1,1,"Данные"), 1)</f>
        <v>45280.9375</v>
      </c>
      <c r="B60" s="349">
        <f ca="1">ROUND(INDIRECT(ADDRESS(Данные!$A52,B$1,1,1,"Данные"), 1),2)</f>
        <v>33675.54</v>
      </c>
      <c r="C60" s="129">
        <f ca="1">ROUND(INDIRECT(ADDRESS(Данные!$A52,C$1,1,1,"Данные"), 1),2)</f>
        <v>8902.5499999999993</v>
      </c>
      <c r="D60" s="152">
        <f ca="1">(B60-B59)*D$10</f>
        <v>680.000000007567</v>
      </c>
      <c r="E60" s="316">
        <f ca="1">(C60-C59)*D$10</f>
        <v>59.999999997671694</v>
      </c>
      <c r="F60" s="127">
        <f ca="1">ROUND(INDIRECT(ADDRESS(Данные!$A52,F$1,1,1,"Данные"), 1),2)</f>
        <v>3006.47</v>
      </c>
      <c r="G60" s="129">
        <f ca="1">ROUND(INDIRECT(ADDRESS(Данные!$A52,G$1,1,1,"Данные"), 1),2)</f>
        <v>1963</v>
      </c>
      <c r="H60" s="152">
        <f ca="1">(F60-F59)*H$10</f>
        <v>239.99999999978172</v>
      </c>
      <c r="I60" s="314">
        <f ca="1">(G60-G59)*H$10</f>
        <v>89.999999999918145</v>
      </c>
      <c r="J60" s="349">
        <f ca="1">ROUND(INDIRECT(ADDRESS(Данные!$A52,J$1,1,1,"Данные"), 1),2)</f>
        <v>812.15</v>
      </c>
      <c r="K60" s="129">
        <f ca="1">ROUND(INDIRECT(ADDRESS(Данные!$A52,K$1,1,1,"Данные"), 1),2)</f>
        <v>74.64</v>
      </c>
      <c r="L60" s="152">
        <f ca="1">(J60-J59)*L$10</f>
        <v>74.999999999931788</v>
      </c>
      <c r="M60" s="316">
        <f ca="1">(K60-K59)*L$10</f>
        <v>15.000000000007674</v>
      </c>
      <c r="N60" s="346">
        <f ca="1">ROUND(INDIRECT(ADDRESS(Данные!$A52,N$1,1,1,"Данные"), 1),2)</f>
        <v>1175.3900000000001</v>
      </c>
      <c r="O60" s="129">
        <f ca="1">ROUND(INDIRECT(ADDRESS(Данные!$A52,O$1,1,1,"Данные"), 1),2)</f>
        <v>508.16</v>
      </c>
      <c r="P60" s="152">
        <f ca="1">(N60-N59)*P$10</f>
        <v>380.00000000010914</v>
      </c>
      <c r="Q60" s="314">
        <f ca="1">(O60-O59)*P$10</f>
        <v>60.000000000059117</v>
      </c>
      <c r="R60" s="349">
        <f ca="1">ROUND(INDIRECT(ADDRESS(Данные!$A52,R$1,1,1,"Данные"), 1),2)</f>
        <v>6428.47</v>
      </c>
      <c r="S60" s="129">
        <f ca="1">ROUND(INDIRECT(ADDRESS(Данные!$A52,S$1,1,1,"Данные"), 1),2)</f>
        <v>2151.7600000000002</v>
      </c>
      <c r="T60" s="152">
        <f ca="1">(R60-R59)*T$10</f>
        <v>140.00000000123691</v>
      </c>
      <c r="U60" s="314">
        <f ca="1">(S60-S59)*T$10</f>
        <v>20.000000000436557</v>
      </c>
      <c r="V60" s="349">
        <f ca="1">ROUND(INDIRECT(ADDRESS(Данные!$A52,V$1,1,1,"Данные"), 1),2)</f>
        <v>21031.8</v>
      </c>
      <c r="W60" s="353">
        <f ca="1">ROUND(INDIRECT(ADDRESS(Данные!$A52,W$1,1,1,"Данные"), 1),2)</f>
        <v>4569.63</v>
      </c>
      <c r="X60" s="152">
        <f ca="1">(V60-V59)*X$10</f>
        <v>0</v>
      </c>
      <c r="Y60" s="316">
        <f ca="1">(W60-W59)*X$10</f>
        <v>0</v>
      </c>
      <c r="Z60" s="351">
        <f ca="1">INDIRECT(ADDRESS(Данные!$A52,4,1,1,"Данные"), 1)</f>
        <v>45280.9375</v>
      </c>
      <c r="AA60" s="346">
        <f ca="1">ROUND(INDIRECT(ADDRESS(Данные!$A52,AA$1,1,1,"Данные"), 1),2)</f>
        <v>812.15</v>
      </c>
      <c r="AB60" s="129">
        <f ca="1">ROUND(INDIRECT(ADDRESS(Данные!$A52,AB$1,1,1,"Данные"), 1),2)</f>
        <v>74.64</v>
      </c>
      <c r="AC60" s="152">
        <f ca="1">(AA60-AA59)*AC$10</f>
        <v>74.999999999931788</v>
      </c>
      <c r="AD60" s="314">
        <f ca="1">(AB60-AB59)*AC$10</f>
        <v>15.000000000007674</v>
      </c>
      <c r="AE60" s="349">
        <f ca="1">ROUND(INDIRECT(ADDRESS(Данные!$A52,AE$1,1,1,"Данные"), 1),2)</f>
        <v>4556.5600000000004</v>
      </c>
      <c r="AF60" s="129">
        <f ca="1">ROUND(INDIRECT(ADDRESS(Данные!$A52,AF$1,1,1,"Данные"), 1),2)</f>
        <v>4388.84</v>
      </c>
      <c r="AG60" s="152">
        <f ca="1">(AE60-AE59)*AG$10</f>
        <v>45.000000000982254</v>
      </c>
      <c r="AH60" s="316">
        <f ca="1">(AF60-AF59)*AG$10</f>
        <v>30.000000000654836</v>
      </c>
      <c r="AI60" s="349">
        <f ca="1">ROUND(INDIRECT(ADDRESS(Данные!$A52,AI$1,1,1,"Данные"), 1),2)</f>
        <v>1866.34</v>
      </c>
      <c r="AJ60" s="129">
        <f ca="1">ROUND(INDIRECT(ADDRESS(Данные!$A52,AJ$1,1,1,"Данные"), 1),2)</f>
        <v>1449.66</v>
      </c>
      <c r="AK60" s="152">
        <f ca="1">(AI60-AI59)*AK$10</f>
        <v>19.99999999998181</v>
      </c>
      <c r="AL60" s="316">
        <f ca="1">(AJ60-AJ59)*AK$10</f>
        <v>9.9999999999909051</v>
      </c>
      <c r="AM60" s="349"/>
      <c r="AN60" s="129"/>
      <c r="AO60" s="152"/>
      <c r="AP60" s="316"/>
      <c r="AQ60" s="317"/>
      <c r="AR60" s="129"/>
      <c r="AS60" s="152">
        <f>(AQ60-AQ59)*AS10*2</f>
        <v>0</v>
      </c>
      <c r="AT60" s="314">
        <f>(AR60-AR59)*AT10*2</f>
        <v>0</v>
      </c>
      <c r="AU60" s="285">
        <f ca="1">INDIRECT(ADDRESS(Данные!$A52,4,1,1,"Данные"), 1)</f>
        <v>45280.9375</v>
      </c>
      <c r="AV60" s="299">
        <f t="shared" ca="1" si="0"/>
        <v>1655.0000000095224</v>
      </c>
      <c r="AW60" s="343">
        <f t="shared" ca="1" si="1"/>
        <v>299.9999999987466</v>
      </c>
    </row>
    <row r="61" spans="1:49" s="126" customFormat="1" x14ac:dyDescent="0.2">
      <c r="A61" s="296">
        <f ca="1">INDIRECT(ADDRESS(Данные!$A53,4,1,1,"Данные"), 1)</f>
        <v>45280.958333333336</v>
      </c>
      <c r="B61" s="349">
        <f ca="1">ROUND(INDIRECT(ADDRESS(Данные!$A53,B$1,1,1,"Данные"), 1),2)</f>
        <v>33675.879999999997</v>
      </c>
      <c r="C61" s="129">
        <f ca="1">ROUND(INDIRECT(ADDRESS(Данные!$A53,C$1,1,1,"Данные"), 1),2)</f>
        <v>8902.58</v>
      </c>
      <c r="D61" s="152">
        <f ca="1">(B61-B59)*D$10</f>
        <v>1360.0000000005821</v>
      </c>
      <c r="E61" s="316">
        <f ca="1">(C61-C59)*D$10</f>
        <v>119.99999999898137</v>
      </c>
      <c r="F61" s="127">
        <f ca="1">ROUND(INDIRECT(ADDRESS(Данные!$A53,F$1,1,1,"Данные"), 1),2)</f>
        <v>3006.56</v>
      </c>
      <c r="G61" s="129">
        <f ca="1">ROUND(INDIRECT(ADDRESS(Данные!$A53,G$1,1,1,"Данные"), 1),2)</f>
        <v>1963.03</v>
      </c>
      <c r="H61" s="152">
        <f ca="1">(F61-F59)*H$10</f>
        <v>510.00000000021828</v>
      </c>
      <c r="I61" s="314">
        <f ca="1">(G61-G59)*H$10</f>
        <v>179.99999999983629</v>
      </c>
      <c r="J61" s="349">
        <f ca="1">ROUND(INDIRECT(ADDRESS(Данные!$A53,J$1,1,1,"Данные"), 1),2)</f>
        <v>812.2</v>
      </c>
      <c r="K61" s="129">
        <f ca="1">ROUND(INDIRECT(ADDRESS(Данные!$A53,K$1,1,1,"Данные"), 1),2)</f>
        <v>74.64</v>
      </c>
      <c r="L61" s="152">
        <f ca="1">(J61-J59)*L$10</f>
        <v>150.00000000003411</v>
      </c>
      <c r="M61" s="316">
        <f ca="1">(K61-K59)*L$10</f>
        <v>15.000000000007674</v>
      </c>
      <c r="N61" s="346">
        <f ca="1">ROUND(INDIRECT(ADDRESS(Данные!$A53,N$1,1,1,"Данные"), 1),2)</f>
        <v>1175.58</v>
      </c>
      <c r="O61" s="129">
        <f ca="1">ROUND(INDIRECT(ADDRESS(Данные!$A53,O$1,1,1,"Данные"), 1),2)</f>
        <v>508.18</v>
      </c>
      <c r="P61" s="152">
        <f ca="1">(N61-N59)*P$10</f>
        <v>759.99999999976353</v>
      </c>
      <c r="Q61" s="314">
        <f ca="1">(O61-O59)*P$10</f>
        <v>100.00000000002274</v>
      </c>
      <c r="R61" s="349">
        <f ca="1">ROUND(INDIRECT(ADDRESS(Данные!$A53,R$1,1,1,"Данные"), 1),2)</f>
        <v>6428.55</v>
      </c>
      <c r="S61" s="129">
        <f ca="1">ROUND(INDIRECT(ADDRESS(Данные!$A53,S$1,1,1,"Данные"), 1),2)</f>
        <v>2151.77</v>
      </c>
      <c r="T61" s="152">
        <f ca="1">(R61-R59)*T$10</f>
        <v>300.00000000109139</v>
      </c>
      <c r="U61" s="314">
        <f ca="1">(S61-S59)*T$10</f>
        <v>39.99999999996362</v>
      </c>
      <c r="V61" s="349">
        <f ca="1">ROUND(INDIRECT(ADDRESS(Данные!$A53,V$1,1,1,"Данные"), 1),2)</f>
        <v>21031.8</v>
      </c>
      <c r="W61" s="353">
        <f ca="1">ROUND(INDIRECT(ADDRESS(Данные!$A53,W$1,1,1,"Данные"), 1),2)</f>
        <v>4569.63</v>
      </c>
      <c r="X61" s="152">
        <f ca="1">(V61-V59)*X$10</f>
        <v>0</v>
      </c>
      <c r="Y61" s="316">
        <f ca="1">(W61-W59)*X$10</f>
        <v>0</v>
      </c>
      <c r="Z61" s="351">
        <f ca="1">INDIRECT(ADDRESS(Данные!$A53,4,1,1,"Данные"), 1)</f>
        <v>45280.958333333336</v>
      </c>
      <c r="AA61" s="346">
        <f ca="1">ROUND(INDIRECT(ADDRESS(Данные!$A53,AA$1,1,1,"Данные"), 1),2)</f>
        <v>812.2</v>
      </c>
      <c r="AB61" s="129">
        <f ca="1">ROUND(INDIRECT(ADDRESS(Данные!$A53,AB$1,1,1,"Данные"), 1),2)</f>
        <v>74.64</v>
      </c>
      <c r="AC61" s="152">
        <f ca="1">(AA61-AA59)*AC$10</f>
        <v>150.00000000003411</v>
      </c>
      <c r="AD61" s="314">
        <f ca="1">(AB61-AB59)*AC$10</f>
        <v>15.000000000007674</v>
      </c>
      <c r="AE61" s="349">
        <f ca="1">ROUND(INDIRECT(ADDRESS(Данные!$A53,AE$1,1,1,"Данные"), 1),2)</f>
        <v>4556.59</v>
      </c>
      <c r="AF61" s="129">
        <f ca="1">ROUND(INDIRECT(ADDRESS(Данные!$A53,AF$1,1,1,"Данные"), 1),2)</f>
        <v>4388.8599999999997</v>
      </c>
      <c r="AG61" s="152">
        <f ca="1">(AE61-AE59)*AG$10</f>
        <v>90.000000000600267</v>
      </c>
      <c r="AH61" s="316">
        <f ca="1">(AF61-AF59)*AG$10</f>
        <v>59.99999999994543</v>
      </c>
      <c r="AI61" s="349">
        <f ca="1">ROUND(INDIRECT(ADDRESS(Данные!$A53,AI$1,1,1,"Данные"), 1),2)</f>
        <v>1866.35</v>
      </c>
      <c r="AJ61" s="129">
        <f ca="1">ROUND(INDIRECT(ADDRESS(Данные!$A53,AJ$1,1,1,"Данные"), 1),2)</f>
        <v>1449.66</v>
      </c>
      <c r="AK61" s="152">
        <f ca="1">(AI61-AI59)*AK$10</f>
        <v>29.999999999972715</v>
      </c>
      <c r="AL61" s="316">
        <f ca="1">(AJ61-AJ59)*AK$10</f>
        <v>9.9999999999909051</v>
      </c>
      <c r="AM61" s="349"/>
      <c r="AN61" s="129"/>
      <c r="AO61" s="152"/>
      <c r="AP61" s="316"/>
      <c r="AQ61" s="317"/>
      <c r="AR61" s="129"/>
      <c r="AS61" s="152">
        <f>(AQ61-AQ60)*AS10*2</f>
        <v>0</v>
      </c>
      <c r="AT61" s="314">
        <f>(AR61-AR60)*AT10*2</f>
        <v>0</v>
      </c>
      <c r="AU61" s="285">
        <f ca="1">INDIRECT(ADDRESS(Данные!$A53,4,1,1,"Данные"), 1)</f>
        <v>45280.958333333336</v>
      </c>
      <c r="AV61" s="299">
        <f t="shared" ca="1" si="0"/>
        <v>3350.0000000022965</v>
      </c>
      <c r="AW61" s="343">
        <f t="shared" ca="1" si="1"/>
        <v>539.9999999987557</v>
      </c>
    </row>
    <row r="62" spans="1:49" s="126" customFormat="1" x14ac:dyDescent="0.2">
      <c r="A62" s="296">
        <f ca="1">INDIRECT(ADDRESS(Данные!$A54,4,1,1,"Данные"), 1)</f>
        <v>45280.979166666664</v>
      </c>
      <c r="B62" s="349">
        <f ca="1">ROUND(INDIRECT(ADDRESS(Данные!$A54,B$1,1,1,"Данные"), 1),2)</f>
        <v>33676.199999999997</v>
      </c>
      <c r="C62" s="129">
        <f ca="1">ROUND(INDIRECT(ADDRESS(Данные!$A54,C$1,1,1,"Данные"), 1),2)</f>
        <v>8902.61</v>
      </c>
      <c r="D62" s="152">
        <f ca="1">(B62-B61)*D$10</f>
        <v>639.99999999941792</v>
      </c>
      <c r="E62" s="316">
        <f ca="1">(C62-C61)*D$10</f>
        <v>60.000000001309672</v>
      </c>
      <c r="F62" s="127">
        <f ca="1">ROUND(INDIRECT(ADDRESS(Данные!$A54,F$1,1,1,"Данные"), 1),2)</f>
        <v>3006.64</v>
      </c>
      <c r="G62" s="129">
        <f ca="1">ROUND(INDIRECT(ADDRESS(Данные!$A54,G$1,1,1,"Данные"), 1),2)</f>
        <v>1963.06</v>
      </c>
      <c r="H62" s="152">
        <f ca="1">(F62-F61)*H$10</f>
        <v>239.99999999978172</v>
      </c>
      <c r="I62" s="314">
        <f ca="1">(G62-G61)*H$10</f>
        <v>89.999999999918145</v>
      </c>
      <c r="J62" s="349">
        <f ca="1">ROUND(INDIRECT(ADDRESS(Данные!$A54,J$1,1,1,"Данные"), 1),2)</f>
        <v>812.25</v>
      </c>
      <c r="K62" s="129">
        <f ca="1">ROUND(INDIRECT(ADDRESS(Данные!$A54,K$1,1,1,"Данные"), 1),2)</f>
        <v>74.64</v>
      </c>
      <c r="L62" s="152">
        <f ca="1">(J62-J61)*L$10</f>
        <v>74.999999999931788</v>
      </c>
      <c r="M62" s="316">
        <f ca="1">(K62-K61)*L$10</f>
        <v>0</v>
      </c>
      <c r="N62" s="346">
        <f ca="1">ROUND(INDIRECT(ADDRESS(Данные!$A54,N$1,1,1,"Данные"), 1),2)</f>
        <v>1175.76</v>
      </c>
      <c r="O62" s="129">
        <f ca="1">ROUND(INDIRECT(ADDRESS(Данные!$A54,O$1,1,1,"Данные"), 1),2)</f>
        <v>508.2</v>
      </c>
      <c r="P62" s="152">
        <f ca="1">(N62-N61)*P$10</f>
        <v>360.00000000012733</v>
      </c>
      <c r="Q62" s="314">
        <f ca="1">(O62-O61)*P$10</f>
        <v>39.99999999996362</v>
      </c>
      <c r="R62" s="349">
        <f ca="1">ROUND(INDIRECT(ADDRESS(Данные!$A54,R$1,1,1,"Данные"), 1),2)</f>
        <v>6428.62</v>
      </c>
      <c r="S62" s="129">
        <f ca="1">ROUND(INDIRECT(ADDRESS(Данные!$A54,S$1,1,1,"Данные"), 1),2)</f>
        <v>2151.77</v>
      </c>
      <c r="T62" s="152">
        <f ca="1">(R62-R61)*T$10</f>
        <v>139.99999999941792</v>
      </c>
      <c r="U62" s="314">
        <f ca="1">(S62-S61)*T$10</f>
        <v>0</v>
      </c>
      <c r="V62" s="349">
        <f ca="1">ROUND(INDIRECT(ADDRESS(Данные!$A54,V$1,1,1,"Данные"), 1),2)</f>
        <v>21031.8</v>
      </c>
      <c r="W62" s="353">
        <f ca="1">ROUND(INDIRECT(ADDRESS(Данные!$A54,W$1,1,1,"Данные"), 1),2)</f>
        <v>4569.63</v>
      </c>
      <c r="X62" s="152">
        <f ca="1">(V62-V61)*X$10</f>
        <v>0</v>
      </c>
      <c r="Y62" s="316">
        <f ca="1">(W62-W61)*X$10</f>
        <v>0</v>
      </c>
      <c r="Z62" s="351">
        <f ca="1">INDIRECT(ADDRESS(Данные!$A54,4,1,1,"Данные"), 1)</f>
        <v>45280.979166666664</v>
      </c>
      <c r="AA62" s="346">
        <f ca="1">ROUND(INDIRECT(ADDRESS(Данные!$A54,AA$1,1,1,"Данные"), 1),2)</f>
        <v>812.25</v>
      </c>
      <c r="AB62" s="129">
        <f ca="1">ROUND(INDIRECT(ADDRESS(Данные!$A54,AB$1,1,1,"Данные"), 1),2)</f>
        <v>74.64</v>
      </c>
      <c r="AC62" s="152">
        <f ca="1">(AA62-AA61)*AC$10</f>
        <v>74.999999999931788</v>
      </c>
      <c r="AD62" s="314">
        <f ca="1">(AB62-AB61)*AC$10</f>
        <v>0</v>
      </c>
      <c r="AE62" s="349">
        <f ca="1">ROUND(INDIRECT(ADDRESS(Данные!$A54,AE$1,1,1,"Данные"), 1),2)</f>
        <v>4556.63</v>
      </c>
      <c r="AF62" s="129">
        <f ca="1">ROUND(INDIRECT(ADDRESS(Данные!$A54,AF$1,1,1,"Данные"), 1),2)</f>
        <v>4388.8900000000003</v>
      </c>
      <c r="AG62" s="152">
        <f ca="1">(AE62-AE61)*AG$10</f>
        <v>59.99999999994543</v>
      </c>
      <c r="AH62" s="316">
        <f ca="1">(AF62-AF61)*AG$10</f>
        <v>45.000000000982254</v>
      </c>
      <c r="AI62" s="349">
        <f ca="1">ROUND(INDIRECT(ADDRESS(Данные!$A54,AI$1,1,1,"Данные"), 1),2)</f>
        <v>1866.4</v>
      </c>
      <c r="AJ62" s="129">
        <f ca="1">ROUND(INDIRECT(ADDRESS(Данные!$A54,AJ$1,1,1,"Данные"), 1),2)</f>
        <v>1449.69</v>
      </c>
      <c r="AK62" s="152">
        <f ca="1">(AI62-AI61)*AK$10</f>
        <v>50.000000000181899</v>
      </c>
      <c r="AL62" s="316">
        <f ca="1">(AJ62-AJ61)*AK$10</f>
        <v>29.999999999972715</v>
      </c>
      <c r="AM62" s="349"/>
      <c r="AN62" s="129"/>
      <c r="AO62" s="152"/>
      <c r="AP62" s="316"/>
      <c r="AQ62" s="317"/>
      <c r="AR62" s="129"/>
      <c r="AS62" s="152"/>
      <c r="AT62" s="314"/>
      <c r="AU62" s="285">
        <f ca="1">INDIRECT(ADDRESS(Данные!$A54,4,1,1,"Данные"), 1)</f>
        <v>45280.979166666664</v>
      </c>
      <c r="AV62" s="299">
        <f t="shared" ca="1" si="0"/>
        <v>1639.9999999987358</v>
      </c>
      <c r="AW62" s="343">
        <f t="shared" ca="1" si="1"/>
        <v>265.00000000214641</v>
      </c>
    </row>
    <row r="63" spans="1:49" s="126" customFormat="1" ht="13.5" thickBot="1" x14ac:dyDescent="0.25">
      <c r="A63" s="297">
        <f ca="1">INDIRECT(ADDRESS(Данные!$A55,4,1,1,"Данные"), 1)</f>
        <v>45281</v>
      </c>
      <c r="B63" s="263">
        <f ca="1">ROUND(INDIRECT(ADDRESS(Данные!$A55,B$1,1,1,"Данные"), 1),2)</f>
        <v>33676.519999999997</v>
      </c>
      <c r="C63" s="130">
        <f ca="1">ROUND(INDIRECT(ADDRESS(Данные!$A55,C$1,1,1,"Данные"), 1),2)</f>
        <v>8902.65</v>
      </c>
      <c r="D63" s="287">
        <f ca="1">(B63-B61)*D$10</f>
        <v>1279.9999999988358</v>
      </c>
      <c r="E63" s="262">
        <f ca="1">(C63-C61)*D$10</f>
        <v>139.99999999941792</v>
      </c>
      <c r="F63" s="288">
        <f ca="1">ROUND(INDIRECT(ADDRESS(Данные!$A55,F$1,1,1,"Данные"), 1),2)</f>
        <v>3006.72</v>
      </c>
      <c r="G63" s="130">
        <f ca="1">ROUND(INDIRECT(ADDRESS(Данные!$A55,G$1,1,1,"Данные"), 1),2)</f>
        <v>1963.09</v>
      </c>
      <c r="H63" s="287">
        <f ca="1">(F63-F61)*H$10</f>
        <v>479.99999999956344</v>
      </c>
      <c r="I63" s="291">
        <f ca="1">(G63-G61)*H$10</f>
        <v>179.99999999983629</v>
      </c>
      <c r="J63" s="263">
        <f ca="1">ROUND(INDIRECT(ADDRESS(Данные!$A55,J$1,1,1,"Данные"), 1),2)</f>
        <v>812.3</v>
      </c>
      <c r="K63" s="130">
        <f ca="1">ROUND(INDIRECT(ADDRESS(Данные!$A55,K$1,1,1,"Данные"), 1),2)</f>
        <v>74.650000000000006</v>
      </c>
      <c r="L63" s="287">
        <f ca="1">(J63-J61)*L$10</f>
        <v>149.99999999986358</v>
      </c>
      <c r="M63" s="262">
        <f ca="1">(K63-K61)*L$10</f>
        <v>15.000000000007674</v>
      </c>
      <c r="N63" s="288">
        <f ca="1">ROUND(INDIRECT(ADDRESS(Данные!$A55,N$1,1,1,"Данные"), 1),2)</f>
        <v>1175.94</v>
      </c>
      <c r="O63" s="130">
        <f ca="1">ROUND(INDIRECT(ADDRESS(Данные!$A55,O$1,1,1,"Данные"), 1),2)</f>
        <v>508.23</v>
      </c>
      <c r="P63" s="287">
        <f ca="1">(N63-N61)*P$10</f>
        <v>720.00000000025466</v>
      </c>
      <c r="Q63" s="291">
        <f ca="1">(O63-O61)*P$10</f>
        <v>100.00000000002274</v>
      </c>
      <c r="R63" s="263">
        <f ca="1">ROUND(INDIRECT(ADDRESS(Данные!$A55,R$1,1,1,"Данные"), 1),2)</f>
        <v>6428.7</v>
      </c>
      <c r="S63" s="130">
        <f ca="1">ROUND(INDIRECT(ADDRESS(Данные!$A55,S$1,1,1,"Данные"), 1),2)</f>
        <v>2151.7800000000002</v>
      </c>
      <c r="T63" s="287">
        <f ca="1">(R63-R61)*T$10</f>
        <v>299.9999999992724</v>
      </c>
      <c r="U63" s="291">
        <f ca="1">(S63-S61)*T$10</f>
        <v>20.000000000436557</v>
      </c>
      <c r="V63" s="354">
        <f ca="1">ROUND(INDIRECT(ADDRESS(Данные!$A55,V$1,1,1,"Данные"), 1),2)</f>
        <v>21031.8</v>
      </c>
      <c r="W63" s="355">
        <f ca="1">ROUND(INDIRECT(ADDRESS(Данные!$A55,W$1,1,1,"Данные"), 1),2)</f>
        <v>4569.63</v>
      </c>
      <c r="X63" s="287">
        <f ca="1">(V63-V61)*X$10</f>
        <v>0</v>
      </c>
      <c r="Y63" s="262">
        <f ca="1">(W63-W61)*X$10</f>
        <v>0</v>
      </c>
      <c r="Z63" s="352">
        <f ca="1">INDIRECT(ADDRESS(Данные!$A55,4,1,1,"Данные"), 1)</f>
        <v>45281</v>
      </c>
      <c r="AA63" s="288">
        <f ca="1">ROUND(INDIRECT(ADDRESS(Данные!$A55,AA$1,1,1,"Данные"), 1),2)</f>
        <v>812.3</v>
      </c>
      <c r="AB63" s="130">
        <f ca="1">ROUND(INDIRECT(ADDRESS(Данные!$A55,AB$1,1,1,"Данные"), 1),2)</f>
        <v>74.650000000000006</v>
      </c>
      <c r="AC63" s="287">
        <f ca="1">(AA63-AA61)*AC$10</f>
        <v>149.99999999986358</v>
      </c>
      <c r="AD63" s="291">
        <f ca="1">(AB63-AB61)*AC$10</f>
        <v>15.000000000007674</v>
      </c>
      <c r="AE63" s="263">
        <f ca="1">ROUND(INDIRECT(ADDRESS(Данные!$A55,AE$1,1,1,"Данные"), 1),2)</f>
        <v>4556.67</v>
      </c>
      <c r="AF63" s="130">
        <f ca="1">ROUND(INDIRECT(ADDRESS(Данные!$A55,AF$1,1,1,"Данные"), 1),2)</f>
        <v>4388.92</v>
      </c>
      <c r="AG63" s="287">
        <f ca="1">(AE63-AE61)*AG$10</f>
        <v>119.99999999989086</v>
      </c>
      <c r="AH63" s="262">
        <f ca="1">(AF63-AF61)*AG$10</f>
        <v>90.000000000600267</v>
      </c>
      <c r="AI63" s="263">
        <f ca="1">ROUND(INDIRECT(ADDRESS(Данные!$A55,AI$1,1,1,"Данные"), 1),2)</f>
        <v>1866.47</v>
      </c>
      <c r="AJ63" s="130">
        <f ca="1">ROUND(INDIRECT(ADDRESS(Данные!$A55,AJ$1,1,1,"Данные"), 1),2)</f>
        <v>1449.73</v>
      </c>
      <c r="AK63" s="287">
        <f ca="1">(AI63-AI61)*AK$10</f>
        <v>120.00000000011823</v>
      </c>
      <c r="AL63" s="262">
        <f ca="1">(AJ63-AJ61)*AK$10</f>
        <v>69.999999999936335</v>
      </c>
      <c r="AM63" s="263"/>
      <c r="AN63" s="130"/>
      <c r="AO63" s="287"/>
      <c r="AP63" s="262"/>
      <c r="AQ63" s="288"/>
      <c r="AR63" s="130"/>
      <c r="AS63" s="287">
        <f>(AQ63-AQ61)*AS10*2</f>
        <v>0</v>
      </c>
      <c r="AT63" s="291">
        <f>(AR63-AR61)*AT10*2</f>
        <v>0</v>
      </c>
      <c r="AU63" s="286">
        <f ca="1">INDIRECT(ADDRESS(Данные!$A55,4,1,1,"Данные"), 1)</f>
        <v>45281</v>
      </c>
      <c r="AV63" s="300">
        <f t="shared" ca="1" si="0"/>
        <v>3319.9999999976626</v>
      </c>
      <c r="AW63" s="336">
        <f t="shared" ca="1" si="1"/>
        <v>630.00000000026546</v>
      </c>
    </row>
    <row r="64" spans="1:49" s="126" customFormat="1" x14ac:dyDescent="0.2">
      <c r="A64" s="381">
        <v>1</v>
      </c>
      <c r="B64" s="381">
        <v>2</v>
      </c>
      <c r="C64" s="381">
        <v>3</v>
      </c>
      <c r="D64" s="381">
        <v>4</v>
      </c>
      <c r="E64" s="381">
        <v>5</v>
      </c>
      <c r="F64" s="381">
        <v>6</v>
      </c>
      <c r="G64" s="381">
        <v>7</v>
      </c>
      <c r="H64" s="381">
        <v>8</v>
      </c>
      <c r="I64" s="381">
        <v>9</v>
      </c>
      <c r="J64" s="381">
        <v>10</v>
      </c>
      <c r="K64" s="381">
        <v>11</v>
      </c>
      <c r="L64" s="381">
        <v>12</v>
      </c>
      <c r="M64" s="381">
        <v>13</v>
      </c>
      <c r="N64" s="381">
        <v>14</v>
      </c>
      <c r="O64" s="381">
        <v>15</v>
      </c>
      <c r="P64" s="381">
        <v>16</v>
      </c>
      <c r="Q64" s="381">
        <v>17</v>
      </c>
      <c r="R64" s="381">
        <v>18</v>
      </c>
      <c r="S64" s="381">
        <v>19</v>
      </c>
      <c r="T64" s="381">
        <v>20</v>
      </c>
      <c r="U64" s="381">
        <v>21</v>
      </c>
      <c r="V64" s="381">
        <v>22</v>
      </c>
      <c r="W64" s="381">
        <v>23</v>
      </c>
      <c r="X64" s="381">
        <v>24</v>
      </c>
      <c r="Y64" s="381">
        <v>25</v>
      </c>
      <c r="Z64" s="381">
        <v>26</v>
      </c>
      <c r="AA64" s="381">
        <v>27</v>
      </c>
      <c r="AB64" s="381">
        <v>28</v>
      </c>
      <c r="AC64" s="381">
        <v>29</v>
      </c>
      <c r="AD64" s="381">
        <v>30</v>
      </c>
      <c r="AE64" s="381">
        <v>31</v>
      </c>
      <c r="AF64" s="381">
        <v>32</v>
      </c>
      <c r="AG64" s="381">
        <v>33</v>
      </c>
      <c r="AH64" s="381">
        <v>34</v>
      </c>
      <c r="AI64" s="381">
        <v>35</v>
      </c>
      <c r="AJ64" s="381">
        <v>36</v>
      </c>
      <c r="AK64" s="381">
        <v>37</v>
      </c>
      <c r="AL64" s="381">
        <v>38</v>
      </c>
      <c r="AM64" s="381">
        <v>39</v>
      </c>
      <c r="AN64" s="381">
        <v>40</v>
      </c>
      <c r="AO64" s="381">
        <v>41</v>
      </c>
      <c r="AP64" s="381">
        <v>42</v>
      </c>
      <c r="AQ64" s="381">
        <v>43</v>
      </c>
      <c r="AR64" s="381">
        <v>44</v>
      </c>
      <c r="AS64" s="381">
        <v>45</v>
      </c>
      <c r="AT64" s="381">
        <v>46</v>
      </c>
      <c r="AU64" s="381">
        <v>47</v>
      </c>
      <c r="AV64" s="381">
        <v>48</v>
      </c>
      <c r="AW64" s="381">
        <v>49</v>
      </c>
    </row>
    <row r="65" spans="1:57" s="198" customFormat="1" ht="15" customHeight="1" x14ac:dyDescent="0.2">
      <c r="A65" s="126"/>
      <c r="B65" s="126"/>
      <c r="C65" s="154" t="s">
        <v>27</v>
      </c>
      <c r="D65" s="269">
        <f ca="1">D17+D19+D21+D23+D25+D27+D29+D31+D33+D35+D37+D39+D41+D43+D45+D47+D49+D51+D53+D55+D57+D59+D61+D63</f>
        <v>30000</v>
      </c>
      <c r="E65" s="269">
        <f ca="1">E17+E19+E21+E23+E25+E27+E29+E31+E33+E35+E37+E39+E41+E43+E45+E47+E49+E51+E53+E55+E57+E59+E61+E63</f>
        <v>3020.0000000004366</v>
      </c>
      <c r="F65" s="126"/>
      <c r="G65" s="154" t="s">
        <v>27</v>
      </c>
      <c r="H65" s="269">
        <f ca="1">H17+H19+H21+H23+H25+H27+H29+H31+H33+H35+H37+H39+H41+H43+H45+H47+H49+H51+H53+H55+H57+H59+H61+H63</f>
        <v>12299.999999999727</v>
      </c>
      <c r="I65" s="269">
        <f ca="1">I17+I19+I21+I23+I25+I27+I29+I31+I33+I35+I37+I39+I41+I43+I45+I47+I49+I51+I53+I55+I57+I59+I61+I63</f>
        <v>4410.0000000000819</v>
      </c>
      <c r="J65" s="126"/>
      <c r="K65" s="154" t="s">
        <v>27</v>
      </c>
      <c r="L65" s="269">
        <f ca="1">L17+L19+L21+L23+L25+L27+L29+L31+L33+L35+L37+L39+L41+L43+L45+L47+L49+L51+L53+L55+L57+L59+L61+L63</f>
        <v>3419.9999999999591</v>
      </c>
      <c r="M65" s="269">
        <f ca="1">M17+M19+M21+M23+M25+M27+M29+M31+M33+M35+M37+M39+M41+M43+M45+M47+M49+M51+M53+M55+M57+M59+M61+M63</f>
        <v>225.00000000000853</v>
      </c>
      <c r="N65" s="126"/>
      <c r="O65" s="154" t="s">
        <v>27</v>
      </c>
      <c r="P65" s="269">
        <f ca="1">P17+P19+P21+P23+P25+P27+P29+P31+P33+P35+P37+P39+P41+P43+P45+P47+P49+P51+P53+P55+P57+P59+P61+P63</f>
        <v>16980.000000000018</v>
      </c>
      <c r="Q65" s="269">
        <f ca="1">Q17+Q19+Q21+Q23+Q25+Q27+Q29+Q31+Q33+Q35+Q37+Q39+Q41+Q43+Q45+Q47+Q49+Q51+Q53+Q55+Q57+Q59+Q61+Q63</f>
        <v>2379.9999999999955</v>
      </c>
      <c r="R65" s="126"/>
      <c r="S65" s="154" t="s">
        <v>27</v>
      </c>
      <c r="T65" s="269">
        <f ca="1">T17+T19+T21+T23+T25+T27+T29+T31+T33+T35+T37+T39+T41+T43+T45+T47+T49+T51+T53+T55+T57+T59+T61+T63</f>
        <v>6979.9999999995634</v>
      </c>
      <c r="U65" s="269">
        <f ca="1">U17+U19+U21+U23+U25+U27+U29+U31+U33+U35+U37+U39+U41+U43+U45+U47+U49+U51+U53+U55+U57+U59+U61+U63</f>
        <v>760.00000000021828</v>
      </c>
      <c r="V65" s="126"/>
      <c r="W65" s="154" t="s">
        <v>27</v>
      </c>
      <c r="X65" s="269">
        <f ca="1">X17+X19+X21+X23+X25+X27+X29+X31+X33+X35+X37+X39+X41+X43+X45+X47+X49+X51+X53+X55+X57+X59+X61+X63</f>
        <v>0</v>
      </c>
      <c r="Y65" s="269">
        <f ca="1">Y17+Y19+Y21+Y23+Y25+Y27+Y29+Y31+Y33+Y35+Y37+Y39+Y41+Y43+Y45+Y47+Y49+Y51+Y53+Y55+Y57+Y59+Y61+Y63</f>
        <v>0</v>
      </c>
      <c r="Z65" s="126" t="s">
        <v>2</v>
      </c>
      <c r="AA65" s="126"/>
      <c r="AB65" s="154" t="s">
        <v>27</v>
      </c>
      <c r="AC65" s="269">
        <f ca="1">AC17+AC19+AC21+AC23+AC25+AC27+AC29+AC31+AC33+AC35+AC37+AC39+AC41+AC43+AC45+AC47+AC49+AC51+AC53+AC55+AC57+AC59+AC61+AC63</f>
        <v>3419.9999999999591</v>
      </c>
      <c r="AD65" s="269">
        <f ca="1">AD17+AD19+AD21+AD23+AD25+AD27+AD29+AD31+AD33+AD35+AD37+AD39+AD41+AD43+AD45+AD47+AD49+AD51+AD53+AD55+AD57+AD59+AD61+AD63</f>
        <v>225.00000000000853</v>
      </c>
      <c r="AE65" s="126"/>
      <c r="AF65" s="154" t="s">
        <v>27</v>
      </c>
      <c r="AG65" s="269">
        <f ca="1">AG17+AG19+AG21+AG23+AG25+AG27+AG29+AG31+AG33+AG35+AG37+AG39+AG41+AG43+AG45+AG47+AG49+AG51+AG53+AG55+AG57+AG59+AG61+AG63</f>
        <v>2804.9999999998363</v>
      </c>
      <c r="AH65" s="269">
        <f ca="1">AH17+AH19+AH21+AH23+AH25+AH27+AH29+AH31+AH33+AH35+AH37+AH39+AH41+AH43+AH45+AH47+AH49+AH51+AH53+AH55+AH57+AH59+AH61+AH63</f>
        <v>2114.9999999997817</v>
      </c>
      <c r="AI65" s="126"/>
      <c r="AJ65" s="154" t="s">
        <v>27</v>
      </c>
      <c r="AK65" s="269">
        <f ca="1">AK17+AK19+AK21+AK23+AK25+AK27+AK29+AK31+AK33+AK35+AK37+AK39+AK41+AK43+AK45+AK47+AK49+AK51+AK53+AK55+AK57+AK59+AK61+AK63</f>
        <v>2210.0000000000364</v>
      </c>
      <c r="AL65" s="269">
        <f ca="1">AL17+AL19+AL21+AL23+AL25+AL27+AL29+AL31+AL33+AL35+AL37+AL39+AL41+AL43+AL45+AL47+AL49+AL51+AL53+AL55+AL57+AL59+AL61+AL63</f>
        <v>1250</v>
      </c>
      <c r="AM65" s="126"/>
      <c r="AN65" s="154" t="s">
        <v>27</v>
      </c>
      <c r="AO65" s="269">
        <f>AO17+AO19+AO21+AO23+AO25+AO27+AO29+AO31+AO33+AO35+AO37+AO39+AO41+AO43+AO45+AO47+AO49+AO51+AO53+AO55+AO57+AO59+AO61+AO63</f>
        <v>0</v>
      </c>
      <c r="AP65" s="269">
        <f>AP17+AP19+AP21+AP23+AP25+AP27+AP29+AP31+AP33+AP35+AP37+AP39+AP41+AP43+AP45+AP47+AP49+AP51+AP53+AP55+AP57+AP59+AP61+AP63</f>
        <v>0</v>
      </c>
      <c r="AQ65" s="126"/>
      <c r="AR65" s="154" t="s">
        <v>27</v>
      </c>
      <c r="AS65" s="269">
        <f>AS17+AS19+AS21+AS23+AS25+AS27+AS29+AS31+AS33+AS35+AS37+AS39+AS41+AS43+AS45+AS47+AS49+AS51+AS53+AS55+AS57+AS59+AS61+AS63</f>
        <v>0</v>
      </c>
      <c r="AT65" s="269">
        <f>AT17+AT19+AT21+AT23+AT25+AT27+AT29+AT31+AT33+AT35+AT37+AT39+AT41+AT43+AT45+AT47+AT49+AT51+AT53+AT55+AT57+AT59+AT61+AT63</f>
        <v>0</v>
      </c>
      <c r="AU65" s="126"/>
      <c r="AV65" s="132">
        <f ca="1">D65+H65+L65+P65+T65+X65+AC65+AG65+AK65+AO65+AS65</f>
        <v>78114.999999999098</v>
      </c>
      <c r="AW65" s="132">
        <f ca="1">E65+I65+M65+Q65+U65+Y65+AD65+AH65+AL65+AP65++AT65</f>
        <v>14385.000000000531</v>
      </c>
      <c r="AX65" s="126"/>
      <c r="AY65" s="126"/>
      <c r="AZ65" s="126"/>
      <c r="BA65" s="126"/>
      <c r="BB65" s="126"/>
      <c r="BC65" s="126"/>
      <c r="BD65" s="126"/>
      <c r="BE65" s="126"/>
    </row>
    <row r="66" spans="1:57" s="126" customFormat="1" x14ac:dyDescent="0.2">
      <c r="A66" s="198"/>
      <c r="B66" s="198"/>
      <c r="C66" s="198"/>
      <c r="D66" s="198" t="s">
        <v>29</v>
      </c>
      <c r="E66" s="198" t="s">
        <v>28</v>
      </c>
      <c r="F66" s="198"/>
      <c r="G66" s="198"/>
      <c r="H66" s="198" t="s">
        <v>29</v>
      </c>
      <c r="I66" s="198" t="s">
        <v>28</v>
      </c>
      <c r="J66" s="198"/>
      <c r="K66" s="198"/>
      <c r="L66" s="198" t="s">
        <v>29</v>
      </c>
      <c r="M66" s="198" t="s">
        <v>28</v>
      </c>
      <c r="N66" s="198"/>
      <c r="O66" s="198"/>
      <c r="P66" s="198" t="s">
        <v>29</v>
      </c>
      <c r="Q66" s="198" t="s">
        <v>28</v>
      </c>
      <c r="R66" s="198"/>
      <c r="S66" s="198"/>
      <c r="T66" s="198" t="s">
        <v>29</v>
      </c>
      <c r="U66" s="198" t="s">
        <v>28</v>
      </c>
      <c r="V66" s="198"/>
      <c r="W66" s="198"/>
      <c r="X66" s="198" t="s">
        <v>29</v>
      </c>
      <c r="Y66" s="198" t="s">
        <v>28</v>
      </c>
      <c r="Z66" s="198"/>
      <c r="AA66" s="198"/>
      <c r="AB66" s="198"/>
      <c r="AC66" s="198" t="s">
        <v>29</v>
      </c>
      <c r="AD66" s="198" t="s">
        <v>28</v>
      </c>
      <c r="AE66" s="198"/>
      <c r="AF66" s="198"/>
      <c r="AG66" s="198" t="s">
        <v>29</v>
      </c>
      <c r="AH66" s="198" t="s">
        <v>28</v>
      </c>
      <c r="AI66" s="198"/>
      <c r="AJ66" s="198"/>
      <c r="AK66" s="198" t="s">
        <v>29</v>
      </c>
      <c r="AL66" s="198" t="s">
        <v>28</v>
      </c>
      <c r="AM66" s="198"/>
      <c r="AN66" s="198"/>
      <c r="AO66" s="198" t="s">
        <v>29</v>
      </c>
      <c r="AP66" s="198" t="s">
        <v>28</v>
      </c>
      <c r="AQ66" s="198"/>
      <c r="AR66" s="198"/>
      <c r="AS66" s="198" t="s">
        <v>29</v>
      </c>
      <c r="AT66" s="198" t="s">
        <v>28</v>
      </c>
      <c r="AU66" s="198"/>
      <c r="AV66" s="198" t="s">
        <v>29</v>
      </c>
      <c r="AW66" s="198" t="s">
        <v>28</v>
      </c>
    </row>
    <row r="67" spans="1:57" s="126" customFormat="1" x14ac:dyDescent="0.2"/>
    <row r="68" spans="1:57" s="126" customFormat="1" x14ac:dyDescent="0.2">
      <c r="A68" s="68"/>
      <c r="B68" s="63" t="s">
        <v>53</v>
      </c>
      <c r="C68" s="63"/>
      <c r="D68" s="63"/>
      <c r="E68" s="63"/>
      <c r="F68" s="64"/>
      <c r="G68" s="64"/>
      <c r="H68" s="79"/>
      <c r="I68" s="79" t="s">
        <v>81</v>
      </c>
      <c r="J68" s="79"/>
      <c r="K68" s="68"/>
      <c r="L68" s="68"/>
      <c r="M68" s="68"/>
      <c r="N68" s="256" t="s">
        <v>59</v>
      </c>
      <c r="O68" s="68"/>
      <c r="P68" s="68"/>
      <c r="Q68" s="64"/>
      <c r="R68" s="64"/>
      <c r="S68" s="64"/>
      <c r="T68" s="79"/>
      <c r="U68" s="68" t="s">
        <v>80</v>
      </c>
      <c r="V68" s="68"/>
      <c r="Z68" s="68"/>
      <c r="AA68" s="63" t="s">
        <v>53</v>
      </c>
      <c r="AB68" s="63"/>
      <c r="AC68" s="63"/>
      <c r="AD68" s="63"/>
      <c r="AE68" s="64"/>
      <c r="AF68" s="64"/>
      <c r="AG68" s="79"/>
      <c r="AH68" s="79" t="s">
        <v>79</v>
      </c>
      <c r="AI68" s="79"/>
      <c r="AJ68" s="68"/>
      <c r="AK68" s="68"/>
      <c r="AL68" s="68"/>
      <c r="AM68" s="256" t="s">
        <v>59</v>
      </c>
      <c r="AN68" s="68"/>
      <c r="AO68" s="68"/>
      <c r="AP68" s="64"/>
      <c r="AQ68" s="64"/>
      <c r="AR68" s="64"/>
      <c r="AS68" s="79"/>
      <c r="AT68" s="68" t="s">
        <v>80</v>
      </c>
      <c r="AU68" s="68"/>
    </row>
    <row r="69" spans="1:57" s="126" customFormat="1" x14ac:dyDescent="0.2">
      <c r="A69" s="68"/>
      <c r="B69" s="68"/>
      <c r="C69" s="68"/>
      <c r="D69" s="68"/>
      <c r="E69" s="68"/>
      <c r="F69" s="68" t="s">
        <v>30</v>
      </c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 t="s">
        <v>31</v>
      </c>
      <c r="S69" s="68"/>
      <c r="T69" s="68"/>
      <c r="U69" s="68"/>
      <c r="V69" s="68"/>
      <c r="Z69" s="68"/>
      <c r="AA69" s="68"/>
      <c r="AB69" s="68"/>
      <c r="AC69" s="68"/>
      <c r="AD69" s="68"/>
      <c r="AE69" s="68" t="s">
        <v>30</v>
      </c>
      <c r="AF69" s="68"/>
      <c r="AG69" s="68"/>
      <c r="AH69" s="68"/>
      <c r="AI69" s="68"/>
      <c r="AJ69" s="68"/>
      <c r="AK69" s="68"/>
      <c r="AL69" s="68"/>
      <c r="AM69" s="68"/>
      <c r="AN69" s="68"/>
      <c r="AO69" s="68"/>
      <c r="AP69" s="68"/>
      <c r="AQ69" s="68" t="s">
        <v>31</v>
      </c>
      <c r="AR69" s="68"/>
      <c r="AS69" s="68"/>
      <c r="AT69" s="68"/>
      <c r="AU69" s="68"/>
    </row>
    <row r="70" spans="1:57" s="126" customFormat="1" x14ac:dyDescent="0.2"/>
    <row r="71" spans="1:57" s="126" customFormat="1" x14ac:dyDescent="0.2"/>
    <row r="72" spans="1:57" s="126" customFormat="1" x14ac:dyDescent="0.2"/>
    <row r="73" spans="1:57" s="126" customFormat="1" x14ac:dyDescent="0.2"/>
    <row r="74" spans="1:57" s="126" customFormat="1" x14ac:dyDescent="0.2"/>
    <row r="75" spans="1:57" s="126" customFormat="1" x14ac:dyDescent="0.2"/>
    <row r="76" spans="1:57" s="126" customFormat="1" x14ac:dyDescent="0.2">
      <c r="L76" s="224"/>
      <c r="M76" s="224"/>
      <c r="X76" s="224" t="s">
        <v>56</v>
      </c>
      <c r="Y76" s="224"/>
      <c r="AK76" s="224"/>
      <c r="AL76" s="224"/>
      <c r="AW76" s="233" t="s">
        <v>58</v>
      </c>
      <c r="AX76" s="162"/>
      <c r="AY76" s="162"/>
      <c r="AZ76" s="162"/>
      <c r="BA76" s="162"/>
      <c r="BB76" s="162"/>
      <c r="BC76" s="162"/>
    </row>
    <row r="77" spans="1:57" s="126" customFormat="1" x14ac:dyDescent="0.2">
      <c r="A77" s="162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62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  <c r="AM77" s="162"/>
      <c r="AN77" s="162"/>
      <c r="AO77" s="162"/>
      <c r="AP77" s="162"/>
      <c r="AQ77" s="162"/>
      <c r="AR77" s="162"/>
      <c r="AS77" s="162"/>
      <c r="AT77" s="162"/>
      <c r="AU77" s="162"/>
      <c r="AV77" s="162"/>
      <c r="AW77" s="162"/>
      <c r="AX77" s="162"/>
      <c r="AY77" s="162"/>
      <c r="AZ77" s="162"/>
      <c r="BA77" s="162"/>
      <c r="BB77" s="162"/>
      <c r="BC77" s="162"/>
    </row>
    <row r="78" spans="1:57" s="126" customFormat="1" x14ac:dyDescent="0.2">
      <c r="A78" s="162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62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  <c r="AM78" s="162"/>
      <c r="AN78" s="162"/>
      <c r="AO78" s="162"/>
      <c r="AP78" s="162"/>
      <c r="AQ78" s="162"/>
      <c r="AR78" s="162"/>
      <c r="AS78" s="162"/>
      <c r="AT78" s="162"/>
      <c r="AU78" s="162"/>
      <c r="AV78" s="162"/>
      <c r="AW78" s="162"/>
      <c r="AX78" s="162"/>
      <c r="AY78" s="162"/>
      <c r="AZ78" s="162"/>
      <c r="BA78" s="162"/>
      <c r="BB78" s="162"/>
      <c r="BC78" s="162"/>
    </row>
    <row r="79" spans="1:57" s="126" customFormat="1" ht="15.75" x14ac:dyDescent="0.25">
      <c r="A79" s="225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62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  <c r="AM79" s="162"/>
      <c r="AN79" s="162"/>
      <c r="AO79" s="162"/>
      <c r="AP79" s="162"/>
      <c r="AQ79" s="162"/>
      <c r="AR79" s="162"/>
      <c r="AS79" s="162"/>
      <c r="AT79" s="162"/>
      <c r="AU79" s="162"/>
      <c r="AV79" s="162"/>
      <c r="AW79" s="162"/>
      <c r="AX79" s="162"/>
      <c r="AY79" s="162"/>
      <c r="AZ79" s="162"/>
      <c r="BA79" s="162"/>
      <c r="BB79" s="162"/>
      <c r="BC79" s="162"/>
    </row>
    <row r="80" spans="1:57" s="126" customFormat="1" ht="18.75" x14ac:dyDescent="0.3">
      <c r="A80" s="163"/>
      <c r="B80" s="163"/>
      <c r="C80" s="163"/>
      <c r="D80" s="163"/>
      <c r="E80" s="163"/>
      <c r="F80" s="162"/>
      <c r="G80" s="226"/>
      <c r="H80" s="162"/>
      <c r="I80" s="163"/>
      <c r="J80" s="162"/>
      <c r="K80" s="227"/>
      <c r="L80" s="228"/>
      <c r="M80" s="229"/>
      <c r="N80" s="229"/>
      <c r="O80" s="162"/>
      <c r="P80" s="162"/>
      <c r="Q80" s="162"/>
      <c r="R80" s="163"/>
      <c r="S80" s="230"/>
      <c r="T80" s="162"/>
      <c r="U80" s="162"/>
      <c r="V80" s="162"/>
      <c r="W80" s="162"/>
      <c r="X80" s="162"/>
      <c r="Y80" s="162"/>
      <c r="Z80" s="163"/>
      <c r="AA80" s="163"/>
      <c r="AB80" s="163"/>
      <c r="AC80" s="163"/>
      <c r="AD80" s="163"/>
      <c r="AE80" s="162"/>
      <c r="AF80" s="226"/>
      <c r="AG80" s="162"/>
      <c r="AH80" s="163"/>
      <c r="AI80" s="162"/>
      <c r="AJ80" s="227"/>
      <c r="AK80" s="228"/>
      <c r="AL80" s="229"/>
      <c r="AM80" s="229"/>
      <c r="AN80" s="162"/>
      <c r="AO80" s="162"/>
      <c r="AP80" s="162"/>
      <c r="AQ80" s="163"/>
      <c r="AR80" s="230"/>
      <c r="AS80" s="162"/>
      <c r="AT80" s="162"/>
      <c r="AU80" s="162"/>
      <c r="AV80" s="162"/>
      <c r="AW80" s="162"/>
      <c r="AX80" s="162"/>
      <c r="AY80" s="162"/>
      <c r="AZ80" s="162"/>
      <c r="BA80" s="162"/>
      <c r="BB80" s="162"/>
      <c r="BC80" s="162"/>
    </row>
    <row r="81" spans="1:55" s="126" customFormat="1" x14ac:dyDescent="0.2">
      <c r="A81" s="162"/>
      <c r="B81" s="162"/>
      <c r="C81" s="162"/>
      <c r="D81" s="162"/>
      <c r="E81" s="162"/>
      <c r="F81" s="436"/>
      <c r="G81" s="436"/>
      <c r="H81" s="436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231"/>
      <c r="V81" s="162"/>
      <c r="W81" s="162"/>
      <c r="X81" s="162"/>
      <c r="Y81" s="162"/>
      <c r="Z81" s="162"/>
      <c r="AA81" s="162"/>
      <c r="AB81" s="162"/>
      <c r="AC81" s="162"/>
      <c r="AD81" s="162"/>
      <c r="AE81" s="436"/>
      <c r="AF81" s="436"/>
      <c r="AG81" s="436"/>
      <c r="AH81" s="162"/>
      <c r="AI81" s="162"/>
      <c r="AJ81" s="162"/>
      <c r="AK81" s="162"/>
      <c r="AL81" s="162"/>
      <c r="AM81" s="162"/>
      <c r="AN81" s="162"/>
      <c r="AO81" s="162"/>
      <c r="AP81" s="162"/>
      <c r="AQ81" s="162"/>
      <c r="AR81" s="162"/>
      <c r="AS81" s="162"/>
      <c r="AT81" s="231"/>
      <c r="AU81" s="162"/>
      <c r="AV81" s="162"/>
      <c r="AW81" s="162"/>
      <c r="AX81" s="162"/>
      <c r="AY81" s="162"/>
      <c r="AZ81" s="162"/>
      <c r="BA81" s="162"/>
      <c r="BB81" s="162"/>
      <c r="BC81" s="162"/>
    </row>
    <row r="82" spans="1:55" s="126" customFormat="1" ht="19.5" x14ac:dyDescent="0.35">
      <c r="A82" s="162"/>
      <c r="B82" s="162"/>
      <c r="C82" s="232"/>
      <c r="D82" s="162"/>
      <c r="E82" s="162"/>
      <c r="F82" s="162"/>
      <c r="G82" s="162"/>
      <c r="H82" s="162"/>
      <c r="I82" s="162"/>
      <c r="J82" s="162"/>
      <c r="K82" s="163"/>
      <c r="L82" s="162"/>
      <c r="M82" s="162"/>
      <c r="N82" s="162"/>
      <c r="O82" s="226"/>
      <c r="P82" s="162"/>
      <c r="Q82" s="163"/>
      <c r="R82" s="162"/>
      <c r="S82" s="162"/>
      <c r="T82" s="162"/>
      <c r="U82" s="162"/>
      <c r="V82" s="162"/>
      <c r="W82" s="162"/>
      <c r="X82" s="162"/>
      <c r="Y82" s="162"/>
      <c r="Z82" s="162"/>
      <c r="AA82" s="162"/>
      <c r="AB82" s="232"/>
      <c r="AC82" s="162"/>
      <c r="AD82" s="162"/>
      <c r="AE82" s="162"/>
      <c r="AF82" s="162"/>
      <c r="AG82" s="162"/>
      <c r="AH82" s="162"/>
      <c r="AI82" s="162"/>
      <c r="AJ82" s="163"/>
      <c r="AK82" s="162"/>
      <c r="AL82" s="162"/>
      <c r="AM82" s="162"/>
      <c r="AN82" s="226"/>
      <c r="AO82" s="162"/>
      <c r="AP82" s="163"/>
      <c r="AQ82" s="162"/>
      <c r="AR82" s="162"/>
      <c r="AS82" s="162"/>
      <c r="AT82" s="162"/>
      <c r="AU82" s="162"/>
      <c r="AV82" s="162"/>
      <c r="AW82" s="162"/>
      <c r="AX82" s="162"/>
      <c r="AY82" s="162"/>
      <c r="AZ82" s="162"/>
      <c r="BA82" s="162"/>
      <c r="BB82" s="162"/>
      <c r="BC82" s="162"/>
    </row>
    <row r="83" spans="1:55" s="126" customFormat="1" x14ac:dyDescent="0.2">
      <c r="A83" s="162"/>
      <c r="B83" s="231"/>
      <c r="C83" s="162"/>
      <c r="D83" s="162"/>
      <c r="E83" s="162"/>
      <c r="F83" s="162"/>
      <c r="G83" s="162"/>
      <c r="H83" s="162"/>
      <c r="I83" s="162"/>
      <c r="J83" s="162"/>
      <c r="K83" s="163"/>
      <c r="L83" s="163"/>
      <c r="M83" s="162"/>
      <c r="N83" s="162"/>
      <c r="O83" s="163"/>
      <c r="P83" s="162"/>
      <c r="Q83" s="162"/>
      <c r="R83" s="162"/>
      <c r="S83" s="162"/>
      <c r="T83" s="162"/>
      <c r="U83" s="162"/>
      <c r="V83" s="162"/>
      <c r="W83" s="162"/>
      <c r="X83" s="162"/>
      <c r="Y83" s="162"/>
      <c r="Z83" s="162"/>
      <c r="AA83" s="231"/>
      <c r="AB83" s="162"/>
      <c r="AC83" s="162"/>
      <c r="AD83" s="162"/>
      <c r="AE83" s="162"/>
      <c r="AF83" s="162"/>
      <c r="AG83" s="162"/>
      <c r="AH83" s="162"/>
      <c r="AI83" s="162"/>
      <c r="AJ83" s="163"/>
      <c r="AK83" s="163"/>
      <c r="AL83" s="162"/>
      <c r="AM83" s="162"/>
      <c r="AN83" s="163"/>
      <c r="AO83" s="162"/>
      <c r="AP83" s="162"/>
      <c r="AQ83" s="162"/>
      <c r="AR83" s="162"/>
      <c r="AS83" s="162"/>
      <c r="AT83" s="162"/>
      <c r="AU83" s="162"/>
      <c r="AV83" s="162"/>
      <c r="AW83" s="162"/>
      <c r="AX83" s="162"/>
      <c r="AY83" s="162"/>
      <c r="AZ83" s="162"/>
      <c r="BA83" s="162"/>
      <c r="BB83" s="162"/>
      <c r="BC83" s="162"/>
    </row>
    <row r="84" spans="1:55" s="126" customFormat="1" ht="15" customHeight="1" x14ac:dyDescent="0.2">
      <c r="A84" s="147"/>
      <c r="B84" s="162"/>
      <c r="C84" s="162"/>
      <c r="D84" s="162"/>
      <c r="E84" s="162"/>
      <c r="F84" s="162"/>
      <c r="G84" s="162"/>
      <c r="H84" s="162"/>
      <c r="I84" s="162"/>
      <c r="J84" s="162"/>
      <c r="K84" s="162"/>
      <c r="L84" s="162"/>
      <c r="M84" s="162"/>
      <c r="N84" s="162"/>
      <c r="O84" s="162"/>
      <c r="P84" s="162"/>
      <c r="Q84" s="162"/>
      <c r="R84" s="162"/>
      <c r="S84" s="162"/>
      <c r="T84" s="162"/>
      <c r="U84" s="162"/>
      <c r="V84" s="162"/>
      <c r="W84" s="162"/>
      <c r="X84" s="162"/>
      <c r="Y84" s="162"/>
      <c r="Z84" s="147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  <c r="AM84" s="162"/>
      <c r="AN84" s="162"/>
      <c r="AO84" s="162"/>
      <c r="AP84" s="162"/>
      <c r="AQ84" s="162"/>
      <c r="AR84" s="162"/>
      <c r="AS84" s="162"/>
      <c r="AT84" s="162"/>
      <c r="AU84" s="147"/>
      <c r="AV84" s="162"/>
      <c r="AW84" s="162"/>
      <c r="AX84" s="162"/>
      <c r="AY84" s="162"/>
      <c r="AZ84" s="162"/>
      <c r="BA84" s="162"/>
      <c r="BB84" s="162"/>
      <c r="BC84" s="162"/>
    </row>
    <row r="85" spans="1:55" s="126" customFormat="1" x14ac:dyDescent="0.2">
      <c r="A85" s="147"/>
      <c r="B85" s="162"/>
      <c r="C85" s="162"/>
      <c r="D85" s="162"/>
      <c r="E85" s="162"/>
      <c r="F85" s="162"/>
      <c r="G85" s="162"/>
      <c r="H85" s="162"/>
      <c r="I85" s="162"/>
      <c r="J85" s="162"/>
      <c r="K85" s="162"/>
      <c r="L85" s="162"/>
      <c r="M85" s="162"/>
      <c r="N85" s="162"/>
      <c r="O85" s="162"/>
      <c r="P85" s="162"/>
      <c r="Q85" s="162"/>
      <c r="R85" s="162"/>
      <c r="S85" s="162"/>
      <c r="T85" s="162"/>
      <c r="U85" s="162"/>
      <c r="V85" s="162"/>
      <c r="W85" s="162"/>
      <c r="X85" s="162"/>
      <c r="Y85" s="162"/>
      <c r="Z85" s="147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  <c r="AM85" s="162"/>
      <c r="AN85" s="162"/>
      <c r="AO85" s="162"/>
      <c r="AP85" s="162"/>
      <c r="AQ85" s="162"/>
      <c r="AR85" s="162"/>
      <c r="AS85" s="162"/>
      <c r="AT85" s="162"/>
      <c r="AU85" s="147"/>
      <c r="AV85" s="162"/>
      <c r="AW85" s="162"/>
      <c r="AX85" s="162"/>
      <c r="AY85" s="162"/>
      <c r="AZ85" s="162"/>
      <c r="BA85" s="162"/>
      <c r="BB85" s="162"/>
      <c r="BC85" s="162"/>
    </row>
    <row r="86" spans="1:55" s="126" customFormat="1" x14ac:dyDescent="0.2">
      <c r="A86" s="147"/>
      <c r="B86" s="162"/>
      <c r="C86" s="162"/>
      <c r="D86" s="162"/>
      <c r="E86" s="162"/>
      <c r="F86" s="162"/>
      <c r="G86" s="162"/>
      <c r="H86" s="162"/>
      <c r="I86" s="162"/>
      <c r="J86" s="162"/>
      <c r="K86" s="162"/>
      <c r="L86" s="162"/>
      <c r="M86" s="162"/>
      <c r="N86" s="162"/>
      <c r="O86" s="162"/>
      <c r="P86" s="162"/>
      <c r="Q86" s="162"/>
      <c r="R86" s="162"/>
      <c r="S86" s="162"/>
      <c r="T86" s="162"/>
      <c r="U86" s="162"/>
      <c r="V86" s="162"/>
      <c r="W86" s="162"/>
      <c r="X86" s="162"/>
      <c r="Y86" s="162"/>
      <c r="Z86" s="147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  <c r="AM86" s="162"/>
      <c r="AN86" s="162"/>
      <c r="AO86" s="162"/>
      <c r="AP86" s="162"/>
      <c r="AQ86" s="162"/>
      <c r="AR86" s="162"/>
      <c r="AS86" s="162"/>
      <c r="AT86" s="162"/>
      <c r="AU86" s="147"/>
      <c r="AV86" s="162"/>
      <c r="AW86" s="162"/>
      <c r="AX86" s="162"/>
      <c r="AY86" s="162"/>
      <c r="AZ86" s="162"/>
      <c r="BA86" s="162"/>
      <c r="BB86" s="162"/>
      <c r="BC86" s="162"/>
    </row>
    <row r="87" spans="1:55" s="126" customFormat="1" x14ac:dyDescent="0.2">
      <c r="A87" s="147"/>
      <c r="B87" s="162"/>
      <c r="C87" s="162"/>
      <c r="D87" s="162"/>
      <c r="E87" s="162"/>
      <c r="F87" s="162"/>
      <c r="G87" s="162"/>
      <c r="H87" s="162"/>
      <c r="I87" s="162"/>
      <c r="J87" s="162"/>
      <c r="K87" s="162"/>
      <c r="L87" s="162"/>
      <c r="M87" s="162"/>
      <c r="N87" s="162"/>
      <c r="O87" s="162"/>
      <c r="P87" s="162"/>
      <c r="Q87" s="162"/>
      <c r="R87" s="162"/>
      <c r="S87" s="162"/>
      <c r="T87" s="162"/>
      <c r="U87" s="162"/>
      <c r="V87" s="162"/>
      <c r="W87" s="162"/>
      <c r="X87" s="162"/>
      <c r="Y87" s="162"/>
      <c r="Z87" s="147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  <c r="AM87" s="162"/>
      <c r="AN87" s="162"/>
      <c r="AO87" s="162"/>
      <c r="AP87" s="162"/>
      <c r="AQ87" s="162"/>
      <c r="AR87" s="162"/>
      <c r="AS87" s="162"/>
      <c r="AT87" s="162"/>
      <c r="AU87" s="147"/>
      <c r="AV87" s="162"/>
      <c r="AW87" s="162"/>
      <c r="AX87" s="162"/>
      <c r="AY87" s="162"/>
      <c r="AZ87" s="162"/>
      <c r="BA87" s="162"/>
      <c r="BB87" s="162"/>
      <c r="BC87" s="162"/>
    </row>
    <row r="88" spans="1:55" x14ac:dyDescent="0.2">
      <c r="A88" s="144"/>
      <c r="B88" s="79"/>
      <c r="C88" s="79"/>
      <c r="D88" s="79"/>
      <c r="E88" s="79"/>
      <c r="F88" s="79"/>
      <c r="G88" s="79"/>
      <c r="H88" s="79"/>
      <c r="I88" s="79"/>
      <c r="J88" s="79"/>
      <c r="K88" s="79"/>
      <c r="L88" s="79"/>
      <c r="M88" s="79"/>
      <c r="N88" s="79"/>
      <c r="O88" s="79"/>
      <c r="P88" s="79"/>
      <c r="Q88" s="79"/>
      <c r="R88" s="79"/>
      <c r="S88" s="79"/>
      <c r="T88" s="79"/>
      <c r="U88" s="79"/>
      <c r="V88" s="79"/>
      <c r="W88" s="79"/>
      <c r="X88" s="79"/>
      <c r="Y88" s="79"/>
      <c r="Z88" s="144"/>
      <c r="AA88" s="79"/>
      <c r="AB88" s="79"/>
      <c r="AC88" s="79"/>
      <c r="AD88" s="79"/>
      <c r="AE88" s="79"/>
      <c r="AF88" s="79"/>
      <c r="AG88" s="79"/>
      <c r="AH88" s="79"/>
      <c r="AI88" s="79"/>
      <c r="AJ88" s="79"/>
      <c r="AK88" s="79"/>
      <c r="AL88" s="79"/>
      <c r="AM88" s="79"/>
      <c r="AN88" s="79"/>
      <c r="AO88" s="79"/>
      <c r="AP88" s="79"/>
      <c r="AQ88" s="79"/>
      <c r="AR88" s="79"/>
      <c r="AS88" s="79"/>
      <c r="AT88" s="79"/>
      <c r="AU88" s="144"/>
      <c r="AV88" s="79"/>
      <c r="AW88" s="79"/>
      <c r="AX88" s="79"/>
      <c r="AY88" s="79"/>
      <c r="AZ88" s="79"/>
      <c r="BA88" s="79"/>
      <c r="BB88" s="79"/>
      <c r="BC88" s="79"/>
    </row>
    <row r="89" spans="1:55" x14ac:dyDescent="0.2">
      <c r="A89" s="144"/>
      <c r="B89" s="79"/>
      <c r="C89" s="79"/>
      <c r="D89" s="79"/>
      <c r="E89" s="79"/>
      <c r="F89" s="79"/>
      <c r="G89" s="79"/>
      <c r="H89" s="79"/>
      <c r="I89" s="79"/>
      <c r="J89" s="79"/>
      <c r="K89" s="79"/>
      <c r="L89" s="79"/>
      <c r="M89" s="79"/>
      <c r="N89" s="79"/>
      <c r="O89" s="79"/>
      <c r="P89" s="79"/>
      <c r="Q89" s="79"/>
      <c r="R89" s="79"/>
      <c r="S89" s="79"/>
      <c r="T89" s="79"/>
      <c r="U89" s="79"/>
      <c r="V89" s="79"/>
      <c r="W89" s="79"/>
      <c r="X89" s="79"/>
      <c r="Y89" s="79"/>
      <c r="Z89" s="144"/>
      <c r="AA89" s="79"/>
      <c r="AB89" s="79"/>
      <c r="AC89" s="79"/>
      <c r="AD89" s="79"/>
      <c r="AE89" s="79"/>
      <c r="AF89" s="79"/>
      <c r="AG89" s="79"/>
      <c r="AH89" s="79"/>
      <c r="AI89" s="79"/>
      <c r="AJ89" s="79"/>
      <c r="AK89" s="79"/>
      <c r="AL89" s="79"/>
      <c r="AM89" s="79"/>
      <c r="AN89" s="79"/>
      <c r="AO89" s="79"/>
      <c r="AP89" s="79"/>
      <c r="AQ89" s="79"/>
      <c r="AR89" s="79"/>
      <c r="AS89" s="79"/>
      <c r="AT89" s="79"/>
      <c r="AU89" s="144"/>
      <c r="AV89" s="79"/>
      <c r="AW89" s="79"/>
      <c r="AX89" s="79"/>
      <c r="AY89" s="79"/>
      <c r="AZ89" s="79"/>
      <c r="BA89" s="79"/>
      <c r="BB89" s="79"/>
      <c r="BC89" s="79"/>
    </row>
    <row r="90" spans="1:55" x14ac:dyDescent="0.2">
      <c r="A90" s="144"/>
      <c r="B90" s="79"/>
      <c r="C90" s="79"/>
      <c r="D90" s="79"/>
      <c r="E90" s="79"/>
      <c r="F90" s="79"/>
      <c r="G90" s="79"/>
      <c r="H90" s="79"/>
      <c r="I90" s="79"/>
      <c r="J90" s="79"/>
      <c r="K90" s="79"/>
      <c r="L90" s="79"/>
      <c r="M90" s="79"/>
      <c r="N90" s="79"/>
      <c r="O90" s="79"/>
      <c r="P90" s="79"/>
      <c r="Q90" s="79"/>
      <c r="R90" s="79"/>
      <c r="S90" s="79"/>
      <c r="T90" s="79"/>
      <c r="U90" s="79"/>
      <c r="V90" s="79"/>
      <c r="W90" s="79"/>
      <c r="X90" s="79"/>
      <c r="Y90" s="79"/>
      <c r="Z90" s="144"/>
      <c r="AA90" s="79"/>
      <c r="AB90" s="79"/>
      <c r="AC90" s="79"/>
      <c r="AD90" s="79"/>
      <c r="AE90" s="79"/>
      <c r="AF90" s="79"/>
      <c r="AG90" s="79"/>
      <c r="AH90" s="79"/>
      <c r="AI90" s="79"/>
      <c r="AJ90" s="79"/>
      <c r="AK90" s="79"/>
      <c r="AL90" s="79"/>
      <c r="AM90" s="79"/>
      <c r="AN90" s="79"/>
      <c r="AO90" s="79"/>
      <c r="AP90" s="79"/>
      <c r="AQ90" s="79"/>
      <c r="AR90" s="79"/>
      <c r="AS90" s="79"/>
      <c r="AT90" s="79"/>
      <c r="AU90" s="144"/>
      <c r="AV90" s="79"/>
      <c r="AW90" s="79"/>
      <c r="AX90" s="79"/>
      <c r="AY90" s="79"/>
      <c r="AZ90" s="79"/>
      <c r="BA90" s="79"/>
      <c r="BB90" s="79"/>
      <c r="BC90" s="79"/>
    </row>
    <row r="91" spans="1:55" x14ac:dyDescent="0.2">
      <c r="A91" s="144"/>
      <c r="B91" s="145"/>
      <c r="C91" s="145"/>
      <c r="D91" s="145"/>
      <c r="E91" s="145"/>
      <c r="F91" s="145"/>
      <c r="G91" s="145"/>
      <c r="H91" s="145"/>
      <c r="I91" s="145"/>
      <c r="J91" s="145"/>
      <c r="K91" s="145"/>
      <c r="L91" s="145"/>
      <c r="M91" s="145"/>
      <c r="N91" s="145"/>
      <c r="O91" s="145"/>
      <c r="P91" s="145"/>
      <c r="Q91" s="145"/>
      <c r="R91" s="145"/>
      <c r="S91" s="145"/>
      <c r="T91" s="145"/>
      <c r="U91" s="145"/>
      <c r="V91" s="145"/>
      <c r="W91" s="145"/>
      <c r="X91" s="145"/>
      <c r="Y91" s="145"/>
      <c r="Z91" s="144"/>
      <c r="AA91" s="145"/>
      <c r="AB91" s="145"/>
      <c r="AC91" s="145"/>
      <c r="AD91" s="145"/>
      <c r="AE91" s="145"/>
      <c r="AF91" s="145"/>
      <c r="AG91" s="145"/>
      <c r="AH91" s="145"/>
      <c r="AI91" s="145"/>
      <c r="AJ91" s="145"/>
      <c r="AK91" s="145"/>
      <c r="AL91" s="145"/>
      <c r="AM91" s="145"/>
      <c r="AN91" s="145"/>
      <c r="AO91" s="145"/>
      <c r="AP91" s="145"/>
      <c r="AQ91" s="145"/>
      <c r="AR91" s="145"/>
      <c r="AS91" s="145"/>
      <c r="AT91" s="145"/>
      <c r="AU91" s="144"/>
      <c r="AV91" s="145"/>
      <c r="AW91" s="145"/>
      <c r="AX91" s="79"/>
      <c r="AY91" s="79"/>
      <c r="AZ91" s="79"/>
      <c r="BA91" s="79"/>
      <c r="BB91" s="79"/>
      <c r="BC91" s="79"/>
    </row>
    <row r="92" spans="1:55" x14ac:dyDescent="0.2">
      <c r="A92" s="144"/>
      <c r="B92" s="145"/>
      <c r="C92" s="145"/>
      <c r="D92" s="145"/>
      <c r="E92" s="145"/>
      <c r="F92" s="145"/>
      <c r="G92" s="145"/>
      <c r="H92" s="145"/>
      <c r="I92" s="145"/>
      <c r="J92" s="145"/>
      <c r="K92" s="145"/>
      <c r="L92" s="145"/>
      <c r="M92" s="145"/>
      <c r="N92" s="145"/>
      <c r="O92" s="145"/>
      <c r="P92" s="145"/>
      <c r="Q92" s="145"/>
      <c r="R92" s="145"/>
      <c r="S92" s="145"/>
      <c r="T92" s="145"/>
      <c r="U92" s="145"/>
      <c r="V92" s="145"/>
      <c r="W92" s="145"/>
      <c r="X92" s="145"/>
      <c r="Y92" s="145"/>
      <c r="Z92" s="144"/>
      <c r="AA92" s="145"/>
      <c r="AB92" s="145"/>
      <c r="AC92" s="145"/>
      <c r="AD92" s="145"/>
      <c r="AE92" s="145"/>
      <c r="AF92" s="145"/>
      <c r="AG92" s="145"/>
      <c r="AH92" s="145"/>
      <c r="AI92" s="145"/>
      <c r="AJ92" s="145"/>
      <c r="AK92" s="145"/>
      <c r="AL92" s="145"/>
      <c r="AM92" s="145"/>
      <c r="AN92" s="145"/>
      <c r="AO92" s="145"/>
      <c r="AP92" s="145"/>
      <c r="AQ92" s="145"/>
      <c r="AR92" s="145"/>
      <c r="AS92" s="145"/>
      <c r="AT92" s="145"/>
      <c r="AU92" s="144"/>
      <c r="AV92" s="145"/>
      <c r="AW92" s="145"/>
      <c r="AX92" s="79"/>
      <c r="AY92" s="79"/>
      <c r="AZ92" s="79"/>
      <c r="BA92" s="79"/>
      <c r="BB92" s="79"/>
      <c r="BC92" s="79"/>
    </row>
    <row r="93" spans="1:55" x14ac:dyDescent="0.2">
      <c r="A93" s="148"/>
      <c r="B93" s="215"/>
      <c r="C93" s="151"/>
      <c r="D93" s="79"/>
      <c r="E93" s="79"/>
      <c r="F93" s="208"/>
      <c r="G93" s="208"/>
      <c r="H93" s="79"/>
      <c r="I93" s="79"/>
      <c r="J93" s="208"/>
      <c r="K93" s="208"/>
      <c r="L93" s="79"/>
      <c r="M93" s="79"/>
      <c r="N93" s="208"/>
      <c r="O93" s="208"/>
      <c r="P93" s="79"/>
      <c r="Q93" s="79"/>
      <c r="R93" s="208"/>
      <c r="S93" s="151"/>
      <c r="T93" s="79"/>
      <c r="U93" s="79"/>
      <c r="V93" s="208"/>
      <c r="W93" s="208"/>
      <c r="X93" s="79"/>
      <c r="Y93" s="79"/>
      <c r="Z93" s="148"/>
      <c r="AA93" s="208"/>
      <c r="AB93" s="208"/>
      <c r="AC93" s="79"/>
      <c r="AD93" s="79"/>
      <c r="AE93" s="208"/>
      <c r="AF93" s="208"/>
      <c r="AG93" s="79"/>
      <c r="AH93" s="79"/>
      <c r="AI93" s="151"/>
      <c r="AJ93" s="151"/>
      <c r="AK93" s="79"/>
      <c r="AL93" s="79"/>
      <c r="AM93" s="151"/>
      <c r="AN93" s="79"/>
      <c r="AO93" s="79"/>
      <c r="AP93" s="79"/>
      <c r="AQ93" s="151"/>
      <c r="AR93" s="151"/>
      <c r="AS93" s="79"/>
      <c r="AT93" s="79"/>
      <c r="AU93" s="148"/>
      <c r="AV93" s="79"/>
      <c r="AW93" s="79"/>
      <c r="AX93" s="79"/>
      <c r="AY93" s="79"/>
      <c r="AZ93" s="79"/>
      <c r="BA93" s="79"/>
      <c r="BB93" s="79"/>
      <c r="BC93" s="79"/>
    </row>
    <row r="94" spans="1:55" x14ac:dyDescent="0.2">
      <c r="A94" s="145"/>
      <c r="B94" s="215"/>
      <c r="C94" s="151"/>
      <c r="D94" s="79"/>
      <c r="E94" s="79"/>
      <c r="F94" s="208"/>
      <c r="G94" s="208"/>
      <c r="H94" s="79"/>
      <c r="I94" s="79"/>
      <c r="J94" s="208"/>
      <c r="K94" s="208"/>
      <c r="L94" s="79"/>
      <c r="M94" s="79"/>
      <c r="N94" s="208"/>
      <c r="O94" s="208"/>
      <c r="P94" s="79"/>
      <c r="Q94" s="79"/>
      <c r="R94" s="208"/>
      <c r="S94" s="151"/>
      <c r="T94" s="79"/>
      <c r="U94" s="79"/>
      <c r="V94" s="208"/>
      <c r="W94" s="208"/>
      <c r="X94" s="79"/>
      <c r="Y94" s="79"/>
      <c r="Z94" s="145"/>
      <c r="AA94" s="208"/>
      <c r="AB94" s="208"/>
      <c r="AC94" s="79"/>
      <c r="AD94" s="79"/>
      <c r="AE94" s="208"/>
      <c r="AF94" s="208"/>
      <c r="AG94" s="79"/>
      <c r="AH94" s="79"/>
      <c r="AI94" s="151"/>
      <c r="AJ94" s="151"/>
      <c r="AK94" s="79"/>
      <c r="AL94" s="79"/>
      <c r="AM94" s="151"/>
      <c r="AN94" s="79"/>
      <c r="AO94" s="79"/>
      <c r="AP94" s="79"/>
      <c r="AQ94" s="151"/>
      <c r="AR94" s="151"/>
      <c r="AS94" s="79"/>
      <c r="AT94" s="79"/>
      <c r="AU94" s="145"/>
      <c r="AV94" s="79"/>
      <c r="AW94" s="79"/>
      <c r="AX94" s="79"/>
      <c r="AY94" s="79"/>
      <c r="AZ94" s="79"/>
      <c r="BA94" s="79"/>
      <c r="BB94" s="79"/>
      <c r="BC94" s="79"/>
    </row>
    <row r="95" spans="1:55" x14ac:dyDescent="0.2">
      <c r="A95" s="145"/>
      <c r="B95" s="215"/>
      <c r="C95" s="151"/>
      <c r="D95" s="79"/>
      <c r="E95" s="79"/>
      <c r="F95" s="208"/>
      <c r="G95" s="208"/>
      <c r="H95" s="79"/>
      <c r="I95" s="79"/>
      <c r="J95" s="208"/>
      <c r="K95" s="208"/>
      <c r="L95" s="79"/>
      <c r="M95" s="79"/>
      <c r="N95" s="208"/>
      <c r="O95" s="208"/>
      <c r="P95" s="79"/>
      <c r="Q95" s="79"/>
      <c r="R95" s="208"/>
      <c r="S95" s="151"/>
      <c r="T95" s="79"/>
      <c r="U95" s="79"/>
      <c r="V95" s="208"/>
      <c r="W95" s="208"/>
      <c r="X95" s="79"/>
      <c r="Y95" s="79"/>
      <c r="Z95" s="145"/>
      <c r="AA95" s="208"/>
      <c r="AB95" s="208"/>
      <c r="AC95" s="79"/>
      <c r="AD95" s="79"/>
      <c r="AE95" s="208"/>
      <c r="AF95" s="208"/>
      <c r="AG95" s="79"/>
      <c r="AH95" s="79"/>
      <c r="AI95" s="151"/>
      <c r="AJ95" s="151"/>
      <c r="AK95" s="79"/>
      <c r="AL95" s="79"/>
      <c r="AM95" s="151"/>
      <c r="AN95" s="79"/>
      <c r="AO95" s="79"/>
      <c r="AP95" s="79"/>
      <c r="AQ95" s="151"/>
      <c r="AR95" s="151"/>
      <c r="AS95" s="79"/>
      <c r="AT95" s="79"/>
      <c r="AU95" s="145"/>
      <c r="AV95" s="79"/>
      <c r="AW95" s="79"/>
      <c r="AX95" s="79"/>
      <c r="AY95" s="79"/>
      <c r="AZ95" s="79"/>
      <c r="BA95" s="79"/>
      <c r="BB95" s="79"/>
      <c r="BC95" s="79"/>
    </row>
    <row r="96" spans="1:55" x14ac:dyDescent="0.2">
      <c r="A96" s="145"/>
      <c r="B96" s="215"/>
      <c r="C96" s="151"/>
      <c r="D96" s="79"/>
      <c r="E96" s="79"/>
      <c r="F96" s="208"/>
      <c r="G96" s="208"/>
      <c r="H96" s="79"/>
      <c r="I96" s="79"/>
      <c r="J96" s="208"/>
      <c r="K96" s="208"/>
      <c r="L96" s="79"/>
      <c r="M96" s="79"/>
      <c r="N96" s="208"/>
      <c r="O96" s="208"/>
      <c r="P96" s="79"/>
      <c r="Q96" s="79"/>
      <c r="R96" s="208"/>
      <c r="S96" s="151"/>
      <c r="T96" s="79"/>
      <c r="U96" s="79"/>
      <c r="V96" s="208"/>
      <c r="W96" s="208"/>
      <c r="X96" s="79"/>
      <c r="Y96" s="79"/>
      <c r="Z96" s="145"/>
      <c r="AA96" s="208"/>
      <c r="AB96" s="208"/>
      <c r="AC96" s="79"/>
      <c r="AD96" s="79"/>
      <c r="AE96" s="208"/>
      <c r="AF96" s="208"/>
      <c r="AG96" s="79"/>
      <c r="AH96" s="79"/>
      <c r="AI96" s="151"/>
      <c r="AJ96" s="151"/>
      <c r="AK96" s="79"/>
      <c r="AL96" s="79"/>
      <c r="AM96" s="151"/>
      <c r="AN96" s="79"/>
      <c r="AO96" s="79"/>
      <c r="AP96" s="79"/>
      <c r="AQ96" s="151"/>
      <c r="AR96" s="151"/>
      <c r="AS96" s="79"/>
      <c r="AT96" s="79"/>
      <c r="AU96" s="145"/>
      <c r="AV96" s="79"/>
      <c r="AW96" s="79"/>
      <c r="AX96" s="79"/>
      <c r="AY96" s="79"/>
      <c r="AZ96" s="79"/>
      <c r="BA96" s="79"/>
      <c r="BB96" s="79"/>
      <c r="BC96" s="79"/>
    </row>
    <row r="97" spans="1:55" x14ac:dyDescent="0.2">
      <c r="A97" s="145"/>
      <c r="B97" s="215"/>
      <c r="C97" s="151"/>
      <c r="D97" s="79"/>
      <c r="E97" s="79"/>
      <c r="F97" s="208"/>
      <c r="G97" s="208"/>
      <c r="H97" s="79"/>
      <c r="I97" s="79"/>
      <c r="J97" s="208"/>
      <c r="K97" s="208"/>
      <c r="L97" s="79"/>
      <c r="M97" s="79"/>
      <c r="N97" s="208"/>
      <c r="O97" s="208"/>
      <c r="P97" s="79"/>
      <c r="Q97" s="79"/>
      <c r="R97" s="208"/>
      <c r="S97" s="151"/>
      <c r="T97" s="79"/>
      <c r="U97" s="79"/>
      <c r="V97" s="208"/>
      <c r="W97" s="208"/>
      <c r="X97" s="79"/>
      <c r="Y97" s="79"/>
      <c r="Z97" s="145"/>
      <c r="AA97" s="208"/>
      <c r="AB97" s="208"/>
      <c r="AC97" s="79"/>
      <c r="AD97" s="79"/>
      <c r="AE97" s="208"/>
      <c r="AF97" s="208"/>
      <c r="AG97" s="79"/>
      <c r="AH97" s="79"/>
      <c r="AI97" s="151"/>
      <c r="AJ97" s="151"/>
      <c r="AK97" s="79"/>
      <c r="AL97" s="79"/>
      <c r="AM97" s="151"/>
      <c r="AN97" s="79"/>
      <c r="AO97" s="79"/>
      <c r="AP97" s="79"/>
      <c r="AQ97" s="151"/>
      <c r="AR97" s="151"/>
      <c r="AS97" s="79"/>
      <c r="AT97" s="79"/>
      <c r="AU97" s="145"/>
      <c r="AV97" s="79"/>
      <c r="AW97" s="79"/>
      <c r="AX97" s="79"/>
      <c r="AY97" s="79"/>
      <c r="AZ97" s="79"/>
      <c r="BA97" s="79"/>
      <c r="BB97" s="79"/>
      <c r="BC97" s="79"/>
    </row>
    <row r="98" spans="1:55" x14ac:dyDescent="0.2">
      <c r="A98" s="145"/>
      <c r="B98" s="215"/>
      <c r="C98" s="151"/>
      <c r="D98" s="79"/>
      <c r="E98" s="79"/>
      <c r="F98" s="208"/>
      <c r="G98" s="208"/>
      <c r="H98" s="79"/>
      <c r="I98" s="79"/>
      <c r="J98" s="208"/>
      <c r="K98" s="208"/>
      <c r="L98" s="79"/>
      <c r="M98" s="79"/>
      <c r="N98" s="208"/>
      <c r="O98" s="208"/>
      <c r="P98" s="79"/>
      <c r="Q98" s="79"/>
      <c r="R98" s="208"/>
      <c r="S98" s="151"/>
      <c r="T98" s="79"/>
      <c r="U98" s="79"/>
      <c r="V98" s="208"/>
      <c r="W98" s="208"/>
      <c r="X98" s="79"/>
      <c r="Y98" s="79"/>
      <c r="Z98" s="145"/>
      <c r="AA98" s="208"/>
      <c r="AB98" s="208"/>
      <c r="AC98" s="79"/>
      <c r="AD98" s="79"/>
      <c r="AE98" s="208"/>
      <c r="AF98" s="208"/>
      <c r="AG98" s="79"/>
      <c r="AH98" s="79"/>
      <c r="AI98" s="151"/>
      <c r="AJ98" s="151"/>
      <c r="AK98" s="79"/>
      <c r="AL98" s="79"/>
      <c r="AM98" s="151"/>
      <c r="AN98" s="79"/>
      <c r="AO98" s="79"/>
      <c r="AP98" s="79"/>
      <c r="AQ98" s="151"/>
      <c r="AR98" s="151"/>
      <c r="AS98" s="79"/>
      <c r="AT98" s="79"/>
      <c r="AU98" s="145"/>
      <c r="AV98" s="79"/>
      <c r="AW98" s="79"/>
      <c r="AX98" s="79"/>
      <c r="AY98" s="79"/>
      <c r="AZ98" s="79"/>
      <c r="BA98" s="79"/>
      <c r="BB98" s="79"/>
      <c r="BC98" s="79"/>
    </row>
    <row r="99" spans="1:55" x14ac:dyDescent="0.2">
      <c r="A99" s="145"/>
      <c r="B99" s="215"/>
      <c r="C99" s="151"/>
      <c r="D99" s="79"/>
      <c r="E99" s="79"/>
      <c r="F99" s="208"/>
      <c r="G99" s="208"/>
      <c r="H99" s="79"/>
      <c r="I99" s="79"/>
      <c r="J99" s="208"/>
      <c r="K99" s="208"/>
      <c r="L99" s="79"/>
      <c r="M99" s="79"/>
      <c r="N99" s="208"/>
      <c r="O99" s="208"/>
      <c r="P99" s="79"/>
      <c r="Q99" s="79"/>
      <c r="R99" s="208"/>
      <c r="S99" s="151"/>
      <c r="T99" s="79"/>
      <c r="U99" s="79"/>
      <c r="V99" s="208"/>
      <c r="W99" s="208"/>
      <c r="X99" s="79"/>
      <c r="Y99" s="79"/>
      <c r="Z99" s="145"/>
      <c r="AA99" s="208"/>
      <c r="AB99" s="208"/>
      <c r="AC99" s="79"/>
      <c r="AD99" s="79"/>
      <c r="AE99" s="208"/>
      <c r="AF99" s="208"/>
      <c r="AG99" s="79"/>
      <c r="AH99" s="79"/>
      <c r="AI99" s="151"/>
      <c r="AJ99" s="151"/>
      <c r="AK99" s="79"/>
      <c r="AL99" s="79"/>
      <c r="AM99" s="151"/>
      <c r="AN99" s="79"/>
      <c r="AO99" s="79"/>
      <c r="AP99" s="79"/>
      <c r="AQ99" s="151"/>
      <c r="AR99" s="151"/>
      <c r="AS99" s="79"/>
      <c r="AT99" s="79"/>
      <c r="AU99" s="145"/>
      <c r="AV99" s="79"/>
      <c r="AW99" s="79"/>
      <c r="AX99" s="79"/>
      <c r="AY99" s="79"/>
      <c r="AZ99" s="79"/>
      <c r="BA99" s="79"/>
      <c r="BB99" s="79"/>
      <c r="BC99" s="79"/>
    </row>
    <row r="100" spans="1:55" x14ac:dyDescent="0.2">
      <c r="A100" s="145"/>
      <c r="B100" s="215"/>
      <c r="C100" s="151"/>
      <c r="D100" s="79"/>
      <c r="E100" s="79"/>
      <c r="F100" s="208"/>
      <c r="G100" s="208"/>
      <c r="H100" s="79"/>
      <c r="I100" s="79"/>
      <c r="J100" s="208"/>
      <c r="K100" s="208"/>
      <c r="L100" s="79"/>
      <c r="M100" s="79"/>
      <c r="N100" s="208"/>
      <c r="O100" s="208"/>
      <c r="P100" s="79"/>
      <c r="Q100" s="79"/>
      <c r="R100" s="208"/>
      <c r="S100" s="151"/>
      <c r="T100" s="79"/>
      <c r="U100" s="79"/>
      <c r="V100" s="208"/>
      <c r="W100" s="208"/>
      <c r="X100" s="79"/>
      <c r="Y100" s="79"/>
      <c r="Z100" s="145"/>
      <c r="AA100" s="208"/>
      <c r="AB100" s="208"/>
      <c r="AC100" s="79"/>
      <c r="AD100" s="79"/>
      <c r="AE100" s="208"/>
      <c r="AF100" s="208"/>
      <c r="AG100" s="79"/>
      <c r="AH100" s="79"/>
      <c r="AI100" s="151"/>
      <c r="AJ100" s="151"/>
      <c r="AK100" s="79"/>
      <c r="AL100" s="79"/>
      <c r="AM100" s="151"/>
      <c r="AN100" s="79"/>
      <c r="AO100" s="79"/>
      <c r="AP100" s="79"/>
      <c r="AQ100" s="151"/>
      <c r="AR100" s="151"/>
      <c r="AS100" s="79"/>
      <c r="AT100" s="79"/>
      <c r="AU100" s="145"/>
      <c r="AV100" s="79"/>
      <c r="AW100" s="79"/>
      <c r="AX100" s="79"/>
      <c r="AY100" s="79"/>
      <c r="AZ100" s="79"/>
      <c r="BA100" s="79"/>
      <c r="BB100" s="79"/>
      <c r="BC100" s="79"/>
    </row>
    <row r="101" spans="1:55" x14ac:dyDescent="0.2">
      <c r="A101" s="145"/>
      <c r="B101" s="215"/>
      <c r="C101" s="151"/>
      <c r="D101" s="79"/>
      <c r="E101" s="79"/>
      <c r="F101" s="208"/>
      <c r="G101" s="208"/>
      <c r="H101" s="79"/>
      <c r="I101" s="79"/>
      <c r="J101" s="208"/>
      <c r="K101" s="208"/>
      <c r="L101" s="79"/>
      <c r="M101" s="79"/>
      <c r="N101" s="208"/>
      <c r="O101" s="208"/>
      <c r="P101" s="79"/>
      <c r="Q101" s="79"/>
      <c r="R101" s="208"/>
      <c r="S101" s="151"/>
      <c r="T101" s="79"/>
      <c r="U101" s="79"/>
      <c r="V101" s="208"/>
      <c r="W101" s="208"/>
      <c r="X101" s="79"/>
      <c r="Y101" s="79"/>
      <c r="Z101" s="145"/>
      <c r="AA101" s="208"/>
      <c r="AB101" s="208"/>
      <c r="AC101" s="79"/>
      <c r="AD101" s="79"/>
      <c r="AE101" s="208"/>
      <c r="AF101" s="208"/>
      <c r="AG101" s="79"/>
      <c r="AH101" s="79"/>
      <c r="AI101" s="151"/>
      <c r="AJ101" s="151"/>
      <c r="AK101" s="79"/>
      <c r="AL101" s="79"/>
      <c r="AM101" s="151"/>
      <c r="AN101" s="79"/>
      <c r="AO101" s="79"/>
      <c r="AP101" s="79"/>
      <c r="AQ101" s="151"/>
      <c r="AR101" s="151"/>
      <c r="AS101" s="79"/>
      <c r="AT101" s="79"/>
      <c r="AU101" s="145"/>
      <c r="AV101" s="79"/>
      <c r="AW101" s="79"/>
      <c r="AX101" s="79"/>
      <c r="AY101" s="79"/>
      <c r="AZ101" s="79"/>
      <c r="BA101" s="79"/>
      <c r="BB101" s="79"/>
      <c r="BC101" s="79"/>
    </row>
    <row r="102" spans="1:55" x14ac:dyDescent="0.2">
      <c r="A102" s="148"/>
      <c r="B102" s="215"/>
      <c r="C102" s="151"/>
      <c r="D102" s="79"/>
      <c r="E102" s="79"/>
      <c r="F102" s="208"/>
      <c r="G102" s="208"/>
      <c r="H102" s="79"/>
      <c r="I102" s="79"/>
      <c r="J102" s="208"/>
      <c r="K102" s="208"/>
      <c r="L102" s="79"/>
      <c r="M102" s="79"/>
      <c r="N102" s="208"/>
      <c r="O102" s="208"/>
      <c r="P102" s="79"/>
      <c r="Q102" s="79"/>
      <c r="R102" s="208"/>
      <c r="S102" s="151"/>
      <c r="T102" s="79"/>
      <c r="U102" s="79"/>
      <c r="V102" s="208"/>
      <c r="W102" s="208"/>
      <c r="X102" s="79"/>
      <c r="Y102" s="79"/>
      <c r="Z102" s="148"/>
      <c r="AA102" s="208"/>
      <c r="AB102" s="208"/>
      <c r="AC102" s="79"/>
      <c r="AD102" s="79"/>
      <c r="AE102" s="208"/>
      <c r="AF102" s="208"/>
      <c r="AG102" s="79"/>
      <c r="AH102" s="79"/>
      <c r="AI102" s="151"/>
      <c r="AJ102" s="151"/>
      <c r="AK102" s="79"/>
      <c r="AL102" s="79"/>
      <c r="AM102" s="151"/>
      <c r="AN102" s="79"/>
      <c r="AO102" s="79"/>
      <c r="AP102" s="79"/>
      <c r="AQ102" s="151"/>
      <c r="AR102" s="151"/>
      <c r="AS102" s="79"/>
      <c r="AT102" s="79"/>
      <c r="AU102" s="148"/>
      <c r="AV102" s="79"/>
      <c r="AW102" s="79"/>
      <c r="AX102" s="79"/>
      <c r="AY102" s="79"/>
      <c r="AZ102" s="79"/>
      <c r="BA102" s="79"/>
      <c r="BB102" s="79"/>
      <c r="BC102" s="79"/>
    </row>
    <row r="103" spans="1:55" x14ac:dyDescent="0.2">
      <c r="A103" s="145"/>
      <c r="B103" s="215"/>
      <c r="C103" s="151"/>
      <c r="D103" s="79"/>
      <c r="E103" s="79"/>
      <c r="F103" s="208"/>
      <c r="G103" s="208"/>
      <c r="H103" s="79"/>
      <c r="I103" s="79"/>
      <c r="J103" s="208"/>
      <c r="K103" s="208"/>
      <c r="L103" s="79"/>
      <c r="M103" s="79"/>
      <c r="N103" s="208"/>
      <c r="O103" s="208"/>
      <c r="P103" s="79"/>
      <c r="Q103" s="79"/>
      <c r="R103" s="208"/>
      <c r="S103" s="151"/>
      <c r="T103" s="79"/>
      <c r="U103" s="79"/>
      <c r="V103" s="208"/>
      <c r="W103" s="208"/>
      <c r="X103" s="79"/>
      <c r="Y103" s="79"/>
      <c r="Z103" s="145"/>
      <c r="AA103" s="208"/>
      <c r="AB103" s="208"/>
      <c r="AC103" s="79"/>
      <c r="AD103" s="79"/>
      <c r="AE103" s="208"/>
      <c r="AF103" s="208"/>
      <c r="AG103" s="79"/>
      <c r="AH103" s="79"/>
      <c r="AI103" s="151"/>
      <c r="AJ103" s="151"/>
      <c r="AK103" s="79"/>
      <c r="AL103" s="79"/>
      <c r="AM103" s="151"/>
      <c r="AN103" s="79"/>
      <c r="AO103" s="79"/>
      <c r="AP103" s="79"/>
      <c r="AQ103" s="151"/>
      <c r="AR103" s="151"/>
      <c r="AS103" s="79"/>
      <c r="AT103" s="79"/>
      <c r="AU103" s="145"/>
      <c r="AV103" s="79"/>
      <c r="AW103" s="79"/>
      <c r="AX103" s="79"/>
      <c r="AY103" s="79"/>
      <c r="AZ103" s="79"/>
      <c r="BA103" s="79"/>
      <c r="BB103" s="79"/>
      <c r="BC103" s="79"/>
    </row>
    <row r="104" spans="1:55" x14ac:dyDescent="0.2">
      <c r="A104" s="145"/>
      <c r="B104" s="215"/>
      <c r="C104" s="151"/>
      <c r="D104" s="79"/>
      <c r="E104" s="79"/>
      <c r="F104" s="208"/>
      <c r="G104" s="208"/>
      <c r="H104" s="79"/>
      <c r="I104" s="79"/>
      <c r="J104" s="208"/>
      <c r="K104" s="208"/>
      <c r="L104" s="79"/>
      <c r="M104" s="79"/>
      <c r="N104" s="208"/>
      <c r="O104" s="208"/>
      <c r="P104" s="79"/>
      <c r="Q104" s="79"/>
      <c r="R104" s="208"/>
      <c r="S104" s="151"/>
      <c r="T104" s="79"/>
      <c r="U104" s="79"/>
      <c r="V104" s="208"/>
      <c r="W104" s="208"/>
      <c r="X104" s="79"/>
      <c r="Y104" s="79"/>
      <c r="Z104" s="145"/>
      <c r="AA104" s="208"/>
      <c r="AB104" s="208"/>
      <c r="AC104" s="79"/>
      <c r="AD104" s="79"/>
      <c r="AE104" s="208"/>
      <c r="AF104" s="208"/>
      <c r="AG104" s="79"/>
      <c r="AH104" s="79"/>
      <c r="AI104" s="151"/>
      <c r="AJ104" s="151"/>
      <c r="AK104" s="79"/>
      <c r="AL104" s="79"/>
      <c r="AM104" s="151"/>
      <c r="AN104" s="79"/>
      <c r="AO104" s="79"/>
      <c r="AP104" s="79"/>
      <c r="AQ104" s="151"/>
      <c r="AR104" s="151"/>
      <c r="AS104" s="79"/>
      <c r="AT104" s="79"/>
      <c r="AU104" s="145"/>
      <c r="AV104" s="79"/>
      <c r="AW104" s="79"/>
      <c r="AX104" s="79"/>
      <c r="AY104" s="79"/>
      <c r="AZ104" s="79"/>
      <c r="BA104" s="79"/>
      <c r="BB104" s="79"/>
      <c r="BC104" s="79"/>
    </row>
    <row r="105" spans="1:55" x14ac:dyDescent="0.2">
      <c r="A105" s="145"/>
      <c r="B105" s="215"/>
      <c r="C105" s="151"/>
      <c r="D105" s="79"/>
      <c r="E105" s="79"/>
      <c r="F105" s="208"/>
      <c r="G105" s="208"/>
      <c r="H105" s="79"/>
      <c r="I105" s="79"/>
      <c r="J105" s="208"/>
      <c r="K105" s="208"/>
      <c r="L105" s="79"/>
      <c r="M105" s="79"/>
      <c r="N105" s="208"/>
      <c r="O105" s="208"/>
      <c r="P105" s="79"/>
      <c r="Q105" s="79"/>
      <c r="R105" s="208"/>
      <c r="S105" s="151"/>
      <c r="T105" s="79"/>
      <c r="U105" s="79"/>
      <c r="V105" s="208"/>
      <c r="W105" s="208"/>
      <c r="X105" s="79"/>
      <c r="Y105" s="79"/>
      <c r="Z105" s="145"/>
      <c r="AA105" s="208"/>
      <c r="AB105" s="208"/>
      <c r="AC105" s="79"/>
      <c r="AD105" s="79"/>
      <c r="AE105" s="208"/>
      <c r="AF105" s="208"/>
      <c r="AG105" s="79"/>
      <c r="AH105" s="79"/>
      <c r="AI105" s="151"/>
      <c r="AJ105" s="151"/>
      <c r="AK105" s="79"/>
      <c r="AL105" s="79"/>
      <c r="AM105" s="151"/>
      <c r="AN105" s="79"/>
      <c r="AO105" s="79"/>
      <c r="AP105" s="79"/>
      <c r="AQ105" s="151"/>
      <c r="AR105" s="151"/>
      <c r="AS105" s="79"/>
      <c r="AT105" s="79"/>
      <c r="AU105" s="145"/>
      <c r="AV105" s="79"/>
      <c r="AW105" s="79"/>
      <c r="AX105" s="79"/>
      <c r="AY105" s="79"/>
      <c r="AZ105" s="79"/>
      <c r="BA105" s="79"/>
      <c r="BB105" s="79"/>
      <c r="BC105" s="79"/>
    </row>
    <row r="106" spans="1:55" x14ac:dyDescent="0.2">
      <c r="A106" s="145"/>
      <c r="B106" s="215"/>
      <c r="C106" s="151"/>
      <c r="D106" s="79"/>
      <c r="E106" s="79"/>
      <c r="F106" s="208"/>
      <c r="G106" s="208"/>
      <c r="H106" s="79"/>
      <c r="I106" s="79"/>
      <c r="J106" s="208"/>
      <c r="K106" s="208"/>
      <c r="L106" s="79"/>
      <c r="M106" s="79"/>
      <c r="N106" s="208"/>
      <c r="O106" s="208"/>
      <c r="P106" s="79"/>
      <c r="Q106" s="79"/>
      <c r="R106" s="208"/>
      <c r="S106" s="151"/>
      <c r="T106" s="79"/>
      <c r="U106" s="79"/>
      <c r="V106" s="208"/>
      <c r="W106" s="208"/>
      <c r="X106" s="79"/>
      <c r="Y106" s="79"/>
      <c r="Z106" s="145"/>
      <c r="AA106" s="208"/>
      <c r="AB106" s="208"/>
      <c r="AC106" s="79"/>
      <c r="AD106" s="79"/>
      <c r="AE106" s="208"/>
      <c r="AF106" s="208"/>
      <c r="AG106" s="79"/>
      <c r="AH106" s="79"/>
      <c r="AI106" s="151"/>
      <c r="AJ106" s="151"/>
      <c r="AK106" s="79"/>
      <c r="AL106" s="79"/>
      <c r="AM106" s="151"/>
      <c r="AN106" s="79"/>
      <c r="AO106" s="79"/>
      <c r="AP106" s="79"/>
      <c r="AQ106" s="151"/>
      <c r="AR106" s="151"/>
      <c r="AS106" s="79"/>
      <c r="AT106" s="79"/>
      <c r="AU106" s="145"/>
      <c r="AV106" s="79"/>
      <c r="AW106" s="79"/>
      <c r="AX106" s="79"/>
      <c r="AY106" s="79"/>
      <c r="AZ106" s="79"/>
      <c r="BA106" s="79"/>
      <c r="BB106" s="79"/>
      <c r="BC106" s="79"/>
    </row>
    <row r="107" spans="1:55" x14ac:dyDescent="0.2">
      <c r="A107" s="145"/>
      <c r="B107" s="215"/>
      <c r="C107" s="151"/>
      <c r="D107" s="79"/>
      <c r="E107" s="79"/>
      <c r="F107" s="208"/>
      <c r="G107" s="208"/>
      <c r="H107" s="79"/>
      <c r="I107" s="79"/>
      <c r="J107" s="208"/>
      <c r="K107" s="208"/>
      <c r="L107" s="79"/>
      <c r="M107" s="79"/>
      <c r="N107" s="208"/>
      <c r="O107" s="208"/>
      <c r="P107" s="79"/>
      <c r="Q107" s="79"/>
      <c r="R107" s="208"/>
      <c r="S107" s="151"/>
      <c r="T107" s="79"/>
      <c r="U107" s="79"/>
      <c r="V107" s="208"/>
      <c r="W107" s="208"/>
      <c r="X107" s="79"/>
      <c r="Y107" s="79"/>
      <c r="Z107" s="145"/>
      <c r="AA107" s="208"/>
      <c r="AB107" s="208"/>
      <c r="AC107" s="79"/>
      <c r="AD107" s="79"/>
      <c r="AE107" s="208"/>
      <c r="AF107" s="208"/>
      <c r="AG107" s="79"/>
      <c r="AH107" s="79"/>
      <c r="AI107" s="151"/>
      <c r="AJ107" s="151"/>
      <c r="AK107" s="79"/>
      <c r="AL107" s="79"/>
      <c r="AM107" s="151"/>
      <c r="AN107" s="79"/>
      <c r="AO107" s="79"/>
      <c r="AP107" s="79"/>
      <c r="AQ107" s="151"/>
      <c r="AR107" s="151"/>
      <c r="AS107" s="79"/>
      <c r="AT107" s="79"/>
      <c r="AU107" s="145"/>
      <c r="AV107" s="79"/>
      <c r="AW107" s="79"/>
      <c r="AX107" s="79"/>
      <c r="AY107" s="79"/>
      <c r="AZ107" s="79"/>
      <c r="BA107" s="79"/>
      <c r="BB107" s="79"/>
      <c r="BC107" s="79"/>
    </row>
    <row r="108" spans="1:55" x14ac:dyDescent="0.2">
      <c r="A108" s="145"/>
      <c r="B108" s="215"/>
      <c r="C108" s="151"/>
      <c r="D108" s="79"/>
      <c r="E108" s="79"/>
      <c r="F108" s="208"/>
      <c r="G108" s="208"/>
      <c r="H108" s="79"/>
      <c r="I108" s="79"/>
      <c r="J108" s="208"/>
      <c r="K108" s="208"/>
      <c r="L108" s="79"/>
      <c r="M108" s="79"/>
      <c r="N108" s="208"/>
      <c r="O108" s="208"/>
      <c r="P108" s="79"/>
      <c r="Q108" s="79"/>
      <c r="R108" s="208"/>
      <c r="S108" s="151"/>
      <c r="T108" s="79"/>
      <c r="U108" s="79"/>
      <c r="V108" s="208"/>
      <c r="W108" s="208"/>
      <c r="X108" s="79"/>
      <c r="Y108" s="79"/>
      <c r="Z108" s="145"/>
      <c r="AA108" s="208"/>
      <c r="AB108" s="208"/>
      <c r="AC108" s="79"/>
      <c r="AD108" s="79"/>
      <c r="AE108" s="208"/>
      <c r="AF108" s="208"/>
      <c r="AG108" s="79"/>
      <c r="AH108" s="79"/>
      <c r="AI108" s="151"/>
      <c r="AJ108" s="151"/>
      <c r="AK108" s="79"/>
      <c r="AL108" s="79"/>
      <c r="AM108" s="151"/>
      <c r="AN108" s="79"/>
      <c r="AO108" s="79"/>
      <c r="AP108" s="79"/>
      <c r="AQ108" s="151"/>
      <c r="AR108" s="151"/>
      <c r="AS108" s="79"/>
      <c r="AT108" s="79"/>
      <c r="AU108" s="145"/>
      <c r="AV108" s="79"/>
      <c r="AW108" s="79"/>
      <c r="AX108" s="79"/>
      <c r="AY108" s="79"/>
      <c r="AZ108" s="79"/>
      <c r="BA108" s="79"/>
      <c r="BB108" s="79"/>
      <c r="BC108" s="79"/>
    </row>
    <row r="109" spans="1:55" x14ac:dyDescent="0.2">
      <c r="A109" s="145"/>
      <c r="B109" s="215"/>
      <c r="C109" s="151"/>
      <c r="D109" s="79"/>
      <c r="E109" s="79"/>
      <c r="F109" s="208"/>
      <c r="G109" s="208"/>
      <c r="H109" s="79"/>
      <c r="I109" s="79"/>
      <c r="J109" s="208"/>
      <c r="K109" s="208"/>
      <c r="L109" s="79"/>
      <c r="M109" s="79"/>
      <c r="N109" s="208"/>
      <c r="O109" s="208"/>
      <c r="P109" s="79"/>
      <c r="Q109" s="79"/>
      <c r="R109" s="208"/>
      <c r="S109" s="151"/>
      <c r="T109" s="79"/>
      <c r="U109" s="79"/>
      <c r="V109" s="208"/>
      <c r="W109" s="208"/>
      <c r="X109" s="79"/>
      <c r="Y109" s="79"/>
      <c r="Z109" s="145"/>
      <c r="AA109" s="208"/>
      <c r="AB109" s="208"/>
      <c r="AC109" s="79"/>
      <c r="AD109" s="79"/>
      <c r="AE109" s="208"/>
      <c r="AF109" s="208"/>
      <c r="AG109" s="79"/>
      <c r="AH109" s="79"/>
      <c r="AI109" s="151"/>
      <c r="AJ109" s="151"/>
      <c r="AK109" s="79"/>
      <c r="AL109" s="79"/>
      <c r="AM109" s="151"/>
      <c r="AN109" s="79"/>
      <c r="AO109" s="79"/>
      <c r="AP109" s="79"/>
      <c r="AQ109" s="151"/>
      <c r="AR109" s="151"/>
      <c r="AS109" s="79"/>
      <c r="AT109" s="79"/>
      <c r="AU109" s="145"/>
      <c r="AV109" s="79"/>
      <c r="AW109" s="79"/>
      <c r="AX109" s="79"/>
      <c r="AY109" s="79"/>
      <c r="AZ109" s="79"/>
      <c r="BA109" s="79"/>
      <c r="BB109" s="79"/>
      <c r="BC109" s="79"/>
    </row>
    <row r="110" spans="1:55" x14ac:dyDescent="0.2">
      <c r="A110" s="145"/>
      <c r="B110" s="215"/>
      <c r="C110" s="151"/>
      <c r="D110" s="79"/>
      <c r="E110" s="79"/>
      <c r="F110" s="208"/>
      <c r="G110" s="208"/>
      <c r="H110" s="79"/>
      <c r="I110" s="79"/>
      <c r="J110" s="208"/>
      <c r="K110" s="208"/>
      <c r="L110" s="79"/>
      <c r="M110" s="79"/>
      <c r="N110" s="208"/>
      <c r="O110" s="208"/>
      <c r="P110" s="79"/>
      <c r="Q110" s="79"/>
      <c r="R110" s="208"/>
      <c r="S110" s="151"/>
      <c r="T110" s="79"/>
      <c r="U110" s="79"/>
      <c r="V110" s="208"/>
      <c r="W110" s="208"/>
      <c r="X110" s="79"/>
      <c r="Y110" s="79"/>
      <c r="Z110" s="145"/>
      <c r="AA110" s="208"/>
      <c r="AB110" s="208"/>
      <c r="AC110" s="79"/>
      <c r="AD110" s="79"/>
      <c r="AE110" s="208"/>
      <c r="AF110" s="208"/>
      <c r="AG110" s="79"/>
      <c r="AH110" s="79"/>
      <c r="AI110" s="151"/>
      <c r="AJ110" s="151"/>
      <c r="AK110" s="79"/>
      <c r="AL110" s="79"/>
      <c r="AM110" s="151"/>
      <c r="AN110" s="79"/>
      <c r="AO110" s="79"/>
      <c r="AP110" s="79"/>
      <c r="AQ110" s="151"/>
      <c r="AR110" s="151"/>
      <c r="AS110" s="79"/>
      <c r="AT110" s="79"/>
      <c r="AU110" s="145"/>
      <c r="AV110" s="79"/>
      <c r="AW110" s="79"/>
      <c r="AX110" s="79"/>
      <c r="AY110" s="79"/>
      <c r="AZ110" s="79"/>
      <c r="BA110" s="79"/>
      <c r="BB110" s="79"/>
      <c r="BC110" s="79"/>
    </row>
    <row r="111" spans="1:55" x14ac:dyDescent="0.2">
      <c r="A111" s="145"/>
      <c r="B111" s="215"/>
      <c r="C111" s="151"/>
      <c r="D111" s="79"/>
      <c r="E111" s="79"/>
      <c r="F111" s="208"/>
      <c r="G111" s="208"/>
      <c r="H111" s="79"/>
      <c r="I111" s="79"/>
      <c r="J111" s="208"/>
      <c r="K111" s="208"/>
      <c r="L111" s="79"/>
      <c r="M111" s="79"/>
      <c r="N111" s="208"/>
      <c r="O111" s="208"/>
      <c r="P111" s="79"/>
      <c r="Q111" s="79"/>
      <c r="R111" s="208"/>
      <c r="S111" s="151"/>
      <c r="T111" s="79"/>
      <c r="U111" s="79"/>
      <c r="V111" s="208"/>
      <c r="W111" s="208"/>
      <c r="X111" s="79"/>
      <c r="Y111" s="79"/>
      <c r="Z111" s="145"/>
      <c r="AA111" s="208"/>
      <c r="AB111" s="208"/>
      <c r="AC111" s="79"/>
      <c r="AD111" s="79"/>
      <c r="AE111" s="208"/>
      <c r="AF111" s="208"/>
      <c r="AG111" s="79"/>
      <c r="AH111" s="79"/>
      <c r="AI111" s="151"/>
      <c r="AJ111" s="151"/>
      <c r="AK111" s="79"/>
      <c r="AL111" s="79"/>
      <c r="AM111" s="151"/>
      <c r="AN111" s="79"/>
      <c r="AO111" s="79"/>
      <c r="AP111" s="79"/>
      <c r="AQ111" s="151"/>
      <c r="AR111" s="151"/>
      <c r="AS111" s="79"/>
      <c r="AT111" s="79"/>
      <c r="AU111" s="145"/>
      <c r="AV111" s="79"/>
      <c r="AW111" s="79"/>
      <c r="AX111" s="79"/>
      <c r="AY111" s="79"/>
      <c r="AZ111" s="79"/>
      <c r="BA111" s="79"/>
      <c r="BB111" s="79"/>
      <c r="BC111" s="79"/>
    </row>
    <row r="112" spans="1:55" x14ac:dyDescent="0.2">
      <c r="A112" s="145"/>
      <c r="B112" s="215"/>
      <c r="C112" s="151"/>
      <c r="D112" s="79"/>
      <c r="E112" s="79"/>
      <c r="F112" s="208"/>
      <c r="G112" s="208"/>
      <c r="H112" s="79"/>
      <c r="I112" s="79"/>
      <c r="J112" s="208"/>
      <c r="K112" s="208"/>
      <c r="L112" s="79"/>
      <c r="M112" s="79"/>
      <c r="N112" s="208"/>
      <c r="O112" s="208"/>
      <c r="P112" s="79"/>
      <c r="Q112" s="79"/>
      <c r="R112" s="208"/>
      <c r="S112" s="151"/>
      <c r="T112" s="79"/>
      <c r="U112" s="79"/>
      <c r="V112" s="208"/>
      <c r="W112" s="208"/>
      <c r="X112" s="79"/>
      <c r="Y112" s="79"/>
      <c r="Z112" s="145"/>
      <c r="AA112" s="208"/>
      <c r="AB112" s="208"/>
      <c r="AC112" s="79"/>
      <c r="AD112" s="79"/>
      <c r="AE112" s="208"/>
      <c r="AF112" s="208"/>
      <c r="AG112" s="79"/>
      <c r="AH112" s="79"/>
      <c r="AI112" s="151"/>
      <c r="AJ112" s="151"/>
      <c r="AK112" s="79"/>
      <c r="AL112" s="79"/>
      <c r="AM112" s="151"/>
      <c r="AN112" s="79"/>
      <c r="AO112" s="79"/>
      <c r="AP112" s="79"/>
      <c r="AQ112" s="151"/>
      <c r="AR112" s="151"/>
      <c r="AS112" s="79"/>
      <c r="AT112" s="79"/>
      <c r="AU112" s="145"/>
      <c r="AV112" s="79"/>
      <c r="AW112" s="79"/>
      <c r="AX112" s="79"/>
      <c r="AY112" s="79"/>
      <c r="AZ112" s="79"/>
      <c r="BA112" s="79"/>
      <c r="BB112" s="79"/>
      <c r="BC112" s="79"/>
    </row>
    <row r="113" spans="1:55" x14ac:dyDescent="0.2">
      <c r="A113" s="145"/>
      <c r="B113" s="215"/>
      <c r="C113" s="151"/>
      <c r="D113" s="79"/>
      <c r="E113" s="79"/>
      <c r="F113" s="208"/>
      <c r="G113" s="208"/>
      <c r="H113" s="79"/>
      <c r="I113" s="79"/>
      <c r="J113" s="208"/>
      <c r="K113" s="208"/>
      <c r="L113" s="79"/>
      <c r="M113" s="79"/>
      <c r="N113" s="208"/>
      <c r="O113" s="208"/>
      <c r="P113" s="79"/>
      <c r="Q113" s="79"/>
      <c r="R113" s="208"/>
      <c r="S113" s="151"/>
      <c r="T113" s="79"/>
      <c r="U113" s="79"/>
      <c r="V113" s="208"/>
      <c r="W113" s="208"/>
      <c r="X113" s="79"/>
      <c r="Y113" s="79"/>
      <c r="Z113" s="145"/>
      <c r="AA113" s="208"/>
      <c r="AB113" s="208"/>
      <c r="AC113" s="79"/>
      <c r="AD113" s="79"/>
      <c r="AE113" s="208"/>
      <c r="AF113" s="208"/>
      <c r="AG113" s="79"/>
      <c r="AH113" s="79"/>
      <c r="AI113" s="151"/>
      <c r="AJ113" s="151"/>
      <c r="AK113" s="79"/>
      <c r="AL113" s="79"/>
      <c r="AM113" s="151"/>
      <c r="AN113" s="79"/>
      <c r="AO113" s="79"/>
      <c r="AP113" s="79"/>
      <c r="AQ113" s="151"/>
      <c r="AR113" s="151"/>
      <c r="AS113" s="79"/>
      <c r="AT113" s="79"/>
      <c r="AU113" s="145"/>
      <c r="AV113" s="79"/>
      <c r="AW113" s="79"/>
      <c r="AX113" s="79"/>
      <c r="AY113" s="79"/>
      <c r="AZ113" s="79"/>
      <c r="BA113" s="79"/>
      <c r="BB113" s="79"/>
      <c r="BC113" s="79"/>
    </row>
    <row r="114" spans="1:55" x14ac:dyDescent="0.2">
      <c r="A114" s="145"/>
      <c r="B114" s="215"/>
      <c r="C114" s="151"/>
      <c r="D114" s="79"/>
      <c r="E114" s="79"/>
      <c r="F114" s="208"/>
      <c r="G114" s="208"/>
      <c r="H114" s="79"/>
      <c r="I114" s="79"/>
      <c r="J114" s="208"/>
      <c r="K114" s="208"/>
      <c r="L114" s="79"/>
      <c r="M114" s="79"/>
      <c r="N114" s="208"/>
      <c r="O114" s="208"/>
      <c r="P114" s="79"/>
      <c r="Q114" s="79"/>
      <c r="R114" s="208"/>
      <c r="S114" s="151"/>
      <c r="T114" s="79"/>
      <c r="U114" s="79"/>
      <c r="V114" s="208"/>
      <c r="W114" s="208"/>
      <c r="X114" s="79"/>
      <c r="Y114" s="79"/>
      <c r="Z114" s="145"/>
      <c r="AA114" s="208"/>
      <c r="AB114" s="208"/>
      <c r="AC114" s="79"/>
      <c r="AD114" s="79"/>
      <c r="AE114" s="208"/>
      <c r="AF114" s="208"/>
      <c r="AG114" s="79"/>
      <c r="AH114" s="79"/>
      <c r="AI114" s="151"/>
      <c r="AJ114" s="151"/>
      <c r="AK114" s="79"/>
      <c r="AL114" s="79"/>
      <c r="AM114" s="151"/>
      <c r="AN114" s="79"/>
      <c r="AO114" s="79"/>
      <c r="AP114" s="79"/>
      <c r="AQ114" s="151"/>
      <c r="AR114" s="151"/>
      <c r="AS114" s="79"/>
      <c r="AT114" s="79"/>
      <c r="AU114" s="145"/>
      <c r="AV114" s="79"/>
      <c r="AW114" s="79"/>
      <c r="AX114" s="79"/>
      <c r="AY114" s="79"/>
      <c r="AZ114" s="79"/>
      <c r="BA114" s="79"/>
      <c r="BB114" s="79"/>
      <c r="BC114" s="79"/>
    </row>
    <row r="115" spans="1:55" x14ac:dyDescent="0.2">
      <c r="A115" s="145"/>
      <c r="B115" s="215"/>
      <c r="C115" s="151"/>
      <c r="D115" s="79"/>
      <c r="E115" s="79"/>
      <c r="F115" s="208"/>
      <c r="G115" s="208"/>
      <c r="H115" s="79"/>
      <c r="I115" s="79"/>
      <c r="J115" s="208"/>
      <c r="K115" s="208"/>
      <c r="L115" s="79"/>
      <c r="M115" s="79"/>
      <c r="N115" s="208"/>
      <c r="O115" s="208"/>
      <c r="P115" s="79"/>
      <c r="Q115" s="79"/>
      <c r="R115" s="208"/>
      <c r="S115" s="151"/>
      <c r="T115" s="79"/>
      <c r="U115" s="79"/>
      <c r="V115" s="208"/>
      <c r="W115" s="208"/>
      <c r="X115" s="79"/>
      <c r="Y115" s="79"/>
      <c r="Z115" s="145"/>
      <c r="AA115" s="208"/>
      <c r="AB115" s="208"/>
      <c r="AC115" s="79"/>
      <c r="AD115" s="79"/>
      <c r="AE115" s="208"/>
      <c r="AF115" s="208"/>
      <c r="AG115" s="79"/>
      <c r="AH115" s="79"/>
      <c r="AI115" s="151"/>
      <c r="AJ115" s="151"/>
      <c r="AK115" s="79"/>
      <c r="AL115" s="79"/>
      <c r="AM115" s="151"/>
      <c r="AN115" s="79"/>
      <c r="AO115" s="79"/>
      <c r="AP115" s="79"/>
      <c r="AQ115" s="151"/>
      <c r="AR115" s="151"/>
      <c r="AS115" s="79"/>
      <c r="AT115" s="79"/>
      <c r="AU115" s="145"/>
      <c r="AV115" s="79"/>
      <c r="AW115" s="79"/>
      <c r="AX115" s="79"/>
      <c r="AY115" s="79"/>
      <c r="AZ115" s="79"/>
      <c r="BA115" s="79"/>
      <c r="BB115" s="79"/>
      <c r="BC115" s="79"/>
    </row>
    <row r="116" spans="1:55" x14ac:dyDescent="0.2">
      <c r="A116" s="145"/>
      <c r="B116" s="215"/>
      <c r="C116" s="151"/>
      <c r="D116" s="79"/>
      <c r="E116" s="79"/>
      <c r="F116" s="208"/>
      <c r="G116" s="208"/>
      <c r="H116" s="79"/>
      <c r="I116" s="79"/>
      <c r="J116" s="208"/>
      <c r="K116" s="208"/>
      <c r="L116" s="79"/>
      <c r="M116" s="79"/>
      <c r="N116" s="208"/>
      <c r="O116" s="208"/>
      <c r="P116" s="79"/>
      <c r="Q116" s="79"/>
      <c r="R116" s="208"/>
      <c r="S116" s="151"/>
      <c r="T116" s="79"/>
      <c r="U116" s="79"/>
      <c r="V116" s="208"/>
      <c r="W116" s="208"/>
      <c r="X116" s="79"/>
      <c r="Y116" s="79"/>
      <c r="Z116" s="145"/>
      <c r="AA116" s="208"/>
      <c r="AB116" s="208"/>
      <c r="AC116" s="79"/>
      <c r="AD116" s="79"/>
      <c r="AE116" s="208"/>
      <c r="AF116" s="208"/>
      <c r="AG116" s="79"/>
      <c r="AH116" s="79"/>
      <c r="AI116" s="151"/>
      <c r="AJ116" s="151"/>
      <c r="AK116" s="79"/>
      <c r="AL116" s="79"/>
      <c r="AM116" s="151"/>
      <c r="AN116" s="79"/>
      <c r="AO116" s="79"/>
      <c r="AP116" s="79"/>
      <c r="AQ116" s="151"/>
      <c r="AR116" s="151"/>
      <c r="AS116" s="79"/>
      <c r="AT116" s="79"/>
      <c r="AU116" s="145"/>
      <c r="AV116" s="79"/>
      <c r="AW116" s="79"/>
      <c r="AX116" s="79"/>
      <c r="AY116" s="79"/>
      <c r="AZ116" s="79"/>
      <c r="BA116" s="79"/>
      <c r="BB116" s="79"/>
      <c r="BC116" s="79"/>
    </row>
    <row r="117" spans="1:55" x14ac:dyDescent="0.2">
      <c r="A117" s="145"/>
      <c r="B117" s="215"/>
      <c r="C117" s="151"/>
      <c r="D117" s="79"/>
      <c r="E117" s="79"/>
      <c r="F117" s="208"/>
      <c r="G117" s="208"/>
      <c r="H117" s="79"/>
      <c r="I117" s="79"/>
      <c r="J117" s="208"/>
      <c r="K117" s="208"/>
      <c r="L117" s="79"/>
      <c r="M117" s="79"/>
      <c r="N117" s="208"/>
      <c r="O117" s="208"/>
      <c r="P117" s="79"/>
      <c r="Q117" s="79"/>
      <c r="R117" s="208"/>
      <c r="S117" s="151"/>
      <c r="T117" s="79"/>
      <c r="U117" s="79"/>
      <c r="V117" s="208"/>
      <c r="W117" s="208"/>
      <c r="X117" s="79"/>
      <c r="Y117" s="79"/>
      <c r="Z117" s="145"/>
      <c r="AA117" s="208"/>
      <c r="AB117" s="208"/>
      <c r="AC117" s="79"/>
      <c r="AD117" s="79"/>
      <c r="AE117" s="208"/>
      <c r="AF117" s="208"/>
      <c r="AG117" s="79"/>
      <c r="AH117" s="79"/>
      <c r="AI117" s="151"/>
      <c r="AJ117" s="151"/>
      <c r="AK117" s="79"/>
      <c r="AL117" s="79"/>
      <c r="AM117" s="151"/>
      <c r="AN117" s="79"/>
      <c r="AO117" s="79"/>
      <c r="AP117" s="79"/>
      <c r="AQ117" s="151"/>
      <c r="AR117" s="151"/>
      <c r="AS117" s="79"/>
      <c r="AT117" s="79"/>
      <c r="AU117" s="145"/>
      <c r="AV117" s="79"/>
      <c r="AW117" s="79"/>
      <c r="AX117" s="79"/>
      <c r="AY117" s="79"/>
      <c r="AZ117" s="79"/>
      <c r="BA117" s="79"/>
      <c r="BB117" s="79"/>
      <c r="BC117" s="79"/>
    </row>
    <row r="118" spans="1:55" x14ac:dyDescent="0.2">
      <c r="A118" s="79"/>
      <c r="B118" s="79"/>
      <c r="C118" s="79"/>
      <c r="D118" s="79"/>
      <c r="E118" s="79"/>
      <c r="F118" s="79"/>
      <c r="G118" s="79"/>
      <c r="H118" s="79"/>
      <c r="I118" s="79"/>
      <c r="J118" s="79"/>
      <c r="K118" s="79"/>
      <c r="L118" s="79"/>
      <c r="M118" s="79"/>
      <c r="N118" s="79"/>
      <c r="O118" s="79"/>
      <c r="P118" s="79"/>
      <c r="Q118" s="79"/>
      <c r="R118" s="79"/>
      <c r="S118" s="79"/>
      <c r="T118" s="79"/>
      <c r="U118" s="79"/>
      <c r="V118" s="79"/>
      <c r="W118" s="79"/>
      <c r="X118" s="79"/>
      <c r="Y118" s="79"/>
      <c r="Z118" s="79"/>
      <c r="AA118" s="79"/>
      <c r="AB118" s="79"/>
      <c r="AC118" s="79"/>
      <c r="AD118" s="79"/>
      <c r="AE118" s="79"/>
      <c r="AF118" s="79"/>
      <c r="AG118" s="79"/>
      <c r="AH118" s="79"/>
      <c r="AI118" s="79"/>
      <c r="AJ118" s="79"/>
      <c r="AK118" s="79"/>
      <c r="AL118" s="79"/>
      <c r="AM118" s="79"/>
      <c r="AN118" s="79"/>
      <c r="AO118" s="79"/>
      <c r="AP118" s="79"/>
      <c r="AQ118" s="79"/>
      <c r="AR118" s="79"/>
      <c r="AS118" s="79"/>
      <c r="AT118" s="79"/>
      <c r="AU118" s="79"/>
      <c r="AV118" s="79"/>
      <c r="AW118" s="79"/>
      <c r="AX118" s="79"/>
      <c r="AY118" s="79"/>
      <c r="AZ118" s="79"/>
      <c r="BA118" s="79"/>
      <c r="BB118" s="79"/>
      <c r="BC118" s="79"/>
    </row>
    <row r="119" spans="1:55" x14ac:dyDescent="0.2">
      <c r="A119" s="79"/>
      <c r="B119" s="79"/>
      <c r="C119" s="73"/>
      <c r="D119" s="79"/>
      <c r="E119" s="133"/>
      <c r="F119" s="79"/>
      <c r="G119" s="79"/>
      <c r="H119" s="79"/>
      <c r="I119" s="133"/>
      <c r="J119" s="79"/>
      <c r="K119" s="79"/>
      <c r="L119" s="79"/>
      <c r="M119" s="133"/>
      <c r="N119" s="79"/>
      <c r="O119" s="73"/>
      <c r="P119" s="79"/>
      <c r="Q119" s="133"/>
      <c r="R119" s="79"/>
      <c r="S119" s="73"/>
      <c r="T119" s="79"/>
      <c r="U119" s="133"/>
      <c r="V119" s="79"/>
      <c r="W119" s="79"/>
      <c r="X119" s="79"/>
      <c r="Y119" s="133"/>
      <c r="Z119" s="79"/>
      <c r="AA119" s="79"/>
      <c r="AB119" s="79"/>
      <c r="AC119" s="79"/>
      <c r="AD119" s="133"/>
      <c r="AE119" s="79"/>
      <c r="AF119" s="79"/>
      <c r="AG119" s="79"/>
      <c r="AH119" s="133"/>
      <c r="AI119" s="79"/>
      <c r="AJ119" s="73"/>
      <c r="AK119" s="79"/>
      <c r="AL119" s="133"/>
      <c r="AM119" s="79"/>
      <c r="AN119" s="73"/>
      <c r="AO119" s="79"/>
      <c r="AP119" s="133"/>
      <c r="AQ119" s="79"/>
      <c r="AR119" s="73"/>
      <c r="AS119" s="79"/>
      <c r="AT119" s="133"/>
      <c r="AU119" s="79"/>
      <c r="AV119" s="79"/>
      <c r="AW119" s="79"/>
      <c r="AX119" s="79"/>
      <c r="AY119" s="79"/>
      <c r="AZ119" s="79"/>
      <c r="BA119" s="79"/>
      <c r="BB119" s="79"/>
      <c r="BC119" s="79"/>
    </row>
    <row r="120" spans="1:55" x14ac:dyDescent="0.2">
      <c r="A120" s="145"/>
      <c r="B120" s="79"/>
      <c r="C120" s="145"/>
      <c r="D120" s="145"/>
      <c r="E120" s="145"/>
      <c r="F120" s="79"/>
      <c r="G120" s="79"/>
      <c r="H120" s="145"/>
      <c r="I120" s="145"/>
      <c r="J120" s="79"/>
      <c r="K120" s="79"/>
      <c r="L120" s="145"/>
      <c r="M120" s="145"/>
      <c r="N120" s="145"/>
      <c r="O120" s="145"/>
      <c r="P120" s="145"/>
      <c r="Q120" s="145"/>
      <c r="R120" s="79"/>
      <c r="S120" s="145"/>
      <c r="T120" s="145"/>
      <c r="U120" s="145"/>
      <c r="V120" s="79"/>
      <c r="W120" s="79"/>
      <c r="X120" s="145"/>
      <c r="Y120" s="145"/>
      <c r="Z120" s="145"/>
      <c r="AA120" s="79"/>
      <c r="AB120" s="79"/>
      <c r="AC120" s="145"/>
      <c r="AD120" s="145"/>
      <c r="AE120" s="79"/>
      <c r="AF120" s="79"/>
      <c r="AG120" s="145"/>
      <c r="AH120" s="145"/>
      <c r="AI120" s="145"/>
      <c r="AJ120" s="145"/>
      <c r="AK120" s="145"/>
      <c r="AL120" s="145"/>
      <c r="AM120" s="145"/>
      <c r="AN120" s="145"/>
      <c r="AO120" s="145"/>
      <c r="AP120" s="145"/>
      <c r="AQ120" s="145"/>
      <c r="AR120" s="145"/>
      <c r="AS120" s="145"/>
      <c r="AT120" s="145"/>
      <c r="AU120" s="145"/>
      <c r="AV120" s="145"/>
      <c r="AW120" s="145"/>
      <c r="AX120" s="79"/>
      <c r="AY120" s="79"/>
      <c r="AZ120" s="79"/>
      <c r="BA120" s="79"/>
      <c r="BB120" s="79"/>
      <c r="BC120" s="79"/>
    </row>
    <row r="121" spans="1:55" x14ac:dyDescent="0.2">
      <c r="A121" s="79"/>
      <c r="B121" s="79"/>
      <c r="C121" s="79"/>
      <c r="D121" s="79"/>
      <c r="E121" s="79"/>
      <c r="F121" s="79"/>
      <c r="G121" s="79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79"/>
      <c r="S121" s="79"/>
      <c r="T121" s="79"/>
      <c r="U121" s="79"/>
      <c r="V121" s="79"/>
      <c r="W121" s="79"/>
      <c r="X121" s="79"/>
      <c r="Y121" s="79"/>
      <c r="Z121" s="79"/>
      <c r="AA121" s="79"/>
      <c r="AB121" s="79"/>
      <c r="AC121" s="79"/>
      <c r="AD121" s="79"/>
      <c r="AE121" s="79"/>
      <c r="AF121" s="79"/>
      <c r="AG121" s="79"/>
      <c r="AH121" s="79"/>
      <c r="AI121" s="79"/>
      <c r="AJ121" s="79"/>
      <c r="AK121" s="79"/>
      <c r="AL121" s="79"/>
      <c r="AM121" s="79"/>
      <c r="AN121" s="79"/>
      <c r="AO121" s="79"/>
      <c r="AP121" s="79"/>
      <c r="AQ121" s="79"/>
      <c r="AR121" s="79"/>
      <c r="AS121" s="79"/>
      <c r="AT121" s="79"/>
      <c r="AU121" s="79"/>
      <c r="AV121" s="79"/>
      <c r="AW121" s="79"/>
      <c r="AX121" s="79"/>
      <c r="AY121" s="79"/>
      <c r="AZ121" s="79"/>
      <c r="BA121" s="79"/>
      <c r="BB121" s="79"/>
      <c r="BC121" s="79"/>
    </row>
    <row r="122" spans="1:55" x14ac:dyDescent="0.2">
      <c r="A122" s="79"/>
      <c r="B122" s="79"/>
      <c r="C122" s="73"/>
      <c r="D122" s="73"/>
      <c r="E122" s="73"/>
      <c r="F122" s="79"/>
      <c r="G122" s="79"/>
      <c r="H122" s="79"/>
      <c r="I122" s="79"/>
      <c r="J122" s="79"/>
      <c r="K122" s="79"/>
      <c r="L122" s="79"/>
      <c r="M122" s="79"/>
      <c r="N122" s="73"/>
      <c r="O122" s="73"/>
      <c r="P122" s="79"/>
      <c r="Q122" s="79"/>
      <c r="R122" s="79"/>
      <c r="S122" s="79"/>
      <c r="T122" s="79"/>
      <c r="U122" s="79"/>
      <c r="V122" s="79"/>
      <c r="W122" s="79"/>
      <c r="X122" s="79"/>
      <c r="Y122" s="79"/>
      <c r="Z122" s="79"/>
      <c r="AA122" s="79"/>
      <c r="AB122" s="79"/>
      <c r="AC122" s="73"/>
      <c r="AD122" s="73"/>
      <c r="AE122" s="79"/>
      <c r="AF122" s="79"/>
      <c r="AG122" s="79"/>
      <c r="AH122" s="79"/>
      <c r="AI122" s="79"/>
      <c r="AJ122" s="79"/>
      <c r="AK122" s="79"/>
      <c r="AL122" s="79"/>
      <c r="AM122" s="73"/>
      <c r="AN122" s="73"/>
      <c r="AO122" s="79"/>
      <c r="AP122" s="79"/>
      <c r="AQ122" s="79"/>
      <c r="AR122" s="79"/>
      <c r="AS122" s="79"/>
      <c r="AT122" s="79"/>
      <c r="AU122" s="79"/>
      <c r="AV122" s="79"/>
      <c r="AW122" s="79"/>
      <c r="AX122" s="79"/>
      <c r="AY122" s="79"/>
      <c r="AZ122" s="79"/>
      <c r="BA122" s="79"/>
      <c r="BB122" s="79"/>
      <c r="BC122" s="79"/>
    </row>
    <row r="123" spans="1:55" x14ac:dyDescent="0.2">
      <c r="A123" s="79"/>
      <c r="B123" s="79"/>
      <c r="C123" s="79"/>
      <c r="D123" s="79"/>
      <c r="E123" s="79"/>
      <c r="F123" s="79"/>
      <c r="G123" s="79"/>
      <c r="H123" s="79"/>
      <c r="I123" s="79"/>
      <c r="J123" s="79"/>
      <c r="K123" s="79"/>
      <c r="L123" s="79"/>
      <c r="M123" s="79"/>
      <c r="N123" s="79"/>
      <c r="O123" s="79"/>
      <c r="P123" s="79"/>
      <c r="Q123" s="79"/>
      <c r="R123" s="79"/>
      <c r="S123" s="79"/>
      <c r="T123" s="79"/>
      <c r="U123" s="79"/>
      <c r="V123" s="79"/>
      <c r="W123" s="79"/>
      <c r="X123" s="79"/>
      <c r="Y123" s="79"/>
      <c r="Z123" s="79"/>
      <c r="AA123" s="79"/>
      <c r="AB123" s="79"/>
      <c r="AC123" s="79"/>
      <c r="AD123" s="79"/>
      <c r="AE123" s="79"/>
      <c r="AF123" s="79"/>
      <c r="AG123" s="79"/>
      <c r="AH123" s="79"/>
      <c r="AI123" s="79"/>
      <c r="AJ123" s="79"/>
      <c r="AK123" s="79"/>
      <c r="AL123" s="79"/>
      <c r="AM123" s="79"/>
      <c r="AN123" s="79"/>
      <c r="AO123" s="79"/>
      <c r="AP123" s="79"/>
      <c r="AQ123" s="79"/>
      <c r="AR123" s="79"/>
      <c r="AS123" s="79"/>
      <c r="AT123" s="79"/>
      <c r="AU123" s="79"/>
      <c r="AV123" s="79"/>
      <c r="AW123" s="79"/>
      <c r="AX123" s="79"/>
      <c r="AY123" s="79"/>
      <c r="AZ123" s="79"/>
      <c r="BA123" s="79"/>
      <c r="BB123" s="79"/>
      <c r="BC123" s="79"/>
    </row>
    <row r="124" spans="1:55" x14ac:dyDescent="0.2">
      <c r="A124" s="79"/>
      <c r="B124" s="79"/>
      <c r="C124" s="79"/>
      <c r="D124" s="79"/>
      <c r="E124" s="79"/>
      <c r="F124" s="79"/>
      <c r="G124" s="79"/>
      <c r="H124" s="79"/>
      <c r="I124" s="79"/>
      <c r="J124" s="79"/>
      <c r="K124" s="79"/>
      <c r="L124" s="79"/>
      <c r="M124" s="79"/>
      <c r="N124" s="79"/>
      <c r="O124" s="79"/>
      <c r="P124" s="79"/>
      <c r="Q124" s="79"/>
      <c r="R124" s="79"/>
      <c r="S124" s="79"/>
      <c r="T124" s="79"/>
      <c r="U124" s="79"/>
      <c r="V124" s="79"/>
      <c r="W124" s="79"/>
      <c r="X124" s="79"/>
      <c r="Y124" s="79"/>
      <c r="Z124" s="79"/>
      <c r="AA124" s="79"/>
      <c r="AB124" s="79"/>
      <c r="AC124" s="79"/>
      <c r="AD124" s="79"/>
      <c r="AE124" s="79"/>
      <c r="AF124" s="79"/>
      <c r="AG124" s="79"/>
      <c r="AH124" s="79"/>
      <c r="AI124" s="79"/>
      <c r="AJ124" s="79"/>
      <c r="AK124" s="79"/>
      <c r="AL124" s="79"/>
      <c r="AM124" s="79"/>
      <c r="AN124" s="79"/>
      <c r="AO124" s="79"/>
      <c r="AP124" s="79"/>
      <c r="AQ124" s="79"/>
      <c r="AR124" s="79"/>
      <c r="AS124" s="79"/>
      <c r="AT124" s="79"/>
      <c r="AU124" s="79"/>
      <c r="AV124" s="79"/>
      <c r="AW124" s="79"/>
      <c r="AX124" s="79"/>
      <c r="AY124" s="79"/>
      <c r="AZ124" s="79"/>
      <c r="BA124" s="79"/>
      <c r="BB124" s="79"/>
      <c r="BC124" s="79"/>
    </row>
    <row r="125" spans="1:55" x14ac:dyDescent="0.2">
      <c r="A125" s="79"/>
      <c r="B125" s="79"/>
      <c r="C125" s="79"/>
      <c r="D125" s="79"/>
      <c r="E125" s="79"/>
      <c r="F125" s="79"/>
      <c r="G125" s="79"/>
      <c r="H125" s="79"/>
      <c r="I125" s="79"/>
      <c r="J125" s="79"/>
      <c r="K125" s="79"/>
      <c r="L125" s="79"/>
      <c r="M125" s="79"/>
      <c r="N125" s="79"/>
      <c r="O125" s="79"/>
      <c r="P125" s="79"/>
      <c r="Q125" s="79"/>
      <c r="R125" s="79"/>
      <c r="S125" s="79"/>
      <c r="T125" s="79"/>
      <c r="U125" s="79"/>
      <c r="V125" s="79"/>
      <c r="W125" s="79"/>
      <c r="X125" s="79"/>
      <c r="Y125" s="79"/>
      <c r="Z125" s="79"/>
      <c r="AA125" s="79"/>
      <c r="AB125" s="79"/>
      <c r="AC125" s="79"/>
      <c r="AD125" s="79"/>
      <c r="AE125" s="79"/>
      <c r="AF125" s="79"/>
      <c r="AG125" s="79"/>
      <c r="AH125" s="79"/>
      <c r="AI125" s="79"/>
      <c r="AJ125" s="79"/>
      <c r="AK125" s="79"/>
      <c r="AL125" s="79"/>
      <c r="AM125" s="79"/>
      <c r="AN125" s="79"/>
      <c r="AO125" s="79"/>
      <c r="AP125" s="79"/>
      <c r="AQ125" s="79"/>
      <c r="AR125" s="79"/>
      <c r="AS125" s="79"/>
      <c r="AT125" s="79"/>
      <c r="AU125" s="79"/>
      <c r="AV125" s="79"/>
      <c r="AW125" s="79"/>
      <c r="AX125" s="79"/>
      <c r="AY125" s="79"/>
      <c r="AZ125" s="79"/>
      <c r="BA125" s="79"/>
      <c r="BB125" s="79"/>
      <c r="BC125" s="79"/>
    </row>
    <row r="126" spans="1:55" x14ac:dyDescent="0.2">
      <c r="A126" s="79"/>
      <c r="B126" s="79"/>
      <c r="C126" s="79"/>
      <c r="D126" s="79"/>
      <c r="E126" s="79"/>
      <c r="F126" s="79"/>
      <c r="G126" s="79"/>
      <c r="H126" s="79"/>
      <c r="I126" s="79"/>
      <c r="J126" s="79"/>
      <c r="K126" s="79"/>
      <c r="L126" s="79"/>
      <c r="M126" s="79"/>
      <c r="N126" s="79"/>
      <c r="O126" s="79"/>
      <c r="P126" s="79"/>
      <c r="Q126" s="79"/>
      <c r="R126" s="79"/>
      <c r="S126" s="79"/>
      <c r="T126" s="79"/>
      <c r="U126" s="79"/>
      <c r="V126" s="79"/>
      <c r="W126" s="79"/>
      <c r="X126" s="79"/>
      <c r="Y126" s="79"/>
      <c r="Z126" s="79"/>
      <c r="AA126" s="79"/>
      <c r="AB126" s="79"/>
      <c r="AC126" s="79"/>
      <c r="AD126" s="79"/>
      <c r="AE126" s="79"/>
      <c r="AF126" s="79"/>
      <c r="AG126" s="79"/>
      <c r="AH126" s="79"/>
      <c r="AI126" s="79"/>
      <c r="AJ126" s="79"/>
      <c r="AK126" s="79"/>
      <c r="AL126" s="79"/>
      <c r="AM126" s="79"/>
      <c r="AN126" s="79"/>
      <c r="AO126" s="79"/>
      <c r="AP126" s="79"/>
      <c r="AQ126" s="79"/>
      <c r="AR126" s="79"/>
      <c r="AS126" s="79"/>
      <c r="AT126" s="79"/>
      <c r="AU126" s="79"/>
      <c r="AV126" s="79"/>
      <c r="AW126" s="79"/>
      <c r="AX126" s="79"/>
      <c r="AY126" s="79"/>
      <c r="AZ126" s="79"/>
      <c r="BA126" s="79"/>
      <c r="BB126" s="79"/>
      <c r="BC126" s="79"/>
    </row>
    <row r="127" spans="1:55" x14ac:dyDescent="0.2">
      <c r="A127" s="79"/>
      <c r="B127" s="79"/>
      <c r="C127" s="79"/>
      <c r="D127" s="79"/>
      <c r="E127" s="79"/>
      <c r="F127" s="79"/>
      <c r="G127" s="79"/>
      <c r="H127" s="79"/>
      <c r="I127" s="79"/>
      <c r="J127" s="79"/>
      <c r="K127" s="79"/>
      <c r="L127" s="79"/>
      <c r="M127" s="79"/>
      <c r="N127" s="79"/>
      <c r="O127" s="79"/>
      <c r="P127" s="79"/>
      <c r="Q127" s="79"/>
      <c r="R127" s="79"/>
      <c r="S127" s="79"/>
      <c r="T127" s="79"/>
      <c r="U127" s="79"/>
      <c r="V127" s="79"/>
      <c r="W127" s="79"/>
      <c r="X127" s="79"/>
      <c r="Y127" s="79"/>
      <c r="Z127" s="79"/>
      <c r="AA127" s="79"/>
      <c r="AB127" s="79"/>
      <c r="AC127" s="79"/>
      <c r="AD127" s="79"/>
      <c r="AE127" s="151"/>
      <c r="AF127" s="79"/>
      <c r="AG127" s="79"/>
      <c r="AH127" s="79"/>
      <c r="AI127" s="79"/>
      <c r="AJ127" s="79"/>
      <c r="AK127" s="79"/>
      <c r="AL127" s="79"/>
      <c r="AM127" s="79"/>
      <c r="AN127" s="79"/>
      <c r="AO127" s="79"/>
      <c r="AP127" s="79"/>
      <c r="AQ127" s="79"/>
      <c r="AR127" s="79"/>
      <c r="AS127" s="79"/>
      <c r="AT127" s="79"/>
      <c r="AU127" s="79"/>
      <c r="AV127" s="79"/>
      <c r="AW127" s="79"/>
      <c r="AX127" s="79"/>
      <c r="AY127" s="79"/>
      <c r="AZ127" s="79"/>
      <c r="BA127" s="79"/>
      <c r="BB127" s="79"/>
      <c r="BC127" s="79"/>
    </row>
    <row r="128" spans="1:55" x14ac:dyDescent="0.2">
      <c r="A128" s="79"/>
      <c r="B128" s="79"/>
      <c r="C128" s="79"/>
      <c r="D128" s="79"/>
      <c r="E128" s="79"/>
      <c r="F128" s="79"/>
      <c r="G128" s="79"/>
      <c r="H128" s="79"/>
      <c r="I128" s="79"/>
      <c r="J128" s="79"/>
      <c r="K128" s="79"/>
      <c r="L128" s="79"/>
      <c r="M128" s="79"/>
      <c r="N128" s="79"/>
      <c r="O128" s="79"/>
      <c r="P128" s="79"/>
      <c r="Q128" s="79"/>
      <c r="R128" s="79"/>
      <c r="S128" s="79"/>
      <c r="T128" s="79"/>
      <c r="U128" s="79"/>
      <c r="V128" s="79"/>
      <c r="W128" s="79"/>
      <c r="X128" s="79"/>
      <c r="Y128" s="79"/>
      <c r="Z128" s="79"/>
      <c r="AA128" s="79"/>
      <c r="AB128" s="79"/>
      <c r="AC128" s="79"/>
      <c r="AD128" s="79"/>
      <c r="AE128" s="79"/>
      <c r="AF128" s="79"/>
      <c r="AG128" s="79"/>
      <c r="AH128" s="79"/>
      <c r="AI128" s="79"/>
      <c r="AJ128" s="79"/>
      <c r="AK128" s="79"/>
      <c r="AL128" s="79"/>
      <c r="AM128" s="79"/>
      <c r="AN128" s="79"/>
      <c r="AO128" s="79"/>
      <c r="AP128" s="79"/>
      <c r="AQ128" s="79"/>
      <c r="AR128" s="79"/>
      <c r="AS128" s="79"/>
      <c r="AT128" s="79"/>
      <c r="AU128" s="79"/>
      <c r="AV128" s="79"/>
      <c r="AW128" s="79"/>
      <c r="AX128" s="79"/>
      <c r="AY128" s="79"/>
      <c r="AZ128" s="79"/>
      <c r="BA128" s="79"/>
      <c r="BB128" s="79"/>
      <c r="BC128" s="79"/>
    </row>
    <row r="129" spans="1:55" x14ac:dyDescent="0.2">
      <c r="A129" s="79"/>
      <c r="B129" s="79"/>
      <c r="C129" s="79"/>
      <c r="D129" s="79"/>
      <c r="E129" s="79"/>
      <c r="F129" s="79"/>
      <c r="G129" s="79"/>
      <c r="H129" s="79"/>
      <c r="I129" s="79"/>
      <c r="J129" s="79"/>
      <c r="K129" s="79"/>
      <c r="L129" s="79"/>
      <c r="M129" s="79"/>
      <c r="N129" s="79"/>
      <c r="O129" s="79"/>
      <c r="P129" s="79"/>
      <c r="Q129" s="79"/>
      <c r="R129" s="79"/>
      <c r="S129" s="79"/>
      <c r="T129" s="79"/>
      <c r="U129" s="79"/>
      <c r="V129" s="79"/>
      <c r="W129" s="79"/>
      <c r="X129" s="79"/>
      <c r="Y129" s="79"/>
      <c r="Z129" s="79"/>
      <c r="AA129" s="79"/>
      <c r="AB129" s="79"/>
      <c r="AC129" s="79"/>
      <c r="AD129" s="79"/>
      <c r="AE129" s="79"/>
      <c r="AF129" s="79"/>
      <c r="AG129" s="79"/>
      <c r="AH129" s="79"/>
      <c r="AI129" s="79"/>
      <c r="AJ129" s="79"/>
      <c r="AK129" s="79"/>
      <c r="AL129" s="79"/>
      <c r="AM129" s="79"/>
      <c r="AN129" s="79"/>
      <c r="AO129" s="79"/>
      <c r="AP129" s="79"/>
      <c r="AQ129" s="79"/>
      <c r="AR129" s="79"/>
      <c r="AS129" s="79"/>
      <c r="AT129" s="79"/>
      <c r="AU129" s="79"/>
      <c r="AV129" s="79"/>
      <c r="AW129" s="79"/>
      <c r="AX129" s="79"/>
      <c r="AY129" s="79"/>
      <c r="AZ129" s="79"/>
      <c r="BA129" s="79"/>
      <c r="BB129" s="79"/>
      <c r="BC129" s="79"/>
    </row>
    <row r="130" spans="1:55" x14ac:dyDescent="0.2">
      <c r="A130" s="79"/>
      <c r="B130" s="79"/>
      <c r="C130" s="79"/>
      <c r="D130" s="79"/>
      <c r="E130" s="79"/>
      <c r="F130" s="79"/>
      <c r="G130" s="79"/>
      <c r="H130" s="79"/>
      <c r="I130" s="79"/>
      <c r="J130" s="79"/>
      <c r="K130" s="79"/>
      <c r="L130" s="79"/>
      <c r="M130" s="79"/>
      <c r="N130" s="79"/>
      <c r="O130" s="79"/>
      <c r="P130" s="79"/>
      <c r="Q130" s="79"/>
      <c r="R130" s="79"/>
      <c r="S130" s="79"/>
      <c r="T130" s="79"/>
      <c r="U130" s="79"/>
      <c r="V130" s="79"/>
      <c r="W130" s="79"/>
      <c r="X130" s="79"/>
      <c r="Y130" s="79"/>
      <c r="Z130" s="79"/>
      <c r="AA130" s="79"/>
      <c r="AB130" s="79"/>
      <c r="AC130" s="79"/>
      <c r="AD130" s="79"/>
      <c r="AE130" s="79"/>
      <c r="AF130" s="79"/>
      <c r="AG130" s="79"/>
      <c r="AH130" s="79"/>
      <c r="AI130" s="79"/>
      <c r="AJ130" s="79"/>
      <c r="AK130" s="79"/>
      <c r="AL130" s="79"/>
      <c r="AM130" s="79"/>
      <c r="AN130" s="79"/>
      <c r="AO130" s="79"/>
      <c r="AP130" s="79"/>
      <c r="AQ130" s="79"/>
      <c r="AR130" s="79"/>
      <c r="AS130" s="79"/>
      <c r="AT130" s="79"/>
      <c r="AU130" s="79"/>
      <c r="AV130" s="79"/>
      <c r="AW130" s="79"/>
      <c r="AX130" s="79"/>
      <c r="AY130" s="79"/>
      <c r="AZ130" s="79"/>
      <c r="BA130" s="79"/>
      <c r="BB130" s="79"/>
      <c r="BC130" s="79"/>
    </row>
    <row r="131" spans="1:55" x14ac:dyDescent="0.2">
      <c r="A131" s="79"/>
      <c r="B131" s="79"/>
      <c r="C131" s="79"/>
      <c r="D131" s="79"/>
      <c r="E131" s="79"/>
      <c r="F131" s="79"/>
      <c r="G131" s="79"/>
      <c r="H131" s="79"/>
      <c r="I131" s="79"/>
      <c r="J131" s="79"/>
      <c r="K131" s="79"/>
      <c r="L131" s="79"/>
      <c r="M131" s="79"/>
      <c r="N131" s="79"/>
      <c r="O131" s="79"/>
      <c r="P131" s="79"/>
      <c r="Q131" s="79"/>
      <c r="R131" s="79"/>
      <c r="S131" s="79"/>
      <c r="T131" s="79"/>
      <c r="U131" s="79"/>
      <c r="V131" s="79"/>
      <c r="W131" s="79"/>
      <c r="X131" s="79"/>
      <c r="Y131" s="79"/>
      <c r="Z131" s="79"/>
      <c r="AA131" s="79"/>
      <c r="AB131" s="79"/>
      <c r="AC131" s="79"/>
      <c r="AD131" s="79"/>
      <c r="AE131" s="79"/>
      <c r="AF131" s="79"/>
      <c r="AG131" s="79"/>
      <c r="AH131" s="79"/>
      <c r="AI131" s="79"/>
      <c r="AJ131" s="79"/>
      <c r="AK131" s="79"/>
      <c r="AL131" s="79"/>
      <c r="AM131" s="79"/>
      <c r="AN131" s="79"/>
      <c r="AO131" s="79"/>
      <c r="AP131" s="79"/>
      <c r="AQ131" s="79"/>
      <c r="AR131" s="79"/>
      <c r="AS131" s="79"/>
      <c r="AT131" s="79"/>
      <c r="AU131" s="79"/>
      <c r="AV131" s="79"/>
      <c r="AW131" s="79"/>
      <c r="AX131" s="79"/>
      <c r="AY131" s="79"/>
      <c r="AZ131" s="79"/>
      <c r="BA131" s="79"/>
      <c r="BB131" s="79"/>
      <c r="BC131" s="79"/>
    </row>
  </sheetData>
  <sheetCalcPr fullCalcOnLoad="1"/>
  <mergeCells count="9">
    <mergeCell ref="R2:X2"/>
    <mergeCell ref="AQ2:AW2"/>
    <mergeCell ref="F81:H81"/>
    <mergeCell ref="AE81:AG81"/>
    <mergeCell ref="A6:A14"/>
    <mergeCell ref="Z6:Z14"/>
    <mergeCell ref="AV8:AW8"/>
    <mergeCell ref="AV9:AW9"/>
    <mergeCell ref="AU6:AU14"/>
  </mergeCells>
  <phoneticPr fontId="14" type="noConversion"/>
  <pageMargins left="0.39370078740157483" right="0.19685039370078741" top="0.19685039370078741" bottom="0.19685039370078741" header="0" footer="0"/>
  <pageSetup paperSize="9" scale="73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56"/>
  <sheetViews>
    <sheetView zoomScaleNormal="100" workbookViewId="0">
      <selection activeCell="G1" sqref="G1"/>
    </sheetView>
  </sheetViews>
  <sheetFormatPr defaultRowHeight="12.75" x14ac:dyDescent="0.2"/>
  <cols>
    <col min="1" max="1" width="11.7109375" style="126" customWidth="1"/>
    <col min="2" max="3" width="9.85546875" style="126" customWidth="1"/>
    <col min="4" max="5" width="5.85546875" style="126" customWidth="1"/>
    <col min="6" max="7" width="9.85546875" style="126" customWidth="1"/>
    <col min="8" max="9" width="5.85546875" style="126" customWidth="1"/>
    <col min="10" max="11" width="9.85546875" style="126" customWidth="1"/>
    <col min="12" max="13" width="5.85546875" style="126" customWidth="1"/>
    <col min="14" max="15" width="9.85546875" style="126" customWidth="1"/>
    <col min="16" max="17" width="5.85546875" style="126" customWidth="1"/>
    <col min="18" max="19" width="9.85546875" style="126" customWidth="1"/>
    <col min="20" max="21" width="5.85546875" style="126" customWidth="1"/>
    <col min="22" max="22" width="5.7109375" style="126" customWidth="1"/>
    <col min="23" max="24" width="9.85546875" style="126" customWidth="1"/>
    <col min="25" max="25" width="10" style="126" customWidth="1"/>
    <col min="26" max="26" width="5.7109375" style="126" customWidth="1"/>
    <col min="27" max="27" width="8.5703125" style="126" customWidth="1"/>
    <col min="28" max="28" width="7.7109375" style="126" customWidth="1"/>
    <col min="29" max="29" width="7.28515625" style="126" customWidth="1"/>
    <col min="30" max="30" width="6.5703125" style="126" customWidth="1"/>
    <col min="31" max="31" width="8.5703125" style="126" customWidth="1"/>
    <col min="32" max="32" width="8" style="126" customWidth="1"/>
    <col min="33" max="34" width="6.140625" style="126" customWidth="1"/>
    <col min="35" max="35" width="8.140625" style="126" customWidth="1"/>
    <col min="36" max="36" width="7.7109375" style="126" customWidth="1"/>
    <col min="37" max="38" width="7.140625" style="126" customWidth="1"/>
    <col min="39" max="39" width="7.7109375" style="126" customWidth="1"/>
    <col min="40" max="42" width="7.140625" style="126" customWidth="1"/>
    <col min="43" max="43" width="8.28515625" style="126" customWidth="1"/>
    <col min="44" max="44" width="7.7109375" style="126" customWidth="1"/>
    <col min="45" max="46" width="7.140625" style="126" customWidth="1"/>
    <col min="47" max="47" width="8.140625" style="126" customWidth="1"/>
    <col min="48" max="48" width="12.85546875" style="126" customWidth="1"/>
    <col min="49" max="49" width="12" style="126" customWidth="1"/>
    <col min="50" max="50" width="9.140625" style="126"/>
    <col min="51" max="51" width="11.28515625" style="126" customWidth="1"/>
    <col min="52" max="52" width="12.140625" style="126" customWidth="1"/>
    <col min="53" max="16384" width="9.140625" style="126"/>
  </cols>
  <sheetData>
    <row r="1" spans="1:24" s="153" customFormat="1" x14ac:dyDescent="0.2">
      <c r="B1" s="153">
        <v>77</v>
      </c>
      <c r="C1" s="153">
        <v>78</v>
      </c>
      <c r="F1" s="153">
        <v>87</v>
      </c>
      <c r="G1" s="153">
        <v>88</v>
      </c>
      <c r="J1" s="153">
        <v>89</v>
      </c>
      <c r="K1" s="153">
        <v>90</v>
      </c>
    </row>
    <row r="2" spans="1:24" ht="18.75" x14ac:dyDescent="0.3">
      <c r="A2" s="154" t="s">
        <v>20</v>
      </c>
      <c r="B2" s="154"/>
      <c r="C2" s="154"/>
      <c r="D2" s="154"/>
      <c r="E2" s="154"/>
      <c r="F2" s="132"/>
      <c r="G2" s="65" t="str">
        <f>CONCATENATE(TEXT(Данные!$B$1,"ДД ММММ ГГГГ"), "   г.")</f>
        <v>20 Декабрь 2023   г.</v>
      </c>
      <c r="H2" s="132"/>
      <c r="I2" s="234"/>
      <c r="K2" s="156" t="s">
        <v>25</v>
      </c>
      <c r="L2" s="157"/>
      <c r="M2" s="158"/>
      <c r="N2" s="158"/>
      <c r="Q2" s="154" t="s">
        <v>84</v>
      </c>
      <c r="R2" s="429" t="s">
        <v>86</v>
      </c>
      <c r="S2" s="435"/>
      <c r="T2" s="435"/>
      <c r="U2" s="435"/>
      <c r="V2" s="435"/>
      <c r="W2" s="435"/>
      <c r="X2" s="435"/>
    </row>
    <row r="3" spans="1:24" x14ac:dyDescent="0.2">
      <c r="F3" s="159" t="s">
        <v>21</v>
      </c>
      <c r="U3" s="159" t="s">
        <v>23</v>
      </c>
    </row>
    <row r="4" spans="1:24" ht="19.5" x14ac:dyDescent="0.35">
      <c r="A4" s="126" t="s">
        <v>16</v>
      </c>
      <c r="B4" s="132"/>
      <c r="C4" s="160" t="s">
        <v>187</v>
      </c>
      <c r="D4" s="132"/>
      <c r="E4" s="132"/>
      <c r="F4" s="132"/>
      <c r="G4" s="132"/>
      <c r="H4" s="132"/>
      <c r="I4" s="132"/>
      <c r="K4" s="154" t="s">
        <v>24</v>
      </c>
      <c r="N4" s="132"/>
      <c r="O4" s="161">
        <v>10</v>
      </c>
      <c r="P4" s="132"/>
      <c r="Q4" s="154" t="s">
        <v>26</v>
      </c>
    </row>
    <row r="5" spans="1:24" ht="13.5" thickBot="1" x14ac:dyDescent="0.25">
      <c r="B5" s="159" t="s">
        <v>19</v>
      </c>
      <c r="K5" s="154"/>
      <c r="L5" s="154"/>
      <c r="N5" s="162"/>
      <c r="O5" s="163"/>
      <c r="P5" s="162"/>
      <c r="W5" s="126" t="s">
        <v>2</v>
      </c>
    </row>
    <row r="6" spans="1:24" ht="12.75" customHeight="1" x14ac:dyDescent="0.2">
      <c r="A6" s="409" t="s">
        <v>76</v>
      </c>
      <c r="B6" s="412" t="s">
        <v>103</v>
      </c>
      <c r="C6" s="413"/>
      <c r="D6" s="413"/>
      <c r="E6" s="414"/>
      <c r="F6" s="412" t="s">
        <v>101</v>
      </c>
      <c r="G6" s="413"/>
      <c r="H6" s="413"/>
      <c r="I6" s="414"/>
      <c r="J6" s="412" t="s">
        <v>101</v>
      </c>
      <c r="K6" s="413"/>
      <c r="L6" s="413"/>
      <c r="M6" s="414"/>
      <c r="N6" s="165" t="s">
        <v>17</v>
      </c>
      <c r="O6" s="165"/>
      <c r="P6" s="166" t="s">
        <v>2</v>
      </c>
      <c r="Q6" s="166"/>
      <c r="R6" s="164" t="s">
        <v>17</v>
      </c>
      <c r="S6" s="165"/>
      <c r="T6" s="166" t="s">
        <v>2</v>
      </c>
      <c r="U6" s="166"/>
      <c r="V6" s="409" t="s">
        <v>76</v>
      </c>
      <c r="W6" s="165" t="s">
        <v>2</v>
      </c>
      <c r="X6" s="168"/>
    </row>
    <row r="7" spans="1:24" x14ac:dyDescent="0.2">
      <c r="A7" s="410"/>
      <c r="B7" s="169" t="s">
        <v>18</v>
      </c>
      <c r="C7" s="162"/>
      <c r="D7" s="162"/>
      <c r="E7" s="170"/>
      <c r="F7" s="169" t="s">
        <v>18</v>
      </c>
      <c r="G7" s="162"/>
      <c r="H7" s="79" t="s">
        <v>184</v>
      </c>
      <c r="I7" s="170"/>
      <c r="J7" s="169" t="s">
        <v>18</v>
      </c>
      <c r="K7" s="162"/>
      <c r="L7" s="162" t="s">
        <v>185</v>
      </c>
      <c r="M7" s="170"/>
      <c r="N7" s="162" t="s">
        <v>18</v>
      </c>
      <c r="O7" s="162"/>
      <c r="P7" s="162"/>
      <c r="Q7" s="170"/>
      <c r="R7" s="169" t="s">
        <v>18</v>
      </c>
      <c r="S7" s="162"/>
      <c r="T7" s="162"/>
      <c r="U7" s="162"/>
      <c r="V7" s="410"/>
      <c r="W7" s="162"/>
      <c r="X7" s="170"/>
    </row>
    <row r="8" spans="1:24" x14ac:dyDescent="0.2">
      <c r="A8" s="410"/>
      <c r="B8" s="171"/>
      <c r="C8" s="132"/>
      <c r="D8" s="132"/>
      <c r="E8" s="172"/>
      <c r="F8" s="171"/>
      <c r="G8" s="132"/>
      <c r="H8" s="132"/>
      <c r="I8" s="172"/>
      <c r="J8" s="171"/>
      <c r="K8" s="132" t="s">
        <v>263</v>
      </c>
      <c r="L8" s="132"/>
      <c r="M8" s="172"/>
      <c r="N8" s="132"/>
      <c r="O8" s="132"/>
      <c r="P8" s="132"/>
      <c r="Q8" s="172"/>
      <c r="R8" s="171"/>
      <c r="S8" s="132"/>
      <c r="T8" s="132"/>
      <c r="U8" s="132"/>
      <c r="V8" s="410"/>
      <c r="W8" s="426" t="s">
        <v>61</v>
      </c>
      <c r="X8" s="427"/>
    </row>
    <row r="9" spans="1:24" x14ac:dyDescent="0.2">
      <c r="A9" s="410"/>
      <c r="B9" s="173" t="s">
        <v>15</v>
      </c>
      <c r="C9" s="174" t="s">
        <v>40</v>
      </c>
      <c r="D9" s="174"/>
      <c r="E9" s="175"/>
      <c r="F9" s="173" t="s">
        <v>15</v>
      </c>
      <c r="G9" s="174" t="s">
        <v>68</v>
      </c>
      <c r="H9" s="174"/>
      <c r="I9" s="175"/>
      <c r="J9" s="173" t="s">
        <v>15</v>
      </c>
      <c r="K9" s="174" t="s">
        <v>186</v>
      </c>
      <c r="L9" s="174"/>
      <c r="M9" s="175"/>
      <c r="N9" s="182" t="s">
        <v>15</v>
      </c>
      <c r="O9" s="174" t="s">
        <v>2</v>
      </c>
      <c r="P9" s="174"/>
      <c r="Q9" s="175"/>
      <c r="R9" s="173" t="s">
        <v>15</v>
      </c>
      <c r="S9" s="174" t="s">
        <v>2</v>
      </c>
      <c r="T9" s="174"/>
      <c r="U9" s="174"/>
      <c r="V9" s="410"/>
      <c r="W9" s="426" t="s">
        <v>62</v>
      </c>
      <c r="X9" s="427"/>
    </row>
    <row r="10" spans="1:24" x14ac:dyDescent="0.2">
      <c r="A10" s="410"/>
      <c r="B10" s="171" t="s">
        <v>14</v>
      </c>
      <c r="C10" s="132"/>
      <c r="D10" s="406">
        <v>2000</v>
      </c>
      <c r="E10" s="176">
        <v>2000</v>
      </c>
      <c r="F10" s="171" t="s">
        <v>14</v>
      </c>
      <c r="G10" s="132"/>
      <c r="H10" s="406">
        <v>1500</v>
      </c>
      <c r="I10" s="176">
        <v>2000</v>
      </c>
      <c r="J10" s="171" t="s">
        <v>14</v>
      </c>
      <c r="K10" s="132"/>
      <c r="L10" s="406">
        <v>600</v>
      </c>
      <c r="M10" s="176">
        <v>2000</v>
      </c>
      <c r="N10" s="132" t="s">
        <v>14</v>
      </c>
      <c r="O10" s="132"/>
      <c r="P10" s="174">
        <v>0</v>
      </c>
      <c r="Q10" s="176">
        <v>2000</v>
      </c>
      <c r="R10" s="171" t="s">
        <v>14</v>
      </c>
      <c r="S10" s="132"/>
      <c r="T10" s="174">
        <v>0</v>
      </c>
      <c r="U10" s="177">
        <v>1000</v>
      </c>
      <c r="V10" s="410"/>
      <c r="W10" s="162" t="s">
        <v>2</v>
      </c>
      <c r="X10" s="178"/>
    </row>
    <row r="11" spans="1:24" x14ac:dyDescent="0.2">
      <c r="A11" s="410"/>
      <c r="B11" s="173" t="s">
        <v>7</v>
      </c>
      <c r="C11" s="179"/>
      <c r="D11" s="180" t="s">
        <v>9</v>
      </c>
      <c r="E11" s="181"/>
      <c r="F11" s="173" t="s">
        <v>7</v>
      </c>
      <c r="G11" s="179"/>
      <c r="H11" s="180" t="s">
        <v>9</v>
      </c>
      <c r="I11" s="181"/>
      <c r="J11" s="173" t="s">
        <v>7</v>
      </c>
      <c r="K11" s="179"/>
      <c r="L11" s="180" t="s">
        <v>9</v>
      </c>
      <c r="M11" s="181"/>
      <c r="N11" s="182" t="s">
        <v>7</v>
      </c>
      <c r="O11" s="179"/>
      <c r="P11" s="180" t="s">
        <v>9</v>
      </c>
      <c r="Q11" s="181"/>
      <c r="R11" s="173" t="s">
        <v>7</v>
      </c>
      <c r="S11" s="179"/>
      <c r="T11" s="180" t="s">
        <v>9</v>
      </c>
      <c r="U11" s="182"/>
      <c r="V11" s="410"/>
      <c r="W11" s="162" t="s">
        <v>2</v>
      </c>
      <c r="X11" s="170"/>
    </row>
    <row r="12" spans="1:24" ht="13.5" thickBot="1" x14ac:dyDescent="0.25">
      <c r="A12" s="410"/>
      <c r="B12" s="171" t="s">
        <v>8</v>
      </c>
      <c r="C12" s="183"/>
      <c r="D12" s="118"/>
      <c r="E12" s="172"/>
      <c r="F12" s="171" t="s">
        <v>8</v>
      </c>
      <c r="G12" s="183"/>
      <c r="H12" s="305"/>
      <c r="I12" s="172"/>
      <c r="J12" s="171" t="s">
        <v>8</v>
      </c>
      <c r="K12" s="183"/>
      <c r="L12" s="118"/>
      <c r="M12" s="172"/>
      <c r="N12" s="132" t="s">
        <v>8</v>
      </c>
      <c r="O12" s="183"/>
      <c r="P12" s="118"/>
      <c r="Q12" s="172"/>
      <c r="R12" s="171" t="s">
        <v>8</v>
      </c>
      <c r="S12" s="183"/>
      <c r="T12" s="118"/>
      <c r="U12" s="132"/>
      <c r="V12" s="410"/>
      <c r="W12" s="184"/>
      <c r="X12" s="185"/>
    </row>
    <row r="13" spans="1:24" x14ac:dyDescent="0.2">
      <c r="A13" s="410"/>
      <c r="B13" s="107" t="s">
        <v>3</v>
      </c>
      <c r="C13" s="105" t="s">
        <v>5</v>
      </c>
      <c r="D13" s="105" t="s">
        <v>10</v>
      </c>
      <c r="E13" s="106" t="s">
        <v>12</v>
      </c>
      <c r="F13" s="367" t="s">
        <v>3</v>
      </c>
      <c r="G13" s="368" t="s">
        <v>5</v>
      </c>
      <c r="H13" s="305" t="s">
        <v>10</v>
      </c>
      <c r="I13" s="306" t="s">
        <v>12</v>
      </c>
      <c r="J13" s="107" t="s">
        <v>3</v>
      </c>
      <c r="K13" s="105" t="s">
        <v>5</v>
      </c>
      <c r="L13" s="105" t="s">
        <v>10</v>
      </c>
      <c r="M13" s="106" t="s">
        <v>12</v>
      </c>
      <c r="N13" s="369" t="s">
        <v>3</v>
      </c>
      <c r="O13" s="105" t="s">
        <v>5</v>
      </c>
      <c r="P13" s="105" t="s">
        <v>10</v>
      </c>
      <c r="Q13" s="106" t="s">
        <v>12</v>
      </c>
      <c r="R13" s="107" t="s">
        <v>3</v>
      </c>
      <c r="S13" s="105" t="s">
        <v>5</v>
      </c>
      <c r="T13" s="105" t="s">
        <v>10</v>
      </c>
      <c r="U13" s="186" t="s">
        <v>12</v>
      </c>
      <c r="V13" s="410"/>
      <c r="W13" s="187" t="s">
        <v>10</v>
      </c>
      <c r="X13" s="188" t="s">
        <v>12</v>
      </c>
    </row>
    <row r="14" spans="1:24" ht="13.5" thickBot="1" x14ac:dyDescent="0.25">
      <c r="A14" s="410"/>
      <c r="B14" s="189" t="s">
        <v>4</v>
      </c>
      <c r="C14" s="190" t="s">
        <v>6</v>
      </c>
      <c r="D14" s="190" t="s">
        <v>11</v>
      </c>
      <c r="E14" s="188" t="s">
        <v>13</v>
      </c>
      <c r="F14" s="115" t="s">
        <v>4</v>
      </c>
      <c r="G14" s="113" t="s">
        <v>6</v>
      </c>
      <c r="H14" s="373" t="s">
        <v>11</v>
      </c>
      <c r="I14" s="114" t="s">
        <v>13</v>
      </c>
      <c r="J14" s="189" t="s">
        <v>4</v>
      </c>
      <c r="K14" s="190" t="s">
        <v>6</v>
      </c>
      <c r="L14" s="190" t="s">
        <v>11</v>
      </c>
      <c r="M14" s="188" t="s">
        <v>13</v>
      </c>
      <c r="N14" s="187" t="s">
        <v>4</v>
      </c>
      <c r="O14" s="190" t="s">
        <v>6</v>
      </c>
      <c r="P14" s="190" t="s">
        <v>11</v>
      </c>
      <c r="Q14" s="188" t="s">
        <v>13</v>
      </c>
      <c r="R14" s="189" t="s">
        <v>4</v>
      </c>
      <c r="S14" s="190" t="s">
        <v>6</v>
      </c>
      <c r="T14" s="190" t="s">
        <v>11</v>
      </c>
      <c r="U14" s="191" t="s">
        <v>13</v>
      </c>
      <c r="V14" s="410"/>
      <c r="W14" s="187" t="s">
        <v>11</v>
      </c>
      <c r="X14" s="188" t="s">
        <v>13</v>
      </c>
    </row>
    <row r="15" spans="1:24" x14ac:dyDescent="0.2">
      <c r="A15" s="266">
        <f ca="1">INDIRECT(ADDRESS(Данные!$A7,4,1,1,"Данные"), 1)</f>
        <v>45280</v>
      </c>
      <c r="B15" s="348">
        <f ca="1">ROUND(INDIRECT(ADDRESS(Данные!$A7,B$1,1,1,"Данные"), 1),2)</f>
        <v>4807.91</v>
      </c>
      <c r="C15" s="347">
        <f ca="1">ROUND(INDIRECT(ADDRESS(Данные!$A7,C$1,1,1,"Данные"), 1),2)</f>
        <v>1216.54</v>
      </c>
      <c r="D15" s="322"/>
      <c r="E15" s="265"/>
      <c r="F15" s="370">
        <f ca="1">ROUND(INDIRECT(ADDRESS(Данные!$A7,J$1,1,1,"Данные"), 1),2)</f>
        <v>202.4</v>
      </c>
      <c r="G15" s="371">
        <f ca="1">ROUND(INDIRECT(ADDRESS(Данные!$A7,K$1,1,1,"Данные"), 1),2)</f>
        <v>292.77</v>
      </c>
      <c r="H15" s="372" t="s">
        <v>2</v>
      </c>
      <c r="I15" s="374" t="s">
        <v>2</v>
      </c>
      <c r="J15" s="348">
        <f ca="1">ROUND(INDIRECT(ADDRESS(Данные!$A7,J$1,1,1,"Данные"), 1),2)</f>
        <v>202.4</v>
      </c>
      <c r="K15" s="347">
        <f ca="1">ROUND(INDIRECT(ADDRESS(Данные!$A7,K$1,1,1,"Данные"), 1),2)</f>
        <v>292.77</v>
      </c>
      <c r="L15" s="322" t="s">
        <v>2</v>
      </c>
      <c r="M15" s="330" t="s">
        <v>2</v>
      </c>
      <c r="N15" s="326"/>
      <c r="O15" s="322"/>
      <c r="P15" s="322" t="s">
        <v>2</v>
      </c>
      <c r="Q15" s="328" t="s">
        <v>2</v>
      </c>
      <c r="R15" s="318"/>
      <c r="S15" s="322"/>
      <c r="T15" s="322" t="s">
        <v>2</v>
      </c>
      <c r="U15" s="124" t="s">
        <v>2</v>
      </c>
      <c r="V15" s="313">
        <f ca="1">$A15</f>
        <v>45280</v>
      </c>
      <c r="W15" s="334" t="s">
        <v>2</v>
      </c>
      <c r="X15" s="167" t="s">
        <v>2</v>
      </c>
    </row>
    <row r="16" spans="1:24" x14ac:dyDescent="0.2">
      <c r="A16" s="296">
        <f ca="1">INDIRECT(ADDRESS(Данные!$A8,4,1,1,"Данные"), 1)</f>
        <v>45280.020833333336</v>
      </c>
      <c r="B16" s="123">
        <f ca="1">ROUND(INDIRECT(ADDRESS(Данные!$A8,B$1,1,1,"Данные"), 1),2)</f>
        <v>4808.0600000000004</v>
      </c>
      <c r="C16" s="129">
        <f ca="1">ROUND(INDIRECT(ADDRESS(Данные!$A8,C$1,1,1,"Данные"), 1),2)</f>
        <v>1216.55</v>
      </c>
      <c r="D16" s="152">
        <f ca="1">(B16-B15)*D$10</f>
        <v>300.00000000109139</v>
      </c>
      <c r="E16" s="316">
        <f ca="1">(C16-C15)*D$10</f>
        <v>19.99999999998181</v>
      </c>
      <c r="F16" s="349">
        <f ca="1">ROUND(INDIRECT(ADDRESS(Данные!$A8,J$1,1,1,"Данные"), 1),2)</f>
        <v>202.42</v>
      </c>
      <c r="G16" s="129">
        <f ca="1">ROUND(INDIRECT(ADDRESS(Данные!$A8,K$1,1,1,"Данные"), 1),2)</f>
        <v>292.77</v>
      </c>
      <c r="H16" s="152">
        <f ca="1">(F16-F15)*H$10</f>
        <v>29.999999999972715</v>
      </c>
      <c r="I16" s="314">
        <f ca="1">(G16-G15)*H$10</f>
        <v>0</v>
      </c>
      <c r="J16" s="349">
        <f ca="1">ROUND(INDIRECT(ADDRESS(Данные!$A8,J$1,1,1,"Данные"), 1),2)</f>
        <v>202.42</v>
      </c>
      <c r="K16" s="353">
        <f ca="1">ROUND(INDIRECT(ADDRESS(Данные!$A8,K$1,1,1,"Данные"), 1),2)</f>
        <v>292.77</v>
      </c>
      <c r="L16" s="152">
        <f ca="1">(J16-J15)*L$10</f>
        <v>11.999999999989086</v>
      </c>
      <c r="M16" s="316">
        <f ca="1">(K16-K15)*L$10</f>
        <v>0</v>
      </c>
      <c r="N16" s="317"/>
      <c r="O16" s="312"/>
      <c r="P16" s="312"/>
      <c r="Q16" s="314"/>
      <c r="R16" s="315"/>
      <c r="S16" s="312"/>
      <c r="T16" s="312"/>
      <c r="U16" s="264"/>
      <c r="V16" s="331">
        <f t="shared" ref="V16:V63" ca="1" si="0">$A16</f>
        <v>45280.020833333336</v>
      </c>
      <c r="W16" s="335">
        <f ca="1">D16+H16+L16+P16+T16</f>
        <v>342.00000000105319</v>
      </c>
      <c r="X16" s="339">
        <f ca="1">E16+I16+M16+Q16+U16</f>
        <v>19.99999999998181</v>
      </c>
    </row>
    <row r="17" spans="1:24" x14ac:dyDescent="0.2">
      <c r="A17" s="296">
        <f ca="1">INDIRECT(ADDRESS(Данные!$A9,4,1,1,"Данные"), 1)</f>
        <v>45280.041666666664</v>
      </c>
      <c r="B17" s="123">
        <f ca="1">ROUND(INDIRECT(ADDRESS(Данные!$A9,B$1,1,1,"Данные"), 1),2)</f>
        <v>4808.21</v>
      </c>
      <c r="C17" s="129">
        <f ca="1">ROUND(INDIRECT(ADDRESS(Данные!$A9,C$1,1,1,"Данные"), 1),2)</f>
        <v>1216.57</v>
      </c>
      <c r="D17" s="152">
        <f ca="1">(B17-B15)*D$10</f>
        <v>600.0000000003638</v>
      </c>
      <c r="E17" s="316">
        <f ca="1">(C17-C15)*D$10</f>
        <v>59.99999999994543</v>
      </c>
      <c r="F17" s="349">
        <f ca="1">ROUND(INDIRECT(ADDRESS(Данные!$A9,J$1,1,1,"Данные"), 1),2)</f>
        <v>202.43</v>
      </c>
      <c r="G17" s="129">
        <f ca="1">ROUND(INDIRECT(ADDRESS(Данные!$A9,K$1,1,1,"Данные"), 1),2)</f>
        <v>292.77999999999997</v>
      </c>
      <c r="H17" s="152">
        <f ca="1">(F17-F15)*H$10</f>
        <v>45.000000000001705</v>
      </c>
      <c r="I17" s="314">
        <f ca="1">(G17-G15)*H$10</f>
        <v>14.999999999986358</v>
      </c>
      <c r="J17" s="349">
        <f ca="1">ROUND(INDIRECT(ADDRESS(Данные!$A9,J$1,1,1,"Данные"), 1),2)</f>
        <v>202.43</v>
      </c>
      <c r="K17" s="353">
        <f ca="1">ROUND(INDIRECT(ADDRESS(Данные!$A9,K$1,1,1,"Данные"), 1),2)</f>
        <v>292.77999999999997</v>
      </c>
      <c r="L17" s="152">
        <f ca="1">(J17-J15)*L$10</f>
        <v>18.000000000000682</v>
      </c>
      <c r="M17" s="316">
        <f ca="1">(K17-K15)*L$10</f>
        <v>5.999999999994543</v>
      </c>
      <c r="N17" s="317"/>
      <c r="O17" s="128"/>
      <c r="P17" s="152">
        <f>(N17-N15)*P10</f>
        <v>0</v>
      </c>
      <c r="Q17" s="314">
        <f>(O17-O15)*Q10</f>
        <v>0</v>
      </c>
      <c r="R17" s="315"/>
      <c r="S17" s="129"/>
      <c r="T17" s="152">
        <f>(R17-R15)*T10</f>
        <v>0</v>
      </c>
      <c r="U17" s="195">
        <f>(S17-S15)*U10</f>
        <v>0</v>
      </c>
      <c r="V17" s="331">
        <f t="shared" ca="1" si="0"/>
        <v>45280.041666666664</v>
      </c>
      <c r="W17" s="335">
        <f ca="1">D17+H17+L17+P17+T17</f>
        <v>663.00000000036619</v>
      </c>
      <c r="X17" s="197">
        <f ca="1">E17+I17+M17+Q17+U17</f>
        <v>80.999999999926331</v>
      </c>
    </row>
    <row r="18" spans="1:24" x14ac:dyDescent="0.2">
      <c r="A18" s="296">
        <f ca="1">INDIRECT(ADDRESS(Данные!$A10,4,1,1,"Данные"), 1)</f>
        <v>45280.0625</v>
      </c>
      <c r="B18" s="123">
        <f ca="1">ROUND(INDIRECT(ADDRESS(Данные!$A10,B$1,1,1,"Данные"), 1),2)</f>
        <v>4808.3500000000004</v>
      </c>
      <c r="C18" s="129">
        <f ca="1">ROUND(INDIRECT(ADDRESS(Данные!$A10,C$1,1,1,"Данные"), 1),2)</f>
        <v>1216.5899999999999</v>
      </c>
      <c r="D18" s="152">
        <f ca="1">(B18-B17)*D$10</f>
        <v>280.00000000065484</v>
      </c>
      <c r="E18" s="316">
        <f ca="1">(C18-C17)*D$10</f>
        <v>39.99999999996362</v>
      </c>
      <c r="F18" s="349">
        <f ca="1">ROUND(INDIRECT(ADDRESS(Данные!$A10,J$1,1,1,"Данные"), 1),2)</f>
        <v>202.44</v>
      </c>
      <c r="G18" s="129">
        <f ca="1">ROUND(INDIRECT(ADDRESS(Данные!$A10,K$1,1,1,"Данные"), 1),2)</f>
        <v>292.77999999999997</v>
      </c>
      <c r="H18" s="152">
        <f ca="1">(F18-F17)*H$10</f>
        <v>14.999999999986358</v>
      </c>
      <c r="I18" s="314">
        <f ca="1">(G18-G17)*H$10</f>
        <v>0</v>
      </c>
      <c r="J18" s="349">
        <f ca="1">ROUND(INDIRECT(ADDRESS(Данные!$A10,J$1,1,1,"Данные"), 1),2)</f>
        <v>202.44</v>
      </c>
      <c r="K18" s="353">
        <f ca="1">ROUND(INDIRECT(ADDRESS(Данные!$A10,K$1,1,1,"Данные"), 1),2)</f>
        <v>292.77999999999997</v>
      </c>
      <c r="L18" s="152">
        <f ca="1">(J18-J17)*L$10</f>
        <v>5.999999999994543</v>
      </c>
      <c r="M18" s="316">
        <f ca="1">(K18-K17)*L$10</f>
        <v>0</v>
      </c>
      <c r="N18" s="317"/>
      <c r="O18" s="128"/>
      <c r="P18" s="152"/>
      <c r="Q18" s="314"/>
      <c r="R18" s="315"/>
      <c r="S18" s="129"/>
      <c r="T18" s="152"/>
      <c r="U18" s="195"/>
      <c r="V18" s="331">
        <f t="shared" ca="1" si="0"/>
        <v>45280.0625</v>
      </c>
      <c r="W18" s="335">
        <f t="shared" ref="W18:W63" ca="1" si="1">D18+H18+L18+P18+T18</f>
        <v>301.00000000063574</v>
      </c>
      <c r="X18" s="339">
        <f t="shared" ref="X18:X63" ca="1" si="2">E18+I18+M18+Q18+U18</f>
        <v>39.99999999996362</v>
      </c>
    </row>
    <row r="19" spans="1:24" x14ac:dyDescent="0.2">
      <c r="A19" s="296">
        <f ca="1">INDIRECT(ADDRESS(Данные!$A11,4,1,1,"Данные"), 1)</f>
        <v>45280.083333333336</v>
      </c>
      <c r="B19" s="123">
        <f ca="1">ROUND(INDIRECT(ADDRESS(Данные!$A11,B$1,1,1,"Данные"), 1),2)</f>
        <v>4808.5</v>
      </c>
      <c r="C19" s="129">
        <f ca="1">ROUND(INDIRECT(ADDRESS(Данные!$A11,C$1,1,1,"Данные"), 1),2)</f>
        <v>1216.6099999999999</v>
      </c>
      <c r="D19" s="152">
        <f ca="1">(B19-B17)*D$10</f>
        <v>579.99999999992724</v>
      </c>
      <c r="E19" s="316">
        <f ca="1">(C19-C17)*D$10</f>
        <v>79.99999999992724</v>
      </c>
      <c r="F19" s="349">
        <f ca="1">ROUND(INDIRECT(ADDRESS(Данные!$A11,J$1,1,1,"Данные"), 1),2)</f>
        <v>202.45</v>
      </c>
      <c r="G19" s="129">
        <f ca="1">ROUND(INDIRECT(ADDRESS(Данные!$A11,K$1,1,1,"Данные"), 1),2)</f>
        <v>292.79000000000002</v>
      </c>
      <c r="H19" s="152">
        <f ca="1">(F19-F17)*H$10</f>
        <v>29.999999999972715</v>
      </c>
      <c r="I19" s="314">
        <f ca="1">(G19-G17)*H$10</f>
        <v>15.000000000071623</v>
      </c>
      <c r="J19" s="349">
        <f ca="1">ROUND(INDIRECT(ADDRESS(Данные!$A11,J$1,1,1,"Данные"), 1),2)</f>
        <v>202.45</v>
      </c>
      <c r="K19" s="353">
        <f ca="1">ROUND(INDIRECT(ADDRESS(Данные!$A11,K$1,1,1,"Данные"), 1),2)</f>
        <v>292.79000000000002</v>
      </c>
      <c r="L19" s="152">
        <f ca="1">(J19-J17)*L$10</f>
        <v>11.999999999989086</v>
      </c>
      <c r="M19" s="316">
        <f ca="1">(K19-K17)*L$10</f>
        <v>6.0000000000286491</v>
      </c>
      <c r="N19" s="317"/>
      <c r="O19" s="128"/>
      <c r="P19" s="152">
        <f>(N19-N17)*P10</f>
        <v>0</v>
      </c>
      <c r="Q19" s="314">
        <f>(O19-O17)*Q10</f>
        <v>0</v>
      </c>
      <c r="R19" s="315"/>
      <c r="S19" s="129"/>
      <c r="T19" s="152">
        <f>(R19-R17)*T10</f>
        <v>0</v>
      </c>
      <c r="U19" s="195">
        <f>(S19-S17)*U10</f>
        <v>0</v>
      </c>
      <c r="V19" s="331">
        <f t="shared" ca="1" si="0"/>
        <v>45280.083333333336</v>
      </c>
      <c r="W19" s="335">
        <f t="shared" ca="1" si="1"/>
        <v>621.99999999988904</v>
      </c>
      <c r="X19" s="339">
        <f t="shared" ca="1" si="2"/>
        <v>101.00000000002751</v>
      </c>
    </row>
    <row r="20" spans="1:24" x14ac:dyDescent="0.2">
      <c r="A20" s="296">
        <f ca="1">INDIRECT(ADDRESS(Данные!$A12,4,1,1,"Данные"), 1)</f>
        <v>45280.104166666664</v>
      </c>
      <c r="B20" s="123">
        <f ca="1">ROUND(INDIRECT(ADDRESS(Данные!$A12,B$1,1,1,"Данные"), 1),2)</f>
        <v>4808.6400000000003</v>
      </c>
      <c r="C20" s="129">
        <f ca="1">ROUND(INDIRECT(ADDRESS(Данные!$A12,C$1,1,1,"Данные"), 1),2)</f>
        <v>1216.6300000000001</v>
      </c>
      <c r="D20" s="152">
        <f ca="1">(B20-B19)*D$10</f>
        <v>280.00000000065484</v>
      </c>
      <c r="E20" s="316">
        <f ca="1">(C20-C19)*D$10</f>
        <v>40.000000000418368</v>
      </c>
      <c r="F20" s="349">
        <f ca="1">ROUND(INDIRECT(ADDRESS(Данные!$A12,J$1,1,1,"Данные"), 1),2)</f>
        <v>202.46</v>
      </c>
      <c r="G20" s="129">
        <f ca="1">ROUND(INDIRECT(ADDRESS(Данные!$A12,K$1,1,1,"Данные"), 1),2)</f>
        <v>292.79000000000002</v>
      </c>
      <c r="H20" s="152">
        <f ca="1">(F20-F19)*H$10</f>
        <v>15.00000000002899</v>
      </c>
      <c r="I20" s="314">
        <f ca="1">(G20-G19)*H$10</f>
        <v>0</v>
      </c>
      <c r="J20" s="349">
        <f ca="1">ROUND(INDIRECT(ADDRESS(Данные!$A12,J$1,1,1,"Данные"), 1),2)</f>
        <v>202.46</v>
      </c>
      <c r="K20" s="353">
        <f ca="1">ROUND(INDIRECT(ADDRESS(Данные!$A12,K$1,1,1,"Данные"), 1),2)</f>
        <v>292.79000000000002</v>
      </c>
      <c r="L20" s="152">
        <f ca="1">(J20-J19)*L$10</f>
        <v>6.0000000000115961</v>
      </c>
      <c r="M20" s="316">
        <f ca="1">(K20-K19)*L$10</f>
        <v>0</v>
      </c>
      <c r="N20" s="317"/>
      <c r="O20" s="128"/>
      <c r="P20" s="152"/>
      <c r="Q20" s="314"/>
      <c r="R20" s="315"/>
      <c r="S20" s="129"/>
      <c r="T20" s="152"/>
      <c r="U20" s="195"/>
      <c r="V20" s="331">
        <f t="shared" ca="1" si="0"/>
        <v>45280.104166666664</v>
      </c>
      <c r="W20" s="335">
        <f t="shared" ca="1" si="1"/>
        <v>301.00000000069542</v>
      </c>
      <c r="X20" s="339">
        <f t="shared" ca="1" si="2"/>
        <v>40.000000000418368</v>
      </c>
    </row>
    <row r="21" spans="1:24" x14ac:dyDescent="0.2">
      <c r="A21" s="296">
        <f ca="1">INDIRECT(ADDRESS(Данные!$A13,4,1,1,"Данные"), 1)</f>
        <v>45280.125</v>
      </c>
      <c r="B21" s="123">
        <f ca="1">ROUND(INDIRECT(ADDRESS(Данные!$A13,B$1,1,1,"Данные"), 1),2)</f>
        <v>4808.79</v>
      </c>
      <c r="C21" s="129">
        <f ca="1">ROUND(INDIRECT(ADDRESS(Данные!$A13,C$1,1,1,"Данные"), 1),2)</f>
        <v>1216.6400000000001</v>
      </c>
      <c r="D21" s="152">
        <f ca="1">(B21-B19)*D$10</f>
        <v>579.99999999992724</v>
      </c>
      <c r="E21" s="316">
        <f ca="1">(C21-C19)*D$10</f>
        <v>60.000000000400178</v>
      </c>
      <c r="F21" s="349">
        <f ca="1">ROUND(INDIRECT(ADDRESS(Данные!$A13,J$1,1,1,"Данные"), 1),2)</f>
        <v>202.48</v>
      </c>
      <c r="G21" s="129">
        <f ca="1">ROUND(INDIRECT(ADDRESS(Данные!$A13,K$1,1,1,"Данные"), 1),2)</f>
        <v>292.8</v>
      </c>
      <c r="H21" s="152">
        <f ca="1">(F21-F19)*H$10</f>
        <v>45.000000000001705</v>
      </c>
      <c r="I21" s="314">
        <f ca="1">(G21-G19)*H$10</f>
        <v>14.999999999986358</v>
      </c>
      <c r="J21" s="349">
        <f ca="1">ROUND(INDIRECT(ADDRESS(Данные!$A13,J$1,1,1,"Данные"), 1),2)</f>
        <v>202.48</v>
      </c>
      <c r="K21" s="353">
        <f ca="1">ROUND(INDIRECT(ADDRESS(Данные!$A13,K$1,1,1,"Данные"), 1),2)</f>
        <v>292.8</v>
      </c>
      <c r="L21" s="152">
        <f ca="1">(J21-J19)*L$10</f>
        <v>18.000000000000682</v>
      </c>
      <c r="M21" s="316">
        <f ca="1">(K21-K19)*L$10</f>
        <v>5.999999999994543</v>
      </c>
      <c r="N21" s="317"/>
      <c r="O21" s="128"/>
      <c r="P21" s="152">
        <f>(N21-N19)*P10</f>
        <v>0</v>
      </c>
      <c r="Q21" s="314">
        <f>(O21-O19)*Q10</f>
        <v>0</v>
      </c>
      <c r="R21" s="315"/>
      <c r="S21" s="129"/>
      <c r="T21" s="152">
        <f>(R21-R19)*T10</f>
        <v>0</v>
      </c>
      <c r="U21" s="195">
        <f>(S21-S19)*U10</f>
        <v>0</v>
      </c>
      <c r="V21" s="331">
        <f t="shared" ca="1" si="0"/>
        <v>45280.125</v>
      </c>
      <c r="W21" s="335">
        <f t="shared" ca="1" si="1"/>
        <v>642.99999999992963</v>
      </c>
      <c r="X21" s="339">
        <f t="shared" ca="1" si="2"/>
        <v>81.000000000381078</v>
      </c>
    </row>
    <row r="22" spans="1:24" x14ac:dyDescent="0.2">
      <c r="A22" s="296">
        <f ca="1">INDIRECT(ADDRESS(Данные!$A14,4,1,1,"Данные"), 1)</f>
        <v>45280.145833333336</v>
      </c>
      <c r="B22" s="123">
        <f ca="1">ROUND(INDIRECT(ADDRESS(Данные!$A14,B$1,1,1,"Данные"), 1),2)</f>
        <v>4808.93</v>
      </c>
      <c r="C22" s="129">
        <f ca="1">ROUND(INDIRECT(ADDRESS(Данные!$A14,C$1,1,1,"Данные"), 1),2)</f>
        <v>1216.6600000000001</v>
      </c>
      <c r="D22" s="152">
        <f ca="1">(B22-B21)*D$10</f>
        <v>280.00000000065484</v>
      </c>
      <c r="E22" s="316">
        <f ca="1">(C22-C21)*D$10</f>
        <v>39.99999999996362</v>
      </c>
      <c r="F22" s="349">
        <f ca="1">ROUND(INDIRECT(ADDRESS(Данные!$A14,J$1,1,1,"Данные"), 1),2)</f>
        <v>202.49</v>
      </c>
      <c r="G22" s="129">
        <f ca="1">ROUND(INDIRECT(ADDRESS(Данные!$A14,K$1,1,1,"Данные"), 1),2)</f>
        <v>292.8</v>
      </c>
      <c r="H22" s="152">
        <f ca="1">(F22-F21)*H$10</f>
        <v>15.00000000002899</v>
      </c>
      <c r="I22" s="314">
        <f ca="1">(G22-G21)*H$10</f>
        <v>0</v>
      </c>
      <c r="J22" s="349">
        <f ca="1">ROUND(INDIRECT(ADDRESS(Данные!$A14,J$1,1,1,"Данные"), 1),2)</f>
        <v>202.49</v>
      </c>
      <c r="K22" s="353">
        <f ca="1">ROUND(INDIRECT(ADDRESS(Данные!$A14,K$1,1,1,"Данные"), 1),2)</f>
        <v>292.8</v>
      </c>
      <c r="L22" s="152">
        <f ca="1">(J22-J21)*L$10</f>
        <v>6.0000000000115961</v>
      </c>
      <c r="M22" s="316">
        <f ca="1">(K22-K21)*L$10</f>
        <v>0</v>
      </c>
      <c r="N22" s="317"/>
      <c r="O22" s="128"/>
      <c r="P22" s="152"/>
      <c r="Q22" s="314"/>
      <c r="R22" s="315"/>
      <c r="S22" s="129"/>
      <c r="T22" s="152"/>
      <c r="U22" s="195"/>
      <c r="V22" s="331">
        <f t="shared" ca="1" si="0"/>
        <v>45280.145833333336</v>
      </c>
      <c r="W22" s="335">
        <f t="shared" ca="1" si="1"/>
        <v>301.00000000069542</v>
      </c>
      <c r="X22" s="339">
        <f t="shared" ca="1" si="2"/>
        <v>39.99999999996362</v>
      </c>
    </row>
    <row r="23" spans="1:24" x14ac:dyDescent="0.2">
      <c r="A23" s="296">
        <f ca="1">INDIRECT(ADDRESS(Данные!$A15,4,1,1,"Данные"), 1)</f>
        <v>45280.166666666664</v>
      </c>
      <c r="B23" s="123">
        <f ca="1">ROUND(INDIRECT(ADDRESS(Данные!$A15,B$1,1,1,"Данные"), 1),2)</f>
        <v>4809.08</v>
      </c>
      <c r="C23" s="129">
        <f ca="1">ROUND(INDIRECT(ADDRESS(Данные!$A15,C$1,1,1,"Данные"), 1),2)</f>
        <v>1216.68</v>
      </c>
      <c r="D23" s="152">
        <f ca="1">(B23-B21)*D$10</f>
        <v>579.99999999992724</v>
      </c>
      <c r="E23" s="316">
        <f ca="1">(C23-C21)*D$10</f>
        <v>79.99999999992724</v>
      </c>
      <c r="F23" s="349">
        <f ca="1">ROUND(INDIRECT(ADDRESS(Данные!$A15,J$1,1,1,"Данные"), 1),2)</f>
        <v>202.5</v>
      </c>
      <c r="G23" s="129">
        <f ca="1">ROUND(INDIRECT(ADDRESS(Данные!$A15,K$1,1,1,"Данные"), 1),2)</f>
        <v>292.81</v>
      </c>
      <c r="H23" s="152">
        <f ca="1">(F23-F21)*H$10</f>
        <v>30.000000000015348</v>
      </c>
      <c r="I23" s="314">
        <f ca="1">(G23-G21)*H$10</f>
        <v>14.999999999986358</v>
      </c>
      <c r="J23" s="349">
        <f ca="1">ROUND(INDIRECT(ADDRESS(Данные!$A15,J$1,1,1,"Данные"), 1),2)</f>
        <v>202.5</v>
      </c>
      <c r="K23" s="353">
        <f ca="1">ROUND(INDIRECT(ADDRESS(Данные!$A15,K$1,1,1,"Данные"), 1),2)</f>
        <v>292.81</v>
      </c>
      <c r="L23" s="152">
        <f ca="1">(J23-J21)*L$10</f>
        <v>12.000000000006139</v>
      </c>
      <c r="M23" s="316">
        <f ca="1">(K23-K21)*L$10</f>
        <v>5.999999999994543</v>
      </c>
      <c r="N23" s="317"/>
      <c r="O23" s="128"/>
      <c r="P23" s="152">
        <f>(N23-N21)*P10</f>
        <v>0</v>
      </c>
      <c r="Q23" s="314">
        <f>(O23-O21)*Q10</f>
        <v>0</v>
      </c>
      <c r="R23" s="315"/>
      <c r="S23" s="129"/>
      <c r="T23" s="152">
        <f>(R23-R21)*T10</f>
        <v>0</v>
      </c>
      <c r="U23" s="195">
        <f>(S23-S21)*U10</f>
        <v>0</v>
      </c>
      <c r="V23" s="331">
        <f t="shared" ca="1" si="0"/>
        <v>45280.166666666664</v>
      </c>
      <c r="W23" s="335">
        <f t="shared" ca="1" si="1"/>
        <v>621.99999999994873</v>
      </c>
      <c r="X23" s="339">
        <f t="shared" ca="1" si="2"/>
        <v>100.99999999990814</v>
      </c>
    </row>
    <row r="24" spans="1:24" x14ac:dyDescent="0.2">
      <c r="A24" s="296">
        <f ca="1">INDIRECT(ADDRESS(Данные!$A16,4,1,1,"Данные"), 1)</f>
        <v>45280.1875</v>
      </c>
      <c r="B24" s="123">
        <f ca="1">ROUND(INDIRECT(ADDRESS(Данные!$A16,B$1,1,1,"Данные"), 1),2)</f>
        <v>4809.2299999999996</v>
      </c>
      <c r="C24" s="129">
        <f ca="1">ROUND(INDIRECT(ADDRESS(Данные!$A16,C$1,1,1,"Данные"), 1),2)</f>
        <v>1216.7</v>
      </c>
      <c r="D24" s="152">
        <f ca="1">(B24-B23)*D$10</f>
        <v>299.9999999992724</v>
      </c>
      <c r="E24" s="316">
        <f ca="1">(C24-C23)*D$10</f>
        <v>39.99999999996362</v>
      </c>
      <c r="F24" s="349">
        <f ca="1">ROUND(INDIRECT(ADDRESS(Данные!$A16,J$1,1,1,"Данные"), 1),2)</f>
        <v>202.51</v>
      </c>
      <c r="G24" s="129">
        <f ca="1">ROUND(INDIRECT(ADDRESS(Данные!$A16,K$1,1,1,"Данные"), 1),2)</f>
        <v>292.81</v>
      </c>
      <c r="H24" s="152">
        <f ca="1">(F24-F23)*H$10</f>
        <v>14.999999999986358</v>
      </c>
      <c r="I24" s="314">
        <f ca="1">(G24-G23)*H$10</f>
        <v>0</v>
      </c>
      <c r="J24" s="349">
        <f ca="1">ROUND(INDIRECT(ADDRESS(Данные!$A16,J$1,1,1,"Данные"), 1),2)</f>
        <v>202.51</v>
      </c>
      <c r="K24" s="353">
        <f ca="1">ROUND(INDIRECT(ADDRESS(Данные!$A16,K$1,1,1,"Данные"), 1),2)</f>
        <v>292.81</v>
      </c>
      <c r="L24" s="152">
        <f ca="1">(J24-J23)*L$10</f>
        <v>5.999999999994543</v>
      </c>
      <c r="M24" s="316">
        <f ca="1">(K24-K23)*L$10</f>
        <v>0</v>
      </c>
      <c r="N24" s="317"/>
      <c r="O24" s="128"/>
      <c r="P24" s="152"/>
      <c r="Q24" s="314"/>
      <c r="R24" s="315"/>
      <c r="S24" s="129"/>
      <c r="T24" s="152"/>
      <c r="U24" s="195"/>
      <c r="V24" s="331">
        <f t="shared" ca="1" si="0"/>
        <v>45280.1875</v>
      </c>
      <c r="W24" s="335">
        <f t="shared" ca="1" si="1"/>
        <v>320.9999999992533</v>
      </c>
      <c r="X24" s="339">
        <f t="shared" ca="1" si="2"/>
        <v>39.99999999996362</v>
      </c>
    </row>
    <row r="25" spans="1:24" x14ac:dyDescent="0.2">
      <c r="A25" s="296">
        <f ca="1">INDIRECT(ADDRESS(Данные!$A17,4,1,1,"Данные"), 1)</f>
        <v>45280.208333333336</v>
      </c>
      <c r="B25" s="123">
        <f ca="1">ROUND(INDIRECT(ADDRESS(Данные!$A17,B$1,1,1,"Данные"), 1),2)</f>
        <v>4809.38</v>
      </c>
      <c r="C25" s="129">
        <f ca="1">ROUND(INDIRECT(ADDRESS(Данные!$A17,C$1,1,1,"Данные"), 1),2)</f>
        <v>1216.72</v>
      </c>
      <c r="D25" s="152">
        <f ca="1">(B25-B23)*D$10</f>
        <v>600.0000000003638</v>
      </c>
      <c r="E25" s="316">
        <f ca="1">(C25-C23)*D$10</f>
        <v>79.99999999992724</v>
      </c>
      <c r="F25" s="349">
        <f ca="1">ROUND(INDIRECT(ADDRESS(Данные!$A17,J$1,1,1,"Данные"), 1),2)</f>
        <v>202.52</v>
      </c>
      <c r="G25" s="129">
        <f ca="1">ROUND(INDIRECT(ADDRESS(Данные!$A17,K$1,1,1,"Данные"), 1),2)</f>
        <v>292.82</v>
      </c>
      <c r="H25" s="152">
        <f ca="1">(F25-F23)*H$10</f>
        <v>30.000000000015348</v>
      </c>
      <c r="I25" s="314">
        <f ca="1">(G25-G23)*H$10</f>
        <v>14.999999999986358</v>
      </c>
      <c r="J25" s="349">
        <f ca="1">ROUND(INDIRECT(ADDRESS(Данные!$A17,J$1,1,1,"Данные"), 1),2)</f>
        <v>202.52</v>
      </c>
      <c r="K25" s="353">
        <f ca="1">ROUND(INDIRECT(ADDRESS(Данные!$A17,K$1,1,1,"Данные"), 1),2)</f>
        <v>292.82</v>
      </c>
      <c r="L25" s="152">
        <f ca="1">(J25-J23)*L$10</f>
        <v>12.000000000006139</v>
      </c>
      <c r="M25" s="316">
        <f ca="1">(K25-K23)*L$10</f>
        <v>5.999999999994543</v>
      </c>
      <c r="N25" s="317"/>
      <c r="O25" s="128"/>
      <c r="P25" s="152">
        <f>(N25-N23)*P10</f>
        <v>0</v>
      </c>
      <c r="Q25" s="314">
        <f>(O25-O23)*Q10</f>
        <v>0</v>
      </c>
      <c r="R25" s="315"/>
      <c r="S25" s="129"/>
      <c r="T25" s="152">
        <f>(R25-R23)*T10</f>
        <v>0</v>
      </c>
      <c r="U25" s="195">
        <f>(S25-S23)*U10</f>
        <v>0</v>
      </c>
      <c r="V25" s="331">
        <f t="shared" ca="1" si="0"/>
        <v>45280.208333333336</v>
      </c>
      <c r="W25" s="335">
        <f t="shared" ca="1" si="1"/>
        <v>642.00000000038528</v>
      </c>
      <c r="X25" s="339">
        <f t="shared" ca="1" si="2"/>
        <v>100.99999999990814</v>
      </c>
    </row>
    <row r="26" spans="1:24" x14ac:dyDescent="0.2">
      <c r="A26" s="296">
        <f ca="1">INDIRECT(ADDRESS(Данные!$A18,4,1,1,"Данные"), 1)</f>
        <v>45280.229166666664</v>
      </c>
      <c r="B26" s="123">
        <f ca="1">ROUND(INDIRECT(ADDRESS(Данные!$A18,B$1,1,1,"Данные"), 1),2)</f>
        <v>4809.53</v>
      </c>
      <c r="C26" s="129">
        <f ca="1">ROUND(INDIRECT(ADDRESS(Данные!$A18,C$1,1,1,"Данные"), 1),2)</f>
        <v>1216.74</v>
      </c>
      <c r="D26" s="152">
        <f ca="1">(B26-B25)*D$10</f>
        <v>299.9999999992724</v>
      </c>
      <c r="E26" s="316">
        <f ca="1">(C26-C25)*D$10</f>
        <v>39.99999999996362</v>
      </c>
      <c r="F26" s="349">
        <f ca="1">ROUND(INDIRECT(ADDRESS(Данные!$A18,J$1,1,1,"Данные"), 1),2)</f>
        <v>202.53</v>
      </c>
      <c r="G26" s="129">
        <f ca="1">ROUND(INDIRECT(ADDRESS(Данные!$A18,K$1,1,1,"Данные"), 1),2)</f>
        <v>292.83</v>
      </c>
      <c r="H26" s="152">
        <f ca="1">(F26-F25)*H$10</f>
        <v>14.999999999986358</v>
      </c>
      <c r="I26" s="314">
        <f ca="1">(G26-G25)*H$10</f>
        <v>14.999999999986358</v>
      </c>
      <c r="J26" s="349">
        <f ca="1">ROUND(INDIRECT(ADDRESS(Данные!$A18,J$1,1,1,"Данные"), 1),2)</f>
        <v>202.53</v>
      </c>
      <c r="K26" s="353">
        <f ca="1">ROUND(INDIRECT(ADDRESS(Данные!$A18,K$1,1,1,"Данные"), 1),2)</f>
        <v>292.83</v>
      </c>
      <c r="L26" s="152">
        <f ca="1">(J26-J25)*L$10</f>
        <v>5.999999999994543</v>
      </c>
      <c r="M26" s="316">
        <f ca="1">(K26-K25)*L$10</f>
        <v>5.999999999994543</v>
      </c>
      <c r="N26" s="317"/>
      <c r="O26" s="128" t="s">
        <v>2</v>
      </c>
      <c r="P26" s="152"/>
      <c r="Q26" s="314"/>
      <c r="R26" s="315"/>
      <c r="S26" s="129"/>
      <c r="T26" s="152"/>
      <c r="U26" s="195"/>
      <c r="V26" s="331">
        <f t="shared" ca="1" si="0"/>
        <v>45280.229166666664</v>
      </c>
      <c r="W26" s="335">
        <f t="shared" ca="1" si="1"/>
        <v>320.9999999992533</v>
      </c>
      <c r="X26" s="339">
        <f t="shared" ca="1" si="2"/>
        <v>60.999999999944521</v>
      </c>
    </row>
    <row r="27" spans="1:24" x14ac:dyDescent="0.2">
      <c r="A27" s="296">
        <f ca="1">INDIRECT(ADDRESS(Данные!$A19,4,1,1,"Данные"), 1)</f>
        <v>45280.25</v>
      </c>
      <c r="B27" s="123">
        <f ca="1">ROUND(INDIRECT(ADDRESS(Данные!$A19,B$1,1,1,"Данные"), 1),2)</f>
        <v>4809.68</v>
      </c>
      <c r="C27" s="129">
        <f ca="1">ROUND(INDIRECT(ADDRESS(Данные!$A19,C$1,1,1,"Данные"), 1),2)</f>
        <v>1216.76</v>
      </c>
      <c r="D27" s="152">
        <f ca="1">(B27-B25)*D$10</f>
        <v>600.0000000003638</v>
      </c>
      <c r="E27" s="316">
        <f ca="1">(C27-C25)*D$10</f>
        <v>79.99999999992724</v>
      </c>
      <c r="F27" s="349">
        <f ca="1">ROUND(INDIRECT(ADDRESS(Данные!$A19,J$1,1,1,"Данные"), 1),2)</f>
        <v>202.54</v>
      </c>
      <c r="G27" s="129">
        <f ca="1">ROUND(INDIRECT(ADDRESS(Данные!$A19,K$1,1,1,"Данные"), 1),2)</f>
        <v>292.83</v>
      </c>
      <c r="H27" s="152">
        <f ca="1">(F27-F25)*H$10</f>
        <v>29.999999999972715</v>
      </c>
      <c r="I27" s="314">
        <f ca="1">(G27-G25)*H$10</f>
        <v>14.999999999986358</v>
      </c>
      <c r="J27" s="349">
        <f ca="1">ROUND(INDIRECT(ADDRESS(Данные!$A19,J$1,1,1,"Данные"), 1),2)</f>
        <v>202.54</v>
      </c>
      <c r="K27" s="353">
        <f ca="1">ROUND(INDIRECT(ADDRESS(Данные!$A19,K$1,1,1,"Данные"), 1),2)</f>
        <v>292.83</v>
      </c>
      <c r="L27" s="152">
        <f ca="1">(J27-J25)*L$10</f>
        <v>11.999999999989086</v>
      </c>
      <c r="M27" s="316">
        <f ca="1">(K27-K25)*L$10</f>
        <v>5.999999999994543</v>
      </c>
      <c r="N27" s="317"/>
      <c r="O27" s="128"/>
      <c r="P27" s="152">
        <f>(N27-N25)*P10</f>
        <v>0</v>
      </c>
      <c r="Q27" s="314">
        <f>(O27-O25)*Q10</f>
        <v>0</v>
      </c>
      <c r="R27" s="315"/>
      <c r="S27" s="129"/>
      <c r="T27" s="152">
        <f>(R27-R25)*T10</f>
        <v>0</v>
      </c>
      <c r="U27" s="195">
        <f>(S27-S25)*U10</f>
        <v>0</v>
      </c>
      <c r="V27" s="331">
        <f t="shared" ca="1" si="0"/>
        <v>45280.25</v>
      </c>
      <c r="W27" s="335">
        <f t="shared" ca="1" si="1"/>
        <v>642.0000000003256</v>
      </c>
      <c r="X27" s="339">
        <f t="shared" ca="1" si="2"/>
        <v>100.99999999990814</v>
      </c>
    </row>
    <row r="28" spans="1:24" x14ac:dyDescent="0.2">
      <c r="A28" s="296">
        <f ca="1">INDIRECT(ADDRESS(Данные!$A20,4,1,1,"Данные"), 1)</f>
        <v>45280.270833333336</v>
      </c>
      <c r="B28" s="123">
        <f ca="1">ROUND(INDIRECT(ADDRESS(Данные!$A20,B$1,1,1,"Данные"), 1),2)</f>
        <v>4809.83</v>
      </c>
      <c r="C28" s="129">
        <f ca="1">ROUND(INDIRECT(ADDRESS(Данные!$A20,C$1,1,1,"Данные"), 1),2)</f>
        <v>1216.78</v>
      </c>
      <c r="D28" s="152">
        <f ca="1">(B28-B27)*D$10</f>
        <v>299.9999999992724</v>
      </c>
      <c r="E28" s="316">
        <f ca="1">(C28-C27)*D$10</f>
        <v>39.99999999996362</v>
      </c>
      <c r="F28" s="349">
        <f ca="1">ROUND(INDIRECT(ADDRESS(Данные!$A20,J$1,1,1,"Данные"), 1),2)</f>
        <v>202.56</v>
      </c>
      <c r="G28" s="129">
        <f ca="1">ROUND(INDIRECT(ADDRESS(Данные!$A20,K$1,1,1,"Данные"), 1),2)</f>
        <v>292.83999999999997</v>
      </c>
      <c r="H28" s="152">
        <f ca="1">(F28-F27)*H$10</f>
        <v>30.000000000015348</v>
      </c>
      <c r="I28" s="314">
        <f ca="1">(G28-G27)*H$10</f>
        <v>14.999999999986358</v>
      </c>
      <c r="J28" s="349">
        <f ca="1">ROUND(INDIRECT(ADDRESS(Данные!$A20,J$1,1,1,"Данные"), 1),2)</f>
        <v>202.56</v>
      </c>
      <c r="K28" s="353">
        <f ca="1">ROUND(INDIRECT(ADDRESS(Данные!$A20,K$1,1,1,"Данные"), 1),2)</f>
        <v>292.83999999999997</v>
      </c>
      <c r="L28" s="152">
        <f ca="1">(J28-J27)*L$10</f>
        <v>12.000000000006139</v>
      </c>
      <c r="M28" s="316">
        <f ca="1">(K28-K27)*L$10</f>
        <v>5.999999999994543</v>
      </c>
      <c r="N28" s="317"/>
      <c r="O28" s="128"/>
      <c r="P28" s="152"/>
      <c r="Q28" s="314"/>
      <c r="R28" s="315"/>
      <c r="S28" s="129"/>
      <c r="T28" s="152"/>
      <c r="U28" s="195"/>
      <c r="V28" s="331">
        <f t="shared" ca="1" si="0"/>
        <v>45280.270833333336</v>
      </c>
      <c r="W28" s="335">
        <f t="shared" ca="1" si="1"/>
        <v>341.99999999929389</v>
      </c>
      <c r="X28" s="339">
        <f t="shared" ca="1" si="2"/>
        <v>60.999999999944521</v>
      </c>
    </row>
    <row r="29" spans="1:24" x14ac:dyDescent="0.2">
      <c r="A29" s="296">
        <f ca="1">INDIRECT(ADDRESS(Данные!$A21,4,1,1,"Данные"), 1)</f>
        <v>45280.291666666664</v>
      </c>
      <c r="B29" s="123">
        <f ca="1">ROUND(INDIRECT(ADDRESS(Данные!$A21,B$1,1,1,"Данные"), 1),2)</f>
        <v>4809.9799999999996</v>
      </c>
      <c r="C29" s="129">
        <f ca="1">ROUND(INDIRECT(ADDRESS(Данные!$A21,C$1,1,1,"Данные"), 1),2)</f>
        <v>1216.79</v>
      </c>
      <c r="D29" s="152">
        <f ca="1">(B29-B27)*D$10</f>
        <v>599.99999999854481</v>
      </c>
      <c r="E29" s="316">
        <f ca="1">(C29-C27)*D$10</f>
        <v>59.99999999994543</v>
      </c>
      <c r="F29" s="349">
        <f ca="1">ROUND(INDIRECT(ADDRESS(Данные!$A21,J$1,1,1,"Данные"), 1),2)</f>
        <v>202.57</v>
      </c>
      <c r="G29" s="129">
        <f ca="1">ROUND(INDIRECT(ADDRESS(Данные!$A21,K$1,1,1,"Данные"), 1),2)</f>
        <v>292.83999999999997</v>
      </c>
      <c r="H29" s="152">
        <f ca="1">(F29-F27)*H$10</f>
        <v>45.000000000001705</v>
      </c>
      <c r="I29" s="314">
        <f ca="1">(G29-G27)*H$10</f>
        <v>14.999999999986358</v>
      </c>
      <c r="J29" s="349">
        <f ca="1">ROUND(INDIRECT(ADDRESS(Данные!$A21,J$1,1,1,"Данные"), 1),2)</f>
        <v>202.57</v>
      </c>
      <c r="K29" s="353">
        <f ca="1">ROUND(INDIRECT(ADDRESS(Данные!$A21,K$1,1,1,"Данные"), 1),2)</f>
        <v>292.83999999999997</v>
      </c>
      <c r="L29" s="152">
        <f ca="1">(J29-J27)*L$10</f>
        <v>18.000000000000682</v>
      </c>
      <c r="M29" s="316">
        <f ca="1">(K29-K27)*L$10</f>
        <v>5.999999999994543</v>
      </c>
      <c r="N29" s="317"/>
      <c r="O29" s="128"/>
      <c r="P29" s="152">
        <f>(N29-N27)*P10</f>
        <v>0</v>
      </c>
      <c r="Q29" s="314">
        <f>(O29-O27)*Q10</f>
        <v>0</v>
      </c>
      <c r="R29" s="315"/>
      <c r="S29" s="129"/>
      <c r="T29" s="152">
        <f>(R29-R27)*T10</f>
        <v>0</v>
      </c>
      <c r="U29" s="195">
        <f>(S29-S27)*U10</f>
        <v>0</v>
      </c>
      <c r="V29" s="331">
        <f t="shared" ca="1" si="0"/>
        <v>45280.291666666664</v>
      </c>
      <c r="W29" s="335">
        <f t="shared" ca="1" si="1"/>
        <v>662.9999999985472</v>
      </c>
      <c r="X29" s="339">
        <f t="shared" ca="1" si="2"/>
        <v>80.999999999926331</v>
      </c>
    </row>
    <row r="30" spans="1:24" x14ac:dyDescent="0.2">
      <c r="A30" s="296">
        <f ca="1">INDIRECT(ADDRESS(Данные!$A22,4,1,1,"Данные"), 1)</f>
        <v>45280.3125</v>
      </c>
      <c r="B30" s="123">
        <f ca="1">ROUND(INDIRECT(ADDRESS(Данные!$A22,B$1,1,1,"Данные"), 1),2)</f>
        <v>4810.13</v>
      </c>
      <c r="C30" s="129">
        <f ca="1">ROUND(INDIRECT(ADDRESS(Данные!$A22,C$1,1,1,"Данные"), 1),2)</f>
        <v>1216.81</v>
      </c>
      <c r="D30" s="152">
        <f ca="1">(B30-B29)*D$10</f>
        <v>300.00000000109139</v>
      </c>
      <c r="E30" s="316">
        <f ca="1">(C30-C29)*D$10</f>
        <v>39.99999999996362</v>
      </c>
      <c r="F30" s="349">
        <f ca="1">ROUND(INDIRECT(ADDRESS(Данные!$A22,J$1,1,1,"Данные"), 1),2)</f>
        <v>202.58</v>
      </c>
      <c r="G30" s="129">
        <f ca="1">ROUND(INDIRECT(ADDRESS(Данные!$A22,K$1,1,1,"Данные"), 1),2)</f>
        <v>292.83999999999997</v>
      </c>
      <c r="H30" s="152">
        <f ca="1">(F30-F29)*H$10</f>
        <v>15.00000000002899</v>
      </c>
      <c r="I30" s="314">
        <f ca="1">(G30-G29)*H$10</f>
        <v>0</v>
      </c>
      <c r="J30" s="349">
        <f ca="1">ROUND(INDIRECT(ADDRESS(Данные!$A22,J$1,1,1,"Данные"), 1),2)</f>
        <v>202.58</v>
      </c>
      <c r="K30" s="353">
        <f ca="1">ROUND(INDIRECT(ADDRESS(Данные!$A22,K$1,1,1,"Данные"), 1),2)</f>
        <v>292.83999999999997</v>
      </c>
      <c r="L30" s="152">
        <f ca="1">(J30-J29)*L$10</f>
        <v>6.0000000000115961</v>
      </c>
      <c r="M30" s="316">
        <f ca="1">(K30-K29)*L$10</f>
        <v>0</v>
      </c>
      <c r="N30" s="317"/>
      <c r="O30" s="128"/>
      <c r="P30" s="152"/>
      <c r="Q30" s="314"/>
      <c r="R30" s="315"/>
      <c r="S30" s="129"/>
      <c r="T30" s="152"/>
      <c r="U30" s="195"/>
      <c r="V30" s="331">
        <f t="shared" ca="1" si="0"/>
        <v>45280.3125</v>
      </c>
      <c r="W30" s="335">
        <f t="shared" ca="1" si="1"/>
        <v>321.00000000113198</v>
      </c>
      <c r="X30" s="339">
        <f t="shared" ca="1" si="2"/>
        <v>39.99999999996362</v>
      </c>
    </row>
    <row r="31" spans="1:24" x14ac:dyDescent="0.2">
      <c r="A31" s="296">
        <f ca="1">INDIRECT(ADDRESS(Данные!$A23,4,1,1,"Данные"), 1)</f>
        <v>45280.333333333336</v>
      </c>
      <c r="B31" s="123">
        <f ca="1">ROUND(INDIRECT(ADDRESS(Данные!$A23,B$1,1,1,"Данные"), 1),2)</f>
        <v>4810.28</v>
      </c>
      <c r="C31" s="129">
        <f ca="1">ROUND(INDIRECT(ADDRESS(Данные!$A23,C$1,1,1,"Данные"), 1),2)</f>
        <v>1216.83</v>
      </c>
      <c r="D31" s="152">
        <f ca="1">(B31-B29)*D$10</f>
        <v>600.0000000003638</v>
      </c>
      <c r="E31" s="316">
        <f ca="1">(C31-C29)*D$10</f>
        <v>79.99999999992724</v>
      </c>
      <c r="F31" s="349">
        <f ca="1">ROUND(INDIRECT(ADDRESS(Данные!$A23,J$1,1,1,"Данные"), 1),2)</f>
        <v>202.59</v>
      </c>
      <c r="G31" s="129">
        <f ca="1">ROUND(INDIRECT(ADDRESS(Данные!$A23,K$1,1,1,"Данные"), 1),2)</f>
        <v>292.85000000000002</v>
      </c>
      <c r="H31" s="152">
        <f ca="1">(F31-F29)*H$10</f>
        <v>30.000000000015348</v>
      </c>
      <c r="I31" s="314">
        <f ca="1">(G31-G29)*H$10</f>
        <v>15.000000000071623</v>
      </c>
      <c r="J31" s="349">
        <f ca="1">ROUND(INDIRECT(ADDRESS(Данные!$A23,J$1,1,1,"Данные"), 1),2)</f>
        <v>202.59</v>
      </c>
      <c r="K31" s="353">
        <f ca="1">ROUND(INDIRECT(ADDRESS(Данные!$A23,K$1,1,1,"Данные"), 1),2)</f>
        <v>292.85000000000002</v>
      </c>
      <c r="L31" s="152">
        <f ca="1">(J31-J29)*L$10</f>
        <v>12.000000000006139</v>
      </c>
      <c r="M31" s="316">
        <f ca="1">(K31-K29)*L$10</f>
        <v>6.0000000000286491</v>
      </c>
      <c r="N31" s="317"/>
      <c r="O31" s="128"/>
      <c r="P31" s="152">
        <f>(N31-N29)*P10</f>
        <v>0</v>
      </c>
      <c r="Q31" s="314">
        <f>(O31-O29)*Q10</f>
        <v>0</v>
      </c>
      <c r="R31" s="315"/>
      <c r="S31" s="129"/>
      <c r="T31" s="152">
        <f>(R31-R29)*T10</f>
        <v>0</v>
      </c>
      <c r="U31" s="195">
        <f>(S31-S29)*U10</f>
        <v>0</v>
      </c>
      <c r="V31" s="331">
        <f t="shared" ca="1" si="0"/>
        <v>45280.333333333336</v>
      </c>
      <c r="W31" s="335">
        <f t="shared" ca="1" si="1"/>
        <v>642.00000000038528</v>
      </c>
      <c r="X31" s="339">
        <f t="shared" ca="1" si="2"/>
        <v>101.00000000002751</v>
      </c>
    </row>
    <row r="32" spans="1:24" x14ac:dyDescent="0.2">
      <c r="A32" s="296">
        <f ca="1">INDIRECT(ADDRESS(Данные!$A24,4,1,1,"Данные"), 1)</f>
        <v>45280.354166666664</v>
      </c>
      <c r="B32" s="123">
        <f ca="1">ROUND(INDIRECT(ADDRESS(Данные!$A24,B$1,1,1,"Данные"), 1),2)</f>
        <v>4810.43</v>
      </c>
      <c r="C32" s="129">
        <f ca="1">ROUND(INDIRECT(ADDRESS(Данные!$A24,C$1,1,1,"Данные"), 1),2)</f>
        <v>1216.8499999999999</v>
      </c>
      <c r="D32" s="152">
        <f ca="1">(B32-B31)*D$10</f>
        <v>300.00000000109139</v>
      </c>
      <c r="E32" s="316">
        <f ca="1">(C32-C31)*D$10</f>
        <v>39.99999999996362</v>
      </c>
      <c r="F32" s="349">
        <f ca="1">ROUND(INDIRECT(ADDRESS(Данные!$A24,J$1,1,1,"Данные"), 1),2)</f>
        <v>202.6</v>
      </c>
      <c r="G32" s="129">
        <f ca="1">ROUND(INDIRECT(ADDRESS(Данные!$A24,K$1,1,1,"Данные"), 1),2)</f>
        <v>292.85000000000002</v>
      </c>
      <c r="H32" s="152">
        <f ca="1">(F32-F31)*H$10</f>
        <v>14.999999999986358</v>
      </c>
      <c r="I32" s="314">
        <f ca="1">(G32-G31)*H$10</f>
        <v>0</v>
      </c>
      <c r="J32" s="349">
        <f ca="1">ROUND(INDIRECT(ADDRESS(Данные!$A24,J$1,1,1,"Данные"), 1),2)</f>
        <v>202.6</v>
      </c>
      <c r="K32" s="353">
        <f ca="1">ROUND(INDIRECT(ADDRESS(Данные!$A24,K$1,1,1,"Данные"), 1),2)</f>
        <v>292.85000000000002</v>
      </c>
      <c r="L32" s="152">
        <f ca="1">(J32-J31)*L$10</f>
        <v>5.999999999994543</v>
      </c>
      <c r="M32" s="316">
        <f ca="1">(K32-K31)*L$10</f>
        <v>0</v>
      </c>
      <c r="N32" s="317"/>
      <c r="O32" s="128"/>
      <c r="P32" s="152"/>
      <c r="Q32" s="314"/>
      <c r="R32" s="315"/>
      <c r="S32" s="129"/>
      <c r="T32" s="152"/>
      <c r="U32" s="195"/>
      <c r="V32" s="331">
        <f t="shared" ca="1" si="0"/>
        <v>45280.354166666664</v>
      </c>
      <c r="W32" s="335">
        <f t="shared" ca="1" si="1"/>
        <v>321.00000000107229</v>
      </c>
      <c r="X32" s="339">
        <f t="shared" ca="1" si="2"/>
        <v>39.99999999996362</v>
      </c>
    </row>
    <row r="33" spans="1:24" x14ac:dyDescent="0.2">
      <c r="A33" s="296">
        <f ca="1">INDIRECT(ADDRESS(Данные!$A25,4,1,1,"Данные"), 1)</f>
        <v>45280.375</v>
      </c>
      <c r="B33" s="123">
        <f ca="1">ROUND(INDIRECT(ADDRESS(Данные!$A25,B$1,1,1,"Данные"), 1),2)</f>
        <v>4810.58</v>
      </c>
      <c r="C33" s="129">
        <f ca="1">ROUND(INDIRECT(ADDRESS(Данные!$A25,C$1,1,1,"Данные"), 1),2)</f>
        <v>1216.8599999999999</v>
      </c>
      <c r="D33" s="152">
        <f ca="1">(B33-B31)*D$10</f>
        <v>600.0000000003638</v>
      </c>
      <c r="E33" s="316">
        <f ca="1">(C33-C31)*D$10</f>
        <v>59.99999999994543</v>
      </c>
      <c r="F33" s="349">
        <f ca="1">ROUND(INDIRECT(ADDRESS(Данные!$A25,J$1,1,1,"Данные"), 1),2)</f>
        <v>202.61</v>
      </c>
      <c r="G33" s="129">
        <f ca="1">ROUND(INDIRECT(ADDRESS(Данные!$A25,K$1,1,1,"Данные"), 1),2)</f>
        <v>292.85000000000002</v>
      </c>
      <c r="H33" s="152">
        <f ca="1">(F33-F31)*H$10</f>
        <v>30.000000000015348</v>
      </c>
      <c r="I33" s="314">
        <f ca="1">(G33-G31)*H$10</f>
        <v>0</v>
      </c>
      <c r="J33" s="349">
        <f ca="1">ROUND(INDIRECT(ADDRESS(Данные!$A25,J$1,1,1,"Данные"), 1),2)</f>
        <v>202.61</v>
      </c>
      <c r="K33" s="353">
        <f ca="1">ROUND(INDIRECT(ADDRESS(Данные!$A25,K$1,1,1,"Данные"), 1),2)</f>
        <v>292.85000000000002</v>
      </c>
      <c r="L33" s="152">
        <f ca="1">(J33-J31)*L$10</f>
        <v>12.000000000006139</v>
      </c>
      <c r="M33" s="316">
        <f ca="1">(K33-K31)*L$10</f>
        <v>0</v>
      </c>
      <c r="N33" s="317"/>
      <c r="O33" s="128"/>
      <c r="P33" s="152">
        <f>(N33-N31)*P10</f>
        <v>0</v>
      </c>
      <c r="Q33" s="314">
        <f>(O33-O31)*Q10</f>
        <v>0</v>
      </c>
      <c r="R33" s="315"/>
      <c r="S33" s="129"/>
      <c r="T33" s="152">
        <f>(R33-R31)*T10</f>
        <v>0</v>
      </c>
      <c r="U33" s="195">
        <f>(S33-S31)*U10</f>
        <v>0</v>
      </c>
      <c r="V33" s="331">
        <f t="shared" ca="1" si="0"/>
        <v>45280.375</v>
      </c>
      <c r="W33" s="335">
        <f t="shared" ca="1" si="1"/>
        <v>642.00000000038528</v>
      </c>
      <c r="X33" s="339">
        <f t="shared" ca="1" si="2"/>
        <v>59.99999999994543</v>
      </c>
    </row>
    <row r="34" spans="1:24" x14ac:dyDescent="0.2">
      <c r="A34" s="296">
        <f ca="1">INDIRECT(ADDRESS(Данные!$A26,4,1,1,"Данные"), 1)</f>
        <v>45280.395833333336</v>
      </c>
      <c r="B34" s="123">
        <f ca="1">ROUND(INDIRECT(ADDRESS(Данные!$A26,B$1,1,1,"Данные"), 1),2)</f>
        <v>4810.74</v>
      </c>
      <c r="C34" s="129">
        <f ca="1">ROUND(INDIRECT(ADDRESS(Данные!$A26,C$1,1,1,"Данные"), 1),2)</f>
        <v>1216.8800000000001</v>
      </c>
      <c r="D34" s="152">
        <f ca="1">(B34-B33)*D$10</f>
        <v>319.99999999970896</v>
      </c>
      <c r="E34" s="316">
        <f ca="1">(C34-C33)*D$10</f>
        <v>40.000000000418368</v>
      </c>
      <c r="F34" s="349">
        <f ca="1">ROUND(INDIRECT(ADDRESS(Данные!$A26,J$1,1,1,"Данные"), 1),2)</f>
        <v>202.62</v>
      </c>
      <c r="G34" s="129">
        <f ca="1">ROUND(INDIRECT(ADDRESS(Данные!$A26,K$1,1,1,"Данные"), 1),2)</f>
        <v>292.85000000000002</v>
      </c>
      <c r="H34" s="152">
        <f ca="1">(F34-F33)*H$10</f>
        <v>14.999999999986358</v>
      </c>
      <c r="I34" s="314">
        <f ca="1">(G34-G33)*H$10</f>
        <v>0</v>
      </c>
      <c r="J34" s="349">
        <f ca="1">ROUND(INDIRECT(ADDRESS(Данные!$A26,J$1,1,1,"Данные"), 1),2)</f>
        <v>202.62</v>
      </c>
      <c r="K34" s="353">
        <f ca="1">ROUND(INDIRECT(ADDRESS(Данные!$A26,K$1,1,1,"Данные"), 1),2)</f>
        <v>292.85000000000002</v>
      </c>
      <c r="L34" s="152">
        <f ca="1">(J34-J33)*L$10</f>
        <v>5.999999999994543</v>
      </c>
      <c r="M34" s="316">
        <f ca="1">(K34-K33)*L$10</f>
        <v>0</v>
      </c>
      <c r="N34" s="317"/>
      <c r="O34" s="128"/>
      <c r="P34" s="152">
        <f>(N34-N33)*P10/0.5</f>
        <v>0</v>
      </c>
      <c r="Q34" s="314">
        <f>(O34-O33)*Q10/0.5</f>
        <v>0</v>
      </c>
      <c r="R34" s="315"/>
      <c r="S34" s="129"/>
      <c r="T34" s="152">
        <f>(R34-R33)*T10/0.5</f>
        <v>0</v>
      </c>
      <c r="U34" s="195">
        <f>(S34-S33)*U10/0.5</f>
        <v>0</v>
      </c>
      <c r="V34" s="331">
        <f t="shared" ca="1" si="0"/>
        <v>45280.395833333336</v>
      </c>
      <c r="W34" s="335">
        <f t="shared" ca="1" si="1"/>
        <v>340.99999999968986</v>
      </c>
      <c r="X34" s="339">
        <f t="shared" ca="1" si="2"/>
        <v>40.000000000418368</v>
      </c>
    </row>
    <row r="35" spans="1:24" x14ac:dyDescent="0.2">
      <c r="A35" s="296">
        <f ca="1">INDIRECT(ADDRESS(Данные!$A27,4,1,1,"Данные"), 1)</f>
        <v>45280.416666666664</v>
      </c>
      <c r="B35" s="123">
        <f ca="1">ROUND(INDIRECT(ADDRESS(Данные!$A27,B$1,1,1,"Данные"), 1),2)</f>
        <v>4810.8900000000003</v>
      </c>
      <c r="C35" s="129">
        <f ca="1">ROUND(INDIRECT(ADDRESS(Данные!$A27,C$1,1,1,"Данные"), 1),2)</f>
        <v>1216.9000000000001</v>
      </c>
      <c r="D35" s="152">
        <f ca="1">(B35-B33)*D$10</f>
        <v>620.00000000080036</v>
      </c>
      <c r="E35" s="316">
        <f ca="1">(C35-C33)*D$10</f>
        <v>80.000000000381988</v>
      </c>
      <c r="F35" s="349">
        <f ca="1">ROUND(INDIRECT(ADDRESS(Данные!$A27,J$1,1,1,"Данные"), 1),2)</f>
        <v>202.63</v>
      </c>
      <c r="G35" s="129">
        <f ca="1">ROUND(INDIRECT(ADDRESS(Данные!$A27,K$1,1,1,"Данные"), 1),2)</f>
        <v>292.85000000000002</v>
      </c>
      <c r="H35" s="152">
        <f ca="1">(F35-F33)*H$10</f>
        <v>29.999999999972715</v>
      </c>
      <c r="I35" s="314">
        <f ca="1">(G35-G33)*H$10</f>
        <v>0</v>
      </c>
      <c r="J35" s="349">
        <f ca="1">ROUND(INDIRECT(ADDRESS(Данные!$A27,J$1,1,1,"Данные"), 1),2)</f>
        <v>202.63</v>
      </c>
      <c r="K35" s="353">
        <f ca="1">ROUND(INDIRECT(ADDRESS(Данные!$A27,K$1,1,1,"Данные"), 1),2)</f>
        <v>292.85000000000002</v>
      </c>
      <c r="L35" s="152">
        <f ca="1">(J35-J33)*L$10</f>
        <v>11.999999999989086</v>
      </c>
      <c r="M35" s="316">
        <f ca="1">(K35-K33)*L$10</f>
        <v>0</v>
      </c>
      <c r="N35" s="317"/>
      <c r="O35" s="128"/>
      <c r="P35" s="152">
        <f>(N35-N34)*P10/0.5</f>
        <v>0</v>
      </c>
      <c r="Q35" s="314">
        <f>(O35-O34)*Q10/0.5</f>
        <v>0</v>
      </c>
      <c r="R35" s="315"/>
      <c r="S35" s="129"/>
      <c r="T35" s="152">
        <f>(R35-R34)*T10/0.5</f>
        <v>0</v>
      </c>
      <c r="U35" s="195">
        <f>(S35-S34)*U10/0.5</f>
        <v>0</v>
      </c>
      <c r="V35" s="331">
        <f t="shared" ca="1" si="0"/>
        <v>45280.416666666664</v>
      </c>
      <c r="W35" s="335">
        <f t="shared" ca="1" si="1"/>
        <v>662.00000000076216</v>
      </c>
      <c r="X35" s="339">
        <f t="shared" ca="1" si="2"/>
        <v>80.000000000381988</v>
      </c>
    </row>
    <row r="36" spans="1:24" x14ac:dyDescent="0.2">
      <c r="A36" s="296">
        <f ca="1">INDIRECT(ADDRESS(Данные!$A28,4,1,1,"Данные"), 1)</f>
        <v>45280.4375</v>
      </c>
      <c r="B36" s="123">
        <f ca="1">ROUND(INDIRECT(ADDRESS(Данные!$A28,B$1,1,1,"Данные"), 1),2)</f>
        <v>4811.03</v>
      </c>
      <c r="C36" s="129">
        <f ca="1">ROUND(INDIRECT(ADDRESS(Данные!$A28,C$1,1,1,"Данные"), 1),2)</f>
        <v>1216.92</v>
      </c>
      <c r="D36" s="152">
        <f ca="1">(B36-B35)*D$10</f>
        <v>279.99999999883585</v>
      </c>
      <c r="E36" s="316">
        <f ca="1">(C36-C35)*D$10</f>
        <v>39.99999999996362</v>
      </c>
      <c r="F36" s="349">
        <f ca="1">ROUND(INDIRECT(ADDRESS(Данные!$A28,J$1,1,1,"Данные"), 1),2)</f>
        <v>202.64</v>
      </c>
      <c r="G36" s="129">
        <f ca="1">ROUND(INDIRECT(ADDRESS(Данные!$A28,K$1,1,1,"Данные"), 1),2)</f>
        <v>292.86</v>
      </c>
      <c r="H36" s="152">
        <f ca="1">(F36-F35)*H$10</f>
        <v>14.999999999986358</v>
      </c>
      <c r="I36" s="314">
        <f ca="1">(G36-G35)*H$10</f>
        <v>14.999999999986358</v>
      </c>
      <c r="J36" s="349">
        <f ca="1">ROUND(INDIRECT(ADDRESS(Данные!$A28,J$1,1,1,"Данные"), 1),2)</f>
        <v>202.64</v>
      </c>
      <c r="K36" s="353">
        <f ca="1">ROUND(INDIRECT(ADDRESS(Данные!$A28,K$1,1,1,"Данные"), 1),2)</f>
        <v>292.86</v>
      </c>
      <c r="L36" s="152">
        <f ca="1">(J36-J35)*L$10</f>
        <v>5.999999999994543</v>
      </c>
      <c r="M36" s="316">
        <f ca="1">(K36-K35)*L$10</f>
        <v>5.999999999994543</v>
      </c>
      <c r="N36" s="317"/>
      <c r="O36" s="128"/>
      <c r="P36" s="152">
        <f>(N36-N35)*P10/0.5</f>
        <v>0</v>
      </c>
      <c r="Q36" s="314">
        <f>(O36-O35)*Q10/0.5</f>
        <v>0</v>
      </c>
      <c r="R36" s="315"/>
      <c r="S36" s="129"/>
      <c r="T36" s="152">
        <f>(R36-R35)*T10/0.5</f>
        <v>0</v>
      </c>
      <c r="U36" s="195">
        <f>(S36-S35)*U10/0.5</f>
        <v>0</v>
      </c>
      <c r="V36" s="331">
        <f t="shared" ca="1" si="0"/>
        <v>45280.4375</v>
      </c>
      <c r="W36" s="335">
        <f t="shared" ca="1" si="1"/>
        <v>300.99999999881675</v>
      </c>
      <c r="X36" s="339">
        <f t="shared" ca="1" si="2"/>
        <v>60.999999999944521</v>
      </c>
    </row>
    <row r="37" spans="1:24" x14ac:dyDescent="0.2">
      <c r="A37" s="296">
        <f ca="1">INDIRECT(ADDRESS(Данные!$A29,4,1,1,"Данные"), 1)</f>
        <v>45280.458333333336</v>
      </c>
      <c r="B37" s="123">
        <f ca="1">ROUND(INDIRECT(ADDRESS(Данные!$A29,B$1,1,1,"Данные"), 1),2)</f>
        <v>4811.17</v>
      </c>
      <c r="C37" s="129">
        <f ca="1">ROUND(INDIRECT(ADDRESS(Данные!$A29,C$1,1,1,"Данные"), 1),2)</f>
        <v>1216.93</v>
      </c>
      <c r="D37" s="152">
        <f ca="1">(B37-B35)*D$10</f>
        <v>559.99999999949068</v>
      </c>
      <c r="E37" s="316">
        <f ca="1">(C37-C35)*D$10</f>
        <v>59.99999999994543</v>
      </c>
      <c r="F37" s="349">
        <f ca="1">ROUND(INDIRECT(ADDRESS(Данные!$A29,J$1,1,1,"Данные"), 1),2)</f>
        <v>202.65</v>
      </c>
      <c r="G37" s="129">
        <f ca="1">ROUND(INDIRECT(ADDRESS(Данные!$A29,K$1,1,1,"Данные"), 1),2)</f>
        <v>292.86</v>
      </c>
      <c r="H37" s="152">
        <f ca="1">(F37-F35)*H$10</f>
        <v>30.000000000015348</v>
      </c>
      <c r="I37" s="314">
        <f ca="1">(G37-G35)*H$10</f>
        <v>14.999999999986358</v>
      </c>
      <c r="J37" s="349">
        <f ca="1">ROUND(INDIRECT(ADDRESS(Данные!$A29,J$1,1,1,"Данные"), 1),2)</f>
        <v>202.65</v>
      </c>
      <c r="K37" s="353">
        <f ca="1">ROUND(INDIRECT(ADDRESS(Данные!$A29,K$1,1,1,"Данные"), 1),2)</f>
        <v>292.86</v>
      </c>
      <c r="L37" s="152">
        <f ca="1">(J37-J35)*L$10</f>
        <v>12.000000000006139</v>
      </c>
      <c r="M37" s="316">
        <f ca="1">(K37-K35)*L$10</f>
        <v>5.999999999994543</v>
      </c>
      <c r="N37" s="317"/>
      <c r="O37" s="128"/>
      <c r="P37" s="152">
        <f>(N37-N36)*P10/0.5</f>
        <v>0</v>
      </c>
      <c r="Q37" s="314">
        <f>(O37-O36)*Q10/0.5</f>
        <v>0</v>
      </c>
      <c r="R37" s="315"/>
      <c r="S37" s="129"/>
      <c r="T37" s="152">
        <f>(R37-R36)*T10/0.5</f>
        <v>0</v>
      </c>
      <c r="U37" s="195">
        <f>(S37-S36)*U10/0.5</f>
        <v>0</v>
      </c>
      <c r="V37" s="331">
        <f t="shared" ca="1" si="0"/>
        <v>45280.458333333336</v>
      </c>
      <c r="W37" s="335">
        <f t="shared" ca="1" si="1"/>
        <v>601.99999999951217</v>
      </c>
      <c r="X37" s="339">
        <f t="shared" ca="1" si="2"/>
        <v>80.999999999926331</v>
      </c>
    </row>
    <row r="38" spans="1:24" x14ac:dyDescent="0.2">
      <c r="A38" s="296">
        <f ca="1">INDIRECT(ADDRESS(Данные!$A30,4,1,1,"Данные"), 1)</f>
        <v>45280.479166666664</v>
      </c>
      <c r="B38" s="123">
        <f ca="1">ROUND(INDIRECT(ADDRESS(Данные!$A30,B$1,1,1,"Данные"), 1),2)</f>
        <v>4811.3100000000004</v>
      </c>
      <c r="C38" s="129">
        <f ca="1">ROUND(INDIRECT(ADDRESS(Данные!$A30,C$1,1,1,"Данные"), 1),2)</f>
        <v>1216.95</v>
      </c>
      <c r="D38" s="152">
        <f ca="1">(B38-B37)*D$10</f>
        <v>280.00000000065484</v>
      </c>
      <c r="E38" s="316">
        <f ca="1">(C38-C37)*D$10</f>
        <v>39.99999999996362</v>
      </c>
      <c r="F38" s="349">
        <f ca="1">ROUND(INDIRECT(ADDRESS(Данные!$A30,J$1,1,1,"Данные"), 1),2)</f>
        <v>202.66</v>
      </c>
      <c r="G38" s="129">
        <f ca="1">ROUND(INDIRECT(ADDRESS(Данные!$A30,K$1,1,1,"Данные"), 1),2)</f>
        <v>292.86</v>
      </c>
      <c r="H38" s="152">
        <f ca="1">(F38-F37)*H$10</f>
        <v>14.999999999986358</v>
      </c>
      <c r="I38" s="314">
        <f ca="1">(G38-G37)*H$10</f>
        <v>0</v>
      </c>
      <c r="J38" s="349">
        <f ca="1">ROUND(INDIRECT(ADDRESS(Данные!$A30,J$1,1,1,"Данные"), 1),2)</f>
        <v>202.66</v>
      </c>
      <c r="K38" s="353">
        <f ca="1">ROUND(INDIRECT(ADDRESS(Данные!$A30,K$1,1,1,"Данные"), 1),2)</f>
        <v>292.86</v>
      </c>
      <c r="L38" s="152">
        <f ca="1">(J38-J37)*L$10</f>
        <v>5.999999999994543</v>
      </c>
      <c r="M38" s="316">
        <f ca="1">(K38-K37)*L$10</f>
        <v>0</v>
      </c>
      <c r="N38" s="317"/>
      <c r="O38" s="128"/>
      <c r="P38" s="152"/>
      <c r="Q38" s="314"/>
      <c r="R38" s="315"/>
      <c r="S38" s="129"/>
      <c r="T38" s="152"/>
      <c r="U38" s="195"/>
      <c r="V38" s="331">
        <f t="shared" ca="1" si="0"/>
        <v>45280.479166666664</v>
      </c>
      <c r="W38" s="335">
        <f t="shared" ca="1" si="1"/>
        <v>301.00000000063574</v>
      </c>
      <c r="X38" s="339">
        <f t="shared" ca="1" si="2"/>
        <v>39.99999999996362</v>
      </c>
    </row>
    <row r="39" spans="1:24" x14ac:dyDescent="0.2">
      <c r="A39" s="296">
        <f ca="1">INDIRECT(ADDRESS(Данные!$A31,4,1,1,"Данные"), 1)</f>
        <v>45280.5</v>
      </c>
      <c r="B39" s="123">
        <f ca="1">ROUND(INDIRECT(ADDRESS(Данные!$A31,B$1,1,1,"Данные"), 1),2)</f>
        <v>4811.45</v>
      </c>
      <c r="C39" s="129">
        <f ca="1">ROUND(INDIRECT(ADDRESS(Данные!$A31,C$1,1,1,"Данные"), 1),2)</f>
        <v>1216.97</v>
      </c>
      <c r="D39" s="152">
        <f ca="1">(B39-B37)*D$10</f>
        <v>559.99999999949068</v>
      </c>
      <c r="E39" s="316">
        <f ca="1">(C39-C37)*D$10</f>
        <v>79.99999999992724</v>
      </c>
      <c r="F39" s="349">
        <f ca="1">ROUND(INDIRECT(ADDRESS(Данные!$A31,J$1,1,1,"Данные"), 1),2)</f>
        <v>202.67</v>
      </c>
      <c r="G39" s="129">
        <f ca="1">ROUND(INDIRECT(ADDRESS(Данные!$A31,K$1,1,1,"Данные"), 1),2)</f>
        <v>292.87</v>
      </c>
      <c r="H39" s="152">
        <f ca="1">(F39-F37)*H$10</f>
        <v>29.999999999972715</v>
      </c>
      <c r="I39" s="314">
        <f ca="1">(G39-G37)*H$10</f>
        <v>14.999999999986358</v>
      </c>
      <c r="J39" s="349">
        <f ca="1">ROUND(INDIRECT(ADDRESS(Данные!$A31,J$1,1,1,"Данные"), 1),2)</f>
        <v>202.67</v>
      </c>
      <c r="K39" s="353">
        <f ca="1">ROUND(INDIRECT(ADDRESS(Данные!$A31,K$1,1,1,"Данные"), 1),2)</f>
        <v>292.87</v>
      </c>
      <c r="L39" s="152">
        <f ca="1">(J39-J37)*L$10</f>
        <v>11.999999999989086</v>
      </c>
      <c r="M39" s="316">
        <f ca="1">(K39-K37)*L$10</f>
        <v>5.999999999994543</v>
      </c>
      <c r="N39" s="317"/>
      <c r="O39" s="128"/>
      <c r="P39" s="152">
        <f>(N39-N37)*P10</f>
        <v>0</v>
      </c>
      <c r="Q39" s="314">
        <f>(O39-O37)*Q10</f>
        <v>0</v>
      </c>
      <c r="R39" s="315"/>
      <c r="S39" s="129"/>
      <c r="T39" s="152">
        <f>(R39-R37)*T10</f>
        <v>0</v>
      </c>
      <c r="U39" s="195">
        <f>(S39-S37)*U10</f>
        <v>0</v>
      </c>
      <c r="V39" s="331">
        <f t="shared" ca="1" si="0"/>
        <v>45280.5</v>
      </c>
      <c r="W39" s="335">
        <f t="shared" ca="1" si="1"/>
        <v>601.99999999945248</v>
      </c>
      <c r="X39" s="339">
        <f t="shared" ca="1" si="2"/>
        <v>100.99999999990814</v>
      </c>
    </row>
    <row r="40" spans="1:24" x14ac:dyDescent="0.2">
      <c r="A40" s="296">
        <f ca="1">INDIRECT(ADDRESS(Данные!$A32,4,1,1,"Данные"), 1)</f>
        <v>45280.520833333336</v>
      </c>
      <c r="B40" s="123">
        <f ca="1">ROUND(INDIRECT(ADDRESS(Данные!$A32,B$1,1,1,"Данные"), 1),2)</f>
        <v>4811.6000000000004</v>
      </c>
      <c r="C40" s="129">
        <f ca="1">ROUND(INDIRECT(ADDRESS(Данные!$A32,C$1,1,1,"Данные"), 1),2)</f>
        <v>1216.98</v>
      </c>
      <c r="D40" s="152">
        <f ca="1">(B40-B39)*D$10</f>
        <v>300.00000000109139</v>
      </c>
      <c r="E40" s="316">
        <f ca="1">(C40-C39)*D$10</f>
        <v>19.99999999998181</v>
      </c>
      <c r="F40" s="349">
        <f ca="1">ROUND(INDIRECT(ADDRESS(Данные!$A32,J$1,1,1,"Данные"), 1),2)</f>
        <v>202.68</v>
      </c>
      <c r="G40" s="129">
        <f ca="1">ROUND(INDIRECT(ADDRESS(Данные!$A32,K$1,1,1,"Данные"), 1),2)</f>
        <v>292.87</v>
      </c>
      <c r="H40" s="152">
        <f ca="1">(F40-F39)*H$10</f>
        <v>15.00000000002899</v>
      </c>
      <c r="I40" s="314">
        <f ca="1">(G40-G39)*H$10</f>
        <v>0</v>
      </c>
      <c r="J40" s="349">
        <f ca="1">ROUND(INDIRECT(ADDRESS(Данные!$A32,J$1,1,1,"Данные"), 1),2)</f>
        <v>202.68</v>
      </c>
      <c r="K40" s="353">
        <f ca="1">ROUND(INDIRECT(ADDRESS(Данные!$A32,K$1,1,1,"Данные"), 1),2)</f>
        <v>292.87</v>
      </c>
      <c r="L40" s="152">
        <f ca="1">(J40-J39)*L$10</f>
        <v>6.0000000000115961</v>
      </c>
      <c r="M40" s="316">
        <f ca="1">(K40-K39)*L$10</f>
        <v>0</v>
      </c>
      <c r="N40" s="317"/>
      <c r="O40" s="128"/>
      <c r="P40" s="152"/>
      <c r="Q40" s="314"/>
      <c r="R40" s="315"/>
      <c r="S40" s="129"/>
      <c r="T40" s="152"/>
      <c r="U40" s="195"/>
      <c r="V40" s="331">
        <f t="shared" ca="1" si="0"/>
        <v>45280.520833333336</v>
      </c>
      <c r="W40" s="335">
        <f t="shared" ca="1" si="1"/>
        <v>321.00000000113198</v>
      </c>
      <c r="X40" s="339">
        <f t="shared" ca="1" si="2"/>
        <v>19.99999999998181</v>
      </c>
    </row>
    <row r="41" spans="1:24" x14ac:dyDescent="0.2">
      <c r="A41" s="296">
        <f ca="1">INDIRECT(ADDRESS(Данные!$A33,4,1,1,"Данные"), 1)</f>
        <v>45280.541666666664</v>
      </c>
      <c r="B41" s="123">
        <f ca="1">ROUND(INDIRECT(ADDRESS(Данные!$A33,B$1,1,1,"Данные"), 1),2)</f>
        <v>4811.74</v>
      </c>
      <c r="C41" s="129">
        <f ca="1">ROUND(INDIRECT(ADDRESS(Данные!$A33,C$1,1,1,"Данные"), 1),2)</f>
        <v>1217</v>
      </c>
      <c r="D41" s="152">
        <f ca="1">(B41-B39)*D$10</f>
        <v>579.99999999992724</v>
      </c>
      <c r="E41" s="316">
        <f ca="1">(C41-C39)*D$10</f>
        <v>59.99999999994543</v>
      </c>
      <c r="F41" s="349">
        <f ca="1">ROUND(INDIRECT(ADDRESS(Данные!$A33,J$1,1,1,"Данные"), 1),2)</f>
        <v>202.7</v>
      </c>
      <c r="G41" s="129">
        <f ca="1">ROUND(INDIRECT(ADDRESS(Данные!$A33,K$1,1,1,"Данные"), 1),2)</f>
        <v>292.87</v>
      </c>
      <c r="H41" s="152">
        <f ca="1">(F41-F39)*H$10</f>
        <v>45.000000000001705</v>
      </c>
      <c r="I41" s="314">
        <f ca="1">(G41-G39)*H$10</f>
        <v>0</v>
      </c>
      <c r="J41" s="349">
        <f ca="1">ROUND(INDIRECT(ADDRESS(Данные!$A33,J$1,1,1,"Данные"), 1),2)</f>
        <v>202.7</v>
      </c>
      <c r="K41" s="353">
        <f ca="1">ROUND(INDIRECT(ADDRESS(Данные!$A33,K$1,1,1,"Данные"), 1),2)</f>
        <v>292.87</v>
      </c>
      <c r="L41" s="152">
        <f ca="1">(J41-J39)*L$10</f>
        <v>18.000000000000682</v>
      </c>
      <c r="M41" s="316">
        <f ca="1">(K41-K39)*L$10</f>
        <v>0</v>
      </c>
      <c r="N41" s="317"/>
      <c r="O41" s="128"/>
      <c r="P41" s="152">
        <f>(N41-N39)*P10</f>
        <v>0</v>
      </c>
      <c r="Q41" s="314">
        <f>(O41-O39)*Q10</f>
        <v>0</v>
      </c>
      <c r="R41" s="315"/>
      <c r="S41" s="129"/>
      <c r="T41" s="152">
        <f>(R41-R39)*T10</f>
        <v>0</v>
      </c>
      <c r="U41" s="195">
        <f>(S41-S39)*U10</f>
        <v>0</v>
      </c>
      <c r="V41" s="331">
        <f t="shared" ca="1" si="0"/>
        <v>45280.541666666664</v>
      </c>
      <c r="W41" s="335">
        <f t="shared" ca="1" si="1"/>
        <v>642.99999999992963</v>
      </c>
      <c r="X41" s="339">
        <f t="shared" ca="1" si="2"/>
        <v>59.99999999994543</v>
      </c>
    </row>
    <row r="42" spans="1:24" x14ac:dyDescent="0.2">
      <c r="A42" s="296">
        <f ca="1">INDIRECT(ADDRESS(Данные!$A34,4,1,1,"Данные"), 1)</f>
        <v>45280.5625</v>
      </c>
      <c r="B42" s="123">
        <f ca="1">ROUND(INDIRECT(ADDRESS(Данные!$A34,B$1,1,1,"Данные"), 1),2)</f>
        <v>4811.8900000000003</v>
      </c>
      <c r="C42" s="129">
        <f ca="1">ROUND(INDIRECT(ADDRESS(Данные!$A34,C$1,1,1,"Данные"), 1),2)</f>
        <v>1217.02</v>
      </c>
      <c r="D42" s="152">
        <f ca="1">(B42-B41)*D$10</f>
        <v>300.00000000109139</v>
      </c>
      <c r="E42" s="316">
        <f ca="1">(C42-C41)*D$10</f>
        <v>39.99999999996362</v>
      </c>
      <c r="F42" s="349">
        <f ca="1">ROUND(INDIRECT(ADDRESS(Данные!$A34,J$1,1,1,"Данные"), 1),2)</f>
        <v>202.71</v>
      </c>
      <c r="G42" s="129">
        <f ca="1">ROUND(INDIRECT(ADDRESS(Данные!$A34,K$1,1,1,"Данные"), 1),2)</f>
        <v>292.88</v>
      </c>
      <c r="H42" s="152">
        <f ca="1">(F42-F41)*H$10</f>
        <v>15.00000000002899</v>
      </c>
      <c r="I42" s="314">
        <f ca="1">(G42-G41)*H$10</f>
        <v>14.999999999986358</v>
      </c>
      <c r="J42" s="349">
        <f ca="1">ROUND(INDIRECT(ADDRESS(Данные!$A34,J$1,1,1,"Данные"), 1),2)</f>
        <v>202.71</v>
      </c>
      <c r="K42" s="353">
        <f ca="1">ROUND(INDIRECT(ADDRESS(Данные!$A34,K$1,1,1,"Данные"), 1),2)</f>
        <v>292.88</v>
      </c>
      <c r="L42" s="152">
        <f ca="1">(J42-J41)*L$10</f>
        <v>6.0000000000115961</v>
      </c>
      <c r="M42" s="316">
        <f ca="1">(K42-K41)*L$10</f>
        <v>5.999999999994543</v>
      </c>
      <c r="N42" s="317"/>
      <c r="O42" s="128"/>
      <c r="P42" s="152"/>
      <c r="Q42" s="314"/>
      <c r="R42" s="315"/>
      <c r="S42" s="129"/>
      <c r="T42" s="152"/>
      <c r="U42" s="195"/>
      <c r="V42" s="331">
        <f t="shared" ca="1" si="0"/>
        <v>45280.5625</v>
      </c>
      <c r="W42" s="335">
        <f t="shared" ca="1" si="1"/>
        <v>321.00000000113198</v>
      </c>
      <c r="X42" s="339">
        <f t="shared" ca="1" si="2"/>
        <v>60.999999999944521</v>
      </c>
    </row>
    <row r="43" spans="1:24" x14ac:dyDescent="0.2">
      <c r="A43" s="296">
        <f ca="1">INDIRECT(ADDRESS(Данные!$A35,4,1,1,"Данные"), 1)</f>
        <v>45280.583333333336</v>
      </c>
      <c r="B43" s="123">
        <f ca="1">ROUND(INDIRECT(ADDRESS(Данные!$A35,B$1,1,1,"Данные"), 1),2)</f>
        <v>4812.03</v>
      </c>
      <c r="C43" s="129">
        <f ca="1">ROUND(INDIRECT(ADDRESS(Данные!$A35,C$1,1,1,"Данные"), 1),2)</f>
        <v>1217.04</v>
      </c>
      <c r="D43" s="152">
        <f ca="1">(B43-B41)*D$10</f>
        <v>579.99999999992724</v>
      </c>
      <c r="E43" s="316">
        <f ca="1">(C43-C41)*D$10</f>
        <v>79.99999999992724</v>
      </c>
      <c r="F43" s="349">
        <f ca="1">ROUND(INDIRECT(ADDRESS(Данные!$A35,J$1,1,1,"Данные"), 1),2)</f>
        <v>202.72</v>
      </c>
      <c r="G43" s="129">
        <f ca="1">ROUND(INDIRECT(ADDRESS(Данные!$A35,K$1,1,1,"Данные"), 1),2)</f>
        <v>292.88</v>
      </c>
      <c r="H43" s="152">
        <f ca="1">(F43-F41)*H$10</f>
        <v>30.000000000015348</v>
      </c>
      <c r="I43" s="314">
        <f ca="1">(G43-G41)*H$10</f>
        <v>14.999999999986358</v>
      </c>
      <c r="J43" s="349">
        <f ca="1">ROUND(INDIRECT(ADDRESS(Данные!$A35,J$1,1,1,"Данные"), 1),2)</f>
        <v>202.72</v>
      </c>
      <c r="K43" s="353">
        <f ca="1">ROUND(INDIRECT(ADDRESS(Данные!$A35,K$1,1,1,"Данные"), 1),2)</f>
        <v>292.88</v>
      </c>
      <c r="L43" s="152">
        <f ca="1">(J43-J41)*L$10</f>
        <v>12.000000000006139</v>
      </c>
      <c r="M43" s="316">
        <f ca="1">(K43-K41)*L$10</f>
        <v>5.999999999994543</v>
      </c>
      <c r="N43" s="317"/>
      <c r="O43" s="128"/>
      <c r="P43" s="152">
        <f>(N43-N41)*P10</f>
        <v>0</v>
      </c>
      <c r="Q43" s="314">
        <f>(O43-O41)*Q10</f>
        <v>0</v>
      </c>
      <c r="R43" s="315"/>
      <c r="S43" s="129"/>
      <c r="T43" s="152">
        <f>(R43-R41)*T10</f>
        <v>0</v>
      </c>
      <c r="U43" s="195">
        <f>(S43-S41)*U10</f>
        <v>0</v>
      </c>
      <c r="V43" s="331">
        <f t="shared" ca="1" si="0"/>
        <v>45280.583333333336</v>
      </c>
      <c r="W43" s="335">
        <f t="shared" ca="1" si="1"/>
        <v>621.99999999994873</v>
      </c>
      <c r="X43" s="339">
        <f t="shared" ca="1" si="2"/>
        <v>100.99999999990814</v>
      </c>
    </row>
    <row r="44" spans="1:24" x14ac:dyDescent="0.2">
      <c r="A44" s="296">
        <f ca="1">INDIRECT(ADDRESS(Данные!$A36,4,1,1,"Данные"), 1)</f>
        <v>45280.604166666664</v>
      </c>
      <c r="B44" s="123">
        <f ca="1">ROUND(INDIRECT(ADDRESS(Данные!$A36,B$1,1,1,"Данные"), 1),2)</f>
        <v>4812.17</v>
      </c>
      <c r="C44" s="129">
        <f ca="1">ROUND(INDIRECT(ADDRESS(Данные!$A36,C$1,1,1,"Данные"), 1),2)</f>
        <v>1217.06</v>
      </c>
      <c r="D44" s="152">
        <f ca="1">(B44-B43)*D$10</f>
        <v>280.00000000065484</v>
      </c>
      <c r="E44" s="316">
        <f ca="1">(C44-C43)*D$10</f>
        <v>39.99999999996362</v>
      </c>
      <c r="F44" s="349">
        <f ca="1">ROUND(INDIRECT(ADDRESS(Данные!$A36,J$1,1,1,"Данные"), 1),2)</f>
        <v>202.73</v>
      </c>
      <c r="G44" s="129">
        <f ca="1">ROUND(INDIRECT(ADDRESS(Данные!$A36,K$1,1,1,"Данные"), 1),2)</f>
        <v>292.89</v>
      </c>
      <c r="H44" s="152">
        <f ca="1">(F44-F43)*H$10</f>
        <v>14.999999999986358</v>
      </c>
      <c r="I44" s="314">
        <f ca="1">(G44-G43)*H$10</f>
        <v>14.999999999986358</v>
      </c>
      <c r="J44" s="349">
        <f ca="1">ROUND(INDIRECT(ADDRESS(Данные!$A36,J$1,1,1,"Данные"), 1),2)</f>
        <v>202.73</v>
      </c>
      <c r="K44" s="353">
        <f ca="1">ROUND(INDIRECT(ADDRESS(Данные!$A36,K$1,1,1,"Данные"), 1),2)</f>
        <v>292.89</v>
      </c>
      <c r="L44" s="152">
        <f ca="1">(J44-J43)*L$10</f>
        <v>5.999999999994543</v>
      </c>
      <c r="M44" s="316">
        <f ca="1">(K44-K43)*L$10</f>
        <v>5.999999999994543</v>
      </c>
      <c r="N44" s="317"/>
      <c r="O44" s="128"/>
      <c r="P44" s="152"/>
      <c r="Q44" s="314"/>
      <c r="R44" s="315"/>
      <c r="S44" s="129"/>
      <c r="T44" s="152"/>
      <c r="U44" s="195"/>
      <c r="V44" s="331">
        <f t="shared" ca="1" si="0"/>
        <v>45280.604166666664</v>
      </c>
      <c r="W44" s="335">
        <f t="shared" ca="1" si="1"/>
        <v>301.00000000063574</v>
      </c>
      <c r="X44" s="339">
        <f t="shared" ca="1" si="2"/>
        <v>60.999999999944521</v>
      </c>
    </row>
    <row r="45" spans="1:24" x14ac:dyDescent="0.2">
      <c r="A45" s="296">
        <f ca="1">INDIRECT(ADDRESS(Данные!$A37,4,1,1,"Данные"), 1)</f>
        <v>45280.625</v>
      </c>
      <c r="B45" s="123">
        <f ca="1">ROUND(INDIRECT(ADDRESS(Данные!$A37,B$1,1,1,"Данные"), 1),2)</f>
        <v>4812.3100000000004</v>
      </c>
      <c r="C45" s="129">
        <f ca="1">ROUND(INDIRECT(ADDRESS(Данные!$A37,C$1,1,1,"Данные"), 1),2)</f>
        <v>1217.08</v>
      </c>
      <c r="D45" s="152">
        <f ca="1">(B45-B43)*D$10</f>
        <v>560.00000000130967</v>
      </c>
      <c r="E45" s="316">
        <f ca="1">(C45-C43)*D$10</f>
        <v>79.99999999992724</v>
      </c>
      <c r="F45" s="349">
        <f ca="1">ROUND(INDIRECT(ADDRESS(Данные!$A37,J$1,1,1,"Данные"), 1),2)</f>
        <v>202.74</v>
      </c>
      <c r="G45" s="129">
        <f ca="1">ROUND(INDIRECT(ADDRESS(Данные!$A37,K$1,1,1,"Данные"), 1),2)</f>
        <v>292.89</v>
      </c>
      <c r="H45" s="152">
        <f ca="1">(F45-F43)*H$10</f>
        <v>30.000000000015348</v>
      </c>
      <c r="I45" s="314">
        <f ca="1">(G45-G43)*H$10</f>
        <v>14.999999999986358</v>
      </c>
      <c r="J45" s="349">
        <f ca="1">ROUND(INDIRECT(ADDRESS(Данные!$A37,J$1,1,1,"Данные"), 1),2)</f>
        <v>202.74</v>
      </c>
      <c r="K45" s="353">
        <f ca="1">ROUND(INDIRECT(ADDRESS(Данные!$A37,K$1,1,1,"Данные"), 1),2)</f>
        <v>292.89</v>
      </c>
      <c r="L45" s="152">
        <f ca="1">(J45-J43)*L$10</f>
        <v>12.000000000006139</v>
      </c>
      <c r="M45" s="316">
        <f ca="1">(K45-K43)*L$10</f>
        <v>5.999999999994543</v>
      </c>
      <c r="N45" s="317"/>
      <c r="O45" s="128"/>
      <c r="P45" s="152">
        <f>(N45-N43)*P10</f>
        <v>0</v>
      </c>
      <c r="Q45" s="314">
        <f>(O45-O43)*Q10</f>
        <v>0</v>
      </c>
      <c r="R45" s="315"/>
      <c r="S45" s="129"/>
      <c r="T45" s="152">
        <f>(R45-R43)*T10</f>
        <v>0</v>
      </c>
      <c r="U45" s="195">
        <f>(S45-S43)*U10</f>
        <v>0</v>
      </c>
      <c r="V45" s="331">
        <f t="shared" ca="1" si="0"/>
        <v>45280.625</v>
      </c>
      <c r="W45" s="335">
        <f t="shared" ca="1" si="1"/>
        <v>602.00000000133116</v>
      </c>
      <c r="X45" s="339">
        <f t="shared" ca="1" si="2"/>
        <v>100.99999999990814</v>
      </c>
    </row>
    <row r="46" spans="1:24" x14ac:dyDescent="0.2">
      <c r="A46" s="296">
        <f ca="1">INDIRECT(ADDRESS(Данные!$A38,4,1,1,"Данные"), 1)</f>
        <v>45280.645833333336</v>
      </c>
      <c r="B46" s="123">
        <f ca="1">ROUND(INDIRECT(ADDRESS(Данные!$A38,B$1,1,1,"Данные"), 1),2)</f>
        <v>4812.4399999999996</v>
      </c>
      <c r="C46" s="129">
        <f ca="1">ROUND(INDIRECT(ADDRESS(Данные!$A38,C$1,1,1,"Данные"), 1),2)</f>
        <v>1217.0899999999999</v>
      </c>
      <c r="D46" s="152">
        <f ca="1">(B46-B45)*D$10</f>
        <v>259.99999999839929</v>
      </c>
      <c r="E46" s="316">
        <f ca="1">(C46-C45)*D$10</f>
        <v>19.99999999998181</v>
      </c>
      <c r="F46" s="349">
        <f ca="1">ROUND(INDIRECT(ADDRESS(Данные!$A38,J$1,1,1,"Данные"), 1),2)</f>
        <v>202.75</v>
      </c>
      <c r="G46" s="129">
        <f ca="1">ROUND(INDIRECT(ADDRESS(Данные!$A38,K$1,1,1,"Данные"), 1),2)</f>
        <v>292.89999999999998</v>
      </c>
      <c r="H46" s="152">
        <f ca="1">(F46-F45)*H$10</f>
        <v>14.999999999986358</v>
      </c>
      <c r="I46" s="314">
        <f ca="1">(G46-G45)*H$10</f>
        <v>14.999999999986358</v>
      </c>
      <c r="J46" s="349">
        <f ca="1">ROUND(INDIRECT(ADDRESS(Данные!$A38,J$1,1,1,"Данные"), 1),2)</f>
        <v>202.75</v>
      </c>
      <c r="K46" s="353">
        <f ca="1">ROUND(INDIRECT(ADDRESS(Данные!$A38,K$1,1,1,"Данные"), 1),2)</f>
        <v>292.89999999999998</v>
      </c>
      <c r="L46" s="152">
        <f ca="1">(J46-J45)*L$10</f>
        <v>5.999999999994543</v>
      </c>
      <c r="M46" s="316">
        <f ca="1">(K46-K45)*L$10</f>
        <v>5.999999999994543</v>
      </c>
      <c r="N46" s="317"/>
      <c r="O46" s="128"/>
      <c r="P46" s="152"/>
      <c r="Q46" s="314"/>
      <c r="R46" s="315"/>
      <c r="S46" s="129"/>
      <c r="T46" s="152"/>
      <c r="U46" s="195"/>
      <c r="V46" s="331">
        <f t="shared" ca="1" si="0"/>
        <v>45280.645833333336</v>
      </c>
      <c r="W46" s="335">
        <f t="shared" ca="1" si="1"/>
        <v>280.99999999838019</v>
      </c>
      <c r="X46" s="339">
        <f t="shared" ca="1" si="2"/>
        <v>40.999999999962711</v>
      </c>
    </row>
    <row r="47" spans="1:24" x14ac:dyDescent="0.2">
      <c r="A47" s="296">
        <f ca="1">INDIRECT(ADDRESS(Данные!$A39,4,1,1,"Данные"), 1)</f>
        <v>45280.666666666664</v>
      </c>
      <c r="B47" s="123">
        <f ca="1">ROUND(INDIRECT(ADDRESS(Данные!$A39,B$1,1,1,"Данные"), 1),2)</f>
        <v>4812.58</v>
      </c>
      <c r="C47" s="129">
        <f ca="1">ROUND(INDIRECT(ADDRESS(Данные!$A39,C$1,1,1,"Данные"), 1),2)</f>
        <v>1217.1099999999999</v>
      </c>
      <c r="D47" s="152">
        <f ca="1">(B47-B45)*D$10</f>
        <v>539.99999999905413</v>
      </c>
      <c r="E47" s="316">
        <f ca="1">(C47-C45)*D$10</f>
        <v>59.99999999994543</v>
      </c>
      <c r="F47" s="349">
        <f ca="1">ROUND(INDIRECT(ADDRESS(Данные!$A39,J$1,1,1,"Данные"), 1),2)</f>
        <v>202.76</v>
      </c>
      <c r="G47" s="129">
        <f ca="1">ROUND(INDIRECT(ADDRESS(Данные!$A39,K$1,1,1,"Данные"), 1),2)</f>
        <v>292.89999999999998</v>
      </c>
      <c r="H47" s="152">
        <f ca="1">(F47-F45)*H$10</f>
        <v>29.999999999972715</v>
      </c>
      <c r="I47" s="314">
        <f ca="1">(G47-G45)*H$10</f>
        <v>14.999999999986358</v>
      </c>
      <c r="J47" s="349">
        <f ca="1">ROUND(INDIRECT(ADDRESS(Данные!$A39,J$1,1,1,"Данные"), 1),2)</f>
        <v>202.76</v>
      </c>
      <c r="K47" s="353">
        <f ca="1">ROUND(INDIRECT(ADDRESS(Данные!$A39,K$1,1,1,"Данные"), 1),2)</f>
        <v>292.89999999999998</v>
      </c>
      <c r="L47" s="152">
        <f ca="1">(J47-J45)*L$10</f>
        <v>11.999999999989086</v>
      </c>
      <c r="M47" s="316">
        <f ca="1">(K47-K45)*L$10</f>
        <v>5.999999999994543</v>
      </c>
      <c r="N47" s="317"/>
      <c r="O47" s="128"/>
      <c r="P47" s="152">
        <f>(N47-N45)*P10</f>
        <v>0</v>
      </c>
      <c r="Q47" s="314">
        <f>(O47-O45)*Q10</f>
        <v>0</v>
      </c>
      <c r="R47" s="315"/>
      <c r="S47" s="129"/>
      <c r="T47" s="152">
        <f>(R47-R45)*T10</f>
        <v>0</v>
      </c>
      <c r="U47" s="195">
        <f>(S47-S45)*U10</f>
        <v>0</v>
      </c>
      <c r="V47" s="331">
        <f t="shared" ca="1" si="0"/>
        <v>45280.666666666664</v>
      </c>
      <c r="W47" s="335">
        <f t="shared" ca="1" si="1"/>
        <v>581.99999999901593</v>
      </c>
      <c r="X47" s="339">
        <f t="shared" ca="1" si="2"/>
        <v>80.999999999926331</v>
      </c>
    </row>
    <row r="48" spans="1:24" x14ac:dyDescent="0.2">
      <c r="A48" s="296">
        <f ca="1">INDIRECT(ADDRESS(Данные!$A40,4,1,1,"Данные"), 1)</f>
        <v>45280.6875</v>
      </c>
      <c r="B48" s="123">
        <f ca="1">ROUND(INDIRECT(ADDRESS(Данные!$A40,B$1,1,1,"Данные"), 1),2)</f>
        <v>4812.7299999999996</v>
      </c>
      <c r="C48" s="129">
        <f ca="1">ROUND(INDIRECT(ADDRESS(Данные!$A40,C$1,1,1,"Данные"), 1),2)</f>
        <v>1217.1300000000001</v>
      </c>
      <c r="D48" s="152">
        <f ca="1">(B48-B47)*D$10</f>
        <v>299.9999999992724</v>
      </c>
      <c r="E48" s="316">
        <f ca="1">(C48-C47)*D$10</f>
        <v>40.000000000418368</v>
      </c>
      <c r="F48" s="349">
        <f ca="1">ROUND(INDIRECT(ADDRESS(Данные!$A40,J$1,1,1,"Данные"), 1),2)</f>
        <v>202.77</v>
      </c>
      <c r="G48" s="129">
        <f ca="1">ROUND(INDIRECT(ADDRESS(Данные!$A40,K$1,1,1,"Данные"), 1),2)</f>
        <v>292.91000000000003</v>
      </c>
      <c r="H48" s="152">
        <f ca="1">(F48-F47)*H$10</f>
        <v>15.00000000002899</v>
      </c>
      <c r="I48" s="314">
        <f ca="1">(G48-G47)*H$10</f>
        <v>15.000000000071623</v>
      </c>
      <c r="J48" s="349">
        <f ca="1">ROUND(INDIRECT(ADDRESS(Данные!$A40,J$1,1,1,"Данные"), 1),2)</f>
        <v>202.77</v>
      </c>
      <c r="K48" s="353">
        <f ca="1">ROUND(INDIRECT(ADDRESS(Данные!$A40,K$1,1,1,"Данные"), 1),2)</f>
        <v>292.91000000000003</v>
      </c>
      <c r="L48" s="152">
        <f ca="1">(J48-J47)*L$10</f>
        <v>6.0000000000115961</v>
      </c>
      <c r="M48" s="316">
        <f ca="1">(K48-K47)*L$10</f>
        <v>6.0000000000286491</v>
      </c>
      <c r="N48" s="317"/>
      <c r="O48" s="128"/>
      <c r="P48" s="152"/>
      <c r="Q48" s="314"/>
      <c r="R48" s="315"/>
      <c r="S48" s="129"/>
      <c r="T48" s="152"/>
      <c r="U48" s="195"/>
      <c r="V48" s="331">
        <f t="shared" ca="1" si="0"/>
        <v>45280.6875</v>
      </c>
      <c r="W48" s="335">
        <f t="shared" ca="1" si="1"/>
        <v>320.99999999931299</v>
      </c>
      <c r="X48" s="339">
        <f t="shared" ca="1" si="2"/>
        <v>61.000000000518639</v>
      </c>
    </row>
    <row r="49" spans="1:24" x14ac:dyDescent="0.2">
      <c r="A49" s="296">
        <f ca="1">INDIRECT(ADDRESS(Данные!$A41,4,1,1,"Данные"), 1)</f>
        <v>45280.708333333336</v>
      </c>
      <c r="B49" s="123">
        <f ca="1">ROUND(INDIRECT(ADDRESS(Данные!$A41,B$1,1,1,"Данные"), 1),2)</f>
        <v>4812.87</v>
      </c>
      <c r="C49" s="129">
        <f ca="1">ROUND(INDIRECT(ADDRESS(Данные!$A41,C$1,1,1,"Данные"), 1),2)</f>
        <v>1217.1500000000001</v>
      </c>
      <c r="D49" s="152">
        <f ca="1">(B49-B47)*D$10</f>
        <v>579.99999999992724</v>
      </c>
      <c r="E49" s="316">
        <f ca="1">(C49-C47)*D$10</f>
        <v>80.000000000381988</v>
      </c>
      <c r="F49" s="349">
        <f ca="1">ROUND(INDIRECT(ADDRESS(Данные!$A41,J$1,1,1,"Данные"), 1),2)</f>
        <v>202.78</v>
      </c>
      <c r="G49" s="129">
        <f ca="1">ROUND(INDIRECT(ADDRESS(Данные!$A41,K$1,1,1,"Данные"), 1),2)</f>
        <v>292.91000000000003</v>
      </c>
      <c r="H49" s="152">
        <f ca="1">(F49-F47)*H$10</f>
        <v>30.000000000015348</v>
      </c>
      <c r="I49" s="314">
        <f ca="1">(G49-G47)*H$10</f>
        <v>15.000000000071623</v>
      </c>
      <c r="J49" s="349">
        <f ca="1">ROUND(INDIRECT(ADDRESS(Данные!$A41,J$1,1,1,"Данные"), 1),2)</f>
        <v>202.78</v>
      </c>
      <c r="K49" s="353">
        <f ca="1">ROUND(INDIRECT(ADDRESS(Данные!$A41,K$1,1,1,"Данные"), 1),2)</f>
        <v>292.91000000000003</v>
      </c>
      <c r="L49" s="152">
        <f ca="1">(J49-J47)*L$10</f>
        <v>12.000000000006139</v>
      </c>
      <c r="M49" s="316">
        <f ca="1">(K49-K47)*L$10</f>
        <v>6.0000000000286491</v>
      </c>
      <c r="N49" s="317"/>
      <c r="O49" s="128"/>
      <c r="P49" s="152">
        <f>(N49-N47)*P10</f>
        <v>0</v>
      </c>
      <c r="Q49" s="314">
        <f>(O49-O47)*Q10</f>
        <v>0</v>
      </c>
      <c r="R49" s="315"/>
      <c r="S49" s="129"/>
      <c r="T49" s="152">
        <f>(R49-R47)*T10</f>
        <v>0</v>
      </c>
      <c r="U49" s="195">
        <f>(S49-S47)*U10</f>
        <v>0</v>
      </c>
      <c r="V49" s="331">
        <f t="shared" ca="1" si="0"/>
        <v>45280.708333333336</v>
      </c>
      <c r="W49" s="335">
        <f t="shared" ca="1" si="1"/>
        <v>621.99999999994873</v>
      </c>
      <c r="X49" s="339">
        <f t="shared" ca="1" si="2"/>
        <v>101.00000000048226</v>
      </c>
    </row>
    <row r="50" spans="1:24" x14ac:dyDescent="0.2">
      <c r="A50" s="296">
        <f ca="1">INDIRECT(ADDRESS(Данные!$A42,4,1,1,"Данные"), 1)</f>
        <v>45280.729166666664</v>
      </c>
      <c r="B50" s="123">
        <f ca="1">ROUND(INDIRECT(ADDRESS(Данные!$A42,B$1,1,1,"Данные"), 1),2)</f>
        <v>4813.0200000000004</v>
      </c>
      <c r="C50" s="129">
        <f ca="1">ROUND(INDIRECT(ADDRESS(Данные!$A42,C$1,1,1,"Данные"), 1),2)</f>
        <v>1217.17</v>
      </c>
      <c r="D50" s="152">
        <f ca="1">(B50-B49)*D$10</f>
        <v>300.00000000109139</v>
      </c>
      <c r="E50" s="316">
        <f ca="1">(C50-C49)*D$10</f>
        <v>39.99999999996362</v>
      </c>
      <c r="F50" s="349">
        <f ca="1">ROUND(INDIRECT(ADDRESS(Данные!$A42,J$1,1,1,"Данные"), 1),2)</f>
        <v>202.79</v>
      </c>
      <c r="G50" s="129">
        <f ca="1">ROUND(INDIRECT(ADDRESS(Данные!$A42,K$1,1,1,"Данные"), 1),2)</f>
        <v>292.92</v>
      </c>
      <c r="H50" s="152">
        <f ca="1">(F50-F49)*H$10</f>
        <v>14.999999999986358</v>
      </c>
      <c r="I50" s="314">
        <f ca="1">(G50-G49)*H$10</f>
        <v>14.999999999986358</v>
      </c>
      <c r="J50" s="349">
        <f ca="1">ROUND(INDIRECT(ADDRESS(Данные!$A42,J$1,1,1,"Данные"), 1),2)</f>
        <v>202.79</v>
      </c>
      <c r="K50" s="353">
        <f ca="1">ROUND(INDIRECT(ADDRESS(Данные!$A42,K$1,1,1,"Данные"), 1),2)</f>
        <v>292.92</v>
      </c>
      <c r="L50" s="152">
        <f ca="1">(J50-J49)*L$10</f>
        <v>5.999999999994543</v>
      </c>
      <c r="M50" s="316">
        <f ca="1">(K50-K49)*L$10</f>
        <v>5.999999999994543</v>
      </c>
      <c r="N50" s="317"/>
      <c r="O50" s="128"/>
      <c r="P50" s="152"/>
      <c r="Q50" s="314"/>
      <c r="R50" s="315"/>
      <c r="S50" s="129"/>
      <c r="T50" s="152"/>
      <c r="U50" s="195"/>
      <c r="V50" s="331">
        <f t="shared" ca="1" si="0"/>
        <v>45280.729166666664</v>
      </c>
      <c r="W50" s="335">
        <f t="shared" ca="1" si="1"/>
        <v>321.00000000107229</v>
      </c>
      <c r="X50" s="339">
        <f t="shared" ca="1" si="2"/>
        <v>60.999999999944521</v>
      </c>
    </row>
    <row r="51" spans="1:24" x14ac:dyDescent="0.2">
      <c r="A51" s="296">
        <f ca="1">INDIRECT(ADDRESS(Данные!$A43,4,1,1,"Данные"), 1)</f>
        <v>45280.75</v>
      </c>
      <c r="B51" s="123">
        <f ca="1">ROUND(INDIRECT(ADDRESS(Данные!$A43,B$1,1,1,"Данные"), 1),2)</f>
        <v>4813.16</v>
      </c>
      <c r="C51" s="129">
        <f ca="1">ROUND(INDIRECT(ADDRESS(Данные!$A43,C$1,1,1,"Данные"), 1),2)</f>
        <v>1217.19</v>
      </c>
      <c r="D51" s="152">
        <f ca="1">(B51-B49)*D$10</f>
        <v>579.99999999992724</v>
      </c>
      <c r="E51" s="316">
        <f ca="1">(C51-C49)*D$10</f>
        <v>79.99999999992724</v>
      </c>
      <c r="F51" s="349">
        <f ca="1">ROUND(INDIRECT(ADDRESS(Данные!$A43,J$1,1,1,"Данные"), 1),2)</f>
        <v>202.8</v>
      </c>
      <c r="G51" s="129">
        <f ca="1">ROUND(INDIRECT(ADDRESS(Данные!$A43,K$1,1,1,"Данные"), 1),2)</f>
        <v>292.92</v>
      </c>
      <c r="H51" s="152">
        <f ca="1">(F51-F49)*H$10</f>
        <v>30.000000000015348</v>
      </c>
      <c r="I51" s="314">
        <f ca="1">(G51-G49)*H$10</f>
        <v>14.999999999986358</v>
      </c>
      <c r="J51" s="349">
        <f ca="1">ROUND(INDIRECT(ADDRESS(Данные!$A43,J$1,1,1,"Данные"), 1),2)</f>
        <v>202.8</v>
      </c>
      <c r="K51" s="353">
        <f ca="1">ROUND(INDIRECT(ADDRESS(Данные!$A43,K$1,1,1,"Данные"), 1),2)</f>
        <v>292.92</v>
      </c>
      <c r="L51" s="152">
        <f ca="1">(J51-J49)*L$10</f>
        <v>12.000000000006139</v>
      </c>
      <c r="M51" s="316">
        <f ca="1">(K51-K49)*L$10</f>
        <v>5.999999999994543</v>
      </c>
      <c r="N51" s="317"/>
      <c r="O51" s="128"/>
      <c r="P51" s="152">
        <f>(N51-N49)*P10</f>
        <v>0</v>
      </c>
      <c r="Q51" s="314">
        <f>(O51-O49)*Q10</f>
        <v>0</v>
      </c>
      <c r="R51" s="315"/>
      <c r="S51" s="129"/>
      <c r="T51" s="152">
        <f>(R51-R49)*T10</f>
        <v>0</v>
      </c>
      <c r="U51" s="195">
        <f>(S51-S49)*U10</f>
        <v>0</v>
      </c>
      <c r="V51" s="331">
        <f t="shared" ca="1" si="0"/>
        <v>45280.75</v>
      </c>
      <c r="W51" s="335">
        <f t="shared" ca="1" si="1"/>
        <v>621.99999999994873</v>
      </c>
      <c r="X51" s="339">
        <f t="shared" ca="1" si="2"/>
        <v>100.99999999990814</v>
      </c>
    </row>
    <row r="52" spans="1:24" x14ac:dyDescent="0.2">
      <c r="A52" s="296">
        <f ca="1">INDIRECT(ADDRESS(Данные!$A44,4,1,1,"Данные"), 1)</f>
        <v>45280.770833333336</v>
      </c>
      <c r="B52" s="123">
        <f ca="1">ROUND(INDIRECT(ADDRESS(Данные!$A44,B$1,1,1,"Данные"), 1),2)</f>
        <v>4813.3100000000004</v>
      </c>
      <c r="C52" s="129">
        <f ca="1">ROUND(INDIRECT(ADDRESS(Данные!$A44,C$1,1,1,"Данные"), 1),2)</f>
        <v>1217.2</v>
      </c>
      <c r="D52" s="152">
        <f ca="1">(B52-B51)*D$10</f>
        <v>300.00000000109139</v>
      </c>
      <c r="E52" s="316">
        <f ca="1">(C52-C51)*D$10</f>
        <v>19.99999999998181</v>
      </c>
      <c r="F52" s="349">
        <f ca="1">ROUND(INDIRECT(ADDRESS(Данные!$A44,J$1,1,1,"Данные"), 1),2)</f>
        <v>202.81</v>
      </c>
      <c r="G52" s="129">
        <f ca="1">ROUND(INDIRECT(ADDRESS(Данные!$A44,K$1,1,1,"Данные"), 1),2)</f>
        <v>292.92</v>
      </c>
      <c r="H52" s="152">
        <f ca="1">(F52-F51)*H$10</f>
        <v>14.999999999986358</v>
      </c>
      <c r="I52" s="314">
        <f ca="1">(G52-G51)*H$10</f>
        <v>0</v>
      </c>
      <c r="J52" s="349">
        <f ca="1">ROUND(INDIRECT(ADDRESS(Данные!$A44,J$1,1,1,"Данные"), 1),2)</f>
        <v>202.81</v>
      </c>
      <c r="K52" s="353">
        <f ca="1">ROUND(INDIRECT(ADDRESS(Данные!$A44,K$1,1,1,"Данные"), 1),2)</f>
        <v>292.92</v>
      </c>
      <c r="L52" s="152">
        <f ca="1">(J52-J51)*L$10</f>
        <v>5.999999999994543</v>
      </c>
      <c r="M52" s="316">
        <f ca="1">(K52-K51)*L$10</f>
        <v>0</v>
      </c>
      <c r="N52" s="317"/>
      <c r="O52" s="128"/>
      <c r="P52" s="152"/>
      <c r="Q52" s="314"/>
      <c r="R52" s="315"/>
      <c r="S52" s="129"/>
      <c r="T52" s="152"/>
      <c r="U52" s="195"/>
      <c r="V52" s="331">
        <f t="shared" ca="1" si="0"/>
        <v>45280.770833333336</v>
      </c>
      <c r="W52" s="335">
        <f t="shared" ca="1" si="1"/>
        <v>321.00000000107229</v>
      </c>
      <c r="X52" s="339">
        <f t="shared" ca="1" si="2"/>
        <v>19.99999999998181</v>
      </c>
    </row>
    <row r="53" spans="1:24" x14ac:dyDescent="0.2">
      <c r="A53" s="296">
        <f ca="1">INDIRECT(ADDRESS(Данные!$A45,4,1,1,"Данные"), 1)</f>
        <v>45280.791666666664</v>
      </c>
      <c r="B53" s="123">
        <f ca="1">ROUND(INDIRECT(ADDRESS(Данные!$A45,B$1,1,1,"Данные"), 1),2)</f>
        <v>4813.46</v>
      </c>
      <c r="C53" s="129">
        <f ca="1">ROUND(INDIRECT(ADDRESS(Данные!$A45,C$1,1,1,"Данные"), 1),2)</f>
        <v>1217.22</v>
      </c>
      <c r="D53" s="152">
        <f ca="1">(B53-B51)*D$10</f>
        <v>600.0000000003638</v>
      </c>
      <c r="E53" s="316">
        <f ca="1">(C53-C51)*D$10</f>
        <v>59.99999999994543</v>
      </c>
      <c r="F53" s="349">
        <f ca="1">ROUND(INDIRECT(ADDRESS(Данные!$A45,J$1,1,1,"Данные"), 1),2)</f>
        <v>202.83</v>
      </c>
      <c r="G53" s="129">
        <f ca="1">ROUND(INDIRECT(ADDRESS(Данные!$A45,K$1,1,1,"Данные"), 1),2)</f>
        <v>292.92</v>
      </c>
      <c r="H53" s="152">
        <f ca="1">(F53-F51)*H$10</f>
        <v>45.000000000001705</v>
      </c>
      <c r="I53" s="314">
        <f ca="1">(G53-G51)*H$10</f>
        <v>0</v>
      </c>
      <c r="J53" s="349">
        <f ca="1">ROUND(INDIRECT(ADDRESS(Данные!$A45,J$1,1,1,"Данные"), 1),2)</f>
        <v>202.83</v>
      </c>
      <c r="K53" s="353">
        <f ca="1">ROUND(INDIRECT(ADDRESS(Данные!$A45,K$1,1,1,"Данные"), 1),2)</f>
        <v>292.92</v>
      </c>
      <c r="L53" s="152">
        <f ca="1">(J53-J51)*L$10</f>
        <v>18.000000000000682</v>
      </c>
      <c r="M53" s="316">
        <f ca="1">(K53-K51)*L$10</f>
        <v>0</v>
      </c>
      <c r="N53" s="317"/>
      <c r="O53" s="128"/>
      <c r="P53" s="152">
        <f>(N53-N51)*P10/0.5</f>
        <v>0</v>
      </c>
      <c r="Q53" s="314">
        <f>(O53-O51)*Q10/0.5</f>
        <v>0</v>
      </c>
      <c r="R53" s="315"/>
      <c r="S53" s="129"/>
      <c r="T53" s="152">
        <f>(R53-R51)*T10/0.5</f>
        <v>0</v>
      </c>
      <c r="U53" s="195">
        <f>(S53-S51)*U10/0.5</f>
        <v>0</v>
      </c>
      <c r="V53" s="331">
        <f t="shared" ca="1" si="0"/>
        <v>45280.791666666664</v>
      </c>
      <c r="W53" s="335">
        <f t="shared" ca="1" si="1"/>
        <v>663.00000000036619</v>
      </c>
      <c r="X53" s="339">
        <f t="shared" ca="1" si="2"/>
        <v>59.99999999994543</v>
      </c>
    </row>
    <row r="54" spans="1:24" x14ac:dyDescent="0.2">
      <c r="A54" s="296">
        <f ca="1">INDIRECT(ADDRESS(Данные!$A46,4,1,1,"Данные"), 1)</f>
        <v>45280.8125</v>
      </c>
      <c r="B54" s="123">
        <f ca="1">ROUND(INDIRECT(ADDRESS(Данные!$A46,B$1,1,1,"Данные"), 1),2)</f>
        <v>4813.6099999999997</v>
      </c>
      <c r="C54" s="129">
        <f ca="1">ROUND(INDIRECT(ADDRESS(Данные!$A46,C$1,1,1,"Данные"), 1),2)</f>
        <v>1217.24</v>
      </c>
      <c r="D54" s="152">
        <f ca="1">(B54-B53)*D$10</f>
        <v>299.9999999992724</v>
      </c>
      <c r="E54" s="316">
        <f ca="1">(C54-C53)*D$10</f>
        <v>39.99999999996362</v>
      </c>
      <c r="F54" s="349">
        <f ca="1">ROUND(INDIRECT(ADDRESS(Данные!$A46,J$1,1,1,"Данные"), 1),2)</f>
        <v>202.84</v>
      </c>
      <c r="G54" s="129">
        <f ca="1">ROUND(INDIRECT(ADDRESS(Данные!$A46,K$1,1,1,"Данные"), 1),2)</f>
        <v>292.92</v>
      </c>
      <c r="H54" s="152">
        <f ca="1">(F54-F53)*H$10</f>
        <v>14.999999999986358</v>
      </c>
      <c r="I54" s="314">
        <f ca="1">(G54-G53)*H$10</f>
        <v>0</v>
      </c>
      <c r="J54" s="349">
        <f ca="1">ROUND(INDIRECT(ADDRESS(Данные!$A46,J$1,1,1,"Данные"), 1),2)</f>
        <v>202.84</v>
      </c>
      <c r="K54" s="353">
        <f ca="1">ROUND(INDIRECT(ADDRESS(Данные!$A46,K$1,1,1,"Данные"), 1),2)</f>
        <v>292.92</v>
      </c>
      <c r="L54" s="152">
        <f ca="1">(J54-J53)*L$10</f>
        <v>5.999999999994543</v>
      </c>
      <c r="M54" s="316">
        <f ca="1">(K54-K53)*L$10</f>
        <v>0</v>
      </c>
      <c r="N54" s="317"/>
      <c r="O54" s="128"/>
      <c r="P54" s="152"/>
      <c r="Q54" s="314"/>
      <c r="R54" s="315"/>
      <c r="S54" s="129"/>
      <c r="T54" s="152"/>
      <c r="U54" s="195"/>
      <c r="V54" s="331">
        <f t="shared" ca="1" si="0"/>
        <v>45280.8125</v>
      </c>
      <c r="W54" s="335">
        <f t="shared" ca="1" si="1"/>
        <v>320.9999999992533</v>
      </c>
      <c r="X54" s="339">
        <f t="shared" ca="1" si="2"/>
        <v>39.99999999996362</v>
      </c>
    </row>
    <row r="55" spans="1:24" x14ac:dyDescent="0.2">
      <c r="A55" s="296">
        <f ca="1">INDIRECT(ADDRESS(Данные!$A47,4,1,1,"Данные"), 1)</f>
        <v>45280.833333333336</v>
      </c>
      <c r="B55" s="123">
        <f ca="1">ROUND(INDIRECT(ADDRESS(Данные!$A47,B$1,1,1,"Данные"), 1),2)</f>
        <v>4813.76</v>
      </c>
      <c r="C55" s="129">
        <f ca="1">ROUND(INDIRECT(ADDRESS(Данные!$A47,C$1,1,1,"Данные"), 1),2)</f>
        <v>1217.25</v>
      </c>
      <c r="D55" s="152">
        <f ca="1">(B55-B53)*D$10</f>
        <v>600.0000000003638</v>
      </c>
      <c r="E55" s="316">
        <f ca="1">(C55-C53)*D$10</f>
        <v>59.99999999994543</v>
      </c>
      <c r="F55" s="349">
        <f ca="1">ROUND(INDIRECT(ADDRESS(Данные!$A47,J$1,1,1,"Данные"), 1),2)</f>
        <v>202.85</v>
      </c>
      <c r="G55" s="129">
        <f ca="1">ROUND(INDIRECT(ADDRESS(Данные!$A47,K$1,1,1,"Данные"), 1),2)</f>
        <v>292.93</v>
      </c>
      <c r="H55" s="152">
        <f ca="1">(F55-F53)*H$10</f>
        <v>29.999999999972715</v>
      </c>
      <c r="I55" s="314">
        <f ca="1">(G55-G53)*H$10</f>
        <v>14.999999999986358</v>
      </c>
      <c r="J55" s="349">
        <f ca="1">ROUND(INDIRECT(ADDRESS(Данные!$A47,J$1,1,1,"Данные"), 1),2)</f>
        <v>202.85</v>
      </c>
      <c r="K55" s="353">
        <f ca="1">ROUND(INDIRECT(ADDRESS(Данные!$A47,K$1,1,1,"Данные"), 1),2)</f>
        <v>292.93</v>
      </c>
      <c r="L55" s="152">
        <f ca="1">(J55-J53)*L$10</f>
        <v>11.999999999989086</v>
      </c>
      <c r="M55" s="316">
        <f ca="1">(K55-K53)*L$10</f>
        <v>5.999999999994543</v>
      </c>
      <c r="N55" s="317"/>
      <c r="O55" s="128"/>
      <c r="P55" s="312">
        <f>(N55-N53)*P10/0.5</f>
        <v>0</v>
      </c>
      <c r="Q55" s="314">
        <f>(O55-O53)*Q10/0.5</f>
        <v>0</v>
      </c>
      <c r="R55" s="315"/>
      <c r="S55" s="129"/>
      <c r="T55" s="312">
        <f>(R55-R53)*T10/0.5</f>
        <v>0</v>
      </c>
      <c r="U55" s="250">
        <f>(S55-S53)*U10/0.5</f>
        <v>0</v>
      </c>
      <c r="V55" s="331">
        <f t="shared" ca="1" si="0"/>
        <v>45280.833333333336</v>
      </c>
      <c r="W55" s="335">
        <f t="shared" ca="1" si="1"/>
        <v>642.0000000003256</v>
      </c>
      <c r="X55" s="339">
        <f t="shared" ca="1" si="2"/>
        <v>80.999999999926331</v>
      </c>
    </row>
    <row r="56" spans="1:24" x14ac:dyDescent="0.2">
      <c r="A56" s="296">
        <f ca="1">INDIRECT(ADDRESS(Данные!$A48,4,1,1,"Данные"), 1)</f>
        <v>45280.854166666664</v>
      </c>
      <c r="B56" s="123">
        <f ca="1">ROUND(INDIRECT(ADDRESS(Данные!$A48,B$1,1,1,"Данные"), 1),2)</f>
        <v>4813.91</v>
      </c>
      <c r="C56" s="129">
        <f ca="1">ROUND(INDIRECT(ADDRESS(Данные!$A48,C$1,1,1,"Данные"), 1),2)</f>
        <v>1217.27</v>
      </c>
      <c r="D56" s="152">
        <f ca="1">(B56-B55)*D$10</f>
        <v>299.9999999992724</v>
      </c>
      <c r="E56" s="316">
        <f ca="1">(C56-C55)*D$10</f>
        <v>39.99999999996362</v>
      </c>
      <c r="F56" s="349">
        <f ca="1">ROUND(INDIRECT(ADDRESS(Данные!$A48,J$1,1,1,"Данные"), 1),2)</f>
        <v>202.86</v>
      </c>
      <c r="G56" s="129">
        <f ca="1">ROUND(INDIRECT(ADDRESS(Данные!$A48,K$1,1,1,"Данные"), 1),2)</f>
        <v>292.93</v>
      </c>
      <c r="H56" s="152">
        <f ca="1">(F56-F55)*H$10</f>
        <v>15.00000000002899</v>
      </c>
      <c r="I56" s="314">
        <f ca="1">(G56-G55)*H$10</f>
        <v>0</v>
      </c>
      <c r="J56" s="349">
        <f ca="1">ROUND(INDIRECT(ADDRESS(Данные!$A48,J$1,1,1,"Данные"), 1),2)</f>
        <v>202.86</v>
      </c>
      <c r="K56" s="353">
        <f ca="1">ROUND(INDIRECT(ADDRESS(Данные!$A48,K$1,1,1,"Данные"), 1),2)</f>
        <v>292.93</v>
      </c>
      <c r="L56" s="152">
        <f ca="1">(J56-J55)*L$10</f>
        <v>6.0000000000115961</v>
      </c>
      <c r="M56" s="316">
        <f ca="1">(K56-K55)*L$10</f>
        <v>0</v>
      </c>
      <c r="N56" s="317"/>
      <c r="O56" s="128"/>
      <c r="P56" s="312"/>
      <c r="Q56" s="314"/>
      <c r="R56" s="315"/>
      <c r="S56" s="129"/>
      <c r="T56" s="312"/>
      <c r="U56" s="250"/>
      <c r="V56" s="331">
        <f t="shared" ca="1" si="0"/>
        <v>45280.854166666664</v>
      </c>
      <c r="W56" s="335">
        <f t="shared" ca="1" si="1"/>
        <v>320.99999999931299</v>
      </c>
      <c r="X56" s="339">
        <f t="shared" ca="1" si="2"/>
        <v>39.99999999996362</v>
      </c>
    </row>
    <row r="57" spans="1:24" x14ac:dyDescent="0.2">
      <c r="A57" s="296">
        <f ca="1">INDIRECT(ADDRESS(Данные!$A49,4,1,1,"Данные"), 1)</f>
        <v>45280.875</v>
      </c>
      <c r="B57" s="123">
        <f ca="1">ROUND(INDIRECT(ADDRESS(Данные!$A49,B$1,1,1,"Данные"), 1),2)</f>
        <v>4814.0600000000004</v>
      </c>
      <c r="C57" s="129">
        <f ca="1">ROUND(INDIRECT(ADDRESS(Данные!$A49,C$1,1,1,"Данные"), 1),2)</f>
        <v>1217.29</v>
      </c>
      <c r="D57" s="152">
        <f ca="1">(B57-B55)*D$10</f>
        <v>600.0000000003638</v>
      </c>
      <c r="E57" s="316">
        <f ca="1">(C57-C55)*D$10</f>
        <v>79.99999999992724</v>
      </c>
      <c r="F57" s="349">
        <f ca="1">ROUND(INDIRECT(ADDRESS(Данные!$A49,J$1,1,1,"Данные"), 1),2)</f>
        <v>202.87</v>
      </c>
      <c r="G57" s="129">
        <f ca="1">ROUND(INDIRECT(ADDRESS(Данные!$A49,K$1,1,1,"Данные"), 1),2)</f>
        <v>292.93</v>
      </c>
      <c r="H57" s="152">
        <f ca="1">(F57-F55)*H$10</f>
        <v>30.000000000015348</v>
      </c>
      <c r="I57" s="314">
        <f ca="1">(G57-G55)*H$10</f>
        <v>0</v>
      </c>
      <c r="J57" s="349">
        <f ca="1">ROUND(INDIRECT(ADDRESS(Данные!$A49,J$1,1,1,"Данные"), 1),2)</f>
        <v>202.87</v>
      </c>
      <c r="K57" s="353">
        <f ca="1">ROUND(INDIRECT(ADDRESS(Данные!$A49,K$1,1,1,"Данные"), 1),2)</f>
        <v>292.93</v>
      </c>
      <c r="L57" s="152">
        <f ca="1">(J57-J55)*L$10</f>
        <v>12.000000000006139</v>
      </c>
      <c r="M57" s="316">
        <f ca="1">(K57-K55)*L$10</f>
        <v>0</v>
      </c>
      <c r="N57" s="317"/>
      <c r="O57" s="128"/>
      <c r="P57" s="152">
        <f>(N57-N55)*P10/0.5</f>
        <v>0</v>
      </c>
      <c r="Q57" s="314">
        <f>(O57-O55)*Q10/0.5</f>
        <v>0</v>
      </c>
      <c r="R57" s="315"/>
      <c r="S57" s="129"/>
      <c r="T57" s="152">
        <f>(R57-R55)*T10/0.5</f>
        <v>0</v>
      </c>
      <c r="U57" s="195">
        <f>(S57-S55)*U10/0.5</f>
        <v>0</v>
      </c>
      <c r="V57" s="331">
        <f t="shared" ca="1" si="0"/>
        <v>45280.875</v>
      </c>
      <c r="W57" s="335">
        <f t="shared" ca="1" si="1"/>
        <v>642.00000000038528</v>
      </c>
      <c r="X57" s="339">
        <f t="shared" ca="1" si="2"/>
        <v>79.99999999992724</v>
      </c>
    </row>
    <row r="58" spans="1:24" x14ac:dyDescent="0.2">
      <c r="A58" s="296">
        <f ca="1">INDIRECT(ADDRESS(Данные!$A50,4,1,1,"Данные"), 1)</f>
        <v>45280.895833333336</v>
      </c>
      <c r="B58" s="123">
        <f ca="1">ROUND(INDIRECT(ADDRESS(Данные!$A50,B$1,1,1,"Данные"), 1),2)</f>
        <v>4814.21</v>
      </c>
      <c r="C58" s="129">
        <f ca="1">ROUND(INDIRECT(ADDRESS(Данные!$A50,C$1,1,1,"Данные"), 1),2)</f>
        <v>1217.31</v>
      </c>
      <c r="D58" s="152">
        <f ca="1">(B58-B57)*D$10</f>
        <v>299.9999999992724</v>
      </c>
      <c r="E58" s="316">
        <f ca="1">(C58-C57)*D$10</f>
        <v>39.99999999996362</v>
      </c>
      <c r="F58" s="349">
        <f ca="1">ROUND(INDIRECT(ADDRESS(Данные!$A50,J$1,1,1,"Данные"), 1),2)</f>
        <v>202.89</v>
      </c>
      <c r="G58" s="129">
        <f ca="1">ROUND(INDIRECT(ADDRESS(Данные!$A50,K$1,1,1,"Данные"), 1),2)</f>
        <v>292.93</v>
      </c>
      <c r="H58" s="152">
        <f ca="1">(F58-F57)*H$10</f>
        <v>29.999999999972715</v>
      </c>
      <c r="I58" s="314">
        <f ca="1">(G58-G57)*H$10</f>
        <v>0</v>
      </c>
      <c r="J58" s="349">
        <f ca="1">ROUND(INDIRECT(ADDRESS(Данные!$A50,J$1,1,1,"Данные"), 1),2)</f>
        <v>202.89</v>
      </c>
      <c r="K58" s="353">
        <f ca="1">ROUND(INDIRECT(ADDRESS(Данные!$A50,K$1,1,1,"Данные"), 1),2)</f>
        <v>292.93</v>
      </c>
      <c r="L58" s="152">
        <f ca="1">(J58-J57)*L$10</f>
        <v>11.999999999989086</v>
      </c>
      <c r="M58" s="316">
        <f ca="1">(K58-K57)*L$10</f>
        <v>0</v>
      </c>
      <c r="N58" s="317"/>
      <c r="O58" s="128"/>
      <c r="P58" s="152">
        <f>(N58-N57)*P10/0.5</f>
        <v>0</v>
      </c>
      <c r="Q58" s="314">
        <f>(O58-O57)*Q10/0.5</f>
        <v>0</v>
      </c>
      <c r="R58" s="315"/>
      <c r="S58" s="129"/>
      <c r="T58" s="152">
        <f>(R58-R57)*T10/0.5</f>
        <v>0</v>
      </c>
      <c r="U58" s="195">
        <f>(S58-S57)*U10/0.5</f>
        <v>0</v>
      </c>
      <c r="V58" s="331">
        <f t="shared" ca="1" si="0"/>
        <v>45280.895833333336</v>
      </c>
      <c r="W58" s="335">
        <f t="shared" ca="1" si="1"/>
        <v>341.99999999923421</v>
      </c>
      <c r="X58" s="339">
        <f t="shared" ca="1" si="2"/>
        <v>39.99999999996362</v>
      </c>
    </row>
    <row r="59" spans="1:24" x14ac:dyDescent="0.2">
      <c r="A59" s="296">
        <f ca="1">INDIRECT(ADDRESS(Данные!$A51,4,1,1,"Данные"), 1)</f>
        <v>45280.916666666664</v>
      </c>
      <c r="B59" s="123">
        <f ca="1">ROUND(INDIRECT(ADDRESS(Данные!$A51,B$1,1,1,"Данные"), 1),2)</f>
        <v>4814.3599999999997</v>
      </c>
      <c r="C59" s="129">
        <f ca="1">ROUND(INDIRECT(ADDRESS(Данные!$A51,C$1,1,1,"Данные"), 1),2)</f>
        <v>1217.32</v>
      </c>
      <c r="D59" s="152">
        <f ca="1">(B59-B57)*D$10</f>
        <v>599.99999999854481</v>
      </c>
      <c r="E59" s="316">
        <f ca="1">(C59-C57)*D$10</f>
        <v>59.99999999994543</v>
      </c>
      <c r="F59" s="349">
        <f ca="1">ROUND(INDIRECT(ADDRESS(Данные!$A51,J$1,1,1,"Данные"), 1),2)</f>
        <v>202.9</v>
      </c>
      <c r="G59" s="129">
        <f ca="1">ROUND(INDIRECT(ADDRESS(Данные!$A51,K$1,1,1,"Данные"), 1),2)</f>
        <v>292.93</v>
      </c>
      <c r="H59" s="152">
        <f ca="1">(F59-F57)*H$10</f>
        <v>45.000000000001705</v>
      </c>
      <c r="I59" s="314">
        <f ca="1">(G59-G57)*H$10</f>
        <v>0</v>
      </c>
      <c r="J59" s="349">
        <f ca="1">ROUND(INDIRECT(ADDRESS(Данные!$A51,J$1,1,1,"Данные"), 1),2)</f>
        <v>202.9</v>
      </c>
      <c r="K59" s="353">
        <f ca="1">ROUND(INDIRECT(ADDRESS(Данные!$A51,K$1,1,1,"Данные"), 1),2)</f>
        <v>292.93</v>
      </c>
      <c r="L59" s="152">
        <f ca="1">(J59-J57)*L$10</f>
        <v>18.000000000000682</v>
      </c>
      <c r="M59" s="316">
        <f ca="1">(K59-K57)*L$10</f>
        <v>0</v>
      </c>
      <c r="N59" s="317"/>
      <c r="O59" s="128"/>
      <c r="P59" s="152">
        <f>(N59-N58)*P10/0.5</f>
        <v>0</v>
      </c>
      <c r="Q59" s="314">
        <f>(O59-O58)*Q10/0.5</f>
        <v>0</v>
      </c>
      <c r="R59" s="315"/>
      <c r="S59" s="129"/>
      <c r="T59" s="152">
        <f>(R59-R58)*T10/0.5</f>
        <v>0</v>
      </c>
      <c r="U59" s="195">
        <f>(S59-S58)*U10/0.5</f>
        <v>0</v>
      </c>
      <c r="V59" s="331">
        <f t="shared" ca="1" si="0"/>
        <v>45280.916666666664</v>
      </c>
      <c r="W59" s="335">
        <f t="shared" ca="1" si="1"/>
        <v>662.9999999985472</v>
      </c>
      <c r="X59" s="339">
        <f t="shared" ca="1" si="2"/>
        <v>59.99999999994543</v>
      </c>
    </row>
    <row r="60" spans="1:24" x14ac:dyDescent="0.2">
      <c r="A60" s="296">
        <f ca="1">INDIRECT(ADDRESS(Данные!$A52,4,1,1,"Данные"), 1)</f>
        <v>45280.9375</v>
      </c>
      <c r="B60" s="123">
        <f ca="1">ROUND(INDIRECT(ADDRESS(Данные!$A52,B$1,1,1,"Данные"), 1),2)</f>
        <v>4814.51</v>
      </c>
      <c r="C60" s="129">
        <f ca="1">ROUND(INDIRECT(ADDRESS(Данные!$A52,C$1,1,1,"Данные"), 1),2)</f>
        <v>1217.3399999999999</v>
      </c>
      <c r="D60" s="152">
        <f ca="1">(B60-B59)*D$10</f>
        <v>300.00000000109139</v>
      </c>
      <c r="E60" s="316">
        <f ca="1">(C60-C59)*D$10</f>
        <v>39.99999999996362</v>
      </c>
      <c r="F60" s="349">
        <f ca="1">ROUND(INDIRECT(ADDRESS(Данные!$A52,J$1,1,1,"Данные"), 1),2)</f>
        <v>202.91</v>
      </c>
      <c r="G60" s="129">
        <f ca="1">ROUND(INDIRECT(ADDRESS(Данные!$A52,K$1,1,1,"Данные"), 1),2)</f>
        <v>292.93</v>
      </c>
      <c r="H60" s="152">
        <f ca="1">(F60-F59)*H$10</f>
        <v>14.999999999986358</v>
      </c>
      <c r="I60" s="314">
        <f ca="1">(G60-G59)*H$10</f>
        <v>0</v>
      </c>
      <c r="J60" s="349">
        <f ca="1">ROUND(INDIRECT(ADDRESS(Данные!$A52,J$1,1,1,"Данные"), 1),2)</f>
        <v>202.91</v>
      </c>
      <c r="K60" s="353">
        <f ca="1">ROUND(INDIRECT(ADDRESS(Данные!$A52,K$1,1,1,"Данные"), 1),2)</f>
        <v>292.93</v>
      </c>
      <c r="L60" s="152">
        <f ca="1">(J60-J59)*L$10</f>
        <v>5.999999999994543</v>
      </c>
      <c r="M60" s="316">
        <f ca="1">(K60-K59)*L$10</f>
        <v>0</v>
      </c>
      <c r="N60" s="317"/>
      <c r="O60" s="128"/>
      <c r="P60" s="152">
        <f>(N60-N59)*P10/0.5</f>
        <v>0</v>
      </c>
      <c r="Q60" s="314">
        <f>(O60-O59)*Q10/0.5</f>
        <v>0</v>
      </c>
      <c r="R60" s="315"/>
      <c r="S60" s="129"/>
      <c r="T60" s="152">
        <f>(R60-R59)*T10/0.5</f>
        <v>0</v>
      </c>
      <c r="U60" s="195">
        <f>(S60-S59)*U10/0.5</f>
        <v>0</v>
      </c>
      <c r="V60" s="331">
        <f t="shared" ca="1" si="0"/>
        <v>45280.9375</v>
      </c>
      <c r="W60" s="335">
        <f t="shared" ca="1" si="1"/>
        <v>321.00000000107229</v>
      </c>
      <c r="X60" s="339">
        <f t="shared" ca="1" si="2"/>
        <v>39.99999999996362</v>
      </c>
    </row>
    <row r="61" spans="1:24" x14ac:dyDescent="0.2">
      <c r="A61" s="296">
        <f ca="1">INDIRECT(ADDRESS(Данные!$A53,4,1,1,"Данные"), 1)</f>
        <v>45280.958333333336</v>
      </c>
      <c r="B61" s="123">
        <f ca="1">ROUND(INDIRECT(ADDRESS(Данные!$A53,B$1,1,1,"Данные"), 1),2)</f>
        <v>4814.66</v>
      </c>
      <c r="C61" s="129">
        <f ca="1">ROUND(INDIRECT(ADDRESS(Данные!$A53,C$1,1,1,"Данные"), 1),2)</f>
        <v>1217.3599999999999</v>
      </c>
      <c r="D61" s="152">
        <f ca="1">(B61-B59)*D$10</f>
        <v>600.0000000003638</v>
      </c>
      <c r="E61" s="316">
        <f ca="1">(C61-C59)*D$10</f>
        <v>79.99999999992724</v>
      </c>
      <c r="F61" s="349">
        <f ca="1">ROUND(INDIRECT(ADDRESS(Данные!$A53,J$1,1,1,"Данные"), 1),2)</f>
        <v>202.92</v>
      </c>
      <c r="G61" s="129">
        <f ca="1">ROUND(INDIRECT(ADDRESS(Данные!$A53,K$1,1,1,"Данные"), 1),2)</f>
        <v>292.94</v>
      </c>
      <c r="H61" s="152">
        <f ca="1">(F61-F59)*H$10</f>
        <v>29.999999999972715</v>
      </c>
      <c r="I61" s="314">
        <f ca="1">(G61-G59)*H$10</f>
        <v>14.999999999986358</v>
      </c>
      <c r="J61" s="349">
        <f ca="1">ROUND(INDIRECT(ADDRESS(Данные!$A53,J$1,1,1,"Данные"), 1),2)</f>
        <v>202.92</v>
      </c>
      <c r="K61" s="353">
        <f ca="1">ROUND(INDIRECT(ADDRESS(Данные!$A53,K$1,1,1,"Данные"), 1),2)</f>
        <v>292.94</v>
      </c>
      <c r="L61" s="152">
        <f ca="1">(J61-J59)*L$10</f>
        <v>11.999999999989086</v>
      </c>
      <c r="M61" s="316">
        <f ca="1">(K61-K59)*L$10</f>
        <v>5.999999999994543</v>
      </c>
      <c r="N61" s="317"/>
      <c r="O61" s="128"/>
      <c r="P61" s="152">
        <f>(N61-N60)*P10/0.5</f>
        <v>0</v>
      </c>
      <c r="Q61" s="314">
        <f>(O61-O60)*Q10/0.5</f>
        <v>0</v>
      </c>
      <c r="R61" s="315"/>
      <c r="S61" s="129"/>
      <c r="T61" s="152">
        <f>(R61-R60)*T10/0.5</f>
        <v>0</v>
      </c>
      <c r="U61" s="195">
        <f>(S61-S60)*U10/0.5</f>
        <v>0</v>
      </c>
      <c r="V61" s="331">
        <f t="shared" ca="1" si="0"/>
        <v>45280.958333333336</v>
      </c>
      <c r="W61" s="335">
        <f t="shared" ca="1" si="1"/>
        <v>642.0000000003256</v>
      </c>
      <c r="X61" s="339">
        <f t="shared" ca="1" si="2"/>
        <v>100.99999999990814</v>
      </c>
    </row>
    <row r="62" spans="1:24" x14ac:dyDescent="0.2">
      <c r="A62" s="296">
        <f ca="1">INDIRECT(ADDRESS(Данные!$A54,4,1,1,"Данные"), 1)</f>
        <v>45280.979166666664</v>
      </c>
      <c r="B62" s="123">
        <f ca="1">ROUND(INDIRECT(ADDRESS(Данные!$A54,B$1,1,1,"Данные"), 1),2)</f>
        <v>4814.8</v>
      </c>
      <c r="C62" s="129">
        <f ca="1">ROUND(INDIRECT(ADDRESS(Данные!$A54,C$1,1,1,"Данные"), 1),2)</f>
        <v>1217.3699999999999</v>
      </c>
      <c r="D62" s="152">
        <f ca="1">(B62-B61)*D$10</f>
        <v>280.00000000065484</v>
      </c>
      <c r="E62" s="316">
        <f ca="1">(C62-C61)*D$10</f>
        <v>19.99999999998181</v>
      </c>
      <c r="F62" s="349">
        <f ca="1">ROUND(INDIRECT(ADDRESS(Данные!$A54,J$1,1,1,"Данные"), 1),2)</f>
        <v>202.93</v>
      </c>
      <c r="G62" s="129">
        <f ca="1">ROUND(INDIRECT(ADDRESS(Данные!$A54,K$1,1,1,"Данные"), 1),2)</f>
        <v>292.94</v>
      </c>
      <c r="H62" s="152">
        <f ca="1">(F62-F61)*H$10</f>
        <v>15.00000000002899</v>
      </c>
      <c r="I62" s="314">
        <f ca="1">(G62-G61)*H$10</f>
        <v>0</v>
      </c>
      <c r="J62" s="349">
        <f ca="1">ROUND(INDIRECT(ADDRESS(Данные!$A54,J$1,1,1,"Данные"), 1),2)</f>
        <v>202.93</v>
      </c>
      <c r="K62" s="353">
        <f ca="1">ROUND(INDIRECT(ADDRESS(Данные!$A54,K$1,1,1,"Данные"), 1),2)</f>
        <v>292.94</v>
      </c>
      <c r="L62" s="152">
        <f ca="1">(J62-J61)*L$10</f>
        <v>6.0000000000115961</v>
      </c>
      <c r="M62" s="316">
        <f ca="1">(K62-K61)*L$10</f>
        <v>0</v>
      </c>
      <c r="N62" s="317"/>
      <c r="O62" s="128"/>
      <c r="P62" s="152"/>
      <c r="Q62" s="314"/>
      <c r="R62" s="315"/>
      <c r="S62" s="129"/>
      <c r="T62" s="152"/>
      <c r="U62" s="195"/>
      <c r="V62" s="331">
        <f t="shared" ca="1" si="0"/>
        <v>45280.979166666664</v>
      </c>
      <c r="W62" s="335">
        <f t="shared" ca="1" si="1"/>
        <v>301.00000000069542</v>
      </c>
      <c r="X62" s="339">
        <f t="shared" ca="1" si="2"/>
        <v>19.99999999998181</v>
      </c>
    </row>
    <row r="63" spans="1:24" ht="13.5" thickBot="1" x14ac:dyDescent="0.25">
      <c r="A63" s="297">
        <f ca="1">INDIRECT(ADDRESS(Данные!$A55,4,1,1,"Данные"), 1)</f>
        <v>45281</v>
      </c>
      <c r="B63" s="263">
        <f ca="1">ROUND(INDIRECT(ADDRESS(Данные!$A55,B$1,1,1,"Данные"), 1),2)</f>
        <v>4814.95</v>
      </c>
      <c r="C63" s="130">
        <f ca="1">ROUND(INDIRECT(ADDRESS(Данные!$A55,C$1,1,1,"Данные"), 1),2)</f>
        <v>1217.3900000000001</v>
      </c>
      <c r="D63" s="287">
        <f ca="1">(B63-B61)*D$10</f>
        <v>579.99999999992724</v>
      </c>
      <c r="E63" s="262">
        <f ca="1">(C63-C61)*D$10</f>
        <v>60.000000000400178</v>
      </c>
      <c r="F63" s="263">
        <f ca="1">ROUND(INDIRECT(ADDRESS(Данные!$A55,J$1,1,1,"Данные"), 1),2)</f>
        <v>202.95</v>
      </c>
      <c r="G63" s="130">
        <f ca="1">ROUND(INDIRECT(ADDRESS(Данные!$A55,K$1,1,1,"Данные"), 1),2)</f>
        <v>292.94</v>
      </c>
      <c r="H63" s="287">
        <f ca="1">(F63-F61)*H$10</f>
        <v>45.000000000001705</v>
      </c>
      <c r="I63" s="291">
        <f ca="1">(G63-G61)*H$10</f>
        <v>0</v>
      </c>
      <c r="J63" s="354">
        <f ca="1">ROUND(INDIRECT(ADDRESS(Данные!$A55,J$1,1,1,"Данные"), 1),2)</f>
        <v>202.95</v>
      </c>
      <c r="K63" s="355">
        <f ca="1">ROUND(INDIRECT(ADDRESS(Данные!$A55,K$1,1,1,"Данные"), 1),2)</f>
        <v>292.94</v>
      </c>
      <c r="L63" s="287">
        <f ca="1">(J63-J61)*L$10</f>
        <v>18.000000000000682</v>
      </c>
      <c r="M63" s="262">
        <f ca="1">(K63-K61)*L$10</f>
        <v>0</v>
      </c>
      <c r="N63" s="288"/>
      <c r="O63" s="131"/>
      <c r="P63" s="287">
        <f>(N63-N61)*P10/0.5</f>
        <v>0</v>
      </c>
      <c r="Q63" s="291">
        <f>(O63-O61)*Q10/0.5</f>
        <v>0</v>
      </c>
      <c r="R63" s="263"/>
      <c r="S63" s="130"/>
      <c r="T63" s="287">
        <f>(R63-R61)*T10/0.5</f>
        <v>0</v>
      </c>
      <c r="U63" s="262">
        <f>(S63-S61)*U10/0.5</f>
        <v>0</v>
      </c>
      <c r="V63" s="332">
        <f t="shared" ca="1" si="0"/>
        <v>45281</v>
      </c>
      <c r="W63" s="336">
        <f t="shared" ca="1" si="1"/>
        <v>642.99999999992963</v>
      </c>
      <c r="X63" s="357">
        <f t="shared" ca="1" si="2"/>
        <v>60.000000000400178</v>
      </c>
    </row>
    <row r="64" spans="1:24" x14ac:dyDescent="0.2">
      <c r="B64" s="126" t="s">
        <v>2</v>
      </c>
      <c r="D64" s="126" t="s">
        <v>2</v>
      </c>
      <c r="H64" s="126" t="s">
        <v>2</v>
      </c>
      <c r="W64" s="126" t="s">
        <v>2</v>
      </c>
    </row>
    <row r="65" spans="1:38" x14ac:dyDescent="0.2">
      <c r="A65" s="126" t="s">
        <v>2</v>
      </c>
      <c r="C65" s="154" t="s">
        <v>27</v>
      </c>
      <c r="D65" s="269">
        <f ca="1">D$17+D$19+D$21+D$23+D$25+D$27+D$29+D$31+D$33+D$35+D$37+D$39+D$41+D$43+D$45+D$47+D$49+D$51+D$53+D$55+D$57+D$59+D$61+D$63</f>
        <v>14079.999999999927</v>
      </c>
      <c r="E65" s="269">
        <f t="shared" ref="E65:X65" ca="1" si="3">E$17+E$19+E$21+E$23+E$25+E$27+E$29+E$31+E$33+E$35+E$37+E$39+E$41+E$43+E$45+E$47+E$49+E$51+E$53+E$55+E$57+E$59+E$61+E$63</f>
        <v>1700.0000000002728</v>
      </c>
      <c r="F65"/>
      <c r="G65" s="154" t="s">
        <v>27</v>
      </c>
      <c r="H65" s="269">
        <f t="shared" ca="1" si="3"/>
        <v>824.99999999997442</v>
      </c>
      <c r="I65" s="269">
        <f t="shared" ca="1" si="3"/>
        <v>255.00000000002387</v>
      </c>
      <c r="J65"/>
      <c r="K65" s="154" t="s">
        <v>27</v>
      </c>
      <c r="L65" s="269">
        <f t="shared" ca="1" si="3"/>
        <v>329.99999999998977</v>
      </c>
      <c r="M65" s="269">
        <f t="shared" ca="1" si="3"/>
        <v>102.00000000000955</v>
      </c>
      <c r="N65"/>
      <c r="O65" s="154" t="s">
        <v>27</v>
      </c>
      <c r="P65" s="269">
        <f t="shared" si="3"/>
        <v>0</v>
      </c>
      <c r="Q65" s="269">
        <f t="shared" si="3"/>
        <v>0</v>
      </c>
      <c r="R65"/>
      <c r="S65" s="154" t="s">
        <v>27</v>
      </c>
      <c r="T65" s="269">
        <f t="shared" si="3"/>
        <v>0</v>
      </c>
      <c r="U65" s="269">
        <f t="shared" si="3"/>
        <v>0</v>
      </c>
      <c r="V65"/>
      <c r="W65" s="269">
        <f t="shared" ca="1" si="3"/>
        <v>15234.999999999893</v>
      </c>
      <c r="X65" s="269">
        <f t="shared" ca="1" si="3"/>
        <v>2057.0000000003065</v>
      </c>
    </row>
    <row r="66" spans="1:38" x14ac:dyDescent="0.2">
      <c r="A66" s="198"/>
      <c r="B66" s="198"/>
      <c r="C66" s="198"/>
      <c r="D66" s="198" t="s">
        <v>29</v>
      </c>
      <c r="E66" s="198" t="s">
        <v>28</v>
      </c>
      <c r="F66" s="198"/>
      <c r="G66" s="198"/>
      <c r="H66" s="198" t="s">
        <v>29</v>
      </c>
      <c r="I66" s="198" t="s">
        <v>28</v>
      </c>
      <c r="J66" s="198"/>
      <c r="K66" s="198"/>
      <c r="L66" s="198" t="s">
        <v>29</v>
      </c>
      <c r="M66" s="198" t="s">
        <v>28</v>
      </c>
      <c r="N66" s="198"/>
      <c r="O66" s="198"/>
      <c r="P66" s="198" t="s">
        <v>29</v>
      </c>
      <c r="Q66" s="198" t="s">
        <v>28</v>
      </c>
      <c r="R66" s="198"/>
      <c r="S66" s="198"/>
      <c r="T66" s="198" t="s">
        <v>29</v>
      </c>
      <c r="U66" s="198" t="s">
        <v>28</v>
      </c>
      <c r="V66" s="198"/>
      <c r="W66" s="198" t="s">
        <v>29</v>
      </c>
      <c r="X66" s="198" t="s">
        <v>28</v>
      </c>
    </row>
    <row r="68" spans="1:38" x14ac:dyDescent="0.2">
      <c r="A68" s="68"/>
      <c r="B68" s="63" t="s">
        <v>53</v>
      </c>
      <c r="C68" s="63"/>
      <c r="D68" s="63"/>
      <c r="E68" s="63"/>
      <c r="F68" s="64"/>
      <c r="G68" s="64"/>
      <c r="H68" s="79"/>
      <c r="I68" s="79" t="s">
        <v>81</v>
      </c>
      <c r="J68" s="79"/>
      <c r="K68" s="68"/>
      <c r="L68" s="68"/>
      <c r="M68" s="68"/>
      <c r="N68" s="256" t="s">
        <v>59</v>
      </c>
      <c r="O68" s="68"/>
      <c r="P68" s="68"/>
      <c r="Q68" s="64"/>
      <c r="R68" s="64"/>
      <c r="S68" s="64"/>
      <c r="T68" s="79"/>
      <c r="U68" s="68" t="s">
        <v>80</v>
      </c>
      <c r="V68" s="68"/>
    </row>
    <row r="69" spans="1:38" x14ac:dyDescent="0.2">
      <c r="A69" s="68"/>
      <c r="B69" s="68"/>
      <c r="C69" s="68"/>
      <c r="D69" s="68"/>
      <c r="E69" s="68"/>
      <c r="F69" s="255" t="s">
        <v>30</v>
      </c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 t="s">
        <v>31</v>
      </c>
      <c r="S69" s="68"/>
      <c r="T69" s="68"/>
      <c r="U69" s="68"/>
      <c r="V69" s="68"/>
    </row>
    <row r="71" spans="1:38" x14ac:dyDescent="0.2">
      <c r="A71" s="163"/>
      <c r="B71" s="162"/>
      <c r="C71" s="162"/>
      <c r="D71" s="162"/>
      <c r="E71" s="162"/>
      <c r="F71" s="162"/>
      <c r="G71" s="162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2"/>
      <c r="S71" s="162"/>
      <c r="T71" s="162"/>
      <c r="U71" s="162"/>
      <c r="V71" s="162"/>
      <c r="W71" s="162"/>
      <c r="X71" s="162"/>
      <c r="Y71" s="162"/>
      <c r="Z71" s="162"/>
      <c r="AA71" s="162"/>
      <c r="AB71" s="162"/>
      <c r="AC71" s="162"/>
      <c r="AD71" s="162"/>
      <c r="AE71" s="162"/>
      <c r="AF71" s="162"/>
      <c r="AG71" s="162"/>
      <c r="AH71" s="162"/>
      <c r="AI71" s="162"/>
      <c r="AJ71" s="162"/>
      <c r="AK71" s="162"/>
      <c r="AL71" s="162"/>
    </row>
    <row r="72" spans="1:38" ht="18.75" x14ac:dyDescent="0.3">
      <c r="A72" s="163"/>
      <c r="B72" s="163"/>
      <c r="C72" s="163"/>
      <c r="D72" s="163"/>
      <c r="E72" s="163"/>
      <c r="F72" s="162"/>
      <c r="G72" s="226"/>
      <c r="H72" s="162"/>
      <c r="I72" s="163"/>
      <c r="J72" s="162"/>
      <c r="K72" s="227"/>
      <c r="L72" s="228"/>
      <c r="M72" s="229"/>
      <c r="N72" s="229"/>
      <c r="O72" s="162"/>
      <c r="P72" s="162"/>
      <c r="Q72" s="162"/>
      <c r="R72" s="163"/>
      <c r="S72" s="230"/>
      <c r="T72" s="162"/>
      <c r="U72" s="162"/>
      <c r="V72" s="162"/>
      <c r="W72" s="162"/>
      <c r="X72" s="162"/>
      <c r="Y72" s="162"/>
      <c r="Z72" s="162"/>
      <c r="AA72" s="162"/>
      <c r="AB72" s="162"/>
      <c r="AC72" s="162"/>
      <c r="AD72" s="162"/>
      <c r="AE72" s="162"/>
      <c r="AF72" s="162"/>
      <c r="AG72" s="162"/>
      <c r="AH72" s="162"/>
      <c r="AI72" s="162"/>
      <c r="AJ72" s="162"/>
      <c r="AK72" s="162"/>
      <c r="AL72" s="162"/>
    </row>
    <row r="73" spans="1:38" x14ac:dyDescent="0.2">
      <c r="A73" s="162"/>
      <c r="B73" s="162"/>
      <c r="C73" s="162"/>
      <c r="D73" s="162"/>
      <c r="E73" s="162"/>
      <c r="F73" s="231"/>
      <c r="G73" s="162"/>
      <c r="H73" s="162"/>
      <c r="I73" s="162"/>
      <c r="J73" s="162"/>
      <c r="K73" s="162"/>
      <c r="L73" s="162"/>
      <c r="M73" s="162"/>
      <c r="N73" s="162"/>
      <c r="O73" s="162"/>
      <c r="P73" s="162"/>
      <c r="Q73" s="162"/>
      <c r="R73" s="162"/>
      <c r="S73" s="162"/>
      <c r="T73" s="162"/>
      <c r="U73" s="231"/>
      <c r="V73" s="162"/>
      <c r="W73" s="162"/>
      <c r="X73" s="162"/>
      <c r="Y73" s="162"/>
      <c r="Z73" s="162"/>
      <c r="AA73" s="162"/>
      <c r="AB73" s="162"/>
      <c r="AC73" s="162"/>
      <c r="AD73" s="162"/>
      <c r="AE73" s="162"/>
      <c r="AF73" s="162"/>
      <c r="AG73" s="162"/>
      <c r="AH73" s="162"/>
      <c r="AI73" s="162"/>
      <c r="AJ73" s="162"/>
      <c r="AK73" s="162"/>
      <c r="AL73" s="162"/>
    </row>
    <row r="74" spans="1:38" ht="19.5" x14ac:dyDescent="0.35">
      <c r="A74" s="162"/>
      <c r="B74" s="162"/>
      <c r="C74" s="232"/>
      <c r="D74" s="162"/>
      <c r="E74" s="162"/>
      <c r="F74" s="162"/>
      <c r="G74" s="162"/>
      <c r="H74" s="162"/>
      <c r="I74" s="162"/>
      <c r="J74" s="162"/>
      <c r="K74" s="163"/>
      <c r="L74" s="162"/>
      <c r="M74" s="162"/>
      <c r="N74" s="162"/>
      <c r="O74" s="226"/>
      <c r="P74" s="162"/>
      <c r="Q74" s="163"/>
      <c r="R74" s="162"/>
      <c r="S74" s="162"/>
      <c r="T74" s="162"/>
      <c r="U74" s="162"/>
      <c r="V74" s="162"/>
      <c r="W74" s="162"/>
      <c r="X74" s="162"/>
      <c r="Y74" s="162"/>
      <c r="Z74" s="162"/>
      <c r="AA74" s="162"/>
      <c r="AB74" s="162"/>
      <c r="AC74" s="162"/>
      <c r="AD74" s="162"/>
      <c r="AE74" s="162"/>
      <c r="AF74" s="162"/>
      <c r="AG74" s="162"/>
      <c r="AH74" s="162"/>
      <c r="AI74" s="162"/>
      <c r="AJ74" s="162"/>
      <c r="AK74" s="162"/>
      <c r="AL74" s="162"/>
    </row>
    <row r="75" spans="1:38" x14ac:dyDescent="0.2">
      <c r="A75" s="162"/>
      <c r="B75" s="231"/>
      <c r="C75" s="162"/>
      <c r="D75" s="162"/>
      <c r="E75" s="162"/>
      <c r="F75" s="162"/>
      <c r="G75" s="162"/>
      <c r="H75" s="162"/>
      <c r="I75" s="162"/>
      <c r="J75" s="162"/>
      <c r="K75" s="163"/>
      <c r="L75" s="163"/>
      <c r="M75" s="162"/>
      <c r="N75" s="162"/>
      <c r="O75" s="163"/>
      <c r="P75" s="162"/>
      <c r="Q75" s="162"/>
      <c r="R75" s="162"/>
      <c r="S75" s="162"/>
      <c r="T75" s="162"/>
      <c r="U75" s="162"/>
      <c r="V75" s="162"/>
      <c r="W75" s="162"/>
      <c r="X75" s="162"/>
      <c r="Y75" s="162"/>
      <c r="Z75" s="162"/>
      <c r="AA75" s="162"/>
      <c r="AB75" s="162"/>
      <c r="AC75" s="162"/>
      <c r="AD75" s="162"/>
      <c r="AE75" s="162"/>
      <c r="AF75" s="162"/>
      <c r="AG75" s="162"/>
      <c r="AH75" s="162"/>
      <c r="AI75" s="162"/>
      <c r="AJ75" s="162"/>
      <c r="AK75" s="162"/>
      <c r="AL75" s="162"/>
    </row>
    <row r="76" spans="1:38" x14ac:dyDescent="0.2">
      <c r="A76" s="147"/>
      <c r="B76" s="162"/>
      <c r="C76" s="162"/>
      <c r="D76" s="162"/>
      <c r="E76" s="162"/>
      <c r="F76" s="162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  <c r="S76" s="162"/>
      <c r="T76" s="162"/>
      <c r="U76" s="162"/>
      <c r="V76" s="147"/>
      <c r="W76" s="162"/>
      <c r="X76" s="162"/>
      <c r="Y76" s="162"/>
      <c r="Z76" s="162"/>
      <c r="AA76" s="162"/>
      <c r="AB76" s="162"/>
      <c r="AC76" s="162"/>
      <c r="AD76" s="162"/>
      <c r="AE76" s="162"/>
      <c r="AF76" s="162"/>
      <c r="AG76" s="162"/>
      <c r="AH76" s="162"/>
      <c r="AI76" s="162"/>
      <c r="AJ76" s="162"/>
      <c r="AK76" s="162"/>
      <c r="AL76" s="162"/>
    </row>
    <row r="77" spans="1:38" x14ac:dyDescent="0.2">
      <c r="A77" s="147"/>
      <c r="B77" s="162"/>
      <c r="C77" s="162"/>
      <c r="D77" s="162"/>
      <c r="E77" s="162"/>
      <c r="F77" s="162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  <c r="S77" s="162"/>
      <c r="T77" s="162"/>
      <c r="U77" s="162"/>
      <c r="V77" s="147"/>
      <c r="W77" s="162"/>
      <c r="X77" s="162"/>
      <c r="Y77" s="162"/>
      <c r="Z77" s="162"/>
      <c r="AA77" s="162"/>
      <c r="AB77" s="162"/>
      <c r="AC77" s="162"/>
      <c r="AD77" s="162"/>
      <c r="AE77" s="162"/>
      <c r="AF77" s="162"/>
      <c r="AG77" s="162"/>
      <c r="AH77" s="162"/>
      <c r="AI77" s="162"/>
      <c r="AJ77" s="162"/>
      <c r="AK77" s="162"/>
      <c r="AL77" s="162"/>
    </row>
    <row r="78" spans="1:38" x14ac:dyDescent="0.2">
      <c r="A78" s="147"/>
      <c r="B78" s="162"/>
      <c r="C78" s="162"/>
      <c r="D78" s="162"/>
      <c r="E78" s="162"/>
      <c r="F78" s="162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  <c r="S78" s="162"/>
      <c r="T78" s="162"/>
      <c r="U78" s="162"/>
      <c r="V78" s="147"/>
      <c r="W78" s="162"/>
      <c r="X78" s="162"/>
      <c r="Y78" s="162"/>
      <c r="Z78" s="162"/>
      <c r="AA78" s="162"/>
      <c r="AB78" s="162"/>
      <c r="AC78" s="162"/>
      <c r="AD78" s="162"/>
      <c r="AE78" s="162"/>
      <c r="AF78" s="162"/>
      <c r="AG78" s="162"/>
      <c r="AH78" s="162"/>
      <c r="AI78" s="162"/>
      <c r="AJ78" s="162"/>
      <c r="AK78" s="162"/>
      <c r="AL78" s="162"/>
    </row>
    <row r="79" spans="1:38" x14ac:dyDescent="0.2">
      <c r="A79" s="147"/>
      <c r="B79" s="162"/>
      <c r="C79" s="162"/>
      <c r="D79" s="162"/>
      <c r="E79" s="162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62"/>
      <c r="R79" s="162"/>
      <c r="S79" s="162"/>
      <c r="T79" s="162"/>
      <c r="U79" s="162"/>
      <c r="V79" s="147"/>
      <c r="W79" s="162"/>
      <c r="X79" s="162"/>
      <c r="Y79" s="162"/>
      <c r="Z79" s="162"/>
      <c r="AA79" s="162"/>
      <c r="AB79" s="162"/>
      <c r="AC79" s="162"/>
      <c r="AD79" s="162"/>
      <c r="AE79" s="162"/>
      <c r="AF79" s="162"/>
      <c r="AG79" s="162"/>
      <c r="AH79" s="162"/>
      <c r="AI79" s="162"/>
      <c r="AJ79" s="162"/>
      <c r="AK79" s="162"/>
      <c r="AL79" s="162"/>
    </row>
    <row r="80" spans="1:38" x14ac:dyDescent="0.2">
      <c r="A80" s="147"/>
      <c r="B80" s="162"/>
      <c r="C80" s="162"/>
      <c r="D80" s="162"/>
      <c r="E80" s="236"/>
      <c r="F80" s="162"/>
      <c r="G80" s="162"/>
      <c r="H80" s="162"/>
      <c r="I80" s="236"/>
      <c r="J80" s="162"/>
      <c r="K80" s="162"/>
      <c r="L80" s="162"/>
      <c r="M80" s="236"/>
      <c r="N80" s="162"/>
      <c r="O80" s="162"/>
      <c r="P80" s="162"/>
      <c r="Q80" s="236"/>
      <c r="R80" s="162"/>
      <c r="S80" s="162"/>
      <c r="T80" s="162"/>
      <c r="U80" s="236"/>
      <c r="V80" s="147"/>
      <c r="W80" s="162"/>
      <c r="X80" s="236"/>
      <c r="Y80" s="162"/>
      <c r="Z80" s="162"/>
      <c r="AA80" s="162"/>
      <c r="AB80" s="162"/>
      <c r="AC80" s="162"/>
      <c r="AD80" s="162"/>
      <c r="AE80" s="162"/>
      <c r="AF80" s="162"/>
      <c r="AG80" s="162"/>
      <c r="AH80" s="162"/>
      <c r="AI80" s="162"/>
      <c r="AJ80" s="162"/>
      <c r="AK80" s="162"/>
      <c r="AL80" s="162"/>
    </row>
    <row r="81" spans="1:38" x14ac:dyDescent="0.2">
      <c r="A81" s="147"/>
      <c r="B81" s="162"/>
      <c r="C81" s="162"/>
      <c r="D81" s="162"/>
      <c r="E81" s="162"/>
      <c r="F81" s="162"/>
      <c r="G81" s="162"/>
      <c r="H81" s="162"/>
      <c r="I81" s="162"/>
      <c r="J81" s="162"/>
      <c r="K81" s="162"/>
      <c r="L81" s="162"/>
      <c r="M81" s="162"/>
      <c r="N81" s="162"/>
      <c r="O81" s="162"/>
      <c r="P81" s="162"/>
      <c r="Q81" s="162"/>
      <c r="R81" s="162"/>
      <c r="S81" s="162"/>
      <c r="T81" s="162"/>
      <c r="U81" s="162"/>
      <c r="V81" s="147"/>
      <c r="W81" s="162"/>
      <c r="X81" s="162"/>
      <c r="Y81" s="162"/>
      <c r="Z81" s="162"/>
      <c r="AA81" s="162"/>
      <c r="AB81" s="162"/>
      <c r="AC81" s="162"/>
      <c r="AD81" s="162"/>
      <c r="AE81" s="162"/>
      <c r="AF81" s="162"/>
      <c r="AG81" s="162"/>
      <c r="AH81" s="162"/>
      <c r="AI81" s="162"/>
      <c r="AJ81" s="162"/>
      <c r="AK81" s="162"/>
      <c r="AL81" s="162"/>
    </row>
    <row r="82" spans="1:38" x14ac:dyDescent="0.2">
      <c r="A82" s="147"/>
      <c r="B82" s="162"/>
      <c r="C82" s="162"/>
      <c r="D82" s="162"/>
      <c r="E82" s="162"/>
      <c r="F82" s="162"/>
      <c r="G82" s="162"/>
      <c r="H82" s="162"/>
      <c r="I82" s="162"/>
      <c r="J82" s="162"/>
      <c r="K82" s="162"/>
      <c r="L82" s="162"/>
      <c r="M82" s="162"/>
      <c r="N82" s="162"/>
      <c r="O82" s="162"/>
      <c r="P82" s="162"/>
      <c r="Q82" s="162"/>
      <c r="R82" s="162"/>
      <c r="S82" s="162"/>
      <c r="T82" s="162"/>
      <c r="U82" s="162"/>
      <c r="V82" s="147"/>
      <c r="W82" s="162"/>
      <c r="X82" s="162"/>
      <c r="Y82" s="162"/>
      <c r="Z82" s="162"/>
      <c r="AA82" s="162"/>
      <c r="AB82" s="162"/>
      <c r="AC82" s="162"/>
      <c r="AD82" s="162"/>
      <c r="AE82" s="162"/>
      <c r="AF82" s="162"/>
      <c r="AG82" s="162"/>
      <c r="AH82" s="162"/>
      <c r="AI82" s="162"/>
      <c r="AJ82" s="162"/>
      <c r="AK82" s="162"/>
      <c r="AL82" s="162"/>
    </row>
    <row r="83" spans="1:38" x14ac:dyDescent="0.2">
      <c r="A83" s="147"/>
      <c r="B83" s="146"/>
      <c r="C83" s="146"/>
      <c r="D83" s="146"/>
      <c r="E83" s="146"/>
      <c r="F83" s="146"/>
      <c r="G83" s="146"/>
      <c r="H83" s="146"/>
      <c r="I83" s="146"/>
      <c r="J83" s="146"/>
      <c r="K83" s="146"/>
      <c r="L83" s="146"/>
      <c r="M83" s="146"/>
      <c r="N83" s="146"/>
      <c r="O83" s="146"/>
      <c r="P83" s="146"/>
      <c r="Q83" s="146"/>
      <c r="R83" s="146"/>
      <c r="S83" s="146"/>
      <c r="T83" s="146"/>
      <c r="U83" s="146"/>
      <c r="V83" s="147"/>
      <c r="W83" s="146"/>
      <c r="X83" s="146"/>
      <c r="Y83" s="162"/>
      <c r="Z83" s="162"/>
      <c r="AA83" s="162"/>
      <c r="AB83" s="162"/>
      <c r="AC83" s="162"/>
      <c r="AD83" s="162"/>
      <c r="AE83" s="162"/>
      <c r="AF83" s="162"/>
      <c r="AG83" s="162"/>
      <c r="AH83" s="162"/>
      <c r="AI83" s="162"/>
      <c r="AJ83" s="162"/>
      <c r="AK83" s="162"/>
      <c r="AL83" s="162"/>
    </row>
    <row r="84" spans="1:38" x14ac:dyDescent="0.2">
      <c r="A84" s="147"/>
      <c r="B84" s="146"/>
      <c r="C84" s="146"/>
      <c r="D84" s="146"/>
      <c r="E84" s="146"/>
      <c r="F84" s="146"/>
      <c r="G84" s="146"/>
      <c r="H84" s="146"/>
      <c r="I84" s="146"/>
      <c r="J84" s="146"/>
      <c r="K84" s="146"/>
      <c r="L84" s="146"/>
      <c r="M84" s="146"/>
      <c r="N84" s="146"/>
      <c r="O84" s="146"/>
      <c r="P84" s="146"/>
      <c r="Q84" s="146"/>
      <c r="R84" s="146"/>
      <c r="S84" s="146"/>
      <c r="T84" s="146"/>
      <c r="U84" s="146"/>
      <c r="V84" s="147"/>
      <c r="W84" s="146"/>
      <c r="X84" s="146"/>
      <c r="Y84" s="162"/>
      <c r="Z84" s="162"/>
      <c r="AA84" s="162"/>
      <c r="AB84" s="162"/>
      <c r="AC84" s="162"/>
      <c r="AD84" s="162"/>
      <c r="AE84" s="162"/>
      <c r="AF84" s="162"/>
      <c r="AG84" s="162"/>
      <c r="AH84" s="162"/>
      <c r="AI84" s="162"/>
      <c r="AJ84" s="162"/>
      <c r="AK84" s="162"/>
      <c r="AL84" s="162"/>
    </row>
    <row r="85" spans="1:38" x14ac:dyDescent="0.2">
      <c r="A85" s="150"/>
      <c r="B85" s="237"/>
      <c r="C85" s="208"/>
      <c r="D85" s="162"/>
      <c r="E85" s="162"/>
      <c r="F85" s="208"/>
      <c r="G85" s="208"/>
      <c r="H85" s="162"/>
      <c r="I85" s="162"/>
      <c r="J85" s="208"/>
      <c r="K85" s="208"/>
      <c r="L85" s="162"/>
      <c r="M85" s="162"/>
      <c r="N85" s="208"/>
      <c r="O85" s="162"/>
      <c r="P85" s="162"/>
      <c r="Q85" s="162"/>
      <c r="R85" s="208"/>
      <c r="S85" s="208"/>
      <c r="T85" s="162"/>
      <c r="U85" s="162"/>
      <c r="V85" s="150"/>
      <c r="W85" s="162"/>
      <c r="X85" s="162"/>
      <c r="Y85" s="162"/>
      <c r="Z85" s="162"/>
      <c r="AA85" s="162"/>
      <c r="AB85" s="162"/>
      <c r="AC85" s="162"/>
      <c r="AD85" s="162"/>
      <c r="AE85" s="162"/>
      <c r="AF85" s="162"/>
      <c r="AG85" s="162"/>
      <c r="AH85" s="162"/>
      <c r="AI85" s="162"/>
      <c r="AJ85" s="162"/>
      <c r="AK85" s="162"/>
      <c r="AL85" s="162"/>
    </row>
    <row r="86" spans="1:38" x14ac:dyDescent="0.2">
      <c r="A86" s="146"/>
      <c r="B86" s="237"/>
      <c r="C86" s="208"/>
      <c r="D86" s="217"/>
      <c r="E86" s="162"/>
      <c r="F86" s="208"/>
      <c r="G86" s="208"/>
      <c r="H86" s="217"/>
      <c r="I86" s="162"/>
      <c r="J86" s="208"/>
      <c r="K86" s="208"/>
      <c r="L86" s="162"/>
      <c r="M86" s="162"/>
      <c r="N86" s="208"/>
      <c r="O86" s="162"/>
      <c r="P86" s="162"/>
      <c r="Q86" s="162"/>
      <c r="R86" s="208"/>
      <c r="S86" s="208"/>
      <c r="T86" s="162"/>
      <c r="U86" s="162"/>
      <c r="V86" s="146"/>
      <c r="W86" s="162"/>
      <c r="X86" s="162"/>
      <c r="Y86" s="162"/>
      <c r="Z86" s="162"/>
      <c r="AA86" s="162"/>
      <c r="AB86" s="162"/>
      <c r="AC86" s="162"/>
      <c r="AD86" s="162"/>
      <c r="AE86" s="162"/>
      <c r="AF86" s="162"/>
      <c r="AG86" s="162"/>
      <c r="AH86" s="162"/>
      <c r="AI86" s="162"/>
      <c r="AJ86" s="162"/>
      <c r="AK86" s="162"/>
      <c r="AL86" s="162"/>
    </row>
    <row r="87" spans="1:38" x14ac:dyDescent="0.2">
      <c r="A87" s="146"/>
      <c r="B87" s="237"/>
      <c r="C87" s="208"/>
      <c r="D87" s="217"/>
      <c r="E87" s="162"/>
      <c r="F87" s="208"/>
      <c r="G87" s="208"/>
      <c r="H87" s="217"/>
      <c r="I87" s="162"/>
      <c r="J87" s="208"/>
      <c r="K87" s="208"/>
      <c r="L87" s="162"/>
      <c r="M87" s="162"/>
      <c r="N87" s="208"/>
      <c r="O87" s="162"/>
      <c r="P87" s="162"/>
      <c r="Q87" s="162"/>
      <c r="R87" s="208"/>
      <c r="S87" s="208"/>
      <c r="T87" s="162"/>
      <c r="U87" s="162"/>
      <c r="V87" s="146"/>
      <c r="W87" s="162"/>
      <c r="X87" s="162"/>
      <c r="Y87" s="162"/>
      <c r="Z87" s="162"/>
      <c r="AA87" s="162"/>
      <c r="AB87" s="162"/>
      <c r="AC87" s="162"/>
      <c r="AD87" s="162"/>
      <c r="AE87" s="162"/>
      <c r="AF87" s="162"/>
      <c r="AG87" s="162"/>
      <c r="AH87" s="162"/>
      <c r="AI87" s="162"/>
      <c r="AJ87" s="162"/>
      <c r="AK87" s="162"/>
      <c r="AL87" s="162"/>
    </row>
    <row r="88" spans="1:38" x14ac:dyDescent="0.2">
      <c r="A88" s="146"/>
      <c r="B88" s="237"/>
      <c r="C88" s="208"/>
      <c r="D88" s="217"/>
      <c r="E88" s="162"/>
      <c r="F88" s="208"/>
      <c r="G88" s="208"/>
      <c r="H88" s="217"/>
      <c r="I88" s="162"/>
      <c r="J88" s="208"/>
      <c r="K88" s="208"/>
      <c r="L88" s="162"/>
      <c r="M88" s="162"/>
      <c r="N88" s="208"/>
      <c r="O88" s="162"/>
      <c r="P88" s="162"/>
      <c r="Q88" s="162"/>
      <c r="R88" s="208"/>
      <c r="S88" s="208"/>
      <c r="T88" s="162"/>
      <c r="U88" s="162"/>
      <c r="V88" s="146"/>
      <c r="W88" s="162"/>
      <c r="X88" s="162"/>
      <c r="Y88" s="162"/>
      <c r="Z88" s="162"/>
      <c r="AA88" s="162"/>
      <c r="AB88" s="162"/>
      <c r="AC88" s="162"/>
      <c r="AD88" s="162"/>
      <c r="AE88" s="162"/>
      <c r="AF88" s="162"/>
      <c r="AG88" s="162"/>
      <c r="AH88" s="162"/>
      <c r="AI88" s="162"/>
      <c r="AJ88" s="162"/>
      <c r="AK88" s="162"/>
      <c r="AL88" s="162"/>
    </row>
    <row r="89" spans="1:38" x14ac:dyDescent="0.2">
      <c r="A89" s="146"/>
      <c r="B89" s="237"/>
      <c r="C89" s="208"/>
      <c r="D89" s="217"/>
      <c r="E89" s="162"/>
      <c r="F89" s="208"/>
      <c r="G89" s="208"/>
      <c r="H89" s="217"/>
      <c r="I89" s="162"/>
      <c r="J89" s="208"/>
      <c r="K89" s="208"/>
      <c r="L89" s="162"/>
      <c r="M89" s="162"/>
      <c r="N89" s="208"/>
      <c r="O89" s="162"/>
      <c r="P89" s="162"/>
      <c r="Q89" s="162"/>
      <c r="R89" s="208"/>
      <c r="S89" s="208"/>
      <c r="T89" s="162"/>
      <c r="U89" s="162"/>
      <c r="V89" s="146"/>
      <c r="W89" s="162"/>
      <c r="X89" s="162"/>
      <c r="Y89" s="162"/>
      <c r="Z89" s="162"/>
      <c r="AA89" s="162"/>
      <c r="AB89" s="162"/>
      <c r="AC89" s="162"/>
      <c r="AD89" s="162"/>
      <c r="AE89" s="162"/>
      <c r="AF89" s="162"/>
      <c r="AG89" s="162"/>
      <c r="AH89" s="162"/>
      <c r="AI89" s="162"/>
      <c r="AJ89" s="162"/>
      <c r="AK89" s="162"/>
      <c r="AL89" s="162"/>
    </row>
    <row r="90" spans="1:38" x14ac:dyDescent="0.2">
      <c r="A90" s="146"/>
      <c r="B90" s="237"/>
      <c r="C90" s="208"/>
      <c r="D90" s="217"/>
      <c r="E90" s="162"/>
      <c r="F90" s="208"/>
      <c r="G90" s="208"/>
      <c r="H90" s="217"/>
      <c r="I90" s="162"/>
      <c r="J90" s="208"/>
      <c r="K90" s="208"/>
      <c r="L90" s="162"/>
      <c r="M90" s="162"/>
      <c r="N90" s="208"/>
      <c r="O90" s="162"/>
      <c r="P90" s="162"/>
      <c r="Q90" s="162"/>
      <c r="R90" s="208"/>
      <c r="S90" s="208"/>
      <c r="T90" s="162"/>
      <c r="U90" s="162"/>
      <c r="V90" s="146"/>
      <c r="W90" s="162"/>
      <c r="X90" s="162"/>
      <c r="Y90" s="162"/>
      <c r="Z90" s="162"/>
      <c r="AA90" s="162"/>
      <c r="AB90" s="162"/>
      <c r="AC90" s="162"/>
      <c r="AD90" s="162"/>
      <c r="AE90" s="162"/>
      <c r="AF90" s="162"/>
      <c r="AG90" s="162"/>
      <c r="AH90" s="162"/>
      <c r="AI90" s="162"/>
      <c r="AJ90" s="162"/>
      <c r="AK90" s="162"/>
      <c r="AL90" s="162"/>
    </row>
    <row r="91" spans="1:38" x14ac:dyDescent="0.2">
      <c r="A91" s="146"/>
      <c r="B91" s="237"/>
      <c r="C91" s="208"/>
      <c r="D91" s="217"/>
      <c r="E91" s="162"/>
      <c r="F91" s="208"/>
      <c r="G91" s="208"/>
      <c r="H91" s="217"/>
      <c r="I91" s="162"/>
      <c r="J91" s="208"/>
      <c r="K91" s="208"/>
      <c r="L91" s="162"/>
      <c r="M91" s="162"/>
      <c r="N91" s="208"/>
      <c r="O91" s="162"/>
      <c r="P91" s="162"/>
      <c r="Q91" s="162"/>
      <c r="R91" s="208"/>
      <c r="S91" s="208"/>
      <c r="T91" s="162"/>
      <c r="U91" s="162"/>
      <c r="V91" s="146"/>
      <c r="W91" s="162"/>
      <c r="X91" s="162"/>
      <c r="Y91" s="162"/>
      <c r="Z91" s="162"/>
      <c r="AA91" s="162"/>
      <c r="AB91" s="162"/>
      <c r="AC91" s="162"/>
      <c r="AD91" s="162"/>
      <c r="AE91" s="162"/>
      <c r="AF91" s="162"/>
      <c r="AG91" s="162"/>
      <c r="AH91" s="162"/>
      <c r="AI91" s="162"/>
      <c r="AJ91" s="162"/>
      <c r="AK91" s="162"/>
      <c r="AL91" s="162"/>
    </row>
    <row r="92" spans="1:38" x14ac:dyDescent="0.2">
      <c r="A92" s="146"/>
      <c r="B92" s="237"/>
      <c r="C92" s="208"/>
      <c r="D92" s="217"/>
      <c r="E92" s="162"/>
      <c r="F92" s="208"/>
      <c r="G92" s="208"/>
      <c r="H92" s="217"/>
      <c r="I92" s="162"/>
      <c r="J92" s="208"/>
      <c r="K92" s="208"/>
      <c r="L92" s="162"/>
      <c r="M92" s="162"/>
      <c r="N92" s="208"/>
      <c r="O92" s="162"/>
      <c r="P92" s="162"/>
      <c r="Q92" s="162"/>
      <c r="R92" s="208"/>
      <c r="S92" s="208"/>
      <c r="T92" s="162"/>
      <c r="U92" s="162"/>
      <c r="V92" s="146"/>
      <c r="W92" s="162"/>
      <c r="X92" s="162"/>
      <c r="Y92" s="162"/>
      <c r="Z92" s="162"/>
      <c r="AA92" s="162"/>
      <c r="AB92" s="162"/>
      <c r="AC92" s="162"/>
      <c r="AD92" s="162"/>
      <c r="AE92" s="162"/>
      <c r="AF92" s="162"/>
      <c r="AG92" s="162"/>
      <c r="AH92" s="162"/>
      <c r="AI92" s="162"/>
      <c r="AJ92" s="162"/>
      <c r="AK92" s="162"/>
      <c r="AL92" s="162"/>
    </row>
    <row r="93" spans="1:38" x14ac:dyDescent="0.2">
      <c r="A93" s="146"/>
      <c r="B93" s="237"/>
      <c r="C93" s="208"/>
      <c r="D93" s="217"/>
      <c r="E93" s="162"/>
      <c r="F93" s="208"/>
      <c r="G93" s="208"/>
      <c r="H93" s="217"/>
      <c r="I93" s="162"/>
      <c r="J93" s="208"/>
      <c r="K93" s="208"/>
      <c r="L93" s="162"/>
      <c r="M93" s="162"/>
      <c r="N93" s="208"/>
      <c r="O93" s="162"/>
      <c r="P93" s="162"/>
      <c r="Q93" s="162"/>
      <c r="R93" s="208"/>
      <c r="S93" s="208"/>
      <c r="T93" s="162"/>
      <c r="U93" s="162"/>
      <c r="V93" s="146"/>
      <c r="W93" s="162"/>
      <c r="X93" s="162"/>
      <c r="Y93" s="162"/>
      <c r="Z93" s="162"/>
      <c r="AA93" s="162"/>
      <c r="AB93" s="162"/>
      <c r="AC93" s="162"/>
      <c r="AD93" s="162"/>
      <c r="AE93" s="162"/>
      <c r="AF93" s="162"/>
      <c r="AG93" s="162"/>
      <c r="AH93" s="162"/>
      <c r="AI93" s="162"/>
      <c r="AJ93" s="162"/>
      <c r="AK93" s="162"/>
      <c r="AL93" s="162"/>
    </row>
    <row r="94" spans="1:38" x14ac:dyDescent="0.2">
      <c r="A94" s="150"/>
      <c r="B94" s="237"/>
      <c r="C94" s="208"/>
      <c r="D94" s="217"/>
      <c r="E94" s="162"/>
      <c r="F94" s="208"/>
      <c r="G94" s="208"/>
      <c r="H94" s="217"/>
      <c r="I94" s="162"/>
      <c r="J94" s="208"/>
      <c r="K94" s="208"/>
      <c r="L94" s="162"/>
      <c r="M94" s="162"/>
      <c r="N94" s="208"/>
      <c r="O94" s="162"/>
      <c r="P94" s="162"/>
      <c r="Q94" s="162"/>
      <c r="R94" s="208"/>
      <c r="S94" s="208"/>
      <c r="T94" s="162"/>
      <c r="U94" s="162"/>
      <c r="V94" s="150"/>
      <c r="W94" s="162"/>
      <c r="X94" s="162"/>
      <c r="Y94" s="162"/>
      <c r="Z94" s="162"/>
      <c r="AA94" s="162"/>
      <c r="AB94" s="162"/>
      <c r="AC94" s="162"/>
      <c r="AD94" s="162"/>
      <c r="AE94" s="162"/>
      <c r="AF94" s="162"/>
      <c r="AG94" s="162"/>
      <c r="AH94" s="162"/>
      <c r="AI94" s="162"/>
      <c r="AJ94" s="162"/>
      <c r="AK94" s="162"/>
      <c r="AL94" s="162"/>
    </row>
    <row r="95" spans="1:38" x14ac:dyDescent="0.2">
      <c r="A95" s="146"/>
      <c r="B95" s="237"/>
      <c r="C95" s="208"/>
      <c r="D95" s="217"/>
      <c r="E95" s="162"/>
      <c r="F95" s="208"/>
      <c r="G95" s="208"/>
      <c r="H95" s="217"/>
      <c r="I95" s="162"/>
      <c r="J95" s="208"/>
      <c r="K95" s="208"/>
      <c r="L95" s="162"/>
      <c r="M95" s="162"/>
      <c r="N95" s="208"/>
      <c r="O95" s="162"/>
      <c r="P95" s="162"/>
      <c r="Q95" s="162"/>
      <c r="R95" s="208"/>
      <c r="S95" s="208"/>
      <c r="T95" s="162"/>
      <c r="U95" s="162"/>
      <c r="V95" s="146"/>
      <c r="W95" s="162"/>
      <c r="X95" s="162"/>
      <c r="Y95" s="162"/>
      <c r="Z95" s="162"/>
      <c r="AA95" s="162"/>
      <c r="AB95" s="162"/>
      <c r="AC95" s="162"/>
      <c r="AD95" s="162"/>
      <c r="AE95" s="162"/>
      <c r="AF95" s="162"/>
      <c r="AG95" s="162"/>
      <c r="AH95" s="162"/>
      <c r="AI95" s="162"/>
      <c r="AJ95" s="162"/>
      <c r="AK95" s="162"/>
      <c r="AL95" s="162"/>
    </row>
    <row r="96" spans="1:38" x14ac:dyDescent="0.2">
      <c r="A96" s="146"/>
      <c r="B96" s="237"/>
      <c r="C96" s="208"/>
      <c r="D96" s="217"/>
      <c r="E96" s="162"/>
      <c r="F96" s="208"/>
      <c r="G96" s="208"/>
      <c r="H96" s="217"/>
      <c r="I96" s="162"/>
      <c r="J96" s="208"/>
      <c r="K96" s="208"/>
      <c r="L96" s="162"/>
      <c r="M96" s="162"/>
      <c r="N96" s="208"/>
      <c r="O96" s="162"/>
      <c r="P96" s="162"/>
      <c r="Q96" s="162"/>
      <c r="R96" s="208"/>
      <c r="S96" s="208"/>
      <c r="T96" s="162"/>
      <c r="U96" s="162"/>
      <c r="V96" s="146"/>
      <c r="W96" s="162"/>
      <c r="X96" s="162"/>
      <c r="Y96" s="162"/>
      <c r="Z96" s="162"/>
      <c r="AA96" s="162"/>
      <c r="AB96" s="162"/>
      <c r="AC96" s="162"/>
      <c r="AD96" s="162"/>
      <c r="AE96" s="162"/>
      <c r="AF96" s="162"/>
      <c r="AG96" s="162"/>
      <c r="AH96" s="162"/>
      <c r="AI96" s="162"/>
      <c r="AJ96" s="162"/>
      <c r="AK96" s="162"/>
      <c r="AL96" s="162"/>
    </row>
    <row r="97" spans="1:38" x14ac:dyDescent="0.2">
      <c r="A97" s="146"/>
      <c r="B97" s="237"/>
      <c r="C97" s="208"/>
      <c r="D97" s="217"/>
      <c r="E97" s="162"/>
      <c r="F97" s="208"/>
      <c r="G97" s="208"/>
      <c r="H97" s="217"/>
      <c r="I97" s="162"/>
      <c r="J97" s="208"/>
      <c r="K97" s="208"/>
      <c r="L97" s="162"/>
      <c r="M97" s="162"/>
      <c r="N97" s="208"/>
      <c r="O97" s="162"/>
      <c r="P97" s="162"/>
      <c r="Q97" s="162"/>
      <c r="R97" s="208"/>
      <c r="S97" s="208"/>
      <c r="T97" s="162"/>
      <c r="U97" s="162"/>
      <c r="V97" s="146"/>
      <c r="W97" s="162"/>
      <c r="X97" s="162"/>
      <c r="Y97" s="162"/>
      <c r="Z97" s="162"/>
      <c r="AA97" s="162"/>
      <c r="AB97" s="162"/>
      <c r="AC97" s="162"/>
      <c r="AD97" s="162"/>
      <c r="AE97" s="162"/>
      <c r="AF97" s="162"/>
      <c r="AG97" s="162"/>
      <c r="AH97" s="162"/>
      <c r="AI97" s="162"/>
      <c r="AJ97" s="162"/>
      <c r="AK97" s="162"/>
      <c r="AL97" s="162"/>
    </row>
    <row r="98" spans="1:38" x14ac:dyDescent="0.2">
      <c r="A98" s="146"/>
      <c r="B98" s="237"/>
      <c r="C98" s="208"/>
      <c r="D98" s="217"/>
      <c r="E98" s="162"/>
      <c r="F98" s="208"/>
      <c r="G98" s="208"/>
      <c r="H98" s="217"/>
      <c r="I98" s="162"/>
      <c r="J98" s="208"/>
      <c r="K98" s="208"/>
      <c r="L98" s="162"/>
      <c r="M98" s="162"/>
      <c r="N98" s="208"/>
      <c r="O98" s="162"/>
      <c r="P98" s="162"/>
      <c r="Q98" s="162"/>
      <c r="R98" s="208"/>
      <c r="S98" s="208"/>
      <c r="T98" s="162"/>
      <c r="U98" s="162"/>
      <c r="V98" s="146"/>
      <c r="W98" s="162"/>
      <c r="X98" s="162"/>
      <c r="Y98" s="162"/>
      <c r="Z98" s="162"/>
      <c r="AA98" s="162"/>
      <c r="AB98" s="162"/>
      <c r="AC98" s="162"/>
      <c r="AD98" s="162"/>
      <c r="AE98" s="162"/>
      <c r="AF98" s="162"/>
      <c r="AG98" s="162"/>
      <c r="AH98" s="162"/>
      <c r="AI98" s="162"/>
      <c r="AJ98" s="162"/>
      <c r="AK98" s="162"/>
      <c r="AL98" s="162"/>
    </row>
    <row r="99" spans="1:38" x14ac:dyDescent="0.2">
      <c r="A99" s="146"/>
      <c r="B99" s="237"/>
      <c r="C99" s="208"/>
      <c r="D99" s="217"/>
      <c r="E99" s="162"/>
      <c r="F99" s="208"/>
      <c r="G99" s="208"/>
      <c r="H99" s="217"/>
      <c r="I99" s="162"/>
      <c r="J99" s="208"/>
      <c r="K99" s="208"/>
      <c r="L99" s="162"/>
      <c r="M99" s="162"/>
      <c r="N99" s="208"/>
      <c r="O99" s="162"/>
      <c r="P99" s="162"/>
      <c r="Q99" s="162"/>
      <c r="R99" s="208"/>
      <c r="S99" s="208"/>
      <c r="T99" s="162"/>
      <c r="U99" s="162"/>
      <c r="V99" s="146"/>
      <c r="W99" s="162"/>
      <c r="X99" s="162"/>
      <c r="Y99" s="162"/>
      <c r="Z99" s="162"/>
      <c r="AA99" s="162"/>
      <c r="AB99" s="162"/>
      <c r="AC99" s="162"/>
      <c r="AD99" s="162"/>
      <c r="AE99" s="162"/>
      <c r="AF99" s="162"/>
      <c r="AG99" s="162"/>
      <c r="AH99" s="162"/>
      <c r="AI99" s="162"/>
      <c r="AJ99" s="162"/>
      <c r="AK99" s="162"/>
      <c r="AL99" s="162"/>
    </row>
    <row r="100" spans="1:38" x14ac:dyDescent="0.2">
      <c r="A100" s="146"/>
      <c r="B100" s="237"/>
      <c r="C100" s="208"/>
      <c r="D100" s="217"/>
      <c r="E100" s="162"/>
      <c r="F100" s="208"/>
      <c r="G100" s="208"/>
      <c r="H100" s="217"/>
      <c r="I100" s="162"/>
      <c r="J100" s="208"/>
      <c r="K100" s="208"/>
      <c r="L100" s="162"/>
      <c r="M100" s="162"/>
      <c r="N100" s="208"/>
      <c r="O100" s="162"/>
      <c r="P100" s="162"/>
      <c r="Q100" s="162"/>
      <c r="R100" s="208"/>
      <c r="S100" s="208"/>
      <c r="T100" s="162"/>
      <c r="U100" s="162"/>
      <c r="V100" s="146"/>
      <c r="W100" s="162"/>
      <c r="X100" s="162"/>
      <c r="Y100" s="162"/>
      <c r="Z100" s="162"/>
      <c r="AA100" s="162"/>
      <c r="AB100" s="162"/>
      <c r="AC100" s="162"/>
      <c r="AD100" s="162"/>
      <c r="AE100" s="162"/>
      <c r="AF100" s="162"/>
      <c r="AG100" s="162"/>
      <c r="AH100" s="162"/>
      <c r="AI100" s="162"/>
      <c r="AJ100" s="162"/>
      <c r="AK100" s="162"/>
      <c r="AL100" s="162"/>
    </row>
    <row r="101" spans="1:38" x14ac:dyDescent="0.2">
      <c r="A101" s="146"/>
      <c r="B101" s="237"/>
      <c r="C101" s="208"/>
      <c r="D101" s="217"/>
      <c r="E101" s="162"/>
      <c r="F101" s="208"/>
      <c r="G101" s="208"/>
      <c r="H101" s="217"/>
      <c r="I101" s="162"/>
      <c r="J101" s="208"/>
      <c r="K101" s="208"/>
      <c r="L101" s="162"/>
      <c r="M101" s="162"/>
      <c r="N101" s="208"/>
      <c r="O101" s="162"/>
      <c r="P101" s="162"/>
      <c r="Q101" s="162"/>
      <c r="R101" s="208"/>
      <c r="S101" s="208"/>
      <c r="T101" s="162"/>
      <c r="U101" s="162"/>
      <c r="V101" s="146"/>
      <c r="W101" s="162"/>
      <c r="X101" s="162"/>
      <c r="Y101" s="162"/>
      <c r="Z101" s="162"/>
      <c r="AA101" s="162"/>
      <c r="AB101" s="162"/>
      <c r="AC101" s="162"/>
      <c r="AD101" s="162"/>
      <c r="AE101" s="162"/>
      <c r="AF101" s="162"/>
      <c r="AG101" s="162"/>
      <c r="AH101" s="162"/>
      <c r="AI101" s="162"/>
      <c r="AJ101" s="162"/>
      <c r="AK101" s="162"/>
      <c r="AL101" s="162"/>
    </row>
    <row r="102" spans="1:38" x14ac:dyDescent="0.2">
      <c r="A102" s="146"/>
      <c r="B102" s="237"/>
      <c r="C102" s="208"/>
      <c r="D102" s="217"/>
      <c r="E102" s="162"/>
      <c r="F102" s="208"/>
      <c r="G102" s="208"/>
      <c r="H102" s="217"/>
      <c r="I102" s="162"/>
      <c r="J102" s="208"/>
      <c r="K102" s="208"/>
      <c r="L102" s="162"/>
      <c r="M102" s="162"/>
      <c r="N102" s="208"/>
      <c r="O102" s="162"/>
      <c r="P102" s="162"/>
      <c r="Q102" s="162"/>
      <c r="R102" s="208"/>
      <c r="S102" s="208"/>
      <c r="T102" s="162"/>
      <c r="U102" s="162"/>
      <c r="V102" s="146"/>
      <c r="W102" s="162"/>
      <c r="X102" s="162"/>
      <c r="Y102" s="162"/>
      <c r="Z102" s="162"/>
      <c r="AA102" s="162"/>
      <c r="AB102" s="162"/>
      <c r="AC102" s="162"/>
      <c r="AD102" s="162"/>
      <c r="AE102" s="162"/>
      <c r="AF102" s="162"/>
      <c r="AG102" s="162"/>
      <c r="AH102" s="162"/>
      <c r="AI102" s="162"/>
      <c r="AJ102" s="162"/>
      <c r="AK102" s="162"/>
      <c r="AL102" s="162"/>
    </row>
    <row r="103" spans="1:38" x14ac:dyDescent="0.2">
      <c r="A103" s="146"/>
      <c r="B103" s="237"/>
      <c r="C103" s="208"/>
      <c r="D103" s="217"/>
      <c r="E103" s="162"/>
      <c r="F103" s="208"/>
      <c r="G103" s="208"/>
      <c r="H103" s="217"/>
      <c r="I103" s="162"/>
      <c r="J103" s="208"/>
      <c r="K103" s="208"/>
      <c r="L103" s="162"/>
      <c r="M103" s="162"/>
      <c r="N103" s="208"/>
      <c r="O103" s="162"/>
      <c r="P103" s="162"/>
      <c r="Q103" s="162"/>
      <c r="R103" s="208"/>
      <c r="S103" s="208"/>
      <c r="T103" s="162"/>
      <c r="U103" s="162"/>
      <c r="V103" s="146"/>
      <c r="W103" s="162"/>
      <c r="X103" s="162"/>
      <c r="Y103" s="162"/>
      <c r="Z103" s="162"/>
      <c r="AA103" s="162"/>
      <c r="AB103" s="162"/>
      <c r="AC103" s="162"/>
      <c r="AD103" s="162"/>
      <c r="AE103" s="162"/>
      <c r="AF103" s="162"/>
      <c r="AG103" s="162"/>
      <c r="AH103" s="162"/>
      <c r="AI103" s="162"/>
      <c r="AJ103" s="162"/>
      <c r="AK103" s="162"/>
      <c r="AL103" s="162"/>
    </row>
    <row r="104" spans="1:38" x14ac:dyDescent="0.2">
      <c r="A104" s="146"/>
      <c r="B104" s="237"/>
      <c r="C104" s="208"/>
      <c r="D104" s="238"/>
      <c r="E104" s="239"/>
      <c r="F104" s="208"/>
      <c r="G104" s="208"/>
      <c r="H104" s="238"/>
      <c r="I104" s="239"/>
      <c r="J104" s="208"/>
      <c r="K104" s="208"/>
      <c r="L104" s="239"/>
      <c r="M104" s="239"/>
      <c r="N104" s="208"/>
      <c r="O104" s="162"/>
      <c r="P104" s="239"/>
      <c r="Q104" s="239"/>
      <c r="R104" s="208"/>
      <c r="S104" s="208"/>
      <c r="T104" s="239"/>
      <c r="U104" s="239"/>
      <c r="V104" s="146"/>
      <c r="W104" s="162"/>
      <c r="X104" s="162"/>
      <c r="Y104" s="162"/>
      <c r="Z104" s="162"/>
      <c r="AA104" s="162"/>
      <c r="AB104" s="162"/>
      <c r="AC104" s="162"/>
      <c r="AD104" s="162"/>
      <c r="AE104" s="162"/>
      <c r="AF104" s="162"/>
      <c r="AG104" s="162"/>
      <c r="AH104" s="162"/>
      <c r="AI104" s="162"/>
      <c r="AJ104" s="162"/>
      <c r="AK104" s="162"/>
      <c r="AL104" s="162"/>
    </row>
    <row r="105" spans="1:38" x14ac:dyDescent="0.2">
      <c r="A105" s="146"/>
      <c r="B105" s="237"/>
      <c r="C105" s="208"/>
      <c r="D105" s="240"/>
      <c r="E105" s="241"/>
      <c r="F105" s="208"/>
      <c r="G105" s="208"/>
      <c r="H105" s="240"/>
      <c r="I105" s="241"/>
      <c r="J105" s="208"/>
      <c r="K105" s="208"/>
      <c r="L105" s="241"/>
      <c r="M105" s="241"/>
      <c r="N105" s="208"/>
      <c r="O105" s="162"/>
      <c r="P105" s="241"/>
      <c r="Q105" s="241"/>
      <c r="R105" s="208"/>
      <c r="S105" s="208"/>
      <c r="T105" s="241"/>
      <c r="U105" s="241"/>
      <c r="V105" s="146"/>
      <c r="W105" s="162"/>
      <c r="X105" s="162"/>
      <c r="Y105" s="162"/>
      <c r="Z105" s="162"/>
      <c r="AA105" s="162"/>
      <c r="AB105" s="162"/>
      <c r="AC105" s="162"/>
      <c r="AD105" s="162"/>
      <c r="AE105" s="162"/>
      <c r="AF105" s="162"/>
      <c r="AG105" s="162"/>
      <c r="AH105" s="162"/>
      <c r="AI105" s="162"/>
      <c r="AJ105" s="162"/>
      <c r="AK105" s="162"/>
      <c r="AL105" s="162"/>
    </row>
    <row r="106" spans="1:38" x14ac:dyDescent="0.2">
      <c r="A106" s="146"/>
      <c r="B106" s="237"/>
      <c r="C106" s="208"/>
      <c r="D106" s="217"/>
      <c r="E106" s="162"/>
      <c r="F106" s="208"/>
      <c r="G106" s="208"/>
      <c r="H106" s="217"/>
      <c r="I106" s="162"/>
      <c r="J106" s="208"/>
      <c r="K106" s="208"/>
      <c r="L106" s="162"/>
      <c r="M106" s="162"/>
      <c r="N106" s="208"/>
      <c r="O106" s="162"/>
      <c r="P106" s="162"/>
      <c r="Q106" s="162"/>
      <c r="R106" s="208"/>
      <c r="S106" s="208"/>
      <c r="T106" s="162"/>
      <c r="U106" s="162"/>
      <c r="V106" s="146"/>
      <c r="W106" s="162"/>
      <c r="X106" s="162"/>
      <c r="Y106" s="162"/>
      <c r="Z106" s="162"/>
      <c r="AA106" s="162"/>
      <c r="AB106" s="162"/>
      <c r="AC106" s="162"/>
      <c r="AD106" s="162"/>
      <c r="AE106" s="162"/>
      <c r="AF106" s="162"/>
      <c r="AG106" s="162"/>
      <c r="AH106" s="162"/>
      <c r="AI106" s="162"/>
      <c r="AJ106" s="162"/>
      <c r="AK106" s="162"/>
      <c r="AL106" s="162"/>
    </row>
    <row r="107" spans="1:38" x14ac:dyDescent="0.2">
      <c r="A107" s="146"/>
      <c r="B107" s="237"/>
      <c r="C107" s="208"/>
      <c r="D107" s="217"/>
      <c r="E107" s="162"/>
      <c r="F107" s="208"/>
      <c r="G107" s="208"/>
      <c r="H107" s="217"/>
      <c r="I107" s="162"/>
      <c r="J107" s="208"/>
      <c r="K107" s="208"/>
      <c r="L107" s="162"/>
      <c r="M107" s="162"/>
      <c r="N107" s="208"/>
      <c r="O107" s="162"/>
      <c r="P107" s="162"/>
      <c r="Q107" s="162"/>
      <c r="R107" s="208"/>
      <c r="S107" s="208"/>
      <c r="T107" s="162"/>
      <c r="U107" s="162"/>
      <c r="V107" s="146"/>
      <c r="W107" s="162"/>
      <c r="X107" s="162"/>
      <c r="Y107" s="162"/>
      <c r="Z107" s="162"/>
      <c r="AA107" s="162"/>
      <c r="AB107" s="162"/>
      <c r="AC107" s="162"/>
      <c r="AD107" s="162"/>
      <c r="AE107" s="162"/>
      <c r="AF107" s="162"/>
      <c r="AG107" s="162"/>
      <c r="AH107" s="162"/>
      <c r="AI107" s="162"/>
      <c r="AJ107" s="162"/>
      <c r="AK107" s="162"/>
      <c r="AL107" s="162"/>
    </row>
    <row r="108" spans="1:38" x14ac:dyDescent="0.2">
      <c r="A108" s="146"/>
      <c r="B108" s="237"/>
      <c r="C108" s="208"/>
      <c r="D108" s="217"/>
      <c r="E108" s="162"/>
      <c r="F108" s="208"/>
      <c r="G108" s="208"/>
      <c r="H108" s="217"/>
      <c r="I108" s="162"/>
      <c r="J108" s="208"/>
      <c r="K108" s="208"/>
      <c r="L108" s="162"/>
      <c r="M108" s="162"/>
      <c r="N108" s="208"/>
      <c r="O108" s="162"/>
      <c r="P108" s="162"/>
      <c r="Q108" s="162"/>
      <c r="R108" s="208"/>
      <c r="S108" s="208"/>
      <c r="T108" s="162"/>
      <c r="U108" s="162"/>
      <c r="V108" s="146"/>
      <c r="W108" s="162"/>
      <c r="X108" s="162"/>
      <c r="Y108" s="162"/>
      <c r="Z108" s="162"/>
      <c r="AA108" s="162"/>
      <c r="AB108" s="162"/>
      <c r="AC108" s="162"/>
      <c r="AD108" s="162"/>
      <c r="AE108" s="162"/>
      <c r="AF108" s="162"/>
      <c r="AG108" s="162"/>
      <c r="AH108" s="162"/>
      <c r="AI108" s="162"/>
      <c r="AJ108" s="162"/>
      <c r="AK108" s="162"/>
      <c r="AL108" s="162"/>
    </row>
    <row r="109" spans="1:38" x14ac:dyDescent="0.2">
      <c r="A109" s="146"/>
      <c r="B109" s="237"/>
      <c r="C109" s="208"/>
      <c r="D109" s="217"/>
      <c r="E109" s="162"/>
      <c r="F109" s="208"/>
      <c r="G109" s="208"/>
      <c r="H109" s="217"/>
      <c r="I109" s="162"/>
      <c r="J109" s="208"/>
      <c r="K109" s="208"/>
      <c r="L109" s="162"/>
      <c r="M109" s="162"/>
      <c r="N109" s="208"/>
      <c r="O109" s="162"/>
      <c r="P109" s="162"/>
      <c r="Q109" s="162"/>
      <c r="R109" s="208"/>
      <c r="S109" s="208"/>
      <c r="T109" s="162"/>
      <c r="U109" s="162"/>
      <c r="V109" s="146"/>
      <c r="W109" s="162"/>
      <c r="X109" s="162"/>
      <c r="Y109" s="162"/>
      <c r="Z109" s="162"/>
      <c r="AA109" s="162"/>
      <c r="AB109" s="162"/>
      <c r="AC109" s="162"/>
      <c r="AD109" s="162"/>
      <c r="AE109" s="162"/>
      <c r="AF109" s="162"/>
      <c r="AG109" s="162"/>
      <c r="AH109" s="162"/>
      <c r="AI109" s="162"/>
      <c r="AJ109" s="162"/>
      <c r="AK109" s="162"/>
      <c r="AL109" s="162"/>
    </row>
    <row r="110" spans="1:38" x14ac:dyDescent="0.2">
      <c r="A110" s="162"/>
      <c r="B110" s="162"/>
      <c r="C110" s="162"/>
      <c r="D110" s="217"/>
      <c r="E110" s="162"/>
      <c r="F110" s="162"/>
      <c r="G110" s="162"/>
      <c r="H110" s="217"/>
      <c r="I110" s="162"/>
      <c r="J110" s="162"/>
      <c r="K110" s="162"/>
      <c r="L110" s="162"/>
      <c r="M110" s="162"/>
      <c r="N110" s="162"/>
      <c r="O110" s="162"/>
      <c r="P110" s="162"/>
      <c r="Q110" s="162"/>
      <c r="R110" s="162"/>
      <c r="S110" s="162"/>
      <c r="T110" s="162"/>
      <c r="U110" s="162"/>
      <c r="V110" s="162"/>
      <c r="W110" s="162"/>
      <c r="X110" s="162"/>
      <c r="Y110" s="162"/>
      <c r="Z110" s="162"/>
      <c r="AA110" s="162"/>
      <c r="AB110" s="162"/>
      <c r="AC110" s="162"/>
      <c r="AD110" s="162"/>
      <c r="AE110" s="162"/>
      <c r="AF110" s="162"/>
      <c r="AG110" s="162"/>
      <c r="AH110" s="162"/>
      <c r="AI110" s="162"/>
      <c r="AJ110" s="162"/>
      <c r="AK110" s="162"/>
      <c r="AL110" s="162"/>
    </row>
    <row r="111" spans="1:38" x14ac:dyDescent="0.2">
      <c r="A111" s="162"/>
      <c r="B111" s="162"/>
      <c r="C111" s="163"/>
      <c r="D111" s="217"/>
      <c r="E111" s="241"/>
      <c r="F111" s="162"/>
      <c r="G111" s="163"/>
      <c r="H111" s="217"/>
      <c r="I111" s="241"/>
      <c r="J111" s="162"/>
      <c r="K111" s="163"/>
      <c r="L111" s="162"/>
      <c r="M111" s="241"/>
      <c r="N111" s="162"/>
      <c r="O111" s="163"/>
      <c r="P111" s="162"/>
      <c r="Q111" s="241"/>
      <c r="R111" s="162"/>
      <c r="S111" s="163"/>
      <c r="T111" s="162"/>
      <c r="U111" s="241"/>
      <c r="V111" s="162"/>
      <c r="W111" s="162"/>
      <c r="X111" s="162"/>
      <c r="Y111" s="162"/>
      <c r="Z111" s="162"/>
      <c r="AA111" s="162"/>
      <c r="AB111" s="162"/>
      <c r="AC111" s="162"/>
      <c r="AD111" s="162"/>
      <c r="AE111" s="162"/>
      <c r="AF111" s="162"/>
      <c r="AG111" s="162"/>
      <c r="AH111" s="162"/>
      <c r="AI111" s="162"/>
      <c r="AJ111" s="162"/>
      <c r="AK111" s="162"/>
      <c r="AL111" s="162"/>
    </row>
    <row r="112" spans="1:38" x14ac:dyDescent="0.2">
      <c r="A112" s="146"/>
      <c r="B112" s="162"/>
      <c r="C112" s="146"/>
      <c r="D112" s="146"/>
      <c r="E112" s="146"/>
      <c r="F112" s="162"/>
      <c r="G112" s="146"/>
      <c r="H112" s="146"/>
      <c r="I112" s="146"/>
      <c r="J112" s="146"/>
      <c r="K112" s="146"/>
      <c r="L112" s="146"/>
      <c r="M112" s="146"/>
      <c r="N112" s="146"/>
      <c r="O112" s="146"/>
      <c r="P112" s="146"/>
      <c r="Q112" s="146"/>
      <c r="R112" s="146"/>
      <c r="S112" s="146"/>
      <c r="T112" s="146"/>
      <c r="U112" s="146"/>
      <c r="V112" s="146"/>
      <c r="W112" s="146"/>
      <c r="X112" s="146"/>
      <c r="Y112" s="162"/>
      <c r="Z112" s="162"/>
      <c r="AA112" s="162"/>
      <c r="AB112" s="162"/>
      <c r="AC112" s="162"/>
      <c r="AD112" s="162"/>
      <c r="AE112" s="162"/>
      <c r="AF112" s="162"/>
      <c r="AG112" s="162"/>
      <c r="AH112" s="162"/>
      <c r="AI112" s="162"/>
      <c r="AJ112" s="162"/>
      <c r="AK112" s="162"/>
      <c r="AL112" s="162"/>
    </row>
    <row r="113" spans="1:38" x14ac:dyDescent="0.2">
      <c r="A113" s="162"/>
      <c r="B113" s="162"/>
      <c r="C113" s="162"/>
      <c r="D113" s="162"/>
      <c r="E113" s="162"/>
      <c r="F113" s="162"/>
      <c r="G113" s="162"/>
      <c r="H113" s="162"/>
      <c r="I113" s="162"/>
      <c r="J113" s="162"/>
      <c r="K113" s="162"/>
      <c r="L113" s="162"/>
      <c r="M113" s="162"/>
      <c r="N113" s="162"/>
      <c r="O113" s="162"/>
      <c r="P113" s="162"/>
      <c r="Q113" s="162"/>
      <c r="R113" s="162"/>
      <c r="S113" s="162"/>
      <c r="T113" s="162"/>
      <c r="U113" s="162"/>
      <c r="V113" s="162"/>
      <c r="W113" s="162"/>
      <c r="X113" s="162"/>
      <c r="Y113" s="162"/>
      <c r="Z113" s="162"/>
      <c r="AA113" s="162"/>
      <c r="AB113" s="162"/>
      <c r="AC113" s="162"/>
      <c r="AD113" s="162"/>
      <c r="AE113" s="162"/>
      <c r="AF113" s="162"/>
      <c r="AG113" s="162"/>
      <c r="AH113" s="162"/>
      <c r="AI113" s="162"/>
      <c r="AJ113" s="162"/>
      <c r="AK113" s="162"/>
      <c r="AL113" s="162"/>
    </row>
    <row r="114" spans="1:38" x14ac:dyDescent="0.2">
      <c r="A114" s="162"/>
      <c r="B114" s="162"/>
      <c r="C114" s="162"/>
      <c r="D114" s="162"/>
      <c r="E114" s="162"/>
      <c r="F114" s="162"/>
      <c r="G114" s="162"/>
      <c r="H114" s="162"/>
      <c r="I114" s="162"/>
      <c r="J114" s="162"/>
      <c r="K114" s="162"/>
      <c r="L114" s="162"/>
      <c r="M114" s="162"/>
      <c r="N114" s="162"/>
      <c r="O114" s="162"/>
      <c r="P114" s="162"/>
      <c r="Q114" s="162"/>
      <c r="R114" s="162"/>
      <c r="S114" s="162"/>
      <c r="T114" s="162"/>
      <c r="U114" s="162"/>
      <c r="V114" s="162"/>
      <c r="W114" s="162"/>
      <c r="X114" s="162"/>
      <c r="Y114" s="162"/>
      <c r="Z114" s="162"/>
      <c r="AA114" s="162"/>
      <c r="AB114" s="162"/>
      <c r="AC114" s="162"/>
      <c r="AD114" s="162"/>
      <c r="AE114" s="162"/>
      <c r="AF114" s="162"/>
      <c r="AG114" s="162"/>
      <c r="AH114" s="162"/>
      <c r="AI114" s="162"/>
      <c r="AJ114" s="162"/>
      <c r="AK114" s="162"/>
      <c r="AL114" s="162"/>
    </row>
    <row r="115" spans="1:38" x14ac:dyDescent="0.2">
      <c r="A115" s="162"/>
      <c r="B115" s="162"/>
      <c r="C115" s="162"/>
      <c r="D115" s="162"/>
      <c r="E115" s="162"/>
      <c r="F115" s="162"/>
      <c r="G115" s="162"/>
      <c r="H115" s="162"/>
      <c r="I115" s="162"/>
      <c r="J115" s="162"/>
      <c r="K115" s="162"/>
      <c r="L115" s="162"/>
      <c r="M115" s="162"/>
      <c r="N115" s="162"/>
      <c r="O115" s="162"/>
      <c r="P115" s="162"/>
      <c r="Q115" s="162"/>
      <c r="R115" s="162"/>
      <c r="S115" s="162"/>
      <c r="T115" s="162"/>
      <c r="U115" s="162"/>
      <c r="V115" s="162"/>
      <c r="W115" s="162"/>
      <c r="X115" s="162"/>
      <c r="Y115" s="162"/>
      <c r="Z115" s="162"/>
      <c r="AA115" s="162"/>
      <c r="AB115" s="162"/>
      <c r="AC115" s="162"/>
      <c r="AD115" s="162"/>
      <c r="AE115" s="162"/>
      <c r="AF115" s="162"/>
      <c r="AG115" s="162"/>
      <c r="AH115" s="162"/>
      <c r="AI115" s="162"/>
      <c r="AJ115" s="162"/>
      <c r="AK115" s="162"/>
      <c r="AL115" s="162"/>
    </row>
    <row r="116" spans="1:38" x14ac:dyDescent="0.2">
      <c r="A116" s="162"/>
      <c r="B116" s="162"/>
      <c r="C116" s="162"/>
      <c r="D116" s="162"/>
      <c r="E116" s="162"/>
      <c r="F116" s="162"/>
      <c r="G116" s="162"/>
      <c r="H116" s="162"/>
      <c r="I116" s="162"/>
      <c r="J116" s="162"/>
      <c r="K116" s="162"/>
      <c r="L116" s="162"/>
      <c r="M116" s="162"/>
      <c r="N116" s="162"/>
      <c r="O116" s="162"/>
      <c r="P116" s="162"/>
      <c r="Q116" s="162"/>
      <c r="R116" s="162"/>
      <c r="S116" s="162"/>
      <c r="T116" s="162"/>
      <c r="U116" s="162"/>
      <c r="V116" s="162"/>
      <c r="W116" s="162"/>
      <c r="X116" s="162"/>
      <c r="Y116" s="162"/>
      <c r="Z116" s="162"/>
      <c r="AA116" s="162"/>
      <c r="AB116" s="162"/>
      <c r="AC116" s="162"/>
      <c r="AD116" s="162"/>
      <c r="AE116" s="162"/>
      <c r="AF116" s="162"/>
      <c r="AG116" s="162"/>
      <c r="AH116" s="162"/>
      <c r="AI116" s="162"/>
      <c r="AJ116" s="162"/>
      <c r="AK116" s="162"/>
      <c r="AL116" s="162"/>
    </row>
    <row r="117" spans="1:38" x14ac:dyDescent="0.2">
      <c r="A117" s="216"/>
      <c r="B117" s="237"/>
      <c r="C117" s="237"/>
      <c r="D117" s="217"/>
      <c r="E117" s="217"/>
      <c r="F117" s="208"/>
      <c r="G117" s="208"/>
      <c r="H117" s="162"/>
      <c r="I117" s="162"/>
      <c r="J117" s="162"/>
      <c r="K117" s="162"/>
      <c r="L117" s="162"/>
      <c r="M117" s="162"/>
      <c r="N117" s="162"/>
      <c r="O117" s="162"/>
      <c r="P117" s="162"/>
      <c r="Q117" s="162"/>
      <c r="R117" s="162"/>
      <c r="S117" s="162"/>
      <c r="T117" s="162"/>
      <c r="U117" s="162"/>
      <c r="V117" s="162"/>
      <c r="W117" s="162"/>
      <c r="X117" s="162"/>
      <c r="Y117" s="162"/>
      <c r="Z117" s="162"/>
      <c r="AA117" s="162"/>
      <c r="AB117" s="162"/>
      <c r="AC117" s="162"/>
      <c r="AD117" s="162"/>
      <c r="AE117" s="162"/>
      <c r="AF117" s="162"/>
      <c r="AG117" s="162"/>
      <c r="AH117" s="162"/>
      <c r="AI117" s="162"/>
      <c r="AJ117" s="162"/>
      <c r="AK117" s="162"/>
      <c r="AL117" s="162"/>
    </row>
    <row r="118" spans="1:38" x14ac:dyDescent="0.2">
      <c r="A118" s="218"/>
      <c r="B118" s="237"/>
      <c r="C118" s="237"/>
      <c r="D118" s="217"/>
      <c r="E118" s="217"/>
      <c r="F118" s="208"/>
      <c r="G118" s="208"/>
      <c r="H118" s="217"/>
      <c r="I118" s="217"/>
      <c r="J118" s="162"/>
      <c r="K118" s="162"/>
      <c r="L118" s="162"/>
      <c r="M118" s="162"/>
      <c r="N118" s="162"/>
      <c r="O118" s="162"/>
      <c r="P118" s="162"/>
      <c r="Q118" s="162"/>
      <c r="R118" s="162"/>
      <c r="S118" s="162"/>
      <c r="T118" s="162"/>
      <c r="U118" s="162"/>
      <c r="V118" s="162"/>
      <c r="W118" s="162"/>
      <c r="X118" s="162"/>
      <c r="Y118" s="162"/>
      <c r="Z118" s="162"/>
      <c r="AA118" s="162"/>
      <c r="AB118" s="162"/>
      <c r="AC118" s="162"/>
      <c r="AD118" s="162"/>
      <c r="AE118" s="162"/>
      <c r="AF118" s="162"/>
      <c r="AG118" s="162"/>
      <c r="AH118" s="162"/>
      <c r="AI118" s="162"/>
      <c r="AJ118" s="162"/>
      <c r="AK118" s="162"/>
      <c r="AL118" s="162"/>
    </row>
    <row r="119" spans="1:38" x14ac:dyDescent="0.2">
      <c r="A119" s="218"/>
      <c r="B119" s="237"/>
      <c r="C119" s="237"/>
      <c r="D119" s="217"/>
      <c r="E119" s="217"/>
      <c r="F119" s="208"/>
      <c r="G119" s="208"/>
      <c r="H119" s="217"/>
      <c r="I119" s="217"/>
      <c r="J119" s="162"/>
      <c r="K119" s="162"/>
      <c r="L119" s="162"/>
      <c r="M119" s="162"/>
      <c r="N119" s="162"/>
      <c r="O119" s="162"/>
      <c r="P119" s="162"/>
      <c r="Q119" s="162"/>
      <c r="R119" s="162"/>
      <c r="S119" s="162"/>
      <c r="T119" s="162"/>
      <c r="U119" s="162"/>
      <c r="V119" s="162"/>
      <c r="W119" s="162"/>
      <c r="X119" s="162"/>
      <c r="Y119" s="162"/>
      <c r="Z119" s="162"/>
      <c r="AA119" s="162"/>
      <c r="AB119" s="162"/>
      <c r="AC119" s="162"/>
      <c r="AD119" s="162"/>
      <c r="AE119" s="162"/>
      <c r="AF119" s="162"/>
      <c r="AG119" s="162"/>
      <c r="AH119" s="162"/>
      <c r="AI119" s="162"/>
      <c r="AJ119" s="162"/>
      <c r="AK119" s="162"/>
      <c r="AL119" s="162"/>
    </row>
    <row r="120" spans="1:38" x14ac:dyDescent="0.2">
      <c r="A120" s="218"/>
      <c r="B120" s="237"/>
      <c r="C120" s="237"/>
      <c r="D120" s="217"/>
      <c r="E120" s="217"/>
      <c r="F120" s="208"/>
      <c r="G120" s="208"/>
      <c r="H120" s="217"/>
      <c r="I120" s="217"/>
      <c r="J120" s="162"/>
      <c r="K120" s="162"/>
      <c r="L120" s="162"/>
      <c r="M120" s="162"/>
      <c r="N120" s="162"/>
      <c r="O120" s="162"/>
      <c r="P120" s="162"/>
      <c r="Q120" s="162"/>
      <c r="R120" s="162"/>
      <c r="S120" s="162"/>
      <c r="T120" s="162"/>
      <c r="U120" s="162"/>
      <c r="V120" s="162"/>
      <c r="W120" s="162"/>
      <c r="X120" s="162"/>
      <c r="Y120" s="162"/>
      <c r="Z120" s="162"/>
      <c r="AA120" s="162"/>
      <c r="AB120" s="162"/>
      <c r="AC120" s="162"/>
      <c r="AD120" s="162"/>
      <c r="AE120" s="162"/>
      <c r="AF120" s="162"/>
      <c r="AG120" s="162"/>
      <c r="AH120" s="162"/>
      <c r="AI120" s="162"/>
      <c r="AJ120" s="162"/>
      <c r="AK120" s="162"/>
      <c r="AL120" s="162"/>
    </row>
    <row r="121" spans="1:38" x14ac:dyDescent="0.2">
      <c r="A121" s="218"/>
      <c r="B121" s="237"/>
      <c r="C121" s="237"/>
      <c r="D121" s="217"/>
      <c r="E121" s="217"/>
      <c r="F121" s="208"/>
      <c r="G121" s="208"/>
      <c r="H121" s="217"/>
      <c r="I121" s="217"/>
      <c r="J121" s="162"/>
      <c r="K121" s="162"/>
      <c r="L121" s="162"/>
      <c r="M121" s="162"/>
      <c r="N121" s="162"/>
      <c r="O121" s="162"/>
      <c r="P121" s="162"/>
      <c r="Q121" s="162"/>
      <c r="R121" s="162"/>
      <c r="S121" s="162"/>
      <c r="T121" s="162"/>
      <c r="U121" s="162"/>
      <c r="V121" s="162"/>
      <c r="W121" s="162"/>
      <c r="X121" s="162"/>
      <c r="Y121" s="162"/>
      <c r="Z121" s="162"/>
      <c r="AA121" s="162"/>
      <c r="AB121" s="162"/>
      <c r="AC121" s="162"/>
      <c r="AD121" s="162"/>
      <c r="AE121" s="162"/>
      <c r="AF121" s="162"/>
      <c r="AG121" s="162"/>
      <c r="AH121" s="162"/>
      <c r="AI121" s="162"/>
      <c r="AJ121" s="162"/>
      <c r="AK121" s="162"/>
      <c r="AL121" s="162"/>
    </row>
    <row r="122" spans="1:38" x14ac:dyDescent="0.2">
      <c r="A122" s="218"/>
      <c r="B122" s="237"/>
      <c r="C122" s="237"/>
      <c r="D122" s="217"/>
      <c r="E122" s="217"/>
      <c r="F122" s="208"/>
      <c r="G122" s="208"/>
      <c r="H122" s="217"/>
      <c r="I122" s="217"/>
      <c r="J122" s="162"/>
      <c r="K122" s="162"/>
      <c r="L122" s="162"/>
      <c r="M122" s="162"/>
      <c r="N122" s="162"/>
      <c r="O122" s="162"/>
      <c r="P122" s="162"/>
      <c r="Q122" s="162"/>
      <c r="R122" s="162"/>
      <c r="S122" s="162"/>
      <c r="T122" s="162"/>
      <c r="U122" s="162"/>
      <c r="V122" s="162"/>
      <c r="W122" s="162"/>
      <c r="X122" s="162"/>
      <c r="Y122" s="162"/>
      <c r="Z122" s="162"/>
      <c r="AA122" s="162"/>
      <c r="AB122" s="162"/>
      <c r="AC122" s="162"/>
      <c r="AD122" s="162"/>
      <c r="AE122" s="162"/>
      <c r="AF122" s="162"/>
      <c r="AG122" s="162"/>
      <c r="AH122" s="162"/>
      <c r="AI122" s="162"/>
      <c r="AJ122" s="162"/>
      <c r="AK122" s="162"/>
      <c r="AL122" s="162"/>
    </row>
    <row r="123" spans="1:38" x14ac:dyDescent="0.2">
      <c r="A123" s="218"/>
      <c r="B123" s="237"/>
      <c r="C123" s="237"/>
      <c r="D123" s="217"/>
      <c r="E123" s="217"/>
      <c r="F123" s="208"/>
      <c r="G123" s="208"/>
      <c r="H123" s="217"/>
      <c r="I123" s="217"/>
      <c r="J123" s="162"/>
      <c r="K123" s="162"/>
      <c r="L123" s="162"/>
      <c r="M123" s="162"/>
      <c r="N123" s="162"/>
      <c r="O123" s="162"/>
      <c r="P123" s="162"/>
      <c r="Q123" s="162"/>
      <c r="R123" s="162"/>
      <c r="S123" s="162"/>
      <c r="T123" s="162"/>
      <c r="U123" s="162"/>
      <c r="V123" s="162"/>
      <c r="W123" s="162"/>
      <c r="X123" s="162"/>
      <c r="Y123" s="162"/>
      <c r="Z123" s="162"/>
      <c r="AA123" s="162"/>
      <c r="AB123" s="162"/>
      <c r="AC123" s="162"/>
      <c r="AD123" s="162"/>
      <c r="AE123" s="162"/>
      <c r="AF123" s="162"/>
      <c r="AG123" s="162"/>
      <c r="AH123" s="162"/>
      <c r="AI123" s="162"/>
      <c r="AJ123" s="162"/>
      <c r="AK123" s="162"/>
      <c r="AL123" s="162"/>
    </row>
    <row r="124" spans="1:38" x14ac:dyDescent="0.2">
      <c r="A124" s="218"/>
      <c r="B124" s="237"/>
      <c r="C124" s="237"/>
      <c r="D124" s="217"/>
      <c r="E124" s="217"/>
      <c r="F124" s="208"/>
      <c r="G124" s="208"/>
      <c r="H124" s="217"/>
      <c r="I124" s="217"/>
      <c r="J124" s="162"/>
      <c r="K124" s="162"/>
      <c r="L124" s="162"/>
      <c r="M124" s="162"/>
      <c r="N124" s="162"/>
      <c r="O124" s="162"/>
      <c r="P124" s="162"/>
      <c r="Q124" s="162"/>
      <c r="R124" s="162"/>
      <c r="S124" s="162"/>
      <c r="T124" s="162"/>
      <c r="U124" s="162"/>
      <c r="V124" s="162"/>
      <c r="W124" s="162"/>
      <c r="X124" s="162"/>
      <c r="Y124" s="162"/>
      <c r="Z124" s="162"/>
      <c r="AA124" s="162"/>
      <c r="AB124" s="162"/>
      <c r="AC124" s="162"/>
      <c r="AD124" s="162"/>
      <c r="AE124" s="162"/>
      <c r="AF124" s="162"/>
      <c r="AG124" s="162"/>
      <c r="AH124" s="162"/>
      <c r="AI124" s="162"/>
      <c r="AJ124" s="162"/>
      <c r="AK124" s="162"/>
      <c r="AL124" s="162"/>
    </row>
    <row r="125" spans="1:38" x14ac:dyDescent="0.2">
      <c r="A125" s="218"/>
      <c r="B125" s="237"/>
      <c r="C125" s="237"/>
      <c r="D125" s="217"/>
      <c r="E125" s="217"/>
      <c r="F125" s="208"/>
      <c r="G125" s="208"/>
      <c r="H125" s="217"/>
      <c r="I125" s="217"/>
      <c r="J125" s="162"/>
      <c r="K125" s="162"/>
      <c r="L125" s="162"/>
      <c r="M125" s="162"/>
      <c r="N125" s="162"/>
      <c r="O125" s="162"/>
      <c r="P125" s="162"/>
      <c r="Q125" s="162"/>
      <c r="R125" s="162"/>
      <c r="S125" s="162"/>
      <c r="T125" s="162"/>
      <c r="U125" s="162"/>
      <c r="V125" s="162"/>
      <c r="W125" s="162"/>
      <c r="X125" s="162"/>
      <c r="Y125" s="162"/>
      <c r="Z125" s="162"/>
      <c r="AA125" s="162"/>
      <c r="AB125" s="162"/>
      <c r="AC125" s="162"/>
      <c r="AD125" s="162"/>
      <c r="AE125" s="162"/>
      <c r="AF125" s="162"/>
      <c r="AG125" s="162"/>
      <c r="AH125" s="162"/>
      <c r="AI125" s="162"/>
      <c r="AJ125" s="162"/>
      <c r="AK125" s="162"/>
      <c r="AL125" s="162"/>
    </row>
    <row r="126" spans="1:38" x14ac:dyDescent="0.2">
      <c r="A126" s="216"/>
      <c r="B126" s="237"/>
      <c r="C126" s="237"/>
      <c r="D126" s="217"/>
      <c r="E126" s="217"/>
      <c r="F126" s="208"/>
      <c r="G126" s="208"/>
      <c r="H126" s="217"/>
      <c r="I126" s="217"/>
      <c r="J126" s="162"/>
      <c r="K126" s="162"/>
      <c r="L126" s="162"/>
      <c r="M126" s="162"/>
      <c r="N126" s="162"/>
      <c r="O126" s="162"/>
      <c r="P126" s="162"/>
      <c r="Q126" s="162"/>
      <c r="R126" s="162"/>
      <c r="S126" s="162"/>
      <c r="T126" s="162"/>
      <c r="U126" s="162"/>
      <c r="V126" s="162"/>
      <c r="W126" s="162"/>
      <c r="X126" s="162"/>
      <c r="Y126" s="162"/>
      <c r="Z126" s="162"/>
      <c r="AA126" s="162"/>
      <c r="AB126" s="162"/>
      <c r="AC126" s="162"/>
      <c r="AD126" s="162"/>
      <c r="AE126" s="162"/>
      <c r="AF126" s="162"/>
      <c r="AG126" s="162"/>
      <c r="AH126" s="162"/>
      <c r="AI126" s="162"/>
      <c r="AJ126" s="162"/>
      <c r="AK126" s="162"/>
      <c r="AL126" s="162"/>
    </row>
    <row r="127" spans="1:38" x14ac:dyDescent="0.2">
      <c r="A127" s="218"/>
      <c r="B127" s="237"/>
      <c r="C127" s="237"/>
      <c r="D127" s="217"/>
      <c r="E127" s="217"/>
      <c r="F127" s="208"/>
      <c r="G127" s="208"/>
      <c r="H127" s="217"/>
      <c r="I127" s="217"/>
      <c r="J127" s="162"/>
      <c r="K127" s="162"/>
      <c r="L127" s="162"/>
      <c r="M127" s="162"/>
      <c r="N127" s="162"/>
      <c r="O127" s="162"/>
      <c r="P127" s="162"/>
      <c r="Q127" s="162"/>
      <c r="R127" s="162"/>
      <c r="S127" s="162"/>
      <c r="T127" s="162"/>
      <c r="U127" s="162"/>
      <c r="V127" s="162"/>
      <c r="W127" s="162"/>
      <c r="X127" s="162"/>
      <c r="Y127" s="162"/>
      <c r="Z127" s="162"/>
      <c r="AA127" s="162"/>
      <c r="AB127" s="162"/>
      <c r="AC127" s="162"/>
      <c r="AD127" s="162"/>
      <c r="AE127" s="162"/>
      <c r="AF127" s="162"/>
      <c r="AG127" s="162"/>
      <c r="AH127" s="162"/>
      <c r="AI127" s="162"/>
      <c r="AJ127" s="162"/>
      <c r="AK127" s="162"/>
      <c r="AL127" s="162"/>
    </row>
    <row r="128" spans="1:38" x14ac:dyDescent="0.2">
      <c r="A128" s="218"/>
      <c r="B128" s="237"/>
      <c r="C128" s="237"/>
      <c r="D128" s="217"/>
      <c r="E128" s="217"/>
      <c r="F128" s="208"/>
      <c r="G128" s="208"/>
      <c r="H128" s="217"/>
      <c r="I128" s="217"/>
      <c r="J128" s="162"/>
      <c r="K128" s="162"/>
      <c r="L128" s="162"/>
      <c r="M128" s="162"/>
      <c r="N128" s="162"/>
      <c r="O128" s="162"/>
      <c r="P128" s="162"/>
      <c r="Q128" s="162"/>
      <c r="R128" s="162"/>
      <c r="S128" s="162"/>
      <c r="T128" s="162"/>
      <c r="U128" s="162"/>
      <c r="V128" s="162"/>
      <c r="W128" s="162"/>
      <c r="X128" s="162"/>
      <c r="Y128" s="162"/>
      <c r="Z128" s="162"/>
      <c r="AA128" s="162"/>
      <c r="AB128" s="162"/>
      <c r="AC128" s="162"/>
      <c r="AD128" s="162"/>
      <c r="AE128" s="162"/>
      <c r="AF128" s="162"/>
      <c r="AG128" s="162"/>
      <c r="AH128" s="162"/>
      <c r="AI128" s="162"/>
      <c r="AJ128" s="162"/>
      <c r="AK128" s="162"/>
      <c r="AL128" s="162"/>
    </row>
    <row r="129" spans="1:38" x14ac:dyDescent="0.2">
      <c r="A129" s="218"/>
      <c r="B129" s="237"/>
      <c r="C129" s="237"/>
      <c r="D129" s="217"/>
      <c r="E129" s="217"/>
      <c r="F129" s="208"/>
      <c r="G129" s="208"/>
      <c r="H129" s="217"/>
      <c r="I129" s="217"/>
      <c r="J129" s="162"/>
      <c r="K129" s="162"/>
      <c r="L129" s="162"/>
      <c r="M129" s="162"/>
      <c r="N129" s="162"/>
      <c r="O129" s="162"/>
      <c r="P129" s="162"/>
      <c r="Q129" s="162"/>
      <c r="R129" s="162"/>
      <c r="S129" s="162"/>
      <c r="T129" s="162"/>
      <c r="U129" s="162"/>
      <c r="V129" s="162"/>
      <c r="W129" s="162"/>
      <c r="X129" s="162"/>
      <c r="Y129" s="162"/>
      <c r="Z129" s="162"/>
      <c r="AA129" s="162"/>
      <c r="AB129" s="162"/>
      <c r="AC129" s="162"/>
      <c r="AD129" s="162"/>
      <c r="AE129" s="162"/>
      <c r="AF129" s="162"/>
      <c r="AG129" s="162"/>
      <c r="AH129" s="162"/>
      <c r="AI129" s="162"/>
      <c r="AJ129" s="162"/>
      <c r="AK129" s="162"/>
      <c r="AL129" s="162"/>
    </row>
    <row r="130" spans="1:38" x14ac:dyDescent="0.2">
      <c r="A130" s="218"/>
      <c r="B130" s="237"/>
      <c r="C130" s="237"/>
      <c r="D130" s="217"/>
      <c r="E130" s="217"/>
      <c r="F130" s="208"/>
      <c r="G130" s="208"/>
      <c r="H130" s="217"/>
      <c r="I130" s="217"/>
      <c r="J130" s="162"/>
      <c r="K130" s="162"/>
      <c r="L130" s="162"/>
      <c r="M130" s="162"/>
      <c r="N130" s="162"/>
      <c r="O130" s="162"/>
      <c r="P130" s="162"/>
      <c r="Q130" s="162"/>
      <c r="R130" s="162"/>
      <c r="S130" s="162"/>
      <c r="T130" s="162"/>
      <c r="U130" s="162"/>
      <c r="V130" s="162"/>
      <c r="W130" s="162"/>
      <c r="X130" s="162"/>
      <c r="Y130" s="162"/>
      <c r="Z130" s="162"/>
      <c r="AA130" s="162"/>
      <c r="AB130" s="162"/>
      <c r="AC130" s="162"/>
      <c r="AD130" s="162"/>
      <c r="AE130" s="162"/>
      <c r="AF130" s="162"/>
      <c r="AG130" s="162"/>
      <c r="AH130" s="162"/>
      <c r="AI130" s="162"/>
      <c r="AJ130" s="162"/>
      <c r="AK130" s="162"/>
      <c r="AL130" s="162"/>
    </row>
    <row r="131" spans="1:38" x14ac:dyDescent="0.2">
      <c r="A131" s="218"/>
      <c r="B131" s="237"/>
      <c r="C131" s="237"/>
      <c r="D131" s="217"/>
      <c r="E131" s="217"/>
      <c r="F131" s="208"/>
      <c r="G131" s="208"/>
      <c r="H131" s="217"/>
      <c r="I131" s="217"/>
      <c r="J131" s="162"/>
      <c r="K131" s="162"/>
      <c r="L131" s="162"/>
      <c r="M131" s="162"/>
      <c r="N131" s="162"/>
      <c r="O131" s="162"/>
      <c r="P131" s="162"/>
      <c r="Q131" s="162"/>
      <c r="R131" s="162"/>
      <c r="S131" s="162"/>
      <c r="T131" s="162"/>
      <c r="U131" s="162"/>
      <c r="V131" s="162"/>
      <c r="W131" s="162"/>
      <c r="X131" s="162"/>
      <c r="Y131" s="162"/>
      <c r="Z131" s="162"/>
      <c r="AA131" s="162"/>
      <c r="AB131" s="162"/>
      <c r="AC131" s="162"/>
      <c r="AD131" s="162"/>
      <c r="AE131" s="162"/>
      <c r="AF131" s="162"/>
      <c r="AG131" s="162"/>
      <c r="AH131" s="162"/>
      <c r="AI131" s="162"/>
      <c r="AJ131" s="162"/>
      <c r="AK131" s="162"/>
      <c r="AL131" s="162"/>
    </row>
    <row r="132" spans="1:38" x14ac:dyDescent="0.2">
      <c r="A132" s="218"/>
      <c r="B132" s="237"/>
      <c r="C132" s="237"/>
      <c r="D132" s="217"/>
      <c r="E132" s="217"/>
      <c r="F132" s="208"/>
      <c r="G132" s="208"/>
      <c r="H132" s="217"/>
      <c r="I132" s="217"/>
      <c r="J132" s="162"/>
      <c r="K132" s="162"/>
      <c r="L132" s="162"/>
      <c r="M132" s="162"/>
      <c r="N132" s="162"/>
      <c r="O132" s="162"/>
      <c r="P132" s="162"/>
      <c r="Q132" s="162"/>
      <c r="R132" s="162"/>
      <c r="S132" s="162"/>
      <c r="T132" s="162"/>
      <c r="U132" s="162"/>
      <c r="V132" s="162"/>
      <c r="W132" s="162"/>
      <c r="X132" s="162"/>
      <c r="Y132" s="162"/>
      <c r="Z132" s="162"/>
      <c r="AA132" s="162"/>
      <c r="AB132" s="162"/>
      <c r="AC132" s="162"/>
      <c r="AD132" s="162"/>
      <c r="AE132" s="162"/>
      <c r="AF132" s="162"/>
      <c r="AG132" s="162"/>
      <c r="AH132" s="162"/>
      <c r="AI132" s="162"/>
      <c r="AJ132" s="162"/>
      <c r="AK132" s="162"/>
      <c r="AL132" s="162"/>
    </row>
    <row r="133" spans="1:38" x14ac:dyDescent="0.2">
      <c r="A133" s="218"/>
      <c r="B133" s="237"/>
      <c r="C133" s="237"/>
      <c r="D133" s="217"/>
      <c r="E133" s="217"/>
      <c r="F133" s="208"/>
      <c r="G133" s="208"/>
      <c r="H133" s="217"/>
      <c r="I133" s="217"/>
      <c r="J133" s="162"/>
      <c r="K133" s="162"/>
      <c r="L133" s="162"/>
      <c r="M133" s="162"/>
      <c r="N133" s="162"/>
      <c r="O133" s="162"/>
      <c r="P133" s="162"/>
      <c r="Q133" s="162"/>
      <c r="R133" s="162"/>
      <c r="S133" s="162"/>
      <c r="T133" s="162"/>
      <c r="U133" s="162"/>
      <c r="V133" s="162"/>
      <c r="W133" s="162"/>
      <c r="X133" s="162"/>
      <c r="Y133" s="162"/>
      <c r="Z133" s="162"/>
      <c r="AA133" s="162"/>
      <c r="AB133" s="162"/>
      <c r="AC133" s="162"/>
      <c r="AD133" s="162"/>
      <c r="AE133" s="162"/>
      <c r="AF133" s="162"/>
      <c r="AG133" s="162"/>
      <c r="AH133" s="162"/>
      <c r="AI133" s="162"/>
      <c r="AJ133" s="162"/>
      <c r="AK133" s="162"/>
      <c r="AL133" s="162"/>
    </row>
    <row r="134" spans="1:38" x14ac:dyDescent="0.2">
      <c r="A134" s="218"/>
      <c r="B134" s="237"/>
      <c r="C134" s="237"/>
      <c r="D134" s="217"/>
      <c r="E134" s="217"/>
      <c r="F134" s="208"/>
      <c r="G134" s="208"/>
      <c r="H134" s="217"/>
      <c r="I134" s="217"/>
      <c r="J134" s="162"/>
      <c r="K134" s="162"/>
      <c r="L134" s="162"/>
      <c r="M134" s="162"/>
      <c r="N134" s="162"/>
      <c r="O134" s="162"/>
      <c r="P134" s="162"/>
      <c r="Q134" s="162"/>
      <c r="R134" s="162"/>
      <c r="S134" s="162"/>
      <c r="T134" s="162"/>
      <c r="U134" s="162"/>
      <c r="V134" s="162"/>
      <c r="W134" s="162"/>
      <c r="X134" s="162"/>
      <c r="Y134" s="162"/>
      <c r="Z134" s="162"/>
      <c r="AA134" s="162"/>
      <c r="AB134" s="162"/>
      <c r="AC134" s="162"/>
      <c r="AD134" s="162"/>
      <c r="AE134" s="162"/>
      <c r="AF134" s="162"/>
      <c r="AG134" s="162"/>
      <c r="AH134" s="162"/>
      <c r="AI134" s="162"/>
      <c r="AJ134" s="162"/>
      <c r="AK134" s="162"/>
      <c r="AL134" s="162"/>
    </row>
    <row r="135" spans="1:38" x14ac:dyDescent="0.2">
      <c r="A135" s="218"/>
      <c r="B135" s="237"/>
      <c r="C135" s="237"/>
      <c r="D135" s="217"/>
      <c r="E135" s="217"/>
      <c r="F135" s="208"/>
      <c r="G135" s="208"/>
      <c r="H135" s="217"/>
      <c r="I135" s="217"/>
      <c r="J135" s="162"/>
      <c r="K135" s="162"/>
      <c r="L135" s="162"/>
      <c r="M135" s="162"/>
      <c r="N135" s="162"/>
      <c r="O135" s="162"/>
      <c r="P135" s="162"/>
      <c r="Q135" s="162"/>
      <c r="R135" s="162"/>
      <c r="S135" s="162"/>
      <c r="T135" s="162"/>
      <c r="U135" s="162"/>
      <c r="V135" s="162"/>
      <c r="W135" s="162"/>
      <c r="X135" s="162"/>
      <c r="Y135" s="162"/>
      <c r="Z135" s="162"/>
      <c r="AA135" s="162"/>
      <c r="AB135" s="162"/>
      <c r="AC135" s="162"/>
      <c r="AD135" s="162"/>
      <c r="AE135" s="162"/>
      <c r="AF135" s="162"/>
      <c r="AG135" s="162"/>
      <c r="AH135" s="162"/>
      <c r="AI135" s="162"/>
      <c r="AJ135" s="162"/>
      <c r="AK135" s="162"/>
      <c r="AL135" s="162"/>
    </row>
    <row r="136" spans="1:38" x14ac:dyDescent="0.2">
      <c r="A136" s="218"/>
      <c r="B136" s="237"/>
      <c r="C136" s="237"/>
      <c r="D136" s="217"/>
      <c r="E136" s="217"/>
      <c r="F136" s="208"/>
      <c r="G136" s="208"/>
      <c r="H136" s="217"/>
      <c r="I136" s="217"/>
      <c r="J136" s="162"/>
      <c r="K136" s="162"/>
      <c r="L136" s="162"/>
      <c r="M136" s="162"/>
      <c r="N136" s="162"/>
      <c r="O136" s="162"/>
      <c r="P136" s="162"/>
      <c r="Q136" s="162"/>
      <c r="R136" s="162"/>
      <c r="S136" s="162"/>
      <c r="T136" s="162"/>
      <c r="U136" s="162"/>
      <c r="V136" s="162"/>
      <c r="W136" s="162"/>
      <c r="X136" s="162"/>
      <c r="Y136" s="162"/>
      <c r="Z136" s="162"/>
      <c r="AA136" s="162"/>
      <c r="AB136" s="162"/>
      <c r="AC136" s="162"/>
      <c r="AD136" s="162"/>
      <c r="AE136" s="162"/>
      <c r="AF136" s="162"/>
      <c r="AG136" s="162"/>
      <c r="AH136" s="162"/>
      <c r="AI136" s="162"/>
      <c r="AJ136" s="162"/>
      <c r="AK136" s="162"/>
      <c r="AL136" s="162"/>
    </row>
    <row r="137" spans="1:38" x14ac:dyDescent="0.2">
      <c r="A137" s="218"/>
      <c r="B137" s="237"/>
      <c r="C137" s="237"/>
      <c r="D137" s="217"/>
      <c r="E137" s="217"/>
      <c r="F137" s="208"/>
      <c r="G137" s="208"/>
      <c r="H137" s="217"/>
      <c r="I137" s="217"/>
      <c r="J137" s="162"/>
      <c r="K137" s="162"/>
      <c r="L137" s="162"/>
      <c r="M137" s="162"/>
      <c r="N137" s="162"/>
      <c r="O137" s="162"/>
      <c r="P137" s="162"/>
      <c r="Q137" s="162"/>
      <c r="R137" s="162"/>
      <c r="S137" s="162"/>
      <c r="T137" s="162"/>
      <c r="U137" s="162"/>
      <c r="V137" s="162"/>
      <c r="W137" s="162"/>
      <c r="X137" s="162"/>
      <c r="Y137" s="162"/>
      <c r="Z137" s="162"/>
      <c r="AA137" s="162"/>
      <c r="AB137" s="162"/>
      <c r="AC137" s="162"/>
      <c r="AD137" s="162"/>
      <c r="AE137" s="162"/>
      <c r="AF137" s="162"/>
      <c r="AG137" s="162"/>
      <c r="AH137" s="162"/>
      <c r="AI137" s="162"/>
      <c r="AJ137" s="162"/>
      <c r="AK137" s="162"/>
      <c r="AL137" s="162"/>
    </row>
    <row r="138" spans="1:38" x14ac:dyDescent="0.2">
      <c r="A138" s="218"/>
      <c r="B138" s="237"/>
      <c r="C138" s="237"/>
      <c r="D138" s="217"/>
      <c r="E138" s="217"/>
      <c r="F138" s="208"/>
      <c r="G138" s="208"/>
      <c r="H138" s="217"/>
      <c r="I138" s="217"/>
      <c r="J138" s="162"/>
      <c r="K138" s="162"/>
      <c r="L138" s="162"/>
      <c r="M138" s="162"/>
      <c r="N138" s="162"/>
      <c r="O138" s="162"/>
      <c r="P138" s="162"/>
      <c r="Q138" s="162"/>
      <c r="R138" s="162"/>
      <c r="S138" s="162"/>
      <c r="T138" s="162"/>
      <c r="U138" s="162"/>
      <c r="V138" s="162"/>
      <c r="W138" s="162"/>
      <c r="X138" s="162"/>
      <c r="Y138" s="162"/>
      <c r="Z138" s="162"/>
      <c r="AA138" s="162"/>
      <c r="AB138" s="162"/>
      <c r="AC138" s="162"/>
      <c r="AD138" s="162"/>
      <c r="AE138" s="162"/>
      <c r="AF138" s="162"/>
      <c r="AG138" s="162"/>
      <c r="AH138" s="162"/>
      <c r="AI138" s="162"/>
      <c r="AJ138" s="162"/>
      <c r="AK138" s="162"/>
      <c r="AL138" s="162"/>
    </row>
    <row r="139" spans="1:38" x14ac:dyDescent="0.2">
      <c r="A139" s="218"/>
      <c r="B139" s="237"/>
      <c r="C139" s="237"/>
      <c r="D139" s="217"/>
      <c r="E139" s="217"/>
      <c r="F139" s="208"/>
      <c r="G139" s="208"/>
      <c r="H139" s="217"/>
      <c r="I139" s="217"/>
      <c r="J139" s="162"/>
      <c r="K139" s="162"/>
      <c r="L139" s="162"/>
      <c r="M139" s="162"/>
      <c r="N139" s="162"/>
      <c r="O139" s="162"/>
      <c r="P139" s="162"/>
      <c r="Q139" s="162"/>
      <c r="R139" s="162"/>
      <c r="S139" s="162"/>
      <c r="T139" s="162"/>
      <c r="U139" s="162"/>
      <c r="V139" s="162"/>
      <c r="W139" s="162"/>
      <c r="X139" s="162"/>
      <c r="Y139" s="162"/>
      <c r="Z139" s="162"/>
      <c r="AA139" s="162"/>
      <c r="AB139" s="162"/>
      <c r="AC139" s="162"/>
      <c r="AD139" s="162"/>
      <c r="AE139" s="162"/>
      <c r="AF139" s="162"/>
      <c r="AG139" s="162"/>
      <c r="AH139" s="162"/>
      <c r="AI139" s="162"/>
      <c r="AJ139" s="162"/>
      <c r="AK139" s="162"/>
      <c r="AL139" s="162"/>
    </row>
    <row r="140" spans="1:38" x14ac:dyDescent="0.2">
      <c r="A140" s="218"/>
      <c r="B140" s="237"/>
      <c r="C140" s="237"/>
      <c r="D140" s="217"/>
      <c r="E140" s="217"/>
      <c r="F140" s="208"/>
      <c r="G140" s="208"/>
      <c r="H140" s="217"/>
      <c r="I140" s="217"/>
      <c r="J140" s="162"/>
      <c r="K140" s="162"/>
      <c r="L140" s="162"/>
      <c r="M140" s="162"/>
      <c r="N140" s="162"/>
      <c r="O140" s="162"/>
      <c r="P140" s="162"/>
      <c r="Q140" s="162"/>
      <c r="R140" s="162"/>
      <c r="S140" s="162"/>
      <c r="T140" s="162"/>
      <c r="U140" s="162"/>
      <c r="V140" s="162"/>
      <c r="W140" s="162"/>
      <c r="X140" s="162"/>
      <c r="Y140" s="162"/>
      <c r="Z140" s="162"/>
      <c r="AA140" s="162"/>
      <c r="AB140" s="162"/>
      <c r="AC140" s="162"/>
      <c r="AD140" s="162"/>
      <c r="AE140" s="162"/>
      <c r="AF140" s="162"/>
      <c r="AG140" s="162"/>
      <c r="AH140" s="162"/>
      <c r="AI140" s="162"/>
      <c r="AJ140" s="162"/>
      <c r="AK140" s="162"/>
      <c r="AL140" s="162"/>
    </row>
    <row r="141" spans="1:38" x14ac:dyDescent="0.2">
      <c r="A141" s="218"/>
      <c r="B141" s="237"/>
      <c r="C141" s="237"/>
      <c r="D141" s="217"/>
      <c r="E141" s="217"/>
      <c r="F141" s="208"/>
      <c r="G141" s="208"/>
      <c r="H141" s="217"/>
      <c r="I141" s="217"/>
      <c r="J141" s="162"/>
      <c r="K141" s="162"/>
      <c r="L141" s="162"/>
      <c r="M141" s="162"/>
      <c r="N141" s="162"/>
      <c r="O141" s="162"/>
      <c r="P141" s="162"/>
      <c r="Q141" s="162"/>
      <c r="R141" s="162"/>
      <c r="S141" s="162"/>
      <c r="T141" s="162"/>
      <c r="U141" s="162"/>
      <c r="V141" s="162"/>
      <c r="W141" s="162"/>
      <c r="X141" s="162"/>
      <c r="Y141" s="162"/>
      <c r="Z141" s="162"/>
      <c r="AA141" s="162"/>
      <c r="AB141" s="162"/>
      <c r="AC141" s="162"/>
      <c r="AD141" s="162"/>
      <c r="AE141" s="162"/>
      <c r="AF141" s="162"/>
      <c r="AG141" s="162"/>
      <c r="AH141" s="162"/>
      <c r="AI141" s="162"/>
      <c r="AJ141" s="162"/>
      <c r="AK141" s="162"/>
      <c r="AL141" s="162"/>
    </row>
    <row r="142" spans="1:38" x14ac:dyDescent="0.2">
      <c r="A142" s="162"/>
      <c r="B142" s="162"/>
      <c r="C142" s="162"/>
      <c r="D142" s="162"/>
      <c r="E142" s="162"/>
      <c r="F142" s="162"/>
      <c r="G142" s="162"/>
      <c r="H142" s="162"/>
      <c r="I142" s="162"/>
      <c r="J142" s="162"/>
      <c r="K142" s="162"/>
      <c r="L142" s="162"/>
      <c r="M142" s="162"/>
      <c r="N142" s="162"/>
      <c r="O142" s="162"/>
      <c r="P142" s="162"/>
      <c r="Q142" s="162"/>
      <c r="R142" s="162"/>
      <c r="S142" s="162"/>
      <c r="T142" s="162"/>
      <c r="U142" s="162"/>
      <c r="V142" s="162"/>
      <c r="W142" s="162"/>
      <c r="X142" s="162"/>
      <c r="Y142" s="162"/>
      <c r="Z142" s="162"/>
      <c r="AA142" s="162"/>
      <c r="AB142" s="162"/>
      <c r="AC142" s="162"/>
      <c r="AD142" s="162"/>
      <c r="AE142" s="162"/>
      <c r="AF142" s="162"/>
      <c r="AG142" s="162"/>
      <c r="AH142" s="162"/>
      <c r="AI142" s="162"/>
      <c r="AJ142" s="162"/>
      <c r="AK142" s="162"/>
      <c r="AL142" s="162"/>
    </row>
    <row r="143" spans="1:38" x14ac:dyDescent="0.2">
      <c r="A143" s="162"/>
      <c r="B143" s="162"/>
      <c r="C143" s="162"/>
      <c r="D143" s="162"/>
      <c r="E143" s="162"/>
      <c r="F143" s="162"/>
      <c r="G143" s="162"/>
      <c r="H143" s="162"/>
      <c r="I143" s="162"/>
      <c r="J143" s="162"/>
      <c r="K143" s="162"/>
      <c r="L143" s="162"/>
      <c r="M143" s="162"/>
      <c r="N143" s="162"/>
      <c r="O143" s="162"/>
      <c r="P143" s="162"/>
      <c r="Q143" s="162"/>
      <c r="R143" s="162"/>
      <c r="S143" s="162"/>
      <c r="T143" s="162"/>
      <c r="U143" s="162"/>
      <c r="V143" s="162"/>
      <c r="W143" s="162"/>
      <c r="X143" s="162"/>
      <c r="Y143" s="162"/>
      <c r="Z143" s="162"/>
      <c r="AA143" s="162"/>
      <c r="AB143" s="162"/>
      <c r="AC143" s="162"/>
      <c r="AD143" s="162"/>
      <c r="AE143" s="162"/>
      <c r="AF143" s="162"/>
      <c r="AG143" s="162"/>
      <c r="AH143" s="162"/>
      <c r="AI143" s="162"/>
      <c r="AJ143" s="162"/>
      <c r="AK143" s="162"/>
      <c r="AL143" s="162"/>
    </row>
    <row r="144" spans="1:38" x14ac:dyDescent="0.2">
      <c r="A144" s="162"/>
      <c r="B144" s="162"/>
      <c r="C144" s="162"/>
      <c r="D144" s="162"/>
      <c r="E144" s="162"/>
      <c r="F144" s="162"/>
      <c r="G144" s="162"/>
      <c r="H144" s="162"/>
      <c r="I144" s="162"/>
      <c r="J144" s="162"/>
      <c r="K144" s="162"/>
      <c r="L144" s="162"/>
      <c r="M144" s="162"/>
      <c r="N144" s="162"/>
      <c r="O144" s="162"/>
      <c r="P144" s="162"/>
      <c r="Q144" s="162"/>
      <c r="R144" s="162"/>
      <c r="S144" s="162"/>
      <c r="T144" s="162"/>
      <c r="U144" s="162"/>
      <c r="V144" s="162"/>
      <c r="W144" s="162"/>
      <c r="X144" s="162"/>
      <c r="Y144" s="162"/>
      <c r="Z144" s="162"/>
      <c r="AA144" s="162"/>
      <c r="AB144" s="162"/>
      <c r="AC144" s="162"/>
      <c r="AD144" s="162"/>
      <c r="AE144" s="162"/>
      <c r="AF144" s="162"/>
      <c r="AG144" s="162"/>
      <c r="AH144" s="162"/>
      <c r="AI144" s="162"/>
      <c r="AJ144" s="162"/>
      <c r="AK144" s="162"/>
      <c r="AL144" s="162"/>
    </row>
    <row r="145" spans="1:38" x14ac:dyDescent="0.2">
      <c r="A145" s="162"/>
      <c r="B145" s="162"/>
      <c r="C145" s="162"/>
      <c r="D145" s="162"/>
      <c r="E145" s="162"/>
      <c r="F145" s="162"/>
      <c r="G145" s="162"/>
      <c r="H145" s="162"/>
      <c r="I145" s="162"/>
      <c r="J145" s="162"/>
      <c r="K145" s="162"/>
      <c r="L145" s="162"/>
      <c r="M145" s="162"/>
      <c r="N145" s="162"/>
      <c r="O145" s="162"/>
      <c r="P145" s="162"/>
      <c r="Q145" s="162"/>
      <c r="R145" s="162"/>
      <c r="S145" s="162"/>
      <c r="T145" s="162"/>
      <c r="U145" s="162"/>
      <c r="V145" s="162"/>
      <c r="W145" s="162"/>
      <c r="X145" s="162"/>
      <c r="Y145" s="162"/>
      <c r="Z145" s="162"/>
      <c r="AA145" s="162"/>
      <c r="AB145" s="162"/>
      <c r="AC145" s="162"/>
      <c r="AD145" s="162"/>
      <c r="AE145" s="162"/>
      <c r="AF145" s="162"/>
      <c r="AG145" s="162"/>
      <c r="AH145" s="162"/>
      <c r="AI145" s="162"/>
      <c r="AJ145" s="162"/>
      <c r="AK145" s="162"/>
      <c r="AL145" s="162"/>
    </row>
    <row r="146" spans="1:38" x14ac:dyDescent="0.2">
      <c r="A146" s="162"/>
      <c r="B146" s="162"/>
      <c r="C146" s="162"/>
      <c r="D146" s="162"/>
      <c r="E146" s="162"/>
      <c r="F146" s="162"/>
      <c r="G146" s="162"/>
      <c r="H146" s="162"/>
      <c r="I146" s="162"/>
      <c r="J146" s="162"/>
      <c r="K146" s="162"/>
      <c r="L146" s="162"/>
      <c r="M146" s="162"/>
      <c r="N146" s="162"/>
      <c r="O146" s="162"/>
      <c r="P146" s="162"/>
      <c r="Q146" s="162"/>
      <c r="R146" s="162"/>
      <c r="S146" s="162"/>
      <c r="T146" s="162"/>
      <c r="U146" s="162"/>
      <c r="V146" s="162"/>
      <c r="W146" s="162"/>
      <c r="X146" s="162"/>
      <c r="Y146" s="162"/>
      <c r="Z146" s="162"/>
      <c r="AA146" s="162"/>
      <c r="AB146" s="162"/>
      <c r="AC146" s="162"/>
      <c r="AD146" s="162"/>
      <c r="AE146" s="162"/>
      <c r="AF146" s="162"/>
      <c r="AG146" s="162"/>
      <c r="AH146" s="162"/>
      <c r="AI146" s="162"/>
      <c r="AJ146" s="162"/>
      <c r="AK146" s="162"/>
      <c r="AL146" s="162"/>
    </row>
    <row r="147" spans="1:38" x14ac:dyDescent="0.2">
      <c r="A147" s="162"/>
      <c r="B147" s="162"/>
      <c r="C147" s="162"/>
      <c r="D147" s="162"/>
      <c r="E147" s="162"/>
      <c r="F147" s="162"/>
      <c r="G147" s="162"/>
      <c r="H147" s="162"/>
      <c r="I147" s="162"/>
      <c r="J147" s="162"/>
      <c r="K147" s="162"/>
      <c r="L147" s="162"/>
      <c r="M147" s="162"/>
      <c r="N147" s="162"/>
      <c r="O147" s="162"/>
      <c r="P147" s="162"/>
      <c r="Q147" s="162"/>
      <c r="R147" s="162"/>
      <c r="S147" s="162"/>
      <c r="T147" s="162"/>
      <c r="U147" s="162"/>
      <c r="V147" s="162"/>
      <c r="W147" s="162"/>
      <c r="X147" s="162"/>
      <c r="Y147" s="162"/>
      <c r="Z147" s="162"/>
      <c r="AA147" s="162"/>
      <c r="AB147" s="162"/>
      <c r="AC147" s="162"/>
      <c r="AD147" s="162"/>
      <c r="AE147" s="162"/>
      <c r="AF147" s="162"/>
      <c r="AG147" s="162"/>
      <c r="AH147" s="162"/>
      <c r="AI147" s="162"/>
      <c r="AJ147" s="162"/>
      <c r="AK147" s="162"/>
      <c r="AL147" s="162"/>
    </row>
    <row r="148" spans="1:38" x14ac:dyDescent="0.2">
      <c r="A148" s="162"/>
      <c r="B148" s="162"/>
      <c r="C148" s="162"/>
      <c r="D148" s="162"/>
      <c r="E148" s="162"/>
      <c r="F148" s="162"/>
      <c r="G148" s="162"/>
      <c r="H148" s="162"/>
      <c r="I148" s="162"/>
      <c r="J148" s="162"/>
      <c r="K148" s="162"/>
      <c r="L148" s="162"/>
      <c r="M148" s="162"/>
      <c r="N148" s="162"/>
      <c r="O148" s="162"/>
      <c r="P148" s="162"/>
      <c r="Q148" s="162"/>
      <c r="R148" s="162"/>
      <c r="S148" s="162"/>
      <c r="T148" s="162"/>
      <c r="U148" s="162"/>
      <c r="V148" s="162"/>
      <c r="W148" s="162"/>
      <c r="X148" s="162"/>
      <c r="Y148" s="162"/>
      <c r="Z148" s="162"/>
      <c r="AA148" s="162"/>
      <c r="AB148" s="162"/>
      <c r="AC148" s="162"/>
      <c r="AD148" s="162"/>
      <c r="AE148" s="162"/>
      <c r="AF148" s="162"/>
      <c r="AG148" s="162"/>
      <c r="AH148" s="162"/>
      <c r="AI148" s="162"/>
      <c r="AJ148" s="162"/>
      <c r="AK148" s="162"/>
      <c r="AL148" s="162"/>
    </row>
    <row r="149" spans="1:38" x14ac:dyDescent="0.2">
      <c r="A149" s="162"/>
      <c r="B149" s="162"/>
      <c r="C149" s="162"/>
      <c r="D149" s="162"/>
      <c r="E149" s="162"/>
      <c r="F149" s="162"/>
      <c r="G149" s="162"/>
      <c r="H149" s="162"/>
      <c r="I149" s="162"/>
      <c r="J149" s="162"/>
      <c r="K149" s="162"/>
      <c r="L149" s="162"/>
      <c r="M149" s="162"/>
      <c r="N149" s="162"/>
      <c r="O149" s="162"/>
      <c r="P149" s="162"/>
      <c r="Q149" s="162"/>
      <c r="R149" s="162"/>
      <c r="S149" s="162"/>
      <c r="T149" s="162"/>
      <c r="U149" s="162"/>
      <c r="V149" s="162"/>
      <c r="W149" s="162"/>
      <c r="X149" s="162"/>
      <c r="Y149" s="162"/>
      <c r="Z149" s="162"/>
      <c r="AA149" s="162"/>
      <c r="AB149" s="162"/>
      <c r="AC149" s="162"/>
      <c r="AD149" s="162"/>
      <c r="AE149" s="162"/>
      <c r="AF149" s="162"/>
      <c r="AG149" s="162"/>
      <c r="AH149" s="162"/>
      <c r="AI149" s="162"/>
      <c r="AJ149" s="162"/>
      <c r="AK149" s="162"/>
      <c r="AL149" s="162"/>
    </row>
    <row r="150" spans="1:38" x14ac:dyDescent="0.2">
      <c r="A150" s="162"/>
      <c r="B150" s="162"/>
      <c r="C150" s="162"/>
      <c r="D150" s="162"/>
      <c r="E150" s="162"/>
      <c r="F150" s="162"/>
      <c r="G150" s="162"/>
      <c r="H150" s="162"/>
      <c r="I150" s="162"/>
      <c r="J150" s="162"/>
      <c r="K150" s="162"/>
      <c r="L150" s="162"/>
      <c r="M150" s="162"/>
      <c r="N150" s="162"/>
      <c r="O150" s="162"/>
      <c r="P150" s="162"/>
      <c r="Q150" s="162"/>
      <c r="R150" s="162"/>
      <c r="S150" s="162"/>
      <c r="T150" s="162"/>
      <c r="U150" s="162"/>
      <c r="V150" s="162"/>
      <c r="W150" s="162"/>
      <c r="X150" s="162"/>
      <c r="Y150" s="162"/>
      <c r="Z150" s="162"/>
      <c r="AA150" s="162"/>
      <c r="AB150" s="162"/>
      <c r="AC150" s="162"/>
      <c r="AD150" s="162"/>
      <c r="AE150" s="162"/>
      <c r="AF150" s="162"/>
      <c r="AG150" s="162"/>
      <c r="AH150" s="162"/>
      <c r="AI150" s="162"/>
      <c r="AJ150" s="162"/>
      <c r="AK150" s="162"/>
      <c r="AL150" s="162"/>
    </row>
    <row r="151" spans="1:38" x14ac:dyDescent="0.2">
      <c r="A151" s="162"/>
      <c r="B151" s="162"/>
      <c r="C151" s="162"/>
      <c r="D151" s="162"/>
      <c r="E151" s="162"/>
      <c r="F151" s="162"/>
      <c r="G151" s="162"/>
      <c r="H151" s="162"/>
      <c r="I151" s="162"/>
      <c r="J151" s="162"/>
      <c r="K151" s="162"/>
      <c r="L151" s="162"/>
      <c r="M151" s="162"/>
      <c r="N151" s="162"/>
      <c r="O151" s="162"/>
      <c r="P151" s="162"/>
      <c r="Q151" s="162"/>
      <c r="R151" s="162"/>
      <c r="S151" s="162"/>
      <c r="T151" s="162"/>
      <c r="U151" s="162"/>
      <c r="V151" s="162"/>
      <c r="W151" s="162"/>
      <c r="X151" s="162"/>
      <c r="Y151" s="162"/>
      <c r="Z151" s="162"/>
      <c r="AA151" s="162"/>
      <c r="AB151" s="162"/>
      <c r="AC151" s="162"/>
      <c r="AD151" s="162"/>
      <c r="AE151" s="162"/>
      <c r="AF151" s="162"/>
      <c r="AG151" s="162"/>
      <c r="AH151" s="162"/>
      <c r="AI151" s="162"/>
      <c r="AJ151" s="162"/>
      <c r="AK151" s="162"/>
      <c r="AL151" s="162"/>
    </row>
    <row r="152" spans="1:38" x14ac:dyDescent="0.2">
      <c r="A152" s="162"/>
      <c r="B152" s="162"/>
      <c r="C152" s="162"/>
      <c r="D152" s="162"/>
      <c r="E152" s="162"/>
      <c r="F152" s="162"/>
      <c r="G152" s="162"/>
      <c r="H152" s="162"/>
      <c r="I152" s="162"/>
      <c r="J152" s="162"/>
      <c r="K152" s="162"/>
      <c r="L152" s="162"/>
      <c r="M152" s="162"/>
      <c r="N152" s="162"/>
      <c r="O152" s="162"/>
      <c r="P152" s="162"/>
      <c r="Q152" s="162"/>
      <c r="R152" s="162"/>
      <c r="S152" s="162"/>
      <c r="T152" s="162"/>
      <c r="U152" s="162"/>
      <c r="V152" s="162"/>
      <c r="W152" s="162"/>
      <c r="X152" s="162"/>
      <c r="Y152" s="162"/>
      <c r="Z152" s="162"/>
      <c r="AA152" s="162"/>
      <c r="AB152" s="162"/>
      <c r="AC152" s="162"/>
      <c r="AD152" s="162"/>
      <c r="AE152" s="162"/>
      <c r="AF152" s="162"/>
      <c r="AG152" s="162"/>
      <c r="AH152" s="162"/>
      <c r="AI152" s="162"/>
      <c r="AJ152" s="162"/>
      <c r="AK152" s="162"/>
      <c r="AL152" s="162"/>
    </row>
    <row r="153" spans="1:38" x14ac:dyDescent="0.2">
      <c r="A153" s="162"/>
      <c r="B153" s="162"/>
      <c r="C153" s="162"/>
      <c r="D153" s="162"/>
      <c r="E153" s="162"/>
      <c r="F153" s="162"/>
      <c r="G153" s="162"/>
      <c r="H153" s="162"/>
      <c r="I153" s="162"/>
      <c r="J153" s="162"/>
      <c r="K153" s="162"/>
      <c r="L153" s="162"/>
      <c r="M153" s="162"/>
      <c r="N153" s="162"/>
      <c r="O153" s="162"/>
      <c r="P153" s="162"/>
      <c r="Q153" s="162"/>
      <c r="R153" s="162"/>
      <c r="S153" s="162"/>
      <c r="T153" s="162"/>
      <c r="U153" s="162"/>
      <c r="V153" s="162"/>
      <c r="W153" s="162"/>
      <c r="X153" s="162"/>
      <c r="Y153" s="162"/>
      <c r="Z153" s="162"/>
      <c r="AA153" s="162"/>
      <c r="AB153" s="162"/>
      <c r="AC153" s="162"/>
      <c r="AD153" s="162"/>
      <c r="AE153" s="162"/>
      <c r="AF153" s="162"/>
      <c r="AG153" s="162"/>
      <c r="AH153" s="162"/>
      <c r="AI153" s="162"/>
      <c r="AJ153" s="162"/>
      <c r="AK153" s="162"/>
      <c r="AL153" s="162"/>
    </row>
    <row r="154" spans="1:38" x14ac:dyDescent="0.2">
      <c r="A154" s="162"/>
      <c r="B154" s="162"/>
      <c r="C154" s="162"/>
      <c r="D154" s="162"/>
      <c r="E154" s="162"/>
      <c r="F154" s="162"/>
      <c r="G154" s="162"/>
      <c r="H154" s="162"/>
      <c r="I154" s="162"/>
      <c r="J154" s="162"/>
      <c r="K154" s="162"/>
      <c r="L154" s="162"/>
      <c r="M154" s="162"/>
      <c r="N154" s="162"/>
      <c r="O154" s="162"/>
      <c r="P154" s="162"/>
      <c r="Q154" s="162"/>
      <c r="R154" s="162"/>
      <c r="S154" s="162"/>
      <c r="T154" s="162"/>
      <c r="U154" s="162"/>
      <c r="V154" s="162"/>
      <c r="W154" s="162"/>
      <c r="X154" s="162"/>
      <c r="Y154" s="162"/>
      <c r="Z154" s="162"/>
      <c r="AA154" s="162"/>
      <c r="AB154" s="162"/>
      <c r="AC154" s="162"/>
      <c r="AD154" s="162"/>
      <c r="AE154" s="162"/>
      <c r="AF154" s="162"/>
      <c r="AG154" s="162"/>
      <c r="AH154" s="162"/>
      <c r="AI154" s="162"/>
      <c r="AJ154" s="162"/>
      <c r="AK154" s="162"/>
      <c r="AL154" s="162"/>
    </row>
    <row r="155" spans="1:38" x14ac:dyDescent="0.2">
      <c r="A155" s="162"/>
      <c r="B155" s="162"/>
      <c r="C155" s="162"/>
      <c r="D155" s="162"/>
      <c r="E155" s="162"/>
      <c r="F155" s="162"/>
      <c r="G155" s="162"/>
      <c r="H155" s="162"/>
      <c r="I155" s="162"/>
      <c r="J155" s="162"/>
      <c r="K155" s="162"/>
      <c r="L155" s="162"/>
      <c r="M155" s="162"/>
      <c r="N155" s="162"/>
      <c r="O155" s="162"/>
      <c r="P155" s="162"/>
      <c r="Q155" s="162"/>
      <c r="R155" s="162"/>
      <c r="S155" s="162"/>
      <c r="T155" s="162"/>
      <c r="U155" s="162"/>
      <c r="V155" s="162"/>
      <c r="W155" s="162"/>
      <c r="X155" s="162"/>
      <c r="Y155" s="162"/>
      <c r="Z155" s="162"/>
      <c r="AA155" s="162"/>
      <c r="AB155" s="162"/>
      <c r="AC155" s="162"/>
      <c r="AD155" s="162"/>
      <c r="AE155" s="162"/>
      <c r="AF155" s="162"/>
      <c r="AG155" s="162"/>
      <c r="AH155" s="162"/>
      <c r="AI155" s="162"/>
      <c r="AJ155" s="162"/>
      <c r="AK155" s="162"/>
      <c r="AL155" s="162"/>
    </row>
    <row r="156" spans="1:38" x14ac:dyDescent="0.2">
      <c r="A156" s="162"/>
      <c r="B156" s="162"/>
      <c r="C156" s="162"/>
      <c r="D156" s="162"/>
      <c r="E156" s="162"/>
      <c r="F156" s="162"/>
      <c r="G156" s="162"/>
      <c r="H156" s="162"/>
      <c r="I156" s="162"/>
      <c r="J156" s="162"/>
      <c r="K156" s="162"/>
      <c r="L156" s="162"/>
      <c r="M156" s="162"/>
      <c r="N156" s="162"/>
      <c r="O156" s="162"/>
      <c r="P156" s="162"/>
      <c r="Q156" s="162"/>
      <c r="R156" s="162"/>
      <c r="S156" s="162"/>
      <c r="T156" s="162"/>
      <c r="U156" s="162"/>
      <c r="V156" s="162"/>
      <c r="W156" s="162"/>
      <c r="X156" s="162"/>
      <c r="Y156" s="162"/>
      <c r="Z156" s="162"/>
      <c r="AA156" s="162"/>
      <c r="AB156" s="162"/>
      <c r="AC156" s="162"/>
      <c r="AD156" s="162"/>
      <c r="AE156" s="162"/>
      <c r="AF156" s="162"/>
      <c r="AG156" s="162"/>
      <c r="AH156" s="162"/>
      <c r="AI156" s="162"/>
      <c r="AJ156" s="162"/>
      <c r="AK156" s="162"/>
      <c r="AL156" s="162"/>
    </row>
  </sheetData>
  <sheetCalcPr fullCalcOnLoad="1"/>
  <mergeCells count="8">
    <mergeCell ref="W8:X8"/>
    <mergeCell ref="W9:X9"/>
    <mergeCell ref="A6:A14"/>
    <mergeCell ref="V6:V14"/>
    <mergeCell ref="R2:X2"/>
    <mergeCell ref="J6:M6"/>
    <mergeCell ref="F6:I6"/>
    <mergeCell ref="B6:E6"/>
  </mergeCells>
  <phoneticPr fontId="14" type="noConversion"/>
  <pageMargins left="0.19685039370078741" right="0.19685039370078741" top="0.19685039370078741" bottom="0.19685039370078741" header="0" footer="0"/>
  <pageSetup paperSize="9" scale="73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Y114"/>
  <sheetViews>
    <sheetView zoomScale="85" zoomScaleNormal="85" workbookViewId="0">
      <selection activeCell="Z1" sqref="Z1"/>
    </sheetView>
  </sheetViews>
  <sheetFormatPr defaultRowHeight="12.75" x14ac:dyDescent="0.2"/>
  <cols>
    <col min="1" max="1" width="5.7109375" style="68" customWidth="1"/>
    <col min="2" max="3" width="9.85546875" style="68" customWidth="1"/>
    <col min="4" max="5" width="5.85546875" style="68" customWidth="1"/>
    <col min="6" max="7" width="9.85546875" style="68" customWidth="1"/>
    <col min="8" max="9" width="5.85546875" style="68" customWidth="1"/>
    <col min="10" max="11" width="9.85546875" style="68" customWidth="1"/>
    <col min="12" max="13" width="5.85546875" style="68" customWidth="1"/>
    <col min="14" max="14" width="9.85546875" style="68" customWidth="1"/>
    <col min="15" max="15" width="9.85546875" style="126" customWidth="1"/>
    <col min="16" max="16" width="5.85546875" style="68" customWidth="1"/>
    <col min="17" max="17" width="5.5703125" style="68" customWidth="1"/>
    <col min="18" max="19" width="9.85546875" style="68" customWidth="1"/>
    <col min="20" max="21" width="5.85546875" style="68" customWidth="1"/>
    <col min="22" max="22" width="5.7109375" style="68" customWidth="1"/>
    <col min="23" max="24" width="9.85546875" style="68" customWidth="1"/>
    <col min="25" max="25" width="10" style="68" customWidth="1"/>
    <col min="26" max="26" width="5.7109375" style="68" customWidth="1"/>
    <col min="27" max="27" width="8.5703125" style="68" customWidth="1"/>
    <col min="28" max="28" width="7.7109375" style="68" customWidth="1"/>
    <col min="29" max="29" width="7.28515625" style="68" customWidth="1"/>
    <col min="30" max="30" width="6.5703125" style="68" customWidth="1"/>
    <col min="31" max="31" width="8.5703125" style="68" customWidth="1"/>
    <col min="32" max="32" width="8" style="68" customWidth="1"/>
    <col min="33" max="34" width="6.140625" style="68" customWidth="1"/>
    <col min="35" max="35" width="8.140625" style="68" customWidth="1"/>
    <col min="36" max="36" width="7.7109375" style="68" customWidth="1"/>
    <col min="37" max="38" width="7.140625" style="68" customWidth="1"/>
    <col min="39" max="39" width="7.7109375" style="68" customWidth="1"/>
    <col min="40" max="42" width="7.140625" style="68" customWidth="1"/>
    <col min="43" max="43" width="8.28515625" style="68" customWidth="1"/>
    <col min="44" max="44" width="7.7109375" style="68" customWidth="1"/>
    <col min="45" max="46" width="7.140625" style="68" customWidth="1"/>
    <col min="47" max="47" width="8.140625" style="68" customWidth="1"/>
    <col min="48" max="48" width="12.85546875" style="68" customWidth="1"/>
    <col min="49" max="49" width="12" style="68" customWidth="1"/>
    <col min="50" max="50" width="9.140625" style="68"/>
    <col min="51" max="51" width="11.28515625" style="68" customWidth="1"/>
    <col min="52" max="52" width="12.140625" style="68" customWidth="1"/>
    <col min="53" max="16384" width="9.140625" style="68"/>
  </cols>
  <sheetData>
    <row r="1" spans="1:24" s="62" customFormat="1" x14ac:dyDescent="0.2">
      <c r="A1" s="62" t="s">
        <v>2</v>
      </c>
      <c r="B1" s="62">
        <v>65</v>
      </c>
      <c r="C1" s="62">
        <v>66</v>
      </c>
      <c r="F1" s="62">
        <v>67</v>
      </c>
      <c r="G1" s="62">
        <v>68</v>
      </c>
      <c r="J1" s="62">
        <v>59</v>
      </c>
      <c r="K1" s="62">
        <v>60</v>
      </c>
      <c r="N1" s="62">
        <v>61</v>
      </c>
      <c r="O1" s="153">
        <v>62</v>
      </c>
      <c r="R1" s="62">
        <v>63</v>
      </c>
      <c r="S1" s="62">
        <v>64</v>
      </c>
    </row>
    <row r="2" spans="1:24" ht="18.75" x14ac:dyDescent="0.3">
      <c r="A2" s="63" t="s">
        <v>20</v>
      </c>
      <c r="B2" s="63"/>
      <c r="C2" s="63"/>
      <c r="D2" s="63"/>
      <c r="E2" s="63"/>
      <c r="F2" s="64"/>
      <c r="G2" s="65" t="str">
        <f>CONCATENATE(TEXT(Данные!$B$1,"ДД ММММ ГГГГ"), "   г.")</f>
        <v>20 Декабрь 2023   г.</v>
      </c>
      <c r="H2" s="64"/>
      <c r="I2" s="242"/>
      <c r="K2" s="69" t="s">
        <v>52</v>
      </c>
      <c r="L2" s="70"/>
      <c r="M2" s="71"/>
      <c r="N2" s="71"/>
      <c r="Q2" s="63" t="s">
        <v>84</v>
      </c>
      <c r="R2" s="431" t="s">
        <v>88</v>
      </c>
      <c r="S2" s="432"/>
      <c r="T2" s="432"/>
      <c r="U2" s="432"/>
      <c r="V2" s="432"/>
      <c r="W2" s="432"/>
      <c r="X2" s="432"/>
    </row>
    <row r="3" spans="1:24" x14ac:dyDescent="0.2">
      <c r="F3" s="76" t="s">
        <v>21</v>
      </c>
      <c r="U3" s="76" t="s">
        <v>23</v>
      </c>
    </row>
    <row r="4" spans="1:24" ht="19.5" x14ac:dyDescent="0.35">
      <c r="A4" s="68" t="s">
        <v>16</v>
      </c>
      <c r="B4" s="64"/>
      <c r="C4" s="77" t="s">
        <v>39</v>
      </c>
      <c r="D4" s="64"/>
      <c r="E4" s="64"/>
      <c r="F4" s="64"/>
      <c r="G4" s="64"/>
      <c r="H4" s="64"/>
      <c r="I4" s="64"/>
      <c r="K4" s="63" t="s">
        <v>24</v>
      </c>
      <c r="N4" s="64"/>
      <c r="O4" s="161">
        <v>10</v>
      </c>
      <c r="P4" s="64"/>
      <c r="Q4" s="63" t="s">
        <v>26</v>
      </c>
    </row>
    <row r="5" spans="1:24" ht="13.5" thickBot="1" x14ac:dyDescent="0.25">
      <c r="B5" s="76" t="s">
        <v>19</v>
      </c>
      <c r="K5" s="63"/>
      <c r="L5" s="63"/>
      <c r="N5" s="79"/>
      <c r="O5" s="163"/>
      <c r="P5" s="79"/>
    </row>
    <row r="6" spans="1:24" x14ac:dyDescent="0.2">
      <c r="A6" s="409" t="s">
        <v>76</v>
      </c>
      <c r="B6" s="80" t="s">
        <v>17</v>
      </c>
      <c r="C6" s="81"/>
      <c r="D6" s="200">
        <v>3</v>
      </c>
      <c r="E6" s="83"/>
      <c r="F6" s="80" t="s">
        <v>17</v>
      </c>
      <c r="G6" s="81"/>
      <c r="H6" s="200">
        <v>5</v>
      </c>
      <c r="I6" s="83"/>
      <c r="J6" s="80" t="s">
        <v>17</v>
      </c>
      <c r="K6" s="81"/>
      <c r="L6" s="200">
        <v>10</v>
      </c>
      <c r="M6" s="83"/>
      <c r="N6" s="81" t="s">
        <v>17</v>
      </c>
      <c r="O6" s="165"/>
      <c r="P6" s="200">
        <v>11</v>
      </c>
      <c r="Q6" s="83"/>
      <c r="R6" s="80" t="s">
        <v>17</v>
      </c>
      <c r="S6" s="81"/>
      <c r="T6" s="200">
        <v>15</v>
      </c>
      <c r="U6" s="200"/>
      <c r="V6" s="409" t="s">
        <v>76</v>
      </c>
      <c r="W6" s="81" t="s">
        <v>2</v>
      </c>
      <c r="X6" s="84"/>
    </row>
    <row r="7" spans="1:24" x14ac:dyDescent="0.2">
      <c r="A7" s="410"/>
      <c r="B7" s="85" t="s">
        <v>18</v>
      </c>
      <c r="C7" s="79"/>
      <c r="D7" s="79"/>
      <c r="E7" s="86"/>
      <c r="F7" s="85" t="s">
        <v>18</v>
      </c>
      <c r="G7" s="79"/>
      <c r="H7" s="79"/>
      <c r="I7" s="86"/>
      <c r="J7" s="85" t="s">
        <v>18</v>
      </c>
      <c r="K7" s="79"/>
      <c r="L7" s="79"/>
      <c r="M7" s="86"/>
      <c r="N7" s="79" t="s">
        <v>18</v>
      </c>
      <c r="O7" s="162"/>
      <c r="P7" s="79"/>
      <c r="Q7" s="86"/>
      <c r="R7" s="85" t="s">
        <v>18</v>
      </c>
      <c r="S7" s="79"/>
      <c r="T7" s="79"/>
      <c r="U7" s="79"/>
      <c r="V7" s="410"/>
      <c r="W7" s="79"/>
      <c r="X7" s="86"/>
    </row>
    <row r="8" spans="1:24" x14ac:dyDescent="0.2">
      <c r="A8" s="410"/>
      <c r="B8" s="87"/>
      <c r="C8" s="64"/>
      <c r="D8" s="64"/>
      <c r="E8" s="88"/>
      <c r="F8" s="87"/>
      <c r="G8" s="64"/>
      <c r="H8" s="64"/>
      <c r="I8" s="88"/>
      <c r="J8" s="87"/>
      <c r="K8" s="64"/>
      <c r="L8" s="64"/>
      <c r="M8" s="88"/>
      <c r="N8" s="64"/>
      <c r="O8" s="132"/>
      <c r="P8" s="64"/>
      <c r="Q8" s="88"/>
      <c r="R8" s="87"/>
      <c r="S8" s="64"/>
      <c r="T8" s="64"/>
      <c r="U8" s="64"/>
      <c r="V8" s="410"/>
      <c r="W8" s="426" t="s">
        <v>61</v>
      </c>
      <c r="X8" s="427"/>
    </row>
    <row r="9" spans="1:24" x14ac:dyDescent="0.2">
      <c r="A9" s="410"/>
      <c r="B9" s="94" t="s">
        <v>15</v>
      </c>
      <c r="C9" s="92" t="s">
        <v>40</v>
      </c>
      <c r="D9" s="92"/>
      <c r="E9" s="93"/>
      <c r="F9" s="94" t="s">
        <v>15</v>
      </c>
      <c r="G9" s="92" t="s">
        <v>38</v>
      </c>
      <c r="H9" s="92"/>
      <c r="I9" s="93"/>
      <c r="J9" s="94" t="s">
        <v>15</v>
      </c>
      <c r="K9" s="92" t="s">
        <v>38</v>
      </c>
      <c r="L9" s="92"/>
      <c r="M9" s="93"/>
      <c r="N9" s="379" t="s">
        <v>15</v>
      </c>
      <c r="O9" s="235" t="s">
        <v>40</v>
      </c>
      <c r="P9" s="92"/>
      <c r="Q9" s="93"/>
      <c r="R9" s="94" t="s">
        <v>15</v>
      </c>
      <c r="S9" s="92" t="s">
        <v>40</v>
      </c>
      <c r="T9" s="92"/>
      <c r="U9" s="92"/>
      <c r="V9" s="410"/>
      <c r="W9" s="426" t="s">
        <v>62</v>
      </c>
      <c r="X9" s="427"/>
    </row>
    <row r="10" spans="1:24" x14ac:dyDescent="0.2">
      <c r="A10" s="410"/>
      <c r="B10" s="87" t="s">
        <v>14</v>
      </c>
      <c r="C10" s="64"/>
      <c r="D10" s="90">
        <v>2000</v>
      </c>
      <c r="E10" s="243">
        <v>2000</v>
      </c>
      <c r="F10" s="87" t="s">
        <v>14</v>
      </c>
      <c r="G10" s="64"/>
      <c r="H10" s="90">
        <v>1000</v>
      </c>
      <c r="I10" s="243">
        <v>1000</v>
      </c>
      <c r="J10" s="87" t="s">
        <v>14</v>
      </c>
      <c r="K10" s="64"/>
      <c r="L10" s="90">
        <v>1000</v>
      </c>
      <c r="M10" s="243">
        <v>1000</v>
      </c>
      <c r="N10" s="64" t="s">
        <v>14</v>
      </c>
      <c r="O10" s="132"/>
      <c r="P10" s="90">
        <v>2000</v>
      </c>
      <c r="Q10" s="243">
        <v>2000</v>
      </c>
      <c r="R10" s="87" t="s">
        <v>14</v>
      </c>
      <c r="S10" s="64"/>
      <c r="T10" s="90">
        <v>2000</v>
      </c>
      <c r="U10" s="244">
        <v>1000</v>
      </c>
      <c r="V10" s="410"/>
      <c r="W10" s="79" t="s">
        <v>2</v>
      </c>
      <c r="X10" s="245">
        <v>4000</v>
      </c>
    </row>
    <row r="11" spans="1:24" x14ac:dyDescent="0.2">
      <c r="A11" s="410"/>
      <c r="B11" s="89" t="s">
        <v>7</v>
      </c>
      <c r="C11" s="95"/>
      <c r="D11" s="96" t="s">
        <v>9</v>
      </c>
      <c r="E11" s="97"/>
      <c r="F11" s="89" t="s">
        <v>7</v>
      </c>
      <c r="G11" s="95"/>
      <c r="H11" s="96" t="s">
        <v>9</v>
      </c>
      <c r="I11" s="97"/>
      <c r="J11" s="89" t="s">
        <v>7</v>
      </c>
      <c r="K11" s="95"/>
      <c r="L11" s="96" t="s">
        <v>9</v>
      </c>
      <c r="M11" s="97"/>
      <c r="N11" s="201" t="s">
        <v>7</v>
      </c>
      <c r="O11" s="179"/>
      <c r="P11" s="96" t="s">
        <v>9</v>
      </c>
      <c r="Q11" s="97"/>
      <c r="R11" s="89" t="s">
        <v>7</v>
      </c>
      <c r="S11" s="95"/>
      <c r="T11" s="96" t="s">
        <v>9</v>
      </c>
      <c r="U11" s="201"/>
      <c r="V11" s="410"/>
      <c r="W11" s="79" t="s">
        <v>2</v>
      </c>
      <c r="X11" s="86"/>
    </row>
    <row r="12" spans="1:24" ht="13.5" thickBot="1" x14ac:dyDescent="0.25">
      <c r="A12" s="410"/>
      <c r="B12" s="87" t="s">
        <v>8</v>
      </c>
      <c r="C12" s="98"/>
      <c r="D12" s="99"/>
      <c r="E12" s="88"/>
      <c r="F12" s="87" t="s">
        <v>8</v>
      </c>
      <c r="G12" s="98"/>
      <c r="H12" s="99"/>
      <c r="I12" s="88"/>
      <c r="J12" s="87" t="s">
        <v>8</v>
      </c>
      <c r="K12" s="98"/>
      <c r="L12" s="99"/>
      <c r="M12" s="88"/>
      <c r="N12" s="64" t="s">
        <v>8</v>
      </c>
      <c r="O12" s="183"/>
      <c r="P12" s="99"/>
      <c r="Q12" s="88"/>
      <c r="R12" s="87" t="s">
        <v>8</v>
      </c>
      <c r="S12" s="98"/>
      <c r="T12" s="99"/>
      <c r="U12" s="64"/>
      <c r="V12" s="410"/>
      <c r="W12" s="202"/>
      <c r="X12" s="101"/>
    </row>
    <row r="13" spans="1:24" x14ac:dyDescent="0.2">
      <c r="A13" s="410"/>
      <c r="B13" s="102" t="s">
        <v>3</v>
      </c>
      <c r="C13" s="103" t="s">
        <v>5</v>
      </c>
      <c r="D13" s="103" t="s">
        <v>10</v>
      </c>
      <c r="E13" s="104" t="s">
        <v>12</v>
      </c>
      <c r="F13" s="102" t="s">
        <v>3</v>
      </c>
      <c r="G13" s="103" t="s">
        <v>5</v>
      </c>
      <c r="H13" s="103" t="s">
        <v>10</v>
      </c>
      <c r="I13" s="104" t="s">
        <v>12</v>
      </c>
      <c r="J13" s="102" t="s">
        <v>3</v>
      </c>
      <c r="K13" s="103" t="s">
        <v>5</v>
      </c>
      <c r="L13" s="103" t="s">
        <v>10</v>
      </c>
      <c r="M13" s="104" t="s">
        <v>12</v>
      </c>
      <c r="N13" s="378" t="s">
        <v>3</v>
      </c>
      <c r="O13" s="105" t="s">
        <v>5</v>
      </c>
      <c r="P13" s="103" t="s">
        <v>10</v>
      </c>
      <c r="Q13" s="104" t="s">
        <v>12</v>
      </c>
      <c r="R13" s="102" t="s">
        <v>3</v>
      </c>
      <c r="S13" s="103" t="s">
        <v>5</v>
      </c>
      <c r="T13" s="103" t="s">
        <v>10</v>
      </c>
      <c r="U13" s="203" t="s">
        <v>12</v>
      </c>
      <c r="V13" s="410"/>
      <c r="W13" s="204" t="s">
        <v>10</v>
      </c>
      <c r="X13" s="109" t="s">
        <v>12</v>
      </c>
    </row>
    <row r="14" spans="1:24" ht="13.5" thickBot="1" x14ac:dyDescent="0.25">
      <c r="A14" s="410"/>
      <c r="B14" s="308" t="s">
        <v>4</v>
      </c>
      <c r="C14" s="309" t="s">
        <v>6</v>
      </c>
      <c r="D14" s="309" t="s">
        <v>11</v>
      </c>
      <c r="E14" s="310" t="s">
        <v>13</v>
      </c>
      <c r="F14" s="308" t="s">
        <v>4</v>
      </c>
      <c r="G14" s="309" t="s">
        <v>6</v>
      </c>
      <c r="H14" s="309" t="s">
        <v>11</v>
      </c>
      <c r="I14" s="310" t="s">
        <v>13</v>
      </c>
      <c r="J14" s="308" t="s">
        <v>4</v>
      </c>
      <c r="K14" s="309" t="s">
        <v>6</v>
      </c>
      <c r="L14" s="309" t="s">
        <v>11</v>
      </c>
      <c r="M14" s="310" t="s">
        <v>13</v>
      </c>
      <c r="N14" t="s">
        <v>4</v>
      </c>
      <c r="O14" s="190" t="s">
        <v>6</v>
      </c>
      <c r="P14" t="s">
        <v>11</v>
      </c>
      <c r="Q14" t="s">
        <v>13</v>
      </c>
      <c r="R14" s="108" t="s">
        <v>4</v>
      </c>
      <c r="S14" s="205" t="s">
        <v>6</v>
      </c>
      <c r="T14" s="205" t="s">
        <v>11</v>
      </c>
      <c r="U14" s="206" t="s">
        <v>13</v>
      </c>
      <c r="V14" s="410"/>
      <c r="W14" s="204" t="s">
        <v>11</v>
      </c>
      <c r="X14" s="109" t="s">
        <v>13</v>
      </c>
    </row>
    <row r="15" spans="1:24" s="126" customFormat="1" x14ac:dyDescent="0.2">
      <c r="A15" s="116">
        <f ca="1">INDIRECT(ADDRESS(Данные!$A7,4,1,1,"Данные"), 1)</f>
        <v>45280</v>
      </c>
      <c r="B15" s="348">
        <f ca="1">ROUND(INDIRECT(ADDRESS(Данные!$A7,B$1,1,1,"Данные"), 1),2)</f>
        <v>3881.98</v>
      </c>
      <c r="C15" s="347">
        <f ca="1">ROUND(INDIRECT(ADDRESS(Данные!$A7,C$1,1,1,"Данные"), 1),2)</f>
        <v>1222.92</v>
      </c>
      <c r="D15" s="322"/>
      <c r="E15" s="265"/>
      <c r="F15" s="350">
        <f ca="1">ROUND(INDIRECT(ADDRESS(Данные!$A7,F$1,1,1,"Данные"), 1),2)</f>
        <v>11575.34</v>
      </c>
      <c r="G15" s="347">
        <f ca="1">ROUND(INDIRECT(ADDRESS(Данные!$A7,G$1,1,1,"Данные"), 1),2)</f>
        <v>5712.66</v>
      </c>
      <c r="H15" s="322"/>
      <c r="I15" s="290"/>
      <c r="J15" s="348">
        <f ca="1">ROUND(INDIRECT(ADDRESS(Данные!$A7,J$1,1,1,"Данные"), 1),2)</f>
        <v>25942.41</v>
      </c>
      <c r="K15" s="347">
        <f ca="1">ROUND(INDIRECT(ADDRESS(Данные!$A7,K$1,1,1,"Данные"), 1),2)</f>
        <v>7721.85</v>
      </c>
      <c r="L15" s="322"/>
      <c r="M15" s="265"/>
      <c r="N15" s="350">
        <f ca="1">ROUND(INDIRECT(ADDRESS(Данные!$A7,N$1,1,1,"Данные"), 1),2)</f>
        <v>13977.39</v>
      </c>
      <c r="O15" s="347">
        <f ca="1">ROUND(INDIRECT(ADDRESS(Данные!$A7,O$1,1,1,"Данные"), 1),2)</f>
        <v>3613.75</v>
      </c>
      <c r="P15" s="322"/>
      <c r="Q15" s="290"/>
      <c r="R15" s="348">
        <f ca="1">ROUND(INDIRECT(ADDRESS(Данные!$A7,R$1,1,1,"Данные"), 1),2)</f>
        <v>8909.7199999999993</v>
      </c>
      <c r="S15" s="347">
        <f ca="1">ROUND(INDIRECT(ADDRESS(Данные!$A7,S$1,1,1,"Данные"), 1),2)</f>
        <v>2470.0700000000002</v>
      </c>
      <c r="T15" s="322"/>
      <c r="U15" s="330"/>
      <c r="V15" s="313">
        <f ca="1">$A15</f>
        <v>45280</v>
      </c>
      <c r="W15" s="334" t="s">
        <v>2</v>
      </c>
      <c r="X15" s="338" t="s">
        <v>2</v>
      </c>
    </row>
    <row r="16" spans="1:24" s="126" customFormat="1" x14ac:dyDescent="0.2">
      <c r="A16" s="285">
        <f ca="1">INDIRECT(ADDRESS(Данные!$A8,4,1,1,"Данные"), 1)</f>
        <v>45280.020833333336</v>
      </c>
      <c r="B16" s="123">
        <f ca="1">ROUND(INDIRECT(ADDRESS(Данные!$A8,B$1,1,1,"Данные"), 1),2)</f>
        <v>3882.04</v>
      </c>
      <c r="C16" s="129">
        <f ca="1">ROUND(INDIRECT(ADDRESS(Данные!$A8,C$1,1,1,"Данные"), 1),2)</f>
        <v>1222.93</v>
      </c>
      <c r="D16" s="152">
        <f ca="1">(B16-B15)*D$10</f>
        <v>119.99999999989086</v>
      </c>
      <c r="E16" s="316">
        <f ca="1">(C16-C15)*D$10</f>
        <v>19.99999999998181</v>
      </c>
      <c r="F16" s="346">
        <f ca="1">ROUND(INDIRECT(ADDRESS(Данные!$A8,F$1,1,1,"Данные"), 1),2)</f>
        <v>11575.46</v>
      </c>
      <c r="G16" s="129">
        <f ca="1">ROUND(INDIRECT(ADDRESS(Данные!$A8,G$1,1,1,"Данные"), 1),2)</f>
        <v>5712.68</v>
      </c>
      <c r="H16" s="152">
        <f ca="1">(F16-F15)*H$10</f>
        <v>119.99999999898137</v>
      </c>
      <c r="I16" s="314">
        <f ca="1">(G16-G15)*H$10</f>
        <v>20.000000000436557</v>
      </c>
      <c r="J16" s="349">
        <f ca="1">ROUND(INDIRECT(ADDRESS(Данные!$A8,J$1,1,1,"Данные"), 1),2)</f>
        <v>25942.52</v>
      </c>
      <c r="K16" s="129">
        <f ca="1">ROUND(INDIRECT(ADDRESS(Данные!$A8,K$1,1,1,"Данные"), 1),2)</f>
        <v>7721.86</v>
      </c>
      <c r="L16" s="152">
        <f ca="1">(J16-J15)*L$10</f>
        <v>110.00000000058208</v>
      </c>
      <c r="M16" s="316">
        <f ca="1">(K16-K15)*L$10</f>
        <v>9.999999999308784</v>
      </c>
      <c r="N16" s="346">
        <f ca="1">ROUND(INDIRECT(ADDRESS(Данные!$A8,N$1,1,1,"Данные"), 1),2)</f>
        <v>13977.47</v>
      </c>
      <c r="O16" s="129">
        <f ca="1">ROUND(INDIRECT(ADDRESS(Данные!$A8,O$1,1,1,"Данные"), 1),2)</f>
        <v>3613.76</v>
      </c>
      <c r="P16" s="152">
        <f ca="1">(N16-N15)*P$10</f>
        <v>159.99999999985448</v>
      </c>
      <c r="Q16" s="314">
        <f ca="1">(O16-O15)*P$10</f>
        <v>20.000000000436557</v>
      </c>
      <c r="R16" s="349">
        <f ca="1">ROUND(INDIRECT(ADDRESS(Данные!$A8,R$1,1,1,"Данные"), 1),2)</f>
        <v>8909.7800000000007</v>
      </c>
      <c r="S16" s="129">
        <f ca="1">ROUND(INDIRECT(ADDRESS(Данные!$A8,S$1,1,1,"Данные"), 1),2)</f>
        <v>2470.08</v>
      </c>
      <c r="T16" s="152">
        <f ca="1">(R16-R15)*T$10</f>
        <v>120.00000000261934</v>
      </c>
      <c r="U16" s="316">
        <f ca="1">(S16-S15)*T$10</f>
        <v>19.999999999527063</v>
      </c>
      <c r="V16" s="331">
        <f t="shared" ref="V16:V63" ca="1" si="0">$A16</f>
        <v>45280.020833333336</v>
      </c>
      <c r="W16" s="335">
        <f ca="1">D16+H16+L16+P16+T16</f>
        <v>630.00000000192813</v>
      </c>
      <c r="X16" s="339">
        <f ca="1">E16+I16+M16+Q16+U16</f>
        <v>89.999999999690772</v>
      </c>
    </row>
    <row r="17" spans="1:24" s="126" customFormat="1" x14ac:dyDescent="0.2">
      <c r="A17" s="285">
        <f ca="1">INDIRECT(ADDRESS(Данные!$A9,4,1,1,"Данные"), 1)</f>
        <v>45280.041666666664</v>
      </c>
      <c r="B17" s="123">
        <f ca="1">ROUND(INDIRECT(ADDRESS(Данные!$A9,B$1,1,1,"Данные"), 1),2)</f>
        <v>3882.1</v>
      </c>
      <c r="C17" s="129">
        <f ca="1">ROUND(INDIRECT(ADDRESS(Данные!$A9,C$1,1,1,"Данные"), 1),2)</f>
        <v>1222.93</v>
      </c>
      <c r="D17" s="152">
        <f ca="1">(B17-B15)*D$10</f>
        <v>239.99999999978172</v>
      </c>
      <c r="E17" s="316">
        <f ca="1">(C17-C15)*D$10</f>
        <v>19.99999999998181</v>
      </c>
      <c r="F17" s="346">
        <f ca="1">ROUND(INDIRECT(ADDRESS(Данные!$A9,F$1,1,1,"Данные"), 1),2)</f>
        <v>11575.57</v>
      </c>
      <c r="G17" s="129">
        <f ca="1">ROUND(INDIRECT(ADDRESS(Данные!$A9,G$1,1,1,"Данные"), 1),2)</f>
        <v>5712.7</v>
      </c>
      <c r="H17" s="152">
        <f ca="1">(F17-F15)*H$10</f>
        <v>229.99999999956344</v>
      </c>
      <c r="I17" s="314">
        <f ca="1">(G17-G15)*H$10</f>
        <v>39.99999999996362</v>
      </c>
      <c r="J17" s="349">
        <f ca="1">ROUND(INDIRECT(ADDRESS(Данные!$A9,J$1,1,1,"Данные"), 1),2)</f>
        <v>25942.63</v>
      </c>
      <c r="K17" s="129">
        <f ca="1">ROUND(INDIRECT(ADDRESS(Данные!$A9,K$1,1,1,"Данные"), 1),2)</f>
        <v>7721.88</v>
      </c>
      <c r="L17" s="152">
        <f ca="1">(J17-J15)*L$10</f>
        <v>220.00000000116415</v>
      </c>
      <c r="M17" s="316">
        <f ca="1">(K17-K15)*L$10</f>
        <v>29.999999999745341</v>
      </c>
      <c r="N17" s="346">
        <f ca="1">ROUND(INDIRECT(ADDRESS(Данные!$A9,N$1,1,1,"Данные"), 1),2)</f>
        <v>13977.54</v>
      </c>
      <c r="O17" s="129">
        <f ca="1">ROUND(INDIRECT(ADDRESS(Данные!$A9,O$1,1,1,"Данные"), 1),2)</f>
        <v>3613.77</v>
      </c>
      <c r="P17" s="152">
        <f ca="1">(N17-N15)*P$10</f>
        <v>300.00000000291038</v>
      </c>
      <c r="Q17" s="314">
        <f ca="1">(O17-O15)*P$10</f>
        <v>39.99999999996362</v>
      </c>
      <c r="R17" s="349">
        <f ca="1">ROUND(INDIRECT(ADDRESS(Данные!$A9,R$1,1,1,"Данные"), 1),2)</f>
        <v>8909.84</v>
      </c>
      <c r="S17" s="129">
        <f ca="1">ROUND(INDIRECT(ADDRESS(Данные!$A9,S$1,1,1,"Данные"), 1),2)</f>
        <v>2470.09</v>
      </c>
      <c r="T17" s="152">
        <f ca="1">(R17-R15)*T$10</f>
        <v>240.00000000160071</v>
      </c>
      <c r="U17" s="316">
        <f ca="1">(S17-S15)*T$10</f>
        <v>39.99999999996362</v>
      </c>
      <c r="V17" s="331">
        <f t="shared" ca="1" si="0"/>
        <v>45280.041666666664</v>
      </c>
      <c r="W17" s="335">
        <f ca="1">D17+H17+L17+P17+T17</f>
        <v>1230.0000000050204</v>
      </c>
      <c r="X17" s="339">
        <f ca="1">E17+I17+M17+Q17+U17</f>
        <v>169.99999999961801</v>
      </c>
    </row>
    <row r="18" spans="1:24" s="126" customFormat="1" x14ac:dyDescent="0.2">
      <c r="A18" s="285">
        <f ca="1">INDIRECT(ADDRESS(Данные!$A10,4,1,1,"Данные"), 1)</f>
        <v>45280.0625</v>
      </c>
      <c r="B18" s="123">
        <f ca="1">ROUND(INDIRECT(ADDRESS(Данные!$A10,B$1,1,1,"Данные"), 1),2)</f>
        <v>3882.16</v>
      </c>
      <c r="C18" s="129">
        <f ca="1">ROUND(INDIRECT(ADDRESS(Данные!$A10,C$1,1,1,"Данные"), 1),2)</f>
        <v>1222.93</v>
      </c>
      <c r="D18" s="152">
        <f ca="1">(B18-B17)*D$10</f>
        <v>119.99999999989086</v>
      </c>
      <c r="E18" s="316">
        <f ca="1">(C18-C17)*D$10</f>
        <v>0</v>
      </c>
      <c r="F18" s="346">
        <f ca="1">ROUND(INDIRECT(ADDRESS(Данные!$A10,F$1,1,1,"Данные"), 1),2)</f>
        <v>11575.68</v>
      </c>
      <c r="G18" s="129">
        <f ca="1">ROUND(INDIRECT(ADDRESS(Данные!$A10,G$1,1,1,"Данные"), 1),2)</f>
        <v>5712.72</v>
      </c>
      <c r="H18" s="152">
        <f ca="1">(F18-F17)*H$10</f>
        <v>110.00000000058208</v>
      </c>
      <c r="I18" s="314">
        <f ca="1">(G18-G17)*H$10</f>
        <v>20.000000000436557</v>
      </c>
      <c r="J18" s="349">
        <f ca="1">ROUND(INDIRECT(ADDRESS(Данные!$A10,J$1,1,1,"Данные"), 1),2)</f>
        <v>25942.74</v>
      </c>
      <c r="K18" s="129">
        <f ca="1">ROUND(INDIRECT(ADDRESS(Данные!$A10,K$1,1,1,"Данные"), 1),2)</f>
        <v>7721.89</v>
      </c>
      <c r="L18" s="152">
        <f ca="1">(J18-J17)*L$10</f>
        <v>110.00000000058208</v>
      </c>
      <c r="M18" s="316">
        <f ca="1">(K18-K17)*L$10</f>
        <v>10.000000000218279</v>
      </c>
      <c r="N18" s="346">
        <f ca="1">ROUND(INDIRECT(ADDRESS(Данные!$A10,N$1,1,1,"Данные"), 1),2)</f>
        <v>13977.6</v>
      </c>
      <c r="O18" s="129">
        <f ca="1">ROUND(INDIRECT(ADDRESS(Данные!$A10,O$1,1,1,"Данные"), 1),2)</f>
        <v>3613.77</v>
      </c>
      <c r="P18" s="152">
        <f ca="1">(N18-N17)*P$10</f>
        <v>119.99999999898137</v>
      </c>
      <c r="Q18" s="314">
        <f ca="1">(O18-O17)*P$10</f>
        <v>0</v>
      </c>
      <c r="R18" s="349">
        <f ca="1">ROUND(INDIRECT(ADDRESS(Данные!$A10,R$1,1,1,"Данные"), 1),2)</f>
        <v>8909.9</v>
      </c>
      <c r="S18" s="129">
        <f ca="1">ROUND(INDIRECT(ADDRESS(Данные!$A10,S$1,1,1,"Данные"), 1),2)</f>
        <v>2470.1</v>
      </c>
      <c r="T18" s="152">
        <f ca="1">(R18-R17)*T$10</f>
        <v>119.99999999898137</v>
      </c>
      <c r="U18" s="316">
        <f ca="1">(S18-S17)*T$10</f>
        <v>19.999999999527063</v>
      </c>
      <c r="V18" s="331">
        <f t="shared" ca="1" si="0"/>
        <v>45280.0625</v>
      </c>
      <c r="W18" s="335">
        <f t="shared" ref="W18:W63" ca="1" si="1">D18+H18+L18+P18+T18</f>
        <v>579.99999999901775</v>
      </c>
      <c r="X18" s="339">
        <f t="shared" ref="X18:X63" ca="1" si="2">E18+I18+M18+Q18+U18</f>
        <v>50.000000000181899</v>
      </c>
    </row>
    <row r="19" spans="1:24" s="126" customFormat="1" x14ac:dyDescent="0.2">
      <c r="A19" s="285">
        <f ca="1">INDIRECT(ADDRESS(Данные!$A11,4,1,1,"Данные"), 1)</f>
        <v>45280.083333333336</v>
      </c>
      <c r="B19" s="123">
        <f ca="1">ROUND(INDIRECT(ADDRESS(Данные!$A11,B$1,1,1,"Данные"), 1),2)</f>
        <v>3882.22</v>
      </c>
      <c r="C19" s="129">
        <f ca="1">ROUND(INDIRECT(ADDRESS(Данные!$A11,C$1,1,1,"Данные"), 1),2)</f>
        <v>1222.94</v>
      </c>
      <c r="D19" s="152">
        <f ca="1">(B19-B17)*D$10</f>
        <v>239.99999999978172</v>
      </c>
      <c r="E19" s="316">
        <f ca="1">(C19-C17)*D$10</f>
        <v>19.99999999998181</v>
      </c>
      <c r="F19" s="346">
        <f ca="1">ROUND(INDIRECT(ADDRESS(Данные!$A11,F$1,1,1,"Данные"), 1),2)</f>
        <v>11575.8</v>
      </c>
      <c r="G19" s="129">
        <f ca="1">ROUND(INDIRECT(ADDRESS(Данные!$A11,G$1,1,1,"Данные"), 1),2)</f>
        <v>5712.74</v>
      </c>
      <c r="H19" s="152">
        <f ca="1">(F19-F17)*H$10</f>
        <v>229.99999999956344</v>
      </c>
      <c r="I19" s="314">
        <f ca="1">(G19-G17)*H$10</f>
        <v>39.99999999996362</v>
      </c>
      <c r="J19" s="349">
        <f ca="1">ROUND(INDIRECT(ADDRESS(Данные!$A11,J$1,1,1,"Данные"), 1),2)</f>
        <v>25942.85</v>
      </c>
      <c r="K19" s="129">
        <f ca="1">ROUND(INDIRECT(ADDRESS(Данные!$A11,K$1,1,1,"Данные"), 1),2)</f>
        <v>7721.9</v>
      </c>
      <c r="L19" s="152">
        <f ca="1">(J19-J17)*L$10</f>
        <v>219.99999999752617</v>
      </c>
      <c r="M19" s="316">
        <f ca="1">(K19-K17)*L$10</f>
        <v>19.999999999527063</v>
      </c>
      <c r="N19" s="346">
        <f ca="1">ROUND(INDIRECT(ADDRESS(Данные!$A11,N$1,1,1,"Данные"), 1),2)</f>
        <v>13977.65</v>
      </c>
      <c r="O19" s="129">
        <f ca="1">ROUND(INDIRECT(ADDRESS(Данные!$A11,O$1,1,1,"Данные"), 1),2)</f>
        <v>3613.78</v>
      </c>
      <c r="P19" s="152">
        <f ca="1">(N19-N17)*P$10</f>
        <v>219.99999999752617</v>
      </c>
      <c r="Q19" s="314">
        <f ca="1">(O19-O17)*P$10</f>
        <v>20.000000000436557</v>
      </c>
      <c r="R19" s="349">
        <f ca="1">ROUND(INDIRECT(ADDRESS(Данные!$A11,R$1,1,1,"Данные"), 1),2)</f>
        <v>8909.9599999999991</v>
      </c>
      <c r="S19" s="129">
        <f ca="1">ROUND(INDIRECT(ADDRESS(Данные!$A11,S$1,1,1,"Данные"), 1),2)</f>
        <v>2470.12</v>
      </c>
      <c r="T19" s="152">
        <f ca="1">(R19-R17)*T$10</f>
        <v>239.99999999796273</v>
      </c>
      <c r="U19" s="316">
        <f ca="1">(S19-S17)*T$10</f>
        <v>59.999999999490683</v>
      </c>
      <c r="V19" s="331">
        <f t="shared" ca="1" si="0"/>
        <v>45280.083333333336</v>
      </c>
      <c r="W19" s="335">
        <f t="shared" ca="1" si="1"/>
        <v>1149.9999999923602</v>
      </c>
      <c r="X19" s="339">
        <f t="shared" ca="1" si="2"/>
        <v>159.99999999939973</v>
      </c>
    </row>
    <row r="20" spans="1:24" s="126" customFormat="1" x14ac:dyDescent="0.2">
      <c r="A20" s="285">
        <f ca="1">INDIRECT(ADDRESS(Данные!$A12,4,1,1,"Данные"), 1)</f>
        <v>45280.104166666664</v>
      </c>
      <c r="B20" s="123">
        <f ca="1">ROUND(INDIRECT(ADDRESS(Данные!$A12,B$1,1,1,"Данные"), 1),2)</f>
        <v>3882.27</v>
      </c>
      <c r="C20" s="129">
        <f ca="1">ROUND(INDIRECT(ADDRESS(Данные!$A12,C$1,1,1,"Данные"), 1),2)</f>
        <v>1222.95</v>
      </c>
      <c r="D20" s="152">
        <f ca="1">(B20-B19)*D$10</f>
        <v>100.0000000003638</v>
      </c>
      <c r="E20" s="316">
        <f ca="1">(C20-C19)*D$10</f>
        <v>19.99999999998181</v>
      </c>
      <c r="F20" s="346">
        <f ca="1">ROUND(INDIRECT(ADDRESS(Данные!$A12,F$1,1,1,"Данные"), 1),2)</f>
        <v>11575.91</v>
      </c>
      <c r="G20" s="129">
        <f ca="1">ROUND(INDIRECT(ADDRESS(Данные!$A12,G$1,1,1,"Данные"), 1),2)</f>
        <v>5712.76</v>
      </c>
      <c r="H20" s="152">
        <f ca="1">(F20-F19)*H$10</f>
        <v>110.00000000058208</v>
      </c>
      <c r="I20" s="314">
        <f ca="1">(G20-G19)*H$10</f>
        <v>20.000000000436557</v>
      </c>
      <c r="J20" s="349">
        <f ca="1">ROUND(INDIRECT(ADDRESS(Данные!$A12,J$1,1,1,"Данные"), 1),2)</f>
        <v>25942.97</v>
      </c>
      <c r="K20" s="129">
        <f ca="1">ROUND(INDIRECT(ADDRESS(Данные!$A12,K$1,1,1,"Данные"), 1),2)</f>
        <v>7721.91</v>
      </c>
      <c r="L20" s="152">
        <f ca="1">(J20-J19)*L$10</f>
        <v>120.00000000261934</v>
      </c>
      <c r="M20" s="316">
        <f ca="1">(K20-K19)*L$10</f>
        <v>10.000000000218279</v>
      </c>
      <c r="N20" s="346">
        <f ca="1">ROUND(INDIRECT(ADDRESS(Данные!$A12,N$1,1,1,"Данные"), 1),2)</f>
        <v>13977.71</v>
      </c>
      <c r="O20" s="129">
        <f ca="1">ROUND(INDIRECT(ADDRESS(Данные!$A12,O$1,1,1,"Данные"), 1),2)</f>
        <v>3613.79</v>
      </c>
      <c r="P20" s="152">
        <f ca="1">(N20-N19)*P$10</f>
        <v>119.99999999898137</v>
      </c>
      <c r="Q20" s="314">
        <f ca="1">(O20-O19)*P$10</f>
        <v>19.999999999527063</v>
      </c>
      <c r="R20" s="349">
        <f ca="1">ROUND(INDIRECT(ADDRESS(Данные!$A12,R$1,1,1,"Данные"), 1),2)</f>
        <v>8910.02</v>
      </c>
      <c r="S20" s="129">
        <f ca="1">ROUND(INDIRECT(ADDRESS(Данные!$A12,S$1,1,1,"Данные"), 1),2)</f>
        <v>2470.13</v>
      </c>
      <c r="T20" s="152">
        <f ca="1">(R20-R19)*T$10</f>
        <v>120.00000000261934</v>
      </c>
      <c r="U20" s="316">
        <f ca="1">(S20-S19)*T$10</f>
        <v>20.000000000436557</v>
      </c>
      <c r="V20" s="331">
        <f t="shared" ca="1" si="0"/>
        <v>45280.104166666664</v>
      </c>
      <c r="W20" s="335">
        <f t="shared" ca="1" si="1"/>
        <v>570.00000000516593</v>
      </c>
      <c r="X20" s="339">
        <f t="shared" ca="1" si="2"/>
        <v>90.000000000600267</v>
      </c>
    </row>
    <row r="21" spans="1:24" s="126" customFormat="1" x14ac:dyDescent="0.2">
      <c r="A21" s="285">
        <f ca="1">INDIRECT(ADDRESS(Данные!$A13,4,1,1,"Данные"), 1)</f>
        <v>45280.125</v>
      </c>
      <c r="B21" s="123">
        <f ca="1">ROUND(INDIRECT(ADDRESS(Данные!$A13,B$1,1,1,"Данные"), 1),2)</f>
        <v>3882.33</v>
      </c>
      <c r="C21" s="129">
        <f ca="1">ROUND(INDIRECT(ADDRESS(Данные!$A13,C$1,1,1,"Данные"), 1),2)</f>
        <v>1222.95</v>
      </c>
      <c r="D21" s="152">
        <f ca="1">(B21-B19)*D$10</f>
        <v>220.00000000025466</v>
      </c>
      <c r="E21" s="316">
        <f ca="1">(C21-C19)*D$10</f>
        <v>19.99999999998181</v>
      </c>
      <c r="F21" s="346">
        <f ca="1">ROUND(INDIRECT(ADDRESS(Данные!$A13,F$1,1,1,"Данные"), 1),2)</f>
        <v>11576.03</v>
      </c>
      <c r="G21" s="129">
        <f ca="1">ROUND(INDIRECT(ADDRESS(Данные!$A13,G$1,1,1,"Данные"), 1),2)</f>
        <v>5712.78</v>
      </c>
      <c r="H21" s="152">
        <f ca="1">(F21-F19)*H$10</f>
        <v>230.00000000138243</v>
      </c>
      <c r="I21" s="314">
        <f ca="1">(G21-G19)*H$10</f>
        <v>39.99999999996362</v>
      </c>
      <c r="J21" s="349">
        <f ca="1">ROUND(INDIRECT(ADDRESS(Данные!$A13,J$1,1,1,"Данные"), 1),2)</f>
        <v>25943.1</v>
      </c>
      <c r="K21" s="129">
        <f ca="1">ROUND(INDIRECT(ADDRESS(Данные!$A13,K$1,1,1,"Данные"), 1),2)</f>
        <v>7721.92</v>
      </c>
      <c r="L21" s="152">
        <f ca="1">(J21-J19)*L$10</f>
        <v>250</v>
      </c>
      <c r="M21" s="316">
        <f ca="1">(K21-K19)*L$10</f>
        <v>20.000000000436557</v>
      </c>
      <c r="N21" s="346">
        <f ca="1">ROUND(INDIRECT(ADDRESS(Данные!$A13,N$1,1,1,"Данные"), 1),2)</f>
        <v>13977.76</v>
      </c>
      <c r="O21" s="129">
        <f ca="1">ROUND(INDIRECT(ADDRESS(Данные!$A13,O$1,1,1,"Данные"), 1),2)</f>
        <v>3613.8</v>
      </c>
      <c r="P21" s="152">
        <f ca="1">(N21-N19)*P$10</f>
        <v>220.00000000116415</v>
      </c>
      <c r="Q21" s="314">
        <f ca="1">(O21-O19)*P$10</f>
        <v>39.99999999996362</v>
      </c>
      <c r="R21" s="349">
        <f ca="1">ROUND(INDIRECT(ADDRESS(Данные!$A13,R$1,1,1,"Данные"), 1),2)</f>
        <v>8910.07</v>
      </c>
      <c r="S21" s="129">
        <f ca="1">ROUND(INDIRECT(ADDRESS(Данные!$A13,S$1,1,1,"Данные"), 1),2)</f>
        <v>2470.14</v>
      </c>
      <c r="T21" s="152">
        <f ca="1">(R21-R19)*T$10</f>
        <v>220.00000000116415</v>
      </c>
      <c r="U21" s="316">
        <f ca="1">(S21-S19)*T$10</f>
        <v>39.99999999996362</v>
      </c>
      <c r="V21" s="331">
        <f t="shared" ca="1" si="0"/>
        <v>45280.125</v>
      </c>
      <c r="W21" s="335">
        <f t="shared" ca="1" si="1"/>
        <v>1140.0000000039654</v>
      </c>
      <c r="X21" s="339">
        <f t="shared" ca="1" si="2"/>
        <v>160.00000000030923</v>
      </c>
    </row>
    <row r="22" spans="1:24" s="126" customFormat="1" x14ac:dyDescent="0.2">
      <c r="A22" s="285">
        <f ca="1">INDIRECT(ADDRESS(Данные!$A14,4,1,1,"Данные"), 1)</f>
        <v>45280.145833333336</v>
      </c>
      <c r="B22" s="123">
        <f ca="1">ROUND(INDIRECT(ADDRESS(Данные!$A14,B$1,1,1,"Данные"), 1),2)</f>
        <v>3882.39</v>
      </c>
      <c r="C22" s="129">
        <f ca="1">ROUND(INDIRECT(ADDRESS(Данные!$A14,C$1,1,1,"Данные"), 1),2)</f>
        <v>1222.95</v>
      </c>
      <c r="D22" s="152">
        <f ca="1">(B22-B21)*D$10</f>
        <v>119.99999999989086</v>
      </c>
      <c r="E22" s="316">
        <f ca="1">(C22-C21)*D$10</f>
        <v>0</v>
      </c>
      <c r="F22" s="346">
        <f ca="1">ROUND(INDIRECT(ADDRESS(Данные!$A14,F$1,1,1,"Данные"), 1),2)</f>
        <v>11576.14</v>
      </c>
      <c r="G22" s="129">
        <f ca="1">ROUND(INDIRECT(ADDRESS(Данные!$A14,G$1,1,1,"Данные"), 1),2)</f>
        <v>5712.8</v>
      </c>
      <c r="H22" s="152">
        <f ca="1">(F22-F21)*H$10</f>
        <v>109.99999999876309</v>
      </c>
      <c r="I22" s="314">
        <f ca="1">(G22-G21)*H$10</f>
        <v>20.000000000436557</v>
      </c>
      <c r="J22" s="349">
        <f ca="1">ROUND(INDIRECT(ADDRESS(Данные!$A14,J$1,1,1,"Данные"), 1),2)</f>
        <v>25943.23</v>
      </c>
      <c r="K22" s="129">
        <f ca="1">ROUND(INDIRECT(ADDRESS(Данные!$A14,K$1,1,1,"Данные"), 1),2)</f>
        <v>7721.93</v>
      </c>
      <c r="L22" s="152">
        <f ca="1">(J22-J21)*L$10</f>
        <v>130.00000000101863</v>
      </c>
      <c r="M22" s="316">
        <f ca="1">(K22-K21)*L$10</f>
        <v>10.000000000218279</v>
      </c>
      <c r="N22" s="346">
        <f ca="1">ROUND(INDIRECT(ADDRESS(Данные!$A14,N$1,1,1,"Данные"), 1),2)</f>
        <v>13977.81</v>
      </c>
      <c r="O22" s="129">
        <f ca="1">ROUND(INDIRECT(ADDRESS(Данные!$A14,O$1,1,1,"Данные"), 1),2)</f>
        <v>3613.8</v>
      </c>
      <c r="P22" s="152">
        <f ca="1">(N22-N21)*P$10</f>
        <v>99.999999998544808</v>
      </c>
      <c r="Q22" s="314">
        <f ca="1">(O22-O21)*P$10</f>
        <v>0</v>
      </c>
      <c r="R22" s="349">
        <f ca="1">ROUND(INDIRECT(ADDRESS(Данные!$A14,R$1,1,1,"Данные"), 1),2)</f>
        <v>8910.1299999999992</v>
      </c>
      <c r="S22" s="129">
        <f ca="1">ROUND(INDIRECT(ADDRESS(Данные!$A14,S$1,1,1,"Данные"), 1),2)</f>
        <v>2470.15</v>
      </c>
      <c r="T22" s="152">
        <f ca="1">(R22-R21)*T$10</f>
        <v>119.99999999898137</v>
      </c>
      <c r="U22" s="316">
        <f ca="1">(S22-S21)*T$10</f>
        <v>20.000000000436557</v>
      </c>
      <c r="V22" s="331">
        <f t="shared" ca="1" si="0"/>
        <v>45280.145833333336</v>
      </c>
      <c r="W22" s="335">
        <f t="shared" ca="1" si="1"/>
        <v>579.99999999719876</v>
      </c>
      <c r="X22" s="339">
        <f t="shared" ca="1" si="2"/>
        <v>50.000000001091394</v>
      </c>
    </row>
    <row r="23" spans="1:24" s="126" customFormat="1" x14ac:dyDescent="0.2">
      <c r="A23" s="285">
        <f ca="1">INDIRECT(ADDRESS(Данные!$A15,4,1,1,"Данные"), 1)</f>
        <v>45280.166666666664</v>
      </c>
      <c r="B23" s="123">
        <f ca="1">ROUND(INDIRECT(ADDRESS(Данные!$A15,B$1,1,1,"Данные"), 1),2)</f>
        <v>3882.45</v>
      </c>
      <c r="C23" s="129">
        <f ca="1">ROUND(INDIRECT(ADDRESS(Данные!$A15,C$1,1,1,"Данные"), 1),2)</f>
        <v>1222.96</v>
      </c>
      <c r="D23" s="152">
        <f ca="1">(B23-B21)*D$10</f>
        <v>239.99999999978172</v>
      </c>
      <c r="E23" s="316">
        <f ca="1">(C23-C21)*D$10</f>
        <v>19.99999999998181</v>
      </c>
      <c r="F23" s="346">
        <f ca="1">ROUND(INDIRECT(ADDRESS(Данные!$A15,F$1,1,1,"Данные"), 1),2)</f>
        <v>11576.26</v>
      </c>
      <c r="G23" s="129">
        <f ca="1">ROUND(INDIRECT(ADDRESS(Данные!$A15,G$1,1,1,"Данные"), 1),2)</f>
        <v>5712.82</v>
      </c>
      <c r="H23" s="152">
        <f ca="1">(F23-F21)*H$10</f>
        <v>229.99999999956344</v>
      </c>
      <c r="I23" s="314">
        <f ca="1">(G23-G21)*H$10</f>
        <v>39.99999999996362</v>
      </c>
      <c r="J23" s="349">
        <f ca="1">ROUND(INDIRECT(ADDRESS(Данные!$A15,J$1,1,1,"Данные"), 1),2)</f>
        <v>25943.37</v>
      </c>
      <c r="K23" s="129">
        <f ca="1">ROUND(INDIRECT(ADDRESS(Данные!$A15,K$1,1,1,"Данные"), 1),2)</f>
        <v>7721.94</v>
      </c>
      <c r="L23" s="152">
        <f ca="1">(J23-J21)*L$10</f>
        <v>270.00000000043656</v>
      </c>
      <c r="M23" s="316">
        <f ca="1">(K23-K21)*L$10</f>
        <v>19.999999999527063</v>
      </c>
      <c r="N23" s="346">
        <f ca="1">ROUND(INDIRECT(ADDRESS(Данные!$A15,N$1,1,1,"Данные"), 1),2)</f>
        <v>13977.86</v>
      </c>
      <c r="O23" s="129">
        <f ca="1">ROUND(INDIRECT(ADDRESS(Данные!$A15,O$1,1,1,"Данные"), 1),2)</f>
        <v>3613.81</v>
      </c>
      <c r="P23" s="152">
        <f ca="1">(N23-N21)*P$10</f>
        <v>200.0000000007276</v>
      </c>
      <c r="Q23" s="314">
        <f ca="1">(O23-O21)*P$10</f>
        <v>19.999999999527063</v>
      </c>
      <c r="R23" s="349">
        <f ca="1">ROUND(INDIRECT(ADDRESS(Данные!$A15,R$1,1,1,"Данные"), 1),2)</f>
        <v>8910.18</v>
      </c>
      <c r="S23" s="129">
        <f ca="1">ROUND(INDIRECT(ADDRESS(Данные!$A15,S$1,1,1,"Данные"), 1),2)</f>
        <v>2470.16</v>
      </c>
      <c r="T23" s="152">
        <f ca="1">(R23-R21)*T$10</f>
        <v>220.00000000116415</v>
      </c>
      <c r="U23" s="316">
        <f ca="1">(S23-S21)*T$10</f>
        <v>39.99999999996362</v>
      </c>
      <c r="V23" s="331">
        <f t="shared" ca="1" si="0"/>
        <v>45280.166666666664</v>
      </c>
      <c r="W23" s="335">
        <f t="shared" ca="1" si="1"/>
        <v>1160.0000000016735</v>
      </c>
      <c r="X23" s="339">
        <f t="shared" ca="1" si="2"/>
        <v>139.99999999896318</v>
      </c>
    </row>
    <row r="24" spans="1:24" s="126" customFormat="1" x14ac:dyDescent="0.2">
      <c r="A24" s="285">
        <f ca="1">INDIRECT(ADDRESS(Данные!$A16,4,1,1,"Данные"), 1)</f>
        <v>45280.1875</v>
      </c>
      <c r="B24" s="123">
        <f ca="1">ROUND(INDIRECT(ADDRESS(Данные!$A16,B$1,1,1,"Данные"), 1),2)</f>
        <v>3882.5</v>
      </c>
      <c r="C24" s="129">
        <f ca="1">ROUND(INDIRECT(ADDRESS(Данные!$A16,C$1,1,1,"Данные"), 1),2)</f>
        <v>1222.96</v>
      </c>
      <c r="D24" s="152">
        <f ca="1">(B24-B23)*D$10</f>
        <v>100.0000000003638</v>
      </c>
      <c r="E24" s="316">
        <f ca="1">(C24-C23)*D$10</f>
        <v>0</v>
      </c>
      <c r="F24" s="346">
        <f ca="1">ROUND(INDIRECT(ADDRESS(Данные!$A16,F$1,1,1,"Данные"), 1),2)</f>
        <v>11576.37</v>
      </c>
      <c r="G24" s="129">
        <f ca="1">ROUND(INDIRECT(ADDRESS(Данные!$A16,G$1,1,1,"Данные"), 1),2)</f>
        <v>5712.84</v>
      </c>
      <c r="H24" s="152">
        <f ca="1">(F24-F23)*H$10</f>
        <v>110.00000000058208</v>
      </c>
      <c r="I24" s="314">
        <f ca="1">(G24-G23)*H$10</f>
        <v>20.000000000436557</v>
      </c>
      <c r="J24" s="349">
        <f ca="1">ROUND(INDIRECT(ADDRESS(Данные!$A16,J$1,1,1,"Данные"), 1),2)</f>
        <v>25943.5</v>
      </c>
      <c r="K24" s="129">
        <f ca="1">ROUND(INDIRECT(ADDRESS(Данные!$A16,K$1,1,1,"Данные"), 1),2)</f>
        <v>7721.95</v>
      </c>
      <c r="L24" s="152">
        <f ca="1">(J24-J23)*L$10</f>
        <v>130.00000000101863</v>
      </c>
      <c r="M24" s="316">
        <f ca="1">(K24-K23)*L$10</f>
        <v>10.000000000218279</v>
      </c>
      <c r="N24" s="346">
        <f ca="1">ROUND(INDIRECT(ADDRESS(Данные!$A16,N$1,1,1,"Данные"), 1),2)</f>
        <v>13977.91</v>
      </c>
      <c r="O24" s="129">
        <f ca="1">ROUND(INDIRECT(ADDRESS(Данные!$A16,O$1,1,1,"Данные"), 1),2)</f>
        <v>3613.82</v>
      </c>
      <c r="P24" s="152">
        <f ca="1">(N24-N23)*P$10</f>
        <v>99.999999998544808</v>
      </c>
      <c r="Q24" s="314">
        <f ca="1">(O24-O23)*P$10</f>
        <v>20.000000000436557</v>
      </c>
      <c r="R24" s="349">
        <f ca="1">ROUND(INDIRECT(ADDRESS(Данные!$A16,R$1,1,1,"Данные"), 1),2)</f>
        <v>8910.24</v>
      </c>
      <c r="S24" s="129">
        <f ca="1">ROUND(INDIRECT(ADDRESS(Данные!$A16,S$1,1,1,"Данные"), 1),2)</f>
        <v>2470.17</v>
      </c>
      <c r="T24" s="152">
        <f ca="1">(R24-R23)*T$10</f>
        <v>119.99999999898137</v>
      </c>
      <c r="U24" s="316">
        <f ca="1">(S24-S23)*T$10</f>
        <v>20.000000000436557</v>
      </c>
      <c r="V24" s="331">
        <f t="shared" ca="1" si="0"/>
        <v>45280.1875</v>
      </c>
      <c r="W24" s="335">
        <f t="shared" ca="1" si="1"/>
        <v>559.99999999949068</v>
      </c>
      <c r="X24" s="339">
        <f t="shared" ca="1" si="2"/>
        <v>70.000000001527951</v>
      </c>
    </row>
    <row r="25" spans="1:24" s="126" customFormat="1" x14ac:dyDescent="0.2">
      <c r="A25" s="285">
        <f ca="1">INDIRECT(ADDRESS(Данные!$A17,4,1,1,"Данные"), 1)</f>
        <v>45280.208333333336</v>
      </c>
      <c r="B25" s="123">
        <f ca="1">ROUND(INDIRECT(ADDRESS(Данные!$A17,B$1,1,1,"Данные"), 1),2)</f>
        <v>3882.56</v>
      </c>
      <c r="C25" s="129">
        <f ca="1">ROUND(INDIRECT(ADDRESS(Данные!$A17,C$1,1,1,"Данные"), 1),2)</f>
        <v>1222.97</v>
      </c>
      <c r="D25" s="152">
        <f ca="1">(B25-B23)*D$10</f>
        <v>220.00000000025466</v>
      </c>
      <c r="E25" s="316">
        <f ca="1">(C25-C23)*D$10</f>
        <v>19.99999999998181</v>
      </c>
      <c r="F25" s="346">
        <f ca="1">ROUND(INDIRECT(ADDRESS(Данные!$A17,F$1,1,1,"Данные"), 1),2)</f>
        <v>11576.49</v>
      </c>
      <c r="G25" s="129">
        <f ca="1">ROUND(INDIRECT(ADDRESS(Данные!$A17,G$1,1,1,"Данные"), 1),2)</f>
        <v>5712.86</v>
      </c>
      <c r="H25" s="152">
        <f ca="1">(F25-F23)*H$10</f>
        <v>229.99999999956344</v>
      </c>
      <c r="I25" s="314">
        <f ca="1">(G25-G23)*H$10</f>
        <v>39.99999999996362</v>
      </c>
      <c r="J25" s="349">
        <f ca="1">ROUND(INDIRECT(ADDRESS(Данные!$A17,J$1,1,1,"Данные"), 1),2)</f>
        <v>25943.63</v>
      </c>
      <c r="K25" s="129">
        <f ca="1">ROUND(INDIRECT(ADDRESS(Данные!$A17,K$1,1,1,"Данные"), 1),2)</f>
        <v>7721.96</v>
      </c>
      <c r="L25" s="152">
        <f ca="1">(J25-J23)*L$10</f>
        <v>260.00000000203727</v>
      </c>
      <c r="M25" s="316">
        <f ca="1">(K25-K23)*L$10</f>
        <v>20.000000000436557</v>
      </c>
      <c r="N25" s="346">
        <f ca="1">ROUND(INDIRECT(ADDRESS(Данные!$A17,N$1,1,1,"Данные"), 1),2)</f>
        <v>13977.96</v>
      </c>
      <c r="O25" s="129">
        <f ca="1">ROUND(INDIRECT(ADDRESS(Данные!$A17,O$1,1,1,"Данные"), 1),2)</f>
        <v>3613.83</v>
      </c>
      <c r="P25" s="152">
        <f ca="1">(N25-N23)*P$10</f>
        <v>199.99999999708962</v>
      </c>
      <c r="Q25" s="314">
        <f ca="1">(O25-O23)*P$10</f>
        <v>39.99999999996362</v>
      </c>
      <c r="R25" s="349">
        <f ca="1">ROUND(INDIRECT(ADDRESS(Данные!$A17,R$1,1,1,"Данные"), 1),2)</f>
        <v>8910.2999999999993</v>
      </c>
      <c r="S25" s="129">
        <f ca="1">ROUND(INDIRECT(ADDRESS(Данные!$A17,S$1,1,1,"Данные"), 1),2)</f>
        <v>2470.1799999999998</v>
      </c>
      <c r="T25" s="152">
        <f ca="1">(R25-R23)*T$10</f>
        <v>239.99999999796273</v>
      </c>
      <c r="U25" s="316">
        <f ca="1">(S25-S23)*T$10</f>
        <v>39.99999999996362</v>
      </c>
      <c r="V25" s="331">
        <f t="shared" ca="1" si="0"/>
        <v>45280.208333333336</v>
      </c>
      <c r="W25" s="335">
        <f t="shared" ca="1" si="1"/>
        <v>1149.9999999969077</v>
      </c>
      <c r="X25" s="339">
        <f t="shared" ca="1" si="2"/>
        <v>160.00000000030923</v>
      </c>
    </row>
    <row r="26" spans="1:24" s="126" customFormat="1" x14ac:dyDescent="0.2">
      <c r="A26" s="285">
        <f ca="1">INDIRECT(ADDRESS(Данные!$A18,4,1,1,"Данные"), 1)</f>
        <v>45280.229166666664</v>
      </c>
      <c r="B26" s="123">
        <f ca="1">ROUND(INDIRECT(ADDRESS(Данные!$A18,B$1,1,1,"Данные"), 1),2)</f>
        <v>3882.62</v>
      </c>
      <c r="C26" s="129">
        <f ca="1">ROUND(INDIRECT(ADDRESS(Данные!$A18,C$1,1,1,"Данные"), 1),2)</f>
        <v>1222.98</v>
      </c>
      <c r="D26" s="152">
        <f ca="1">(B26-B25)*D$10</f>
        <v>119.99999999989086</v>
      </c>
      <c r="E26" s="316">
        <f ca="1">(C26-C25)*D$10</f>
        <v>19.99999999998181</v>
      </c>
      <c r="F26" s="346">
        <f ca="1">ROUND(INDIRECT(ADDRESS(Данные!$A18,F$1,1,1,"Данные"), 1),2)</f>
        <v>11576.61</v>
      </c>
      <c r="G26" s="129">
        <f ca="1">ROUND(INDIRECT(ADDRESS(Данные!$A18,G$1,1,1,"Данные"), 1),2)</f>
        <v>5712.88</v>
      </c>
      <c r="H26" s="152">
        <f ca="1">(F26-F25)*H$10</f>
        <v>120.00000000080036</v>
      </c>
      <c r="I26" s="314">
        <f ca="1">(G26-G25)*H$10</f>
        <v>20.000000000436557</v>
      </c>
      <c r="J26" s="349">
        <f ca="1">ROUND(INDIRECT(ADDRESS(Данные!$A18,J$1,1,1,"Данные"), 1),2)</f>
        <v>25943.759999999998</v>
      </c>
      <c r="K26" s="129">
        <f ca="1">ROUND(INDIRECT(ADDRESS(Данные!$A18,K$1,1,1,"Данные"), 1),2)</f>
        <v>7721.97</v>
      </c>
      <c r="L26" s="152">
        <f ca="1">(J26-J25)*L$10</f>
        <v>129.99999999738066</v>
      </c>
      <c r="M26" s="316">
        <f ca="1">(K26-K25)*L$10</f>
        <v>10.000000000218279</v>
      </c>
      <c r="N26" s="346">
        <f ca="1">ROUND(INDIRECT(ADDRESS(Данные!$A18,N$1,1,1,"Данные"), 1),2)</f>
        <v>13978.01</v>
      </c>
      <c r="O26" s="129">
        <f ca="1">ROUND(INDIRECT(ADDRESS(Данные!$A18,O$1,1,1,"Данные"), 1),2)</f>
        <v>3613.84</v>
      </c>
      <c r="P26" s="152">
        <f ca="1">(N26-N25)*P$10</f>
        <v>100.00000000218279</v>
      </c>
      <c r="Q26" s="314">
        <f ca="1">(O26-O25)*P$10</f>
        <v>20.000000000436557</v>
      </c>
      <c r="R26" s="349">
        <f ca="1">ROUND(INDIRECT(ADDRESS(Данные!$A18,R$1,1,1,"Данные"), 1),2)</f>
        <v>8910.35</v>
      </c>
      <c r="S26" s="129">
        <f ca="1">ROUND(INDIRECT(ADDRESS(Данные!$A18,S$1,1,1,"Данные"), 1),2)</f>
        <v>2470.19</v>
      </c>
      <c r="T26" s="152">
        <f ca="1">(R26-R25)*T$10</f>
        <v>100.00000000218279</v>
      </c>
      <c r="U26" s="316">
        <f ca="1">(S26-S25)*T$10</f>
        <v>20.000000000436557</v>
      </c>
      <c r="V26" s="331">
        <f t="shared" ca="1" si="0"/>
        <v>45280.229166666664</v>
      </c>
      <c r="W26" s="335">
        <f t="shared" ca="1" si="1"/>
        <v>570.00000000243745</v>
      </c>
      <c r="X26" s="339">
        <f t="shared" ca="1" si="2"/>
        <v>90.000000001509761</v>
      </c>
    </row>
    <row r="27" spans="1:24" s="126" customFormat="1" x14ac:dyDescent="0.2">
      <c r="A27" s="285">
        <f ca="1">INDIRECT(ADDRESS(Данные!$A19,4,1,1,"Данные"), 1)</f>
        <v>45280.25</v>
      </c>
      <c r="B27" s="123">
        <f ca="1">ROUND(INDIRECT(ADDRESS(Данные!$A19,B$1,1,1,"Данные"), 1),2)</f>
        <v>3882.68</v>
      </c>
      <c r="C27" s="129">
        <f ca="1">ROUND(INDIRECT(ADDRESS(Данные!$A19,C$1,1,1,"Данные"), 1),2)</f>
        <v>1222.98</v>
      </c>
      <c r="D27" s="152">
        <f ca="1">(B27-B25)*D$10</f>
        <v>239.99999999978172</v>
      </c>
      <c r="E27" s="316">
        <f ca="1">(C27-C25)*D$10</f>
        <v>19.99999999998181</v>
      </c>
      <c r="F27" s="346">
        <f ca="1">ROUND(INDIRECT(ADDRESS(Данные!$A19,F$1,1,1,"Данные"), 1),2)</f>
        <v>11576.72</v>
      </c>
      <c r="G27" s="129">
        <f ca="1">ROUND(INDIRECT(ADDRESS(Данные!$A19,G$1,1,1,"Данные"), 1),2)</f>
        <v>5712.9</v>
      </c>
      <c r="H27" s="152">
        <f ca="1">(F27-F25)*H$10</f>
        <v>229.99999999956344</v>
      </c>
      <c r="I27" s="314">
        <f ca="1">(G27-G25)*H$10</f>
        <v>39.99999999996362</v>
      </c>
      <c r="J27" s="349">
        <f ca="1">ROUND(INDIRECT(ADDRESS(Данные!$A19,J$1,1,1,"Данные"), 1),2)</f>
        <v>25943.88</v>
      </c>
      <c r="K27" s="129">
        <f ca="1">ROUND(INDIRECT(ADDRESS(Данные!$A19,K$1,1,1,"Данные"), 1),2)</f>
        <v>7721.98</v>
      </c>
      <c r="L27" s="152">
        <f ca="1">(J27-J25)*L$10</f>
        <v>250</v>
      </c>
      <c r="M27" s="316">
        <f ca="1">(K27-K25)*L$10</f>
        <v>19.999999999527063</v>
      </c>
      <c r="N27" s="346">
        <f ca="1">ROUND(INDIRECT(ADDRESS(Данные!$A19,N$1,1,1,"Данные"), 1),2)</f>
        <v>13978.06</v>
      </c>
      <c r="O27" s="129">
        <f ca="1">ROUND(INDIRECT(ADDRESS(Данные!$A19,O$1,1,1,"Данные"), 1),2)</f>
        <v>3613.84</v>
      </c>
      <c r="P27" s="152">
        <f ca="1">(N27-N25)*P$10</f>
        <v>200.0000000007276</v>
      </c>
      <c r="Q27" s="314">
        <f ca="1">(O27-O25)*P$10</f>
        <v>20.000000000436557</v>
      </c>
      <c r="R27" s="349">
        <f ca="1">ROUND(INDIRECT(ADDRESS(Данные!$A19,R$1,1,1,"Данные"), 1),2)</f>
        <v>8910.41</v>
      </c>
      <c r="S27" s="129">
        <f ca="1">ROUND(INDIRECT(ADDRESS(Данные!$A19,S$1,1,1,"Данные"), 1),2)</f>
        <v>2470.1999999999998</v>
      </c>
      <c r="T27" s="152">
        <f ca="1">(R27-R25)*T$10</f>
        <v>220.00000000116415</v>
      </c>
      <c r="U27" s="316">
        <f ca="1">(S27-S25)*T$10</f>
        <v>39.99999999996362</v>
      </c>
      <c r="V27" s="331">
        <f t="shared" ca="1" si="0"/>
        <v>45280.25</v>
      </c>
      <c r="W27" s="335">
        <f t="shared" ca="1" si="1"/>
        <v>1140.0000000012369</v>
      </c>
      <c r="X27" s="339">
        <f t="shared" ca="1" si="2"/>
        <v>139.99999999987267</v>
      </c>
    </row>
    <row r="28" spans="1:24" s="126" customFormat="1" x14ac:dyDescent="0.2">
      <c r="A28" s="285">
        <f ca="1">INDIRECT(ADDRESS(Данные!$A20,4,1,1,"Данные"), 1)</f>
        <v>45280.270833333336</v>
      </c>
      <c r="B28" s="123">
        <f ca="1">ROUND(INDIRECT(ADDRESS(Данные!$A20,B$1,1,1,"Данные"), 1),2)</f>
        <v>3882.74</v>
      </c>
      <c r="C28" s="129">
        <f ca="1">ROUND(INDIRECT(ADDRESS(Данные!$A20,C$1,1,1,"Данные"), 1),2)</f>
        <v>1222.98</v>
      </c>
      <c r="D28" s="152">
        <f ca="1">(B28-B27)*D$10</f>
        <v>119.99999999989086</v>
      </c>
      <c r="E28" s="316">
        <f ca="1">(C28-C27)*D$10</f>
        <v>0</v>
      </c>
      <c r="F28" s="346">
        <f ca="1">ROUND(INDIRECT(ADDRESS(Данные!$A20,F$1,1,1,"Данные"), 1),2)</f>
        <v>11576.84</v>
      </c>
      <c r="G28" s="129">
        <f ca="1">ROUND(INDIRECT(ADDRESS(Данные!$A20,G$1,1,1,"Данные"), 1),2)</f>
        <v>5712.92</v>
      </c>
      <c r="H28" s="152">
        <f ca="1">(F28-F27)*H$10</f>
        <v>120.00000000080036</v>
      </c>
      <c r="I28" s="314">
        <f ca="1">(G28-G27)*H$10</f>
        <v>20.000000000436557</v>
      </c>
      <c r="J28" s="349">
        <f ca="1">ROUND(INDIRECT(ADDRESS(Данные!$A20,J$1,1,1,"Данные"), 1),2)</f>
        <v>25944.01</v>
      </c>
      <c r="K28" s="129">
        <f ca="1">ROUND(INDIRECT(ADDRESS(Данные!$A20,K$1,1,1,"Данные"), 1),2)</f>
        <v>7721.99</v>
      </c>
      <c r="L28" s="152">
        <f ca="1">(J28-J27)*L$10</f>
        <v>129.99999999738066</v>
      </c>
      <c r="M28" s="316">
        <f ca="1">(K28-K27)*L$10</f>
        <v>10.000000000218279</v>
      </c>
      <c r="N28" s="346">
        <f ca="1">ROUND(INDIRECT(ADDRESS(Данные!$A20,N$1,1,1,"Данные"), 1),2)</f>
        <v>13978.12</v>
      </c>
      <c r="O28" s="129">
        <f ca="1">ROUND(INDIRECT(ADDRESS(Данные!$A20,O$1,1,1,"Данные"), 1),2)</f>
        <v>3613.85</v>
      </c>
      <c r="P28" s="152">
        <f ca="1">(N28-N27)*P$10</f>
        <v>120.00000000261934</v>
      </c>
      <c r="Q28" s="314">
        <f ca="1">(O28-O27)*P$10</f>
        <v>19.999999999527063</v>
      </c>
      <c r="R28" s="349">
        <f ca="1">ROUND(INDIRECT(ADDRESS(Данные!$A20,R$1,1,1,"Данные"), 1),2)</f>
        <v>8910.48</v>
      </c>
      <c r="S28" s="129">
        <f ca="1">ROUND(INDIRECT(ADDRESS(Данные!$A20,S$1,1,1,"Данные"), 1),2)</f>
        <v>2470.21</v>
      </c>
      <c r="T28" s="152">
        <f ca="1">(R28-R27)*T$10</f>
        <v>139.99999999941792</v>
      </c>
      <c r="U28" s="316">
        <f ca="1">(S28-S27)*T$10</f>
        <v>20.000000000436557</v>
      </c>
      <c r="V28" s="331">
        <f t="shared" ca="1" si="0"/>
        <v>45280.270833333336</v>
      </c>
      <c r="W28" s="335">
        <f t="shared" ca="1" si="1"/>
        <v>630.00000000010914</v>
      </c>
      <c r="X28" s="339">
        <f t="shared" ca="1" si="2"/>
        <v>70.000000000618456</v>
      </c>
    </row>
    <row r="29" spans="1:24" s="126" customFormat="1" x14ac:dyDescent="0.2">
      <c r="A29" s="285">
        <f ca="1">INDIRECT(ADDRESS(Данные!$A21,4,1,1,"Данные"), 1)</f>
        <v>45280.291666666664</v>
      </c>
      <c r="B29" s="123">
        <f ca="1">ROUND(INDIRECT(ADDRESS(Данные!$A21,B$1,1,1,"Данные"), 1),2)</f>
        <v>3882.8</v>
      </c>
      <c r="C29" s="129">
        <f ca="1">ROUND(INDIRECT(ADDRESS(Данные!$A21,C$1,1,1,"Данные"), 1),2)</f>
        <v>1222.99</v>
      </c>
      <c r="D29" s="152">
        <f ca="1">(B29-B27)*D$10</f>
        <v>240.00000000069122</v>
      </c>
      <c r="E29" s="316">
        <f ca="1">(C29-C27)*D$10</f>
        <v>19.99999999998181</v>
      </c>
      <c r="F29" s="346">
        <f ca="1">ROUND(INDIRECT(ADDRESS(Данные!$A21,F$1,1,1,"Данные"), 1),2)</f>
        <v>11576.96</v>
      </c>
      <c r="G29" s="129">
        <f ca="1">ROUND(INDIRECT(ADDRESS(Данные!$A21,G$1,1,1,"Данные"), 1),2)</f>
        <v>5712.94</v>
      </c>
      <c r="H29" s="152">
        <f ca="1">(F29-F27)*H$10</f>
        <v>239.99999999978172</v>
      </c>
      <c r="I29" s="314">
        <f ca="1">(G29-G27)*H$10</f>
        <v>39.99999999996362</v>
      </c>
      <c r="J29" s="349">
        <f ca="1">ROUND(INDIRECT(ADDRESS(Данные!$A21,J$1,1,1,"Данные"), 1),2)</f>
        <v>25944.12</v>
      </c>
      <c r="K29" s="129">
        <f ca="1">ROUND(INDIRECT(ADDRESS(Данные!$A21,K$1,1,1,"Данные"), 1),2)</f>
        <v>7722</v>
      </c>
      <c r="L29" s="152">
        <f ca="1">(J29-J27)*L$10</f>
        <v>239.99999999796273</v>
      </c>
      <c r="M29" s="316">
        <f ca="1">(K29-K27)*L$10</f>
        <v>20.000000000436557</v>
      </c>
      <c r="N29" s="346">
        <f ca="1">ROUND(INDIRECT(ADDRESS(Данные!$A21,N$1,1,1,"Данные"), 1),2)</f>
        <v>13978.18</v>
      </c>
      <c r="O29" s="129">
        <f ca="1">ROUND(INDIRECT(ADDRESS(Данные!$A21,O$1,1,1,"Данные"), 1),2)</f>
        <v>3613.86</v>
      </c>
      <c r="P29" s="152">
        <f ca="1">(N29-N27)*P$10</f>
        <v>240.00000000160071</v>
      </c>
      <c r="Q29" s="314">
        <f ca="1">(O29-O27)*P$10</f>
        <v>39.99999999996362</v>
      </c>
      <c r="R29" s="349">
        <f ca="1">ROUND(INDIRECT(ADDRESS(Данные!$A21,R$1,1,1,"Данные"), 1),2)</f>
        <v>8910.5400000000009</v>
      </c>
      <c r="S29" s="129">
        <f ca="1">ROUND(INDIRECT(ADDRESS(Данные!$A21,S$1,1,1,"Данные"), 1),2)</f>
        <v>2470.2199999999998</v>
      </c>
      <c r="T29" s="152">
        <f ca="1">(R29-R27)*T$10</f>
        <v>260.00000000203727</v>
      </c>
      <c r="U29" s="316">
        <f ca="1">(S29-S27)*T$10</f>
        <v>39.99999999996362</v>
      </c>
      <c r="V29" s="331">
        <f t="shared" ca="1" si="0"/>
        <v>45280.291666666664</v>
      </c>
      <c r="W29" s="335">
        <f t="shared" ca="1" si="1"/>
        <v>1220.0000000020736</v>
      </c>
      <c r="X29" s="339">
        <f t="shared" ca="1" si="2"/>
        <v>160.00000000030923</v>
      </c>
    </row>
    <row r="30" spans="1:24" s="126" customFormat="1" x14ac:dyDescent="0.2">
      <c r="A30" s="285">
        <f ca="1">INDIRECT(ADDRESS(Данные!$A22,4,1,1,"Данные"), 1)</f>
        <v>45280.3125</v>
      </c>
      <c r="B30" s="123">
        <f ca="1">ROUND(INDIRECT(ADDRESS(Данные!$A22,B$1,1,1,"Данные"), 1),2)</f>
        <v>3882.86</v>
      </c>
      <c r="C30" s="129">
        <f ca="1">ROUND(INDIRECT(ADDRESS(Данные!$A22,C$1,1,1,"Данные"), 1),2)</f>
        <v>1222.99</v>
      </c>
      <c r="D30" s="152">
        <f ca="1">(B30-B29)*D$10</f>
        <v>119.99999999989086</v>
      </c>
      <c r="E30" s="316">
        <f ca="1">(C30-C29)*D$10</f>
        <v>0</v>
      </c>
      <c r="F30" s="346">
        <f ca="1">ROUND(INDIRECT(ADDRESS(Данные!$A22,F$1,1,1,"Данные"), 1),2)</f>
        <v>11577.09</v>
      </c>
      <c r="G30" s="129">
        <f ca="1">ROUND(INDIRECT(ADDRESS(Данные!$A22,G$1,1,1,"Данные"), 1),2)</f>
        <v>5712.96</v>
      </c>
      <c r="H30" s="152">
        <f ca="1">(F30-F29)*H$10</f>
        <v>130.00000000101863</v>
      </c>
      <c r="I30" s="314">
        <f ca="1">(G30-G29)*H$10</f>
        <v>20.000000000436557</v>
      </c>
      <c r="J30" s="349">
        <f ca="1">ROUND(INDIRECT(ADDRESS(Данные!$A22,J$1,1,1,"Данные"), 1),2)</f>
        <v>25944.23</v>
      </c>
      <c r="K30" s="129">
        <f ca="1">ROUND(INDIRECT(ADDRESS(Данные!$A22,K$1,1,1,"Данные"), 1),2)</f>
        <v>7722.01</v>
      </c>
      <c r="L30" s="152">
        <f ca="1">(J30-J29)*L$10</f>
        <v>110.00000000058208</v>
      </c>
      <c r="M30" s="316">
        <f ca="1">(K30-K29)*L$10</f>
        <v>10.000000000218279</v>
      </c>
      <c r="N30" s="346">
        <f ca="1">ROUND(INDIRECT(ADDRESS(Данные!$A22,N$1,1,1,"Данные"), 1),2)</f>
        <v>13978.26</v>
      </c>
      <c r="O30" s="129">
        <f ca="1">ROUND(INDIRECT(ADDRESS(Данные!$A22,O$1,1,1,"Данные"), 1),2)</f>
        <v>3613.87</v>
      </c>
      <c r="P30" s="152">
        <f ca="1">(N30-N29)*P$10</f>
        <v>159.99999999985448</v>
      </c>
      <c r="Q30" s="314">
        <f ca="1">(O30-O29)*P$10</f>
        <v>19.999999999527063</v>
      </c>
      <c r="R30" s="349">
        <f ca="1">ROUND(INDIRECT(ADDRESS(Данные!$A22,R$1,1,1,"Данные"), 1),2)</f>
        <v>8910.6200000000008</v>
      </c>
      <c r="S30" s="129">
        <f ca="1">ROUND(INDIRECT(ADDRESS(Данные!$A22,S$1,1,1,"Данные"), 1),2)</f>
        <v>2470.23</v>
      </c>
      <c r="T30" s="152">
        <f ca="1">(R30-R29)*T$10</f>
        <v>159.99999999985448</v>
      </c>
      <c r="U30" s="316">
        <f ca="1">(S30-S29)*T$10</f>
        <v>20.000000000436557</v>
      </c>
      <c r="V30" s="331">
        <f t="shared" ca="1" si="0"/>
        <v>45280.3125</v>
      </c>
      <c r="W30" s="335">
        <f t="shared" ca="1" si="1"/>
        <v>680.00000000120053</v>
      </c>
      <c r="X30" s="339">
        <f t="shared" ca="1" si="2"/>
        <v>70.000000000618456</v>
      </c>
    </row>
    <row r="31" spans="1:24" s="126" customFormat="1" x14ac:dyDescent="0.2">
      <c r="A31" s="285">
        <f ca="1">INDIRECT(ADDRESS(Данные!$A23,4,1,1,"Данные"), 1)</f>
        <v>45280.333333333336</v>
      </c>
      <c r="B31" s="123">
        <f ca="1">ROUND(INDIRECT(ADDRESS(Данные!$A23,B$1,1,1,"Данные"), 1),2)</f>
        <v>3882.92</v>
      </c>
      <c r="C31" s="129">
        <f ca="1">ROUND(INDIRECT(ADDRESS(Данные!$A23,C$1,1,1,"Данные"), 1),2)</f>
        <v>1223</v>
      </c>
      <c r="D31" s="152">
        <f ca="1">(B31-B29)*D$10</f>
        <v>239.99999999978172</v>
      </c>
      <c r="E31" s="316">
        <f ca="1">(C31-C29)*D$10</f>
        <v>19.99999999998181</v>
      </c>
      <c r="F31" s="346">
        <f ca="1">ROUND(INDIRECT(ADDRESS(Данные!$A23,F$1,1,1,"Данные"), 1),2)</f>
        <v>11577.21</v>
      </c>
      <c r="G31" s="129">
        <f ca="1">ROUND(INDIRECT(ADDRESS(Данные!$A23,G$1,1,1,"Данные"), 1),2)</f>
        <v>5712.98</v>
      </c>
      <c r="H31" s="152">
        <f ca="1">(F31-F29)*H$10</f>
        <v>250</v>
      </c>
      <c r="I31" s="314">
        <f ca="1">(G31-G29)*H$10</f>
        <v>39.99999999996362</v>
      </c>
      <c r="J31" s="349">
        <f ca="1">ROUND(INDIRECT(ADDRESS(Данные!$A23,J$1,1,1,"Данные"), 1),2)</f>
        <v>25944.34</v>
      </c>
      <c r="K31" s="129">
        <f ca="1">ROUND(INDIRECT(ADDRESS(Данные!$A23,K$1,1,1,"Данные"), 1),2)</f>
        <v>7722.02</v>
      </c>
      <c r="L31" s="152">
        <f ca="1">(J31-J29)*L$10</f>
        <v>220.00000000116415</v>
      </c>
      <c r="M31" s="316">
        <f ca="1">(K31-K29)*L$10</f>
        <v>20.000000000436557</v>
      </c>
      <c r="N31" s="346">
        <f ca="1">ROUND(INDIRECT(ADDRESS(Данные!$A23,N$1,1,1,"Данные"), 1),2)</f>
        <v>13978.35</v>
      </c>
      <c r="O31" s="129">
        <f ca="1">ROUND(INDIRECT(ADDRESS(Данные!$A23,O$1,1,1,"Данные"), 1),2)</f>
        <v>3613.87</v>
      </c>
      <c r="P31" s="152">
        <f ca="1">(N31-N29)*P$10</f>
        <v>340.00000000014552</v>
      </c>
      <c r="Q31" s="314">
        <f ca="1">(O31-O29)*P$10</f>
        <v>19.999999999527063</v>
      </c>
      <c r="R31" s="349">
        <f ca="1">ROUND(INDIRECT(ADDRESS(Данные!$A23,R$1,1,1,"Данные"), 1),2)</f>
        <v>8910.7000000000007</v>
      </c>
      <c r="S31" s="129">
        <f ca="1">ROUND(INDIRECT(ADDRESS(Данные!$A23,S$1,1,1,"Данные"), 1),2)</f>
        <v>2470.2399999999998</v>
      </c>
      <c r="T31" s="152">
        <f ca="1">(R31-R29)*T$10</f>
        <v>319.99999999970896</v>
      </c>
      <c r="U31" s="316">
        <f ca="1">(S31-S29)*T$10</f>
        <v>39.99999999996362</v>
      </c>
      <c r="V31" s="331">
        <f t="shared" ca="1" si="0"/>
        <v>45280.333333333336</v>
      </c>
      <c r="W31" s="335">
        <f t="shared" ca="1" si="1"/>
        <v>1370.0000000008004</v>
      </c>
      <c r="X31" s="339">
        <f t="shared" ca="1" si="2"/>
        <v>139.99999999987267</v>
      </c>
    </row>
    <row r="32" spans="1:24" s="126" customFormat="1" x14ac:dyDescent="0.2">
      <c r="A32" s="285">
        <f ca="1">INDIRECT(ADDRESS(Данные!$A24,4,1,1,"Данные"), 1)</f>
        <v>45280.354166666664</v>
      </c>
      <c r="B32" s="123">
        <f ca="1">ROUND(INDIRECT(ADDRESS(Данные!$A24,B$1,1,1,"Данные"), 1),2)</f>
        <v>3882.98</v>
      </c>
      <c r="C32" s="129">
        <f ca="1">ROUND(INDIRECT(ADDRESS(Данные!$A24,C$1,1,1,"Данные"), 1),2)</f>
        <v>1223</v>
      </c>
      <c r="D32" s="152">
        <f ca="1">(B32-B31)*D$10</f>
        <v>119.99999999989086</v>
      </c>
      <c r="E32" s="316">
        <f ca="1">(C32-C31)*D$10</f>
        <v>0</v>
      </c>
      <c r="F32" s="346">
        <f ca="1">ROUND(INDIRECT(ADDRESS(Данные!$A24,F$1,1,1,"Данные"), 1),2)</f>
        <v>11577.33</v>
      </c>
      <c r="G32" s="129">
        <f ca="1">ROUND(INDIRECT(ADDRESS(Данные!$A24,G$1,1,1,"Данные"), 1),2)</f>
        <v>5712.99</v>
      </c>
      <c r="H32" s="152">
        <f ca="1">(F32-F31)*H$10</f>
        <v>120.00000000080036</v>
      </c>
      <c r="I32" s="314">
        <f ca="1">(G32-G31)*H$10</f>
        <v>10.000000000218279</v>
      </c>
      <c r="J32" s="349">
        <f ca="1">ROUND(INDIRECT(ADDRESS(Данные!$A24,J$1,1,1,"Данные"), 1),2)</f>
        <v>25944.44</v>
      </c>
      <c r="K32" s="129">
        <f ca="1">ROUND(INDIRECT(ADDRESS(Данные!$A24,K$1,1,1,"Данные"), 1),2)</f>
        <v>7722.03</v>
      </c>
      <c r="L32" s="152">
        <f ca="1">(J32-J31)*L$10</f>
        <v>99.999999998544808</v>
      </c>
      <c r="M32" s="316">
        <f ca="1">(K32-K31)*L$10</f>
        <v>9.999999999308784</v>
      </c>
      <c r="N32" s="346">
        <f ca="1">ROUND(INDIRECT(ADDRESS(Данные!$A24,N$1,1,1,"Данные"), 1),2)</f>
        <v>13978.43</v>
      </c>
      <c r="O32" s="129">
        <f ca="1">ROUND(INDIRECT(ADDRESS(Данные!$A24,O$1,1,1,"Данные"), 1),2)</f>
        <v>3613.88</v>
      </c>
      <c r="P32" s="152">
        <f ca="1">(N32-N31)*P$10</f>
        <v>159.99999999985448</v>
      </c>
      <c r="Q32" s="314">
        <f ca="1">(O32-O31)*P$10</f>
        <v>20.000000000436557</v>
      </c>
      <c r="R32" s="349">
        <f ca="1">ROUND(INDIRECT(ADDRESS(Данные!$A24,R$1,1,1,"Данные"), 1),2)</f>
        <v>8910.7800000000007</v>
      </c>
      <c r="S32" s="129">
        <f ca="1">ROUND(INDIRECT(ADDRESS(Данные!$A24,S$1,1,1,"Данные"), 1),2)</f>
        <v>2470.25</v>
      </c>
      <c r="T32" s="152">
        <f ca="1">(R32-R31)*T$10</f>
        <v>159.99999999985448</v>
      </c>
      <c r="U32" s="316">
        <f ca="1">(S32-S31)*T$10</f>
        <v>20.000000000436557</v>
      </c>
      <c r="V32" s="331">
        <f t="shared" ca="1" si="0"/>
        <v>45280.354166666664</v>
      </c>
      <c r="W32" s="335">
        <f t="shared" ca="1" si="1"/>
        <v>659.99999999894499</v>
      </c>
      <c r="X32" s="339">
        <f t="shared" ca="1" si="2"/>
        <v>60.000000000400178</v>
      </c>
    </row>
    <row r="33" spans="1:24" s="126" customFormat="1" x14ac:dyDescent="0.2">
      <c r="A33" s="285">
        <f ca="1">INDIRECT(ADDRESS(Данные!$A25,4,1,1,"Данные"), 1)</f>
        <v>45280.375</v>
      </c>
      <c r="B33" s="123">
        <f ca="1">ROUND(INDIRECT(ADDRESS(Данные!$A25,B$1,1,1,"Данные"), 1),2)</f>
        <v>3883.04</v>
      </c>
      <c r="C33" s="129">
        <f ca="1">ROUND(INDIRECT(ADDRESS(Данные!$A25,C$1,1,1,"Данные"), 1),2)</f>
        <v>1223.01</v>
      </c>
      <c r="D33" s="152">
        <f ca="1">(B33-B31)*D$10</f>
        <v>239.99999999978172</v>
      </c>
      <c r="E33" s="316">
        <f ca="1">(C33-C31)*D$10</f>
        <v>19.99999999998181</v>
      </c>
      <c r="F33" s="346">
        <f ca="1">ROUND(INDIRECT(ADDRESS(Данные!$A25,F$1,1,1,"Данные"), 1),2)</f>
        <v>11577.45</v>
      </c>
      <c r="G33" s="129">
        <f ca="1">ROUND(INDIRECT(ADDRESS(Данные!$A25,G$1,1,1,"Данные"), 1),2)</f>
        <v>5713.01</v>
      </c>
      <c r="H33" s="152">
        <f ca="1">(F33-F31)*H$10</f>
        <v>240.00000000160071</v>
      </c>
      <c r="I33" s="314">
        <f ca="1">(G33-G31)*H$10</f>
        <v>30.000000000654836</v>
      </c>
      <c r="J33" s="349">
        <f ca="1">ROUND(INDIRECT(ADDRESS(Данные!$A25,J$1,1,1,"Данные"), 1),2)</f>
        <v>25944.54</v>
      </c>
      <c r="K33" s="129">
        <f ca="1">ROUND(INDIRECT(ADDRESS(Данные!$A25,K$1,1,1,"Данные"), 1),2)</f>
        <v>7722.04</v>
      </c>
      <c r="L33" s="152">
        <f ca="1">(J33-J31)*L$10</f>
        <v>200.0000000007276</v>
      </c>
      <c r="M33" s="316">
        <f ca="1">(K33-K31)*L$10</f>
        <v>19.999999999527063</v>
      </c>
      <c r="N33" s="346">
        <f ca="1">ROUND(INDIRECT(ADDRESS(Данные!$A25,N$1,1,1,"Данные"), 1),2)</f>
        <v>13978.52</v>
      </c>
      <c r="O33" s="129">
        <f ca="1">ROUND(INDIRECT(ADDRESS(Данные!$A25,O$1,1,1,"Данные"), 1),2)</f>
        <v>3613.89</v>
      </c>
      <c r="P33" s="152">
        <f ca="1">(N33-N31)*P$10</f>
        <v>340.00000000014552</v>
      </c>
      <c r="Q33" s="314">
        <f ca="1">(O33-O31)*P$10</f>
        <v>39.99999999996362</v>
      </c>
      <c r="R33" s="349">
        <f ca="1">ROUND(INDIRECT(ADDRESS(Данные!$A25,R$1,1,1,"Данные"), 1),2)</f>
        <v>8910.85</v>
      </c>
      <c r="S33" s="129">
        <f ca="1">ROUND(INDIRECT(ADDRESS(Данные!$A25,S$1,1,1,"Данные"), 1),2)</f>
        <v>2470.27</v>
      </c>
      <c r="T33" s="152">
        <f ca="1">(R33-R31)*T$10</f>
        <v>299.9999999992724</v>
      </c>
      <c r="U33" s="316">
        <f ca="1">(S33-S31)*T$10</f>
        <v>60.000000000400178</v>
      </c>
      <c r="V33" s="331">
        <f t="shared" ca="1" si="0"/>
        <v>45280.375</v>
      </c>
      <c r="W33" s="335">
        <f t="shared" ca="1" si="1"/>
        <v>1320.000000001528</v>
      </c>
      <c r="X33" s="339">
        <f t="shared" ca="1" si="2"/>
        <v>170.00000000052751</v>
      </c>
    </row>
    <row r="34" spans="1:24" s="126" customFormat="1" x14ac:dyDescent="0.2">
      <c r="A34" s="285">
        <f ca="1">INDIRECT(ADDRESS(Данные!$A26,4,1,1,"Данные"), 1)</f>
        <v>45280.395833333336</v>
      </c>
      <c r="B34" s="123">
        <f ca="1">ROUND(INDIRECT(ADDRESS(Данные!$A26,B$1,1,1,"Данные"), 1),2)</f>
        <v>3883.1</v>
      </c>
      <c r="C34" s="129">
        <f ca="1">ROUND(INDIRECT(ADDRESS(Данные!$A26,C$1,1,1,"Данные"), 1),2)</f>
        <v>1223.01</v>
      </c>
      <c r="D34" s="152">
        <f ca="1">(B34-B33)*D$10</f>
        <v>119.99999999989086</v>
      </c>
      <c r="E34" s="316">
        <f ca="1">(C34-C33)*D$10</f>
        <v>0</v>
      </c>
      <c r="F34" s="346">
        <f ca="1">ROUND(INDIRECT(ADDRESS(Данные!$A26,F$1,1,1,"Данные"), 1),2)</f>
        <v>11577.56</v>
      </c>
      <c r="G34" s="129">
        <f ca="1">ROUND(INDIRECT(ADDRESS(Данные!$A26,G$1,1,1,"Данные"), 1),2)</f>
        <v>5713.02</v>
      </c>
      <c r="H34" s="152">
        <f ca="1">(F34-F33)*H$10</f>
        <v>109.99999999876309</v>
      </c>
      <c r="I34" s="314">
        <f ca="1">(G34-G33)*H$10</f>
        <v>10.000000000218279</v>
      </c>
      <c r="J34" s="349">
        <f ca="1">ROUND(INDIRECT(ADDRESS(Данные!$A26,J$1,1,1,"Данные"), 1),2)</f>
        <v>25944.63</v>
      </c>
      <c r="K34" s="129">
        <f ca="1">ROUND(INDIRECT(ADDRESS(Данные!$A26,K$1,1,1,"Данные"), 1),2)</f>
        <v>7722.05</v>
      </c>
      <c r="L34" s="152">
        <f ca="1">(J34-J33)*L$10</f>
        <v>90.000000000145519</v>
      </c>
      <c r="M34" s="316">
        <f ca="1">(K34-K33)*L$10</f>
        <v>10.000000000218279</v>
      </c>
      <c r="N34" s="346">
        <f ca="1">ROUND(INDIRECT(ADDRESS(Данные!$A26,N$1,1,1,"Данные"), 1),2)</f>
        <v>13978.61</v>
      </c>
      <c r="O34" s="129">
        <f ca="1">ROUND(INDIRECT(ADDRESS(Данные!$A26,O$1,1,1,"Данные"), 1),2)</f>
        <v>3613.9</v>
      </c>
      <c r="P34" s="152">
        <f ca="1">(N34-N33)*P$10</f>
        <v>180.00000000029104</v>
      </c>
      <c r="Q34" s="314">
        <f ca="1">(O34-O33)*P$10</f>
        <v>20.000000000436557</v>
      </c>
      <c r="R34" s="349">
        <f ca="1">ROUND(INDIRECT(ADDRESS(Данные!$A26,R$1,1,1,"Данные"), 1),2)</f>
        <v>8910.93</v>
      </c>
      <c r="S34" s="129">
        <f ca="1">ROUND(INDIRECT(ADDRESS(Данные!$A26,S$1,1,1,"Данные"), 1),2)</f>
        <v>2470.2800000000002</v>
      </c>
      <c r="T34" s="152">
        <f ca="1">(R34-R33)*T$10</f>
        <v>159.99999999985448</v>
      </c>
      <c r="U34" s="316">
        <f ca="1">(S34-S33)*T$10</f>
        <v>20.000000000436557</v>
      </c>
      <c r="V34" s="331">
        <f t="shared" ca="1" si="0"/>
        <v>45280.395833333336</v>
      </c>
      <c r="W34" s="335">
        <f t="shared" ca="1" si="1"/>
        <v>659.99999999894499</v>
      </c>
      <c r="X34" s="339">
        <f t="shared" ca="1" si="2"/>
        <v>60.000000001309672</v>
      </c>
    </row>
    <row r="35" spans="1:24" s="126" customFormat="1" x14ac:dyDescent="0.2">
      <c r="A35" s="285">
        <f ca="1">INDIRECT(ADDRESS(Данные!$A27,4,1,1,"Данные"), 1)</f>
        <v>45280.416666666664</v>
      </c>
      <c r="B35" s="123">
        <f ca="1">ROUND(INDIRECT(ADDRESS(Данные!$A27,B$1,1,1,"Данные"), 1),2)</f>
        <v>3883.15</v>
      </c>
      <c r="C35" s="129">
        <f ca="1">ROUND(INDIRECT(ADDRESS(Данные!$A27,C$1,1,1,"Данные"), 1),2)</f>
        <v>1223.02</v>
      </c>
      <c r="D35" s="152">
        <f ca="1">(B35-B33)*D$10</f>
        <v>220.00000000025466</v>
      </c>
      <c r="E35" s="316">
        <f ca="1">(C35-C33)*D$10</f>
        <v>19.99999999998181</v>
      </c>
      <c r="F35" s="346">
        <f ca="1">ROUND(INDIRECT(ADDRESS(Данные!$A27,F$1,1,1,"Данные"), 1),2)</f>
        <v>11577.67</v>
      </c>
      <c r="G35" s="129">
        <f ca="1">ROUND(INDIRECT(ADDRESS(Данные!$A27,G$1,1,1,"Данные"), 1),2)</f>
        <v>5713.03</v>
      </c>
      <c r="H35" s="152">
        <f ca="1">(F35-F33)*H$10</f>
        <v>219.99999999934516</v>
      </c>
      <c r="I35" s="314">
        <f ca="1">(G35-G33)*H$10</f>
        <v>19.999999999527063</v>
      </c>
      <c r="J35" s="349">
        <f ca="1">ROUND(INDIRECT(ADDRESS(Данные!$A27,J$1,1,1,"Данные"), 1),2)</f>
        <v>25944.720000000001</v>
      </c>
      <c r="K35" s="129">
        <f ca="1">ROUND(INDIRECT(ADDRESS(Данные!$A27,K$1,1,1,"Данные"), 1),2)</f>
        <v>7722.06</v>
      </c>
      <c r="L35" s="152">
        <f ca="1">(J35-J33)*L$10</f>
        <v>180.00000000029104</v>
      </c>
      <c r="M35" s="316">
        <f ca="1">(K35-K33)*L$10</f>
        <v>20.000000000436557</v>
      </c>
      <c r="N35" s="346">
        <f ca="1">ROUND(INDIRECT(ADDRESS(Данные!$A27,N$1,1,1,"Данные"), 1),2)</f>
        <v>13978.69</v>
      </c>
      <c r="O35" s="129">
        <f ca="1">ROUND(INDIRECT(ADDRESS(Данные!$A27,O$1,1,1,"Данные"), 1),2)</f>
        <v>3613.91</v>
      </c>
      <c r="P35" s="152">
        <f ca="1">(N35-N33)*P$10</f>
        <v>340.00000000014552</v>
      </c>
      <c r="Q35" s="314">
        <f ca="1">(O35-O33)*P$10</f>
        <v>39.99999999996362</v>
      </c>
      <c r="R35" s="349">
        <f ca="1">ROUND(INDIRECT(ADDRESS(Данные!$A27,R$1,1,1,"Данные"), 1),2)</f>
        <v>8911.01</v>
      </c>
      <c r="S35" s="129">
        <f ca="1">ROUND(INDIRECT(ADDRESS(Данные!$A27,S$1,1,1,"Данные"), 1),2)</f>
        <v>2470.29</v>
      </c>
      <c r="T35" s="152">
        <f ca="1">(R35-R33)*T$10</f>
        <v>319.99999999970896</v>
      </c>
      <c r="U35" s="316">
        <f ca="1">(S35-S33)*T$10</f>
        <v>39.99999999996362</v>
      </c>
      <c r="V35" s="331">
        <f t="shared" ca="1" si="0"/>
        <v>45280.416666666664</v>
      </c>
      <c r="W35" s="335">
        <f t="shared" ca="1" si="1"/>
        <v>1279.9999999997453</v>
      </c>
      <c r="X35" s="339">
        <f t="shared" ca="1" si="2"/>
        <v>139.99999999987267</v>
      </c>
    </row>
    <row r="36" spans="1:24" s="126" customFormat="1" x14ac:dyDescent="0.2">
      <c r="A36" s="285">
        <f ca="1">INDIRECT(ADDRESS(Данные!$A28,4,1,1,"Данные"), 1)</f>
        <v>45280.4375</v>
      </c>
      <c r="B36" s="123">
        <f ca="1">ROUND(INDIRECT(ADDRESS(Данные!$A28,B$1,1,1,"Данные"), 1),2)</f>
        <v>3883.21</v>
      </c>
      <c r="C36" s="129">
        <f ca="1">ROUND(INDIRECT(ADDRESS(Данные!$A28,C$1,1,1,"Данные"), 1),2)</f>
        <v>1223.02</v>
      </c>
      <c r="D36" s="152">
        <f ca="1">(B36-B35)*D$10</f>
        <v>119.99999999989086</v>
      </c>
      <c r="E36" s="316">
        <f ca="1">(C36-C35)*D$10</f>
        <v>0</v>
      </c>
      <c r="F36" s="346">
        <f ca="1">ROUND(INDIRECT(ADDRESS(Данные!$A28,F$1,1,1,"Данные"), 1),2)</f>
        <v>11577.78</v>
      </c>
      <c r="G36" s="129">
        <f ca="1">ROUND(INDIRECT(ADDRESS(Данные!$A28,G$1,1,1,"Данные"), 1),2)</f>
        <v>5713.05</v>
      </c>
      <c r="H36" s="152">
        <f ca="1">(F36-F35)*H$10</f>
        <v>110.00000000058208</v>
      </c>
      <c r="I36" s="314">
        <f ca="1">(G36-G35)*H$10</f>
        <v>20.000000000436557</v>
      </c>
      <c r="J36" s="349">
        <f ca="1">ROUND(INDIRECT(ADDRESS(Данные!$A28,J$1,1,1,"Данные"), 1),2)</f>
        <v>25944.81</v>
      </c>
      <c r="K36" s="129">
        <f ca="1">ROUND(INDIRECT(ADDRESS(Данные!$A28,K$1,1,1,"Данные"), 1),2)</f>
        <v>7722.07</v>
      </c>
      <c r="L36" s="152">
        <f ca="1">(J36-J35)*L$10</f>
        <v>90.000000000145519</v>
      </c>
      <c r="M36" s="316">
        <f ca="1">(K36-K35)*L$10</f>
        <v>9.999999999308784</v>
      </c>
      <c r="N36" s="346">
        <f ca="1">ROUND(INDIRECT(ADDRESS(Данные!$A28,N$1,1,1,"Данные"), 1),2)</f>
        <v>13978.77</v>
      </c>
      <c r="O36" s="129">
        <f ca="1">ROUND(INDIRECT(ADDRESS(Данные!$A28,O$1,1,1,"Данные"), 1),2)</f>
        <v>3613.91</v>
      </c>
      <c r="P36" s="152">
        <f ca="1">(N36-N35)*P$10</f>
        <v>159.99999999985448</v>
      </c>
      <c r="Q36" s="314">
        <f ca="1">(O36-O35)*P$10</f>
        <v>0</v>
      </c>
      <c r="R36" s="349">
        <f ca="1">ROUND(INDIRECT(ADDRESS(Данные!$A28,R$1,1,1,"Данные"), 1),2)</f>
        <v>8911.08</v>
      </c>
      <c r="S36" s="129">
        <f ca="1">ROUND(INDIRECT(ADDRESS(Данные!$A28,S$1,1,1,"Данные"), 1),2)</f>
        <v>2470.3000000000002</v>
      </c>
      <c r="T36" s="152">
        <f ca="1">(R36-R35)*T$10</f>
        <v>139.99999999941792</v>
      </c>
      <c r="U36" s="316">
        <f ca="1">(S36-S35)*T$10</f>
        <v>20.000000000436557</v>
      </c>
      <c r="V36" s="331">
        <f t="shared" ca="1" si="0"/>
        <v>45280.4375</v>
      </c>
      <c r="W36" s="335">
        <f t="shared" ca="1" si="1"/>
        <v>619.99999999989086</v>
      </c>
      <c r="X36" s="339">
        <f t="shared" ca="1" si="2"/>
        <v>50.000000000181899</v>
      </c>
    </row>
    <row r="37" spans="1:24" s="126" customFormat="1" x14ac:dyDescent="0.2">
      <c r="A37" s="285">
        <f ca="1">INDIRECT(ADDRESS(Данные!$A29,4,1,1,"Данные"), 1)</f>
        <v>45280.458333333336</v>
      </c>
      <c r="B37" s="123">
        <f ca="1">ROUND(INDIRECT(ADDRESS(Данные!$A29,B$1,1,1,"Данные"), 1),2)</f>
        <v>3883.27</v>
      </c>
      <c r="C37" s="129">
        <f ca="1">ROUND(INDIRECT(ADDRESS(Данные!$A29,C$1,1,1,"Данные"), 1),2)</f>
        <v>1223.02</v>
      </c>
      <c r="D37" s="152">
        <f ca="1">(B37-B35)*D$10</f>
        <v>239.99999999978172</v>
      </c>
      <c r="E37" s="316">
        <f ca="1">(C37-C35)*D$10</f>
        <v>0</v>
      </c>
      <c r="F37" s="346">
        <f ca="1">ROUND(INDIRECT(ADDRESS(Данные!$A29,F$1,1,1,"Данные"), 1),2)</f>
        <v>11577.89</v>
      </c>
      <c r="G37" s="129">
        <f ca="1">ROUND(INDIRECT(ADDRESS(Данные!$A29,G$1,1,1,"Данные"), 1),2)</f>
        <v>5713.06</v>
      </c>
      <c r="H37" s="152">
        <f ca="1">(F37-F35)*H$10</f>
        <v>219.99999999934516</v>
      </c>
      <c r="I37" s="314">
        <f ca="1">(G37-G35)*H$10</f>
        <v>30.000000000654836</v>
      </c>
      <c r="J37" s="349">
        <f ca="1">ROUND(INDIRECT(ADDRESS(Данные!$A29,J$1,1,1,"Данные"), 1),2)</f>
        <v>25944.9</v>
      </c>
      <c r="K37" s="129">
        <f ca="1">ROUND(INDIRECT(ADDRESS(Данные!$A29,K$1,1,1,"Данные"), 1),2)</f>
        <v>7722.08</v>
      </c>
      <c r="L37" s="152">
        <f ca="1">(J37-J35)*L$10</f>
        <v>180.00000000029104</v>
      </c>
      <c r="M37" s="316">
        <f ca="1">(K37-K35)*L$10</f>
        <v>19.999999999527063</v>
      </c>
      <c r="N37" s="346">
        <f ca="1">ROUND(INDIRECT(ADDRESS(Данные!$A29,N$1,1,1,"Данные"), 1),2)</f>
        <v>13978.85</v>
      </c>
      <c r="O37" s="129">
        <f ca="1">ROUND(INDIRECT(ADDRESS(Данные!$A29,O$1,1,1,"Данные"), 1),2)</f>
        <v>3613.92</v>
      </c>
      <c r="P37" s="152">
        <f ca="1">(N37-N35)*P$10</f>
        <v>319.99999999970896</v>
      </c>
      <c r="Q37" s="314">
        <f ca="1">(O37-O35)*P$10</f>
        <v>20.000000000436557</v>
      </c>
      <c r="R37" s="349">
        <f ca="1">ROUND(INDIRECT(ADDRESS(Данные!$A29,R$1,1,1,"Данные"), 1),2)</f>
        <v>8911.15</v>
      </c>
      <c r="S37" s="129">
        <f ca="1">ROUND(INDIRECT(ADDRESS(Данные!$A29,S$1,1,1,"Данные"), 1),2)</f>
        <v>2470.31</v>
      </c>
      <c r="T37" s="152">
        <f ca="1">(R37-R35)*T$10</f>
        <v>279.99999999883585</v>
      </c>
      <c r="U37" s="316">
        <f ca="1">(S37-S35)*T$10</f>
        <v>39.99999999996362</v>
      </c>
      <c r="V37" s="331">
        <f t="shared" ca="1" si="0"/>
        <v>45280.458333333336</v>
      </c>
      <c r="W37" s="335">
        <f t="shared" ca="1" si="1"/>
        <v>1239.9999999979627</v>
      </c>
      <c r="X37" s="339">
        <f t="shared" ca="1" si="2"/>
        <v>110.00000000058208</v>
      </c>
    </row>
    <row r="38" spans="1:24" s="126" customFormat="1" x14ac:dyDescent="0.2">
      <c r="A38" s="285">
        <f ca="1">INDIRECT(ADDRESS(Данные!$A30,4,1,1,"Данные"), 1)</f>
        <v>45280.479166666664</v>
      </c>
      <c r="B38" s="123">
        <f ca="1">ROUND(INDIRECT(ADDRESS(Данные!$A30,B$1,1,1,"Данные"), 1),2)</f>
        <v>3883.32</v>
      </c>
      <c r="C38" s="129">
        <f ca="1">ROUND(INDIRECT(ADDRESS(Данные!$A30,C$1,1,1,"Данные"), 1),2)</f>
        <v>1223.03</v>
      </c>
      <c r="D38" s="152">
        <f ca="1">(B38-B37)*D$10</f>
        <v>100.0000000003638</v>
      </c>
      <c r="E38" s="316">
        <f ca="1">(C38-C37)*D$10</f>
        <v>19.99999999998181</v>
      </c>
      <c r="F38" s="346">
        <f ca="1">ROUND(INDIRECT(ADDRESS(Данные!$A30,F$1,1,1,"Данные"), 1),2)</f>
        <v>11578</v>
      </c>
      <c r="G38" s="129">
        <f ca="1">ROUND(INDIRECT(ADDRESS(Данные!$A30,G$1,1,1,"Данные"), 1),2)</f>
        <v>5713.07</v>
      </c>
      <c r="H38" s="152">
        <f ca="1">(F38-F37)*H$10</f>
        <v>110.00000000058208</v>
      </c>
      <c r="I38" s="314">
        <f ca="1">(G38-G37)*H$10</f>
        <v>9.999999999308784</v>
      </c>
      <c r="J38" s="349">
        <f ca="1">ROUND(INDIRECT(ADDRESS(Данные!$A30,J$1,1,1,"Данные"), 1),2)</f>
        <v>25944.99</v>
      </c>
      <c r="K38" s="129">
        <f ca="1">ROUND(INDIRECT(ADDRESS(Данные!$A30,K$1,1,1,"Данные"), 1),2)</f>
        <v>7722.09</v>
      </c>
      <c r="L38" s="152">
        <f ca="1">(J38-J37)*L$10</f>
        <v>90.000000000145519</v>
      </c>
      <c r="M38" s="316">
        <f ca="1">(K38-K37)*L$10</f>
        <v>10.000000000218279</v>
      </c>
      <c r="N38" s="346">
        <f ca="1">ROUND(INDIRECT(ADDRESS(Данные!$A30,N$1,1,1,"Данные"), 1),2)</f>
        <v>13978.93</v>
      </c>
      <c r="O38" s="129">
        <f ca="1">ROUND(INDIRECT(ADDRESS(Данные!$A30,O$1,1,1,"Данные"), 1),2)</f>
        <v>3613.93</v>
      </c>
      <c r="P38" s="152">
        <f ca="1">(N38-N37)*P$10</f>
        <v>159.99999999985448</v>
      </c>
      <c r="Q38" s="314">
        <f ca="1">(O38-O37)*P$10</f>
        <v>19.999999999527063</v>
      </c>
      <c r="R38" s="349">
        <f ca="1">ROUND(INDIRECT(ADDRESS(Данные!$A30,R$1,1,1,"Данные"), 1),2)</f>
        <v>8911.23</v>
      </c>
      <c r="S38" s="129">
        <f ca="1">ROUND(INDIRECT(ADDRESS(Данные!$A30,S$1,1,1,"Данные"), 1),2)</f>
        <v>2470.3200000000002</v>
      </c>
      <c r="T38" s="152">
        <f ca="1">(R38-R37)*T$10</f>
        <v>159.99999999985448</v>
      </c>
      <c r="U38" s="316">
        <f ca="1">(S38-S37)*T$10</f>
        <v>20.000000000436557</v>
      </c>
      <c r="V38" s="331">
        <f t="shared" ca="1" si="0"/>
        <v>45280.479166666664</v>
      </c>
      <c r="W38" s="335">
        <f t="shared" ca="1" si="1"/>
        <v>620.00000000080036</v>
      </c>
      <c r="X38" s="339">
        <f t="shared" ca="1" si="2"/>
        <v>79.999999999472493</v>
      </c>
    </row>
    <row r="39" spans="1:24" s="126" customFormat="1" x14ac:dyDescent="0.2">
      <c r="A39" s="285">
        <f ca="1">INDIRECT(ADDRESS(Данные!$A31,4,1,1,"Данные"), 1)</f>
        <v>45280.5</v>
      </c>
      <c r="B39" s="123">
        <f ca="1">ROUND(INDIRECT(ADDRESS(Данные!$A31,B$1,1,1,"Данные"), 1),2)</f>
        <v>3883.38</v>
      </c>
      <c r="C39" s="129">
        <f ca="1">ROUND(INDIRECT(ADDRESS(Данные!$A31,C$1,1,1,"Данные"), 1),2)</f>
        <v>1223.04</v>
      </c>
      <c r="D39" s="152">
        <f ca="1">(B39-B37)*D$10</f>
        <v>220.00000000025466</v>
      </c>
      <c r="E39" s="316">
        <f ca="1">(C39-C37)*D$10</f>
        <v>39.99999999996362</v>
      </c>
      <c r="F39" s="346">
        <f ca="1">ROUND(INDIRECT(ADDRESS(Данные!$A31,F$1,1,1,"Данные"), 1),2)</f>
        <v>11578.11</v>
      </c>
      <c r="G39" s="129">
        <f ca="1">ROUND(INDIRECT(ADDRESS(Данные!$A31,G$1,1,1,"Данные"), 1),2)</f>
        <v>5713.09</v>
      </c>
      <c r="H39" s="152">
        <f ca="1">(F39-F37)*H$10</f>
        <v>220.00000000116415</v>
      </c>
      <c r="I39" s="314">
        <f ca="1">(G39-G37)*H$10</f>
        <v>29.999999999745341</v>
      </c>
      <c r="J39" s="349">
        <f ca="1">ROUND(INDIRECT(ADDRESS(Данные!$A31,J$1,1,1,"Данные"), 1),2)</f>
        <v>25945.08</v>
      </c>
      <c r="K39" s="129">
        <f ca="1">ROUND(INDIRECT(ADDRESS(Данные!$A31,K$1,1,1,"Данные"), 1),2)</f>
        <v>7722.1</v>
      </c>
      <c r="L39" s="152">
        <f ca="1">(J39-J37)*L$10</f>
        <v>180.00000000029104</v>
      </c>
      <c r="M39" s="316">
        <f ca="1">(K39-K37)*L$10</f>
        <v>20.000000000436557</v>
      </c>
      <c r="N39" s="346">
        <f ca="1">ROUND(INDIRECT(ADDRESS(Данные!$A31,N$1,1,1,"Данные"), 1),2)</f>
        <v>13979.01</v>
      </c>
      <c r="O39" s="129">
        <f ca="1">ROUND(INDIRECT(ADDRESS(Данные!$A31,O$1,1,1,"Данные"), 1),2)</f>
        <v>3613.94</v>
      </c>
      <c r="P39" s="152">
        <f ca="1">(N39-N37)*P$10</f>
        <v>319.99999999970896</v>
      </c>
      <c r="Q39" s="314">
        <f ca="1">(O39-O37)*P$10</f>
        <v>39.99999999996362</v>
      </c>
      <c r="R39" s="349">
        <f ca="1">ROUND(INDIRECT(ADDRESS(Данные!$A31,R$1,1,1,"Данные"), 1),2)</f>
        <v>8911.31</v>
      </c>
      <c r="S39" s="129">
        <f ca="1">ROUND(INDIRECT(ADDRESS(Данные!$A31,S$1,1,1,"Данные"), 1),2)</f>
        <v>2470.33</v>
      </c>
      <c r="T39" s="152">
        <f ca="1">(R39-R37)*T$10</f>
        <v>319.99999999970896</v>
      </c>
      <c r="U39" s="316">
        <f ca="1">(S39-S37)*T$10</f>
        <v>39.99999999996362</v>
      </c>
      <c r="V39" s="331">
        <f t="shared" ca="1" si="0"/>
        <v>45280.5</v>
      </c>
      <c r="W39" s="335">
        <f t="shared" ca="1" si="1"/>
        <v>1260.0000000011278</v>
      </c>
      <c r="X39" s="339">
        <f t="shared" ca="1" si="2"/>
        <v>170.00000000007276</v>
      </c>
    </row>
    <row r="40" spans="1:24" s="126" customFormat="1" x14ac:dyDescent="0.2">
      <c r="A40" s="285">
        <f ca="1">INDIRECT(ADDRESS(Данные!$A32,4,1,1,"Данные"), 1)</f>
        <v>45280.520833333336</v>
      </c>
      <c r="B40" s="123">
        <f ca="1">ROUND(INDIRECT(ADDRESS(Данные!$A32,B$1,1,1,"Данные"), 1),2)</f>
        <v>3883.44</v>
      </c>
      <c r="C40" s="129">
        <f ca="1">ROUND(INDIRECT(ADDRESS(Данные!$A32,C$1,1,1,"Данные"), 1),2)</f>
        <v>1223.04</v>
      </c>
      <c r="D40" s="152">
        <f ca="1">(B40-B39)*D$10</f>
        <v>119.99999999989086</v>
      </c>
      <c r="E40" s="316">
        <f ca="1">(C40-C39)*D$10</f>
        <v>0</v>
      </c>
      <c r="F40" s="346">
        <f ca="1">ROUND(INDIRECT(ADDRESS(Данные!$A32,F$1,1,1,"Данные"), 1),2)</f>
        <v>11578.23</v>
      </c>
      <c r="G40" s="129">
        <f ca="1">ROUND(INDIRECT(ADDRESS(Данные!$A32,G$1,1,1,"Данные"), 1),2)</f>
        <v>5713.1</v>
      </c>
      <c r="H40" s="152">
        <f ca="1">(F40-F39)*H$10</f>
        <v>119.99999999898137</v>
      </c>
      <c r="I40" s="314">
        <f ca="1">(G40-G39)*H$10</f>
        <v>10.000000000218279</v>
      </c>
      <c r="J40" s="349">
        <f ca="1">ROUND(INDIRECT(ADDRESS(Данные!$A32,J$1,1,1,"Данные"), 1),2)</f>
        <v>25945.16</v>
      </c>
      <c r="K40" s="129">
        <f ca="1">ROUND(INDIRECT(ADDRESS(Данные!$A32,K$1,1,1,"Данные"), 1),2)</f>
        <v>7722.12</v>
      </c>
      <c r="L40" s="152">
        <f ca="1">(J40-J39)*L$10</f>
        <v>79.999999998108251</v>
      </c>
      <c r="M40" s="316">
        <f ca="1">(K40-K39)*L$10</f>
        <v>19.999999999527063</v>
      </c>
      <c r="N40" s="346">
        <f ca="1">ROUND(INDIRECT(ADDRESS(Данные!$A32,N$1,1,1,"Данные"), 1),2)</f>
        <v>13979.1</v>
      </c>
      <c r="O40" s="129">
        <f ca="1">ROUND(INDIRECT(ADDRESS(Данные!$A32,O$1,1,1,"Данные"), 1),2)</f>
        <v>3613.95</v>
      </c>
      <c r="P40" s="152">
        <f ca="1">(N40-N39)*P$10</f>
        <v>180.00000000029104</v>
      </c>
      <c r="Q40" s="314">
        <f ca="1">(O40-O39)*P$10</f>
        <v>19.999999999527063</v>
      </c>
      <c r="R40" s="349">
        <f ca="1">ROUND(INDIRECT(ADDRESS(Данные!$A32,R$1,1,1,"Данные"), 1),2)</f>
        <v>8911.39</v>
      </c>
      <c r="S40" s="129">
        <f ca="1">ROUND(INDIRECT(ADDRESS(Данные!$A32,S$1,1,1,"Данные"), 1),2)</f>
        <v>2470.35</v>
      </c>
      <c r="T40" s="152">
        <f ca="1">(R40-R39)*T$10</f>
        <v>159.99999999985448</v>
      </c>
      <c r="U40" s="316">
        <f ca="1">(S40-S39)*T$10</f>
        <v>39.99999999996362</v>
      </c>
      <c r="V40" s="331">
        <f t="shared" ca="1" si="0"/>
        <v>45280.520833333336</v>
      </c>
      <c r="W40" s="335">
        <f t="shared" ca="1" si="1"/>
        <v>659.999999997126</v>
      </c>
      <c r="X40" s="339">
        <f t="shared" ca="1" si="2"/>
        <v>89.999999999236024</v>
      </c>
    </row>
    <row r="41" spans="1:24" s="126" customFormat="1" x14ac:dyDescent="0.2">
      <c r="A41" s="285">
        <f ca="1">INDIRECT(ADDRESS(Данные!$A33,4,1,1,"Данные"), 1)</f>
        <v>45280.541666666664</v>
      </c>
      <c r="B41" s="123">
        <f ca="1">ROUND(INDIRECT(ADDRESS(Данные!$A33,B$1,1,1,"Данные"), 1),2)</f>
        <v>3883.49</v>
      </c>
      <c r="C41" s="129">
        <f ca="1">ROUND(INDIRECT(ADDRESS(Данные!$A33,C$1,1,1,"Данные"), 1),2)</f>
        <v>1223.05</v>
      </c>
      <c r="D41" s="152">
        <f ca="1">(B41-B39)*D$10</f>
        <v>219.99999999934516</v>
      </c>
      <c r="E41" s="316">
        <f ca="1">(C41-C39)*D$10</f>
        <v>19.99999999998181</v>
      </c>
      <c r="F41" s="346">
        <f ca="1">ROUND(INDIRECT(ADDRESS(Данные!$A33,F$1,1,1,"Данные"), 1),2)</f>
        <v>11578.34</v>
      </c>
      <c r="G41" s="129">
        <f ca="1">ROUND(INDIRECT(ADDRESS(Данные!$A33,G$1,1,1,"Данные"), 1),2)</f>
        <v>5713.12</v>
      </c>
      <c r="H41" s="152">
        <f ca="1">(F41-F39)*H$10</f>
        <v>229.99999999956344</v>
      </c>
      <c r="I41" s="314">
        <f ca="1">(G41-G39)*H$10</f>
        <v>29.999999999745341</v>
      </c>
      <c r="J41" s="349">
        <f ca="1">ROUND(INDIRECT(ADDRESS(Данные!$A33,J$1,1,1,"Данные"), 1),2)</f>
        <v>25945.25</v>
      </c>
      <c r="K41" s="129">
        <f ca="1">ROUND(INDIRECT(ADDRESS(Данные!$A33,K$1,1,1,"Данные"), 1),2)</f>
        <v>7722.13</v>
      </c>
      <c r="L41" s="152">
        <f ca="1">(J41-J39)*L$10</f>
        <v>169.99999999825377</v>
      </c>
      <c r="M41" s="316">
        <f ca="1">(K41-K39)*L$10</f>
        <v>29.999999999745341</v>
      </c>
      <c r="N41" s="346">
        <f ca="1">ROUND(INDIRECT(ADDRESS(Данные!$A33,N$1,1,1,"Данные"), 1),2)</f>
        <v>13979.17</v>
      </c>
      <c r="O41" s="129">
        <f ca="1">ROUND(INDIRECT(ADDRESS(Данные!$A33,O$1,1,1,"Данные"), 1),2)</f>
        <v>3613.96</v>
      </c>
      <c r="P41" s="152">
        <f ca="1">(N41-N39)*P$10</f>
        <v>319.99999999970896</v>
      </c>
      <c r="Q41" s="314">
        <f ca="1">(O41-O39)*P$10</f>
        <v>39.99999999996362</v>
      </c>
      <c r="R41" s="349">
        <f ca="1">ROUND(INDIRECT(ADDRESS(Данные!$A33,R$1,1,1,"Данные"), 1),2)</f>
        <v>8911.4699999999993</v>
      </c>
      <c r="S41" s="129">
        <f ca="1">ROUND(INDIRECT(ADDRESS(Данные!$A33,S$1,1,1,"Данные"), 1),2)</f>
        <v>2470.36</v>
      </c>
      <c r="T41" s="152">
        <f ca="1">(R41-R39)*T$10</f>
        <v>319.99999999970896</v>
      </c>
      <c r="U41" s="316">
        <f ca="1">(S41-S39)*T$10</f>
        <v>60.000000000400178</v>
      </c>
      <c r="V41" s="331">
        <f t="shared" ca="1" si="0"/>
        <v>45280.541666666664</v>
      </c>
      <c r="W41" s="335">
        <f t="shared" ca="1" si="1"/>
        <v>1259.9999999965803</v>
      </c>
      <c r="X41" s="339">
        <f t="shared" ca="1" si="2"/>
        <v>179.99999999983629</v>
      </c>
    </row>
    <row r="42" spans="1:24" s="126" customFormat="1" x14ac:dyDescent="0.2">
      <c r="A42" s="285">
        <f ca="1">INDIRECT(ADDRESS(Данные!$A34,4,1,1,"Данные"), 1)</f>
        <v>45280.5625</v>
      </c>
      <c r="B42" s="123">
        <f ca="1">ROUND(INDIRECT(ADDRESS(Данные!$A34,B$1,1,1,"Данные"), 1),2)</f>
        <v>3883.55</v>
      </c>
      <c r="C42" s="129">
        <f ca="1">ROUND(INDIRECT(ADDRESS(Данные!$A34,C$1,1,1,"Данные"), 1),2)</f>
        <v>1223.05</v>
      </c>
      <c r="D42" s="152">
        <f ca="1">(B42-B41)*D$10</f>
        <v>120.00000000080036</v>
      </c>
      <c r="E42" s="316">
        <f ca="1">(C42-C41)*D$10</f>
        <v>0</v>
      </c>
      <c r="F42" s="346">
        <f ca="1">ROUND(INDIRECT(ADDRESS(Данные!$A34,F$1,1,1,"Данные"), 1),2)</f>
        <v>11578.45</v>
      </c>
      <c r="G42" s="129">
        <f ca="1">ROUND(INDIRECT(ADDRESS(Данные!$A34,G$1,1,1,"Данные"), 1),2)</f>
        <v>5713.13</v>
      </c>
      <c r="H42" s="152">
        <f ca="1">(F42-F41)*H$10</f>
        <v>110.00000000058208</v>
      </c>
      <c r="I42" s="314">
        <f ca="1">(G42-G41)*H$10</f>
        <v>10.000000000218279</v>
      </c>
      <c r="J42" s="349">
        <f ca="1">ROUND(INDIRECT(ADDRESS(Данные!$A34,J$1,1,1,"Данные"), 1),2)</f>
        <v>25945.34</v>
      </c>
      <c r="K42" s="129">
        <f ca="1">ROUND(INDIRECT(ADDRESS(Данные!$A34,K$1,1,1,"Данные"), 1),2)</f>
        <v>7722.14</v>
      </c>
      <c r="L42" s="152">
        <f ca="1">(J42-J41)*L$10</f>
        <v>90.000000000145519</v>
      </c>
      <c r="M42" s="316">
        <f ca="1">(K42-K41)*L$10</f>
        <v>10.000000000218279</v>
      </c>
      <c r="N42" s="346">
        <f ca="1">ROUND(INDIRECT(ADDRESS(Данные!$A34,N$1,1,1,"Данные"), 1),2)</f>
        <v>13979.26</v>
      </c>
      <c r="O42" s="129">
        <f ca="1">ROUND(INDIRECT(ADDRESS(Данные!$A34,O$1,1,1,"Данные"), 1),2)</f>
        <v>3613.97</v>
      </c>
      <c r="P42" s="152">
        <f ca="1">(N42-N41)*P$10</f>
        <v>180.00000000029104</v>
      </c>
      <c r="Q42" s="314">
        <f ca="1">(O42-O41)*P$10</f>
        <v>19.999999999527063</v>
      </c>
      <c r="R42" s="349">
        <f ca="1">ROUND(INDIRECT(ADDRESS(Данные!$A34,R$1,1,1,"Данные"), 1),2)</f>
        <v>8911.5400000000009</v>
      </c>
      <c r="S42" s="129">
        <f ca="1">ROUND(INDIRECT(ADDRESS(Данные!$A34,S$1,1,1,"Данные"), 1),2)</f>
        <v>2470.37</v>
      </c>
      <c r="T42" s="152">
        <f ca="1">(R42-R41)*T$10</f>
        <v>140.0000000030559</v>
      </c>
      <c r="U42" s="316">
        <f ca="1">(S42-S41)*T$10</f>
        <v>19.999999999527063</v>
      </c>
      <c r="V42" s="331">
        <f t="shared" ca="1" si="0"/>
        <v>45280.5625</v>
      </c>
      <c r="W42" s="335">
        <f t="shared" ca="1" si="1"/>
        <v>640.00000000487489</v>
      </c>
      <c r="X42" s="339">
        <f t="shared" ca="1" si="2"/>
        <v>59.999999999490683</v>
      </c>
    </row>
    <row r="43" spans="1:24" s="126" customFormat="1" x14ac:dyDescent="0.2">
      <c r="A43" s="285">
        <f ca="1">INDIRECT(ADDRESS(Данные!$A35,4,1,1,"Данные"), 1)</f>
        <v>45280.583333333336</v>
      </c>
      <c r="B43" s="123">
        <f ca="1">ROUND(INDIRECT(ADDRESS(Данные!$A35,B$1,1,1,"Данные"), 1),2)</f>
        <v>3883.6</v>
      </c>
      <c r="C43" s="129">
        <f ca="1">ROUND(INDIRECT(ADDRESS(Данные!$A35,C$1,1,1,"Данные"), 1),2)</f>
        <v>1223.05</v>
      </c>
      <c r="D43" s="152">
        <f ca="1">(B43-B41)*D$10</f>
        <v>220.00000000025466</v>
      </c>
      <c r="E43" s="316">
        <f ca="1">(C43-C41)*D$10</f>
        <v>0</v>
      </c>
      <c r="F43" s="346">
        <f ca="1">ROUND(INDIRECT(ADDRESS(Данные!$A35,F$1,1,1,"Данные"), 1),2)</f>
        <v>11578.56</v>
      </c>
      <c r="G43" s="129">
        <f ca="1">ROUND(INDIRECT(ADDRESS(Данные!$A35,G$1,1,1,"Данные"), 1),2)</f>
        <v>5713.15</v>
      </c>
      <c r="H43" s="152">
        <f ca="1">(F43-F41)*H$10</f>
        <v>219.99999999934516</v>
      </c>
      <c r="I43" s="314">
        <f ca="1">(G43-G41)*H$10</f>
        <v>29.999999999745341</v>
      </c>
      <c r="J43" s="349">
        <f ca="1">ROUND(INDIRECT(ADDRESS(Данные!$A35,J$1,1,1,"Данные"), 1),2)</f>
        <v>25945.43</v>
      </c>
      <c r="K43" s="129">
        <f ca="1">ROUND(INDIRECT(ADDRESS(Данные!$A35,K$1,1,1,"Данные"), 1),2)</f>
        <v>7722.15</v>
      </c>
      <c r="L43" s="152">
        <f ca="1">(J43-J41)*L$10</f>
        <v>180.00000000029104</v>
      </c>
      <c r="M43" s="316">
        <f ca="1">(K43-K41)*L$10</f>
        <v>19.999999999527063</v>
      </c>
      <c r="N43" s="346">
        <f ca="1">ROUND(INDIRECT(ADDRESS(Данные!$A35,N$1,1,1,"Данные"), 1),2)</f>
        <v>13979.34</v>
      </c>
      <c r="O43" s="129">
        <f ca="1">ROUND(INDIRECT(ADDRESS(Данные!$A35,O$1,1,1,"Данные"), 1),2)</f>
        <v>3613.98</v>
      </c>
      <c r="P43" s="152">
        <f ca="1">(N43-N41)*P$10</f>
        <v>340.00000000014552</v>
      </c>
      <c r="Q43" s="314">
        <f ca="1">(O43-O41)*P$10</f>
        <v>39.99999999996362</v>
      </c>
      <c r="R43" s="349">
        <f ca="1">ROUND(INDIRECT(ADDRESS(Данные!$A35,R$1,1,1,"Данные"), 1),2)</f>
        <v>8911.6</v>
      </c>
      <c r="S43" s="129">
        <f ca="1">ROUND(INDIRECT(ADDRESS(Данные!$A35,S$1,1,1,"Данные"), 1),2)</f>
        <v>2470.38</v>
      </c>
      <c r="T43" s="152">
        <f ca="1">(R43-R41)*T$10</f>
        <v>260.00000000203727</v>
      </c>
      <c r="U43" s="316">
        <f ca="1">(S43-S41)*T$10</f>
        <v>39.99999999996362</v>
      </c>
      <c r="V43" s="331">
        <f t="shared" ca="1" si="0"/>
        <v>45280.583333333336</v>
      </c>
      <c r="W43" s="335">
        <f t="shared" ca="1" si="1"/>
        <v>1220.0000000020736</v>
      </c>
      <c r="X43" s="339">
        <f t="shared" ca="1" si="2"/>
        <v>129.99999999919964</v>
      </c>
    </row>
    <row r="44" spans="1:24" s="126" customFormat="1" x14ac:dyDescent="0.2">
      <c r="A44" s="285">
        <f ca="1">INDIRECT(ADDRESS(Данные!$A36,4,1,1,"Данные"), 1)</f>
        <v>45280.604166666664</v>
      </c>
      <c r="B44" s="123">
        <f ca="1">ROUND(INDIRECT(ADDRESS(Данные!$A36,B$1,1,1,"Данные"), 1),2)</f>
        <v>3883.66</v>
      </c>
      <c r="C44" s="129">
        <f ca="1">ROUND(INDIRECT(ADDRESS(Данные!$A36,C$1,1,1,"Данные"), 1),2)</f>
        <v>1223.06</v>
      </c>
      <c r="D44" s="152">
        <f ca="1">(B44-B43)*D$10</f>
        <v>119.99999999989086</v>
      </c>
      <c r="E44" s="316">
        <f ca="1">(C44-C43)*D$10</f>
        <v>19.99999999998181</v>
      </c>
      <c r="F44" s="346">
        <f ca="1">ROUND(INDIRECT(ADDRESS(Данные!$A36,F$1,1,1,"Данные"), 1),2)</f>
        <v>11578.68</v>
      </c>
      <c r="G44" s="129">
        <f ca="1">ROUND(INDIRECT(ADDRESS(Данные!$A36,G$1,1,1,"Данные"), 1),2)</f>
        <v>5713.16</v>
      </c>
      <c r="H44" s="152">
        <f ca="1">(F44-F43)*H$10</f>
        <v>120.00000000080036</v>
      </c>
      <c r="I44" s="314">
        <f ca="1">(G44-G43)*H$10</f>
        <v>10.000000000218279</v>
      </c>
      <c r="J44" s="349">
        <f ca="1">ROUND(INDIRECT(ADDRESS(Данные!$A36,J$1,1,1,"Данные"), 1),2)</f>
        <v>25945.53</v>
      </c>
      <c r="K44" s="129">
        <f ca="1">ROUND(INDIRECT(ADDRESS(Данные!$A36,K$1,1,1,"Данные"), 1),2)</f>
        <v>7722.17</v>
      </c>
      <c r="L44" s="152">
        <f ca="1">(J44-J43)*L$10</f>
        <v>99.999999998544808</v>
      </c>
      <c r="M44" s="316">
        <f ca="1">(K44-K43)*L$10</f>
        <v>20.000000000436557</v>
      </c>
      <c r="N44" s="346">
        <f ca="1">ROUND(INDIRECT(ADDRESS(Данные!$A36,N$1,1,1,"Данные"), 1),2)</f>
        <v>13979.42</v>
      </c>
      <c r="O44" s="129">
        <f ca="1">ROUND(INDIRECT(ADDRESS(Данные!$A36,O$1,1,1,"Данные"), 1),2)</f>
        <v>3613.99</v>
      </c>
      <c r="P44" s="152">
        <f ca="1">(N44-N43)*P$10</f>
        <v>159.99999999985448</v>
      </c>
      <c r="Q44" s="314">
        <f ca="1">(O44-O43)*P$10</f>
        <v>19.999999999527063</v>
      </c>
      <c r="R44" s="349">
        <f ca="1">ROUND(INDIRECT(ADDRESS(Данные!$A36,R$1,1,1,"Данные"), 1),2)</f>
        <v>8911.68</v>
      </c>
      <c r="S44" s="129">
        <f ca="1">ROUND(INDIRECT(ADDRESS(Данные!$A36,S$1,1,1,"Данные"), 1),2)</f>
        <v>2470.39</v>
      </c>
      <c r="T44" s="152">
        <f ca="1">(R44-R43)*T$10</f>
        <v>159.99999999985448</v>
      </c>
      <c r="U44" s="316">
        <f ca="1">(S44-S43)*T$10</f>
        <v>19.999999999527063</v>
      </c>
      <c r="V44" s="331">
        <f t="shared" ca="1" si="0"/>
        <v>45280.604166666664</v>
      </c>
      <c r="W44" s="335">
        <f t="shared" ca="1" si="1"/>
        <v>659.99999999894499</v>
      </c>
      <c r="X44" s="339">
        <f t="shared" ca="1" si="2"/>
        <v>89.999999999690772</v>
      </c>
    </row>
    <row r="45" spans="1:24" s="126" customFormat="1" x14ac:dyDescent="0.2">
      <c r="A45" s="285">
        <f ca="1">INDIRECT(ADDRESS(Данные!$A37,4,1,1,"Данные"), 1)</f>
        <v>45280.625</v>
      </c>
      <c r="B45" s="123">
        <f ca="1">ROUND(INDIRECT(ADDRESS(Данные!$A37,B$1,1,1,"Данные"), 1),2)</f>
        <v>3883.72</v>
      </c>
      <c r="C45" s="129">
        <f ca="1">ROUND(INDIRECT(ADDRESS(Данные!$A37,C$1,1,1,"Данные"), 1),2)</f>
        <v>1223.07</v>
      </c>
      <c r="D45" s="152">
        <f ca="1">(B45-B43)*D$10</f>
        <v>239.99999999978172</v>
      </c>
      <c r="E45" s="316">
        <f ca="1">(C45-C43)*D$10</f>
        <v>39.99999999996362</v>
      </c>
      <c r="F45" s="346">
        <f ca="1">ROUND(INDIRECT(ADDRESS(Данные!$A37,F$1,1,1,"Данные"), 1),2)</f>
        <v>11578.78</v>
      </c>
      <c r="G45" s="129">
        <f ca="1">ROUND(INDIRECT(ADDRESS(Данные!$A37,G$1,1,1,"Данные"), 1),2)</f>
        <v>5713.18</v>
      </c>
      <c r="H45" s="152">
        <f ca="1">(F45-F43)*H$10</f>
        <v>220.00000000116415</v>
      </c>
      <c r="I45" s="314">
        <f ca="1">(G45-G43)*H$10</f>
        <v>30.000000000654836</v>
      </c>
      <c r="J45" s="349">
        <f ca="1">ROUND(INDIRECT(ADDRESS(Данные!$A37,J$1,1,1,"Данные"), 1),2)</f>
        <v>25945.64</v>
      </c>
      <c r="K45" s="129">
        <f ca="1">ROUND(INDIRECT(ADDRESS(Данные!$A37,K$1,1,1,"Данные"), 1),2)</f>
        <v>7722.18</v>
      </c>
      <c r="L45" s="152">
        <f ca="1">(J45-J43)*L$10</f>
        <v>209.99999999912689</v>
      </c>
      <c r="M45" s="316">
        <f ca="1">(K45-K43)*L$10</f>
        <v>30.000000000654836</v>
      </c>
      <c r="N45" s="346">
        <f ca="1">ROUND(INDIRECT(ADDRESS(Данные!$A37,N$1,1,1,"Данные"), 1),2)</f>
        <v>13979.5</v>
      </c>
      <c r="O45" s="129">
        <f ca="1">ROUND(INDIRECT(ADDRESS(Данные!$A37,O$1,1,1,"Данные"), 1),2)</f>
        <v>3614</v>
      </c>
      <c r="P45" s="152">
        <f ca="1">(N45-N43)*P$10</f>
        <v>319.99999999970896</v>
      </c>
      <c r="Q45" s="314">
        <f ca="1">(O45-O43)*P$10</f>
        <v>39.99999999996362</v>
      </c>
      <c r="R45" s="349">
        <f ca="1">ROUND(INDIRECT(ADDRESS(Данные!$A37,R$1,1,1,"Данные"), 1),2)</f>
        <v>8911.75</v>
      </c>
      <c r="S45" s="129">
        <f ca="1">ROUND(INDIRECT(ADDRESS(Данные!$A37,S$1,1,1,"Данные"), 1),2)</f>
        <v>2470.4</v>
      </c>
      <c r="T45" s="152">
        <f ca="1">(R45-R43)*T$10</f>
        <v>299.9999999992724</v>
      </c>
      <c r="U45" s="316">
        <f ca="1">(S45-S43)*T$10</f>
        <v>39.99999999996362</v>
      </c>
      <c r="V45" s="331">
        <f t="shared" ca="1" si="0"/>
        <v>45280.625</v>
      </c>
      <c r="W45" s="335">
        <f t="shared" ca="1" si="1"/>
        <v>1289.9999999990541</v>
      </c>
      <c r="X45" s="339">
        <f t="shared" ca="1" si="2"/>
        <v>180.00000000120053</v>
      </c>
    </row>
    <row r="46" spans="1:24" s="126" customFormat="1" x14ac:dyDescent="0.2">
      <c r="A46" s="285">
        <f ca="1">INDIRECT(ADDRESS(Данные!$A38,4,1,1,"Данные"), 1)</f>
        <v>45280.645833333336</v>
      </c>
      <c r="B46" s="123">
        <f ca="1">ROUND(INDIRECT(ADDRESS(Данные!$A38,B$1,1,1,"Данные"), 1),2)</f>
        <v>3883.78</v>
      </c>
      <c r="C46" s="129">
        <f ca="1">ROUND(INDIRECT(ADDRESS(Данные!$A38,C$1,1,1,"Данные"), 1),2)</f>
        <v>1223.07</v>
      </c>
      <c r="D46" s="152">
        <f ca="1">(B46-B45)*D$10</f>
        <v>120.00000000080036</v>
      </c>
      <c r="E46" s="316">
        <f ca="1">(C46-C45)*D$10</f>
        <v>0</v>
      </c>
      <c r="F46" s="346">
        <f ca="1">ROUND(INDIRECT(ADDRESS(Данные!$A38,F$1,1,1,"Данные"), 1),2)</f>
        <v>11578.89</v>
      </c>
      <c r="G46" s="129">
        <f ca="1">ROUND(INDIRECT(ADDRESS(Данные!$A38,G$1,1,1,"Данные"), 1),2)</f>
        <v>5713.19</v>
      </c>
      <c r="H46" s="152">
        <f ca="1">(F46-F45)*H$10</f>
        <v>109.99999999876309</v>
      </c>
      <c r="I46" s="314">
        <f ca="1">(G46-G45)*H$10</f>
        <v>9.999999999308784</v>
      </c>
      <c r="J46" s="349">
        <f ca="1">ROUND(INDIRECT(ADDRESS(Данные!$A38,J$1,1,1,"Данные"), 1),2)</f>
        <v>25945.75</v>
      </c>
      <c r="K46" s="129">
        <f ca="1">ROUND(INDIRECT(ADDRESS(Данные!$A38,K$1,1,1,"Данные"), 1),2)</f>
        <v>7722.18</v>
      </c>
      <c r="L46" s="152">
        <f ca="1">(J46-J45)*L$10</f>
        <v>110.00000000058208</v>
      </c>
      <c r="M46" s="316">
        <f ca="1">(K46-K45)*L$10</f>
        <v>0</v>
      </c>
      <c r="N46" s="346">
        <f ca="1">ROUND(INDIRECT(ADDRESS(Данные!$A38,N$1,1,1,"Данные"), 1),2)</f>
        <v>13979.57</v>
      </c>
      <c r="O46" s="129">
        <f ca="1">ROUND(INDIRECT(ADDRESS(Данные!$A38,O$1,1,1,"Данные"), 1),2)</f>
        <v>3614.01</v>
      </c>
      <c r="P46" s="152">
        <f ca="1">(N46-N45)*P$10</f>
        <v>139.99999999941792</v>
      </c>
      <c r="Q46" s="314">
        <f ca="1">(O46-O45)*P$10</f>
        <v>20.000000000436557</v>
      </c>
      <c r="R46" s="349">
        <f ca="1">ROUND(INDIRECT(ADDRESS(Данные!$A38,R$1,1,1,"Данные"), 1),2)</f>
        <v>8911.82</v>
      </c>
      <c r="S46" s="129">
        <f ca="1">ROUND(INDIRECT(ADDRESS(Данные!$A38,S$1,1,1,"Данные"), 1),2)</f>
        <v>2470.42</v>
      </c>
      <c r="T46" s="152">
        <f ca="1">(R46-R45)*T$10</f>
        <v>139.99999999941792</v>
      </c>
      <c r="U46" s="316">
        <f ca="1">(S46-S45)*T$10</f>
        <v>39.99999999996362</v>
      </c>
      <c r="V46" s="331">
        <f t="shared" ca="1" si="0"/>
        <v>45280.645833333336</v>
      </c>
      <c r="W46" s="335">
        <f t="shared" ca="1" si="1"/>
        <v>619.99999999898137</v>
      </c>
      <c r="X46" s="339">
        <f t="shared" ca="1" si="2"/>
        <v>69.999999999708962</v>
      </c>
    </row>
    <row r="47" spans="1:24" s="126" customFormat="1" x14ac:dyDescent="0.2">
      <c r="A47" s="285">
        <f ca="1">INDIRECT(ADDRESS(Данные!$A39,4,1,1,"Данные"), 1)</f>
        <v>45280.666666666664</v>
      </c>
      <c r="B47" s="123">
        <f ca="1">ROUND(INDIRECT(ADDRESS(Данные!$A39,B$1,1,1,"Данные"), 1),2)</f>
        <v>3883.84</v>
      </c>
      <c r="C47" s="129">
        <f ca="1">ROUND(INDIRECT(ADDRESS(Данные!$A39,C$1,1,1,"Данные"), 1),2)</f>
        <v>1223.08</v>
      </c>
      <c r="D47" s="152">
        <f ca="1">(B47-B45)*D$10</f>
        <v>240.00000000069122</v>
      </c>
      <c r="E47" s="316">
        <f ca="1">(C47-C45)*D$10</f>
        <v>19.99999999998181</v>
      </c>
      <c r="F47" s="346">
        <f ca="1">ROUND(INDIRECT(ADDRESS(Данные!$A39,F$1,1,1,"Данные"), 1),2)</f>
        <v>11579.01</v>
      </c>
      <c r="G47" s="129">
        <f ca="1">ROUND(INDIRECT(ADDRESS(Данные!$A39,G$1,1,1,"Данные"), 1),2)</f>
        <v>5713.21</v>
      </c>
      <c r="H47" s="152">
        <f ca="1">(F47-F45)*H$10</f>
        <v>229.99999999956344</v>
      </c>
      <c r="I47" s="314">
        <f ca="1">(G47-G45)*H$10</f>
        <v>29.999999999745341</v>
      </c>
      <c r="J47" s="349">
        <f ca="1">ROUND(INDIRECT(ADDRESS(Данные!$A39,J$1,1,1,"Данные"), 1),2)</f>
        <v>25945.87</v>
      </c>
      <c r="K47" s="129">
        <f ca="1">ROUND(INDIRECT(ADDRESS(Данные!$A39,K$1,1,1,"Данные"), 1),2)</f>
        <v>7722.19</v>
      </c>
      <c r="L47" s="152">
        <f ca="1">(J47-J45)*L$10</f>
        <v>229.99999999956344</v>
      </c>
      <c r="M47" s="316">
        <f ca="1">(K47-K45)*L$10</f>
        <v>9.999999999308784</v>
      </c>
      <c r="N47" s="346">
        <f ca="1">ROUND(INDIRECT(ADDRESS(Данные!$A39,N$1,1,1,"Данные"), 1),2)</f>
        <v>13979.65</v>
      </c>
      <c r="O47" s="129">
        <f ca="1">ROUND(INDIRECT(ADDRESS(Данные!$A39,O$1,1,1,"Данные"), 1),2)</f>
        <v>3614.02</v>
      </c>
      <c r="P47" s="152">
        <f ca="1">(N47-N45)*P$10</f>
        <v>299.9999999992724</v>
      </c>
      <c r="Q47" s="314">
        <f ca="1">(O47-O45)*P$10</f>
        <v>39.99999999996362</v>
      </c>
      <c r="R47" s="349">
        <f ca="1">ROUND(INDIRECT(ADDRESS(Данные!$A39,R$1,1,1,"Данные"), 1),2)</f>
        <v>8911.89</v>
      </c>
      <c r="S47" s="129">
        <f ca="1">ROUND(INDIRECT(ADDRESS(Данные!$A39,S$1,1,1,"Данные"), 1),2)</f>
        <v>2470.4299999999998</v>
      </c>
      <c r="T47" s="152">
        <f ca="1">(R47-R45)*T$10</f>
        <v>279.99999999883585</v>
      </c>
      <c r="U47" s="316">
        <f ca="1">(S47-S45)*T$10</f>
        <v>59.999999999490683</v>
      </c>
      <c r="V47" s="331">
        <f t="shared" ca="1" si="0"/>
        <v>45280.666666666664</v>
      </c>
      <c r="W47" s="335">
        <f t="shared" ca="1" si="1"/>
        <v>1279.9999999979264</v>
      </c>
      <c r="X47" s="339">
        <f t="shared" ca="1" si="2"/>
        <v>159.99999999849024</v>
      </c>
    </row>
    <row r="48" spans="1:24" s="126" customFormat="1" x14ac:dyDescent="0.2">
      <c r="A48" s="285">
        <f ca="1">INDIRECT(ADDRESS(Данные!$A40,4,1,1,"Данные"), 1)</f>
        <v>45280.6875</v>
      </c>
      <c r="B48" s="123">
        <f ca="1">ROUND(INDIRECT(ADDRESS(Данные!$A40,B$1,1,1,"Данные"), 1),2)</f>
        <v>3883.9</v>
      </c>
      <c r="C48" s="129">
        <f ca="1">ROUND(INDIRECT(ADDRESS(Данные!$A40,C$1,1,1,"Данные"), 1),2)</f>
        <v>1223.08</v>
      </c>
      <c r="D48" s="152">
        <f ca="1">(B48-B47)*D$10</f>
        <v>119.99999999989086</v>
      </c>
      <c r="E48" s="316">
        <f ca="1">(C48-C47)*D$10</f>
        <v>0</v>
      </c>
      <c r="F48" s="346">
        <f ca="1">ROUND(INDIRECT(ADDRESS(Данные!$A40,F$1,1,1,"Данные"), 1),2)</f>
        <v>11579.12</v>
      </c>
      <c r="G48" s="129">
        <f ca="1">ROUND(INDIRECT(ADDRESS(Данные!$A40,G$1,1,1,"Данные"), 1),2)</f>
        <v>5713.23</v>
      </c>
      <c r="H48" s="152">
        <f ca="1">(F48-F47)*H$10</f>
        <v>110.00000000058208</v>
      </c>
      <c r="I48" s="314">
        <f ca="1">(G48-G47)*H$10</f>
        <v>19.999999999527063</v>
      </c>
      <c r="J48" s="349">
        <f ca="1">ROUND(INDIRECT(ADDRESS(Данные!$A40,J$1,1,1,"Данные"), 1),2)</f>
        <v>25946</v>
      </c>
      <c r="K48" s="129">
        <f ca="1">ROUND(INDIRECT(ADDRESS(Данные!$A40,K$1,1,1,"Данные"), 1),2)</f>
        <v>7722.2</v>
      </c>
      <c r="L48" s="152">
        <f ca="1">(J48-J47)*L$10</f>
        <v>130.00000000101863</v>
      </c>
      <c r="M48" s="316">
        <f ca="1">(K48-K47)*L$10</f>
        <v>10.000000000218279</v>
      </c>
      <c r="N48" s="346">
        <f ca="1">ROUND(INDIRECT(ADDRESS(Данные!$A40,N$1,1,1,"Данные"), 1),2)</f>
        <v>13979.72</v>
      </c>
      <c r="O48" s="129">
        <f ca="1">ROUND(INDIRECT(ADDRESS(Данные!$A40,O$1,1,1,"Данные"), 1),2)</f>
        <v>3614.03</v>
      </c>
      <c r="P48" s="152">
        <f ca="1">(N48-N47)*P$10</f>
        <v>139.99999999941792</v>
      </c>
      <c r="Q48" s="314">
        <f ca="1">(O48-O47)*P$10</f>
        <v>20.000000000436557</v>
      </c>
      <c r="R48" s="349">
        <f ca="1">ROUND(INDIRECT(ADDRESS(Данные!$A40,R$1,1,1,"Данные"), 1),2)</f>
        <v>8911.9599999999991</v>
      </c>
      <c r="S48" s="129">
        <f ca="1">ROUND(INDIRECT(ADDRESS(Данные!$A40,S$1,1,1,"Данные"), 1),2)</f>
        <v>2470.44</v>
      </c>
      <c r="T48" s="152">
        <f ca="1">(R48-R47)*T$10</f>
        <v>139.99999999941792</v>
      </c>
      <c r="U48" s="316">
        <f ca="1">(S48-S47)*T$10</f>
        <v>20.000000000436557</v>
      </c>
      <c r="V48" s="331">
        <f t="shared" ca="1" si="0"/>
        <v>45280.6875</v>
      </c>
      <c r="W48" s="335">
        <f t="shared" ca="1" si="1"/>
        <v>640.00000000032742</v>
      </c>
      <c r="X48" s="339">
        <f t="shared" ca="1" si="2"/>
        <v>70.000000000618456</v>
      </c>
    </row>
    <row r="49" spans="1:24" s="126" customFormat="1" x14ac:dyDescent="0.2">
      <c r="A49" s="285">
        <f ca="1">INDIRECT(ADDRESS(Данные!$A41,4,1,1,"Данные"), 1)</f>
        <v>45280.708333333336</v>
      </c>
      <c r="B49" s="123">
        <f ca="1">ROUND(INDIRECT(ADDRESS(Данные!$A41,B$1,1,1,"Данные"), 1),2)</f>
        <v>3883.96</v>
      </c>
      <c r="C49" s="129">
        <f ca="1">ROUND(INDIRECT(ADDRESS(Данные!$A41,C$1,1,1,"Данные"), 1),2)</f>
        <v>1223.0899999999999</v>
      </c>
      <c r="D49" s="152">
        <f ca="1">(B49-B47)*D$10</f>
        <v>239.99999999978172</v>
      </c>
      <c r="E49" s="316">
        <f ca="1">(C49-C47)*D$10</f>
        <v>19.99999999998181</v>
      </c>
      <c r="F49" s="346">
        <f ca="1">ROUND(INDIRECT(ADDRESS(Данные!$A41,F$1,1,1,"Данные"), 1),2)</f>
        <v>11579.23</v>
      </c>
      <c r="G49" s="129">
        <f ca="1">ROUND(INDIRECT(ADDRESS(Данные!$A41,G$1,1,1,"Данные"), 1),2)</f>
        <v>5713.24</v>
      </c>
      <c r="H49" s="152">
        <f ca="1">(F49-F47)*H$10</f>
        <v>219.99999999934516</v>
      </c>
      <c r="I49" s="314">
        <f ca="1">(G49-G47)*H$10</f>
        <v>29.999999999745341</v>
      </c>
      <c r="J49" s="349">
        <f ca="1">ROUND(INDIRECT(ADDRESS(Данные!$A41,J$1,1,1,"Данные"), 1),2)</f>
        <v>25946.12</v>
      </c>
      <c r="K49" s="129">
        <f ca="1">ROUND(INDIRECT(ADDRESS(Данные!$A41,K$1,1,1,"Данные"), 1),2)</f>
        <v>7722.22</v>
      </c>
      <c r="L49" s="152">
        <f ca="1">(J49-J47)*L$10</f>
        <v>250</v>
      </c>
      <c r="M49" s="316">
        <f ca="1">(K49-K47)*L$10</f>
        <v>30.000000000654836</v>
      </c>
      <c r="N49" s="346">
        <f ca="1">ROUND(INDIRECT(ADDRESS(Данные!$A41,N$1,1,1,"Данные"), 1),2)</f>
        <v>13979.8</v>
      </c>
      <c r="O49" s="129">
        <f ca="1">ROUND(INDIRECT(ADDRESS(Данные!$A41,O$1,1,1,"Данные"), 1),2)</f>
        <v>3614.04</v>
      </c>
      <c r="P49" s="152">
        <f ca="1">(N49-N47)*P$10</f>
        <v>299.9999999992724</v>
      </c>
      <c r="Q49" s="314">
        <f ca="1">(O49-O47)*P$10</f>
        <v>39.99999999996362</v>
      </c>
      <c r="R49" s="349">
        <f ca="1">ROUND(INDIRECT(ADDRESS(Данные!$A41,R$1,1,1,"Данные"), 1),2)</f>
        <v>8912.0400000000009</v>
      </c>
      <c r="S49" s="129">
        <f ca="1">ROUND(INDIRECT(ADDRESS(Данные!$A41,S$1,1,1,"Данные"), 1),2)</f>
        <v>2470.4499999999998</v>
      </c>
      <c r="T49" s="152">
        <f ca="1">(R49-R47)*T$10</f>
        <v>300.00000000291038</v>
      </c>
      <c r="U49" s="316">
        <f ca="1">(S49-S47)*T$10</f>
        <v>39.99999999996362</v>
      </c>
      <c r="V49" s="331">
        <f t="shared" ca="1" si="0"/>
        <v>45280.708333333336</v>
      </c>
      <c r="W49" s="335">
        <f t="shared" ca="1" si="1"/>
        <v>1310.0000000013097</v>
      </c>
      <c r="X49" s="339">
        <f t="shared" ca="1" si="2"/>
        <v>160.00000000030923</v>
      </c>
    </row>
    <row r="50" spans="1:24" s="126" customFormat="1" x14ac:dyDescent="0.2">
      <c r="A50" s="285">
        <f ca="1">INDIRECT(ADDRESS(Данные!$A42,4,1,1,"Данные"), 1)</f>
        <v>45280.729166666664</v>
      </c>
      <c r="B50" s="123">
        <f ca="1">ROUND(INDIRECT(ADDRESS(Данные!$A42,B$1,1,1,"Данные"), 1),2)</f>
        <v>3884.03</v>
      </c>
      <c r="C50" s="129">
        <f ca="1">ROUND(INDIRECT(ADDRESS(Данные!$A42,C$1,1,1,"Данные"), 1),2)</f>
        <v>1223.0899999999999</v>
      </c>
      <c r="D50" s="152">
        <f ca="1">(B50-B49)*D$10</f>
        <v>140.00000000032742</v>
      </c>
      <c r="E50" s="316">
        <f ca="1">(C50-C49)*D$10</f>
        <v>0</v>
      </c>
      <c r="F50" s="346">
        <f ca="1">ROUND(INDIRECT(ADDRESS(Данные!$A42,F$1,1,1,"Данные"), 1),2)</f>
        <v>11579.35</v>
      </c>
      <c r="G50" s="129">
        <f ca="1">ROUND(INDIRECT(ADDRESS(Данные!$A42,G$1,1,1,"Данные"), 1),2)</f>
        <v>5713.26</v>
      </c>
      <c r="H50" s="152">
        <f ca="1">(F50-F49)*H$10</f>
        <v>120.00000000080036</v>
      </c>
      <c r="I50" s="314">
        <f ca="1">(G50-G49)*H$10</f>
        <v>20.000000000436557</v>
      </c>
      <c r="J50" s="349">
        <f ca="1">ROUND(INDIRECT(ADDRESS(Данные!$A42,J$1,1,1,"Данные"), 1),2)</f>
        <v>25946.240000000002</v>
      </c>
      <c r="K50" s="129">
        <f ca="1">ROUND(INDIRECT(ADDRESS(Данные!$A42,K$1,1,1,"Данные"), 1),2)</f>
        <v>7722.23</v>
      </c>
      <c r="L50" s="152">
        <f ca="1">(J50-J49)*L$10</f>
        <v>120.00000000261934</v>
      </c>
      <c r="M50" s="316">
        <f ca="1">(K50-K49)*L$10</f>
        <v>9.999999999308784</v>
      </c>
      <c r="N50" s="346">
        <f ca="1">ROUND(INDIRECT(ADDRESS(Данные!$A42,N$1,1,1,"Данные"), 1),2)</f>
        <v>13979.88</v>
      </c>
      <c r="O50" s="129">
        <f ca="1">ROUND(INDIRECT(ADDRESS(Данные!$A42,O$1,1,1,"Данные"), 1),2)</f>
        <v>3614.05</v>
      </c>
      <c r="P50" s="152">
        <f ca="1">(N50-N49)*P$10</f>
        <v>159.99999999985448</v>
      </c>
      <c r="Q50" s="314">
        <f ca="1">(O50-O49)*P$10</f>
        <v>20.000000000436557</v>
      </c>
      <c r="R50" s="349">
        <f ca="1">ROUND(INDIRECT(ADDRESS(Данные!$A42,R$1,1,1,"Данные"), 1),2)</f>
        <v>8912.11</v>
      </c>
      <c r="S50" s="129">
        <f ca="1">ROUND(INDIRECT(ADDRESS(Данные!$A42,S$1,1,1,"Данные"), 1),2)</f>
        <v>2470.46</v>
      </c>
      <c r="T50" s="152">
        <f ca="1">(R50-R49)*T$10</f>
        <v>139.99999999941792</v>
      </c>
      <c r="U50" s="316">
        <f ca="1">(S50-S49)*T$10</f>
        <v>20.000000000436557</v>
      </c>
      <c r="V50" s="331">
        <f t="shared" ca="1" si="0"/>
        <v>45280.729166666664</v>
      </c>
      <c r="W50" s="335">
        <f t="shared" ca="1" si="1"/>
        <v>680.00000000301952</v>
      </c>
      <c r="X50" s="339">
        <f t="shared" ca="1" si="2"/>
        <v>70.000000000618456</v>
      </c>
    </row>
    <row r="51" spans="1:24" s="126" customFormat="1" x14ac:dyDescent="0.2">
      <c r="A51" s="285">
        <f ca="1">INDIRECT(ADDRESS(Данные!$A43,4,1,1,"Данные"), 1)</f>
        <v>45280.75</v>
      </c>
      <c r="B51" s="123">
        <f ca="1">ROUND(INDIRECT(ADDRESS(Данные!$A43,B$1,1,1,"Данные"), 1),2)</f>
        <v>3884.09</v>
      </c>
      <c r="C51" s="129">
        <f ca="1">ROUND(INDIRECT(ADDRESS(Данные!$A43,C$1,1,1,"Данные"), 1),2)</f>
        <v>1223.0999999999999</v>
      </c>
      <c r="D51" s="152">
        <f ca="1">(B51-B49)*D$10</f>
        <v>260.00000000021828</v>
      </c>
      <c r="E51" s="316">
        <f ca="1">(C51-C49)*D$10</f>
        <v>19.99999999998181</v>
      </c>
      <c r="F51" s="346">
        <f ca="1">ROUND(INDIRECT(ADDRESS(Данные!$A43,F$1,1,1,"Данные"), 1),2)</f>
        <v>11579.46</v>
      </c>
      <c r="G51" s="129">
        <f ca="1">ROUND(INDIRECT(ADDRESS(Данные!$A43,G$1,1,1,"Данные"), 1),2)</f>
        <v>5713.28</v>
      </c>
      <c r="H51" s="152">
        <f ca="1">(F51-F49)*H$10</f>
        <v>229.99999999956344</v>
      </c>
      <c r="I51" s="314">
        <f ca="1">(G51-G49)*H$10</f>
        <v>39.99999999996362</v>
      </c>
      <c r="J51" s="349">
        <f ca="1">ROUND(INDIRECT(ADDRESS(Данные!$A43,J$1,1,1,"Данные"), 1),2)</f>
        <v>25946.35</v>
      </c>
      <c r="K51" s="129">
        <f ca="1">ROUND(INDIRECT(ADDRESS(Данные!$A43,K$1,1,1,"Данные"), 1),2)</f>
        <v>7722.24</v>
      </c>
      <c r="L51" s="152">
        <f ca="1">(J51-J49)*L$10</f>
        <v>229.99999999956344</v>
      </c>
      <c r="M51" s="316">
        <f ca="1">(K51-K49)*L$10</f>
        <v>19.999999999527063</v>
      </c>
      <c r="N51" s="346">
        <f ca="1">ROUND(INDIRECT(ADDRESS(Данные!$A43,N$1,1,1,"Данные"), 1),2)</f>
        <v>13979.96</v>
      </c>
      <c r="O51" s="129">
        <f ca="1">ROUND(INDIRECT(ADDRESS(Данные!$A43,O$1,1,1,"Данные"), 1),2)</f>
        <v>3614.06</v>
      </c>
      <c r="P51" s="152">
        <f ca="1">(N51-N49)*P$10</f>
        <v>319.99999999970896</v>
      </c>
      <c r="Q51" s="314">
        <f ca="1">(O51-O49)*P$10</f>
        <v>39.99999999996362</v>
      </c>
      <c r="R51" s="349">
        <f ca="1">ROUND(INDIRECT(ADDRESS(Данные!$A43,R$1,1,1,"Данные"), 1),2)</f>
        <v>8912.19</v>
      </c>
      <c r="S51" s="129">
        <f ca="1">ROUND(INDIRECT(ADDRESS(Данные!$A43,S$1,1,1,"Данные"), 1),2)</f>
        <v>2470.48</v>
      </c>
      <c r="T51" s="152">
        <f ca="1">(R51-R49)*T$10</f>
        <v>299.9999999992724</v>
      </c>
      <c r="U51" s="316">
        <f ca="1">(S51-S49)*T$10</f>
        <v>60.000000000400178</v>
      </c>
      <c r="V51" s="331">
        <f t="shared" ca="1" si="0"/>
        <v>45280.75</v>
      </c>
      <c r="W51" s="335">
        <f t="shared" ca="1" si="1"/>
        <v>1339.9999999983265</v>
      </c>
      <c r="X51" s="339">
        <f t="shared" ca="1" si="2"/>
        <v>179.99999999983629</v>
      </c>
    </row>
    <row r="52" spans="1:24" s="126" customFormat="1" x14ac:dyDescent="0.2">
      <c r="A52" s="285">
        <f ca="1">INDIRECT(ADDRESS(Данные!$A44,4,1,1,"Данные"), 1)</f>
        <v>45280.770833333336</v>
      </c>
      <c r="B52" s="123">
        <f ca="1">ROUND(INDIRECT(ADDRESS(Данные!$A44,B$1,1,1,"Данные"), 1),2)</f>
        <v>3884.16</v>
      </c>
      <c r="C52" s="129">
        <f ca="1">ROUND(INDIRECT(ADDRESS(Данные!$A44,C$1,1,1,"Данные"), 1),2)</f>
        <v>1223.0999999999999</v>
      </c>
      <c r="D52" s="152">
        <f ca="1">(B52-B51)*D$10</f>
        <v>139.99999999941792</v>
      </c>
      <c r="E52" s="316">
        <f ca="1">(C52-C51)*D$10</f>
        <v>0</v>
      </c>
      <c r="F52" s="346">
        <f ca="1">ROUND(INDIRECT(ADDRESS(Данные!$A44,F$1,1,1,"Данные"), 1),2)</f>
        <v>11579.59</v>
      </c>
      <c r="G52" s="129">
        <f ca="1">ROUND(INDIRECT(ADDRESS(Данные!$A44,G$1,1,1,"Данные"), 1),2)</f>
        <v>5713.29</v>
      </c>
      <c r="H52" s="152">
        <f ca="1">(F52-F51)*H$10</f>
        <v>130.00000000101863</v>
      </c>
      <c r="I52" s="314">
        <f ca="1">(G52-G51)*H$10</f>
        <v>10.000000000218279</v>
      </c>
      <c r="J52" s="349">
        <f ca="1">ROUND(INDIRECT(ADDRESS(Данные!$A44,J$1,1,1,"Данные"), 1),2)</f>
        <v>25946.46</v>
      </c>
      <c r="K52" s="129">
        <f ca="1">ROUND(INDIRECT(ADDRESS(Данные!$A44,K$1,1,1,"Данные"), 1),2)</f>
        <v>7722.25</v>
      </c>
      <c r="L52" s="152">
        <f ca="1">(J52-J51)*L$10</f>
        <v>110.00000000058208</v>
      </c>
      <c r="M52" s="316">
        <f ca="1">(K52-K51)*L$10</f>
        <v>10.000000000218279</v>
      </c>
      <c r="N52" s="346">
        <f ca="1">ROUND(INDIRECT(ADDRESS(Данные!$A44,N$1,1,1,"Данные"), 1),2)</f>
        <v>13980.04</v>
      </c>
      <c r="O52" s="129">
        <f ca="1">ROUND(INDIRECT(ADDRESS(Данные!$A44,O$1,1,1,"Данные"), 1),2)</f>
        <v>3614.07</v>
      </c>
      <c r="P52" s="152">
        <f ca="1">(N52-N51)*P$10</f>
        <v>160.00000000349246</v>
      </c>
      <c r="Q52" s="314">
        <f ca="1">(O52-O51)*P$10</f>
        <v>20.000000000436557</v>
      </c>
      <c r="R52" s="349">
        <f ca="1">ROUND(INDIRECT(ADDRESS(Данные!$A44,R$1,1,1,"Данные"), 1),2)</f>
        <v>8912.2800000000007</v>
      </c>
      <c r="S52" s="129">
        <f ca="1">ROUND(INDIRECT(ADDRESS(Данные!$A44,S$1,1,1,"Данные"), 1),2)</f>
        <v>2470.4899999999998</v>
      </c>
      <c r="T52" s="152">
        <f ca="1">(R52-R51)*T$10</f>
        <v>180.00000000029104</v>
      </c>
      <c r="U52" s="316">
        <f ca="1">(S52-S51)*T$10</f>
        <v>19.999999999527063</v>
      </c>
      <c r="V52" s="331">
        <f t="shared" ca="1" si="0"/>
        <v>45280.770833333336</v>
      </c>
      <c r="W52" s="335">
        <f t="shared" ca="1" si="1"/>
        <v>720.00000000480213</v>
      </c>
      <c r="X52" s="339">
        <f t="shared" ca="1" si="2"/>
        <v>60.000000000400178</v>
      </c>
    </row>
    <row r="53" spans="1:24" s="126" customFormat="1" x14ac:dyDescent="0.2">
      <c r="A53" s="285">
        <f ca="1">INDIRECT(ADDRESS(Данные!$A45,4,1,1,"Данные"), 1)</f>
        <v>45280.791666666664</v>
      </c>
      <c r="B53" s="123">
        <f ca="1">ROUND(INDIRECT(ADDRESS(Данные!$A45,B$1,1,1,"Данные"), 1),2)</f>
        <v>3884.22</v>
      </c>
      <c r="C53" s="129">
        <f ca="1">ROUND(INDIRECT(ADDRESS(Данные!$A45,C$1,1,1,"Данные"), 1),2)</f>
        <v>1223.1099999999999</v>
      </c>
      <c r="D53" s="152">
        <f ca="1">(B53-B51)*D$10</f>
        <v>259.99999999930878</v>
      </c>
      <c r="E53" s="316">
        <f ca="1">(C53-C51)*D$10</f>
        <v>19.99999999998181</v>
      </c>
      <c r="F53" s="346">
        <f ca="1">ROUND(INDIRECT(ADDRESS(Данные!$A45,F$1,1,1,"Данные"), 1),2)</f>
        <v>11579.71</v>
      </c>
      <c r="G53" s="129">
        <f ca="1">ROUND(INDIRECT(ADDRESS(Данные!$A45,G$1,1,1,"Данные"), 1),2)</f>
        <v>5713.31</v>
      </c>
      <c r="H53" s="152">
        <f ca="1">(F53-F51)*H$10</f>
        <v>250</v>
      </c>
      <c r="I53" s="314">
        <f ca="1">(G53-G51)*H$10</f>
        <v>30.000000000654836</v>
      </c>
      <c r="J53" s="349">
        <f ca="1">ROUND(INDIRECT(ADDRESS(Данные!$A45,J$1,1,1,"Данные"), 1),2)</f>
        <v>25946.57</v>
      </c>
      <c r="K53" s="129">
        <f ca="1">ROUND(INDIRECT(ADDRESS(Данные!$A45,K$1,1,1,"Данные"), 1),2)</f>
        <v>7722.25</v>
      </c>
      <c r="L53" s="152">
        <f ca="1">(J53-J51)*L$10</f>
        <v>220.00000000116415</v>
      </c>
      <c r="M53" s="316">
        <f ca="1">(K53-K51)*L$10</f>
        <v>10.000000000218279</v>
      </c>
      <c r="N53" s="346">
        <f ca="1">ROUND(INDIRECT(ADDRESS(Данные!$A45,N$1,1,1,"Данные"), 1),2)</f>
        <v>13980.13</v>
      </c>
      <c r="O53" s="129">
        <f ca="1">ROUND(INDIRECT(ADDRESS(Данные!$A45,O$1,1,1,"Данные"), 1),2)</f>
        <v>3614.07</v>
      </c>
      <c r="P53" s="152">
        <f ca="1">(N53-N51)*P$10</f>
        <v>340.00000000014552</v>
      </c>
      <c r="Q53" s="314">
        <f ca="1">(O53-O51)*P$10</f>
        <v>20.000000000436557</v>
      </c>
      <c r="R53" s="349">
        <f ca="1">ROUND(INDIRECT(ADDRESS(Данные!$A45,R$1,1,1,"Данные"), 1),2)</f>
        <v>8912.36</v>
      </c>
      <c r="S53" s="129">
        <f ca="1">ROUND(INDIRECT(ADDRESS(Данные!$A45,S$1,1,1,"Данные"), 1),2)</f>
        <v>2470.5</v>
      </c>
      <c r="T53" s="152">
        <f ca="1">(R53-R51)*T$10</f>
        <v>340.00000000014552</v>
      </c>
      <c r="U53" s="316">
        <f ca="1">(S53-S51)*T$10</f>
        <v>39.99999999996362</v>
      </c>
      <c r="V53" s="331">
        <f t="shared" ca="1" si="0"/>
        <v>45280.791666666664</v>
      </c>
      <c r="W53" s="335">
        <f t="shared" ca="1" si="1"/>
        <v>1410.000000000764</v>
      </c>
      <c r="X53" s="339">
        <f t="shared" ca="1" si="2"/>
        <v>120.0000000012551</v>
      </c>
    </row>
    <row r="54" spans="1:24" s="126" customFormat="1" x14ac:dyDescent="0.2">
      <c r="A54" s="285">
        <f ca="1">INDIRECT(ADDRESS(Данные!$A46,4,1,1,"Данные"), 1)</f>
        <v>45280.8125</v>
      </c>
      <c r="B54" s="123">
        <f ca="1">ROUND(INDIRECT(ADDRESS(Данные!$A46,B$1,1,1,"Данные"), 1),2)</f>
        <v>3884.29</v>
      </c>
      <c r="C54" s="129">
        <f ca="1">ROUND(INDIRECT(ADDRESS(Данные!$A46,C$1,1,1,"Данные"), 1),2)</f>
        <v>1223.1099999999999</v>
      </c>
      <c r="D54" s="152">
        <f ca="1">(B54-B53)*D$10</f>
        <v>140.00000000032742</v>
      </c>
      <c r="E54" s="316">
        <f ca="1">(C54-C53)*D$10</f>
        <v>0</v>
      </c>
      <c r="F54" s="346">
        <f ca="1">ROUND(INDIRECT(ADDRESS(Данные!$A46,F$1,1,1,"Данные"), 1),2)</f>
        <v>11579.85</v>
      </c>
      <c r="G54" s="129">
        <f ca="1">ROUND(INDIRECT(ADDRESS(Данные!$A46,G$1,1,1,"Данные"), 1),2)</f>
        <v>5713.34</v>
      </c>
      <c r="H54" s="152">
        <f ca="1">(F54-F53)*H$10</f>
        <v>140.00000000123691</v>
      </c>
      <c r="I54" s="314">
        <f ca="1">(G54-G53)*H$10</f>
        <v>29.999999999745341</v>
      </c>
      <c r="J54" s="349">
        <f ca="1">ROUND(INDIRECT(ADDRESS(Данные!$A46,J$1,1,1,"Данные"), 1),2)</f>
        <v>25946.67</v>
      </c>
      <c r="K54" s="129">
        <f ca="1">ROUND(INDIRECT(ADDRESS(Данные!$A46,K$1,1,1,"Данные"), 1),2)</f>
        <v>7722.26</v>
      </c>
      <c r="L54" s="152">
        <f ca="1">(J54-J53)*L$10</f>
        <v>99.999999998544808</v>
      </c>
      <c r="M54" s="316">
        <f ca="1">(K54-K53)*L$10</f>
        <v>10.000000000218279</v>
      </c>
      <c r="N54" s="346">
        <f ca="1">ROUND(INDIRECT(ADDRESS(Данные!$A46,N$1,1,1,"Данные"), 1),2)</f>
        <v>13980.23</v>
      </c>
      <c r="O54" s="129">
        <f ca="1">ROUND(INDIRECT(ADDRESS(Данные!$A46,O$1,1,1,"Данные"), 1),2)</f>
        <v>3614.08</v>
      </c>
      <c r="P54" s="152">
        <f ca="1">(N54-N53)*P$10</f>
        <v>200.0000000007276</v>
      </c>
      <c r="Q54" s="314">
        <f ca="1">(O54-O53)*P$10</f>
        <v>19.999999999527063</v>
      </c>
      <c r="R54" s="349">
        <f ca="1">ROUND(INDIRECT(ADDRESS(Данные!$A46,R$1,1,1,"Данные"), 1),2)</f>
        <v>8912.44</v>
      </c>
      <c r="S54" s="129">
        <f ca="1">ROUND(INDIRECT(ADDRESS(Данные!$A46,S$1,1,1,"Данные"), 1),2)</f>
        <v>2470.5100000000002</v>
      </c>
      <c r="T54" s="152">
        <f ca="1">(R54-R53)*T$10</f>
        <v>159.99999999985448</v>
      </c>
      <c r="U54" s="316">
        <f ca="1">(S54-S53)*T$10</f>
        <v>20.000000000436557</v>
      </c>
      <c r="V54" s="331">
        <f t="shared" ca="1" si="0"/>
        <v>45280.8125</v>
      </c>
      <c r="W54" s="335">
        <f t="shared" ca="1" si="1"/>
        <v>740.00000000069122</v>
      </c>
      <c r="X54" s="339">
        <f t="shared" ca="1" si="2"/>
        <v>79.99999999992724</v>
      </c>
    </row>
    <row r="55" spans="1:24" s="126" customFormat="1" x14ac:dyDescent="0.2">
      <c r="A55" s="285">
        <f ca="1">INDIRECT(ADDRESS(Данные!$A47,4,1,1,"Данные"), 1)</f>
        <v>45280.833333333336</v>
      </c>
      <c r="B55" s="123">
        <f ca="1">ROUND(INDIRECT(ADDRESS(Данные!$A47,B$1,1,1,"Данные"), 1),2)</f>
        <v>3884.36</v>
      </c>
      <c r="C55" s="129">
        <f ca="1">ROUND(INDIRECT(ADDRESS(Данные!$A47,C$1,1,1,"Данные"), 1),2)</f>
        <v>1223.1199999999999</v>
      </c>
      <c r="D55" s="152">
        <f ca="1">(B55-B53)*D$10</f>
        <v>280.00000000065484</v>
      </c>
      <c r="E55" s="316">
        <f ca="1">(C55-C53)*D$10</f>
        <v>19.99999999998181</v>
      </c>
      <c r="F55" s="346">
        <f ca="1">ROUND(INDIRECT(ADDRESS(Данные!$A47,F$1,1,1,"Данные"), 1),2)</f>
        <v>11579.99</v>
      </c>
      <c r="G55" s="129">
        <f ca="1">ROUND(INDIRECT(ADDRESS(Данные!$A47,G$1,1,1,"Данные"), 1),2)</f>
        <v>5713.36</v>
      </c>
      <c r="H55" s="152">
        <f ca="1">(F55-F53)*H$10</f>
        <v>280.00000000065484</v>
      </c>
      <c r="I55" s="314">
        <f ca="1">(G55-G53)*H$10</f>
        <v>49.999999999272404</v>
      </c>
      <c r="J55" s="349">
        <f ca="1">ROUND(INDIRECT(ADDRESS(Данные!$A47,J$1,1,1,"Данные"), 1),2)</f>
        <v>25946.78</v>
      </c>
      <c r="K55" s="129">
        <f ca="1">ROUND(INDIRECT(ADDRESS(Данные!$A47,K$1,1,1,"Данные"), 1),2)</f>
        <v>7722.27</v>
      </c>
      <c r="L55" s="152">
        <f ca="1">(J55-J53)*L$10</f>
        <v>209.99999999912689</v>
      </c>
      <c r="M55" s="316">
        <f ca="1">(K55-K53)*L$10</f>
        <v>20.000000000436557</v>
      </c>
      <c r="N55" s="346">
        <f ca="1">ROUND(INDIRECT(ADDRESS(Данные!$A47,N$1,1,1,"Данные"), 1),2)</f>
        <v>13980.32</v>
      </c>
      <c r="O55" s="129">
        <f ca="1">ROUND(INDIRECT(ADDRESS(Данные!$A47,O$1,1,1,"Данные"), 1),2)</f>
        <v>3614.09</v>
      </c>
      <c r="P55" s="152">
        <f ca="1">(N55-N53)*P$10</f>
        <v>380.00000000101863</v>
      </c>
      <c r="Q55" s="314">
        <f ca="1">(O55-O53)*P$10</f>
        <v>39.99999999996362</v>
      </c>
      <c r="R55" s="349">
        <f ca="1">ROUND(INDIRECT(ADDRESS(Данные!$A47,R$1,1,1,"Данные"), 1),2)</f>
        <v>8912.52</v>
      </c>
      <c r="S55" s="129">
        <f ca="1">ROUND(INDIRECT(ADDRESS(Данные!$A47,S$1,1,1,"Данные"), 1),2)</f>
        <v>2470.52</v>
      </c>
      <c r="T55" s="152">
        <f ca="1">(R55-R53)*T$10</f>
        <v>319.99999999970896</v>
      </c>
      <c r="U55" s="316">
        <f ca="1">(S55-S53)*T$10</f>
        <v>39.99999999996362</v>
      </c>
      <c r="V55" s="331">
        <f t="shared" ca="1" si="0"/>
        <v>45280.833333333336</v>
      </c>
      <c r="W55" s="335">
        <f t="shared" ca="1" si="1"/>
        <v>1470.0000000011642</v>
      </c>
      <c r="X55" s="339">
        <f t="shared" ca="1" si="2"/>
        <v>169.99999999961801</v>
      </c>
    </row>
    <row r="56" spans="1:24" s="126" customFormat="1" x14ac:dyDescent="0.2">
      <c r="A56" s="285">
        <f ca="1">INDIRECT(ADDRESS(Данные!$A48,4,1,1,"Данные"), 1)</f>
        <v>45280.854166666664</v>
      </c>
      <c r="B56" s="123">
        <f ca="1">ROUND(INDIRECT(ADDRESS(Данные!$A48,B$1,1,1,"Данные"), 1),2)</f>
        <v>3884.42</v>
      </c>
      <c r="C56" s="129">
        <f ca="1">ROUND(INDIRECT(ADDRESS(Данные!$A48,C$1,1,1,"Данные"), 1),2)</f>
        <v>1223.1199999999999</v>
      </c>
      <c r="D56" s="152">
        <f ca="1">(B56-B55)*D$10</f>
        <v>119.99999999989086</v>
      </c>
      <c r="E56" s="316">
        <f ca="1">(C56-C55)*D$10</f>
        <v>0</v>
      </c>
      <c r="F56" s="346">
        <f ca="1">ROUND(INDIRECT(ADDRESS(Данные!$A48,F$1,1,1,"Данные"), 1),2)</f>
        <v>11580.12</v>
      </c>
      <c r="G56" s="129">
        <f ca="1">ROUND(INDIRECT(ADDRESS(Данные!$A48,G$1,1,1,"Данные"), 1),2)</f>
        <v>5713.39</v>
      </c>
      <c r="H56" s="152">
        <f ca="1">(F56-F55)*H$10</f>
        <v>130.00000000101863</v>
      </c>
      <c r="I56" s="314">
        <f ca="1">(G56-G55)*H$10</f>
        <v>30.000000000654836</v>
      </c>
      <c r="J56" s="349">
        <f ca="1">ROUND(INDIRECT(ADDRESS(Данные!$A48,J$1,1,1,"Данные"), 1),2)</f>
        <v>25946.89</v>
      </c>
      <c r="K56" s="129">
        <f ca="1">ROUND(INDIRECT(ADDRESS(Данные!$A48,K$1,1,1,"Данные"), 1),2)</f>
        <v>7722.29</v>
      </c>
      <c r="L56" s="152">
        <f ca="1">(J56-J55)*L$10</f>
        <v>110.00000000058208</v>
      </c>
      <c r="M56" s="316">
        <f ca="1">(K56-K55)*L$10</f>
        <v>19.999999999527063</v>
      </c>
      <c r="N56" s="346">
        <f ca="1">ROUND(INDIRECT(ADDRESS(Данные!$A48,N$1,1,1,"Данные"), 1),2)</f>
        <v>13980.41</v>
      </c>
      <c r="O56" s="129">
        <f ca="1">ROUND(INDIRECT(ADDRESS(Данные!$A48,O$1,1,1,"Данные"), 1),2)</f>
        <v>3614.1</v>
      </c>
      <c r="P56" s="152">
        <f ca="1">(N56-N55)*P$10</f>
        <v>180.00000000029104</v>
      </c>
      <c r="Q56" s="314">
        <f ca="1">(O56-O55)*P$10</f>
        <v>19.999999999527063</v>
      </c>
      <c r="R56" s="349">
        <f ca="1">ROUND(INDIRECT(ADDRESS(Данные!$A48,R$1,1,1,"Данные"), 1),2)</f>
        <v>8912.6</v>
      </c>
      <c r="S56" s="129">
        <f ca="1">ROUND(INDIRECT(ADDRESS(Данные!$A48,S$1,1,1,"Данные"), 1),2)</f>
        <v>2470.5300000000002</v>
      </c>
      <c r="T56" s="152">
        <f ca="1">(R56-R55)*T$10</f>
        <v>159.99999999985448</v>
      </c>
      <c r="U56" s="316">
        <f ca="1">(S56-S55)*T$10</f>
        <v>20.000000000436557</v>
      </c>
      <c r="V56" s="331">
        <f t="shared" ca="1" si="0"/>
        <v>45280.854166666664</v>
      </c>
      <c r="W56" s="335">
        <f t="shared" ca="1" si="1"/>
        <v>700.00000000163709</v>
      </c>
      <c r="X56" s="339">
        <f t="shared" ca="1" si="2"/>
        <v>90.000000000145519</v>
      </c>
    </row>
    <row r="57" spans="1:24" s="126" customFormat="1" x14ac:dyDescent="0.2">
      <c r="A57" s="285">
        <f ca="1">INDIRECT(ADDRESS(Данные!$A49,4,1,1,"Данные"), 1)</f>
        <v>45280.875</v>
      </c>
      <c r="B57" s="123">
        <f ca="1">ROUND(INDIRECT(ADDRESS(Данные!$A49,B$1,1,1,"Данные"), 1),2)</f>
        <v>3884.48</v>
      </c>
      <c r="C57" s="129">
        <f ca="1">ROUND(INDIRECT(ADDRESS(Данные!$A49,C$1,1,1,"Данные"), 1),2)</f>
        <v>1223.1199999999999</v>
      </c>
      <c r="D57" s="152">
        <f ca="1">(B57-B55)*D$10</f>
        <v>239.99999999978172</v>
      </c>
      <c r="E57" s="316">
        <f ca="1">(C57-C55)*D$10</f>
        <v>0</v>
      </c>
      <c r="F57" s="346">
        <f ca="1">ROUND(INDIRECT(ADDRESS(Данные!$A49,F$1,1,1,"Данные"), 1),2)</f>
        <v>11580.24</v>
      </c>
      <c r="G57" s="129">
        <f ca="1">ROUND(INDIRECT(ADDRESS(Данные!$A49,G$1,1,1,"Данные"), 1),2)</f>
        <v>5713.4</v>
      </c>
      <c r="H57" s="152">
        <f ca="1">(F57-F55)*H$10</f>
        <v>250</v>
      </c>
      <c r="I57" s="314">
        <f ca="1">(G57-G55)*H$10</f>
        <v>39.99999999996362</v>
      </c>
      <c r="J57" s="349">
        <f ca="1">ROUND(INDIRECT(ADDRESS(Данные!$A49,J$1,1,1,"Данные"), 1),2)</f>
        <v>25946.99</v>
      </c>
      <c r="K57" s="129">
        <f ca="1">ROUND(INDIRECT(ADDRESS(Данные!$A49,K$1,1,1,"Данные"), 1),2)</f>
        <v>7722.3</v>
      </c>
      <c r="L57" s="152">
        <f ca="1">(J57-J55)*L$10</f>
        <v>210.00000000276486</v>
      </c>
      <c r="M57" s="316">
        <f ca="1">(K57-K55)*L$10</f>
        <v>29.999999999745341</v>
      </c>
      <c r="N57" s="346">
        <f ca="1">ROUND(INDIRECT(ADDRESS(Данные!$A49,N$1,1,1,"Данные"), 1),2)</f>
        <v>13980.5</v>
      </c>
      <c r="O57" s="129">
        <f ca="1">ROUND(INDIRECT(ADDRESS(Данные!$A49,O$1,1,1,"Данные"), 1),2)</f>
        <v>3614.11</v>
      </c>
      <c r="P57" s="152">
        <f ca="1">(N57-N55)*P$10</f>
        <v>360.00000000058208</v>
      </c>
      <c r="Q57" s="314">
        <f ca="1">(O57-O55)*P$10</f>
        <v>39.99999999996362</v>
      </c>
      <c r="R57" s="349">
        <f ca="1">ROUND(INDIRECT(ADDRESS(Данные!$A49,R$1,1,1,"Данные"), 1),2)</f>
        <v>8912.68</v>
      </c>
      <c r="S57" s="129">
        <f ca="1">ROUND(INDIRECT(ADDRESS(Данные!$A49,S$1,1,1,"Данные"), 1),2)</f>
        <v>2470.54</v>
      </c>
      <c r="T57" s="152">
        <f ca="1">(R57-R55)*T$10</f>
        <v>319.99999999970896</v>
      </c>
      <c r="U57" s="316">
        <f ca="1">(S57-S55)*T$10</f>
        <v>39.99999999996362</v>
      </c>
      <c r="V57" s="331">
        <f t="shared" ca="1" si="0"/>
        <v>45280.875</v>
      </c>
      <c r="W57" s="335">
        <f t="shared" ca="1" si="1"/>
        <v>1380.0000000028376</v>
      </c>
      <c r="X57" s="339">
        <f t="shared" ca="1" si="2"/>
        <v>149.9999999996362</v>
      </c>
    </row>
    <row r="58" spans="1:24" s="126" customFormat="1" x14ac:dyDescent="0.2">
      <c r="A58" s="285">
        <f ca="1">INDIRECT(ADDRESS(Данные!$A50,4,1,1,"Данные"), 1)</f>
        <v>45280.895833333336</v>
      </c>
      <c r="B58" s="123">
        <f ca="1">ROUND(INDIRECT(ADDRESS(Данные!$A50,B$1,1,1,"Данные"), 1),2)</f>
        <v>3884.55</v>
      </c>
      <c r="C58" s="129">
        <f ca="1">ROUND(INDIRECT(ADDRESS(Данные!$A50,C$1,1,1,"Данные"), 1),2)</f>
        <v>1223.1300000000001</v>
      </c>
      <c r="D58" s="152">
        <f ca="1">(B58-B57)*D$10</f>
        <v>140.00000000032742</v>
      </c>
      <c r="E58" s="316">
        <f ca="1">(C58-C57)*D$10</f>
        <v>20.000000000436557</v>
      </c>
      <c r="F58" s="346">
        <f ca="1">ROUND(INDIRECT(ADDRESS(Данные!$A50,F$1,1,1,"Данные"), 1),2)</f>
        <v>11580.36</v>
      </c>
      <c r="G58" s="129">
        <f ca="1">ROUND(INDIRECT(ADDRESS(Данные!$A50,G$1,1,1,"Данные"), 1),2)</f>
        <v>5713.42</v>
      </c>
      <c r="H58" s="152">
        <f ca="1">(F58-F57)*H$10</f>
        <v>120.00000000080036</v>
      </c>
      <c r="I58" s="314">
        <f ca="1">(G58-G57)*H$10</f>
        <v>20.000000000436557</v>
      </c>
      <c r="J58" s="349">
        <f ca="1">ROUND(INDIRECT(ADDRESS(Данные!$A50,J$1,1,1,"Данные"), 1),2)</f>
        <v>25947.09</v>
      </c>
      <c r="K58" s="129">
        <f ca="1">ROUND(INDIRECT(ADDRESS(Данные!$A50,K$1,1,1,"Данные"), 1),2)</f>
        <v>7722.31</v>
      </c>
      <c r="L58" s="152">
        <f ca="1">(J58-J57)*L$10</f>
        <v>99.999999998544808</v>
      </c>
      <c r="M58" s="316">
        <f ca="1">(K58-K57)*L$10</f>
        <v>10.000000000218279</v>
      </c>
      <c r="N58" s="346">
        <f ca="1">ROUND(INDIRECT(ADDRESS(Данные!$A50,N$1,1,1,"Данные"), 1),2)</f>
        <v>13980.6</v>
      </c>
      <c r="O58" s="129">
        <f ca="1">ROUND(INDIRECT(ADDRESS(Данные!$A50,O$1,1,1,"Данные"), 1),2)</f>
        <v>3614.12</v>
      </c>
      <c r="P58" s="152">
        <f ca="1">(N58-N57)*P$10</f>
        <v>200.0000000007276</v>
      </c>
      <c r="Q58" s="314">
        <f ca="1">(O58-O57)*P$10</f>
        <v>19.999999999527063</v>
      </c>
      <c r="R58" s="349">
        <f ca="1">ROUND(INDIRECT(ADDRESS(Данные!$A50,R$1,1,1,"Данные"), 1),2)</f>
        <v>8912.76</v>
      </c>
      <c r="S58" s="129">
        <f ca="1">ROUND(INDIRECT(ADDRESS(Данные!$A50,S$1,1,1,"Данные"), 1),2)</f>
        <v>2470.56</v>
      </c>
      <c r="T58" s="152">
        <f ca="1">(R58-R57)*T$10</f>
        <v>159.99999999985448</v>
      </c>
      <c r="U58" s="316">
        <f ca="1">(S58-S57)*T$10</f>
        <v>39.99999999996362</v>
      </c>
      <c r="V58" s="331">
        <f t="shared" ca="1" si="0"/>
        <v>45280.895833333336</v>
      </c>
      <c r="W58" s="335">
        <f t="shared" ca="1" si="1"/>
        <v>720.00000000025466</v>
      </c>
      <c r="X58" s="339">
        <f t="shared" ca="1" si="2"/>
        <v>110.00000000058208</v>
      </c>
    </row>
    <row r="59" spans="1:24" s="126" customFormat="1" x14ac:dyDescent="0.2">
      <c r="A59" s="285">
        <f ca="1">INDIRECT(ADDRESS(Данные!$A51,4,1,1,"Данные"), 1)</f>
        <v>45280.916666666664</v>
      </c>
      <c r="B59" s="123">
        <f ca="1">ROUND(INDIRECT(ADDRESS(Данные!$A51,B$1,1,1,"Данные"), 1),2)</f>
        <v>3884.61</v>
      </c>
      <c r="C59" s="129">
        <f ca="1">ROUND(INDIRECT(ADDRESS(Данные!$A51,C$1,1,1,"Данные"), 1),2)</f>
        <v>1223.1300000000001</v>
      </c>
      <c r="D59" s="152">
        <f ca="1">(B59-B57)*D$10</f>
        <v>260.00000000021828</v>
      </c>
      <c r="E59" s="316">
        <f ca="1">(C59-C57)*D$10</f>
        <v>20.000000000436557</v>
      </c>
      <c r="F59" s="346">
        <f ca="1">ROUND(INDIRECT(ADDRESS(Данные!$A51,F$1,1,1,"Данные"), 1),2)</f>
        <v>11580.47</v>
      </c>
      <c r="G59" s="129">
        <f ca="1">ROUND(INDIRECT(ADDRESS(Данные!$A51,G$1,1,1,"Данные"), 1),2)</f>
        <v>5713.43</v>
      </c>
      <c r="H59" s="152">
        <f ca="1">(F59-F57)*H$10</f>
        <v>229.99999999956344</v>
      </c>
      <c r="I59" s="314">
        <f ca="1">(G59-G57)*H$10</f>
        <v>30.000000000654836</v>
      </c>
      <c r="J59" s="349">
        <f ca="1">ROUND(INDIRECT(ADDRESS(Данные!$A51,J$1,1,1,"Данные"), 1),2)</f>
        <v>25947.18</v>
      </c>
      <c r="K59" s="129">
        <f ca="1">ROUND(INDIRECT(ADDRESS(Данные!$A51,K$1,1,1,"Данные"), 1),2)</f>
        <v>7722.32</v>
      </c>
      <c r="L59" s="152">
        <f ca="1">(J59-J57)*L$10</f>
        <v>189.99999999869033</v>
      </c>
      <c r="M59" s="316">
        <f ca="1">(K59-K57)*L$10</f>
        <v>19.999999999527063</v>
      </c>
      <c r="N59" s="346">
        <f ca="1">ROUND(INDIRECT(ADDRESS(Данные!$A51,N$1,1,1,"Данные"), 1),2)</f>
        <v>13980.69</v>
      </c>
      <c r="O59" s="129">
        <f ca="1">ROUND(INDIRECT(ADDRESS(Данные!$A51,O$1,1,1,"Данные"), 1),2)</f>
        <v>3614.12</v>
      </c>
      <c r="P59" s="152">
        <f ca="1">(N59-N57)*P$10</f>
        <v>380.00000000101863</v>
      </c>
      <c r="Q59" s="314">
        <f ca="1">(O59-O57)*P$10</f>
        <v>19.999999999527063</v>
      </c>
      <c r="R59" s="349">
        <f ca="1">ROUND(INDIRECT(ADDRESS(Данные!$A51,R$1,1,1,"Данные"), 1),2)</f>
        <v>8912.84</v>
      </c>
      <c r="S59" s="129">
        <f ca="1">ROUND(INDIRECT(ADDRESS(Данные!$A51,S$1,1,1,"Данные"), 1),2)</f>
        <v>2470.5700000000002</v>
      </c>
      <c r="T59" s="152">
        <f ca="1">(R59-R57)*T$10</f>
        <v>319.99999999970896</v>
      </c>
      <c r="U59" s="316">
        <f ca="1">(S59-S57)*T$10</f>
        <v>60.000000000400178</v>
      </c>
      <c r="V59" s="331">
        <f t="shared" ca="1" si="0"/>
        <v>45280.916666666664</v>
      </c>
      <c r="W59" s="335">
        <f t="shared" ca="1" si="1"/>
        <v>1379.9999999991996</v>
      </c>
      <c r="X59" s="339">
        <f t="shared" ca="1" si="2"/>
        <v>150.0000000005457</v>
      </c>
    </row>
    <row r="60" spans="1:24" s="126" customFormat="1" x14ac:dyDescent="0.2">
      <c r="A60" s="285">
        <f ca="1">INDIRECT(ADDRESS(Данные!$A52,4,1,1,"Данные"), 1)</f>
        <v>45280.9375</v>
      </c>
      <c r="B60" s="123">
        <f ca="1">ROUND(INDIRECT(ADDRESS(Данные!$A52,B$1,1,1,"Данные"), 1),2)</f>
        <v>3884.67</v>
      </c>
      <c r="C60" s="129">
        <f ca="1">ROUND(INDIRECT(ADDRESS(Данные!$A52,C$1,1,1,"Данные"), 1),2)</f>
        <v>1223.1400000000001</v>
      </c>
      <c r="D60" s="152">
        <f ca="1">(B60-B59)*D$10</f>
        <v>119.99999999989086</v>
      </c>
      <c r="E60" s="316">
        <f ca="1">(C60-C59)*D$10</f>
        <v>19.99999999998181</v>
      </c>
      <c r="F60" s="346">
        <f ca="1">ROUND(INDIRECT(ADDRESS(Данные!$A52,F$1,1,1,"Данные"), 1),2)</f>
        <v>11580.58</v>
      </c>
      <c r="G60" s="129">
        <f ca="1">ROUND(INDIRECT(ADDRESS(Данные!$A52,G$1,1,1,"Данные"), 1),2)</f>
        <v>5713.44</v>
      </c>
      <c r="H60" s="152">
        <f ca="1">(F60-F59)*H$10</f>
        <v>110.00000000058208</v>
      </c>
      <c r="I60" s="314">
        <f ca="1">(G60-G59)*H$10</f>
        <v>9.999999999308784</v>
      </c>
      <c r="J60" s="349">
        <f ca="1">ROUND(INDIRECT(ADDRESS(Данные!$A52,J$1,1,1,"Данные"), 1),2)</f>
        <v>25947.27</v>
      </c>
      <c r="K60" s="129">
        <f ca="1">ROUND(INDIRECT(ADDRESS(Данные!$A52,K$1,1,1,"Данные"), 1),2)</f>
        <v>7722.33</v>
      </c>
      <c r="L60" s="152">
        <f ca="1">(J60-J59)*L$10</f>
        <v>90.000000000145519</v>
      </c>
      <c r="M60" s="316">
        <f ca="1">(K60-K59)*L$10</f>
        <v>10.000000000218279</v>
      </c>
      <c r="N60" s="346">
        <f ca="1">ROUND(INDIRECT(ADDRESS(Данные!$A52,N$1,1,1,"Данные"), 1),2)</f>
        <v>13980.78</v>
      </c>
      <c r="O60" s="129">
        <f ca="1">ROUND(INDIRECT(ADDRESS(Данные!$A52,O$1,1,1,"Данные"), 1),2)</f>
        <v>3614.13</v>
      </c>
      <c r="P60" s="152">
        <f ca="1">(N60-N59)*P$10</f>
        <v>180.00000000029104</v>
      </c>
      <c r="Q60" s="314">
        <f ca="1">(O60-O59)*P$10</f>
        <v>20.000000000436557</v>
      </c>
      <c r="R60" s="349">
        <f ca="1">ROUND(INDIRECT(ADDRESS(Данные!$A52,R$1,1,1,"Данные"), 1),2)</f>
        <v>8912.92</v>
      </c>
      <c r="S60" s="129">
        <f ca="1">ROUND(INDIRECT(ADDRESS(Данные!$A52,S$1,1,1,"Данные"), 1),2)</f>
        <v>2470.58</v>
      </c>
      <c r="T60" s="152">
        <f ca="1">(R60-R59)*T$10</f>
        <v>159.99999999985448</v>
      </c>
      <c r="U60" s="316">
        <f ca="1">(S60-S59)*T$10</f>
        <v>19.999999999527063</v>
      </c>
      <c r="V60" s="331">
        <f t="shared" ca="1" si="0"/>
        <v>45280.9375</v>
      </c>
      <c r="W60" s="335">
        <f t="shared" ca="1" si="1"/>
        <v>660.00000000076398</v>
      </c>
      <c r="X60" s="339">
        <f t="shared" ca="1" si="2"/>
        <v>79.999999999472493</v>
      </c>
    </row>
    <row r="61" spans="1:24" s="126" customFormat="1" x14ac:dyDescent="0.2">
      <c r="A61" s="285">
        <f ca="1">INDIRECT(ADDRESS(Данные!$A53,4,1,1,"Данные"), 1)</f>
        <v>45280.958333333336</v>
      </c>
      <c r="B61" s="123">
        <f ca="1">ROUND(INDIRECT(ADDRESS(Данные!$A53,B$1,1,1,"Данные"), 1),2)</f>
        <v>3884.73</v>
      </c>
      <c r="C61" s="129">
        <f ca="1">ROUND(INDIRECT(ADDRESS(Данные!$A53,C$1,1,1,"Данные"), 1),2)</f>
        <v>1223.1400000000001</v>
      </c>
      <c r="D61" s="152">
        <f ca="1">(B61-B59)*D$10</f>
        <v>239.99999999978172</v>
      </c>
      <c r="E61" s="316">
        <f ca="1">(C61-C59)*D$10</f>
        <v>19.99999999998181</v>
      </c>
      <c r="F61" s="346">
        <f ca="1">ROUND(INDIRECT(ADDRESS(Данные!$A53,F$1,1,1,"Данные"), 1),2)</f>
        <v>11580.69</v>
      </c>
      <c r="G61" s="129">
        <f ca="1">ROUND(INDIRECT(ADDRESS(Данные!$A53,G$1,1,1,"Данные"), 1),2)</f>
        <v>5713.46</v>
      </c>
      <c r="H61" s="152">
        <f ca="1">(F61-F59)*H$10</f>
        <v>220.00000000116415</v>
      </c>
      <c r="I61" s="314">
        <f ca="1">(G61-G59)*H$10</f>
        <v>29.999999999745341</v>
      </c>
      <c r="J61" s="349">
        <f ca="1">ROUND(INDIRECT(ADDRESS(Данные!$A53,J$1,1,1,"Данные"), 1),2)</f>
        <v>25947.37</v>
      </c>
      <c r="K61" s="129">
        <f ca="1">ROUND(INDIRECT(ADDRESS(Данные!$A53,K$1,1,1,"Данные"), 1),2)</f>
        <v>7722.34</v>
      </c>
      <c r="L61" s="152">
        <f ca="1">(J61-J59)*L$10</f>
        <v>189.99999999869033</v>
      </c>
      <c r="M61" s="316">
        <f ca="1">(K61-K59)*L$10</f>
        <v>20.000000000436557</v>
      </c>
      <c r="N61" s="346">
        <f ca="1">ROUND(INDIRECT(ADDRESS(Данные!$A53,N$1,1,1,"Данные"), 1),2)</f>
        <v>13980.87</v>
      </c>
      <c r="O61" s="129">
        <f ca="1">ROUND(INDIRECT(ADDRESS(Данные!$A53,O$1,1,1,"Данные"), 1),2)</f>
        <v>3614.14</v>
      </c>
      <c r="P61" s="152">
        <f ca="1">(N61-N59)*P$10</f>
        <v>360.00000000058208</v>
      </c>
      <c r="Q61" s="314">
        <f ca="1">(O61-O59)*P$10</f>
        <v>39.99999999996362</v>
      </c>
      <c r="R61" s="349">
        <f ca="1">ROUND(INDIRECT(ADDRESS(Данные!$A53,R$1,1,1,"Данные"), 1),2)</f>
        <v>8912.99</v>
      </c>
      <c r="S61" s="129">
        <f ca="1">ROUND(INDIRECT(ADDRESS(Данные!$A53,S$1,1,1,"Данные"), 1),2)</f>
        <v>2470.59</v>
      </c>
      <c r="T61" s="152">
        <f ca="1">(R61-R59)*T$10</f>
        <v>299.9999999992724</v>
      </c>
      <c r="U61" s="316">
        <f ca="1">(S61-S59)*T$10</f>
        <v>39.99999999996362</v>
      </c>
      <c r="V61" s="331">
        <f t="shared" ca="1" si="0"/>
        <v>45280.958333333336</v>
      </c>
      <c r="W61" s="335">
        <f t="shared" ca="1" si="1"/>
        <v>1309.9999999994907</v>
      </c>
      <c r="X61" s="339">
        <f t="shared" ca="1" si="2"/>
        <v>150.00000000009095</v>
      </c>
    </row>
    <row r="62" spans="1:24" s="126" customFormat="1" x14ac:dyDescent="0.2">
      <c r="A62" s="285">
        <f ca="1">INDIRECT(ADDRESS(Данные!$A54,4,1,1,"Данные"), 1)</f>
        <v>45280.979166666664</v>
      </c>
      <c r="B62" s="123">
        <f ca="1">ROUND(INDIRECT(ADDRESS(Данные!$A54,B$1,1,1,"Данные"), 1),2)</f>
        <v>3884.79</v>
      </c>
      <c r="C62" s="129">
        <f ca="1">ROUND(INDIRECT(ADDRESS(Данные!$A54,C$1,1,1,"Данные"), 1),2)</f>
        <v>1223.1500000000001</v>
      </c>
      <c r="D62" s="152">
        <f ca="1">(B62-B61)*D$10</f>
        <v>119.99999999989086</v>
      </c>
      <c r="E62" s="316">
        <f ca="1">(C62-C61)*D$10</f>
        <v>19.99999999998181</v>
      </c>
      <c r="F62" s="346">
        <f ca="1">ROUND(INDIRECT(ADDRESS(Данные!$A54,F$1,1,1,"Данные"), 1),2)</f>
        <v>11580.79</v>
      </c>
      <c r="G62" s="129">
        <f ca="1">ROUND(INDIRECT(ADDRESS(Данные!$A54,G$1,1,1,"Данные"), 1),2)</f>
        <v>5713.47</v>
      </c>
      <c r="H62" s="152">
        <f ca="1">(F62-F61)*H$10</f>
        <v>100.0000000003638</v>
      </c>
      <c r="I62" s="314">
        <f ca="1">(G62-G61)*H$10</f>
        <v>10.000000000218279</v>
      </c>
      <c r="J62" s="349">
        <f ca="1">ROUND(INDIRECT(ADDRESS(Данные!$A54,J$1,1,1,"Данные"), 1),2)</f>
        <v>25947.46</v>
      </c>
      <c r="K62" s="129">
        <f ca="1">ROUND(INDIRECT(ADDRESS(Данные!$A54,K$1,1,1,"Данные"), 1),2)</f>
        <v>7722.36</v>
      </c>
      <c r="L62" s="152">
        <f ca="1">(J62-J61)*L$10</f>
        <v>90.000000000145519</v>
      </c>
      <c r="M62" s="316">
        <f ca="1">(K62-K61)*L$10</f>
        <v>19.999999999527063</v>
      </c>
      <c r="N62" s="346">
        <f ca="1">ROUND(INDIRECT(ADDRESS(Данные!$A54,N$1,1,1,"Данные"), 1),2)</f>
        <v>13980.96</v>
      </c>
      <c r="O62" s="129">
        <f ca="1">ROUND(INDIRECT(ADDRESS(Данные!$A54,O$1,1,1,"Данные"), 1),2)</f>
        <v>3614.15</v>
      </c>
      <c r="P62" s="152">
        <f ca="1">(N62-N61)*P$10</f>
        <v>179.99999999665306</v>
      </c>
      <c r="Q62" s="314">
        <f ca="1">(O62-O61)*P$10</f>
        <v>20.000000000436557</v>
      </c>
      <c r="R62" s="349">
        <f ca="1">ROUND(INDIRECT(ADDRESS(Данные!$A54,R$1,1,1,"Данные"), 1),2)</f>
        <v>8913.07</v>
      </c>
      <c r="S62" s="129">
        <f ca="1">ROUND(INDIRECT(ADDRESS(Данные!$A54,S$1,1,1,"Данные"), 1),2)</f>
        <v>2470.6</v>
      </c>
      <c r="T62" s="152">
        <f ca="1">(R62-R61)*T$10</f>
        <v>159.99999999985448</v>
      </c>
      <c r="U62" s="316">
        <f ca="1">(S62-S61)*T$10</f>
        <v>19.999999999527063</v>
      </c>
      <c r="V62" s="331">
        <f t="shared" ca="1" si="0"/>
        <v>45280.979166666664</v>
      </c>
      <c r="W62" s="335">
        <f t="shared" ca="1" si="1"/>
        <v>649.99999999690772</v>
      </c>
      <c r="X62" s="339">
        <f t="shared" ca="1" si="2"/>
        <v>89.999999999690772</v>
      </c>
    </row>
    <row r="63" spans="1:24" s="126" customFormat="1" ht="13.5" thickBot="1" x14ac:dyDescent="0.25">
      <c r="A63" s="286">
        <f ca="1">INDIRECT(ADDRESS(Данные!$A55,4,1,1,"Данные"), 1)</f>
        <v>45281</v>
      </c>
      <c r="B63" s="263">
        <f ca="1">ROUND(INDIRECT(ADDRESS(Данные!$A55,B$1,1,1,"Данные"), 1),2)</f>
        <v>3884.85</v>
      </c>
      <c r="C63" s="130">
        <f ca="1">ROUND(INDIRECT(ADDRESS(Данные!$A55,C$1,1,1,"Данные"), 1),2)</f>
        <v>1223.1500000000001</v>
      </c>
      <c r="D63" s="287">
        <f ca="1">(B63-B61)*D$10</f>
        <v>239.99999999978172</v>
      </c>
      <c r="E63" s="262">
        <f ca="1">(C63-C61)*D$10</f>
        <v>19.99999999998181</v>
      </c>
      <c r="F63" s="288">
        <f ca="1">ROUND(INDIRECT(ADDRESS(Данные!$A55,F$1,1,1,"Данные"), 1),2)</f>
        <v>11580.9</v>
      </c>
      <c r="G63" s="130">
        <f ca="1">ROUND(INDIRECT(ADDRESS(Данные!$A55,G$1,1,1,"Данные"), 1),2)</f>
        <v>5713.48</v>
      </c>
      <c r="H63" s="287">
        <f ca="1">(F63-F61)*H$10</f>
        <v>209.99999999912689</v>
      </c>
      <c r="I63" s="291">
        <f ca="1">(G63-G61)*H$10</f>
        <v>19.999999999527063</v>
      </c>
      <c r="J63" s="263">
        <f ca="1">ROUND(INDIRECT(ADDRESS(Данные!$A55,J$1,1,1,"Данные"), 1),2)</f>
        <v>25947.55</v>
      </c>
      <c r="K63" s="130">
        <f ca="1">ROUND(INDIRECT(ADDRESS(Данные!$A55,K$1,1,1,"Данные"), 1),2)</f>
        <v>7722.37</v>
      </c>
      <c r="L63" s="287">
        <f ca="1">(J63-J61)*L$10</f>
        <v>180.00000000029104</v>
      </c>
      <c r="M63" s="262">
        <f ca="1">(K63-K61)*L$10</f>
        <v>29.999999999745341</v>
      </c>
      <c r="N63" s="288">
        <f ca="1">ROUND(INDIRECT(ADDRESS(Данные!$A55,N$1,1,1,"Данные"), 1),2)</f>
        <v>13981.04</v>
      </c>
      <c r="O63" s="130">
        <f ca="1">ROUND(INDIRECT(ADDRESS(Данные!$A55,O$1,1,1,"Данные"), 1),2)</f>
        <v>3614.16</v>
      </c>
      <c r="P63" s="287">
        <f ca="1">(N63-N61)*P$10</f>
        <v>340.00000000014552</v>
      </c>
      <c r="Q63" s="291">
        <f ca="1">(O63-O61)*P$10</f>
        <v>39.99999999996362</v>
      </c>
      <c r="R63" s="263">
        <f ca="1">ROUND(INDIRECT(ADDRESS(Данные!$A55,R$1,1,1,"Данные"), 1),2)</f>
        <v>8913.14</v>
      </c>
      <c r="S63" s="130">
        <f ca="1">ROUND(INDIRECT(ADDRESS(Данные!$A55,S$1,1,1,"Данные"), 1),2)</f>
        <v>2470.61</v>
      </c>
      <c r="T63" s="287">
        <f ca="1">(R63-R61)*T$10</f>
        <v>299.9999999992724</v>
      </c>
      <c r="U63" s="262">
        <f ca="1">(S63-S61)*T$10</f>
        <v>39.99999999996362</v>
      </c>
      <c r="V63" s="332">
        <f t="shared" ca="1" si="0"/>
        <v>45281</v>
      </c>
      <c r="W63" s="336">
        <f t="shared" ca="1" si="1"/>
        <v>1269.9999999986176</v>
      </c>
      <c r="X63" s="333">
        <f t="shared" ca="1" si="2"/>
        <v>149.99999999918145</v>
      </c>
    </row>
    <row r="64" spans="1:24" s="126" customFormat="1" x14ac:dyDescent="0.2">
      <c r="J64" s="126" t="s">
        <v>2</v>
      </c>
      <c r="N64" t="s">
        <v>2</v>
      </c>
      <c r="O64" s="208"/>
    </row>
    <row r="65" spans="1:25" s="126" customFormat="1" x14ac:dyDescent="0.2">
      <c r="A65" s="126" t="s">
        <v>2</v>
      </c>
      <c r="C65" s="154" t="s">
        <v>27</v>
      </c>
      <c r="D65" s="269">
        <f ca="1">D$17+D$19+D$21+D$23+D$25+D$27+D$29+D$31+D$33+D$35+D$37+D$39+D$41+D$43+D$45+D$47+D$49+D$51+D$53+D$55+D$57+D$59+D$61+D$63</f>
        <v>5739.9999999997817</v>
      </c>
      <c r="E65" s="269">
        <f t="shared" ref="E65:X65" ca="1" si="3">E$17+E$19+E$21+E$23+E$25+E$27+E$29+E$31+E$33+E$35+E$37+E$39+E$41+E$43+E$45+E$47+E$49+E$51+E$53+E$55+E$57+E$59+E$61+E$63</f>
        <v>460.00000000003638</v>
      </c>
      <c r="F65"/>
      <c r="G65" s="154" t="s">
        <v>27</v>
      </c>
      <c r="H65" s="269">
        <f t="shared" ca="1" si="3"/>
        <v>5559.9999999994907</v>
      </c>
      <c r="I65" s="269">
        <f t="shared" ca="1" si="3"/>
        <v>819.99999999970896</v>
      </c>
      <c r="J65"/>
      <c r="K65" s="154" t="s">
        <v>27</v>
      </c>
      <c r="L65" s="269">
        <f t="shared" ca="1" si="3"/>
        <v>5139.9999999994179</v>
      </c>
      <c r="M65" s="269">
        <f t="shared" ca="1" si="3"/>
        <v>519.99999999952706</v>
      </c>
      <c r="N65"/>
      <c r="O65" s="154" t="s">
        <v>27</v>
      </c>
      <c r="P65" s="269">
        <f t="shared" ca="1" si="3"/>
        <v>7300.0000000029104</v>
      </c>
      <c r="Q65" s="269">
        <f t="shared" ca="1" si="3"/>
        <v>819.99999999970896</v>
      </c>
      <c r="R65"/>
      <c r="S65" s="154" t="s">
        <v>27</v>
      </c>
      <c r="T65" s="269">
        <f t="shared" ca="1" si="3"/>
        <v>6840.0000000001455</v>
      </c>
      <c r="U65" s="269">
        <f t="shared" ca="1" si="3"/>
        <v>1079.9999999999272</v>
      </c>
      <c r="V65"/>
      <c r="W65" s="269">
        <f t="shared" ca="1" si="3"/>
        <v>30580.000000001746</v>
      </c>
      <c r="X65" s="269">
        <f t="shared" ca="1" si="3"/>
        <v>3699.9999999989086</v>
      </c>
    </row>
    <row r="66" spans="1:25" s="126" customFormat="1" x14ac:dyDescent="0.2">
      <c r="A66" s="198"/>
      <c r="B66" s="198"/>
      <c r="C66" s="198"/>
      <c r="D66" s="198" t="s">
        <v>29</v>
      </c>
      <c r="E66" s="198" t="s">
        <v>28</v>
      </c>
      <c r="F66" s="198"/>
      <c r="G66" s="198"/>
      <c r="H66" s="198" t="s">
        <v>29</v>
      </c>
      <c r="I66" s="198" t="s">
        <v>28</v>
      </c>
      <c r="J66" s="198"/>
      <c r="K66" s="198"/>
      <c r="L66" s="198" t="s">
        <v>29</v>
      </c>
      <c r="M66" s="198" t="s">
        <v>28</v>
      </c>
      <c r="N66" s="198"/>
      <c r="O66" s="154"/>
      <c r="P66" s="198" t="s">
        <v>29</v>
      </c>
      <c r="Q66" s="198" t="s">
        <v>28</v>
      </c>
      <c r="R66" s="198"/>
      <c r="S66" s="198"/>
      <c r="T66" s="198" t="s">
        <v>29</v>
      </c>
      <c r="U66" s="198" t="s">
        <v>28</v>
      </c>
      <c r="V66" s="198"/>
      <c r="W66" s="198" t="s">
        <v>29</v>
      </c>
      <c r="X66" s="198" t="s">
        <v>28</v>
      </c>
    </row>
    <row r="67" spans="1:25" x14ac:dyDescent="0.2">
      <c r="O67" s="198"/>
    </row>
    <row r="68" spans="1:25" ht="13.5" customHeight="1" x14ac:dyDescent="0.2">
      <c r="B68" s="63" t="s">
        <v>53</v>
      </c>
      <c r="C68" s="63"/>
      <c r="D68" s="63"/>
      <c r="E68" s="63"/>
      <c r="F68" s="64"/>
      <c r="G68" s="64"/>
      <c r="H68" s="79"/>
      <c r="I68" s="79" t="s">
        <v>81</v>
      </c>
      <c r="J68" s="79"/>
      <c r="N68" s="256" t="s">
        <v>59</v>
      </c>
      <c r="O68" s="68"/>
      <c r="Q68" s="64"/>
      <c r="R68" s="64"/>
      <c r="S68" s="64"/>
      <c r="T68" s="79"/>
      <c r="U68" s="68" t="s">
        <v>80</v>
      </c>
    </row>
    <row r="69" spans="1:25" x14ac:dyDescent="0.2">
      <c r="F69" s="68" t="s">
        <v>30</v>
      </c>
      <c r="O69" s="68"/>
      <c r="R69" s="68" t="s">
        <v>31</v>
      </c>
    </row>
    <row r="72" spans="1:25" x14ac:dyDescent="0.2">
      <c r="A72" s="79"/>
      <c r="B72" s="246"/>
      <c r="C72" s="79"/>
      <c r="D72" s="79"/>
      <c r="E72" s="79"/>
      <c r="F72" s="79"/>
      <c r="G72" s="79"/>
      <c r="H72" s="79"/>
      <c r="I72" s="79"/>
      <c r="J72" s="79"/>
      <c r="K72" s="79"/>
      <c r="L72" s="79"/>
      <c r="M72" s="79"/>
      <c r="N72" s="79"/>
      <c r="O72" s="162"/>
      <c r="P72" s="79"/>
      <c r="Q72" s="79"/>
      <c r="R72" s="79"/>
      <c r="S72" s="79"/>
      <c r="T72" s="79"/>
      <c r="U72" s="79"/>
      <c r="V72" s="79"/>
      <c r="W72" s="79"/>
      <c r="X72" s="79"/>
      <c r="Y72" s="79"/>
    </row>
    <row r="73" spans="1:25" ht="18.75" x14ac:dyDescent="0.3">
      <c r="A73" s="73"/>
      <c r="B73" s="73"/>
      <c r="C73" s="73"/>
      <c r="D73" s="73"/>
      <c r="E73" s="73"/>
      <c r="F73" s="79"/>
      <c r="G73" s="141"/>
      <c r="H73" s="79"/>
      <c r="I73" s="73"/>
      <c r="J73" s="79"/>
      <c r="K73" s="137"/>
      <c r="L73" s="138"/>
      <c r="M73" s="139"/>
      <c r="N73" s="139"/>
      <c r="O73" s="162"/>
      <c r="P73" s="79"/>
      <c r="Q73" s="79"/>
      <c r="R73" s="73"/>
      <c r="S73" s="140"/>
      <c r="T73" s="79"/>
      <c r="U73" s="79"/>
      <c r="V73" s="79"/>
      <c r="W73" s="79"/>
      <c r="X73" s="79"/>
      <c r="Y73" s="79"/>
    </row>
    <row r="74" spans="1:25" x14ac:dyDescent="0.2">
      <c r="A74" s="79"/>
      <c r="B74" s="79"/>
      <c r="C74" s="79"/>
      <c r="D74" s="79"/>
      <c r="E74" s="79"/>
      <c r="F74" s="142"/>
      <c r="G74" s="79"/>
      <c r="H74" s="79"/>
      <c r="I74" s="79"/>
      <c r="J74" s="79"/>
      <c r="K74" s="79"/>
      <c r="L74" s="79"/>
      <c r="M74" s="79"/>
      <c r="N74" s="79"/>
      <c r="O74" s="162"/>
      <c r="P74" s="79"/>
      <c r="Q74" s="79"/>
      <c r="R74" s="79"/>
      <c r="S74" s="79"/>
      <c r="T74" s="79"/>
      <c r="U74" s="142"/>
      <c r="V74" s="79"/>
      <c r="W74" s="79"/>
      <c r="X74" s="79"/>
      <c r="Y74" s="79"/>
    </row>
    <row r="75" spans="1:25" ht="19.5" x14ac:dyDescent="0.35">
      <c r="A75" s="79"/>
      <c r="B75" s="79"/>
      <c r="C75" s="143"/>
      <c r="D75" s="79"/>
      <c r="E75" s="79"/>
      <c r="F75" s="79"/>
      <c r="G75" s="79"/>
      <c r="H75" s="79"/>
      <c r="I75" s="79"/>
      <c r="J75" s="79"/>
      <c r="K75" s="73"/>
      <c r="L75" s="79"/>
      <c r="M75" s="79"/>
      <c r="N75" s="79"/>
      <c r="O75" s="226"/>
      <c r="P75" s="79"/>
      <c r="Q75" s="73"/>
      <c r="R75" s="79"/>
      <c r="S75" s="79"/>
      <c r="T75" s="79"/>
      <c r="U75" s="79"/>
      <c r="V75" s="79"/>
      <c r="W75" s="79"/>
      <c r="X75" s="79"/>
      <c r="Y75" s="79"/>
    </row>
    <row r="76" spans="1:25" x14ac:dyDescent="0.2">
      <c r="A76" s="79"/>
      <c r="B76" s="142"/>
      <c r="C76" s="79"/>
      <c r="D76" s="79"/>
      <c r="E76" s="79"/>
      <c r="F76" s="79"/>
      <c r="G76" s="79"/>
      <c r="H76" s="79"/>
      <c r="I76" s="79"/>
      <c r="J76" s="79"/>
      <c r="K76" s="73"/>
      <c r="L76" s="73"/>
      <c r="M76" s="79"/>
      <c r="N76" s="79"/>
      <c r="O76" s="163"/>
      <c r="P76" s="79"/>
      <c r="Q76" s="79"/>
      <c r="R76" s="79"/>
      <c r="S76" s="79"/>
      <c r="T76" s="79"/>
      <c r="U76" s="79"/>
      <c r="V76" s="79"/>
      <c r="W76" s="79"/>
      <c r="X76" s="79"/>
      <c r="Y76" s="79"/>
    </row>
    <row r="77" spans="1:25" x14ac:dyDescent="0.2">
      <c r="A77" s="144"/>
      <c r="B77" s="79"/>
      <c r="C77" s="79"/>
      <c r="D77" s="79"/>
      <c r="E77" s="79"/>
      <c r="F77" s="79"/>
      <c r="G77" s="79"/>
      <c r="H77" s="79"/>
      <c r="I77" s="79"/>
      <c r="J77" s="79"/>
      <c r="K77" s="79"/>
      <c r="L77" s="79"/>
      <c r="M77" s="79"/>
      <c r="N77" s="79"/>
      <c r="O77" s="162"/>
      <c r="P77" s="79"/>
      <c r="Q77" s="79"/>
      <c r="R77" s="79"/>
      <c r="S77" s="79"/>
      <c r="T77" s="79"/>
      <c r="U77" s="79"/>
      <c r="V77" s="144"/>
      <c r="W77" s="79"/>
      <c r="X77" s="79"/>
      <c r="Y77" s="79"/>
    </row>
    <row r="78" spans="1:25" x14ac:dyDescent="0.2">
      <c r="A78" s="144"/>
      <c r="B78" s="79"/>
      <c r="C78" s="79"/>
      <c r="D78" s="79"/>
      <c r="E78" s="79"/>
      <c r="F78" s="79"/>
      <c r="G78" s="79"/>
      <c r="H78" s="79"/>
      <c r="I78" s="79"/>
      <c r="J78" s="79"/>
      <c r="K78" s="79"/>
      <c r="L78" s="79"/>
      <c r="M78" s="79"/>
      <c r="N78" s="79"/>
      <c r="O78" s="162"/>
      <c r="P78" s="79"/>
      <c r="Q78" s="79"/>
      <c r="R78" s="79"/>
      <c r="S78" s="79"/>
      <c r="T78" s="79"/>
      <c r="U78" s="79"/>
      <c r="V78" s="144"/>
      <c r="W78" s="79"/>
      <c r="X78" s="79"/>
      <c r="Y78" s="79"/>
    </row>
    <row r="79" spans="1:25" x14ac:dyDescent="0.2">
      <c r="A79" s="144"/>
      <c r="B79" s="79"/>
      <c r="C79" s="79"/>
      <c r="D79" s="79"/>
      <c r="E79" s="79"/>
      <c r="F79" s="79"/>
      <c r="G79" s="79"/>
      <c r="H79" s="79"/>
      <c r="I79" s="79"/>
      <c r="J79" s="79"/>
      <c r="K79" s="79"/>
      <c r="L79" s="79"/>
      <c r="M79" s="79"/>
      <c r="N79" s="79"/>
      <c r="O79" s="162"/>
      <c r="P79" s="79"/>
      <c r="Q79" s="79"/>
      <c r="R79" s="79"/>
      <c r="S79" s="79"/>
      <c r="T79" s="79"/>
      <c r="U79" s="79"/>
      <c r="V79" s="144"/>
      <c r="W79" s="79"/>
      <c r="X79" s="79"/>
      <c r="Y79" s="79"/>
    </row>
    <row r="80" spans="1:25" x14ac:dyDescent="0.2">
      <c r="A80" s="144"/>
      <c r="B80" s="79"/>
      <c r="C80" s="79"/>
      <c r="D80" s="79"/>
      <c r="E80" s="79"/>
      <c r="F80" s="79"/>
      <c r="G80" s="79"/>
      <c r="H80" s="79"/>
      <c r="I80" s="79"/>
      <c r="J80" s="79"/>
      <c r="K80" s="79"/>
      <c r="L80" s="79"/>
      <c r="M80" s="79"/>
      <c r="N80" s="79"/>
      <c r="O80" s="162"/>
      <c r="P80" s="79"/>
      <c r="Q80" s="79"/>
      <c r="R80" s="79"/>
      <c r="S80" s="79"/>
      <c r="T80" s="79"/>
      <c r="U80" s="79"/>
      <c r="V80" s="144"/>
      <c r="W80" s="79"/>
      <c r="X80" s="79"/>
      <c r="Y80" s="79"/>
    </row>
    <row r="81" spans="1:25" x14ac:dyDescent="0.2">
      <c r="A81" s="144"/>
      <c r="B81" s="79"/>
      <c r="C81" s="79"/>
      <c r="D81" s="79"/>
      <c r="E81" s="247"/>
      <c r="F81" s="79"/>
      <c r="G81" s="79"/>
      <c r="H81" s="79"/>
      <c r="I81" s="247"/>
      <c r="J81" s="79"/>
      <c r="K81" s="79"/>
      <c r="L81" s="79"/>
      <c r="M81" s="247"/>
      <c r="N81" s="79"/>
      <c r="O81" s="162"/>
      <c r="P81" s="79"/>
      <c r="Q81" s="247"/>
      <c r="R81" s="79"/>
      <c r="S81" s="79"/>
      <c r="T81" s="79"/>
      <c r="U81" s="247"/>
      <c r="V81" s="144"/>
      <c r="W81" s="79"/>
      <c r="X81" s="247"/>
      <c r="Y81" s="79"/>
    </row>
    <row r="82" spans="1:25" x14ac:dyDescent="0.2">
      <c r="A82" s="144"/>
      <c r="B82" s="79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162"/>
      <c r="P82" s="79"/>
      <c r="Q82" s="79"/>
      <c r="R82" s="79"/>
      <c r="S82" s="79"/>
      <c r="T82" s="79"/>
      <c r="U82" s="79"/>
      <c r="V82" s="144"/>
      <c r="W82" s="79"/>
      <c r="X82" s="79"/>
      <c r="Y82" s="79"/>
    </row>
    <row r="83" spans="1:25" x14ac:dyDescent="0.2">
      <c r="A83" s="144"/>
      <c r="B83" s="79"/>
      <c r="C83" s="79"/>
      <c r="D83" s="79"/>
      <c r="E83" s="79"/>
      <c r="F83" s="79"/>
      <c r="G83" s="79"/>
      <c r="H83" s="79"/>
      <c r="I83" s="79"/>
      <c r="J83" s="79"/>
      <c r="K83" s="79"/>
      <c r="L83" s="79"/>
      <c r="M83" s="79"/>
      <c r="N83" s="79"/>
      <c r="O83" s="162"/>
      <c r="P83" s="79"/>
      <c r="Q83" s="79"/>
      <c r="R83" s="79"/>
      <c r="S83" s="79"/>
      <c r="T83" s="79"/>
      <c r="U83" s="79"/>
      <c r="V83" s="144"/>
      <c r="W83" s="79"/>
      <c r="X83" s="79"/>
      <c r="Y83" s="79"/>
    </row>
    <row r="84" spans="1:25" x14ac:dyDescent="0.2">
      <c r="A84" s="144"/>
      <c r="B84" s="145"/>
      <c r="C84" s="145"/>
      <c r="D84" s="145"/>
      <c r="E84" s="145"/>
      <c r="F84" s="145"/>
      <c r="G84" s="145"/>
      <c r="H84" s="145"/>
      <c r="I84" s="145"/>
      <c r="J84" s="145"/>
      <c r="K84" s="145"/>
      <c r="L84" s="145"/>
      <c r="M84" s="145"/>
      <c r="N84" s="145"/>
      <c r="O84" s="146"/>
      <c r="P84" s="145"/>
      <c r="Q84" s="145"/>
      <c r="R84" s="145"/>
      <c r="S84" s="145"/>
      <c r="T84" s="145"/>
      <c r="U84" s="145"/>
      <c r="V84" s="144"/>
      <c r="W84" s="145"/>
      <c r="X84" s="145"/>
      <c r="Y84" s="79"/>
    </row>
    <row r="85" spans="1:25" x14ac:dyDescent="0.2">
      <c r="A85" s="144"/>
      <c r="B85" s="145"/>
      <c r="C85" s="145"/>
      <c r="D85" s="145"/>
      <c r="E85" s="145"/>
      <c r="F85" s="145"/>
      <c r="G85" s="145"/>
      <c r="H85" s="145"/>
      <c r="I85" s="145"/>
      <c r="J85" s="145"/>
      <c r="K85" s="145"/>
      <c r="L85" s="145"/>
      <c r="M85" s="145"/>
      <c r="N85" s="145"/>
      <c r="O85" s="146"/>
      <c r="P85" s="145"/>
      <c r="Q85" s="145"/>
      <c r="R85" s="145"/>
      <c r="S85" s="145"/>
      <c r="T85" s="145"/>
      <c r="U85" s="145"/>
      <c r="V85" s="144"/>
      <c r="W85" s="145"/>
      <c r="X85" s="145"/>
      <c r="Y85" s="79"/>
    </row>
    <row r="86" spans="1:25" x14ac:dyDescent="0.2">
      <c r="A86" s="148"/>
      <c r="B86" s="151"/>
      <c r="C86" s="151"/>
      <c r="D86" s="79"/>
      <c r="E86" s="79"/>
      <c r="F86" s="208"/>
      <c r="G86" s="208"/>
      <c r="H86" s="79"/>
      <c r="I86" s="79"/>
      <c r="J86" s="208"/>
      <c r="K86" s="208"/>
      <c r="L86" s="79"/>
      <c r="M86" s="79"/>
      <c r="N86" s="208"/>
      <c r="O86" s="208"/>
      <c r="P86" s="79"/>
      <c r="Q86" s="79"/>
      <c r="R86" s="208"/>
      <c r="S86" s="208"/>
      <c r="T86" s="79"/>
      <c r="U86" s="79"/>
      <c r="V86" s="148"/>
      <c r="W86" s="79"/>
      <c r="X86" s="79"/>
      <c r="Y86" s="79"/>
    </row>
    <row r="87" spans="1:25" x14ac:dyDescent="0.2">
      <c r="A87" s="145"/>
      <c r="B87" s="151"/>
      <c r="C87" s="151"/>
      <c r="D87" s="79"/>
      <c r="E87" s="79"/>
      <c r="F87" s="208"/>
      <c r="G87" s="208"/>
      <c r="H87" s="79"/>
      <c r="I87" s="79"/>
      <c r="J87" s="208"/>
      <c r="K87" s="208"/>
      <c r="L87" s="79"/>
      <c r="M87" s="79"/>
      <c r="N87" s="208"/>
      <c r="O87" s="208"/>
      <c r="P87" s="79"/>
      <c r="Q87" s="79"/>
      <c r="R87" s="208"/>
      <c r="S87" s="208"/>
      <c r="T87" s="79"/>
      <c r="U87" s="79"/>
      <c r="V87" s="145"/>
      <c r="W87" s="79"/>
      <c r="X87" s="79"/>
      <c r="Y87" s="79"/>
    </row>
    <row r="88" spans="1:25" x14ac:dyDescent="0.2">
      <c r="A88" s="145"/>
      <c r="B88" s="151"/>
      <c r="C88" s="151"/>
      <c r="D88" s="79"/>
      <c r="E88" s="79"/>
      <c r="F88" s="208"/>
      <c r="G88" s="208"/>
      <c r="H88" s="79"/>
      <c r="I88" s="79"/>
      <c r="J88" s="208"/>
      <c r="K88" s="208"/>
      <c r="L88" s="79"/>
      <c r="M88" s="79"/>
      <c r="N88" s="208"/>
      <c r="O88" s="208"/>
      <c r="P88" s="79"/>
      <c r="Q88" s="79"/>
      <c r="R88" s="208"/>
      <c r="S88" s="208"/>
      <c r="T88" s="79"/>
      <c r="U88" s="79"/>
      <c r="V88" s="145"/>
      <c r="W88" s="79"/>
      <c r="X88" s="79"/>
      <c r="Y88" s="79"/>
    </row>
    <row r="89" spans="1:25" x14ac:dyDescent="0.2">
      <c r="A89" s="145"/>
      <c r="B89" s="151"/>
      <c r="C89" s="151"/>
      <c r="D89" s="79"/>
      <c r="E89" s="79"/>
      <c r="F89" s="208"/>
      <c r="G89" s="208"/>
      <c r="H89" s="79"/>
      <c r="I89" s="79"/>
      <c r="J89" s="208"/>
      <c r="K89" s="208"/>
      <c r="L89" s="79"/>
      <c r="M89" s="79"/>
      <c r="N89" s="208"/>
      <c r="O89" s="208"/>
      <c r="P89" s="79"/>
      <c r="Q89" s="79"/>
      <c r="R89" s="208"/>
      <c r="S89" s="208"/>
      <c r="T89" s="79"/>
      <c r="U89" s="79"/>
      <c r="V89" s="145"/>
      <c r="W89" s="79"/>
      <c r="X89" s="79"/>
      <c r="Y89" s="79"/>
    </row>
    <row r="90" spans="1:25" x14ac:dyDescent="0.2">
      <c r="A90" s="145"/>
      <c r="B90" s="151"/>
      <c r="C90" s="151"/>
      <c r="D90" s="79"/>
      <c r="E90" s="79"/>
      <c r="F90" s="208"/>
      <c r="G90" s="208"/>
      <c r="H90" s="79"/>
      <c r="I90" s="79"/>
      <c r="J90" s="208"/>
      <c r="K90" s="208"/>
      <c r="L90" s="79"/>
      <c r="M90" s="79"/>
      <c r="N90" s="208"/>
      <c r="O90" s="208"/>
      <c r="P90" s="79"/>
      <c r="Q90" s="79"/>
      <c r="R90" s="208"/>
      <c r="S90" s="208"/>
      <c r="T90" s="79"/>
      <c r="U90" s="79"/>
      <c r="V90" s="145"/>
      <c r="W90" s="79"/>
      <c r="X90" s="79"/>
      <c r="Y90" s="79"/>
    </row>
    <row r="91" spans="1:25" x14ac:dyDescent="0.2">
      <c r="A91" s="145"/>
      <c r="B91" s="151"/>
      <c r="C91" s="151"/>
      <c r="D91" s="79"/>
      <c r="E91" s="79"/>
      <c r="F91" s="208"/>
      <c r="G91" s="208"/>
      <c r="H91" s="79"/>
      <c r="I91" s="79"/>
      <c r="J91" s="208"/>
      <c r="K91" s="208"/>
      <c r="L91" s="79"/>
      <c r="M91" s="79"/>
      <c r="N91" s="208"/>
      <c r="O91" s="208"/>
      <c r="P91" s="79"/>
      <c r="Q91" s="79"/>
      <c r="R91" s="208"/>
      <c r="S91" s="208"/>
      <c r="T91" s="79"/>
      <c r="U91" s="79"/>
      <c r="V91" s="145"/>
      <c r="W91" s="79"/>
      <c r="X91" s="79"/>
      <c r="Y91" s="79"/>
    </row>
    <row r="92" spans="1:25" x14ac:dyDescent="0.2">
      <c r="A92" s="145"/>
      <c r="B92" s="151"/>
      <c r="C92" s="151"/>
      <c r="D92" s="79"/>
      <c r="E92" s="79"/>
      <c r="F92" s="208"/>
      <c r="G92" s="208"/>
      <c r="H92" s="79"/>
      <c r="I92" s="79"/>
      <c r="J92" s="208"/>
      <c r="K92" s="208"/>
      <c r="L92" s="79"/>
      <c r="M92" s="79"/>
      <c r="N92" s="208"/>
      <c r="O92" s="208"/>
      <c r="P92" s="79"/>
      <c r="Q92" s="79"/>
      <c r="R92" s="208"/>
      <c r="S92" s="208"/>
      <c r="T92" s="79"/>
      <c r="U92" s="79"/>
      <c r="V92" s="145"/>
      <c r="W92" s="79"/>
      <c r="X92" s="79"/>
      <c r="Y92" s="79"/>
    </row>
    <row r="93" spans="1:25" x14ac:dyDescent="0.2">
      <c r="A93" s="145"/>
      <c r="B93" s="151"/>
      <c r="C93" s="151"/>
      <c r="D93" s="79"/>
      <c r="E93" s="79"/>
      <c r="F93" s="208"/>
      <c r="G93" s="208"/>
      <c r="H93" s="79"/>
      <c r="I93" s="79"/>
      <c r="J93" s="208"/>
      <c r="K93" s="208"/>
      <c r="L93" s="79"/>
      <c r="M93" s="79"/>
      <c r="N93" s="208"/>
      <c r="O93" s="208"/>
      <c r="P93" s="79"/>
      <c r="Q93" s="79"/>
      <c r="R93" s="208"/>
      <c r="S93" s="208"/>
      <c r="T93" s="79"/>
      <c r="U93" s="79"/>
      <c r="V93" s="145"/>
      <c r="W93" s="79"/>
      <c r="X93" s="79"/>
      <c r="Y93" s="79"/>
    </row>
    <row r="94" spans="1:25" x14ac:dyDescent="0.2">
      <c r="A94" s="145"/>
      <c r="B94" s="151"/>
      <c r="C94" s="151"/>
      <c r="D94" s="79"/>
      <c r="E94" s="79"/>
      <c r="F94" s="208"/>
      <c r="G94" s="208"/>
      <c r="H94" s="79"/>
      <c r="I94" s="79"/>
      <c r="J94" s="208"/>
      <c r="K94" s="208"/>
      <c r="L94" s="79"/>
      <c r="M94" s="79"/>
      <c r="N94" s="208"/>
      <c r="O94" s="208"/>
      <c r="P94" s="79"/>
      <c r="Q94" s="79"/>
      <c r="R94" s="208"/>
      <c r="S94" s="208"/>
      <c r="T94" s="79"/>
      <c r="U94" s="79"/>
      <c r="V94" s="145"/>
      <c r="W94" s="79"/>
      <c r="X94" s="79"/>
      <c r="Y94" s="79"/>
    </row>
    <row r="95" spans="1:25" x14ac:dyDescent="0.2">
      <c r="A95" s="148"/>
      <c r="B95" s="151"/>
      <c r="C95" s="151"/>
      <c r="D95" s="79"/>
      <c r="E95" s="79"/>
      <c r="F95" s="208"/>
      <c r="G95" s="208"/>
      <c r="H95" s="79"/>
      <c r="I95" s="79"/>
      <c r="J95" s="208"/>
      <c r="K95" s="208"/>
      <c r="L95" s="79"/>
      <c r="M95" s="79"/>
      <c r="N95" s="208"/>
      <c r="O95" s="208"/>
      <c r="P95" s="79"/>
      <c r="Q95" s="79"/>
      <c r="R95" s="208"/>
      <c r="S95" s="208"/>
      <c r="T95" s="79"/>
      <c r="U95" s="79"/>
      <c r="V95" s="148"/>
      <c r="W95" s="79"/>
      <c r="X95" s="79"/>
      <c r="Y95" s="79"/>
    </row>
    <row r="96" spans="1:25" x14ac:dyDescent="0.2">
      <c r="A96" s="145"/>
      <c r="B96" s="151"/>
      <c r="C96" s="151"/>
      <c r="D96" s="79"/>
      <c r="E96" s="79"/>
      <c r="F96" s="208"/>
      <c r="G96" s="208"/>
      <c r="H96" s="79"/>
      <c r="I96" s="79"/>
      <c r="J96" s="208"/>
      <c r="K96" s="208"/>
      <c r="L96" s="79"/>
      <c r="M96" s="79"/>
      <c r="N96" s="208"/>
      <c r="O96" s="208"/>
      <c r="P96" s="79"/>
      <c r="Q96" s="79"/>
      <c r="R96" s="208"/>
      <c r="S96" s="208"/>
      <c r="T96" s="79"/>
      <c r="U96" s="79"/>
      <c r="V96" s="145"/>
      <c r="W96" s="79"/>
      <c r="X96" s="79"/>
      <c r="Y96" s="79"/>
    </row>
    <row r="97" spans="1:25" x14ac:dyDescent="0.2">
      <c r="A97" s="145"/>
      <c r="B97" s="151"/>
      <c r="C97" s="151"/>
      <c r="D97" s="79"/>
      <c r="E97" s="79"/>
      <c r="F97" s="208"/>
      <c r="G97" s="208"/>
      <c r="H97" s="79"/>
      <c r="I97" s="79"/>
      <c r="J97" s="208"/>
      <c r="K97" s="208"/>
      <c r="L97" s="79"/>
      <c r="M97" s="79"/>
      <c r="N97" s="208"/>
      <c r="O97" s="208"/>
      <c r="P97" s="79"/>
      <c r="Q97" s="79"/>
      <c r="R97" s="208"/>
      <c r="S97" s="208"/>
      <c r="T97" s="79"/>
      <c r="U97" s="79"/>
      <c r="V97" s="145"/>
      <c r="W97" s="79"/>
      <c r="X97" s="79"/>
      <c r="Y97" s="79"/>
    </row>
    <row r="98" spans="1:25" x14ac:dyDescent="0.2">
      <c r="A98" s="145"/>
      <c r="B98" s="151"/>
      <c r="C98" s="151"/>
      <c r="D98" s="79"/>
      <c r="E98" s="79"/>
      <c r="F98" s="208"/>
      <c r="G98" s="208"/>
      <c r="H98" s="79"/>
      <c r="I98" s="79"/>
      <c r="J98" s="208"/>
      <c r="K98" s="208"/>
      <c r="L98" s="79"/>
      <c r="M98" s="79"/>
      <c r="N98" s="208"/>
      <c r="O98" s="208"/>
      <c r="P98" s="79"/>
      <c r="Q98" s="79"/>
      <c r="R98" s="208"/>
      <c r="S98" s="208"/>
      <c r="T98" s="79"/>
      <c r="U98" s="79"/>
      <c r="V98" s="145"/>
      <c r="W98" s="79"/>
      <c r="X98" s="79"/>
      <c r="Y98" s="79"/>
    </row>
    <row r="99" spans="1:25" x14ac:dyDescent="0.2">
      <c r="A99" s="145"/>
      <c r="B99" s="151"/>
      <c r="C99" s="151"/>
      <c r="D99" s="79"/>
      <c r="E99" s="79"/>
      <c r="F99" s="208"/>
      <c r="G99" s="208"/>
      <c r="H99" s="79"/>
      <c r="I99" s="79"/>
      <c r="J99" s="208"/>
      <c r="K99" s="208"/>
      <c r="L99" s="79"/>
      <c r="M99" s="79"/>
      <c r="N99" s="208"/>
      <c r="O99" s="208"/>
      <c r="P99" s="79"/>
      <c r="Q99" s="79"/>
      <c r="R99" s="208"/>
      <c r="S99" s="208"/>
      <c r="T99" s="79"/>
      <c r="U99" s="79"/>
      <c r="V99" s="145"/>
      <c r="W99" s="79"/>
      <c r="X99" s="79"/>
      <c r="Y99" s="79"/>
    </row>
    <row r="100" spans="1:25" x14ac:dyDescent="0.2">
      <c r="A100" s="145"/>
      <c r="B100" s="151"/>
      <c r="C100" s="151"/>
      <c r="D100" s="79"/>
      <c r="E100" s="79"/>
      <c r="F100" s="208"/>
      <c r="G100" s="208"/>
      <c r="H100" s="79"/>
      <c r="I100" s="79"/>
      <c r="J100" s="208"/>
      <c r="K100" s="208"/>
      <c r="L100" s="79"/>
      <c r="M100" s="79"/>
      <c r="N100" s="208"/>
      <c r="O100" s="208"/>
      <c r="P100" s="79"/>
      <c r="Q100" s="79"/>
      <c r="R100" s="208"/>
      <c r="S100" s="208"/>
      <c r="T100" s="79"/>
      <c r="U100" s="79"/>
      <c r="V100" s="145"/>
      <c r="W100" s="79"/>
      <c r="X100" s="79"/>
      <c r="Y100" s="79"/>
    </row>
    <row r="101" spans="1:25" x14ac:dyDescent="0.2">
      <c r="A101" s="145"/>
      <c r="B101" s="151"/>
      <c r="C101" s="151"/>
      <c r="D101" s="79"/>
      <c r="E101" s="79"/>
      <c r="F101" s="208"/>
      <c r="G101" s="208"/>
      <c r="H101" s="79"/>
      <c r="I101" s="79"/>
      <c r="J101" s="208"/>
      <c r="K101" s="208"/>
      <c r="L101" s="79"/>
      <c r="M101" s="79"/>
      <c r="N101" s="208"/>
      <c r="O101" s="208"/>
      <c r="P101" s="79"/>
      <c r="Q101" s="79"/>
      <c r="R101" s="208"/>
      <c r="S101" s="208"/>
      <c r="T101" s="79"/>
      <c r="U101" s="79"/>
      <c r="V101" s="145"/>
      <c r="W101" s="79"/>
      <c r="X101" s="79"/>
      <c r="Y101" s="79"/>
    </row>
    <row r="102" spans="1:25" x14ac:dyDescent="0.2">
      <c r="A102" s="145"/>
      <c r="B102" s="151"/>
      <c r="C102" s="151"/>
      <c r="D102" s="79"/>
      <c r="E102" s="79"/>
      <c r="F102" s="208"/>
      <c r="G102" s="208"/>
      <c r="H102" s="79"/>
      <c r="I102" s="79"/>
      <c r="J102" s="208"/>
      <c r="K102" s="208"/>
      <c r="L102" s="79"/>
      <c r="M102" s="79"/>
      <c r="N102" s="208"/>
      <c r="O102" s="208"/>
      <c r="P102" s="79"/>
      <c r="Q102" s="79"/>
      <c r="R102" s="208"/>
      <c r="S102" s="208"/>
      <c r="T102" s="79"/>
      <c r="U102" s="79"/>
      <c r="V102" s="145"/>
      <c r="W102" s="79"/>
      <c r="X102" s="79"/>
      <c r="Y102" s="79"/>
    </row>
    <row r="103" spans="1:25" x14ac:dyDescent="0.2">
      <c r="A103" s="145"/>
      <c r="B103" s="151"/>
      <c r="C103" s="151"/>
      <c r="D103" s="79"/>
      <c r="E103" s="79"/>
      <c r="F103" s="208"/>
      <c r="G103" s="208"/>
      <c r="H103" s="79"/>
      <c r="I103" s="79"/>
      <c r="J103" s="208"/>
      <c r="K103" s="208"/>
      <c r="L103" s="79"/>
      <c r="M103" s="79"/>
      <c r="N103" s="208"/>
      <c r="O103" s="208"/>
      <c r="P103" s="79"/>
      <c r="Q103" s="79"/>
      <c r="R103" s="208"/>
      <c r="S103" s="208"/>
      <c r="T103" s="79"/>
      <c r="U103" s="79"/>
      <c r="V103" s="145"/>
      <c r="W103" s="79"/>
      <c r="X103" s="79"/>
      <c r="Y103" s="79"/>
    </row>
    <row r="104" spans="1:25" x14ac:dyDescent="0.2">
      <c r="A104" s="145"/>
      <c r="B104" s="151"/>
      <c r="C104" s="151"/>
      <c r="D104" s="79"/>
      <c r="E104" s="79"/>
      <c r="F104" s="208"/>
      <c r="G104" s="208"/>
      <c r="H104" s="79"/>
      <c r="I104" s="79"/>
      <c r="J104" s="208"/>
      <c r="K104" s="208"/>
      <c r="L104" s="79"/>
      <c r="M104" s="79"/>
      <c r="N104" s="208"/>
      <c r="O104" s="208"/>
      <c r="P104" s="79"/>
      <c r="Q104" s="79"/>
      <c r="R104" s="208"/>
      <c r="S104" s="208"/>
      <c r="T104" s="79"/>
      <c r="U104" s="79"/>
      <c r="V104" s="145"/>
      <c r="W104" s="79"/>
      <c r="X104" s="79"/>
      <c r="Y104" s="79"/>
    </row>
    <row r="105" spans="1:25" x14ac:dyDescent="0.2">
      <c r="A105" s="145"/>
      <c r="B105" s="151"/>
      <c r="C105" s="151"/>
      <c r="D105" s="209"/>
      <c r="E105" s="209"/>
      <c r="F105" s="208"/>
      <c r="G105" s="208"/>
      <c r="H105" s="209"/>
      <c r="I105" s="209"/>
      <c r="J105" s="208"/>
      <c r="K105" s="208"/>
      <c r="L105" s="209"/>
      <c r="M105" s="209"/>
      <c r="N105" s="208"/>
      <c r="O105" s="208"/>
      <c r="P105" s="209"/>
      <c r="Q105" s="209"/>
      <c r="R105" s="208"/>
      <c r="S105" s="208"/>
      <c r="T105" s="209"/>
      <c r="U105" s="209"/>
      <c r="V105" s="145"/>
      <c r="W105" s="79"/>
      <c r="X105" s="79"/>
      <c r="Y105" s="79"/>
    </row>
    <row r="106" spans="1:25" x14ac:dyDescent="0.2">
      <c r="A106" s="145"/>
      <c r="B106" s="151"/>
      <c r="C106" s="151"/>
      <c r="D106" s="133"/>
      <c r="E106" s="133"/>
      <c r="F106" s="208"/>
      <c r="G106" s="208"/>
      <c r="H106" s="133"/>
      <c r="I106" s="133"/>
      <c r="J106" s="208"/>
      <c r="K106" s="208"/>
      <c r="L106" s="133"/>
      <c r="M106" s="133"/>
      <c r="N106" s="208"/>
      <c r="O106" s="208"/>
      <c r="P106" s="133"/>
      <c r="Q106" s="133"/>
      <c r="R106" s="208"/>
      <c r="S106" s="208"/>
      <c r="T106" s="133"/>
      <c r="U106" s="133"/>
      <c r="V106" s="145"/>
      <c r="W106" s="79"/>
      <c r="X106" s="79"/>
      <c r="Y106" s="79"/>
    </row>
    <row r="107" spans="1:25" x14ac:dyDescent="0.2">
      <c r="A107" s="145"/>
      <c r="B107" s="151"/>
      <c r="C107" s="151"/>
      <c r="D107" s="79"/>
      <c r="E107" s="79"/>
      <c r="F107" s="208"/>
      <c r="G107" s="208"/>
      <c r="H107" s="79"/>
      <c r="I107" s="79"/>
      <c r="J107" s="208"/>
      <c r="K107" s="208"/>
      <c r="L107" s="79"/>
      <c r="M107" s="79"/>
      <c r="N107" s="208"/>
      <c r="O107" s="208"/>
      <c r="P107" s="79"/>
      <c r="Q107" s="79"/>
      <c r="R107" s="208"/>
      <c r="S107" s="208"/>
      <c r="T107" s="79"/>
      <c r="U107" s="79"/>
      <c r="V107" s="145"/>
      <c r="W107" s="79"/>
      <c r="X107" s="79"/>
      <c r="Y107" s="79"/>
    </row>
    <row r="108" spans="1:25" x14ac:dyDescent="0.2">
      <c r="A108" s="145"/>
      <c r="B108" s="151"/>
      <c r="C108" s="151"/>
      <c r="D108" s="79"/>
      <c r="E108" s="79"/>
      <c r="F108" s="208"/>
      <c r="G108" s="208"/>
      <c r="H108" s="79"/>
      <c r="I108" s="79"/>
      <c r="J108" s="208"/>
      <c r="K108" s="208"/>
      <c r="L108" s="79"/>
      <c r="M108" s="79"/>
      <c r="N108" s="208"/>
      <c r="O108" s="208"/>
      <c r="P108" s="79"/>
      <c r="Q108" s="79"/>
      <c r="R108" s="208"/>
      <c r="S108" s="208"/>
      <c r="T108" s="79"/>
      <c r="U108" s="79"/>
      <c r="V108" s="145"/>
      <c r="W108" s="79"/>
      <c r="X108" s="79"/>
      <c r="Y108" s="79"/>
    </row>
    <row r="109" spans="1:25" x14ac:dyDescent="0.2">
      <c r="A109" s="145"/>
      <c r="B109" s="151"/>
      <c r="C109" s="151"/>
      <c r="D109" s="79"/>
      <c r="E109" s="79"/>
      <c r="F109" s="208"/>
      <c r="G109" s="208"/>
      <c r="H109" s="79"/>
      <c r="I109" s="79"/>
      <c r="J109" s="208"/>
      <c r="K109" s="208"/>
      <c r="L109" s="79"/>
      <c r="M109" s="79"/>
      <c r="N109" s="208"/>
      <c r="O109" s="208"/>
      <c r="P109" s="79"/>
      <c r="Q109" s="79"/>
      <c r="R109" s="208"/>
      <c r="S109" s="208"/>
      <c r="T109" s="79"/>
      <c r="U109" s="79"/>
      <c r="V109" s="145"/>
      <c r="W109" s="79"/>
      <c r="X109" s="79"/>
      <c r="Y109" s="79"/>
    </row>
    <row r="110" spans="1:25" x14ac:dyDescent="0.2">
      <c r="A110" s="145"/>
      <c r="B110" s="151"/>
      <c r="C110" s="151"/>
      <c r="D110" s="79"/>
      <c r="E110" s="79"/>
      <c r="F110" s="208"/>
      <c r="G110" s="208"/>
      <c r="H110" s="79"/>
      <c r="I110" s="79"/>
      <c r="J110" s="208"/>
      <c r="K110" s="208"/>
      <c r="L110" s="79"/>
      <c r="M110" s="79"/>
      <c r="N110" s="208"/>
      <c r="O110" s="208"/>
      <c r="P110" s="79"/>
      <c r="Q110" s="79"/>
      <c r="R110" s="208"/>
      <c r="S110" s="208"/>
      <c r="T110" s="79"/>
      <c r="U110" s="79"/>
      <c r="V110" s="145"/>
      <c r="W110" s="79"/>
      <c r="X110" s="79"/>
      <c r="Y110" s="79"/>
    </row>
    <row r="111" spans="1:25" x14ac:dyDescent="0.2">
      <c r="A111" s="79"/>
      <c r="B111" s="79"/>
      <c r="C111" s="79"/>
      <c r="D111" s="211"/>
      <c r="E111" s="79"/>
      <c r="F111" s="79"/>
      <c r="G111" s="79"/>
      <c r="H111" s="211"/>
      <c r="I111" s="79"/>
      <c r="J111" s="79"/>
      <c r="K111" s="79"/>
      <c r="L111" s="211"/>
      <c r="M111" s="79"/>
      <c r="N111" s="79"/>
      <c r="O111" s="162"/>
      <c r="P111" s="211"/>
      <c r="Q111" s="79"/>
      <c r="R111" s="79"/>
      <c r="S111" s="79"/>
      <c r="T111" s="211"/>
      <c r="U111" s="79"/>
      <c r="V111" s="79"/>
      <c r="W111" s="79"/>
      <c r="X111" s="79"/>
      <c r="Y111" s="79"/>
    </row>
    <row r="112" spans="1:25" x14ac:dyDescent="0.2">
      <c r="A112" s="79"/>
      <c r="B112" s="79"/>
      <c r="C112" s="73"/>
      <c r="D112" s="211"/>
      <c r="E112" s="133"/>
      <c r="F112" s="79"/>
      <c r="G112" s="73"/>
      <c r="H112" s="211"/>
      <c r="I112" s="133"/>
      <c r="J112" s="79"/>
      <c r="K112" s="73"/>
      <c r="L112" s="211"/>
      <c r="M112" s="133"/>
      <c r="N112" s="79"/>
      <c r="O112" s="163"/>
      <c r="P112" s="211"/>
      <c r="Q112" s="133"/>
      <c r="R112" s="79"/>
      <c r="S112" s="73"/>
      <c r="T112" s="211"/>
      <c r="U112" s="133"/>
      <c r="V112" s="79"/>
      <c r="W112" s="79"/>
      <c r="X112" s="79"/>
      <c r="Y112" s="79"/>
    </row>
    <row r="113" spans="1:25" x14ac:dyDescent="0.2">
      <c r="A113" s="145"/>
      <c r="B113" s="79"/>
      <c r="C113" s="145"/>
      <c r="D113" s="145"/>
      <c r="E113" s="145"/>
      <c r="F113" s="79"/>
      <c r="G113" s="145"/>
      <c r="H113" s="145"/>
      <c r="I113" s="145"/>
      <c r="J113" s="79"/>
      <c r="K113" s="145"/>
      <c r="L113" s="145"/>
      <c r="M113" s="145"/>
      <c r="N113" s="79"/>
      <c r="O113" s="146"/>
      <c r="P113" s="145"/>
      <c r="Q113" s="145"/>
      <c r="R113" s="79"/>
      <c r="S113" s="145"/>
      <c r="T113" s="145"/>
      <c r="U113" s="145"/>
      <c r="V113" s="145"/>
      <c r="W113" s="145"/>
      <c r="X113" s="145"/>
      <c r="Y113" s="79"/>
    </row>
    <row r="114" spans="1:25" x14ac:dyDescent="0.2">
      <c r="B114" s="79"/>
    </row>
  </sheetData>
  <sheetCalcPr fullCalcOnLoad="1"/>
  <mergeCells count="5">
    <mergeCell ref="W8:X8"/>
    <mergeCell ref="W9:X9"/>
    <mergeCell ref="A6:A14"/>
    <mergeCell ref="R2:X2"/>
    <mergeCell ref="V6:V14"/>
  </mergeCells>
  <phoneticPr fontId="14" type="noConversion"/>
  <pageMargins left="0.39370078740157483" right="0.19685039370078741" top="0.19685039370078741" bottom="0.19685039370078741" header="0" footer="0"/>
  <pageSetup paperSize="9" scale="73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X114"/>
  <sheetViews>
    <sheetView zoomScaleNormal="100" workbookViewId="0">
      <selection activeCell="I21" sqref="I21"/>
    </sheetView>
  </sheetViews>
  <sheetFormatPr defaultRowHeight="12.75" x14ac:dyDescent="0.2"/>
  <cols>
    <col min="1" max="1" width="5.7109375" style="17" customWidth="1"/>
    <col min="2" max="3" width="9.85546875" style="17" customWidth="1"/>
    <col min="4" max="5" width="5.85546875" style="17" customWidth="1"/>
    <col min="6" max="7" width="9.85546875" style="17" customWidth="1"/>
    <col min="8" max="9" width="5.85546875" style="17" customWidth="1"/>
    <col min="10" max="11" width="9.85546875" style="17" customWidth="1"/>
    <col min="12" max="13" width="5.85546875" style="17" customWidth="1"/>
    <col min="14" max="15" width="9.85546875" style="17" customWidth="1"/>
    <col min="16" max="17" width="5.85546875" style="17" customWidth="1"/>
    <col min="18" max="18" width="9.85546875" style="17" customWidth="1"/>
    <col min="19" max="21" width="5.85546875" style="17" customWidth="1"/>
    <col min="22" max="22" width="5.7109375" style="17" customWidth="1"/>
    <col min="23" max="24" width="9.85546875" style="17" customWidth="1"/>
    <col min="25" max="25" width="10" style="17" customWidth="1"/>
    <col min="26" max="26" width="5.7109375" style="17" customWidth="1"/>
    <col min="27" max="27" width="8.5703125" style="17" customWidth="1"/>
    <col min="28" max="28" width="7.7109375" style="17" customWidth="1"/>
    <col min="29" max="29" width="7.28515625" style="17" customWidth="1"/>
    <col min="30" max="30" width="6.5703125" style="17" customWidth="1"/>
    <col min="31" max="31" width="8.5703125" style="17" customWidth="1"/>
    <col min="32" max="32" width="8" style="17" customWidth="1"/>
    <col min="33" max="34" width="6.140625" style="17" customWidth="1"/>
    <col min="35" max="35" width="8.140625" style="17" customWidth="1"/>
    <col min="36" max="36" width="7.7109375" style="17" customWidth="1"/>
    <col min="37" max="38" width="7.140625" style="17" customWidth="1"/>
    <col min="39" max="39" width="7.7109375" style="17" customWidth="1"/>
    <col min="40" max="42" width="7.140625" style="17" customWidth="1"/>
    <col min="43" max="43" width="8.28515625" style="17" customWidth="1"/>
    <col min="44" max="44" width="7.7109375" style="17" customWidth="1"/>
    <col min="45" max="46" width="7.140625" style="17" customWidth="1"/>
    <col min="47" max="47" width="8.140625" style="17" customWidth="1"/>
    <col min="48" max="48" width="12.85546875" style="17" customWidth="1"/>
    <col min="49" max="49" width="12" style="17" customWidth="1"/>
    <col min="50" max="50" width="9.140625" style="17"/>
    <col min="51" max="51" width="11.28515625" style="17" customWidth="1"/>
    <col min="52" max="52" width="12.140625" style="17" customWidth="1"/>
    <col min="53" max="16384" width="9.140625" style="17"/>
  </cols>
  <sheetData>
    <row r="1" spans="1:24" s="51" customFormat="1" x14ac:dyDescent="0.2">
      <c r="A1" s="153"/>
      <c r="B1" s="153">
        <v>75</v>
      </c>
      <c r="C1" s="153">
        <v>76</v>
      </c>
      <c r="D1" s="153"/>
      <c r="E1" s="153"/>
      <c r="F1" s="153">
        <v>15</v>
      </c>
      <c r="G1" s="153">
        <v>16</v>
      </c>
      <c r="H1" s="153"/>
      <c r="I1" s="153"/>
      <c r="J1" s="153">
        <v>17</v>
      </c>
      <c r="K1" s="153">
        <v>18</v>
      </c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</row>
    <row r="2" spans="1:24" ht="18.75" x14ac:dyDescent="0.3">
      <c r="A2" s="154" t="s">
        <v>20</v>
      </c>
      <c r="B2" s="154"/>
      <c r="C2" s="154"/>
      <c r="D2" s="154"/>
      <c r="E2" s="154"/>
      <c r="F2" s="132"/>
      <c r="G2" s="65" t="str">
        <f>CONCATENATE(TEXT(Данные!$B$1,"ДД ММММ ГГГГ"), "   г.")</f>
        <v>20 Декабрь 2023   г.</v>
      </c>
      <c r="H2" s="132"/>
      <c r="I2" s="155"/>
      <c r="J2" s="126"/>
      <c r="K2" s="156" t="s">
        <v>25</v>
      </c>
      <c r="L2" s="157"/>
      <c r="M2" s="158"/>
      <c r="N2" s="158"/>
      <c r="O2" s="126"/>
      <c r="P2" s="154" t="s">
        <v>22</v>
      </c>
      <c r="Q2" s="126"/>
      <c r="R2" s="433" t="s">
        <v>86</v>
      </c>
      <c r="S2" s="437"/>
      <c r="T2" s="437"/>
      <c r="U2" s="437"/>
      <c r="V2" s="437"/>
      <c r="W2" s="437"/>
      <c r="X2" s="437"/>
    </row>
    <row r="3" spans="1:24" x14ac:dyDescent="0.2">
      <c r="A3" s="126"/>
      <c r="B3" s="126"/>
      <c r="C3" s="126"/>
      <c r="D3" s="126"/>
      <c r="E3" s="126"/>
      <c r="F3" s="159" t="s">
        <v>21</v>
      </c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59" t="s">
        <v>23</v>
      </c>
      <c r="V3" s="126"/>
      <c r="W3" s="126"/>
      <c r="X3" s="126"/>
    </row>
    <row r="4" spans="1:24" ht="19.5" x14ac:dyDescent="0.35">
      <c r="A4" s="126" t="s">
        <v>16</v>
      </c>
      <c r="B4" s="132"/>
      <c r="C4" s="160" t="s">
        <v>96</v>
      </c>
      <c r="D4" s="132"/>
      <c r="E4" s="132"/>
      <c r="F4" s="132"/>
      <c r="G4" s="132"/>
      <c r="H4" s="132"/>
      <c r="I4" s="132"/>
      <c r="J4" s="126"/>
      <c r="K4" s="154" t="s">
        <v>24</v>
      </c>
      <c r="L4" s="126"/>
      <c r="M4" s="126"/>
      <c r="N4" s="132"/>
      <c r="O4" s="161">
        <v>10</v>
      </c>
      <c r="P4" s="132"/>
      <c r="Q4" s="154" t="s">
        <v>26</v>
      </c>
      <c r="R4" s="126"/>
      <c r="S4" s="126"/>
      <c r="T4" s="126"/>
      <c r="U4" s="126"/>
      <c r="V4" s="126"/>
      <c r="W4" s="126"/>
      <c r="X4" s="126"/>
    </row>
    <row r="5" spans="1:24" ht="13.5" thickBot="1" x14ac:dyDescent="0.25">
      <c r="A5" s="126"/>
      <c r="B5" s="159" t="s">
        <v>19</v>
      </c>
      <c r="C5" s="126"/>
      <c r="D5" s="126"/>
      <c r="E5" s="126"/>
      <c r="F5" s="126"/>
      <c r="G5" s="126"/>
      <c r="H5" s="126"/>
      <c r="I5" s="126"/>
      <c r="J5" s="126"/>
      <c r="K5" s="154"/>
      <c r="L5" s="154"/>
      <c r="M5" s="126"/>
      <c r="N5" s="162"/>
      <c r="O5" s="163"/>
      <c r="P5" s="162"/>
      <c r="Q5" s="126"/>
      <c r="R5" s="126"/>
      <c r="S5" s="126"/>
      <c r="T5" s="126"/>
      <c r="U5" s="126"/>
      <c r="V5" s="126"/>
      <c r="W5" s="126"/>
      <c r="X5" s="126"/>
    </row>
    <row r="6" spans="1:24" ht="12.75" customHeight="1" x14ac:dyDescent="0.2">
      <c r="A6" s="409" t="s">
        <v>76</v>
      </c>
      <c r="B6" s="164" t="s">
        <v>17</v>
      </c>
      <c r="C6" s="165"/>
      <c r="D6" s="166">
        <v>6</v>
      </c>
      <c r="E6" s="167"/>
      <c r="F6" s="164" t="s">
        <v>17</v>
      </c>
      <c r="G6" s="165"/>
      <c r="H6" s="166"/>
      <c r="I6" s="167"/>
      <c r="J6" s="412"/>
      <c r="K6" s="413"/>
      <c r="L6" s="413"/>
      <c r="M6" s="414"/>
      <c r="N6" s="164" t="s">
        <v>17</v>
      </c>
      <c r="O6" s="165"/>
      <c r="P6" s="166" t="s">
        <v>2</v>
      </c>
      <c r="Q6" s="167"/>
      <c r="R6" s="164" t="s">
        <v>17</v>
      </c>
      <c r="S6" s="165"/>
      <c r="T6" s="166" t="s">
        <v>2</v>
      </c>
      <c r="U6" s="167"/>
      <c r="V6" s="409" t="s">
        <v>76</v>
      </c>
      <c r="W6" s="165" t="s">
        <v>2</v>
      </c>
      <c r="X6" s="168"/>
    </row>
    <row r="7" spans="1:24" x14ac:dyDescent="0.2">
      <c r="A7" s="410"/>
      <c r="B7" s="169" t="s">
        <v>18</v>
      </c>
      <c r="C7" s="162"/>
      <c r="D7" s="162"/>
      <c r="E7" s="170"/>
      <c r="F7" s="169" t="s">
        <v>18</v>
      </c>
      <c r="G7" s="162"/>
      <c r="H7" s="162"/>
      <c r="I7" s="170"/>
      <c r="J7" s="169" t="s">
        <v>18</v>
      </c>
      <c r="K7" s="162"/>
      <c r="L7" s="162"/>
      <c r="M7" s="170"/>
      <c r="N7" s="169" t="s">
        <v>18</v>
      </c>
      <c r="O7" s="162"/>
      <c r="P7" s="162"/>
      <c r="Q7" s="170"/>
      <c r="R7" s="169" t="s">
        <v>18</v>
      </c>
      <c r="S7" s="162"/>
      <c r="T7" s="162"/>
      <c r="U7" s="170"/>
      <c r="V7" s="410"/>
      <c r="W7" s="162"/>
      <c r="X7" s="170"/>
    </row>
    <row r="8" spans="1:24" ht="12.95" customHeight="1" x14ac:dyDescent="0.2">
      <c r="A8" s="410"/>
      <c r="B8" s="171"/>
      <c r="C8" s="132"/>
      <c r="D8" s="132"/>
      <c r="E8" s="172"/>
      <c r="F8" s="171"/>
      <c r="G8" s="132"/>
      <c r="H8" s="132"/>
      <c r="I8" s="172"/>
      <c r="J8" s="415"/>
      <c r="K8" s="416"/>
      <c r="L8" s="416"/>
      <c r="M8" s="417"/>
      <c r="N8" s="171"/>
      <c r="O8" s="132"/>
      <c r="P8" s="132"/>
      <c r="Q8" s="172"/>
      <c r="R8" s="171"/>
      <c r="S8" s="132"/>
      <c r="T8" s="132"/>
      <c r="U8" s="172"/>
      <c r="V8" s="410"/>
      <c r="W8" s="162"/>
      <c r="X8" s="170"/>
    </row>
    <row r="9" spans="1:24" x14ac:dyDescent="0.2">
      <c r="A9" s="410"/>
      <c r="B9" s="173" t="s">
        <v>15</v>
      </c>
      <c r="C9" s="174" t="s">
        <v>32</v>
      </c>
      <c r="D9" s="174"/>
      <c r="E9" s="175"/>
      <c r="F9" s="173" t="s">
        <v>15</v>
      </c>
      <c r="G9" s="235"/>
      <c r="H9" s="174"/>
      <c r="I9" s="175"/>
      <c r="J9" s="173" t="s">
        <v>15</v>
      </c>
      <c r="K9" s="235"/>
      <c r="L9" s="174"/>
      <c r="M9" s="175"/>
      <c r="N9" s="173" t="s">
        <v>15</v>
      </c>
      <c r="O9" s="174" t="s">
        <v>2</v>
      </c>
      <c r="P9" s="174"/>
      <c r="Q9" s="175"/>
      <c r="R9" s="173" t="s">
        <v>15</v>
      </c>
      <c r="S9" s="174" t="s">
        <v>2</v>
      </c>
      <c r="T9" s="174"/>
      <c r="U9" s="175"/>
      <c r="V9" s="410"/>
      <c r="W9" s="162"/>
      <c r="X9" s="170"/>
    </row>
    <row r="10" spans="1:24" ht="12.75" customHeight="1" x14ac:dyDescent="0.2">
      <c r="A10" s="410"/>
      <c r="B10" s="171" t="s">
        <v>14</v>
      </c>
      <c r="C10" s="132"/>
      <c r="D10" s="174">
        <v>4000</v>
      </c>
      <c r="E10" s="248">
        <v>4000</v>
      </c>
      <c r="F10" s="171" t="s">
        <v>14</v>
      </c>
      <c r="G10" s="132"/>
      <c r="H10" s="406"/>
      <c r="I10" s="248">
        <f>H10</f>
        <v>0</v>
      </c>
      <c r="J10" s="418" t="s">
        <v>179</v>
      </c>
      <c r="K10" s="419"/>
      <c r="L10" s="174">
        <v>4000</v>
      </c>
      <c r="M10" s="261"/>
      <c r="N10" s="171" t="s">
        <v>14</v>
      </c>
      <c r="O10" s="132"/>
      <c r="P10" s="174">
        <v>0</v>
      </c>
      <c r="Q10" s="248">
        <f>P10</f>
        <v>0</v>
      </c>
      <c r="R10" s="171" t="s">
        <v>14</v>
      </c>
      <c r="S10" s="132"/>
      <c r="T10" s="174">
        <v>0</v>
      </c>
      <c r="U10" s="248">
        <f>T10</f>
        <v>0</v>
      </c>
      <c r="V10" s="410"/>
      <c r="W10" s="162" t="s">
        <v>2</v>
      </c>
      <c r="X10" s="249">
        <v>4000</v>
      </c>
    </row>
    <row r="11" spans="1:24" x14ac:dyDescent="0.2">
      <c r="A11" s="410"/>
      <c r="B11" s="173" t="s">
        <v>7</v>
      </c>
      <c r="C11" s="179"/>
      <c r="D11" s="180" t="s">
        <v>9</v>
      </c>
      <c r="E11" s="181"/>
      <c r="F11" s="173" t="s">
        <v>7</v>
      </c>
      <c r="G11" s="179"/>
      <c r="H11" s="180" t="s">
        <v>9</v>
      </c>
      <c r="I11" s="181"/>
      <c r="J11" s="173" t="s">
        <v>7</v>
      </c>
      <c r="K11" s="179"/>
      <c r="L11" s="180" t="s">
        <v>9</v>
      </c>
      <c r="M11" s="181"/>
      <c r="N11" s="173" t="s">
        <v>7</v>
      </c>
      <c r="O11" s="179"/>
      <c r="P11" s="180" t="s">
        <v>9</v>
      </c>
      <c r="Q11" s="181"/>
      <c r="R11" s="173" t="s">
        <v>7</v>
      </c>
      <c r="S11" s="179"/>
      <c r="T11" s="180" t="s">
        <v>9</v>
      </c>
      <c r="U11" s="181"/>
      <c r="V11" s="410"/>
      <c r="W11" s="162" t="s">
        <v>2</v>
      </c>
      <c r="X11" s="170"/>
    </row>
    <row r="12" spans="1:24" ht="13.5" thickBot="1" x14ac:dyDescent="0.25">
      <c r="A12" s="410"/>
      <c r="B12" s="171" t="s">
        <v>8</v>
      </c>
      <c r="C12" s="183"/>
      <c r="D12" s="118"/>
      <c r="E12" s="172"/>
      <c r="F12" s="171" t="s">
        <v>8</v>
      </c>
      <c r="G12" s="183"/>
      <c r="H12" s="118"/>
      <c r="I12" s="172"/>
      <c r="J12" s="171" t="s">
        <v>8</v>
      </c>
      <c r="K12" s="183"/>
      <c r="L12" s="118"/>
      <c r="M12" s="172"/>
      <c r="N12" s="171" t="s">
        <v>8</v>
      </c>
      <c r="O12" s="183"/>
      <c r="P12"/>
      <c r="Q12" s="172"/>
      <c r="R12" s="171" t="s">
        <v>8</v>
      </c>
      <c r="S12" s="183"/>
      <c r="T12" s="118"/>
      <c r="U12" s="172"/>
      <c r="V12" s="410"/>
      <c r="W12" s="184"/>
      <c r="X12" s="185"/>
    </row>
    <row r="13" spans="1:24" x14ac:dyDescent="0.2">
      <c r="A13" s="410"/>
      <c r="B13" s="107" t="s">
        <v>3</v>
      </c>
      <c r="C13" s="105" t="s">
        <v>5</v>
      </c>
      <c r="D13" s="105" t="s">
        <v>10</v>
      </c>
      <c r="E13" s="106" t="s">
        <v>12</v>
      </c>
      <c r="F13" s="107" t="s">
        <v>3</v>
      </c>
      <c r="G13" s="105" t="s">
        <v>5</v>
      </c>
      <c r="H13" s="105" t="s">
        <v>10</v>
      </c>
      <c r="I13" s="106" t="s">
        <v>12</v>
      </c>
      <c r="J13" s="107" t="s">
        <v>3</v>
      </c>
      <c r="K13" s="105" t="s">
        <v>5</v>
      </c>
      <c r="L13" s="105" t="s">
        <v>10</v>
      </c>
      <c r="M13" s="106" t="s">
        <v>12</v>
      </c>
      <c r="N13" s="107" t="s">
        <v>3</v>
      </c>
      <c r="O13" s="105" t="s">
        <v>5</v>
      </c>
      <c r="P13" s="105" t="s">
        <v>10</v>
      </c>
      <c r="Q13" s="106" t="s">
        <v>12</v>
      </c>
      <c r="R13" s="107" t="s">
        <v>3</v>
      </c>
      <c r="S13" s="105" t="s">
        <v>5</v>
      </c>
      <c r="T13" s="105" t="s">
        <v>10</v>
      </c>
      <c r="U13" s="106" t="s">
        <v>12</v>
      </c>
      <c r="V13" s="410"/>
      <c r="W13" s="187" t="s">
        <v>10</v>
      </c>
      <c r="X13" s="188" t="s">
        <v>12</v>
      </c>
    </row>
    <row r="14" spans="1:24" ht="13.5" thickBot="1" x14ac:dyDescent="0.25">
      <c r="A14" s="410"/>
      <c r="B14" s="189" t="s">
        <v>4</v>
      </c>
      <c r="C14" s="190" t="s">
        <v>6</v>
      </c>
      <c r="D14" s="190" t="s">
        <v>11</v>
      </c>
      <c r="E14" s="188" t="s">
        <v>13</v>
      </c>
      <c r="F14" s="189" t="s">
        <v>4</v>
      </c>
      <c r="G14" s="190" t="s">
        <v>6</v>
      </c>
      <c r="H14" s="190" t="s">
        <v>11</v>
      </c>
      <c r="I14" s="188" t="s">
        <v>13</v>
      </c>
      <c r="J14" s="189" t="s">
        <v>97</v>
      </c>
      <c r="K14" s="190" t="s">
        <v>98</v>
      </c>
      <c r="L14" s="190" t="s">
        <v>11</v>
      </c>
      <c r="M14" s="188" t="s">
        <v>13</v>
      </c>
      <c r="N14" s="189" t="s">
        <v>99</v>
      </c>
      <c r="O14" s="190" t="s">
        <v>100</v>
      </c>
      <c r="P14" s="190" t="s">
        <v>11</v>
      </c>
      <c r="Q14" s="188" t="s">
        <v>13</v>
      </c>
      <c r="R14" s="189" t="s">
        <v>4</v>
      </c>
      <c r="S14" s="190" t="s">
        <v>6</v>
      </c>
      <c r="T14" s="190" t="s">
        <v>11</v>
      </c>
      <c r="U14" s="188" t="s">
        <v>13</v>
      </c>
      <c r="V14" s="410"/>
      <c r="W14" s="187" t="s">
        <v>11</v>
      </c>
      <c r="X14" s="188" t="s">
        <v>13</v>
      </c>
    </row>
    <row r="15" spans="1:24" s="29" customFormat="1" x14ac:dyDescent="0.2">
      <c r="A15" s="266">
        <f ca="1">INDIRECT(ADDRESS(Данные!$A7,4,1,1,"Данные"), 1)</f>
        <v>45280</v>
      </c>
      <c r="B15" s="348">
        <f ca="1">ROUND(INDIRECT(ADDRESS(Данные!$A7,B$1,1,1,"Данные"), 1),2)</f>
        <v>16026.09</v>
      </c>
      <c r="C15" s="347">
        <f ca="1">ROUND(INDIRECT(ADDRESS(Данные!$A7,C$1,1,1,"Данные"), 1),2)</f>
        <v>5762.47</v>
      </c>
      <c r="D15" s="322"/>
      <c r="E15" s="265"/>
      <c r="F15" s="350"/>
      <c r="G15" s="347"/>
      <c r="H15" s="322"/>
      <c r="I15" s="290"/>
      <c r="J15" s="348"/>
      <c r="K15" s="347"/>
      <c r="L15" s="322"/>
      <c r="M15" s="330"/>
      <c r="N15" s="326"/>
      <c r="O15" s="322"/>
      <c r="P15" s="322"/>
      <c r="Q15" s="328"/>
      <c r="R15" s="318"/>
      <c r="S15" s="322"/>
      <c r="T15" s="322"/>
      <c r="U15" s="124"/>
      <c r="V15" s="313">
        <f ca="1">$A15</f>
        <v>45280</v>
      </c>
      <c r="W15" s="334" t="s">
        <v>2</v>
      </c>
      <c r="X15" s="167" t="s">
        <v>2</v>
      </c>
    </row>
    <row r="16" spans="1:24" s="29" customFormat="1" x14ac:dyDescent="0.2">
      <c r="A16" s="296">
        <f ca="1">INDIRECT(ADDRESS(Данные!$A8,4,1,1,"Данные"), 1)</f>
        <v>45280.020833333336</v>
      </c>
      <c r="B16" s="123">
        <f ca="1">ROUND(INDIRECT(ADDRESS(Данные!$A8,B$1,1,1,"Данные"), 1),2)</f>
        <v>16026.16</v>
      </c>
      <c r="C16" s="129">
        <f ca="1">ROUND(INDIRECT(ADDRESS(Данные!$A8,C$1,1,1,"Данные"), 1),2)</f>
        <v>5762.47</v>
      </c>
      <c r="D16" s="152">
        <f ca="1">(B16-B15)*D$10</f>
        <v>279.99999999883585</v>
      </c>
      <c r="E16" s="316">
        <f ca="1">(C16-C15)*D$10</f>
        <v>0</v>
      </c>
      <c r="F16" s="346"/>
      <c r="G16" s="129"/>
      <c r="H16" s="152"/>
      <c r="I16" s="314"/>
      <c r="J16" s="349"/>
      <c r="K16" s="129"/>
      <c r="L16" s="152"/>
      <c r="M16" s="316"/>
      <c r="N16" s="317"/>
      <c r="O16" s="312"/>
      <c r="P16" s="312"/>
      <c r="Q16" s="314"/>
      <c r="R16" s="315"/>
      <c r="S16" s="312"/>
      <c r="T16" s="312"/>
      <c r="U16" s="264"/>
      <c r="V16" s="331">
        <f t="shared" ref="V16:V63" ca="1" si="0">$A16</f>
        <v>45280.020833333336</v>
      </c>
      <c r="W16" s="335">
        <f ca="1">D16+H16+L16+P16+T16</f>
        <v>279.99999999883585</v>
      </c>
      <c r="X16" s="339">
        <f ca="1">E16+I16+M16+Q16+U16</f>
        <v>0</v>
      </c>
    </row>
    <row r="17" spans="1:24" s="29" customFormat="1" x14ac:dyDescent="0.2">
      <c r="A17" s="296">
        <f ca="1">INDIRECT(ADDRESS(Данные!$A9,4,1,1,"Данные"), 1)</f>
        <v>45280.041666666664</v>
      </c>
      <c r="B17" s="123">
        <f ca="1">ROUND(INDIRECT(ADDRESS(Данные!$A9,B$1,1,1,"Данные"), 1),2)</f>
        <v>16026.23</v>
      </c>
      <c r="C17" s="129">
        <f ca="1">ROUND(INDIRECT(ADDRESS(Данные!$A9,C$1,1,1,"Данные"), 1),2)</f>
        <v>5762.48</v>
      </c>
      <c r="D17" s="152">
        <f ca="1">(B17-B15)*D$10</f>
        <v>559.99999999767169</v>
      </c>
      <c r="E17" s="316">
        <f ca="1">(C17-C15)*D$10</f>
        <v>39.999999997235136</v>
      </c>
      <c r="F17" s="346"/>
      <c r="G17" s="129"/>
      <c r="H17" s="152"/>
      <c r="I17" s="314"/>
      <c r="J17" s="349"/>
      <c r="K17" s="129"/>
      <c r="L17" s="152"/>
      <c r="M17" s="316"/>
      <c r="N17" s="317"/>
      <c r="O17" s="128"/>
      <c r="P17" s="128"/>
      <c r="Q17" s="292"/>
      <c r="R17" s="123"/>
      <c r="S17" s="129"/>
      <c r="T17" s="128"/>
      <c r="U17" s="264"/>
      <c r="V17" s="331">
        <f t="shared" ca="1" si="0"/>
        <v>45280.041666666664</v>
      </c>
      <c r="W17" s="335">
        <f ca="1">D17+H17+L17+P17+T17</f>
        <v>559.99999999767169</v>
      </c>
      <c r="X17" s="197">
        <f ca="1">E17+I17+M17+Q17+U17</f>
        <v>39.999999997235136</v>
      </c>
    </row>
    <row r="18" spans="1:24" s="29" customFormat="1" x14ac:dyDescent="0.2">
      <c r="A18" s="296">
        <f ca="1">INDIRECT(ADDRESS(Данные!$A10,4,1,1,"Данные"), 1)</f>
        <v>45280.0625</v>
      </c>
      <c r="B18" s="123">
        <f ca="1">ROUND(INDIRECT(ADDRESS(Данные!$A10,B$1,1,1,"Данные"), 1),2)</f>
        <v>16026.29</v>
      </c>
      <c r="C18" s="129">
        <f ca="1">ROUND(INDIRECT(ADDRESS(Данные!$A10,C$1,1,1,"Данные"), 1),2)</f>
        <v>5762.48</v>
      </c>
      <c r="D18" s="152">
        <f ca="1">(B18-B17)*D$10</f>
        <v>240.00000000523869</v>
      </c>
      <c r="E18" s="316">
        <f ca="1">(C18-C17)*D$10</f>
        <v>0</v>
      </c>
      <c r="F18" s="346"/>
      <c r="G18" s="129"/>
      <c r="H18" s="152"/>
      <c r="I18" s="314"/>
      <c r="J18" s="349"/>
      <c r="K18" s="129"/>
      <c r="L18" s="152"/>
      <c r="M18" s="316"/>
      <c r="N18" s="317"/>
      <c r="O18" s="128"/>
      <c r="P18" s="128"/>
      <c r="Q18" s="292"/>
      <c r="R18" s="123"/>
      <c r="S18" s="129"/>
      <c r="T18" s="128"/>
      <c r="U18" s="264"/>
      <c r="V18" s="331">
        <f t="shared" ca="1" si="0"/>
        <v>45280.0625</v>
      </c>
      <c r="W18" s="335">
        <f t="shared" ref="W18:W63" ca="1" si="1">D18+H18+L18+P18+T18</f>
        <v>240.00000000523869</v>
      </c>
      <c r="X18" s="339">
        <f t="shared" ref="X18:X63" ca="1" si="2">E18+I18+M18+Q18+U18</f>
        <v>0</v>
      </c>
    </row>
    <row r="19" spans="1:24" s="29" customFormat="1" x14ac:dyDescent="0.2">
      <c r="A19" s="296">
        <f ca="1">INDIRECT(ADDRESS(Данные!$A11,4,1,1,"Данные"), 1)</f>
        <v>45280.083333333336</v>
      </c>
      <c r="B19" s="123">
        <f ca="1">ROUND(INDIRECT(ADDRESS(Данные!$A11,B$1,1,1,"Данные"), 1),2)</f>
        <v>16026.37</v>
      </c>
      <c r="C19" s="129">
        <f ca="1">ROUND(INDIRECT(ADDRESS(Данные!$A11,C$1,1,1,"Данные"), 1),2)</f>
        <v>5762.49</v>
      </c>
      <c r="D19" s="152">
        <f ca="1">(B19-B17)*D$10</f>
        <v>560.00000000494765</v>
      </c>
      <c r="E19" s="316">
        <f ca="1">(C19-C17)*D$10</f>
        <v>40.000000000873115</v>
      </c>
      <c r="F19" s="346"/>
      <c r="G19" s="129"/>
      <c r="H19" s="152"/>
      <c r="I19" s="314"/>
      <c r="J19" s="349"/>
      <c r="K19" s="129"/>
      <c r="L19" s="152"/>
      <c r="M19" s="316"/>
      <c r="N19" s="317"/>
      <c r="O19" s="128"/>
      <c r="P19" s="128"/>
      <c r="Q19" s="292"/>
      <c r="R19" s="123"/>
      <c r="S19" s="129"/>
      <c r="T19" s="128"/>
      <c r="U19" s="264"/>
      <c r="V19" s="331">
        <f t="shared" ca="1" si="0"/>
        <v>45280.083333333336</v>
      </c>
      <c r="W19" s="335">
        <f t="shared" ca="1" si="1"/>
        <v>560.00000000494765</v>
      </c>
      <c r="X19" s="339">
        <f t="shared" ca="1" si="2"/>
        <v>40.000000000873115</v>
      </c>
    </row>
    <row r="20" spans="1:24" s="29" customFormat="1" x14ac:dyDescent="0.2">
      <c r="A20" s="296">
        <f ca="1">INDIRECT(ADDRESS(Данные!$A12,4,1,1,"Данные"), 1)</f>
        <v>45280.104166666664</v>
      </c>
      <c r="B20" s="123">
        <f ca="1">ROUND(INDIRECT(ADDRESS(Данные!$A12,B$1,1,1,"Данные"), 1),2)</f>
        <v>16026.44</v>
      </c>
      <c r="C20" s="129">
        <f ca="1">ROUND(INDIRECT(ADDRESS(Данные!$A12,C$1,1,1,"Данные"), 1),2)</f>
        <v>5762.49</v>
      </c>
      <c r="D20" s="152">
        <f ca="1">(B20-B19)*D$10</f>
        <v>279.99999999883585</v>
      </c>
      <c r="E20" s="316">
        <f ca="1">(C20-C19)*D$10</f>
        <v>0</v>
      </c>
      <c r="F20" s="346"/>
      <c r="G20" s="129"/>
      <c r="H20" s="152"/>
      <c r="I20" s="314"/>
      <c r="J20" s="349"/>
      <c r="K20" s="129"/>
      <c r="L20" s="152"/>
      <c r="M20" s="316"/>
      <c r="N20" s="317"/>
      <c r="O20" s="128"/>
      <c r="P20" s="128"/>
      <c r="Q20" s="292"/>
      <c r="R20" s="123"/>
      <c r="S20" s="129"/>
      <c r="T20" s="128"/>
      <c r="U20" s="264"/>
      <c r="V20" s="331">
        <f t="shared" ca="1" si="0"/>
        <v>45280.104166666664</v>
      </c>
      <c r="W20" s="335">
        <f t="shared" ca="1" si="1"/>
        <v>279.99999999883585</v>
      </c>
      <c r="X20" s="339">
        <f t="shared" ca="1" si="2"/>
        <v>0</v>
      </c>
    </row>
    <row r="21" spans="1:24" s="29" customFormat="1" x14ac:dyDescent="0.2">
      <c r="A21" s="296">
        <f ca="1">INDIRECT(ADDRESS(Данные!$A13,4,1,1,"Данные"), 1)</f>
        <v>45280.125</v>
      </c>
      <c r="B21" s="123">
        <f ca="1">ROUND(INDIRECT(ADDRESS(Данные!$A13,B$1,1,1,"Данные"), 1),2)</f>
        <v>16026.51</v>
      </c>
      <c r="C21" s="129">
        <f ca="1">ROUND(INDIRECT(ADDRESS(Данные!$A13,C$1,1,1,"Данные"), 1),2)</f>
        <v>5762.5</v>
      </c>
      <c r="D21" s="152">
        <f ca="1">(B21-B19)*D$10</f>
        <v>559.99999999767169</v>
      </c>
      <c r="E21" s="316">
        <f ca="1">(C21-C19)*D$10</f>
        <v>40.000000000873115</v>
      </c>
      <c r="F21" s="346"/>
      <c r="G21" s="129"/>
      <c r="H21" s="152"/>
      <c r="I21" s="314"/>
      <c r="J21" s="349"/>
      <c r="K21" s="129"/>
      <c r="L21" s="152"/>
      <c r="M21" s="316"/>
      <c r="N21" s="317"/>
      <c r="O21" s="128"/>
      <c r="P21" s="128"/>
      <c r="Q21" s="292"/>
      <c r="R21" s="123"/>
      <c r="S21" s="129"/>
      <c r="T21" s="128"/>
      <c r="U21" s="264"/>
      <c r="V21" s="331">
        <f t="shared" ca="1" si="0"/>
        <v>45280.125</v>
      </c>
      <c r="W21" s="335">
        <f t="shared" ca="1" si="1"/>
        <v>559.99999999767169</v>
      </c>
      <c r="X21" s="339">
        <f t="shared" ca="1" si="2"/>
        <v>40.000000000873115</v>
      </c>
    </row>
    <row r="22" spans="1:24" s="29" customFormat="1" x14ac:dyDescent="0.2">
      <c r="A22" s="296">
        <f ca="1">INDIRECT(ADDRESS(Данные!$A14,4,1,1,"Данные"), 1)</f>
        <v>45280.145833333336</v>
      </c>
      <c r="B22" s="123">
        <f ca="1">ROUND(INDIRECT(ADDRESS(Данные!$A14,B$1,1,1,"Данные"), 1),2)</f>
        <v>16026.58</v>
      </c>
      <c r="C22" s="129">
        <f ca="1">ROUND(INDIRECT(ADDRESS(Данные!$A14,C$1,1,1,"Данные"), 1),2)</f>
        <v>5762.51</v>
      </c>
      <c r="D22" s="152">
        <f ca="1">(B22-B21)*D$10</f>
        <v>279.99999999883585</v>
      </c>
      <c r="E22" s="316">
        <f ca="1">(C22-C21)*D$10</f>
        <v>40.000000000873115</v>
      </c>
      <c r="F22" s="346"/>
      <c r="G22" s="129"/>
      <c r="H22" s="152"/>
      <c r="I22" s="314"/>
      <c r="J22" s="349"/>
      <c r="K22" s="129"/>
      <c r="L22" s="152"/>
      <c r="M22" s="316"/>
      <c r="N22" s="317"/>
      <c r="O22" s="128"/>
      <c r="P22" s="128"/>
      <c r="Q22" s="292"/>
      <c r="R22" s="123"/>
      <c r="S22" s="129"/>
      <c r="T22" s="128"/>
      <c r="U22" s="264"/>
      <c r="V22" s="331">
        <f t="shared" ca="1" si="0"/>
        <v>45280.145833333336</v>
      </c>
      <c r="W22" s="335">
        <f t="shared" ca="1" si="1"/>
        <v>279.99999999883585</v>
      </c>
      <c r="X22" s="339">
        <f t="shared" ca="1" si="2"/>
        <v>40.000000000873115</v>
      </c>
    </row>
    <row r="23" spans="1:24" s="29" customFormat="1" x14ac:dyDescent="0.2">
      <c r="A23" s="296">
        <f ca="1">INDIRECT(ADDRESS(Данные!$A15,4,1,1,"Данные"), 1)</f>
        <v>45280.166666666664</v>
      </c>
      <c r="B23" s="123">
        <f ca="1">ROUND(INDIRECT(ADDRESS(Данные!$A15,B$1,1,1,"Данные"), 1),2)</f>
        <v>16026.65</v>
      </c>
      <c r="C23" s="129">
        <f ca="1">ROUND(INDIRECT(ADDRESS(Данные!$A15,C$1,1,1,"Данные"), 1),2)</f>
        <v>5762.51</v>
      </c>
      <c r="D23" s="152">
        <f ca="1">(B23-B21)*D$10</f>
        <v>559.99999999767169</v>
      </c>
      <c r="E23" s="316">
        <f ca="1">(C23-C21)*D$10</f>
        <v>40.000000000873115</v>
      </c>
      <c r="F23" s="346"/>
      <c r="G23" s="129"/>
      <c r="H23" s="152"/>
      <c r="I23" s="314"/>
      <c r="J23" s="349"/>
      <c r="K23" s="129"/>
      <c r="L23" s="152"/>
      <c r="M23" s="316"/>
      <c r="N23" s="317"/>
      <c r="O23" s="128"/>
      <c r="P23" s="128"/>
      <c r="Q23" s="292"/>
      <c r="R23" s="123"/>
      <c r="S23" s="129"/>
      <c r="T23" s="128"/>
      <c r="U23" s="264"/>
      <c r="V23" s="331">
        <f t="shared" ca="1" si="0"/>
        <v>45280.166666666664</v>
      </c>
      <c r="W23" s="335">
        <f t="shared" ca="1" si="1"/>
        <v>559.99999999767169</v>
      </c>
      <c r="X23" s="339">
        <f t="shared" ca="1" si="2"/>
        <v>40.000000000873115</v>
      </c>
    </row>
    <row r="24" spans="1:24" s="29" customFormat="1" x14ac:dyDescent="0.2">
      <c r="A24" s="296">
        <f ca="1">INDIRECT(ADDRESS(Данные!$A16,4,1,1,"Данные"), 1)</f>
        <v>45280.1875</v>
      </c>
      <c r="B24" s="123">
        <f ca="1">ROUND(INDIRECT(ADDRESS(Данные!$A16,B$1,1,1,"Данные"), 1),2)</f>
        <v>16026.73</v>
      </c>
      <c r="C24" s="129">
        <f ca="1">ROUND(INDIRECT(ADDRESS(Данные!$A16,C$1,1,1,"Данные"), 1),2)</f>
        <v>5762.52</v>
      </c>
      <c r="D24" s="152">
        <f ca="1">(B24-B23)*D$10</f>
        <v>319.99999999970896</v>
      </c>
      <c r="E24" s="316">
        <f ca="1">(C24-C23)*D$10</f>
        <v>40.000000000873115</v>
      </c>
      <c r="F24" s="346"/>
      <c r="G24" s="129"/>
      <c r="H24" s="152"/>
      <c r="I24" s="314"/>
      <c r="J24" s="349"/>
      <c r="K24" s="129"/>
      <c r="L24" s="152"/>
      <c r="M24" s="316"/>
      <c r="N24" s="317"/>
      <c r="O24" s="128"/>
      <c r="P24" s="128"/>
      <c r="Q24" s="292"/>
      <c r="R24" s="123"/>
      <c r="S24" s="129"/>
      <c r="T24" s="128"/>
      <c r="U24" s="264"/>
      <c r="V24" s="331">
        <f t="shared" ca="1" si="0"/>
        <v>45280.1875</v>
      </c>
      <c r="W24" s="335">
        <f t="shared" ca="1" si="1"/>
        <v>319.99999999970896</v>
      </c>
      <c r="X24" s="339">
        <f t="shared" ca="1" si="2"/>
        <v>40.000000000873115</v>
      </c>
    </row>
    <row r="25" spans="1:24" s="29" customFormat="1" x14ac:dyDescent="0.2">
      <c r="A25" s="296">
        <f ca="1">INDIRECT(ADDRESS(Данные!$A17,4,1,1,"Данные"), 1)</f>
        <v>45280.208333333336</v>
      </c>
      <c r="B25" s="123">
        <f ca="1">ROUND(INDIRECT(ADDRESS(Данные!$A17,B$1,1,1,"Данные"), 1),2)</f>
        <v>16026.8</v>
      </c>
      <c r="C25" s="129">
        <f ca="1">ROUND(INDIRECT(ADDRESS(Данные!$A17,C$1,1,1,"Данные"), 1),2)</f>
        <v>5762.52</v>
      </c>
      <c r="D25" s="152">
        <f ca="1">(B25-B23)*D$10</f>
        <v>599.99999999854481</v>
      </c>
      <c r="E25" s="316">
        <f ca="1">(C25-C23)*D$10</f>
        <v>40.000000000873115</v>
      </c>
      <c r="F25" s="346"/>
      <c r="G25" s="129"/>
      <c r="H25" s="152"/>
      <c r="I25" s="314"/>
      <c r="J25" s="349"/>
      <c r="K25" s="129"/>
      <c r="L25" s="152"/>
      <c r="M25" s="316"/>
      <c r="N25" s="317"/>
      <c r="O25" s="128"/>
      <c r="P25" s="128"/>
      <c r="Q25" s="292"/>
      <c r="R25" s="123"/>
      <c r="S25" s="129"/>
      <c r="T25" s="128"/>
      <c r="U25" s="264"/>
      <c r="V25" s="331">
        <f t="shared" ca="1" si="0"/>
        <v>45280.208333333336</v>
      </c>
      <c r="W25" s="335">
        <f t="shared" ca="1" si="1"/>
        <v>599.99999999854481</v>
      </c>
      <c r="X25" s="339">
        <f t="shared" ca="1" si="2"/>
        <v>40.000000000873115</v>
      </c>
    </row>
    <row r="26" spans="1:24" s="29" customFormat="1" x14ac:dyDescent="0.2">
      <c r="A26" s="296">
        <f ca="1">INDIRECT(ADDRESS(Данные!$A18,4,1,1,"Данные"), 1)</f>
        <v>45280.229166666664</v>
      </c>
      <c r="B26" s="123">
        <f ca="1">ROUND(INDIRECT(ADDRESS(Данные!$A18,B$1,1,1,"Данные"), 1),2)</f>
        <v>16026.87</v>
      </c>
      <c r="C26" s="129">
        <f ca="1">ROUND(INDIRECT(ADDRESS(Данные!$A18,C$1,1,1,"Данные"), 1),2)</f>
        <v>5762.53</v>
      </c>
      <c r="D26" s="152">
        <f ca="1">(B26-B25)*D$10</f>
        <v>280.0000000061118</v>
      </c>
      <c r="E26" s="316">
        <f ca="1">(C26-C25)*D$10</f>
        <v>39.999999997235136</v>
      </c>
      <c r="F26" s="346"/>
      <c r="G26" s="129"/>
      <c r="H26" s="152"/>
      <c r="I26" s="314"/>
      <c r="J26" s="349"/>
      <c r="K26" s="129"/>
      <c r="L26" s="152"/>
      <c r="M26" s="316"/>
      <c r="N26" s="317"/>
      <c r="O26" s="128"/>
      <c r="P26" s="128"/>
      <c r="Q26" s="292"/>
      <c r="R26" s="123"/>
      <c r="S26" s="129"/>
      <c r="T26" s="128"/>
      <c r="U26" s="264"/>
      <c r="V26" s="331">
        <f t="shared" ca="1" si="0"/>
        <v>45280.229166666664</v>
      </c>
      <c r="W26" s="335">
        <f t="shared" ca="1" si="1"/>
        <v>280.0000000061118</v>
      </c>
      <c r="X26" s="339">
        <f t="shared" ca="1" si="2"/>
        <v>39.999999997235136</v>
      </c>
    </row>
    <row r="27" spans="1:24" s="29" customFormat="1" x14ac:dyDescent="0.2">
      <c r="A27" s="296">
        <f ca="1">INDIRECT(ADDRESS(Данные!$A19,4,1,1,"Данные"), 1)</f>
        <v>45280.25</v>
      </c>
      <c r="B27" s="123">
        <f ca="1">ROUND(INDIRECT(ADDRESS(Данные!$A19,B$1,1,1,"Данные"), 1),2)</f>
        <v>16026.95</v>
      </c>
      <c r="C27" s="129">
        <f ca="1">ROUND(INDIRECT(ADDRESS(Данные!$A19,C$1,1,1,"Данные"), 1),2)</f>
        <v>5762.54</v>
      </c>
      <c r="D27" s="152">
        <f ca="1">(B27-B25)*D$10</f>
        <v>600.00000000582077</v>
      </c>
      <c r="E27" s="316">
        <f ca="1">(C27-C25)*D$10</f>
        <v>79.999999998108251</v>
      </c>
      <c r="F27" s="346"/>
      <c r="G27" s="129"/>
      <c r="H27" s="152"/>
      <c r="I27" s="314"/>
      <c r="J27" s="349"/>
      <c r="K27" s="129"/>
      <c r="L27" s="152"/>
      <c r="M27" s="316"/>
      <c r="N27" s="317"/>
      <c r="O27" s="128"/>
      <c r="P27" s="128"/>
      <c r="Q27" s="292"/>
      <c r="R27" s="123"/>
      <c r="S27" s="129"/>
      <c r="T27" s="128"/>
      <c r="U27" s="264"/>
      <c r="V27" s="331">
        <f t="shared" ca="1" si="0"/>
        <v>45280.25</v>
      </c>
      <c r="W27" s="335">
        <f t="shared" ca="1" si="1"/>
        <v>600.00000000582077</v>
      </c>
      <c r="X27" s="339">
        <f t="shared" ca="1" si="2"/>
        <v>79.999999998108251</v>
      </c>
    </row>
    <row r="28" spans="1:24" s="29" customFormat="1" x14ac:dyDescent="0.2">
      <c r="A28" s="296">
        <f ca="1">INDIRECT(ADDRESS(Данные!$A20,4,1,1,"Данные"), 1)</f>
        <v>45280.270833333336</v>
      </c>
      <c r="B28" s="123">
        <f ca="1">ROUND(INDIRECT(ADDRESS(Данные!$A20,B$1,1,1,"Данные"), 1),2)</f>
        <v>16027.02</v>
      </c>
      <c r="C28" s="129">
        <f ca="1">ROUND(INDIRECT(ADDRESS(Данные!$A20,C$1,1,1,"Данные"), 1),2)</f>
        <v>5762.54</v>
      </c>
      <c r="D28" s="152">
        <f ca="1">(B28-B27)*D$10</f>
        <v>279.99999999883585</v>
      </c>
      <c r="E28" s="316">
        <f ca="1">(C28-C27)*D$10</f>
        <v>0</v>
      </c>
      <c r="F28" s="346"/>
      <c r="G28" s="129"/>
      <c r="H28" s="152"/>
      <c r="I28" s="314"/>
      <c r="J28" s="349"/>
      <c r="K28" s="129"/>
      <c r="L28" s="152"/>
      <c r="M28" s="316"/>
      <c r="N28" s="317"/>
      <c r="O28" s="128"/>
      <c r="P28" s="128"/>
      <c r="Q28" s="292"/>
      <c r="R28" s="123"/>
      <c r="S28" s="129"/>
      <c r="T28" s="128"/>
      <c r="U28" s="264"/>
      <c r="V28" s="331">
        <f t="shared" ca="1" si="0"/>
        <v>45280.270833333336</v>
      </c>
      <c r="W28" s="335">
        <f t="shared" ca="1" si="1"/>
        <v>279.99999999883585</v>
      </c>
      <c r="X28" s="339">
        <f t="shared" ca="1" si="2"/>
        <v>0</v>
      </c>
    </row>
    <row r="29" spans="1:24" s="29" customFormat="1" x14ac:dyDescent="0.2">
      <c r="A29" s="296">
        <f ca="1">INDIRECT(ADDRESS(Данные!$A21,4,1,1,"Данные"), 1)</f>
        <v>45280.291666666664</v>
      </c>
      <c r="B29" s="123">
        <f ca="1">ROUND(INDIRECT(ADDRESS(Данные!$A21,B$1,1,1,"Данные"), 1),2)</f>
        <v>16027.09</v>
      </c>
      <c r="C29" s="129">
        <f ca="1">ROUND(INDIRECT(ADDRESS(Данные!$A21,C$1,1,1,"Данные"), 1),2)</f>
        <v>5762.55</v>
      </c>
      <c r="D29" s="152">
        <f ca="1">(B29-B27)*D$10</f>
        <v>559.99999999767169</v>
      </c>
      <c r="E29" s="316">
        <f ca="1">(C29-C27)*D$10</f>
        <v>40.000000000873115</v>
      </c>
      <c r="F29" s="346"/>
      <c r="G29" s="129"/>
      <c r="H29" s="152"/>
      <c r="I29" s="314"/>
      <c r="J29" s="349"/>
      <c r="K29" s="129"/>
      <c r="L29" s="152"/>
      <c r="M29" s="316"/>
      <c r="N29" s="317"/>
      <c r="O29" s="128"/>
      <c r="P29" s="128"/>
      <c r="Q29" s="292"/>
      <c r="R29" s="123"/>
      <c r="S29" s="129"/>
      <c r="T29" s="128"/>
      <c r="U29" s="264"/>
      <c r="V29" s="331">
        <f t="shared" ca="1" si="0"/>
        <v>45280.291666666664</v>
      </c>
      <c r="W29" s="335">
        <f t="shared" ca="1" si="1"/>
        <v>559.99999999767169</v>
      </c>
      <c r="X29" s="339">
        <f t="shared" ca="1" si="2"/>
        <v>40.000000000873115</v>
      </c>
    </row>
    <row r="30" spans="1:24" s="29" customFormat="1" x14ac:dyDescent="0.2">
      <c r="A30" s="296">
        <f ca="1">INDIRECT(ADDRESS(Данные!$A22,4,1,1,"Данные"), 1)</f>
        <v>45280.3125</v>
      </c>
      <c r="B30" s="123">
        <f ca="1">ROUND(INDIRECT(ADDRESS(Данные!$A22,B$1,1,1,"Данные"), 1),2)</f>
        <v>16027.16</v>
      </c>
      <c r="C30" s="129">
        <f ca="1">ROUND(INDIRECT(ADDRESS(Данные!$A22,C$1,1,1,"Данные"), 1),2)</f>
        <v>5762.55</v>
      </c>
      <c r="D30" s="152">
        <f ca="1">(B30-B29)*D$10</f>
        <v>279.99999999883585</v>
      </c>
      <c r="E30" s="316">
        <f ca="1">(C30-C29)*D$10</f>
        <v>0</v>
      </c>
      <c r="F30" s="346"/>
      <c r="G30" s="129"/>
      <c r="H30" s="152"/>
      <c r="I30" s="314"/>
      <c r="J30" s="349"/>
      <c r="K30" s="129"/>
      <c r="L30" s="152"/>
      <c r="M30" s="316"/>
      <c r="N30" s="317"/>
      <c r="O30" s="128"/>
      <c r="P30" s="128"/>
      <c r="Q30" s="292"/>
      <c r="R30" s="123"/>
      <c r="S30" s="129"/>
      <c r="T30" s="128"/>
      <c r="U30" s="264"/>
      <c r="V30" s="331">
        <f t="shared" ca="1" si="0"/>
        <v>45280.3125</v>
      </c>
      <c r="W30" s="335">
        <f t="shared" ca="1" si="1"/>
        <v>279.99999999883585</v>
      </c>
      <c r="X30" s="339">
        <f t="shared" ca="1" si="2"/>
        <v>0</v>
      </c>
    </row>
    <row r="31" spans="1:24" s="29" customFormat="1" x14ac:dyDescent="0.2">
      <c r="A31" s="296">
        <f ca="1">INDIRECT(ADDRESS(Данные!$A23,4,1,1,"Данные"), 1)</f>
        <v>45280.333333333336</v>
      </c>
      <c r="B31" s="123">
        <f ca="1">ROUND(INDIRECT(ADDRESS(Данные!$A23,B$1,1,1,"Данные"), 1),2)</f>
        <v>16027.22</v>
      </c>
      <c r="C31" s="129">
        <f ca="1">ROUND(INDIRECT(ADDRESS(Данные!$A23,C$1,1,1,"Данные"), 1),2)</f>
        <v>5762.56</v>
      </c>
      <c r="D31" s="152">
        <f ca="1">(B31-B29)*D$10</f>
        <v>519.99999999679858</v>
      </c>
      <c r="E31" s="316">
        <f ca="1">(C31-C29)*D$10</f>
        <v>40.000000000873115</v>
      </c>
      <c r="F31" s="346"/>
      <c r="G31" s="129"/>
      <c r="H31" s="152"/>
      <c r="I31" s="314"/>
      <c r="J31" s="349"/>
      <c r="K31" s="129"/>
      <c r="L31" s="152"/>
      <c r="M31" s="316"/>
      <c r="N31" s="317"/>
      <c r="O31" s="128"/>
      <c r="P31" s="128"/>
      <c r="Q31" s="292"/>
      <c r="R31" s="123"/>
      <c r="S31" s="129"/>
      <c r="T31" s="128"/>
      <c r="U31" s="264"/>
      <c r="V31" s="331">
        <f t="shared" ca="1" si="0"/>
        <v>45280.333333333336</v>
      </c>
      <c r="W31" s="335">
        <f t="shared" ca="1" si="1"/>
        <v>519.99999999679858</v>
      </c>
      <c r="X31" s="339">
        <f t="shared" ca="1" si="2"/>
        <v>40.000000000873115</v>
      </c>
    </row>
    <row r="32" spans="1:24" s="29" customFormat="1" x14ac:dyDescent="0.2">
      <c r="A32" s="296">
        <f ca="1">INDIRECT(ADDRESS(Данные!$A24,4,1,1,"Данные"), 1)</f>
        <v>45280.354166666664</v>
      </c>
      <c r="B32" s="123">
        <f ca="1">ROUND(INDIRECT(ADDRESS(Данные!$A24,B$1,1,1,"Данные"), 1),2)</f>
        <v>16027.29</v>
      </c>
      <c r="C32" s="129">
        <f ca="1">ROUND(INDIRECT(ADDRESS(Данные!$A24,C$1,1,1,"Данные"), 1),2)</f>
        <v>5762.56</v>
      </c>
      <c r="D32" s="152">
        <f ca="1">(B32-B31)*D$10</f>
        <v>280.0000000061118</v>
      </c>
      <c r="E32" s="316">
        <f ca="1">(C32-C31)*D$10</f>
        <v>0</v>
      </c>
      <c r="F32" s="346"/>
      <c r="G32" s="129"/>
      <c r="H32" s="152"/>
      <c r="I32" s="314"/>
      <c r="J32" s="349"/>
      <c r="K32" s="129"/>
      <c r="L32" s="152"/>
      <c r="M32" s="316"/>
      <c r="N32" s="317"/>
      <c r="O32" s="128"/>
      <c r="P32" s="128"/>
      <c r="Q32" s="292"/>
      <c r="R32" s="123"/>
      <c r="S32" s="129"/>
      <c r="T32" s="128"/>
      <c r="U32" s="264"/>
      <c r="V32" s="331">
        <f t="shared" ca="1" si="0"/>
        <v>45280.354166666664</v>
      </c>
      <c r="W32" s="335">
        <f t="shared" ca="1" si="1"/>
        <v>280.0000000061118</v>
      </c>
      <c r="X32" s="339">
        <f t="shared" ca="1" si="2"/>
        <v>0</v>
      </c>
    </row>
    <row r="33" spans="1:24" s="29" customFormat="1" x14ac:dyDescent="0.2">
      <c r="A33" s="296">
        <f ca="1">INDIRECT(ADDRESS(Данные!$A25,4,1,1,"Данные"), 1)</f>
        <v>45280.375</v>
      </c>
      <c r="B33" s="123">
        <f ca="1">ROUND(INDIRECT(ADDRESS(Данные!$A25,B$1,1,1,"Данные"), 1),2)</f>
        <v>16027.35</v>
      </c>
      <c r="C33" s="129">
        <f ca="1">ROUND(INDIRECT(ADDRESS(Данные!$A25,C$1,1,1,"Данные"), 1),2)</f>
        <v>5762.57</v>
      </c>
      <c r="D33" s="152">
        <f ca="1">(B33-B31)*D$10</f>
        <v>520.00000000407454</v>
      </c>
      <c r="E33" s="316">
        <f ca="1">(C33-C31)*D$10</f>
        <v>39.999999997235136</v>
      </c>
      <c r="F33" s="346"/>
      <c r="G33" s="129"/>
      <c r="H33" s="152"/>
      <c r="I33" s="314"/>
      <c r="J33" s="349"/>
      <c r="K33" s="129"/>
      <c r="L33" s="152"/>
      <c r="M33" s="316"/>
      <c r="N33" s="317"/>
      <c r="O33" s="128"/>
      <c r="P33" s="128"/>
      <c r="Q33" s="292"/>
      <c r="R33" s="123"/>
      <c r="S33" s="129"/>
      <c r="T33" s="128"/>
      <c r="U33" s="264"/>
      <c r="V33" s="331">
        <f t="shared" ca="1" si="0"/>
        <v>45280.375</v>
      </c>
      <c r="W33" s="335">
        <f t="shared" ca="1" si="1"/>
        <v>520.00000000407454</v>
      </c>
      <c r="X33" s="339">
        <f t="shared" ca="1" si="2"/>
        <v>39.999999997235136</v>
      </c>
    </row>
    <row r="34" spans="1:24" s="29" customFormat="1" x14ac:dyDescent="0.2">
      <c r="A34" s="296">
        <f ca="1">INDIRECT(ADDRESS(Данные!$A26,4,1,1,"Данные"), 1)</f>
        <v>45280.395833333336</v>
      </c>
      <c r="B34" s="123">
        <f ca="1">ROUND(INDIRECT(ADDRESS(Данные!$A26,B$1,1,1,"Данные"), 1),2)</f>
        <v>16027.41</v>
      </c>
      <c r="C34" s="129">
        <f ca="1">ROUND(INDIRECT(ADDRESS(Данные!$A26,C$1,1,1,"Данные"), 1),2)</f>
        <v>5762.57</v>
      </c>
      <c r="D34" s="152">
        <f ca="1">(B34-B33)*D$10</f>
        <v>239.99999999796273</v>
      </c>
      <c r="E34" s="316">
        <f ca="1">(C34-C33)*D$10</f>
        <v>0</v>
      </c>
      <c r="F34" s="346"/>
      <c r="G34" s="129"/>
      <c r="H34" s="152"/>
      <c r="I34" s="314"/>
      <c r="J34" s="349"/>
      <c r="K34" s="129"/>
      <c r="L34" s="152"/>
      <c r="M34" s="316"/>
      <c r="N34" s="317"/>
      <c r="O34" s="128"/>
      <c r="P34" s="128"/>
      <c r="Q34" s="292"/>
      <c r="R34" s="123"/>
      <c r="S34" s="129"/>
      <c r="T34" s="128"/>
      <c r="U34" s="264"/>
      <c r="V34" s="331">
        <f t="shared" ca="1" si="0"/>
        <v>45280.395833333336</v>
      </c>
      <c r="W34" s="335">
        <f t="shared" ca="1" si="1"/>
        <v>239.99999999796273</v>
      </c>
      <c r="X34" s="339">
        <f t="shared" ca="1" si="2"/>
        <v>0</v>
      </c>
    </row>
    <row r="35" spans="1:24" s="29" customFormat="1" x14ac:dyDescent="0.2">
      <c r="A35" s="296">
        <f ca="1">INDIRECT(ADDRESS(Данные!$A27,4,1,1,"Данные"), 1)</f>
        <v>45280.416666666664</v>
      </c>
      <c r="B35" s="123">
        <f ca="1">ROUND(INDIRECT(ADDRESS(Данные!$A27,B$1,1,1,"Данные"), 1),2)</f>
        <v>16027.47</v>
      </c>
      <c r="C35" s="129">
        <f ca="1">ROUND(INDIRECT(ADDRESS(Данные!$A27,C$1,1,1,"Данные"), 1),2)</f>
        <v>5762.58</v>
      </c>
      <c r="D35" s="152">
        <f ca="1">(B35-B33)*D$10</f>
        <v>479.99999999592546</v>
      </c>
      <c r="E35" s="316">
        <f ca="1">(C35-C33)*D$10</f>
        <v>40.000000000873115</v>
      </c>
      <c r="F35" s="346"/>
      <c r="G35" s="129"/>
      <c r="H35" s="152"/>
      <c r="I35" s="314"/>
      <c r="J35" s="349"/>
      <c r="K35" s="129"/>
      <c r="L35" s="152"/>
      <c r="M35" s="316"/>
      <c r="N35" s="317"/>
      <c r="O35" s="128"/>
      <c r="P35" s="128"/>
      <c r="Q35" s="292"/>
      <c r="R35" s="123"/>
      <c r="S35" s="129"/>
      <c r="T35" s="128"/>
      <c r="U35" s="264"/>
      <c r="V35" s="331">
        <f t="shared" ca="1" si="0"/>
        <v>45280.416666666664</v>
      </c>
      <c r="W35" s="335">
        <f t="shared" ca="1" si="1"/>
        <v>479.99999999592546</v>
      </c>
      <c r="X35" s="339">
        <f t="shared" ca="1" si="2"/>
        <v>40.000000000873115</v>
      </c>
    </row>
    <row r="36" spans="1:24" s="29" customFormat="1" x14ac:dyDescent="0.2">
      <c r="A36" s="296">
        <f ca="1">INDIRECT(ADDRESS(Данные!$A28,4,1,1,"Данные"), 1)</f>
        <v>45280.4375</v>
      </c>
      <c r="B36" s="123">
        <f ca="1">ROUND(INDIRECT(ADDRESS(Данные!$A28,B$1,1,1,"Данные"), 1),2)</f>
        <v>16027.52</v>
      </c>
      <c r="C36" s="129">
        <f ca="1">ROUND(INDIRECT(ADDRESS(Данные!$A28,C$1,1,1,"Данные"), 1),2)</f>
        <v>5762.58</v>
      </c>
      <c r="D36" s="152">
        <f ca="1">(B36-B35)*D$10</f>
        <v>200.00000000436557</v>
      </c>
      <c r="E36" s="316">
        <f ca="1">(C36-C35)*D$10</f>
        <v>0</v>
      </c>
      <c r="F36" s="346"/>
      <c r="G36" s="129"/>
      <c r="H36" s="152"/>
      <c r="I36" s="314"/>
      <c r="J36" s="349"/>
      <c r="K36" s="129"/>
      <c r="L36" s="152"/>
      <c r="M36" s="316"/>
      <c r="N36" s="317"/>
      <c r="O36" s="128"/>
      <c r="P36" s="128"/>
      <c r="Q36" s="292"/>
      <c r="R36" s="123"/>
      <c r="S36" s="129"/>
      <c r="T36" s="128"/>
      <c r="U36" s="264"/>
      <c r="V36" s="331">
        <f t="shared" ca="1" si="0"/>
        <v>45280.4375</v>
      </c>
      <c r="W36" s="335">
        <f t="shared" ca="1" si="1"/>
        <v>200.00000000436557</v>
      </c>
      <c r="X36" s="339">
        <f t="shared" ca="1" si="2"/>
        <v>0</v>
      </c>
    </row>
    <row r="37" spans="1:24" s="29" customFormat="1" x14ac:dyDescent="0.2">
      <c r="A37" s="296">
        <f ca="1">INDIRECT(ADDRESS(Данные!$A29,4,1,1,"Данные"), 1)</f>
        <v>45280.458333333336</v>
      </c>
      <c r="B37" s="123">
        <f ca="1">ROUND(INDIRECT(ADDRESS(Данные!$A29,B$1,1,1,"Данные"), 1),2)</f>
        <v>16027.58</v>
      </c>
      <c r="C37" s="129">
        <f ca="1">ROUND(INDIRECT(ADDRESS(Данные!$A29,C$1,1,1,"Данные"), 1),2)</f>
        <v>5762.59</v>
      </c>
      <c r="D37" s="152">
        <f ca="1">(B37-B35)*D$10</f>
        <v>440.00000000232831</v>
      </c>
      <c r="E37" s="316">
        <f ca="1">(C37-C35)*D$10</f>
        <v>40.000000000873115</v>
      </c>
      <c r="F37" s="346"/>
      <c r="G37" s="129"/>
      <c r="H37" s="152"/>
      <c r="I37" s="314"/>
      <c r="J37" s="349"/>
      <c r="K37" s="129"/>
      <c r="L37" s="152"/>
      <c r="M37" s="316"/>
      <c r="N37" s="317"/>
      <c r="O37" s="128"/>
      <c r="P37" s="128"/>
      <c r="Q37" s="292"/>
      <c r="R37" s="123"/>
      <c r="S37" s="129"/>
      <c r="T37" s="128"/>
      <c r="U37" s="264"/>
      <c r="V37" s="331">
        <f t="shared" ca="1" si="0"/>
        <v>45280.458333333336</v>
      </c>
      <c r="W37" s="335">
        <f t="shared" ca="1" si="1"/>
        <v>440.00000000232831</v>
      </c>
      <c r="X37" s="339">
        <f t="shared" ca="1" si="2"/>
        <v>40.000000000873115</v>
      </c>
    </row>
    <row r="38" spans="1:24" s="29" customFormat="1" x14ac:dyDescent="0.2">
      <c r="A38" s="296">
        <f ca="1">INDIRECT(ADDRESS(Данные!$A30,4,1,1,"Данные"), 1)</f>
        <v>45280.479166666664</v>
      </c>
      <c r="B38" s="123">
        <f ca="1">ROUND(INDIRECT(ADDRESS(Данные!$A30,B$1,1,1,"Данные"), 1),2)</f>
        <v>16027.64</v>
      </c>
      <c r="C38" s="129">
        <f ca="1">ROUND(INDIRECT(ADDRESS(Данные!$A30,C$1,1,1,"Данные"), 1),2)</f>
        <v>5762.59</v>
      </c>
      <c r="D38" s="152">
        <f ca="1">(B38-B37)*D$10</f>
        <v>239.99999999796273</v>
      </c>
      <c r="E38" s="316">
        <f ca="1">(C38-C37)*D$10</f>
        <v>0</v>
      </c>
      <c r="F38" s="346"/>
      <c r="G38" s="129"/>
      <c r="H38" s="152"/>
      <c r="I38" s="314"/>
      <c r="J38" s="349"/>
      <c r="K38" s="129"/>
      <c r="L38" s="152"/>
      <c r="M38" s="316"/>
      <c r="N38" s="317"/>
      <c r="O38" s="128"/>
      <c r="P38" s="128"/>
      <c r="Q38" s="292"/>
      <c r="R38" s="123"/>
      <c r="S38" s="129"/>
      <c r="T38" s="128"/>
      <c r="U38" s="264"/>
      <c r="V38" s="331">
        <f t="shared" ca="1" si="0"/>
        <v>45280.479166666664</v>
      </c>
      <c r="W38" s="335">
        <f t="shared" ca="1" si="1"/>
        <v>239.99999999796273</v>
      </c>
      <c r="X38" s="339">
        <f t="shared" ca="1" si="2"/>
        <v>0</v>
      </c>
    </row>
    <row r="39" spans="1:24" s="29" customFormat="1" x14ac:dyDescent="0.2">
      <c r="A39" s="296">
        <f ca="1">INDIRECT(ADDRESS(Данные!$A31,4,1,1,"Данные"), 1)</f>
        <v>45280.5</v>
      </c>
      <c r="B39" s="123">
        <f ca="1">ROUND(INDIRECT(ADDRESS(Данные!$A31,B$1,1,1,"Данные"), 1),2)</f>
        <v>16027.69</v>
      </c>
      <c r="C39" s="129">
        <f ca="1">ROUND(INDIRECT(ADDRESS(Данные!$A31,C$1,1,1,"Данные"), 1),2)</f>
        <v>5762.6</v>
      </c>
      <c r="D39" s="152">
        <f ca="1">(B39-B37)*D$10</f>
        <v>440.00000000232831</v>
      </c>
      <c r="E39" s="316">
        <f ca="1">(C39-C37)*D$10</f>
        <v>40.000000000873115</v>
      </c>
      <c r="F39" s="346"/>
      <c r="G39" s="129"/>
      <c r="H39" s="152"/>
      <c r="I39" s="314"/>
      <c r="J39" s="349"/>
      <c r="K39" s="129"/>
      <c r="L39" s="152"/>
      <c r="M39" s="316"/>
      <c r="N39" s="317"/>
      <c r="O39" s="128"/>
      <c r="P39" s="128"/>
      <c r="Q39" s="292"/>
      <c r="R39" s="123"/>
      <c r="S39" s="129"/>
      <c r="T39" s="128"/>
      <c r="U39" s="264"/>
      <c r="V39" s="331">
        <f t="shared" ca="1" si="0"/>
        <v>45280.5</v>
      </c>
      <c r="W39" s="335">
        <f t="shared" ca="1" si="1"/>
        <v>440.00000000232831</v>
      </c>
      <c r="X39" s="339">
        <f t="shared" ca="1" si="2"/>
        <v>40.000000000873115</v>
      </c>
    </row>
    <row r="40" spans="1:24" s="29" customFormat="1" x14ac:dyDescent="0.2">
      <c r="A40" s="296">
        <f ca="1">INDIRECT(ADDRESS(Данные!$A32,4,1,1,"Данные"), 1)</f>
        <v>45280.520833333336</v>
      </c>
      <c r="B40" s="123">
        <f ca="1">ROUND(INDIRECT(ADDRESS(Данные!$A32,B$1,1,1,"Данные"), 1),2)</f>
        <v>16027.75</v>
      </c>
      <c r="C40" s="129">
        <f ca="1">ROUND(INDIRECT(ADDRESS(Данные!$A32,C$1,1,1,"Данные"), 1),2)</f>
        <v>5762.6</v>
      </c>
      <c r="D40" s="152">
        <f ca="1">(B40-B39)*D$10</f>
        <v>239.99999999796273</v>
      </c>
      <c r="E40" s="316">
        <f ca="1">(C40-C39)*D$10</f>
        <v>0</v>
      </c>
      <c r="F40" s="346"/>
      <c r="G40" s="129"/>
      <c r="H40" s="152"/>
      <c r="I40" s="314"/>
      <c r="J40" s="349"/>
      <c r="K40" s="129"/>
      <c r="L40" s="152"/>
      <c r="M40" s="316"/>
      <c r="N40" s="317"/>
      <c r="O40" s="128"/>
      <c r="P40" s="128"/>
      <c r="Q40" s="292"/>
      <c r="R40" s="123"/>
      <c r="S40" s="129"/>
      <c r="T40" s="128"/>
      <c r="U40" s="264"/>
      <c r="V40" s="331">
        <f t="shared" ca="1" si="0"/>
        <v>45280.520833333336</v>
      </c>
      <c r="W40" s="335">
        <f t="shared" ca="1" si="1"/>
        <v>239.99999999796273</v>
      </c>
      <c r="X40" s="339">
        <f t="shared" ca="1" si="2"/>
        <v>0</v>
      </c>
    </row>
    <row r="41" spans="1:24" s="29" customFormat="1" x14ac:dyDescent="0.2">
      <c r="A41" s="296">
        <f ca="1">INDIRECT(ADDRESS(Данные!$A33,4,1,1,"Данные"), 1)</f>
        <v>45280.541666666664</v>
      </c>
      <c r="B41" s="123">
        <f ca="1">ROUND(INDIRECT(ADDRESS(Данные!$A33,B$1,1,1,"Данные"), 1),2)</f>
        <v>16027.8</v>
      </c>
      <c r="C41" s="129">
        <f ca="1">ROUND(INDIRECT(ADDRESS(Данные!$A33,C$1,1,1,"Данные"), 1),2)</f>
        <v>5762.61</v>
      </c>
      <c r="D41" s="152">
        <f ca="1">(B41-B39)*D$10</f>
        <v>439.99999999505235</v>
      </c>
      <c r="E41" s="316">
        <f ca="1">(C41-C39)*D$10</f>
        <v>39.999999997235136</v>
      </c>
      <c r="F41" s="346"/>
      <c r="G41" s="129"/>
      <c r="H41" s="152"/>
      <c r="I41" s="314"/>
      <c r="J41" s="349"/>
      <c r="K41" s="129"/>
      <c r="L41" s="152"/>
      <c r="M41" s="316"/>
      <c r="N41" s="317"/>
      <c r="O41" s="128"/>
      <c r="P41" s="128"/>
      <c r="Q41" s="292"/>
      <c r="R41" s="123"/>
      <c r="S41" s="129"/>
      <c r="T41" s="128"/>
      <c r="U41" s="264"/>
      <c r="V41" s="331">
        <f t="shared" ca="1" si="0"/>
        <v>45280.541666666664</v>
      </c>
      <c r="W41" s="335">
        <f t="shared" ca="1" si="1"/>
        <v>439.99999999505235</v>
      </c>
      <c r="X41" s="339">
        <f t="shared" ca="1" si="2"/>
        <v>39.999999997235136</v>
      </c>
    </row>
    <row r="42" spans="1:24" s="29" customFormat="1" x14ac:dyDescent="0.2">
      <c r="A42" s="296">
        <f ca="1">INDIRECT(ADDRESS(Данные!$A34,4,1,1,"Данные"), 1)</f>
        <v>45280.5625</v>
      </c>
      <c r="B42" s="123">
        <f ca="1">ROUND(INDIRECT(ADDRESS(Данные!$A34,B$1,1,1,"Данные"), 1),2)</f>
        <v>16027.86</v>
      </c>
      <c r="C42" s="129">
        <f ca="1">ROUND(INDIRECT(ADDRESS(Данные!$A34,C$1,1,1,"Данные"), 1),2)</f>
        <v>5762.61</v>
      </c>
      <c r="D42" s="152">
        <f ca="1">(B42-B41)*D$10</f>
        <v>240.00000000523869</v>
      </c>
      <c r="E42" s="316">
        <f ca="1">(C42-C41)*D$10</f>
        <v>0</v>
      </c>
      <c r="F42" s="346"/>
      <c r="G42" s="129"/>
      <c r="H42" s="152"/>
      <c r="I42" s="314"/>
      <c r="J42" s="349"/>
      <c r="K42" s="129"/>
      <c r="L42" s="152"/>
      <c r="M42" s="316"/>
      <c r="N42" s="317"/>
      <c r="O42" s="128"/>
      <c r="P42" s="128"/>
      <c r="Q42" s="292"/>
      <c r="R42" s="123"/>
      <c r="S42" s="129"/>
      <c r="T42" s="128"/>
      <c r="U42" s="264"/>
      <c r="V42" s="331">
        <f t="shared" ca="1" si="0"/>
        <v>45280.5625</v>
      </c>
      <c r="W42" s="335">
        <f t="shared" ca="1" si="1"/>
        <v>240.00000000523869</v>
      </c>
      <c r="X42" s="339">
        <f t="shared" ca="1" si="2"/>
        <v>0</v>
      </c>
    </row>
    <row r="43" spans="1:24" s="29" customFormat="1" x14ac:dyDescent="0.2">
      <c r="A43" s="296">
        <f ca="1">INDIRECT(ADDRESS(Данные!$A35,4,1,1,"Данные"), 1)</f>
        <v>45280.583333333336</v>
      </c>
      <c r="B43" s="123">
        <f ca="1">ROUND(INDIRECT(ADDRESS(Данные!$A35,B$1,1,1,"Данные"), 1),2)</f>
        <v>16027.92</v>
      </c>
      <c r="C43" s="129">
        <f ca="1">ROUND(INDIRECT(ADDRESS(Данные!$A35,C$1,1,1,"Данные"), 1),2)</f>
        <v>5762.62</v>
      </c>
      <c r="D43" s="152">
        <f ca="1">(B43-B41)*D$10</f>
        <v>480.00000000320142</v>
      </c>
      <c r="E43" s="316">
        <f ca="1">(C43-C41)*D$10</f>
        <v>40.000000000873115</v>
      </c>
      <c r="F43" s="346"/>
      <c r="G43" s="129"/>
      <c r="H43" s="152"/>
      <c r="I43" s="314"/>
      <c r="J43" s="349"/>
      <c r="K43" s="129"/>
      <c r="L43" s="152"/>
      <c r="M43" s="316"/>
      <c r="N43" s="317"/>
      <c r="O43" s="128"/>
      <c r="P43" s="128"/>
      <c r="Q43" s="292"/>
      <c r="R43" s="123"/>
      <c r="S43" s="129"/>
      <c r="T43" s="128"/>
      <c r="U43" s="264"/>
      <c r="V43" s="331">
        <f t="shared" ca="1" si="0"/>
        <v>45280.583333333336</v>
      </c>
      <c r="W43" s="335">
        <f t="shared" ca="1" si="1"/>
        <v>480.00000000320142</v>
      </c>
      <c r="X43" s="339">
        <f t="shared" ca="1" si="2"/>
        <v>40.000000000873115</v>
      </c>
    </row>
    <row r="44" spans="1:24" s="29" customFormat="1" x14ac:dyDescent="0.2">
      <c r="A44" s="296">
        <f ca="1">INDIRECT(ADDRESS(Данные!$A36,4,1,1,"Данные"), 1)</f>
        <v>45280.604166666664</v>
      </c>
      <c r="B44" s="123">
        <f ca="1">ROUND(INDIRECT(ADDRESS(Данные!$A36,B$1,1,1,"Данные"), 1),2)</f>
        <v>16027.97</v>
      </c>
      <c r="C44" s="129">
        <f ca="1">ROUND(INDIRECT(ADDRESS(Данные!$A36,C$1,1,1,"Данные"), 1),2)</f>
        <v>5762.62</v>
      </c>
      <c r="D44" s="152">
        <f ca="1">(B44-B43)*D$10</f>
        <v>199.99999999708962</v>
      </c>
      <c r="E44" s="316">
        <f ca="1">(C44-C43)*D$10</f>
        <v>0</v>
      </c>
      <c r="F44" s="346"/>
      <c r="G44" s="129"/>
      <c r="H44" s="152"/>
      <c r="I44" s="314"/>
      <c r="J44" s="349"/>
      <c r="K44" s="129"/>
      <c r="L44" s="152"/>
      <c r="M44" s="316"/>
      <c r="N44" s="317"/>
      <c r="O44" s="128"/>
      <c r="P44" s="128"/>
      <c r="Q44" s="292"/>
      <c r="R44" s="123"/>
      <c r="S44" s="129"/>
      <c r="T44" s="128"/>
      <c r="U44" s="264"/>
      <c r="V44" s="331">
        <f t="shared" ca="1" si="0"/>
        <v>45280.604166666664</v>
      </c>
      <c r="W44" s="335">
        <f t="shared" ca="1" si="1"/>
        <v>199.99999999708962</v>
      </c>
      <c r="X44" s="339">
        <f t="shared" ca="1" si="2"/>
        <v>0</v>
      </c>
    </row>
    <row r="45" spans="1:24" s="29" customFormat="1" x14ac:dyDescent="0.2">
      <c r="A45" s="296">
        <f ca="1">INDIRECT(ADDRESS(Данные!$A37,4,1,1,"Данные"), 1)</f>
        <v>45280.625</v>
      </c>
      <c r="B45" s="123">
        <f ca="1">ROUND(INDIRECT(ADDRESS(Данные!$A37,B$1,1,1,"Данные"), 1),2)</f>
        <v>16028.03</v>
      </c>
      <c r="C45" s="129">
        <f ca="1">ROUND(INDIRECT(ADDRESS(Данные!$A37,C$1,1,1,"Данные"), 1),2)</f>
        <v>5762.63</v>
      </c>
      <c r="D45" s="152">
        <f ca="1">(B45-B43)*D$10</f>
        <v>440.00000000232831</v>
      </c>
      <c r="E45" s="316">
        <f ca="1">(C45-C43)*D$10</f>
        <v>40.000000000873115</v>
      </c>
      <c r="F45" s="346"/>
      <c r="G45" s="129"/>
      <c r="H45" s="152"/>
      <c r="I45" s="314"/>
      <c r="J45" s="349"/>
      <c r="K45" s="129"/>
      <c r="L45" s="152"/>
      <c r="M45" s="316"/>
      <c r="N45" s="317"/>
      <c r="O45" s="128"/>
      <c r="P45" s="128"/>
      <c r="Q45" s="292"/>
      <c r="R45" s="123"/>
      <c r="S45" s="129"/>
      <c r="T45" s="128"/>
      <c r="U45" s="264"/>
      <c r="V45" s="331">
        <f t="shared" ca="1" si="0"/>
        <v>45280.625</v>
      </c>
      <c r="W45" s="335">
        <f t="shared" ca="1" si="1"/>
        <v>440.00000000232831</v>
      </c>
      <c r="X45" s="339">
        <f t="shared" ca="1" si="2"/>
        <v>40.000000000873115</v>
      </c>
    </row>
    <row r="46" spans="1:24" s="29" customFormat="1" x14ac:dyDescent="0.2">
      <c r="A46" s="296">
        <f ca="1">INDIRECT(ADDRESS(Данные!$A38,4,1,1,"Данные"), 1)</f>
        <v>45280.645833333336</v>
      </c>
      <c r="B46" s="123">
        <f ca="1">ROUND(INDIRECT(ADDRESS(Данные!$A38,B$1,1,1,"Данные"), 1),2)</f>
        <v>16028.08</v>
      </c>
      <c r="C46" s="129">
        <f ca="1">ROUND(INDIRECT(ADDRESS(Данные!$A38,C$1,1,1,"Данные"), 1),2)</f>
        <v>5762.63</v>
      </c>
      <c r="D46" s="152">
        <f ca="1">(B46-B45)*D$10</f>
        <v>199.99999999708962</v>
      </c>
      <c r="E46" s="316">
        <f ca="1">(C46-C45)*D$10</f>
        <v>0</v>
      </c>
      <c r="F46" s="346"/>
      <c r="G46" s="129"/>
      <c r="H46" s="152"/>
      <c r="I46" s="314"/>
      <c r="J46" s="349"/>
      <c r="K46" s="129"/>
      <c r="L46" s="152"/>
      <c r="M46" s="316"/>
      <c r="N46" s="317"/>
      <c r="O46" s="128"/>
      <c r="P46" s="128"/>
      <c r="Q46" s="292"/>
      <c r="R46" s="123"/>
      <c r="S46" s="129"/>
      <c r="T46" s="128"/>
      <c r="U46" s="264"/>
      <c r="V46" s="331">
        <f t="shared" ca="1" si="0"/>
        <v>45280.645833333336</v>
      </c>
      <c r="W46" s="335">
        <f t="shared" ca="1" si="1"/>
        <v>199.99999999708962</v>
      </c>
      <c r="X46" s="339">
        <f t="shared" ca="1" si="2"/>
        <v>0</v>
      </c>
    </row>
    <row r="47" spans="1:24" s="29" customFormat="1" x14ac:dyDescent="0.2">
      <c r="A47" s="296">
        <f ca="1">INDIRECT(ADDRESS(Данные!$A39,4,1,1,"Данные"), 1)</f>
        <v>45280.666666666664</v>
      </c>
      <c r="B47" s="123">
        <f ca="1">ROUND(INDIRECT(ADDRESS(Данные!$A39,B$1,1,1,"Данные"), 1),2)</f>
        <v>16028.14</v>
      </c>
      <c r="C47" s="129">
        <f ca="1">ROUND(INDIRECT(ADDRESS(Данные!$A39,C$1,1,1,"Данные"), 1),2)</f>
        <v>5762.64</v>
      </c>
      <c r="D47" s="152">
        <f ca="1">(B47-B45)*D$10</f>
        <v>439.99999999505235</v>
      </c>
      <c r="E47" s="316">
        <f ca="1">(C47-C45)*D$10</f>
        <v>40.000000000873115</v>
      </c>
      <c r="F47" s="346"/>
      <c r="G47" s="129"/>
      <c r="H47" s="152"/>
      <c r="I47" s="314"/>
      <c r="J47" s="349"/>
      <c r="K47" s="129"/>
      <c r="L47" s="152"/>
      <c r="M47" s="316"/>
      <c r="N47" s="317"/>
      <c r="O47" s="128"/>
      <c r="P47" s="128"/>
      <c r="Q47" s="292"/>
      <c r="R47" s="123"/>
      <c r="S47" s="129"/>
      <c r="T47" s="128"/>
      <c r="U47" s="264"/>
      <c r="V47" s="331">
        <f t="shared" ca="1" si="0"/>
        <v>45280.666666666664</v>
      </c>
      <c r="W47" s="335">
        <f t="shared" ca="1" si="1"/>
        <v>439.99999999505235</v>
      </c>
      <c r="X47" s="339">
        <f t="shared" ca="1" si="2"/>
        <v>40.000000000873115</v>
      </c>
    </row>
    <row r="48" spans="1:24" s="29" customFormat="1" x14ac:dyDescent="0.2">
      <c r="A48" s="296">
        <f ca="1">INDIRECT(ADDRESS(Данные!$A40,4,1,1,"Данные"), 1)</f>
        <v>45280.6875</v>
      </c>
      <c r="B48" s="123">
        <f ca="1">ROUND(INDIRECT(ADDRESS(Данные!$A40,B$1,1,1,"Данные"), 1),2)</f>
        <v>16028.19</v>
      </c>
      <c r="C48" s="129">
        <f ca="1">ROUND(INDIRECT(ADDRESS(Данные!$A40,C$1,1,1,"Данные"), 1),2)</f>
        <v>5762.65</v>
      </c>
      <c r="D48" s="152">
        <f ca="1">(B48-B47)*D$10</f>
        <v>200.00000000436557</v>
      </c>
      <c r="E48" s="316">
        <f ca="1">(C48-C47)*D$10</f>
        <v>39.999999997235136</v>
      </c>
      <c r="F48" s="346"/>
      <c r="G48" s="129"/>
      <c r="H48" s="152"/>
      <c r="I48" s="314"/>
      <c r="J48" s="349"/>
      <c r="K48" s="129"/>
      <c r="L48" s="152"/>
      <c r="M48" s="316"/>
      <c r="N48" s="317"/>
      <c r="O48" s="128"/>
      <c r="P48" s="128"/>
      <c r="Q48" s="292"/>
      <c r="R48" s="123"/>
      <c r="S48" s="129"/>
      <c r="T48" s="128"/>
      <c r="U48" s="264"/>
      <c r="V48" s="331">
        <f t="shared" ca="1" si="0"/>
        <v>45280.6875</v>
      </c>
      <c r="W48" s="335">
        <f t="shared" ca="1" si="1"/>
        <v>200.00000000436557</v>
      </c>
      <c r="X48" s="339">
        <f t="shared" ca="1" si="2"/>
        <v>39.999999997235136</v>
      </c>
    </row>
    <row r="49" spans="1:24" s="29" customFormat="1" x14ac:dyDescent="0.2">
      <c r="A49" s="296">
        <f ca="1">INDIRECT(ADDRESS(Данные!$A41,4,1,1,"Данные"), 1)</f>
        <v>45280.708333333336</v>
      </c>
      <c r="B49" s="123">
        <f ca="1">ROUND(INDIRECT(ADDRESS(Данные!$A41,B$1,1,1,"Данные"), 1),2)</f>
        <v>16028.24</v>
      </c>
      <c r="C49" s="129">
        <f ca="1">ROUND(INDIRECT(ADDRESS(Данные!$A41,C$1,1,1,"Данные"), 1),2)</f>
        <v>5762.65</v>
      </c>
      <c r="D49" s="152">
        <f ca="1">(B49-B47)*D$10</f>
        <v>400.00000000145519</v>
      </c>
      <c r="E49" s="316">
        <f ca="1">(C49-C47)*D$10</f>
        <v>39.999999997235136</v>
      </c>
      <c r="F49" s="346"/>
      <c r="G49" s="129"/>
      <c r="H49" s="152"/>
      <c r="I49" s="314"/>
      <c r="J49" s="349"/>
      <c r="K49" s="129"/>
      <c r="L49" s="152"/>
      <c r="M49" s="316"/>
      <c r="N49" s="317"/>
      <c r="O49" s="128"/>
      <c r="P49" s="128"/>
      <c r="Q49" s="292"/>
      <c r="R49" s="123"/>
      <c r="S49" s="129"/>
      <c r="T49" s="128"/>
      <c r="U49" s="264"/>
      <c r="V49" s="331">
        <f t="shared" ca="1" si="0"/>
        <v>45280.708333333336</v>
      </c>
      <c r="W49" s="335">
        <f t="shared" ca="1" si="1"/>
        <v>400.00000000145519</v>
      </c>
      <c r="X49" s="339">
        <f t="shared" ca="1" si="2"/>
        <v>39.999999997235136</v>
      </c>
    </row>
    <row r="50" spans="1:24" s="29" customFormat="1" x14ac:dyDescent="0.2">
      <c r="A50" s="296">
        <f ca="1">INDIRECT(ADDRESS(Данные!$A42,4,1,1,"Данные"), 1)</f>
        <v>45280.729166666664</v>
      </c>
      <c r="B50" s="123">
        <f ca="1">ROUND(INDIRECT(ADDRESS(Данные!$A42,B$1,1,1,"Данные"), 1),2)</f>
        <v>16028.3</v>
      </c>
      <c r="C50" s="129">
        <f ca="1">ROUND(INDIRECT(ADDRESS(Данные!$A42,C$1,1,1,"Данные"), 1),2)</f>
        <v>5762.66</v>
      </c>
      <c r="D50" s="152">
        <f ca="1">(B50-B49)*D$10</f>
        <v>239.99999999796273</v>
      </c>
      <c r="E50" s="316">
        <f ca="1">(C50-C49)*D$10</f>
        <v>40.000000000873115</v>
      </c>
      <c r="F50" s="346"/>
      <c r="G50" s="129"/>
      <c r="H50" s="152"/>
      <c r="I50" s="314"/>
      <c r="J50" s="349"/>
      <c r="K50" s="129"/>
      <c r="L50" s="152"/>
      <c r="M50" s="316"/>
      <c r="N50" s="317"/>
      <c r="O50" s="128"/>
      <c r="P50" s="128"/>
      <c r="Q50" s="292"/>
      <c r="R50" s="123"/>
      <c r="S50" s="129"/>
      <c r="T50" s="128"/>
      <c r="U50" s="264"/>
      <c r="V50" s="331">
        <f t="shared" ca="1" si="0"/>
        <v>45280.729166666664</v>
      </c>
      <c r="W50" s="335">
        <f t="shared" ca="1" si="1"/>
        <v>239.99999999796273</v>
      </c>
      <c r="X50" s="339">
        <f t="shared" ca="1" si="2"/>
        <v>40.000000000873115</v>
      </c>
    </row>
    <row r="51" spans="1:24" s="29" customFormat="1" x14ac:dyDescent="0.2">
      <c r="A51" s="296">
        <f ca="1">INDIRECT(ADDRESS(Данные!$A43,4,1,1,"Данные"), 1)</f>
        <v>45280.75</v>
      </c>
      <c r="B51" s="123">
        <f ca="1">ROUND(INDIRECT(ADDRESS(Данные!$A43,B$1,1,1,"Данные"), 1),2)</f>
        <v>16028.35</v>
      </c>
      <c r="C51" s="129">
        <f ca="1">ROUND(INDIRECT(ADDRESS(Данные!$A43,C$1,1,1,"Данные"), 1),2)</f>
        <v>5762.66</v>
      </c>
      <c r="D51" s="152">
        <f ca="1">(B51-B49)*D$10</f>
        <v>440.00000000232831</v>
      </c>
      <c r="E51" s="316">
        <f ca="1">(C51-C49)*D$10</f>
        <v>40.000000000873115</v>
      </c>
      <c r="F51" s="346"/>
      <c r="G51" s="129"/>
      <c r="H51" s="152"/>
      <c r="I51" s="314"/>
      <c r="J51" s="349"/>
      <c r="K51" s="129"/>
      <c r="L51" s="152"/>
      <c r="M51" s="316"/>
      <c r="N51" s="317"/>
      <c r="O51" s="128"/>
      <c r="P51" s="128"/>
      <c r="Q51" s="292"/>
      <c r="R51" s="123"/>
      <c r="S51" s="129"/>
      <c r="T51" s="128"/>
      <c r="U51" s="264"/>
      <c r="V51" s="331">
        <f t="shared" ca="1" si="0"/>
        <v>45280.75</v>
      </c>
      <c r="W51" s="335">
        <f t="shared" ca="1" si="1"/>
        <v>440.00000000232831</v>
      </c>
      <c r="X51" s="339">
        <f t="shared" ca="1" si="2"/>
        <v>40.000000000873115</v>
      </c>
    </row>
    <row r="52" spans="1:24" s="29" customFormat="1" x14ac:dyDescent="0.2">
      <c r="A52" s="296">
        <f ca="1">INDIRECT(ADDRESS(Данные!$A44,4,1,1,"Данные"), 1)</f>
        <v>45280.770833333336</v>
      </c>
      <c r="B52" s="123">
        <f ca="1">ROUND(INDIRECT(ADDRESS(Данные!$A44,B$1,1,1,"Данные"), 1),2)</f>
        <v>16028.41</v>
      </c>
      <c r="C52" s="129">
        <f ca="1">ROUND(INDIRECT(ADDRESS(Данные!$A44,C$1,1,1,"Данные"), 1),2)</f>
        <v>5762.66</v>
      </c>
      <c r="D52" s="152">
        <f ca="1">(B52-B51)*D$10</f>
        <v>239.99999999796273</v>
      </c>
      <c r="E52" s="316">
        <f ca="1">(C52-C51)*D$10</f>
        <v>0</v>
      </c>
      <c r="F52" s="346"/>
      <c r="G52" s="129"/>
      <c r="H52" s="152"/>
      <c r="I52" s="314"/>
      <c r="J52" s="349"/>
      <c r="K52" s="129"/>
      <c r="L52" s="152"/>
      <c r="M52" s="316"/>
      <c r="N52" s="317"/>
      <c r="O52" s="128"/>
      <c r="P52" s="128"/>
      <c r="Q52" s="292"/>
      <c r="R52" s="123"/>
      <c r="S52" s="129"/>
      <c r="T52" s="128"/>
      <c r="U52" s="264"/>
      <c r="V52" s="331">
        <f t="shared" ca="1" si="0"/>
        <v>45280.770833333336</v>
      </c>
      <c r="W52" s="335">
        <f t="shared" ca="1" si="1"/>
        <v>239.99999999796273</v>
      </c>
      <c r="X52" s="339">
        <f t="shared" ca="1" si="2"/>
        <v>0</v>
      </c>
    </row>
    <row r="53" spans="1:24" s="29" customFormat="1" x14ac:dyDescent="0.2">
      <c r="A53" s="296">
        <f ca="1">INDIRECT(ADDRESS(Данные!$A45,4,1,1,"Данные"), 1)</f>
        <v>45280.791666666664</v>
      </c>
      <c r="B53" s="123">
        <f ca="1">ROUND(INDIRECT(ADDRESS(Данные!$A45,B$1,1,1,"Данные"), 1),2)</f>
        <v>16028.47</v>
      </c>
      <c r="C53" s="129">
        <f ca="1">ROUND(INDIRECT(ADDRESS(Данные!$A45,C$1,1,1,"Данные"), 1),2)</f>
        <v>5762.67</v>
      </c>
      <c r="D53" s="152">
        <f ca="1">(B53-B51)*D$10</f>
        <v>479.99999999592546</v>
      </c>
      <c r="E53" s="316">
        <f ca="1">(C53-C51)*D$10</f>
        <v>40.000000000873115</v>
      </c>
      <c r="F53" s="346"/>
      <c r="G53" s="129"/>
      <c r="H53" s="152"/>
      <c r="I53" s="314"/>
      <c r="J53" s="349"/>
      <c r="K53" s="129"/>
      <c r="L53" s="152"/>
      <c r="M53" s="316"/>
      <c r="N53" s="317"/>
      <c r="O53" s="128"/>
      <c r="P53" s="128"/>
      <c r="Q53" s="292"/>
      <c r="R53" s="123"/>
      <c r="S53" s="129"/>
      <c r="T53" s="128"/>
      <c r="U53" s="264"/>
      <c r="V53" s="331">
        <f t="shared" ca="1" si="0"/>
        <v>45280.791666666664</v>
      </c>
      <c r="W53" s="335">
        <f t="shared" ca="1" si="1"/>
        <v>479.99999999592546</v>
      </c>
      <c r="X53" s="339">
        <f t="shared" ca="1" si="2"/>
        <v>40.000000000873115</v>
      </c>
    </row>
    <row r="54" spans="1:24" s="29" customFormat="1" x14ac:dyDescent="0.2">
      <c r="A54" s="296">
        <f ca="1">INDIRECT(ADDRESS(Данные!$A46,4,1,1,"Данные"), 1)</f>
        <v>45280.8125</v>
      </c>
      <c r="B54" s="123">
        <f ca="1">ROUND(INDIRECT(ADDRESS(Данные!$A46,B$1,1,1,"Данные"), 1),2)</f>
        <v>16028.54</v>
      </c>
      <c r="C54" s="129">
        <f ca="1">ROUND(INDIRECT(ADDRESS(Данные!$A46,C$1,1,1,"Данные"), 1),2)</f>
        <v>5762.67</v>
      </c>
      <c r="D54" s="152">
        <f ca="1">(B54-B53)*D$10</f>
        <v>280.0000000061118</v>
      </c>
      <c r="E54" s="316">
        <f ca="1">(C54-C53)*D$10</f>
        <v>0</v>
      </c>
      <c r="F54" s="346"/>
      <c r="G54" s="129"/>
      <c r="H54" s="152"/>
      <c r="I54" s="314"/>
      <c r="J54" s="349"/>
      <c r="K54" s="129"/>
      <c r="L54" s="152"/>
      <c r="M54" s="316"/>
      <c r="N54" s="317"/>
      <c r="O54" s="128"/>
      <c r="P54" s="128"/>
      <c r="Q54" s="292"/>
      <c r="R54" s="123"/>
      <c r="S54" s="129"/>
      <c r="T54" s="128"/>
      <c r="U54" s="264"/>
      <c r="V54" s="331">
        <f t="shared" ca="1" si="0"/>
        <v>45280.8125</v>
      </c>
      <c r="W54" s="335">
        <f t="shared" ca="1" si="1"/>
        <v>280.0000000061118</v>
      </c>
      <c r="X54" s="339">
        <f t="shared" ca="1" si="2"/>
        <v>0</v>
      </c>
    </row>
    <row r="55" spans="1:24" s="29" customFormat="1" x14ac:dyDescent="0.2">
      <c r="A55" s="296">
        <f ca="1">INDIRECT(ADDRESS(Данные!$A47,4,1,1,"Данные"), 1)</f>
        <v>45280.833333333336</v>
      </c>
      <c r="B55" s="123">
        <f ca="1">ROUND(INDIRECT(ADDRESS(Данные!$A47,B$1,1,1,"Данные"), 1),2)</f>
        <v>16028.6</v>
      </c>
      <c r="C55" s="129">
        <f ca="1">ROUND(INDIRECT(ADDRESS(Данные!$A47,C$1,1,1,"Данные"), 1),2)</f>
        <v>5762.68</v>
      </c>
      <c r="D55" s="152">
        <f ca="1">(B55-B53)*D$10</f>
        <v>520.00000000407454</v>
      </c>
      <c r="E55" s="316">
        <f ca="1">(C55-C53)*D$10</f>
        <v>40.000000000873115</v>
      </c>
      <c r="F55" s="346"/>
      <c r="G55" s="129"/>
      <c r="H55" s="152"/>
      <c r="I55" s="314"/>
      <c r="J55" s="349"/>
      <c r="K55" s="129"/>
      <c r="L55" s="152"/>
      <c r="M55" s="316"/>
      <c r="N55" s="317"/>
      <c r="O55" s="128"/>
      <c r="P55" s="128"/>
      <c r="Q55" s="292"/>
      <c r="R55" s="123"/>
      <c r="S55" s="129"/>
      <c r="T55" s="128"/>
      <c r="U55" s="264"/>
      <c r="V55" s="331">
        <f t="shared" ca="1" si="0"/>
        <v>45280.833333333336</v>
      </c>
      <c r="W55" s="335">
        <f t="shared" ca="1" si="1"/>
        <v>520.00000000407454</v>
      </c>
      <c r="X55" s="339">
        <f t="shared" ca="1" si="2"/>
        <v>40.000000000873115</v>
      </c>
    </row>
    <row r="56" spans="1:24" s="29" customFormat="1" x14ac:dyDescent="0.2">
      <c r="A56" s="296">
        <f ca="1">INDIRECT(ADDRESS(Данные!$A48,4,1,1,"Данные"), 1)</f>
        <v>45280.854166666664</v>
      </c>
      <c r="B56" s="123">
        <f ca="1">ROUND(INDIRECT(ADDRESS(Данные!$A48,B$1,1,1,"Данные"), 1),2)</f>
        <v>16028.66</v>
      </c>
      <c r="C56" s="129">
        <f ca="1">ROUND(INDIRECT(ADDRESS(Данные!$A48,C$1,1,1,"Данные"), 1),2)</f>
        <v>5762.68</v>
      </c>
      <c r="D56" s="152">
        <f ca="1">(B56-B55)*D$10</f>
        <v>239.99999999796273</v>
      </c>
      <c r="E56" s="316">
        <f ca="1">(C56-C55)*D$10</f>
        <v>0</v>
      </c>
      <c r="F56" s="346"/>
      <c r="G56" s="129"/>
      <c r="H56" s="152"/>
      <c r="I56" s="314"/>
      <c r="J56" s="349"/>
      <c r="K56" s="129"/>
      <c r="L56" s="152"/>
      <c r="M56" s="316"/>
      <c r="N56" s="317"/>
      <c r="O56" s="128"/>
      <c r="P56" s="128"/>
      <c r="Q56" s="292"/>
      <c r="R56" s="123"/>
      <c r="S56" s="129"/>
      <c r="T56" s="128"/>
      <c r="U56" s="264"/>
      <c r="V56" s="331">
        <f t="shared" ca="1" si="0"/>
        <v>45280.854166666664</v>
      </c>
      <c r="W56" s="335">
        <f t="shared" ca="1" si="1"/>
        <v>239.99999999796273</v>
      </c>
      <c r="X56" s="339">
        <f t="shared" ca="1" si="2"/>
        <v>0</v>
      </c>
    </row>
    <row r="57" spans="1:24" s="29" customFormat="1" x14ac:dyDescent="0.2">
      <c r="A57" s="296">
        <f ca="1">INDIRECT(ADDRESS(Данные!$A49,4,1,1,"Данные"), 1)</f>
        <v>45280.875</v>
      </c>
      <c r="B57" s="123">
        <f ca="1">ROUND(INDIRECT(ADDRESS(Данные!$A49,B$1,1,1,"Данные"), 1),2)</f>
        <v>16028.72</v>
      </c>
      <c r="C57" s="129">
        <f ca="1">ROUND(INDIRECT(ADDRESS(Данные!$A49,C$1,1,1,"Данные"), 1),2)</f>
        <v>5762.69</v>
      </c>
      <c r="D57" s="152">
        <f ca="1">(B57-B55)*D$10</f>
        <v>479.99999999592546</v>
      </c>
      <c r="E57" s="316">
        <f ca="1">(C57-C55)*D$10</f>
        <v>39.999999997235136</v>
      </c>
      <c r="F57" s="346"/>
      <c r="G57" s="129"/>
      <c r="H57" s="152"/>
      <c r="I57" s="314"/>
      <c r="J57" s="349"/>
      <c r="K57" s="129"/>
      <c r="L57" s="152"/>
      <c r="M57" s="316"/>
      <c r="N57" s="317"/>
      <c r="O57" s="128"/>
      <c r="P57" s="128"/>
      <c r="Q57" s="292"/>
      <c r="R57" s="123"/>
      <c r="S57" s="129"/>
      <c r="T57" s="128"/>
      <c r="U57" s="264"/>
      <c r="V57" s="331">
        <f t="shared" ca="1" si="0"/>
        <v>45280.875</v>
      </c>
      <c r="W57" s="335">
        <f t="shared" ca="1" si="1"/>
        <v>479.99999999592546</v>
      </c>
      <c r="X57" s="339">
        <f t="shared" ca="1" si="2"/>
        <v>39.999999997235136</v>
      </c>
    </row>
    <row r="58" spans="1:24" s="29" customFormat="1" x14ac:dyDescent="0.2">
      <c r="A58" s="296">
        <f ca="1">INDIRECT(ADDRESS(Данные!$A50,4,1,1,"Данные"), 1)</f>
        <v>45280.895833333336</v>
      </c>
      <c r="B58" s="123">
        <f ca="1">ROUND(INDIRECT(ADDRESS(Данные!$A50,B$1,1,1,"Данные"), 1),2)</f>
        <v>16028.78</v>
      </c>
      <c r="C58" s="129">
        <f ca="1">ROUND(INDIRECT(ADDRESS(Данные!$A50,C$1,1,1,"Данные"), 1),2)</f>
        <v>5762.69</v>
      </c>
      <c r="D58" s="152">
        <f ca="1">(B58-B57)*D$10</f>
        <v>240.00000000523869</v>
      </c>
      <c r="E58" s="316">
        <f ca="1">(C58-C57)*D$10</f>
        <v>0</v>
      </c>
      <c r="F58" s="346"/>
      <c r="G58" s="129"/>
      <c r="H58" s="152"/>
      <c r="I58" s="314"/>
      <c r="J58" s="349"/>
      <c r="K58" s="129"/>
      <c r="L58" s="152"/>
      <c r="M58" s="316"/>
      <c r="N58" s="317"/>
      <c r="O58" s="128"/>
      <c r="P58" s="128"/>
      <c r="Q58" s="292"/>
      <c r="R58" s="123"/>
      <c r="S58" s="129"/>
      <c r="T58" s="128"/>
      <c r="U58" s="264"/>
      <c r="V58" s="331">
        <f t="shared" ca="1" si="0"/>
        <v>45280.895833333336</v>
      </c>
      <c r="W58" s="335">
        <f t="shared" ca="1" si="1"/>
        <v>240.00000000523869</v>
      </c>
      <c r="X58" s="339">
        <f t="shared" ca="1" si="2"/>
        <v>0</v>
      </c>
    </row>
    <row r="59" spans="1:24" s="29" customFormat="1" ht="12" customHeight="1" x14ac:dyDescent="0.2">
      <c r="A59" s="296">
        <f ca="1">INDIRECT(ADDRESS(Данные!$A51,4,1,1,"Данные"), 1)</f>
        <v>45280.916666666664</v>
      </c>
      <c r="B59" s="123">
        <f ca="1">ROUND(INDIRECT(ADDRESS(Данные!$A51,B$1,1,1,"Данные"), 1),2)</f>
        <v>16028.84</v>
      </c>
      <c r="C59" s="129">
        <f ca="1">ROUND(INDIRECT(ADDRESS(Данные!$A51,C$1,1,1,"Данные"), 1),2)</f>
        <v>5762.7</v>
      </c>
      <c r="D59" s="152">
        <f ca="1">(B59-B57)*D$10</f>
        <v>480.00000000320142</v>
      </c>
      <c r="E59" s="316">
        <f ca="1">(C59-C57)*D$10</f>
        <v>40.000000000873115</v>
      </c>
      <c r="F59" s="346"/>
      <c r="G59" s="129"/>
      <c r="H59" s="152"/>
      <c r="I59" s="314"/>
      <c r="J59" s="349"/>
      <c r="K59" s="129"/>
      <c r="L59" s="152"/>
      <c r="M59" s="316"/>
      <c r="N59" s="317"/>
      <c r="O59" s="128"/>
      <c r="P59" s="128"/>
      <c r="Q59" s="292"/>
      <c r="R59" s="123"/>
      <c r="S59" s="129"/>
      <c r="T59" s="128"/>
      <c r="U59" s="264"/>
      <c r="V59" s="331">
        <f t="shared" ca="1" si="0"/>
        <v>45280.916666666664</v>
      </c>
      <c r="W59" s="335">
        <f t="shared" ca="1" si="1"/>
        <v>480.00000000320142</v>
      </c>
      <c r="X59" s="339">
        <f t="shared" ca="1" si="2"/>
        <v>40.000000000873115</v>
      </c>
    </row>
    <row r="60" spans="1:24" s="29" customFormat="1" x14ac:dyDescent="0.2">
      <c r="A60" s="296">
        <f ca="1">INDIRECT(ADDRESS(Данные!$A52,4,1,1,"Данные"), 1)</f>
        <v>45280.9375</v>
      </c>
      <c r="B60" s="123">
        <f ca="1">ROUND(INDIRECT(ADDRESS(Данные!$A52,B$1,1,1,"Данные"), 1),2)</f>
        <v>16028.9</v>
      </c>
      <c r="C60" s="129">
        <f ca="1">ROUND(INDIRECT(ADDRESS(Данные!$A52,C$1,1,1,"Данные"), 1),2)</f>
        <v>5762.7</v>
      </c>
      <c r="D60" s="152">
        <f ca="1">(B60-B59)*D$10</f>
        <v>239.99999999796273</v>
      </c>
      <c r="E60" s="316">
        <f ca="1">(C60-C59)*D$10</f>
        <v>0</v>
      </c>
      <c r="F60" s="346"/>
      <c r="G60" s="129"/>
      <c r="H60" s="152"/>
      <c r="I60" s="314"/>
      <c r="J60" s="349"/>
      <c r="K60" s="129"/>
      <c r="L60" s="152"/>
      <c r="M60" s="316"/>
      <c r="N60" s="317"/>
      <c r="O60" s="128"/>
      <c r="P60" s="128"/>
      <c r="Q60" s="292"/>
      <c r="R60" s="123"/>
      <c r="S60" s="129"/>
      <c r="T60" s="128"/>
      <c r="U60" s="264"/>
      <c r="V60" s="331">
        <f t="shared" ca="1" si="0"/>
        <v>45280.9375</v>
      </c>
      <c r="W60" s="335">
        <f t="shared" ca="1" si="1"/>
        <v>239.99999999796273</v>
      </c>
      <c r="X60" s="339">
        <f t="shared" ca="1" si="2"/>
        <v>0</v>
      </c>
    </row>
    <row r="61" spans="1:24" s="29" customFormat="1" x14ac:dyDescent="0.2">
      <c r="A61" s="296">
        <f ca="1">INDIRECT(ADDRESS(Данные!$A53,4,1,1,"Данные"), 1)</f>
        <v>45280.958333333336</v>
      </c>
      <c r="B61" s="123">
        <f ca="1">ROUND(INDIRECT(ADDRESS(Данные!$A53,B$1,1,1,"Данные"), 1),2)</f>
        <v>16028.96</v>
      </c>
      <c r="C61" s="129">
        <f ca="1">ROUND(INDIRECT(ADDRESS(Данные!$A53,C$1,1,1,"Данные"), 1),2)</f>
        <v>5762.71</v>
      </c>
      <c r="D61" s="152">
        <f ca="1">(B61-B59)*D$10</f>
        <v>479.99999999592546</v>
      </c>
      <c r="E61" s="316">
        <f ca="1">(C61-C59)*D$10</f>
        <v>40.000000000873115</v>
      </c>
      <c r="F61" s="346"/>
      <c r="G61" s="129"/>
      <c r="H61" s="152"/>
      <c r="I61" s="314"/>
      <c r="J61" s="349"/>
      <c r="K61" s="129"/>
      <c r="L61" s="152"/>
      <c r="M61" s="316"/>
      <c r="N61" s="317"/>
      <c r="O61" s="128"/>
      <c r="P61" s="128"/>
      <c r="Q61" s="292"/>
      <c r="R61" s="123"/>
      <c r="S61" s="129"/>
      <c r="T61" s="128"/>
      <c r="U61" s="264"/>
      <c r="V61" s="331">
        <f t="shared" ca="1" si="0"/>
        <v>45280.958333333336</v>
      </c>
      <c r="W61" s="335">
        <f t="shared" ca="1" si="1"/>
        <v>479.99999999592546</v>
      </c>
      <c r="X61" s="339">
        <f t="shared" ca="1" si="2"/>
        <v>40.000000000873115</v>
      </c>
    </row>
    <row r="62" spans="1:24" s="29" customFormat="1" x14ac:dyDescent="0.2">
      <c r="A62" s="296">
        <f ca="1">INDIRECT(ADDRESS(Данные!$A54,4,1,1,"Данные"), 1)</f>
        <v>45280.979166666664</v>
      </c>
      <c r="B62" s="123">
        <f ca="1">ROUND(INDIRECT(ADDRESS(Данные!$A54,B$1,1,1,"Данные"), 1),2)</f>
        <v>16029.03</v>
      </c>
      <c r="C62" s="129">
        <f ca="1">ROUND(INDIRECT(ADDRESS(Данные!$A54,C$1,1,1,"Данные"), 1),2)</f>
        <v>5762.71</v>
      </c>
      <c r="D62" s="152">
        <f ca="1">(B62-B61)*D$10</f>
        <v>280.0000000061118</v>
      </c>
      <c r="E62" s="316">
        <f ca="1">(C62-C61)*D$10</f>
        <v>0</v>
      </c>
      <c r="F62" s="346"/>
      <c r="G62" s="129"/>
      <c r="H62" s="152"/>
      <c r="I62" s="314"/>
      <c r="J62" s="349"/>
      <c r="K62" s="129"/>
      <c r="L62" s="152"/>
      <c r="M62" s="316"/>
      <c r="N62" s="317"/>
      <c r="O62" s="128"/>
      <c r="P62" s="128"/>
      <c r="Q62" s="292"/>
      <c r="R62" s="123"/>
      <c r="S62" s="129"/>
      <c r="T62" s="128"/>
      <c r="U62" s="264"/>
      <c r="V62" s="331">
        <f t="shared" ca="1" si="0"/>
        <v>45280.979166666664</v>
      </c>
      <c r="W62" s="335">
        <f t="shared" ca="1" si="1"/>
        <v>280.0000000061118</v>
      </c>
      <c r="X62" s="339">
        <f t="shared" ca="1" si="2"/>
        <v>0</v>
      </c>
    </row>
    <row r="63" spans="1:24" s="29" customFormat="1" ht="13.5" thickBot="1" x14ac:dyDescent="0.25">
      <c r="A63" s="297">
        <f ca="1">INDIRECT(ADDRESS(Данные!$A55,4,1,1,"Данные"), 1)</f>
        <v>45281</v>
      </c>
      <c r="B63" s="263">
        <f ca="1">ROUND(INDIRECT(ADDRESS(Данные!$A55,B$1,1,1,"Данные"), 1),2)</f>
        <v>16029.09</v>
      </c>
      <c r="C63" s="130">
        <f ca="1">ROUND(INDIRECT(ADDRESS(Данные!$A55,C$1,1,1,"Данные"), 1),2)</f>
        <v>5762.72</v>
      </c>
      <c r="D63" s="287">
        <f ca="1">(B63-B61)*D$10</f>
        <v>520.00000000407454</v>
      </c>
      <c r="E63" s="262">
        <f ca="1">(C63-C61)*D$10</f>
        <v>40.000000000873115</v>
      </c>
      <c r="F63" s="288"/>
      <c r="G63" s="130"/>
      <c r="H63" s="287"/>
      <c r="I63" s="291"/>
      <c r="J63" s="263"/>
      <c r="K63" s="130"/>
      <c r="L63" s="287"/>
      <c r="M63" s="262"/>
      <c r="N63" s="288"/>
      <c r="O63" s="131"/>
      <c r="P63" s="131"/>
      <c r="Q63" s="293"/>
      <c r="R63" s="263"/>
      <c r="S63" s="130"/>
      <c r="T63" s="131"/>
      <c r="U63" s="289"/>
      <c r="V63" s="332">
        <f t="shared" ca="1" si="0"/>
        <v>45281</v>
      </c>
      <c r="W63" s="336">
        <f t="shared" ca="1" si="1"/>
        <v>520.00000000407454</v>
      </c>
      <c r="X63" s="357">
        <f t="shared" ca="1" si="2"/>
        <v>40.000000000873115</v>
      </c>
    </row>
    <row r="64" spans="1:24" x14ac:dyDescent="0.2">
      <c r="A64" s="126"/>
      <c r="B64" s="126"/>
      <c r="C64" s="126"/>
      <c r="D64" s="126"/>
      <c r="E64" s="126"/>
      <c r="F64" s="126"/>
      <c r="G64" s="126"/>
      <c r="H64" s="126"/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/>
      <c r="X64" s="126"/>
    </row>
    <row r="65" spans="1:24" x14ac:dyDescent="0.2">
      <c r="A65" s="126" t="s">
        <v>2</v>
      </c>
      <c r="B65" s="126"/>
      <c r="C65" s="154" t="s">
        <v>27</v>
      </c>
      <c r="D65" s="269">
        <f ca="1">D17+D19+D21+D23+D25+D27+D29+D31+D33+D35+D37+D39+D41+D43+D45+D47+D49+D51+D53+D55+D57+D59+D61+D63</f>
        <v>12000</v>
      </c>
      <c r="E65" s="269">
        <f t="shared" ref="E65:X65" ca="1" si="3">E17+E19+E21+E23+E25+E27+E29+E31+E33+E35+E37+E39+E41+E43+E45+E47+E49+E51+E53+E55+E57+E59+E61+E63</f>
        <v>1000</v>
      </c>
      <c r="F65"/>
      <c r="G65" s="154" t="s">
        <v>27</v>
      </c>
      <c r="H65" s="269">
        <f t="shared" si="3"/>
        <v>0</v>
      </c>
      <c r="I65" s="269">
        <f t="shared" si="3"/>
        <v>0</v>
      </c>
      <c r="J65"/>
      <c r="K65" s="154" t="s">
        <v>27</v>
      </c>
      <c r="L65" s="269">
        <f t="shared" si="3"/>
        <v>0</v>
      </c>
      <c r="M65" s="269">
        <f t="shared" si="3"/>
        <v>0</v>
      </c>
      <c r="N65"/>
      <c r="O65" s="154" t="s">
        <v>27</v>
      </c>
      <c r="P65" s="269">
        <f t="shared" si="3"/>
        <v>0</v>
      </c>
      <c r="Q65" s="269">
        <f t="shared" si="3"/>
        <v>0</v>
      </c>
      <c r="R65"/>
      <c r="S65" s="154" t="s">
        <v>27</v>
      </c>
      <c r="T65" s="269">
        <f t="shared" si="3"/>
        <v>0</v>
      </c>
      <c r="U65" s="269">
        <f t="shared" si="3"/>
        <v>0</v>
      </c>
      <c r="V65"/>
      <c r="W65" s="269">
        <f t="shared" ca="1" si="3"/>
        <v>12000</v>
      </c>
      <c r="X65" s="269">
        <f t="shared" ca="1" si="3"/>
        <v>1000</v>
      </c>
    </row>
    <row r="66" spans="1:24" x14ac:dyDescent="0.2">
      <c r="A66" s="198"/>
      <c r="B66" s="198"/>
      <c r="C66" s="198"/>
      <c r="D66" s="198" t="s">
        <v>29</v>
      </c>
      <c r="E66" s="198" t="s">
        <v>28</v>
      </c>
      <c r="F66" s="198"/>
      <c r="G66" s="198"/>
      <c r="H66" s="198" t="s">
        <v>29</v>
      </c>
      <c r="I66" s="198" t="s">
        <v>28</v>
      </c>
      <c r="J66" s="198"/>
      <c r="K66" s="198"/>
      <c r="L66" s="198" t="s">
        <v>29</v>
      </c>
      <c r="M66" s="198" t="s">
        <v>28</v>
      </c>
      <c r="N66" s="198"/>
      <c r="O66" s="198"/>
      <c r="P66" s="198" t="s">
        <v>29</v>
      </c>
      <c r="Q66" s="198" t="s">
        <v>28</v>
      </c>
      <c r="R66" s="198"/>
      <c r="S66" s="198"/>
      <c r="T66" s="198" t="s">
        <v>29</v>
      </c>
      <c r="U66" s="198" t="s">
        <v>28</v>
      </c>
      <c r="V66" s="198"/>
      <c r="W66" s="198" t="s">
        <v>29</v>
      </c>
      <c r="X66" s="198" t="s">
        <v>28</v>
      </c>
    </row>
    <row r="67" spans="1:24" x14ac:dyDescent="0.2">
      <c r="A67" s="126"/>
      <c r="B67" s="126" t="s">
        <v>2</v>
      </c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</row>
    <row r="68" spans="1:24" x14ac:dyDescent="0.2">
      <c r="A68" s="68"/>
      <c r="B68" s="63" t="s">
        <v>53</v>
      </c>
      <c r="C68" s="63"/>
      <c r="D68" s="63"/>
      <c r="E68" s="63"/>
      <c r="F68" s="64"/>
      <c r="G68" s="64"/>
      <c r="H68" s="79"/>
      <c r="I68" s="79" t="s">
        <v>81</v>
      </c>
      <c r="J68" s="79"/>
      <c r="K68" s="68"/>
      <c r="L68" s="68"/>
      <c r="M68" s="68"/>
      <c r="N68" s="256" t="s">
        <v>59</v>
      </c>
      <c r="O68" s="68"/>
      <c r="P68" s="68"/>
      <c r="Q68" s="64"/>
      <c r="R68" s="64"/>
      <c r="S68" s="64"/>
      <c r="T68" s="79"/>
      <c r="U68" s="68" t="s">
        <v>80</v>
      </c>
      <c r="V68" s="68"/>
      <c r="W68" s="126"/>
      <c r="X68" s="126"/>
    </row>
    <row r="69" spans="1:24" x14ac:dyDescent="0.2">
      <c r="A69" s="68"/>
      <c r="B69" s="68"/>
      <c r="C69" s="68"/>
      <c r="D69" s="68"/>
      <c r="E69" s="68"/>
      <c r="F69" s="68" t="s">
        <v>30</v>
      </c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 t="s">
        <v>31</v>
      </c>
      <c r="S69" s="68"/>
      <c r="T69" s="68"/>
      <c r="U69" s="68"/>
      <c r="V69" s="68"/>
      <c r="W69" s="126"/>
      <c r="X69" s="126"/>
    </row>
    <row r="70" spans="1:24" x14ac:dyDescent="0.2">
      <c r="A70" s="20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</row>
    <row r="71" spans="1:24" ht="18" x14ac:dyDescent="0.25">
      <c r="A71" s="20"/>
      <c r="B71" s="20"/>
      <c r="C71" s="20"/>
      <c r="D71" s="20"/>
      <c r="E71" s="20"/>
      <c r="F71" s="21"/>
      <c r="G71" s="32"/>
      <c r="H71" s="21"/>
      <c r="I71" s="20"/>
      <c r="J71" s="21"/>
      <c r="K71" s="33"/>
      <c r="L71" s="34"/>
      <c r="M71" s="35"/>
      <c r="N71" s="35"/>
      <c r="O71" s="21"/>
      <c r="P71" s="21"/>
      <c r="Q71" s="21"/>
      <c r="R71" s="20"/>
      <c r="S71" s="36"/>
      <c r="T71" s="21"/>
      <c r="U71" s="21"/>
      <c r="V71" s="21"/>
      <c r="W71" s="21"/>
      <c r="X71" s="21"/>
    </row>
    <row r="72" spans="1:24" x14ac:dyDescent="0.2">
      <c r="A72" s="21"/>
      <c r="B72" s="21"/>
      <c r="C72" s="21"/>
      <c r="D72" s="21"/>
      <c r="E72" s="21"/>
      <c r="F72" s="37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37"/>
      <c r="V72" s="21"/>
      <c r="W72" s="21"/>
      <c r="X72" s="21"/>
    </row>
    <row r="73" spans="1:24" ht="18.75" x14ac:dyDescent="0.3">
      <c r="A73" s="21"/>
      <c r="B73" s="21"/>
      <c r="C73" s="38"/>
      <c r="D73" s="21"/>
      <c r="E73" s="21"/>
      <c r="F73" s="21"/>
      <c r="G73" s="21"/>
      <c r="H73" s="21"/>
      <c r="I73" s="21"/>
      <c r="J73" s="21"/>
      <c r="K73" s="20"/>
      <c r="L73" s="21"/>
      <c r="M73" s="21"/>
      <c r="N73" s="21"/>
      <c r="O73" s="32"/>
      <c r="P73" s="21"/>
      <c r="Q73" s="20"/>
      <c r="R73" s="21"/>
      <c r="S73" s="21"/>
      <c r="T73" s="21"/>
      <c r="U73" s="21"/>
      <c r="V73" s="21"/>
      <c r="W73" s="21"/>
      <c r="X73" s="21"/>
    </row>
    <row r="74" spans="1:24" x14ac:dyDescent="0.2">
      <c r="A74" s="21"/>
      <c r="B74" s="37"/>
      <c r="C74" s="21"/>
      <c r="D74" s="21"/>
      <c r="E74" s="21"/>
      <c r="F74" s="21"/>
      <c r="G74" s="21"/>
      <c r="H74" s="21"/>
      <c r="I74" s="21"/>
      <c r="J74" s="21"/>
      <c r="K74" s="20"/>
      <c r="L74" s="20"/>
      <c r="M74" s="21"/>
      <c r="N74" s="21"/>
      <c r="O74" s="20"/>
      <c r="P74" s="21"/>
      <c r="Q74" s="21"/>
      <c r="R74" s="21"/>
      <c r="S74" s="21"/>
      <c r="T74" s="21"/>
      <c r="U74" s="21"/>
      <c r="V74" s="21"/>
      <c r="W74" s="21"/>
      <c r="X74" s="21"/>
    </row>
    <row r="75" spans="1:24" x14ac:dyDescent="0.2">
      <c r="A75" s="39"/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39"/>
      <c r="W75" s="21"/>
      <c r="X75" s="21"/>
    </row>
    <row r="76" spans="1:24" x14ac:dyDescent="0.2">
      <c r="A76" s="39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39"/>
      <c r="W76" s="21"/>
      <c r="X76" s="21"/>
    </row>
    <row r="77" spans="1:24" x14ac:dyDescent="0.2">
      <c r="A77" s="39"/>
      <c r="B77" s="21"/>
      <c r="C77" s="21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39"/>
      <c r="W77" s="21"/>
      <c r="X77" s="21"/>
    </row>
    <row r="78" spans="1:24" x14ac:dyDescent="0.2">
      <c r="A78" s="39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39"/>
      <c r="W78" s="21"/>
      <c r="X78" s="21"/>
    </row>
    <row r="79" spans="1:24" x14ac:dyDescent="0.2">
      <c r="A79" s="39"/>
      <c r="B79" s="21"/>
      <c r="C79" s="21"/>
      <c r="D79" s="21"/>
      <c r="E79" s="40"/>
      <c r="F79" s="21"/>
      <c r="G79" s="21"/>
      <c r="H79" s="21"/>
      <c r="I79" s="40"/>
      <c r="J79" s="21"/>
      <c r="K79" s="21"/>
      <c r="L79" s="21"/>
      <c r="M79" s="40"/>
      <c r="N79" s="21"/>
      <c r="O79" s="21"/>
      <c r="P79" s="21"/>
      <c r="Q79" s="40"/>
      <c r="R79" s="21"/>
      <c r="S79" s="21"/>
      <c r="T79" s="21"/>
      <c r="U79" s="40"/>
      <c r="V79" s="39"/>
      <c r="W79" s="21"/>
      <c r="X79" s="40"/>
    </row>
    <row r="80" spans="1:24" x14ac:dyDescent="0.2">
      <c r="A80" s="39"/>
      <c r="B80" s="21"/>
      <c r="C80" s="21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39"/>
      <c r="W80" s="21"/>
      <c r="X80" s="21"/>
    </row>
    <row r="81" spans="1:24" x14ac:dyDescent="0.2">
      <c r="A81" s="39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39"/>
      <c r="W81" s="21"/>
      <c r="X81" s="21"/>
    </row>
    <row r="82" spans="1:24" x14ac:dyDescent="0.2">
      <c r="A82" s="39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39"/>
      <c r="W82" s="41"/>
      <c r="X82" s="41"/>
    </row>
    <row r="83" spans="1:24" x14ac:dyDescent="0.2">
      <c r="A83" s="39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39"/>
      <c r="W83" s="41"/>
      <c r="X83" s="41"/>
    </row>
    <row r="84" spans="1:24" s="31" customFormat="1" x14ac:dyDescent="0.2">
      <c r="A84" s="44"/>
      <c r="B84" s="45"/>
      <c r="C84" s="45"/>
      <c r="D84" s="46"/>
      <c r="E84" s="46"/>
      <c r="F84" s="45"/>
      <c r="G84" s="45"/>
      <c r="H84" s="46"/>
      <c r="I84" s="46"/>
      <c r="J84" s="45"/>
      <c r="K84" s="45"/>
      <c r="L84" s="46"/>
      <c r="M84" s="46"/>
      <c r="N84" s="45"/>
      <c r="O84" s="46"/>
      <c r="P84" s="46"/>
      <c r="Q84" s="46"/>
      <c r="R84" s="45"/>
      <c r="S84" s="45"/>
      <c r="T84" s="46"/>
      <c r="U84" s="46"/>
      <c r="V84" s="44"/>
      <c r="W84" s="46"/>
      <c r="X84" s="46"/>
    </row>
    <row r="85" spans="1:24" s="31" customFormat="1" x14ac:dyDescent="0.2">
      <c r="A85" s="47"/>
      <c r="B85" s="45"/>
      <c r="C85" s="45"/>
      <c r="D85" s="46"/>
      <c r="E85" s="46"/>
      <c r="F85" s="45"/>
      <c r="G85" s="45"/>
      <c r="H85" s="46"/>
      <c r="I85" s="46"/>
      <c r="J85" s="45"/>
      <c r="K85" s="45"/>
      <c r="L85" s="46"/>
      <c r="M85" s="46"/>
      <c r="N85" s="45"/>
      <c r="O85" s="46"/>
      <c r="P85" s="46"/>
      <c r="Q85" s="46"/>
      <c r="R85" s="45"/>
      <c r="S85" s="45"/>
      <c r="T85" s="46"/>
      <c r="U85" s="46"/>
      <c r="V85" s="47"/>
      <c r="W85" s="46"/>
      <c r="X85" s="46"/>
    </row>
    <row r="86" spans="1:24" s="31" customFormat="1" x14ac:dyDescent="0.2">
      <c r="A86" s="47"/>
      <c r="B86" s="45"/>
      <c r="C86" s="45"/>
      <c r="D86" s="46"/>
      <c r="E86" s="46"/>
      <c r="F86" s="45"/>
      <c r="G86" s="45"/>
      <c r="H86" s="46"/>
      <c r="I86" s="46"/>
      <c r="J86" s="45"/>
      <c r="K86" s="45"/>
      <c r="L86" s="46"/>
      <c r="M86" s="46"/>
      <c r="N86" s="45"/>
      <c r="O86" s="46"/>
      <c r="P86" s="46"/>
      <c r="Q86" s="46"/>
      <c r="R86" s="45"/>
      <c r="S86" s="45"/>
      <c r="T86" s="46"/>
      <c r="U86" s="46"/>
      <c r="V86" s="47"/>
      <c r="W86" s="46"/>
      <c r="X86" s="46"/>
    </row>
    <row r="87" spans="1:24" s="31" customFormat="1" x14ac:dyDescent="0.2">
      <c r="A87" s="47"/>
      <c r="B87" s="45"/>
      <c r="C87" s="45"/>
      <c r="D87" s="46"/>
      <c r="E87" s="46"/>
      <c r="F87" s="45"/>
      <c r="G87" s="45"/>
      <c r="H87" s="46"/>
      <c r="I87" s="46"/>
      <c r="J87" s="45"/>
      <c r="K87" s="45"/>
      <c r="L87" s="46"/>
      <c r="M87" s="46"/>
      <c r="N87" s="45"/>
      <c r="O87" s="46"/>
      <c r="P87" s="46"/>
      <c r="Q87" s="46"/>
      <c r="R87" s="45"/>
      <c r="S87" s="45"/>
      <c r="T87" s="46"/>
      <c r="U87" s="46"/>
      <c r="V87" s="47"/>
      <c r="W87" s="46"/>
      <c r="X87" s="46"/>
    </row>
    <row r="88" spans="1:24" s="31" customFormat="1" x14ac:dyDescent="0.2">
      <c r="A88" s="47"/>
      <c r="B88" s="45"/>
      <c r="C88" s="45"/>
      <c r="D88" s="46"/>
      <c r="E88" s="46"/>
      <c r="F88" s="45"/>
      <c r="G88" s="45"/>
      <c r="H88" s="46"/>
      <c r="I88" s="46"/>
      <c r="J88" s="45"/>
      <c r="K88" s="45"/>
      <c r="L88" s="46"/>
      <c r="M88" s="46"/>
      <c r="N88" s="45"/>
      <c r="O88" s="46"/>
      <c r="P88" s="46"/>
      <c r="Q88" s="46"/>
      <c r="R88" s="45"/>
      <c r="S88" s="45"/>
      <c r="T88" s="46"/>
      <c r="U88" s="46"/>
      <c r="V88" s="47"/>
      <c r="W88" s="46"/>
      <c r="X88" s="46"/>
    </row>
    <row r="89" spans="1:24" s="31" customFormat="1" x14ac:dyDescent="0.2">
      <c r="A89" s="47"/>
      <c r="B89" s="45"/>
      <c r="C89" s="45"/>
      <c r="D89" s="46"/>
      <c r="E89" s="46"/>
      <c r="F89" s="45"/>
      <c r="G89" s="45"/>
      <c r="H89" s="46"/>
      <c r="I89" s="46"/>
      <c r="J89" s="45"/>
      <c r="K89" s="45"/>
      <c r="L89" s="46"/>
      <c r="M89" s="46"/>
      <c r="N89" s="45"/>
      <c r="O89" s="46"/>
      <c r="P89" s="46"/>
      <c r="Q89" s="46"/>
      <c r="R89" s="45"/>
      <c r="S89" s="45"/>
      <c r="T89" s="46"/>
      <c r="U89" s="46"/>
      <c r="V89" s="47"/>
      <c r="W89" s="46"/>
      <c r="X89" s="46"/>
    </row>
    <row r="90" spans="1:24" s="31" customFormat="1" x14ac:dyDescent="0.2">
      <c r="A90" s="47"/>
      <c r="B90" s="45"/>
      <c r="C90" s="45"/>
      <c r="D90" s="46"/>
      <c r="E90" s="46"/>
      <c r="F90" s="45"/>
      <c r="G90" s="45"/>
      <c r="H90" s="46"/>
      <c r="I90" s="46"/>
      <c r="J90" s="45"/>
      <c r="K90" s="45"/>
      <c r="L90" s="46"/>
      <c r="M90" s="46"/>
      <c r="N90" s="45"/>
      <c r="O90" s="46"/>
      <c r="P90" s="46"/>
      <c r="Q90" s="46"/>
      <c r="R90" s="45"/>
      <c r="S90" s="45"/>
      <c r="T90" s="46"/>
      <c r="U90" s="46"/>
      <c r="V90" s="47"/>
      <c r="W90" s="46"/>
      <c r="X90" s="46"/>
    </row>
    <row r="91" spans="1:24" s="31" customFormat="1" x14ac:dyDescent="0.2">
      <c r="A91" s="47"/>
      <c r="B91" s="45"/>
      <c r="C91" s="45"/>
      <c r="D91" s="46"/>
      <c r="E91" s="46"/>
      <c r="F91" s="45"/>
      <c r="G91" s="45"/>
      <c r="H91" s="46"/>
      <c r="I91" s="46"/>
      <c r="J91" s="45"/>
      <c r="K91" s="45"/>
      <c r="L91" s="46"/>
      <c r="M91" s="46"/>
      <c r="N91" s="45"/>
      <c r="O91" s="46"/>
      <c r="P91" s="46"/>
      <c r="Q91" s="46"/>
      <c r="R91" s="45"/>
      <c r="S91" s="45"/>
      <c r="T91" s="46"/>
      <c r="U91" s="46"/>
      <c r="V91" s="47"/>
      <c r="W91" s="46"/>
      <c r="X91" s="46"/>
    </row>
    <row r="92" spans="1:24" s="31" customFormat="1" x14ac:dyDescent="0.2">
      <c r="A92" s="47"/>
      <c r="B92" s="45"/>
      <c r="C92" s="45"/>
      <c r="D92" s="46"/>
      <c r="E92" s="46"/>
      <c r="F92" s="45"/>
      <c r="G92" s="45"/>
      <c r="H92" s="46"/>
      <c r="I92" s="46"/>
      <c r="J92" s="45"/>
      <c r="K92" s="45"/>
      <c r="L92" s="46"/>
      <c r="M92" s="46"/>
      <c r="N92" s="45"/>
      <c r="O92" s="46"/>
      <c r="P92" s="46"/>
      <c r="Q92" s="46"/>
      <c r="R92" s="45"/>
      <c r="S92" s="45"/>
      <c r="T92" s="46"/>
      <c r="U92" s="46"/>
      <c r="V92" s="47"/>
      <c r="W92" s="46"/>
      <c r="X92" s="46"/>
    </row>
    <row r="93" spans="1:24" s="31" customFormat="1" x14ac:dyDescent="0.2">
      <c r="A93" s="44"/>
      <c r="B93" s="45"/>
      <c r="C93" s="45"/>
      <c r="D93" s="46"/>
      <c r="E93" s="46"/>
      <c r="F93" s="45"/>
      <c r="G93" s="45"/>
      <c r="H93" s="46"/>
      <c r="I93" s="46"/>
      <c r="J93" s="45"/>
      <c r="K93" s="45"/>
      <c r="L93" s="46"/>
      <c r="M93" s="46"/>
      <c r="N93" s="45"/>
      <c r="O93" s="46"/>
      <c r="P93" s="46"/>
      <c r="Q93" s="46"/>
      <c r="R93" s="45"/>
      <c r="S93" s="45"/>
      <c r="T93" s="46"/>
      <c r="U93" s="46"/>
      <c r="V93" s="44"/>
      <c r="W93" s="46"/>
      <c r="X93" s="46"/>
    </row>
    <row r="94" spans="1:24" s="31" customFormat="1" x14ac:dyDescent="0.2">
      <c r="A94" s="47"/>
      <c r="B94" s="45"/>
      <c r="C94" s="45"/>
      <c r="D94" s="46"/>
      <c r="E94" s="46"/>
      <c r="F94" s="45"/>
      <c r="G94" s="45"/>
      <c r="H94" s="46"/>
      <c r="I94" s="46"/>
      <c r="J94" s="45"/>
      <c r="K94" s="45"/>
      <c r="L94" s="46"/>
      <c r="M94" s="46"/>
      <c r="N94" s="45"/>
      <c r="O94" s="46"/>
      <c r="P94" s="46"/>
      <c r="Q94" s="46"/>
      <c r="R94" s="45"/>
      <c r="S94" s="45"/>
      <c r="T94" s="46"/>
      <c r="U94" s="46"/>
      <c r="V94" s="47"/>
      <c r="W94" s="46"/>
      <c r="X94" s="46"/>
    </row>
    <row r="95" spans="1:24" s="31" customFormat="1" x14ac:dyDescent="0.2">
      <c r="A95" s="47"/>
      <c r="B95" s="45"/>
      <c r="C95" s="45"/>
      <c r="D95" s="46"/>
      <c r="E95" s="46"/>
      <c r="F95" s="45"/>
      <c r="G95" s="45"/>
      <c r="H95" s="46"/>
      <c r="I95" s="46"/>
      <c r="J95" s="45"/>
      <c r="K95" s="45"/>
      <c r="L95" s="46"/>
      <c r="M95" s="46"/>
      <c r="N95" s="45"/>
      <c r="O95" s="46"/>
      <c r="P95" s="46"/>
      <c r="Q95" s="46"/>
      <c r="R95" s="45"/>
      <c r="S95" s="45"/>
      <c r="T95" s="46"/>
      <c r="U95" s="46"/>
      <c r="V95" s="47"/>
      <c r="W95" s="46"/>
      <c r="X95" s="46"/>
    </row>
    <row r="96" spans="1:24" s="31" customFormat="1" x14ac:dyDescent="0.2">
      <c r="A96" s="47"/>
      <c r="B96" s="45"/>
      <c r="C96" s="45"/>
      <c r="D96" s="46"/>
      <c r="E96" s="46"/>
      <c r="F96" s="45"/>
      <c r="G96" s="45"/>
      <c r="H96" s="46"/>
      <c r="I96" s="46"/>
      <c r="J96" s="45"/>
      <c r="K96" s="45"/>
      <c r="L96" s="46"/>
      <c r="M96" s="46"/>
      <c r="N96" s="45"/>
      <c r="O96" s="46"/>
      <c r="P96" s="46"/>
      <c r="Q96" s="46"/>
      <c r="R96" s="45"/>
      <c r="S96" s="45"/>
      <c r="T96" s="46"/>
      <c r="U96" s="46"/>
      <c r="V96" s="47"/>
      <c r="W96" s="46"/>
      <c r="X96" s="46"/>
    </row>
    <row r="97" spans="1:24" s="31" customFormat="1" x14ac:dyDescent="0.2">
      <c r="A97" s="47"/>
      <c r="B97" s="45"/>
      <c r="C97" s="45"/>
      <c r="D97" s="46"/>
      <c r="E97" s="46"/>
      <c r="F97" s="45"/>
      <c r="G97" s="45"/>
      <c r="H97" s="46"/>
      <c r="I97" s="46"/>
      <c r="J97" s="45"/>
      <c r="K97" s="45"/>
      <c r="L97" s="46"/>
      <c r="M97" s="46"/>
      <c r="N97" s="45"/>
      <c r="O97" s="46"/>
      <c r="P97" s="46"/>
      <c r="Q97" s="46"/>
      <c r="R97" s="45"/>
      <c r="S97" s="45"/>
      <c r="T97" s="46"/>
      <c r="U97" s="46"/>
      <c r="V97" s="47"/>
      <c r="W97" s="46"/>
      <c r="X97" s="46"/>
    </row>
    <row r="98" spans="1:24" s="31" customFormat="1" x14ac:dyDescent="0.2">
      <c r="A98" s="47"/>
      <c r="B98" s="45"/>
      <c r="C98" s="45"/>
      <c r="D98" s="46"/>
      <c r="E98" s="46"/>
      <c r="F98" s="45"/>
      <c r="G98" s="45"/>
      <c r="H98" s="46"/>
      <c r="I98" s="46"/>
      <c r="J98" s="45"/>
      <c r="K98" s="45"/>
      <c r="L98" s="46"/>
      <c r="M98" s="46"/>
      <c r="N98" s="45"/>
      <c r="O98" s="46"/>
      <c r="P98" s="46"/>
      <c r="Q98" s="46"/>
      <c r="R98" s="45"/>
      <c r="S98" s="45"/>
      <c r="T98" s="46"/>
      <c r="U98" s="46"/>
      <c r="V98" s="47"/>
      <c r="W98" s="46"/>
      <c r="X98" s="46"/>
    </row>
    <row r="99" spans="1:24" s="31" customFormat="1" x14ac:dyDescent="0.2">
      <c r="A99" s="47"/>
      <c r="B99" s="45"/>
      <c r="C99" s="45"/>
      <c r="D99" s="46"/>
      <c r="E99" s="46"/>
      <c r="F99" s="45"/>
      <c r="G99" s="45"/>
      <c r="H99" s="46"/>
      <c r="I99" s="46"/>
      <c r="J99" s="45"/>
      <c r="K99" s="45"/>
      <c r="L99" s="46"/>
      <c r="M99" s="46"/>
      <c r="N99" s="45"/>
      <c r="O99" s="46"/>
      <c r="P99" s="46"/>
      <c r="Q99" s="46"/>
      <c r="R99" s="45"/>
      <c r="S99" s="45"/>
      <c r="T99" s="46"/>
      <c r="U99" s="46"/>
      <c r="V99" s="47"/>
      <c r="W99" s="46"/>
      <c r="X99" s="46"/>
    </row>
    <row r="100" spans="1:24" s="31" customFormat="1" x14ac:dyDescent="0.2">
      <c r="A100" s="47"/>
      <c r="B100" s="45"/>
      <c r="C100" s="45"/>
      <c r="D100" s="46"/>
      <c r="E100" s="46"/>
      <c r="F100" s="45"/>
      <c r="G100" s="45"/>
      <c r="H100" s="46"/>
      <c r="I100" s="46"/>
      <c r="J100" s="45"/>
      <c r="K100" s="45"/>
      <c r="L100" s="46"/>
      <c r="M100" s="46"/>
      <c r="N100" s="45"/>
      <c r="O100" s="46"/>
      <c r="P100" s="46"/>
      <c r="Q100" s="46"/>
      <c r="R100" s="45"/>
      <c r="S100" s="45"/>
      <c r="T100" s="46"/>
      <c r="U100" s="46"/>
      <c r="V100" s="47"/>
      <c r="W100" s="46"/>
      <c r="X100" s="46"/>
    </row>
    <row r="101" spans="1:24" s="31" customFormat="1" x14ac:dyDescent="0.2">
      <c r="A101" s="47"/>
      <c r="B101" s="45"/>
      <c r="C101" s="45"/>
      <c r="D101" s="46"/>
      <c r="E101" s="46"/>
      <c r="F101" s="45"/>
      <c r="G101" s="45"/>
      <c r="H101" s="46"/>
      <c r="I101" s="46"/>
      <c r="J101" s="45"/>
      <c r="K101" s="45"/>
      <c r="L101" s="46"/>
      <c r="M101" s="46"/>
      <c r="N101" s="45"/>
      <c r="O101" s="46"/>
      <c r="P101" s="46"/>
      <c r="Q101" s="46"/>
      <c r="R101" s="45"/>
      <c r="S101" s="45"/>
      <c r="T101" s="46"/>
      <c r="U101" s="46"/>
      <c r="V101" s="47"/>
      <c r="W101" s="46"/>
      <c r="X101" s="46"/>
    </row>
    <row r="102" spans="1:24" s="31" customFormat="1" x14ac:dyDescent="0.2">
      <c r="A102" s="47"/>
      <c r="B102" s="45"/>
      <c r="C102" s="45"/>
      <c r="D102" s="46"/>
      <c r="E102" s="46"/>
      <c r="F102" s="45"/>
      <c r="G102" s="45"/>
      <c r="H102" s="46"/>
      <c r="I102" s="46"/>
      <c r="J102" s="45"/>
      <c r="K102" s="45"/>
      <c r="L102" s="46"/>
      <c r="M102" s="46"/>
      <c r="N102" s="45"/>
      <c r="O102" s="46"/>
      <c r="P102" s="46"/>
      <c r="Q102" s="46"/>
      <c r="R102" s="45"/>
      <c r="S102" s="45"/>
      <c r="T102" s="46"/>
      <c r="U102" s="46"/>
      <c r="V102" s="47"/>
      <c r="W102" s="46"/>
      <c r="X102" s="46"/>
    </row>
    <row r="103" spans="1:24" s="31" customFormat="1" x14ac:dyDescent="0.2">
      <c r="A103" s="47"/>
      <c r="B103" s="45"/>
      <c r="C103" s="45"/>
      <c r="D103" s="48"/>
      <c r="E103" s="48"/>
      <c r="F103" s="45"/>
      <c r="G103" s="45"/>
      <c r="H103" s="48"/>
      <c r="I103" s="48"/>
      <c r="J103" s="45"/>
      <c r="K103" s="45"/>
      <c r="L103" s="48"/>
      <c r="M103" s="48"/>
      <c r="N103" s="45"/>
      <c r="O103" s="46"/>
      <c r="P103" s="48"/>
      <c r="Q103" s="48"/>
      <c r="R103" s="45"/>
      <c r="S103" s="45"/>
      <c r="T103" s="48"/>
      <c r="U103" s="48"/>
      <c r="V103" s="47"/>
      <c r="W103" s="46"/>
      <c r="X103" s="46"/>
    </row>
    <row r="104" spans="1:24" s="31" customFormat="1" x14ac:dyDescent="0.2">
      <c r="A104" s="47"/>
      <c r="B104" s="45"/>
      <c r="C104" s="45"/>
      <c r="D104" s="49"/>
      <c r="E104" s="49"/>
      <c r="F104" s="45"/>
      <c r="G104" s="45"/>
      <c r="H104" s="49"/>
      <c r="I104" s="49"/>
      <c r="J104" s="45"/>
      <c r="K104" s="45"/>
      <c r="L104" s="49"/>
      <c r="M104" s="49"/>
      <c r="N104" s="45"/>
      <c r="O104" s="46"/>
      <c r="P104" s="49"/>
      <c r="Q104" s="49"/>
      <c r="R104" s="45"/>
      <c r="S104" s="45"/>
      <c r="T104" s="49"/>
      <c r="U104" s="49"/>
      <c r="V104" s="47"/>
      <c r="W104" s="46"/>
      <c r="X104" s="46"/>
    </row>
    <row r="105" spans="1:24" s="31" customFormat="1" x14ac:dyDescent="0.2">
      <c r="A105" s="47"/>
      <c r="B105" s="45"/>
      <c r="C105" s="45"/>
      <c r="D105" s="46"/>
      <c r="E105" s="46"/>
      <c r="F105" s="45"/>
      <c r="G105" s="45"/>
      <c r="H105" s="46"/>
      <c r="I105" s="46"/>
      <c r="J105" s="45"/>
      <c r="K105" s="45"/>
      <c r="L105" s="46"/>
      <c r="M105" s="46"/>
      <c r="N105" s="45"/>
      <c r="O105" s="46"/>
      <c r="P105" s="46"/>
      <c r="Q105" s="46"/>
      <c r="R105" s="45"/>
      <c r="S105" s="45"/>
      <c r="T105" s="46"/>
      <c r="U105" s="46"/>
      <c r="V105" s="47"/>
      <c r="W105" s="46"/>
      <c r="X105" s="46"/>
    </row>
    <row r="106" spans="1:24" s="31" customFormat="1" x14ac:dyDescent="0.2">
      <c r="A106" s="47"/>
      <c r="B106" s="45"/>
      <c r="C106" s="45"/>
      <c r="D106" s="46"/>
      <c r="E106" s="46"/>
      <c r="F106" s="45"/>
      <c r="G106" s="45"/>
      <c r="H106" s="46"/>
      <c r="I106" s="46"/>
      <c r="J106" s="45"/>
      <c r="K106" s="45"/>
      <c r="L106" s="46"/>
      <c r="M106" s="46"/>
      <c r="N106" s="45"/>
      <c r="O106" s="46"/>
      <c r="P106" s="46"/>
      <c r="Q106" s="46"/>
      <c r="R106" s="45"/>
      <c r="S106" s="45"/>
      <c r="T106" s="46"/>
      <c r="U106" s="46"/>
      <c r="V106" s="47"/>
      <c r="W106" s="46"/>
      <c r="X106" s="46"/>
    </row>
    <row r="107" spans="1:24" s="31" customFormat="1" x14ac:dyDescent="0.2">
      <c r="A107" s="47"/>
      <c r="B107" s="45"/>
      <c r="C107" s="45"/>
      <c r="D107" s="46"/>
      <c r="E107" s="46"/>
      <c r="F107" s="45"/>
      <c r="G107" s="45"/>
      <c r="H107" s="46"/>
      <c r="I107" s="46"/>
      <c r="J107" s="45"/>
      <c r="K107" s="45"/>
      <c r="L107" s="46"/>
      <c r="M107" s="46"/>
      <c r="N107" s="45"/>
      <c r="O107" s="46"/>
      <c r="P107" s="46"/>
      <c r="Q107" s="46"/>
      <c r="R107" s="45"/>
      <c r="S107" s="45"/>
      <c r="T107" s="46"/>
      <c r="U107" s="46"/>
      <c r="V107" s="47"/>
      <c r="W107" s="46"/>
      <c r="X107" s="46"/>
    </row>
    <row r="108" spans="1:24" s="31" customFormat="1" x14ac:dyDescent="0.2">
      <c r="A108" s="47"/>
      <c r="B108" s="45"/>
      <c r="C108" s="45"/>
      <c r="D108" s="46"/>
      <c r="E108" s="46"/>
      <c r="F108" s="45"/>
      <c r="G108" s="45"/>
      <c r="H108" s="46"/>
      <c r="I108" s="46"/>
      <c r="J108" s="45"/>
      <c r="K108" s="45"/>
      <c r="L108" s="46"/>
      <c r="M108" s="46"/>
      <c r="N108" s="45"/>
      <c r="O108" s="46"/>
      <c r="P108" s="46"/>
      <c r="Q108" s="46"/>
      <c r="R108" s="45"/>
      <c r="S108" s="45"/>
      <c r="T108" s="46"/>
      <c r="U108" s="46"/>
      <c r="V108" s="47"/>
      <c r="W108" s="46"/>
      <c r="X108" s="46"/>
    </row>
    <row r="109" spans="1:24" x14ac:dyDescent="0.2">
      <c r="A109" s="21"/>
      <c r="B109" s="21"/>
      <c r="C109" s="21"/>
      <c r="D109" s="42"/>
      <c r="E109" s="21"/>
      <c r="F109" s="21"/>
      <c r="G109" s="21"/>
      <c r="H109" s="42"/>
      <c r="I109" s="21"/>
      <c r="J109" s="21"/>
      <c r="K109" s="21"/>
      <c r="L109" s="42"/>
      <c r="M109" s="21"/>
      <c r="N109" s="21"/>
      <c r="O109" s="21"/>
      <c r="P109" s="42"/>
      <c r="Q109" s="21"/>
      <c r="R109" s="21"/>
      <c r="S109" s="21"/>
      <c r="T109" s="21"/>
      <c r="U109" s="21"/>
      <c r="V109" s="21"/>
      <c r="W109" s="21"/>
      <c r="X109" s="21"/>
    </row>
    <row r="110" spans="1:24" x14ac:dyDescent="0.2">
      <c r="A110" s="21"/>
      <c r="B110" s="21"/>
      <c r="C110" s="20"/>
      <c r="D110" s="42"/>
      <c r="E110" s="43"/>
      <c r="F110" s="21"/>
      <c r="G110" s="20"/>
      <c r="H110" s="42"/>
      <c r="I110" s="43"/>
      <c r="J110" s="21"/>
      <c r="K110" s="20"/>
      <c r="L110" s="42"/>
      <c r="M110" s="43"/>
      <c r="N110" s="21"/>
      <c r="O110" s="20"/>
      <c r="P110" s="42"/>
      <c r="Q110" s="43"/>
      <c r="R110" s="21"/>
      <c r="S110" s="20"/>
      <c r="T110" s="21"/>
      <c r="U110" s="43"/>
      <c r="V110" s="21"/>
      <c r="W110" s="21"/>
      <c r="X110" s="21"/>
    </row>
    <row r="111" spans="1:24" x14ac:dyDescent="0.2">
      <c r="A111" s="41"/>
      <c r="B111" s="21"/>
      <c r="C111" s="41"/>
      <c r="D111" s="41"/>
      <c r="E111" s="41"/>
      <c r="F111" s="21"/>
      <c r="G111" s="41"/>
      <c r="H111" s="41"/>
      <c r="I111" s="41"/>
      <c r="J111" s="21"/>
      <c r="K111" s="41"/>
      <c r="L111" s="41"/>
      <c r="M111" s="41"/>
      <c r="N111" s="21"/>
      <c r="O111" s="41"/>
      <c r="P111" s="41"/>
      <c r="Q111" s="41"/>
      <c r="R111" s="41"/>
      <c r="S111" s="41"/>
      <c r="T111" s="41"/>
      <c r="U111" s="41"/>
      <c r="V111" s="41"/>
      <c r="W111" s="41"/>
      <c r="X111" s="41"/>
    </row>
    <row r="112" spans="1:24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</row>
    <row r="113" spans="1:24" x14ac:dyDescent="0.2">
      <c r="A113" s="21"/>
      <c r="B113" s="21"/>
      <c r="C113" s="20"/>
      <c r="D113" s="20"/>
      <c r="E113" s="20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</row>
    <row r="114" spans="1:24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</row>
  </sheetData>
  <sheetCalcPr fullCalcOnLoad="1"/>
  <mergeCells count="6">
    <mergeCell ref="A6:A14"/>
    <mergeCell ref="V6:V14"/>
    <mergeCell ref="R2:X2"/>
    <mergeCell ref="J8:M8"/>
    <mergeCell ref="J6:M6"/>
    <mergeCell ref="J10:K10"/>
  </mergeCells>
  <phoneticPr fontId="14" type="noConversion"/>
  <pageMargins left="0.39370078740157483" right="0.19685039370078741" top="0.19685039370078741" bottom="0.19685039370078741" header="0" footer="0"/>
  <pageSetup paperSize="9" scale="73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6"/>
  <sheetViews>
    <sheetView workbookViewId="0">
      <selection activeCell="A6" sqref="A6:A14"/>
    </sheetView>
  </sheetViews>
  <sheetFormatPr defaultRowHeight="12.75" x14ac:dyDescent="0.2"/>
  <cols>
    <col min="1" max="1" width="5.7109375" style="17" customWidth="1"/>
    <col min="2" max="3" width="9.85546875" style="17" customWidth="1"/>
    <col min="4" max="5" width="5.85546875" style="17" customWidth="1"/>
    <col min="6" max="7" width="9.85546875" style="17" customWidth="1"/>
    <col min="8" max="9" width="5.85546875" style="17" customWidth="1"/>
    <col min="10" max="11" width="9.85546875" style="17" customWidth="1"/>
    <col min="12" max="13" width="5.85546875" style="17" customWidth="1"/>
    <col min="14" max="15" width="9.85546875" style="17" customWidth="1"/>
    <col min="16" max="17" width="5.85546875" style="17" customWidth="1"/>
    <col min="18" max="19" width="9.85546875" style="17" customWidth="1"/>
    <col min="20" max="21" width="5.85546875" style="17" customWidth="1"/>
    <col min="22" max="22" width="5.7109375" style="17" customWidth="1"/>
    <col min="23" max="24" width="9.85546875" style="17" customWidth="1"/>
    <col min="25" max="25" width="10" style="17" customWidth="1"/>
    <col min="26" max="26" width="5.7109375" style="17" customWidth="1"/>
    <col min="27" max="27" width="8.5703125" style="17" customWidth="1"/>
    <col min="28" max="28" width="7.7109375" style="17" customWidth="1"/>
    <col min="29" max="29" width="7.28515625" style="17" customWidth="1"/>
    <col min="30" max="30" width="6.5703125" style="17" customWidth="1"/>
    <col min="31" max="31" width="8.5703125" style="17" customWidth="1"/>
    <col min="32" max="32" width="8" style="17" customWidth="1"/>
    <col min="33" max="34" width="6.140625" style="17" customWidth="1"/>
    <col min="35" max="35" width="8.140625" style="17" customWidth="1"/>
    <col min="36" max="36" width="7.7109375" style="17" customWidth="1"/>
    <col min="37" max="38" width="7.140625" style="17" customWidth="1"/>
    <col min="39" max="39" width="7.7109375" style="17" customWidth="1"/>
    <col min="40" max="42" width="7.140625" style="17" customWidth="1"/>
    <col min="43" max="43" width="8.28515625" style="17" customWidth="1"/>
    <col min="44" max="44" width="7.7109375" style="17" customWidth="1"/>
    <col min="45" max="46" width="7.140625" style="17" customWidth="1"/>
    <col min="47" max="47" width="8.140625" style="17" customWidth="1"/>
    <col min="48" max="48" width="12.85546875" style="17" customWidth="1"/>
    <col min="49" max="49" width="12" style="17" customWidth="1"/>
    <col min="50" max="50" width="9.140625" style="17"/>
    <col min="51" max="51" width="11.28515625" style="17" customWidth="1"/>
    <col min="52" max="52" width="12.140625" style="17" customWidth="1"/>
    <col min="53" max="16384" width="9.140625" style="17"/>
  </cols>
  <sheetData>
    <row r="1" spans="1:24" s="51" customFormat="1" x14ac:dyDescent="0.2">
      <c r="A1" s="153"/>
      <c r="B1" s="153">
        <v>95</v>
      </c>
      <c r="C1" s="153">
        <v>96</v>
      </c>
      <c r="D1" s="153"/>
      <c r="E1" s="153"/>
      <c r="F1" s="153">
        <v>97</v>
      </c>
      <c r="G1" s="153">
        <v>98</v>
      </c>
      <c r="H1" s="153"/>
      <c r="I1" s="153"/>
      <c r="J1" s="153">
        <v>99</v>
      </c>
      <c r="K1" s="153">
        <v>100</v>
      </c>
      <c r="L1" s="153"/>
      <c r="M1" s="153"/>
      <c r="N1" s="153">
        <v>101</v>
      </c>
      <c r="O1" s="153">
        <v>102</v>
      </c>
      <c r="P1" s="153"/>
      <c r="Q1" s="153"/>
      <c r="R1" s="153">
        <v>103</v>
      </c>
      <c r="S1" s="153">
        <v>104</v>
      </c>
      <c r="T1" s="153"/>
      <c r="U1" s="153"/>
      <c r="V1" s="153"/>
      <c r="W1" s="153"/>
      <c r="X1" s="153"/>
    </row>
    <row r="2" spans="1:24" ht="18.75" x14ac:dyDescent="0.3">
      <c r="A2" s="154" t="s">
        <v>20</v>
      </c>
      <c r="B2" s="154"/>
      <c r="C2" s="154"/>
      <c r="D2" s="154"/>
      <c r="E2" s="154"/>
      <c r="F2" s="132"/>
      <c r="G2" s="65" t="str">
        <f>CONCATENATE(TEXT(Данные!$B$1,"ДД ММММ ГГГГ"), "   г.")</f>
        <v>20 Декабрь 2023   г.</v>
      </c>
      <c r="H2" s="132"/>
      <c r="I2" s="155"/>
      <c r="J2" s="126"/>
      <c r="K2" s="156" t="s">
        <v>25</v>
      </c>
      <c r="L2" s="157"/>
      <c r="M2" s="158"/>
      <c r="N2" s="158"/>
      <c r="O2" s="126"/>
      <c r="P2" s="154" t="s">
        <v>84</v>
      </c>
      <c r="Q2" s="429" t="s">
        <v>85</v>
      </c>
      <c r="R2" s="422"/>
      <c r="S2" s="422"/>
      <c r="T2" s="422"/>
      <c r="U2" s="422"/>
      <c r="V2" s="422"/>
      <c r="W2" s="422"/>
      <c r="X2" s="422"/>
    </row>
    <row r="3" spans="1:24" x14ac:dyDescent="0.2">
      <c r="A3" s="126"/>
      <c r="B3" s="126"/>
      <c r="C3" s="126"/>
      <c r="D3" s="126"/>
      <c r="E3" s="126"/>
      <c r="F3" s="159" t="s">
        <v>21</v>
      </c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59" t="s">
        <v>23</v>
      </c>
      <c r="V3" s="126"/>
      <c r="W3" s="126"/>
      <c r="X3" s="126"/>
    </row>
    <row r="4" spans="1:24" ht="19.5" x14ac:dyDescent="0.35">
      <c r="A4" s="126" t="s">
        <v>16</v>
      </c>
      <c r="B4" s="132"/>
      <c r="C4" s="160" t="s">
        <v>207</v>
      </c>
      <c r="D4" s="132"/>
      <c r="E4" s="132"/>
      <c r="F4" s="132"/>
      <c r="G4" s="132"/>
      <c r="H4" s="132"/>
      <c r="I4" s="132"/>
      <c r="J4" s="126"/>
      <c r="K4" s="154" t="s">
        <v>24</v>
      </c>
      <c r="L4" s="126"/>
      <c r="M4" s="126"/>
      <c r="N4" s="132"/>
      <c r="O4" s="161">
        <v>10</v>
      </c>
      <c r="P4" s="132"/>
      <c r="Q4" s="154" t="s">
        <v>26</v>
      </c>
      <c r="R4" s="126"/>
      <c r="S4" s="126"/>
      <c r="T4" s="126"/>
      <c r="U4" s="126"/>
      <c r="V4" s="126"/>
      <c r="W4" s="126"/>
      <c r="X4" s="126"/>
    </row>
    <row r="5" spans="1:24" ht="13.5" thickBot="1" x14ac:dyDescent="0.25">
      <c r="A5" s="126"/>
      <c r="B5" s="159" t="s">
        <v>19</v>
      </c>
      <c r="C5" s="126"/>
      <c r="D5" s="126"/>
      <c r="E5" s="126"/>
      <c r="F5" s="126"/>
      <c r="G5" s="126"/>
      <c r="H5" s="126"/>
      <c r="I5" s="126"/>
      <c r="J5" s="126"/>
      <c r="K5" s="154"/>
      <c r="L5" s="154"/>
      <c r="M5" s="126"/>
      <c r="N5" s="162"/>
      <c r="O5" s="163"/>
      <c r="P5" s="162"/>
      <c r="Q5" s="126"/>
      <c r="R5" s="126"/>
      <c r="S5" s="126"/>
      <c r="T5" s="126"/>
      <c r="U5" s="126"/>
      <c r="V5" s="126"/>
      <c r="W5" s="126" t="s">
        <v>2</v>
      </c>
      <c r="X5" s="126"/>
    </row>
    <row r="6" spans="1:24" x14ac:dyDescent="0.2">
      <c r="A6" s="409" t="s">
        <v>76</v>
      </c>
      <c r="B6" s="164" t="s">
        <v>17</v>
      </c>
      <c r="C6" s="165"/>
      <c r="D6" s="166">
        <v>8</v>
      </c>
      <c r="E6" s="167"/>
      <c r="F6" s="164" t="s">
        <v>17</v>
      </c>
      <c r="G6" s="165"/>
      <c r="H6" s="166">
        <v>15</v>
      </c>
      <c r="I6" s="167"/>
      <c r="J6" s="164" t="s">
        <v>17</v>
      </c>
      <c r="K6" s="165"/>
      <c r="L6" s="166">
        <v>15</v>
      </c>
      <c r="M6" s="167"/>
      <c r="N6" s="164" t="s">
        <v>17</v>
      </c>
      <c r="O6" s="165"/>
      <c r="P6" s="166" t="s">
        <v>2</v>
      </c>
      <c r="Q6" s="167"/>
      <c r="R6" s="164" t="s">
        <v>17</v>
      </c>
      <c r="S6" s="165"/>
      <c r="T6" s="166">
        <v>7</v>
      </c>
      <c r="U6" s="166"/>
      <c r="V6" s="409" t="s">
        <v>76</v>
      </c>
      <c r="W6" s="165" t="s">
        <v>2</v>
      </c>
      <c r="X6" s="168"/>
    </row>
    <row r="7" spans="1:24" x14ac:dyDescent="0.2">
      <c r="A7" s="410"/>
      <c r="B7" s="169" t="s">
        <v>18</v>
      </c>
      <c r="C7" s="162"/>
      <c r="D7" s="162"/>
      <c r="E7" s="170"/>
      <c r="F7" s="169" t="s">
        <v>18</v>
      </c>
      <c r="G7" s="162"/>
      <c r="H7" s="162"/>
      <c r="I7" s="170"/>
      <c r="J7" s="169" t="s">
        <v>18</v>
      </c>
      <c r="K7" s="162"/>
      <c r="L7" s="162"/>
      <c r="M7" s="170"/>
      <c r="N7" s="169" t="s">
        <v>18</v>
      </c>
      <c r="O7" s="162"/>
      <c r="P7" s="162"/>
      <c r="Q7" s="170"/>
      <c r="R7" s="169" t="s">
        <v>18</v>
      </c>
      <c r="S7" s="162"/>
      <c r="T7" s="162"/>
      <c r="U7" s="162"/>
      <c r="V7" s="410"/>
      <c r="W7" s="162"/>
      <c r="X7" s="170"/>
    </row>
    <row r="8" spans="1:24" x14ac:dyDescent="0.2">
      <c r="A8" s="410"/>
      <c r="C8" s="17" t="s">
        <v>208</v>
      </c>
      <c r="D8" s="132"/>
      <c r="E8" s="172"/>
      <c r="F8" s="171"/>
      <c r="G8" s="438" t="s">
        <v>208</v>
      </c>
      <c r="H8" s="438"/>
      <c r="I8" s="172"/>
      <c r="J8" s="171"/>
      <c r="K8" s="132" t="s">
        <v>210</v>
      </c>
      <c r="L8" s="132"/>
      <c r="M8" s="172"/>
      <c r="N8" s="171"/>
      <c r="O8" s="132" t="s">
        <v>209</v>
      </c>
      <c r="P8" s="132"/>
      <c r="Q8" s="172"/>
      <c r="R8" s="132" t="s">
        <v>211</v>
      </c>
      <c r="S8"/>
      <c r="T8" s="132"/>
      <c r="U8" s="132"/>
      <c r="V8" s="410"/>
      <c r="W8" s="426" t="s">
        <v>61</v>
      </c>
      <c r="X8" s="427"/>
    </row>
    <row r="9" spans="1:24" x14ac:dyDescent="0.2">
      <c r="A9" s="410"/>
      <c r="B9" s="173" t="s">
        <v>15</v>
      </c>
      <c r="C9" s="174"/>
      <c r="D9" s="174"/>
      <c r="E9" s="175"/>
      <c r="F9" s="173" t="s">
        <v>15</v>
      </c>
      <c r="G9" s="174" t="s">
        <v>2</v>
      </c>
      <c r="H9" s="174" t="s">
        <v>2</v>
      </c>
      <c r="I9" s="175"/>
      <c r="J9" s="173" t="s">
        <v>15</v>
      </c>
      <c r="K9" s="174" t="s">
        <v>2</v>
      </c>
      <c r="L9" s="174"/>
      <c r="M9" s="175"/>
      <c r="N9" s="173" t="s">
        <v>15</v>
      </c>
      <c r="O9" s="174" t="s">
        <v>2</v>
      </c>
      <c r="P9" s="174"/>
      <c r="Q9" s="175"/>
      <c r="R9" s="173" t="s">
        <v>15</v>
      </c>
      <c r="S9" s="174" t="s">
        <v>2</v>
      </c>
      <c r="T9" s="174"/>
      <c r="U9" s="174"/>
      <c r="V9" s="410"/>
      <c r="W9" s="426" t="s">
        <v>62</v>
      </c>
      <c r="X9" s="427"/>
    </row>
    <row r="10" spans="1:24" x14ac:dyDescent="0.2">
      <c r="A10" s="410"/>
      <c r="B10" s="171" t="s">
        <v>14</v>
      </c>
      <c r="C10" s="132"/>
      <c r="D10" s="174">
        <v>900</v>
      </c>
      <c r="E10" s="176">
        <v>4000</v>
      </c>
      <c r="F10" s="171" t="s">
        <v>14</v>
      </c>
      <c r="G10" s="132"/>
      <c r="H10" s="174">
        <v>900</v>
      </c>
      <c r="I10" s="176">
        <v>80</v>
      </c>
      <c r="J10" s="171" t="s">
        <v>14</v>
      </c>
      <c r="K10" s="132"/>
      <c r="L10" s="174">
        <v>360</v>
      </c>
      <c r="M10" s="176">
        <v>2000</v>
      </c>
      <c r="N10" s="171" t="s">
        <v>14</v>
      </c>
      <c r="O10" s="132"/>
      <c r="P10" s="174">
        <v>900</v>
      </c>
      <c r="Q10" s="176">
        <v>2000</v>
      </c>
      <c r="R10" s="171" t="s">
        <v>14</v>
      </c>
      <c r="S10" s="132"/>
      <c r="T10" s="174">
        <v>900</v>
      </c>
      <c r="U10" s="382">
        <v>1000</v>
      </c>
      <c r="V10" s="410"/>
      <c r="W10" s="162" t="s">
        <v>2</v>
      </c>
      <c r="X10" s="178">
        <v>4000</v>
      </c>
    </row>
    <row r="11" spans="1:24" x14ac:dyDescent="0.2">
      <c r="A11" s="410"/>
      <c r="B11" s="173" t="s">
        <v>7</v>
      </c>
      <c r="C11" s="179"/>
      <c r="D11" s="180" t="s">
        <v>9</v>
      </c>
      <c r="E11" s="181"/>
      <c r="F11" s="173" t="s">
        <v>7</v>
      </c>
      <c r="G11" s="179"/>
      <c r="H11" s="180" t="s">
        <v>9</v>
      </c>
      <c r="I11" s="181"/>
      <c r="J11" s="173" t="s">
        <v>7</v>
      </c>
      <c r="K11" s="179"/>
      <c r="L11" s="180" t="s">
        <v>9</v>
      </c>
      <c r="M11" s="181"/>
      <c r="N11" s="173" t="s">
        <v>7</v>
      </c>
      <c r="O11" s="179"/>
      <c r="P11" s="180" t="s">
        <v>9</v>
      </c>
      <c r="Q11" s="181"/>
      <c r="R11" s="173" t="s">
        <v>7</v>
      </c>
      <c r="S11" s="179"/>
      <c r="T11" s="180" t="s">
        <v>9</v>
      </c>
      <c r="U11" s="182"/>
      <c r="V11" s="410"/>
      <c r="W11" s="162" t="s">
        <v>2</v>
      </c>
      <c r="X11" s="170"/>
    </row>
    <row r="12" spans="1:24" ht="13.5" thickBot="1" x14ac:dyDescent="0.25">
      <c r="A12" s="410"/>
      <c r="B12" s="171" t="s">
        <v>8</v>
      </c>
      <c r="C12" s="183"/>
      <c r="D12" s="118"/>
      <c r="E12" s="172"/>
      <c r="F12" s="171" t="s">
        <v>8</v>
      </c>
      <c r="G12" s="183"/>
      <c r="H12" s="118"/>
      <c r="I12" s="172"/>
      <c r="J12" s="171" t="s">
        <v>8</v>
      </c>
      <c r="K12" s="183"/>
      <c r="L12" s="118"/>
      <c r="M12" s="172"/>
      <c r="N12" s="171" t="s">
        <v>8</v>
      </c>
      <c r="O12" s="183"/>
      <c r="P12" s="118"/>
      <c r="Q12" s="172"/>
      <c r="R12" s="171" t="s">
        <v>8</v>
      </c>
      <c r="S12" s="183"/>
      <c r="T12" s="118"/>
      <c r="U12" s="132"/>
      <c r="V12" s="410"/>
      <c r="W12" s="184"/>
      <c r="X12" s="185"/>
    </row>
    <row r="13" spans="1:24" x14ac:dyDescent="0.2">
      <c r="A13" s="410"/>
      <c r="B13" s="107" t="s">
        <v>3</v>
      </c>
      <c r="C13" s="105" t="s">
        <v>5</v>
      </c>
      <c r="D13" s="105" t="s">
        <v>10</v>
      </c>
      <c r="E13" s="106" t="s">
        <v>12</v>
      </c>
      <c r="F13" s="107" t="s">
        <v>3</v>
      </c>
      <c r="G13" s="105" t="s">
        <v>5</v>
      </c>
      <c r="H13" s="105" t="s">
        <v>10</v>
      </c>
      <c r="I13" s="106" t="s">
        <v>12</v>
      </c>
      <c r="J13" s="107" t="s">
        <v>3</v>
      </c>
      <c r="K13" s="105" t="s">
        <v>5</v>
      </c>
      <c r="L13" s="105" t="s">
        <v>10</v>
      </c>
      <c r="M13" s="106" t="s">
        <v>12</v>
      </c>
      <c r="N13" s="107" t="s">
        <v>3</v>
      </c>
      <c r="O13" s="105" t="s">
        <v>5</v>
      </c>
      <c r="P13" s="105" t="s">
        <v>10</v>
      </c>
      <c r="Q13" s="106" t="s">
        <v>12</v>
      </c>
      <c r="R13" s="107" t="s">
        <v>3</v>
      </c>
      <c r="S13" s="105" t="s">
        <v>5</v>
      </c>
      <c r="T13" s="105" t="s">
        <v>10</v>
      </c>
      <c r="U13" s="186" t="s">
        <v>12</v>
      </c>
      <c r="V13" s="410"/>
      <c r="W13" s="187" t="s">
        <v>10</v>
      </c>
      <c r="X13" s="188" t="s">
        <v>12</v>
      </c>
    </row>
    <row r="14" spans="1:24" ht="13.5" thickBot="1" x14ac:dyDescent="0.25">
      <c r="A14" s="410"/>
      <c r="B14" s="189" t="s">
        <v>4</v>
      </c>
      <c r="C14" s="190" t="s">
        <v>6</v>
      </c>
      <c r="D14" s="190" t="s">
        <v>11</v>
      </c>
      <c r="E14" s="188" t="s">
        <v>13</v>
      </c>
      <c r="F14" s="189" t="s">
        <v>4</v>
      </c>
      <c r="G14" s="190" t="s">
        <v>6</v>
      </c>
      <c r="H14" s="190" t="s">
        <v>11</v>
      </c>
      <c r="I14" s="188" t="s">
        <v>13</v>
      </c>
      <c r="J14" s="189" t="s">
        <v>4</v>
      </c>
      <c r="K14" s="190" t="s">
        <v>6</v>
      </c>
      <c r="L14" s="190" t="s">
        <v>11</v>
      </c>
      <c r="M14" s="188" t="s">
        <v>13</v>
      </c>
      <c r="N14" s="189" t="s">
        <v>4</v>
      </c>
      <c r="O14" s="190" t="s">
        <v>6</v>
      </c>
      <c r="P14" s="190" t="s">
        <v>11</v>
      </c>
      <c r="Q14" s="188" t="s">
        <v>13</v>
      </c>
      <c r="R14" s="189" t="s">
        <v>4</v>
      </c>
      <c r="S14" s="190" t="s">
        <v>6</v>
      </c>
      <c r="T14" s="190" t="s">
        <v>11</v>
      </c>
      <c r="U14" s="191" t="s">
        <v>13</v>
      </c>
      <c r="V14" s="410"/>
      <c r="W14" s="187" t="s">
        <v>11</v>
      </c>
      <c r="X14" s="188" t="s">
        <v>13</v>
      </c>
    </row>
    <row r="15" spans="1:24" s="29" customFormat="1" x14ac:dyDescent="0.2">
      <c r="A15" s="321">
        <f ca="1">INDIRECT(ADDRESS(Данные!$A7,4,1,1,"Данные"), 1)</f>
        <v>45280</v>
      </c>
      <c r="B15" s="120">
        <f ca="1">ROUND(INDIRECT(ADDRESS(Данные!$A7,B$1,1,1,"Данные"), 1),2)</f>
        <v>3419.28</v>
      </c>
      <c r="C15" s="347">
        <f ca="1">ROUND(INDIRECT(ADDRESS(Данные!$A7,C$1,1,1,"Данные"), 1),2)</f>
        <v>744.83</v>
      </c>
      <c r="D15" s="121"/>
      <c r="E15" s="122"/>
      <c r="F15" s="192">
        <f ca="1">ROUND(INDIRECT(ADDRESS(Данные!$A7,F$1,1,1,"Данные"), 1),2)</f>
        <v>3163.82</v>
      </c>
      <c r="G15" s="347">
        <f ca="1">ROUND(INDIRECT(ADDRESS(Данные!$A7,G$1,1,1,"Данные"), 1),2)</f>
        <v>539.21</v>
      </c>
      <c r="H15" s="121"/>
      <c r="I15" s="124"/>
      <c r="J15" s="192">
        <f ca="1">ROUND(INDIRECT(ADDRESS(Данные!$A7,J$1,1,1,"Данные"), 1),2)</f>
        <v>965.64</v>
      </c>
      <c r="K15" s="347">
        <f ca="1">ROUND(INDIRECT(ADDRESS(Данные!$A7,K$1,1,1,"Данные"), 1),2)</f>
        <v>333.39</v>
      </c>
      <c r="L15" s="121"/>
      <c r="M15" s="124"/>
      <c r="N15" s="192">
        <f ca="1">ROUND(INDIRECT(ADDRESS(Данные!$A7,N$1,1,1,"Данные"), 1),2)</f>
        <v>3838.24</v>
      </c>
      <c r="O15" s="347">
        <f ca="1">ROUND(INDIRECT(ADDRESS(Данные!$A7,O$1,1,1,"Данные"), 1),2)</f>
        <v>750.73</v>
      </c>
      <c r="P15" s="121"/>
      <c r="Q15" s="124"/>
      <c r="R15" s="192">
        <f ca="1">ROUND(INDIRECT(ADDRESS(Данные!$A7,R$1,1,1,"Данные"), 1),2)</f>
        <v>2179.39</v>
      </c>
      <c r="S15" s="347">
        <f ca="1">ROUND(INDIRECT(ADDRESS(Данные!$A7,S$1,1,1,"Данные"), 1),2)</f>
        <v>153.66</v>
      </c>
      <c r="T15" s="121"/>
      <c r="U15" s="124"/>
      <c r="V15" s="125">
        <f ca="1">$A15</f>
        <v>45280</v>
      </c>
      <c r="W15" s="334" t="s">
        <v>2</v>
      </c>
      <c r="X15" s="167" t="s">
        <v>2</v>
      </c>
    </row>
    <row r="16" spans="1:24" s="29" customFormat="1" x14ac:dyDescent="0.2">
      <c r="A16" s="324">
        <f ca="1">INDIRECT(ADDRESS(Данные!$A8,4,1,1,"Данные"), 1)</f>
        <v>45280.020833333336</v>
      </c>
      <c r="B16" s="353">
        <f ca="1">ROUND(INDIRECT(ADDRESS(Данные!$A8,B$1,1,1,"Данные"), 1),2)</f>
        <v>3419.39</v>
      </c>
      <c r="C16" s="353">
        <f ca="1">ROUND(INDIRECT(ADDRESS(Данные!$A8,C$1,1,1,"Данные"), 1),2)</f>
        <v>744.85</v>
      </c>
      <c r="D16" s="152">
        <f ca="1">(B16-B15)*D$10</f>
        <v>98.999999999705324</v>
      </c>
      <c r="E16" s="196">
        <f ca="1">(C16-C15)*D$10</f>
        <v>17.999999999983629</v>
      </c>
      <c r="F16" s="349">
        <f ca="1">ROUND(INDIRECT(ADDRESS(Данные!$A8,F$1,1,1,"Данные"), 1),2)</f>
        <v>3163.82</v>
      </c>
      <c r="G16" s="353">
        <f ca="1">ROUND(INDIRECT(ADDRESS(Данные!$A8,G$1,1,1,"Данные"), 1),2)</f>
        <v>539.21</v>
      </c>
      <c r="H16" s="152">
        <f ca="1">(F16-F15)*H$10</f>
        <v>0</v>
      </c>
      <c r="I16" s="195">
        <f ca="1">(G16-G15)*H$10</f>
        <v>0</v>
      </c>
      <c r="J16" s="349">
        <f ca="1">ROUND(INDIRECT(ADDRESS(Данные!$A8,J$1,1,1,"Данные"), 1),2)</f>
        <v>965.64</v>
      </c>
      <c r="K16" s="353">
        <f ca="1">ROUND(INDIRECT(ADDRESS(Данные!$A8,K$1,1,1,"Данные"), 1),2)</f>
        <v>333.39</v>
      </c>
      <c r="L16" s="152">
        <f ca="1">(J16-J15)*L$10</f>
        <v>0</v>
      </c>
      <c r="M16" s="195">
        <f ca="1">(K16-K15)*L$10</f>
        <v>0</v>
      </c>
      <c r="N16" s="349">
        <f ca="1">ROUND(INDIRECT(ADDRESS(Данные!$A8,N$1,1,1,"Данные"), 1),2)</f>
        <v>3838.4</v>
      </c>
      <c r="O16" s="353">
        <f ca="1">ROUND(INDIRECT(ADDRESS(Данные!$A8,O$1,1,1,"Данные"), 1),2)</f>
        <v>750.74</v>
      </c>
      <c r="P16" s="152">
        <f ca="1">(N16-N15)*P$10</f>
        <v>144.00000000027831</v>
      </c>
      <c r="Q16" s="195">
        <f ca="1">(O16-O15)*P$10</f>
        <v>8.9999999999918145</v>
      </c>
      <c r="R16" s="349">
        <f ca="1">ROUND(INDIRECT(ADDRESS(Данные!$A8,R$1,1,1,"Данные"), 1),2)</f>
        <v>2179.5500000000002</v>
      </c>
      <c r="S16" s="353">
        <f ca="1">ROUND(INDIRECT(ADDRESS(Данные!$A8,S$1,1,1,"Данные"), 1),2)</f>
        <v>153.66999999999999</v>
      </c>
      <c r="T16" s="152">
        <f ca="1">(R16-R15)*T$10</f>
        <v>144.00000000027831</v>
      </c>
      <c r="U16" s="195">
        <f ca="1">(S16-S15)*T$10</f>
        <v>8.9999999999918145</v>
      </c>
      <c r="V16" s="294">
        <f t="shared" ref="V16:V63" ca="1" si="0">$A16</f>
        <v>45280.020833333336</v>
      </c>
      <c r="W16" s="335">
        <f ca="1">D16+H16+L16+P16+T16</f>
        <v>387.00000000026193</v>
      </c>
      <c r="X16" s="197">
        <f ca="1">E16+I16+M16+Q16+U16</f>
        <v>35.999999999967258</v>
      </c>
    </row>
    <row r="17" spans="1:24" s="29" customFormat="1" x14ac:dyDescent="0.2">
      <c r="A17" s="324">
        <f ca="1">INDIRECT(ADDRESS(Данные!$A9,4,1,1,"Данные"), 1)</f>
        <v>45280.041666666664</v>
      </c>
      <c r="B17" s="353">
        <f ca="1">ROUND(INDIRECT(ADDRESS(Данные!$A9,B$1,1,1,"Данные"), 1),2)</f>
        <v>3419.48</v>
      </c>
      <c r="C17" s="353">
        <f ca="1">ROUND(INDIRECT(ADDRESS(Данные!$A9,C$1,1,1,"Данные"), 1),2)</f>
        <v>744.87</v>
      </c>
      <c r="D17" s="152">
        <f ca="1">(B17-B15)*D$10</f>
        <v>179.99999999983629</v>
      </c>
      <c r="E17" s="196">
        <f ca="1">(C17-C15)*D$10</f>
        <v>35.999999999967258</v>
      </c>
      <c r="F17" s="349">
        <f ca="1">ROUND(INDIRECT(ADDRESS(Данные!$A9,F$1,1,1,"Данные"), 1),2)</f>
        <v>3163.82</v>
      </c>
      <c r="G17" s="353">
        <f ca="1">ROUND(INDIRECT(ADDRESS(Данные!$A9,G$1,1,1,"Данные"), 1),2)</f>
        <v>539.21</v>
      </c>
      <c r="H17" s="152">
        <f ca="1">(F17-F15)*H$10</f>
        <v>0</v>
      </c>
      <c r="I17" s="195">
        <f ca="1">(G17-G15)*H$10</f>
        <v>0</v>
      </c>
      <c r="J17" s="349">
        <f ca="1">ROUND(INDIRECT(ADDRESS(Данные!$A9,J$1,1,1,"Данные"), 1),2)</f>
        <v>965.64</v>
      </c>
      <c r="K17" s="353">
        <f ca="1">ROUND(INDIRECT(ADDRESS(Данные!$A9,K$1,1,1,"Данные"), 1),2)</f>
        <v>333.39</v>
      </c>
      <c r="L17" s="152">
        <f ca="1">(J17-J15)*L$10</f>
        <v>0</v>
      </c>
      <c r="M17" s="195">
        <f ca="1">(K17-K15)*L$10</f>
        <v>0</v>
      </c>
      <c r="N17" s="349">
        <f ca="1">ROUND(INDIRECT(ADDRESS(Данные!$A9,N$1,1,1,"Данные"), 1),2)</f>
        <v>3838.56</v>
      </c>
      <c r="O17" s="353">
        <f ca="1">ROUND(INDIRECT(ADDRESS(Данные!$A9,O$1,1,1,"Данные"), 1),2)</f>
        <v>750.76</v>
      </c>
      <c r="P17" s="152">
        <f ca="1">(N17-N15)*P$10</f>
        <v>288.00000000014734</v>
      </c>
      <c r="Q17" s="195">
        <f ca="1">(O17-O15)*P$10</f>
        <v>26.999999999975444</v>
      </c>
      <c r="R17" s="349">
        <f ca="1">ROUND(INDIRECT(ADDRESS(Данные!$A9,R$1,1,1,"Данные"), 1),2)</f>
        <v>2179.71</v>
      </c>
      <c r="S17" s="353">
        <f ca="1">ROUND(INDIRECT(ADDRESS(Данные!$A9,S$1,1,1,"Данные"), 1),2)</f>
        <v>153.68</v>
      </c>
      <c r="T17" s="152">
        <f ca="1">(R17-R15)*T$10</f>
        <v>288.00000000014734</v>
      </c>
      <c r="U17" s="195">
        <f ca="1">(S17-S15)*T$10</f>
        <v>18.000000000009209</v>
      </c>
      <c r="V17" s="294">
        <f t="shared" ca="1" si="0"/>
        <v>45280.041666666664</v>
      </c>
      <c r="W17" s="335">
        <f t="shared" ref="W17:X63" ca="1" si="1">D17+H17+L17+P17+T17</f>
        <v>756.00000000013097</v>
      </c>
      <c r="X17" s="197">
        <f t="shared" ca="1" si="1"/>
        <v>80.99999999995191</v>
      </c>
    </row>
    <row r="18" spans="1:24" s="29" customFormat="1" x14ac:dyDescent="0.2">
      <c r="A18" s="324">
        <f ca="1">INDIRECT(ADDRESS(Данные!$A10,4,1,1,"Данные"), 1)</f>
        <v>45280.0625</v>
      </c>
      <c r="B18" s="353">
        <f ca="1">ROUND(INDIRECT(ADDRESS(Данные!$A10,B$1,1,1,"Данные"), 1),2)</f>
        <v>3419.56</v>
      </c>
      <c r="C18" s="353">
        <f ca="1">ROUND(INDIRECT(ADDRESS(Данные!$A10,C$1,1,1,"Данные"), 1),2)</f>
        <v>744.89</v>
      </c>
      <c r="D18" s="152">
        <f ca="1">(B18-B17)*D$10</f>
        <v>71.999999999934516</v>
      </c>
      <c r="E18" s="196">
        <f ca="1">(C18-C17)*D$10</f>
        <v>17.999999999983629</v>
      </c>
      <c r="F18" s="349">
        <f ca="1">ROUND(INDIRECT(ADDRESS(Данные!$A10,F$1,1,1,"Данные"), 1),2)</f>
        <v>3163.82</v>
      </c>
      <c r="G18" s="353">
        <f ca="1">ROUND(INDIRECT(ADDRESS(Данные!$A10,G$1,1,1,"Данные"), 1),2)</f>
        <v>539.21</v>
      </c>
      <c r="H18" s="152">
        <f ca="1">(F18-F17)*H$10</f>
        <v>0</v>
      </c>
      <c r="I18" s="195">
        <f ca="1">(G18-G17)*H$10</f>
        <v>0</v>
      </c>
      <c r="J18" s="349">
        <f ca="1">ROUND(INDIRECT(ADDRESS(Данные!$A10,J$1,1,1,"Данные"), 1),2)</f>
        <v>965.64</v>
      </c>
      <c r="K18" s="353">
        <f ca="1">ROUND(INDIRECT(ADDRESS(Данные!$A10,K$1,1,1,"Данные"), 1),2)</f>
        <v>333.39</v>
      </c>
      <c r="L18" s="152">
        <f ca="1">(J18-J17)*L$10</f>
        <v>0</v>
      </c>
      <c r="M18" s="195">
        <f ca="1">(K18-K17)*L$10</f>
        <v>0</v>
      </c>
      <c r="N18" s="349">
        <f ca="1">ROUND(INDIRECT(ADDRESS(Данные!$A10,N$1,1,1,"Данные"), 1),2)</f>
        <v>3838.72</v>
      </c>
      <c r="O18" s="353">
        <f ca="1">ROUND(INDIRECT(ADDRESS(Данные!$A10,O$1,1,1,"Данные"), 1),2)</f>
        <v>750.77</v>
      </c>
      <c r="P18" s="152">
        <f ca="1">(N18-N17)*P$10</f>
        <v>143.99999999986903</v>
      </c>
      <c r="Q18" s="195">
        <f ca="1">(O18-O17)*P$10</f>
        <v>8.9999999999918145</v>
      </c>
      <c r="R18" s="349">
        <f ca="1">ROUND(INDIRECT(ADDRESS(Данные!$A10,R$1,1,1,"Данные"), 1),2)</f>
        <v>2179.87</v>
      </c>
      <c r="S18" s="353">
        <f ca="1">ROUND(INDIRECT(ADDRESS(Данные!$A10,S$1,1,1,"Данные"), 1),2)</f>
        <v>153.68</v>
      </c>
      <c r="T18" s="152">
        <f ca="1">(R18-R17)*T$10</f>
        <v>143.99999999986903</v>
      </c>
      <c r="U18" s="195">
        <f ca="1">(S18-S17)*T$10</f>
        <v>0</v>
      </c>
      <c r="V18" s="294">
        <f t="shared" ca="1" si="0"/>
        <v>45280.0625</v>
      </c>
      <c r="W18" s="335">
        <f t="shared" ca="1" si="1"/>
        <v>359.99999999967258</v>
      </c>
      <c r="X18" s="197">
        <f t="shared" ca="1" si="1"/>
        <v>26.999999999975444</v>
      </c>
    </row>
    <row r="19" spans="1:24" s="29" customFormat="1" x14ac:dyDescent="0.2">
      <c r="A19" s="324">
        <f ca="1">INDIRECT(ADDRESS(Данные!$A11,4,1,1,"Данные"), 1)</f>
        <v>45280.083333333336</v>
      </c>
      <c r="B19" s="353">
        <f ca="1">ROUND(INDIRECT(ADDRESS(Данные!$A11,B$1,1,1,"Данные"), 1),2)</f>
        <v>3419.64</v>
      </c>
      <c r="C19" s="353">
        <f ca="1">ROUND(INDIRECT(ADDRESS(Данные!$A11,C$1,1,1,"Данные"), 1),2)</f>
        <v>744.91</v>
      </c>
      <c r="D19" s="152">
        <f ca="1">(B19-B17)*D$10</f>
        <v>143.99999999986903</v>
      </c>
      <c r="E19" s="196">
        <f ca="1">(C19-C17)*D$10</f>
        <v>35.999999999967258</v>
      </c>
      <c r="F19" s="349">
        <f ca="1">ROUND(INDIRECT(ADDRESS(Данные!$A11,F$1,1,1,"Данные"), 1),2)</f>
        <v>3163.82</v>
      </c>
      <c r="G19" s="353">
        <f ca="1">ROUND(INDIRECT(ADDRESS(Данные!$A11,G$1,1,1,"Данные"), 1),2)</f>
        <v>539.21</v>
      </c>
      <c r="H19" s="152">
        <f ca="1">(F19-F17)*H$10</f>
        <v>0</v>
      </c>
      <c r="I19" s="195">
        <f ca="1">(G19-G17)*H$10</f>
        <v>0</v>
      </c>
      <c r="J19" s="349">
        <f ca="1">ROUND(INDIRECT(ADDRESS(Данные!$A11,J$1,1,1,"Данные"), 1),2)</f>
        <v>965.64</v>
      </c>
      <c r="K19" s="353">
        <f ca="1">ROUND(INDIRECT(ADDRESS(Данные!$A11,K$1,1,1,"Данные"), 1),2)</f>
        <v>333.4</v>
      </c>
      <c r="L19" s="152">
        <f ca="1">(J19-J17)*L$10</f>
        <v>0</v>
      </c>
      <c r="M19" s="195">
        <f ca="1">(K19-K17)*L$10</f>
        <v>3.5999999999967258</v>
      </c>
      <c r="N19" s="349">
        <f ca="1">ROUND(INDIRECT(ADDRESS(Данные!$A11,N$1,1,1,"Данные"), 1),2)</f>
        <v>3838.88</v>
      </c>
      <c r="O19" s="353">
        <f ca="1">ROUND(INDIRECT(ADDRESS(Данные!$A11,O$1,1,1,"Данные"), 1),2)</f>
        <v>750.78</v>
      </c>
      <c r="P19" s="152">
        <f ca="1">(N19-N17)*P$10</f>
        <v>288.00000000014734</v>
      </c>
      <c r="Q19" s="195">
        <f ca="1">(O19-O17)*P$10</f>
        <v>17.999999999983629</v>
      </c>
      <c r="R19" s="349">
        <f ca="1">ROUND(INDIRECT(ADDRESS(Данные!$A11,R$1,1,1,"Данные"), 1),2)</f>
        <v>2180.0300000000002</v>
      </c>
      <c r="S19" s="353">
        <f ca="1">ROUND(INDIRECT(ADDRESS(Данные!$A11,S$1,1,1,"Данные"), 1),2)</f>
        <v>153.69</v>
      </c>
      <c r="T19" s="152">
        <f ca="1">(R19-R17)*T$10</f>
        <v>288.00000000014734</v>
      </c>
      <c r="U19" s="195">
        <f ca="1">(S19-S17)*T$10</f>
        <v>8.9999999999918145</v>
      </c>
      <c r="V19" s="294">
        <f t="shared" ca="1" si="0"/>
        <v>45280.083333333336</v>
      </c>
      <c r="W19" s="335">
        <f t="shared" ca="1" si="1"/>
        <v>720.00000000016371</v>
      </c>
      <c r="X19" s="197">
        <f t="shared" ca="1" si="1"/>
        <v>66.599999999939428</v>
      </c>
    </row>
    <row r="20" spans="1:24" s="29" customFormat="1" x14ac:dyDescent="0.2">
      <c r="A20" s="324">
        <f ca="1">INDIRECT(ADDRESS(Данные!$A12,4,1,1,"Данные"), 1)</f>
        <v>45280.104166666664</v>
      </c>
      <c r="B20" s="353">
        <f ca="1">ROUND(INDIRECT(ADDRESS(Данные!$A12,B$1,1,1,"Данные"), 1),2)</f>
        <v>3419.72</v>
      </c>
      <c r="C20" s="353">
        <f ca="1">ROUND(INDIRECT(ADDRESS(Данные!$A12,C$1,1,1,"Данные"), 1),2)</f>
        <v>744.93</v>
      </c>
      <c r="D20" s="152">
        <f ca="1">(B20-B19)*D$10</f>
        <v>71.999999999934516</v>
      </c>
      <c r="E20" s="196">
        <f ca="1">(C20-C19)*D$10</f>
        <v>17.999999999983629</v>
      </c>
      <c r="F20" s="349">
        <f ca="1">ROUND(INDIRECT(ADDRESS(Данные!$A12,F$1,1,1,"Данные"), 1),2)</f>
        <v>3163.82</v>
      </c>
      <c r="G20" s="353">
        <f ca="1">ROUND(INDIRECT(ADDRESS(Данные!$A12,G$1,1,1,"Данные"), 1),2)</f>
        <v>539.21</v>
      </c>
      <c r="H20" s="152">
        <f ca="1">(F20-F19)*H$10</f>
        <v>0</v>
      </c>
      <c r="I20" s="195">
        <f ca="1">(G20-G19)*H$10</f>
        <v>0</v>
      </c>
      <c r="J20" s="349">
        <f ca="1">ROUND(INDIRECT(ADDRESS(Данные!$A12,J$1,1,1,"Данные"), 1),2)</f>
        <v>965.64</v>
      </c>
      <c r="K20" s="353">
        <f ca="1">ROUND(INDIRECT(ADDRESS(Данные!$A12,K$1,1,1,"Данные"), 1),2)</f>
        <v>333.4</v>
      </c>
      <c r="L20" s="152">
        <f ca="1">(J20-J19)*L$10</f>
        <v>0</v>
      </c>
      <c r="M20" s="195">
        <f ca="1">(K20-K19)*L$10</f>
        <v>0</v>
      </c>
      <c r="N20" s="349">
        <f ca="1">ROUND(INDIRECT(ADDRESS(Данные!$A12,N$1,1,1,"Данные"), 1),2)</f>
        <v>3839.04</v>
      </c>
      <c r="O20" s="353">
        <f ca="1">ROUND(INDIRECT(ADDRESS(Данные!$A12,O$1,1,1,"Данные"), 1),2)</f>
        <v>750.8</v>
      </c>
      <c r="P20" s="152">
        <f ca="1">(N20-N19)*P$10</f>
        <v>143.99999999986903</v>
      </c>
      <c r="Q20" s="195">
        <f ca="1">(O20-O19)*P$10</f>
        <v>17.999999999983629</v>
      </c>
      <c r="R20" s="349">
        <f ca="1">ROUND(INDIRECT(ADDRESS(Данные!$A12,R$1,1,1,"Данные"), 1),2)</f>
        <v>2180.1999999999998</v>
      </c>
      <c r="S20" s="353">
        <f ca="1">ROUND(INDIRECT(ADDRESS(Данные!$A12,S$1,1,1,"Данные"), 1),2)</f>
        <v>153.69999999999999</v>
      </c>
      <c r="T20" s="152">
        <f ca="1">(R20-R19)*T$10</f>
        <v>152.99999999965621</v>
      </c>
      <c r="U20" s="195">
        <f ca="1">(S20-S19)*T$10</f>
        <v>8.9999999999918145</v>
      </c>
      <c r="V20" s="294">
        <f t="shared" ca="1" si="0"/>
        <v>45280.104166666664</v>
      </c>
      <c r="W20" s="335">
        <f t="shared" ca="1" si="1"/>
        <v>368.99999999945976</v>
      </c>
      <c r="X20" s="197">
        <f t="shared" ca="1" si="1"/>
        <v>44.999999999959073</v>
      </c>
    </row>
    <row r="21" spans="1:24" s="29" customFormat="1" x14ac:dyDescent="0.2">
      <c r="A21" s="324">
        <f ca="1">INDIRECT(ADDRESS(Данные!$A13,4,1,1,"Данные"), 1)</f>
        <v>45280.125</v>
      </c>
      <c r="B21" s="353">
        <f ca="1">ROUND(INDIRECT(ADDRESS(Данные!$A13,B$1,1,1,"Данные"), 1),2)</f>
        <v>3419.78</v>
      </c>
      <c r="C21" s="353">
        <f ca="1">ROUND(INDIRECT(ADDRESS(Данные!$A13,C$1,1,1,"Данные"), 1),2)</f>
        <v>744.95</v>
      </c>
      <c r="D21" s="152">
        <f ca="1">(B21-B19)*D$10</f>
        <v>126.00000000029468</v>
      </c>
      <c r="E21" s="196">
        <f ca="1">(C21-C19)*D$10</f>
        <v>36.000000000069576</v>
      </c>
      <c r="F21" s="349">
        <f ca="1">ROUND(INDIRECT(ADDRESS(Данные!$A13,F$1,1,1,"Данные"), 1),2)</f>
        <v>3163.82</v>
      </c>
      <c r="G21" s="353">
        <f ca="1">ROUND(INDIRECT(ADDRESS(Данные!$A13,G$1,1,1,"Данные"), 1),2)</f>
        <v>539.21</v>
      </c>
      <c r="H21" s="152">
        <f ca="1">(F21-F19)*H$10</f>
        <v>0</v>
      </c>
      <c r="I21" s="195">
        <f ca="1">(G21-G19)*H$10</f>
        <v>0</v>
      </c>
      <c r="J21" s="349">
        <f ca="1">ROUND(INDIRECT(ADDRESS(Данные!$A13,J$1,1,1,"Данные"), 1),2)</f>
        <v>965.64</v>
      </c>
      <c r="K21" s="353">
        <f ca="1">ROUND(INDIRECT(ADDRESS(Данные!$A13,K$1,1,1,"Данные"), 1),2)</f>
        <v>333.4</v>
      </c>
      <c r="L21" s="152">
        <f ca="1">(J21-J19)*L$10</f>
        <v>0</v>
      </c>
      <c r="M21" s="195">
        <f ca="1">(K21-K19)*L$10</f>
        <v>0</v>
      </c>
      <c r="N21" s="349">
        <f ca="1">ROUND(INDIRECT(ADDRESS(Данные!$A13,N$1,1,1,"Данные"), 1),2)</f>
        <v>3839.19</v>
      </c>
      <c r="O21" s="353">
        <f ca="1">ROUND(INDIRECT(ADDRESS(Данные!$A13,O$1,1,1,"Данные"), 1),2)</f>
        <v>750.81</v>
      </c>
      <c r="P21" s="152">
        <f ca="1">(N21-N19)*P$10</f>
        <v>278.99999999995089</v>
      </c>
      <c r="Q21" s="195">
        <f ca="1">(O21-O19)*P$10</f>
        <v>26.999999999975444</v>
      </c>
      <c r="R21" s="349">
        <f ca="1">ROUND(INDIRECT(ADDRESS(Данные!$A13,R$1,1,1,"Данные"), 1),2)</f>
        <v>2180.36</v>
      </c>
      <c r="S21" s="353">
        <f ca="1">ROUND(INDIRECT(ADDRESS(Данные!$A13,S$1,1,1,"Данные"), 1),2)</f>
        <v>153.69999999999999</v>
      </c>
      <c r="T21" s="152">
        <f ca="1">(R21-R19)*T$10</f>
        <v>296.99999999993452</v>
      </c>
      <c r="U21" s="195">
        <f ca="1">(S21-S19)*T$10</f>
        <v>8.9999999999918145</v>
      </c>
      <c r="V21" s="294">
        <f t="shared" ca="1" si="0"/>
        <v>45280.125</v>
      </c>
      <c r="W21" s="335">
        <f t="shared" ca="1" si="1"/>
        <v>702.00000000018008</v>
      </c>
      <c r="X21" s="197">
        <f t="shared" ca="1" si="1"/>
        <v>72.000000000036835</v>
      </c>
    </row>
    <row r="22" spans="1:24" s="29" customFormat="1" x14ac:dyDescent="0.2">
      <c r="A22" s="324">
        <f ca="1">INDIRECT(ADDRESS(Данные!$A14,4,1,1,"Данные"), 1)</f>
        <v>45280.145833333336</v>
      </c>
      <c r="B22" s="353">
        <f ca="1">ROUND(INDIRECT(ADDRESS(Данные!$A14,B$1,1,1,"Данные"), 1),2)</f>
        <v>3419.86</v>
      </c>
      <c r="C22" s="353">
        <f ca="1">ROUND(INDIRECT(ADDRESS(Данные!$A14,C$1,1,1,"Данные"), 1),2)</f>
        <v>744.97</v>
      </c>
      <c r="D22" s="152">
        <f ca="1">(B22-B21)*D$10</f>
        <v>71.999999999934516</v>
      </c>
      <c r="E22" s="196">
        <f ca="1">(C22-C21)*D$10</f>
        <v>17.999999999983629</v>
      </c>
      <c r="F22" s="349">
        <f ca="1">ROUND(INDIRECT(ADDRESS(Данные!$A14,F$1,1,1,"Данные"), 1),2)</f>
        <v>3163.82</v>
      </c>
      <c r="G22" s="353">
        <f ca="1">ROUND(INDIRECT(ADDRESS(Данные!$A14,G$1,1,1,"Данные"), 1),2)</f>
        <v>539.21</v>
      </c>
      <c r="H22" s="152">
        <f ca="1">(F22-F21)*H$10</f>
        <v>0</v>
      </c>
      <c r="I22" s="195">
        <f ca="1">(G22-G21)*H$10</f>
        <v>0</v>
      </c>
      <c r="J22" s="349">
        <f ca="1">ROUND(INDIRECT(ADDRESS(Данные!$A14,J$1,1,1,"Данные"), 1),2)</f>
        <v>965.64</v>
      </c>
      <c r="K22" s="353">
        <f ca="1">ROUND(INDIRECT(ADDRESS(Данные!$A14,K$1,1,1,"Данные"), 1),2)</f>
        <v>333.4</v>
      </c>
      <c r="L22" s="152">
        <f ca="1">(J22-J21)*L$10</f>
        <v>0</v>
      </c>
      <c r="M22" s="195">
        <f ca="1">(K22-K21)*L$10</f>
        <v>0</v>
      </c>
      <c r="N22" s="349">
        <f ca="1">ROUND(INDIRECT(ADDRESS(Данные!$A14,N$1,1,1,"Данные"), 1),2)</f>
        <v>3839.35</v>
      </c>
      <c r="O22" s="353">
        <f ca="1">ROUND(INDIRECT(ADDRESS(Данные!$A14,O$1,1,1,"Данные"), 1),2)</f>
        <v>750.82</v>
      </c>
      <c r="P22" s="152">
        <f ca="1">(N22-N21)*P$10</f>
        <v>143.99999999986903</v>
      </c>
      <c r="Q22" s="195">
        <f ca="1">(O22-O21)*P$10</f>
        <v>9.0000000000941327</v>
      </c>
      <c r="R22" s="349">
        <f ca="1">ROUND(INDIRECT(ADDRESS(Данные!$A14,R$1,1,1,"Данные"), 1),2)</f>
        <v>2180.5300000000002</v>
      </c>
      <c r="S22" s="353">
        <f ca="1">ROUND(INDIRECT(ADDRESS(Данные!$A14,S$1,1,1,"Данные"), 1),2)</f>
        <v>153.71</v>
      </c>
      <c r="T22" s="152">
        <f ca="1">(R22-R21)*T$10</f>
        <v>153.00000000006548</v>
      </c>
      <c r="U22" s="195">
        <f ca="1">(S22-S21)*T$10</f>
        <v>9.0000000000173941</v>
      </c>
      <c r="V22" s="294">
        <f t="shared" ca="1" si="0"/>
        <v>45280.145833333336</v>
      </c>
      <c r="W22" s="335">
        <f t="shared" ca="1" si="1"/>
        <v>368.99999999986903</v>
      </c>
      <c r="X22" s="197">
        <f t="shared" ca="1" si="1"/>
        <v>36.000000000095156</v>
      </c>
    </row>
    <row r="23" spans="1:24" s="29" customFormat="1" x14ac:dyDescent="0.2">
      <c r="A23" s="324">
        <f ca="1">INDIRECT(ADDRESS(Данные!$A15,4,1,1,"Данные"), 1)</f>
        <v>45280.166666666664</v>
      </c>
      <c r="B23" s="353">
        <f ca="1">ROUND(INDIRECT(ADDRESS(Данные!$A15,B$1,1,1,"Данные"), 1),2)</f>
        <v>3419.93</v>
      </c>
      <c r="C23" s="353">
        <f ca="1">ROUND(INDIRECT(ADDRESS(Данные!$A15,C$1,1,1,"Данные"), 1),2)</f>
        <v>745</v>
      </c>
      <c r="D23" s="152">
        <f ca="1">(B23-B21)*D$10</f>
        <v>134.99999999967258</v>
      </c>
      <c r="E23" s="196">
        <f ca="1">(C23-C21)*D$10</f>
        <v>44.999999999959073</v>
      </c>
      <c r="F23" s="349">
        <f ca="1">ROUND(INDIRECT(ADDRESS(Данные!$A15,F$1,1,1,"Данные"), 1),2)</f>
        <v>3163.82</v>
      </c>
      <c r="G23" s="353">
        <f ca="1">ROUND(INDIRECT(ADDRESS(Данные!$A15,G$1,1,1,"Данные"), 1),2)</f>
        <v>539.21</v>
      </c>
      <c r="H23" s="152">
        <f ca="1">(F23-F21)*H$10</f>
        <v>0</v>
      </c>
      <c r="I23" s="195">
        <f ca="1">(G23-G21)*H$10</f>
        <v>0</v>
      </c>
      <c r="J23" s="349">
        <f ca="1">ROUND(INDIRECT(ADDRESS(Данные!$A15,J$1,1,1,"Данные"), 1),2)</f>
        <v>965.64</v>
      </c>
      <c r="K23" s="353">
        <f ca="1">ROUND(INDIRECT(ADDRESS(Данные!$A15,K$1,1,1,"Данные"), 1),2)</f>
        <v>333.41</v>
      </c>
      <c r="L23" s="152">
        <f ca="1">(J23-J21)*L$10</f>
        <v>0</v>
      </c>
      <c r="M23" s="195">
        <f ca="1">(K23-K21)*L$10</f>
        <v>3.6000000000171894</v>
      </c>
      <c r="N23" s="349">
        <f ca="1">ROUND(INDIRECT(ADDRESS(Данные!$A15,N$1,1,1,"Данные"), 1),2)</f>
        <v>3839.51</v>
      </c>
      <c r="O23" s="353">
        <f ca="1">ROUND(INDIRECT(ADDRESS(Данные!$A15,O$1,1,1,"Данные"), 1),2)</f>
        <v>750.83</v>
      </c>
      <c r="P23" s="152">
        <f ca="1">(N23-N21)*P$10</f>
        <v>288.00000000014734</v>
      </c>
      <c r="Q23" s="195">
        <f ca="1">(O23-O21)*P$10</f>
        <v>18.000000000085947</v>
      </c>
      <c r="R23" s="349">
        <f ca="1">ROUND(INDIRECT(ADDRESS(Данные!$A15,R$1,1,1,"Данные"), 1),2)</f>
        <v>2180.6799999999998</v>
      </c>
      <c r="S23" s="353">
        <f ca="1">ROUND(INDIRECT(ADDRESS(Данные!$A15,S$1,1,1,"Данные"), 1),2)</f>
        <v>153.72</v>
      </c>
      <c r="T23" s="152">
        <f ca="1">(R23-R21)*T$10</f>
        <v>287.99999999973807</v>
      </c>
      <c r="U23" s="195">
        <f ca="1">(S23-S21)*T$10</f>
        <v>18.000000000009209</v>
      </c>
      <c r="V23" s="294">
        <f t="shared" ca="1" si="0"/>
        <v>45280.166666666664</v>
      </c>
      <c r="W23" s="335">
        <f t="shared" ca="1" si="1"/>
        <v>710.99999999955799</v>
      </c>
      <c r="X23" s="197">
        <f t="shared" ca="1" si="1"/>
        <v>84.600000000071418</v>
      </c>
    </row>
    <row r="24" spans="1:24" s="29" customFormat="1" x14ac:dyDescent="0.2">
      <c r="A24" s="324">
        <f ca="1">INDIRECT(ADDRESS(Данные!$A16,4,1,1,"Данные"), 1)</f>
        <v>45280.1875</v>
      </c>
      <c r="B24" s="353">
        <f ca="1">ROUND(INDIRECT(ADDRESS(Данные!$A16,B$1,1,1,"Данные"), 1),2)</f>
        <v>3419.99</v>
      </c>
      <c r="C24" s="353">
        <f ca="1">ROUND(INDIRECT(ADDRESS(Данные!$A16,C$1,1,1,"Данные"), 1),2)</f>
        <v>745.02</v>
      </c>
      <c r="D24" s="152">
        <f ca="1">(B24-B23)*D$10</f>
        <v>53.999999999950887</v>
      </c>
      <c r="E24" s="196">
        <f ca="1">(C24-C23)*D$10</f>
        <v>17.999999999983629</v>
      </c>
      <c r="F24" s="349">
        <f ca="1">ROUND(INDIRECT(ADDRESS(Данные!$A16,F$1,1,1,"Данные"), 1),2)</f>
        <v>3163.82</v>
      </c>
      <c r="G24" s="353">
        <f ca="1">ROUND(INDIRECT(ADDRESS(Данные!$A16,G$1,1,1,"Данные"), 1),2)</f>
        <v>539.21</v>
      </c>
      <c r="H24" s="152">
        <f ca="1">(F24-F23)*H$10</f>
        <v>0</v>
      </c>
      <c r="I24" s="195">
        <f ca="1">(G24-G23)*H$10</f>
        <v>0</v>
      </c>
      <c r="J24" s="349">
        <f ca="1">ROUND(INDIRECT(ADDRESS(Данные!$A16,J$1,1,1,"Данные"), 1),2)</f>
        <v>965.64</v>
      </c>
      <c r="K24" s="353">
        <f ca="1">ROUND(INDIRECT(ADDRESS(Данные!$A16,K$1,1,1,"Данные"), 1),2)</f>
        <v>333.41</v>
      </c>
      <c r="L24" s="152">
        <f ca="1">(J24-J23)*L$10</f>
        <v>0</v>
      </c>
      <c r="M24" s="195">
        <f ca="1">(K24-K23)*L$10</f>
        <v>0</v>
      </c>
      <c r="N24" s="349">
        <f ca="1">ROUND(INDIRECT(ADDRESS(Данные!$A16,N$1,1,1,"Данные"), 1),2)</f>
        <v>3839.68</v>
      </c>
      <c r="O24" s="353">
        <f ca="1">ROUND(INDIRECT(ADDRESS(Данные!$A16,O$1,1,1,"Данные"), 1),2)</f>
        <v>750.85</v>
      </c>
      <c r="P24" s="152">
        <f ca="1">(N24-N23)*P$10</f>
        <v>152.99999999965621</v>
      </c>
      <c r="Q24" s="195">
        <f ca="1">(O24-O23)*P$10</f>
        <v>17.999999999983629</v>
      </c>
      <c r="R24" s="349">
        <f ca="1">ROUND(INDIRECT(ADDRESS(Данные!$A16,R$1,1,1,"Данные"), 1),2)</f>
        <v>2180.85</v>
      </c>
      <c r="S24" s="353">
        <f ca="1">ROUND(INDIRECT(ADDRESS(Данные!$A16,S$1,1,1,"Данные"), 1),2)</f>
        <v>153.72999999999999</v>
      </c>
      <c r="T24" s="152">
        <f ca="1">(R24-R23)*T$10</f>
        <v>153.00000000006548</v>
      </c>
      <c r="U24" s="195">
        <f ca="1">(S24-S23)*T$10</f>
        <v>8.9999999999918145</v>
      </c>
      <c r="V24" s="294">
        <f t="shared" ca="1" si="0"/>
        <v>45280.1875</v>
      </c>
      <c r="W24" s="335">
        <f t="shared" ca="1" si="1"/>
        <v>359.99999999967258</v>
      </c>
      <c r="X24" s="197">
        <f t="shared" ca="1" si="1"/>
        <v>44.999999999959073</v>
      </c>
    </row>
    <row r="25" spans="1:24" s="29" customFormat="1" x14ac:dyDescent="0.2">
      <c r="A25" s="324">
        <f ca="1">INDIRECT(ADDRESS(Данные!$A17,4,1,1,"Данные"), 1)</f>
        <v>45280.208333333336</v>
      </c>
      <c r="B25" s="353">
        <f ca="1">ROUND(INDIRECT(ADDRESS(Данные!$A17,B$1,1,1,"Данные"), 1),2)</f>
        <v>3420.06</v>
      </c>
      <c r="C25" s="353">
        <f ca="1">ROUND(INDIRECT(ADDRESS(Данные!$A17,C$1,1,1,"Данные"), 1),2)</f>
        <v>745.04</v>
      </c>
      <c r="D25" s="152">
        <f ca="1">(B25-B23)*D$10</f>
        <v>117.00000000009823</v>
      </c>
      <c r="E25" s="196">
        <f ca="1">(C25-C23)*D$10</f>
        <v>35.999999999967258</v>
      </c>
      <c r="F25" s="349">
        <f ca="1">ROUND(INDIRECT(ADDRESS(Данные!$A17,F$1,1,1,"Данные"), 1),2)</f>
        <v>3163.82</v>
      </c>
      <c r="G25" s="353">
        <f ca="1">ROUND(INDIRECT(ADDRESS(Данные!$A17,G$1,1,1,"Данные"), 1),2)</f>
        <v>539.21</v>
      </c>
      <c r="H25" s="152">
        <f ca="1">(F25-F23)*H$10</f>
        <v>0</v>
      </c>
      <c r="I25" s="195">
        <f ca="1">(G25-G23)*H$10</f>
        <v>0</v>
      </c>
      <c r="J25" s="349">
        <f ca="1">ROUND(INDIRECT(ADDRESS(Данные!$A17,J$1,1,1,"Данные"), 1),2)</f>
        <v>965.64</v>
      </c>
      <c r="K25" s="353">
        <f ca="1">ROUND(INDIRECT(ADDRESS(Данные!$A17,K$1,1,1,"Данные"), 1),2)</f>
        <v>333.41</v>
      </c>
      <c r="L25" s="152">
        <f ca="1">(J25-J23)*L$10</f>
        <v>0</v>
      </c>
      <c r="M25" s="195">
        <f ca="1">(K25-K23)*L$10</f>
        <v>0</v>
      </c>
      <c r="N25" s="349">
        <f ca="1">ROUND(INDIRECT(ADDRESS(Данные!$A17,N$1,1,1,"Данные"), 1),2)</f>
        <v>3839.84</v>
      </c>
      <c r="O25" s="353">
        <f ca="1">ROUND(INDIRECT(ADDRESS(Данные!$A17,O$1,1,1,"Данные"), 1),2)</f>
        <v>750.86</v>
      </c>
      <c r="P25" s="152">
        <f ca="1">(N25-N23)*P$10</f>
        <v>296.99999999993452</v>
      </c>
      <c r="Q25" s="195">
        <f ca="1">(O25-O23)*P$10</f>
        <v>26.999999999975444</v>
      </c>
      <c r="R25" s="349">
        <f ca="1">ROUND(INDIRECT(ADDRESS(Данные!$A17,R$1,1,1,"Данные"), 1),2)</f>
        <v>2181.02</v>
      </c>
      <c r="S25" s="353">
        <f ca="1">ROUND(INDIRECT(ADDRESS(Данные!$A17,S$1,1,1,"Данные"), 1),2)</f>
        <v>153.74</v>
      </c>
      <c r="T25" s="152">
        <f ca="1">(R25-R23)*T$10</f>
        <v>306.00000000013097</v>
      </c>
      <c r="U25" s="195">
        <f ca="1">(S25-S23)*T$10</f>
        <v>18.000000000009209</v>
      </c>
      <c r="V25" s="294">
        <f t="shared" ca="1" si="0"/>
        <v>45280.208333333336</v>
      </c>
      <c r="W25" s="335">
        <f t="shared" ca="1" si="1"/>
        <v>720.00000000016371</v>
      </c>
      <c r="X25" s="197">
        <f t="shared" ca="1" si="1"/>
        <v>80.99999999995191</v>
      </c>
    </row>
    <row r="26" spans="1:24" s="29" customFormat="1" x14ac:dyDescent="0.2">
      <c r="A26" s="324">
        <f ca="1">INDIRECT(ADDRESS(Данные!$A18,4,1,1,"Данные"), 1)</f>
        <v>45280.229166666664</v>
      </c>
      <c r="B26" s="353">
        <f ca="1">ROUND(INDIRECT(ADDRESS(Данные!$A18,B$1,1,1,"Данные"), 1),2)</f>
        <v>3420.13</v>
      </c>
      <c r="C26" s="353">
        <f ca="1">ROUND(INDIRECT(ADDRESS(Данные!$A18,C$1,1,1,"Данные"), 1),2)</f>
        <v>745.06</v>
      </c>
      <c r="D26" s="152">
        <f ca="1">(B26-B25)*D$10</f>
        <v>63.000000000147338</v>
      </c>
      <c r="E26" s="196">
        <f ca="1">(C26-C25)*D$10</f>
        <v>17.999999999983629</v>
      </c>
      <c r="F26" s="349">
        <f ca="1">ROUND(INDIRECT(ADDRESS(Данные!$A18,F$1,1,1,"Данные"), 1),2)</f>
        <v>3163.82</v>
      </c>
      <c r="G26" s="353">
        <f ca="1">ROUND(INDIRECT(ADDRESS(Данные!$A18,G$1,1,1,"Данные"), 1),2)</f>
        <v>539.21</v>
      </c>
      <c r="H26" s="152">
        <f ca="1">(F26-F25)*H$10</f>
        <v>0</v>
      </c>
      <c r="I26" s="195">
        <f ca="1">(G26-G25)*H$10</f>
        <v>0</v>
      </c>
      <c r="J26" s="349">
        <f ca="1">ROUND(INDIRECT(ADDRESS(Данные!$A18,J$1,1,1,"Данные"), 1),2)</f>
        <v>965.65</v>
      </c>
      <c r="K26" s="353">
        <f ca="1">ROUND(INDIRECT(ADDRESS(Данные!$A18,K$1,1,1,"Данные"), 1),2)</f>
        <v>333.42</v>
      </c>
      <c r="L26" s="152">
        <f ca="1">(J26-J25)*L$10</f>
        <v>3.5999999999967258</v>
      </c>
      <c r="M26" s="195">
        <f ca="1">(K26-K25)*L$10</f>
        <v>3.5999999999967258</v>
      </c>
      <c r="N26" s="349">
        <f ca="1">ROUND(INDIRECT(ADDRESS(Данные!$A18,N$1,1,1,"Данные"), 1),2)</f>
        <v>3840</v>
      </c>
      <c r="O26" s="353">
        <f ca="1">ROUND(INDIRECT(ADDRESS(Данные!$A18,O$1,1,1,"Данные"), 1),2)</f>
        <v>750.87</v>
      </c>
      <c r="P26" s="152">
        <f ca="1">(N26-N25)*P$10</f>
        <v>143.99999999986903</v>
      </c>
      <c r="Q26" s="195">
        <f ca="1">(O26-O25)*P$10</f>
        <v>8.9999999999918145</v>
      </c>
      <c r="R26" s="349">
        <f ca="1">ROUND(INDIRECT(ADDRESS(Данные!$A18,R$1,1,1,"Данные"), 1),2)</f>
        <v>2181.1799999999998</v>
      </c>
      <c r="S26" s="353">
        <f ca="1">ROUND(INDIRECT(ADDRESS(Данные!$A18,S$1,1,1,"Данные"), 1),2)</f>
        <v>153.75</v>
      </c>
      <c r="T26" s="152">
        <f ca="1">(R26-R25)*T$10</f>
        <v>143.99999999986903</v>
      </c>
      <c r="U26" s="195">
        <f ca="1">(S26-S25)*T$10</f>
        <v>8.9999999999918145</v>
      </c>
      <c r="V26" s="294">
        <f t="shared" ca="1" si="0"/>
        <v>45280.229166666664</v>
      </c>
      <c r="W26" s="335">
        <f t="shared" ca="1" si="1"/>
        <v>354.59999999988213</v>
      </c>
      <c r="X26" s="197">
        <f t="shared" ca="1" si="1"/>
        <v>39.599999999963984</v>
      </c>
    </row>
    <row r="27" spans="1:24" s="29" customFormat="1" x14ac:dyDescent="0.2">
      <c r="A27" s="324">
        <f ca="1">INDIRECT(ADDRESS(Данные!$A19,4,1,1,"Данные"), 1)</f>
        <v>45280.25</v>
      </c>
      <c r="B27" s="353">
        <f ca="1">ROUND(INDIRECT(ADDRESS(Данные!$A19,B$1,1,1,"Данные"), 1),2)</f>
        <v>3420.21</v>
      </c>
      <c r="C27" s="353">
        <f ca="1">ROUND(INDIRECT(ADDRESS(Данные!$A19,C$1,1,1,"Данные"), 1),2)</f>
        <v>745.07</v>
      </c>
      <c r="D27" s="152">
        <f ca="1">(B27-B25)*D$10</f>
        <v>135.00000000008185</v>
      </c>
      <c r="E27" s="196">
        <f ca="1">(C27-C25)*D$10</f>
        <v>27.000000000077762</v>
      </c>
      <c r="F27" s="349">
        <f ca="1">ROUND(INDIRECT(ADDRESS(Данные!$A19,F$1,1,1,"Данные"), 1),2)</f>
        <v>3163.82</v>
      </c>
      <c r="G27" s="353">
        <f ca="1">ROUND(INDIRECT(ADDRESS(Данные!$A19,G$1,1,1,"Данные"), 1),2)</f>
        <v>539.21</v>
      </c>
      <c r="H27" s="152">
        <f ca="1">(F27-F25)*H$10</f>
        <v>0</v>
      </c>
      <c r="I27" s="195">
        <f ca="1">(G27-G25)*H$10</f>
        <v>0</v>
      </c>
      <c r="J27" s="349">
        <f ca="1">ROUND(INDIRECT(ADDRESS(Данные!$A19,J$1,1,1,"Данные"), 1),2)</f>
        <v>965.65</v>
      </c>
      <c r="K27" s="353">
        <f ca="1">ROUND(INDIRECT(ADDRESS(Данные!$A19,K$1,1,1,"Данные"), 1),2)</f>
        <v>333.42</v>
      </c>
      <c r="L27" s="152">
        <f ca="1">(J27-J25)*L$10</f>
        <v>3.5999999999967258</v>
      </c>
      <c r="M27" s="195">
        <f ca="1">(K27-K25)*L$10</f>
        <v>3.5999999999967258</v>
      </c>
      <c r="N27" s="349">
        <f ca="1">ROUND(INDIRECT(ADDRESS(Данные!$A19,N$1,1,1,"Данные"), 1),2)</f>
        <v>3840.16</v>
      </c>
      <c r="O27" s="353">
        <f ca="1">ROUND(INDIRECT(ADDRESS(Данные!$A19,O$1,1,1,"Данные"), 1),2)</f>
        <v>750.89</v>
      </c>
      <c r="P27" s="152">
        <f ca="1">(N27-N25)*P$10</f>
        <v>287.99999999973807</v>
      </c>
      <c r="Q27" s="195">
        <f ca="1">(O27-O25)*P$10</f>
        <v>26.999999999975444</v>
      </c>
      <c r="R27" s="349">
        <f ca="1">ROUND(INDIRECT(ADDRESS(Данные!$A19,R$1,1,1,"Данные"), 1),2)</f>
        <v>2181.35</v>
      </c>
      <c r="S27" s="353">
        <f ca="1">ROUND(INDIRECT(ADDRESS(Данные!$A19,S$1,1,1,"Данные"), 1),2)</f>
        <v>153.76</v>
      </c>
      <c r="T27" s="152">
        <f ca="1">(R27-R25)*T$10</f>
        <v>296.99999999993452</v>
      </c>
      <c r="U27" s="195">
        <f ca="1">(S27-S25)*T$10</f>
        <v>17.999999999983629</v>
      </c>
      <c r="V27" s="294">
        <f t="shared" ca="1" si="0"/>
        <v>45280.25</v>
      </c>
      <c r="W27" s="335">
        <f t="shared" ca="1" si="1"/>
        <v>723.59999999975116</v>
      </c>
      <c r="X27" s="197">
        <f t="shared" ca="1" si="1"/>
        <v>75.60000000003356</v>
      </c>
    </row>
    <row r="28" spans="1:24" s="29" customFormat="1" x14ac:dyDescent="0.2">
      <c r="A28" s="324">
        <f ca="1">INDIRECT(ADDRESS(Данные!$A20,4,1,1,"Данные"), 1)</f>
        <v>45280.270833333336</v>
      </c>
      <c r="B28" s="353">
        <f ca="1">ROUND(INDIRECT(ADDRESS(Данные!$A20,B$1,1,1,"Данные"), 1),2)</f>
        <v>3420.31</v>
      </c>
      <c r="C28" s="353">
        <f ca="1">ROUND(INDIRECT(ADDRESS(Данные!$A20,C$1,1,1,"Данные"), 1),2)</f>
        <v>745.09</v>
      </c>
      <c r="D28" s="152">
        <f ca="1">(B28-B27)*D$10</f>
        <v>89.999999999918145</v>
      </c>
      <c r="E28" s="196">
        <f ca="1">(C28-C27)*D$10</f>
        <v>17.999999999983629</v>
      </c>
      <c r="F28" s="349">
        <f ca="1">ROUND(INDIRECT(ADDRESS(Данные!$A20,F$1,1,1,"Данные"), 1),2)</f>
        <v>3163.82</v>
      </c>
      <c r="G28" s="353">
        <f ca="1">ROUND(INDIRECT(ADDRESS(Данные!$A20,G$1,1,1,"Данные"), 1),2)</f>
        <v>539.21</v>
      </c>
      <c r="H28" s="152">
        <f ca="1">(F28-F27)*H$10</f>
        <v>0</v>
      </c>
      <c r="I28" s="195">
        <f ca="1">(G28-G27)*H$10</f>
        <v>0</v>
      </c>
      <c r="J28" s="349">
        <f ca="1">ROUND(INDIRECT(ADDRESS(Данные!$A20,J$1,1,1,"Данные"), 1),2)</f>
        <v>965.65</v>
      </c>
      <c r="K28" s="353">
        <f ca="1">ROUND(INDIRECT(ADDRESS(Данные!$A20,K$1,1,1,"Данные"), 1),2)</f>
        <v>333.42</v>
      </c>
      <c r="L28" s="152">
        <f ca="1">(J28-J27)*L$10</f>
        <v>0</v>
      </c>
      <c r="M28" s="195">
        <f ca="1">(K28-K27)*L$10</f>
        <v>0</v>
      </c>
      <c r="N28" s="349">
        <f ca="1">ROUND(INDIRECT(ADDRESS(Данные!$A20,N$1,1,1,"Данные"), 1),2)</f>
        <v>3840.32</v>
      </c>
      <c r="O28" s="353">
        <f ca="1">ROUND(INDIRECT(ADDRESS(Данные!$A20,O$1,1,1,"Данные"), 1),2)</f>
        <v>750.9</v>
      </c>
      <c r="P28" s="152">
        <f ca="1">(N28-N27)*P$10</f>
        <v>144.00000000027831</v>
      </c>
      <c r="Q28" s="195">
        <f ca="1">(O28-O27)*P$10</f>
        <v>8.9999999999918145</v>
      </c>
      <c r="R28" s="349">
        <f ca="1">ROUND(INDIRECT(ADDRESS(Данные!$A20,R$1,1,1,"Данные"), 1),2)</f>
        <v>2181.5100000000002</v>
      </c>
      <c r="S28" s="353">
        <f ca="1">ROUND(INDIRECT(ADDRESS(Данные!$A20,S$1,1,1,"Данные"), 1),2)</f>
        <v>153.77000000000001</v>
      </c>
      <c r="T28" s="152">
        <f ca="1">(R28-R27)*T$10</f>
        <v>144.00000000027831</v>
      </c>
      <c r="U28" s="195">
        <f ca="1">(S28-S27)*T$10</f>
        <v>9.0000000000173941</v>
      </c>
      <c r="V28" s="294">
        <f t="shared" ca="1" si="0"/>
        <v>45280.270833333336</v>
      </c>
      <c r="W28" s="335">
        <f t="shared" ca="1" si="1"/>
        <v>378.00000000047476</v>
      </c>
      <c r="X28" s="197">
        <f t="shared" ca="1" si="1"/>
        <v>35.999999999992838</v>
      </c>
    </row>
    <row r="29" spans="1:24" s="29" customFormat="1" x14ac:dyDescent="0.2">
      <c r="A29" s="324">
        <f ca="1">INDIRECT(ADDRESS(Данные!$A21,4,1,1,"Данные"), 1)</f>
        <v>45280.291666666664</v>
      </c>
      <c r="B29" s="353">
        <f ca="1">ROUND(INDIRECT(ADDRESS(Данные!$A21,B$1,1,1,"Данные"), 1),2)</f>
        <v>3420.43</v>
      </c>
      <c r="C29" s="353">
        <f ca="1">ROUND(INDIRECT(ADDRESS(Данные!$A21,C$1,1,1,"Данные"), 1),2)</f>
        <v>745.11</v>
      </c>
      <c r="D29" s="152">
        <f ca="1">(B29-B27)*D$10</f>
        <v>197.99999999981992</v>
      </c>
      <c r="E29" s="196">
        <f ca="1">(C29-C27)*D$10</f>
        <v>35.999999999967258</v>
      </c>
      <c r="F29" s="349">
        <f ca="1">ROUND(INDIRECT(ADDRESS(Данные!$A21,F$1,1,1,"Данные"), 1),2)</f>
        <v>3163.82</v>
      </c>
      <c r="G29" s="353">
        <f ca="1">ROUND(INDIRECT(ADDRESS(Данные!$A21,G$1,1,1,"Данные"), 1),2)</f>
        <v>539.21</v>
      </c>
      <c r="H29" s="152">
        <f ca="1">(F29-F27)*H$10</f>
        <v>0</v>
      </c>
      <c r="I29" s="195">
        <f ca="1">(G29-G27)*H$10</f>
        <v>0</v>
      </c>
      <c r="J29" s="349">
        <f ca="1">ROUND(INDIRECT(ADDRESS(Данные!$A21,J$1,1,1,"Данные"), 1),2)</f>
        <v>965.65</v>
      </c>
      <c r="K29" s="353">
        <f ca="1">ROUND(INDIRECT(ADDRESS(Данные!$A21,K$1,1,1,"Данные"), 1),2)</f>
        <v>333.42</v>
      </c>
      <c r="L29" s="152">
        <f ca="1">(J29-J27)*L$10</f>
        <v>0</v>
      </c>
      <c r="M29" s="195">
        <f ca="1">(K29-K27)*L$10</f>
        <v>0</v>
      </c>
      <c r="N29" s="349">
        <f ca="1">ROUND(INDIRECT(ADDRESS(Данные!$A21,N$1,1,1,"Данные"), 1),2)</f>
        <v>3840.47</v>
      </c>
      <c r="O29" s="353">
        <f ca="1">ROUND(INDIRECT(ADDRESS(Данные!$A21,O$1,1,1,"Данные"), 1),2)</f>
        <v>750.91</v>
      </c>
      <c r="P29" s="152">
        <f ca="1">(N29-N27)*P$10</f>
        <v>278.99999999995089</v>
      </c>
      <c r="Q29" s="195">
        <f ca="1">(O29-O27)*P$10</f>
        <v>17.999999999983629</v>
      </c>
      <c r="R29" s="349">
        <f ca="1">ROUND(INDIRECT(ADDRESS(Данные!$A21,R$1,1,1,"Данные"), 1),2)</f>
        <v>2181.6799999999998</v>
      </c>
      <c r="S29" s="353">
        <f ca="1">ROUND(INDIRECT(ADDRESS(Данные!$A21,S$1,1,1,"Данные"), 1),2)</f>
        <v>153.77000000000001</v>
      </c>
      <c r="T29" s="152">
        <f ca="1">(R29-R27)*T$10</f>
        <v>296.99999999993452</v>
      </c>
      <c r="U29" s="195">
        <f ca="1">(S29-S27)*T$10</f>
        <v>9.0000000000173941</v>
      </c>
      <c r="V29" s="294">
        <f t="shared" ca="1" si="0"/>
        <v>45280.291666666664</v>
      </c>
      <c r="W29" s="335">
        <f t="shared" ca="1" si="1"/>
        <v>773.99999999970532</v>
      </c>
      <c r="X29" s="197">
        <f t="shared" ca="1" si="1"/>
        <v>62.999999999968281</v>
      </c>
    </row>
    <row r="30" spans="1:24" s="29" customFormat="1" x14ac:dyDescent="0.2">
      <c r="A30" s="324">
        <f ca="1">INDIRECT(ADDRESS(Данные!$A22,4,1,1,"Данные"), 1)</f>
        <v>45280.3125</v>
      </c>
      <c r="B30" s="353">
        <f ca="1">ROUND(INDIRECT(ADDRESS(Данные!$A22,B$1,1,1,"Данные"), 1),2)</f>
        <v>3420.57</v>
      </c>
      <c r="C30" s="353">
        <f ca="1">ROUND(INDIRECT(ADDRESS(Данные!$A22,C$1,1,1,"Данные"), 1),2)</f>
        <v>745.13</v>
      </c>
      <c r="D30" s="152">
        <f ca="1">(B30-B29)*D$10</f>
        <v>126.00000000029468</v>
      </c>
      <c r="E30" s="196">
        <f ca="1">(C30-C29)*D$10</f>
        <v>17.999999999983629</v>
      </c>
      <c r="F30" s="349">
        <f ca="1">ROUND(INDIRECT(ADDRESS(Данные!$A22,F$1,1,1,"Данные"), 1),2)</f>
        <v>3163.82</v>
      </c>
      <c r="G30" s="353">
        <f ca="1">ROUND(INDIRECT(ADDRESS(Данные!$A22,G$1,1,1,"Данные"), 1),2)</f>
        <v>539.21</v>
      </c>
      <c r="H30" s="152">
        <f ca="1">(F30-F29)*H$10</f>
        <v>0</v>
      </c>
      <c r="I30" s="195">
        <f ca="1">(G30-G29)*H$10</f>
        <v>0</v>
      </c>
      <c r="J30" s="349">
        <f ca="1">ROUND(INDIRECT(ADDRESS(Данные!$A22,J$1,1,1,"Данные"), 1),2)</f>
        <v>965.65</v>
      </c>
      <c r="K30" s="353">
        <f ca="1">ROUND(INDIRECT(ADDRESS(Данные!$A22,K$1,1,1,"Данные"), 1),2)</f>
        <v>333.42</v>
      </c>
      <c r="L30" s="152">
        <f ca="1">(J30-J29)*L$10</f>
        <v>0</v>
      </c>
      <c r="M30" s="195">
        <f ca="1">(K30-K29)*L$10</f>
        <v>0</v>
      </c>
      <c r="N30" s="349">
        <f ca="1">ROUND(INDIRECT(ADDRESS(Данные!$A22,N$1,1,1,"Данные"), 1),2)</f>
        <v>3840.62</v>
      </c>
      <c r="O30" s="353">
        <f ca="1">ROUND(INDIRECT(ADDRESS(Данные!$A22,O$1,1,1,"Данные"), 1),2)</f>
        <v>750.92</v>
      </c>
      <c r="P30" s="152">
        <f ca="1">(N30-N29)*P$10</f>
        <v>135.00000000008185</v>
      </c>
      <c r="Q30" s="195">
        <f ca="1">(O30-O29)*P$10</f>
        <v>8.9999999999918145</v>
      </c>
      <c r="R30" s="349">
        <f ca="1">ROUND(INDIRECT(ADDRESS(Данные!$A22,R$1,1,1,"Данные"), 1),2)</f>
        <v>2181.85</v>
      </c>
      <c r="S30" s="353">
        <f ca="1">ROUND(INDIRECT(ADDRESS(Данные!$A22,S$1,1,1,"Данные"), 1),2)</f>
        <v>153.78</v>
      </c>
      <c r="T30" s="152">
        <f ca="1">(R30-R29)*T$10</f>
        <v>153.00000000006548</v>
      </c>
      <c r="U30" s="195">
        <f ca="1">(S30-S29)*T$10</f>
        <v>8.9999999999918145</v>
      </c>
      <c r="V30" s="294">
        <f t="shared" ca="1" si="0"/>
        <v>45280.3125</v>
      </c>
      <c r="W30" s="335">
        <f t="shared" ca="1" si="1"/>
        <v>414.00000000044201</v>
      </c>
      <c r="X30" s="197">
        <f t="shared" ca="1" si="1"/>
        <v>35.999999999967258</v>
      </c>
    </row>
    <row r="31" spans="1:24" s="29" customFormat="1" x14ac:dyDescent="0.2">
      <c r="A31" s="324">
        <f ca="1">INDIRECT(ADDRESS(Данные!$A23,4,1,1,"Данные"), 1)</f>
        <v>45280.333333333336</v>
      </c>
      <c r="B31" s="353">
        <f ca="1">ROUND(INDIRECT(ADDRESS(Данные!$A23,B$1,1,1,"Данные"), 1),2)</f>
        <v>3420.72</v>
      </c>
      <c r="C31" s="353">
        <f ca="1">ROUND(INDIRECT(ADDRESS(Данные!$A23,C$1,1,1,"Данные"), 1),2)</f>
        <v>745.15</v>
      </c>
      <c r="D31" s="152">
        <f ca="1">(B31-B29)*D$10</f>
        <v>260.99999999996726</v>
      </c>
      <c r="E31" s="196">
        <f ca="1">(C31-C29)*D$10</f>
        <v>35.999999999967258</v>
      </c>
      <c r="F31" s="349">
        <f ca="1">ROUND(INDIRECT(ADDRESS(Данные!$A23,F$1,1,1,"Данные"), 1),2)</f>
        <v>3163.82</v>
      </c>
      <c r="G31" s="353">
        <f ca="1">ROUND(INDIRECT(ADDRESS(Данные!$A23,G$1,1,1,"Данные"), 1),2)</f>
        <v>539.21</v>
      </c>
      <c r="H31" s="152">
        <f ca="1">(F31-F29)*H$10</f>
        <v>0</v>
      </c>
      <c r="I31" s="195">
        <f ca="1">(G31-G29)*H$10</f>
        <v>0</v>
      </c>
      <c r="J31" s="349">
        <f ca="1">ROUND(INDIRECT(ADDRESS(Данные!$A23,J$1,1,1,"Данные"), 1),2)</f>
        <v>965.65</v>
      </c>
      <c r="K31" s="353">
        <f ca="1">ROUND(INDIRECT(ADDRESS(Данные!$A23,K$1,1,1,"Данные"), 1),2)</f>
        <v>333.43</v>
      </c>
      <c r="L31" s="152">
        <f ca="1">(J31-J29)*L$10</f>
        <v>0</v>
      </c>
      <c r="M31" s="195">
        <f ca="1">(K31-K29)*L$10</f>
        <v>3.5999999999967258</v>
      </c>
      <c r="N31" s="349">
        <f ca="1">ROUND(INDIRECT(ADDRESS(Данные!$A23,N$1,1,1,"Данные"), 1),2)</f>
        <v>3840.77</v>
      </c>
      <c r="O31" s="353">
        <f ca="1">ROUND(INDIRECT(ADDRESS(Данные!$A23,O$1,1,1,"Данные"), 1),2)</f>
        <v>750.93</v>
      </c>
      <c r="P31" s="152">
        <f ca="1">(N31-N29)*P$10</f>
        <v>270.00000000016371</v>
      </c>
      <c r="Q31" s="195">
        <f ca="1">(O31-O29)*P$10</f>
        <v>17.999999999983629</v>
      </c>
      <c r="R31" s="349">
        <f ca="1">ROUND(INDIRECT(ADDRESS(Данные!$A23,R$1,1,1,"Данные"), 1),2)</f>
        <v>2182.0100000000002</v>
      </c>
      <c r="S31" s="353">
        <f ca="1">ROUND(INDIRECT(ADDRESS(Данные!$A23,S$1,1,1,"Данные"), 1),2)</f>
        <v>153.78</v>
      </c>
      <c r="T31" s="152">
        <f ca="1">(R31-R29)*T$10</f>
        <v>297.00000000034379</v>
      </c>
      <c r="U31" s="195">
        <f ca="1">(S31-S29)*T$10</f>
        <v>8.9999999999918145</v>
      </c>
      <c r="V31" s="294">
        <f t="shared" ca="1" si="0"/>
        <v>45280.333333333336</v>
      </c>
      <c r="W31" s="335">
        <f t="shared" ca="1" si="1"/>
        <v>828.00000000047476</v>
      </c>
      <c r="X31" s="197">
        <f t="shared" ca="1" si="1"/>
        <v>66.599999999939428</v>
      </c>
    </row>
    <row r="32" spans="1:24" s="29" customFormat="1" x14ac:dyDescent="0.2">
      <c r="A32" s="324">
        <f ca="1">INDIRECT(ADDRESS(Данные!$A24,4,1,1,"Данные"), 1)</f>
        <v>45280.354166666664</v>
      </c>
      <c r="B32" s="353">
        <f ca="1">ROUND(INDIRECT(ADDRESS(Данные!$A24,B$1,1,1,"Данные"), 1),2)</f>
        <v>3420.87</v>
      </c>
      <c r="C32" s="353">
        <f ca="1">ROUND(INDIRECT(ADDRESS(Данные!$A24,C$1,1,1,"Данные"), 1),2)</f>
        <v>745.17</v>
      </c>
      <c r="D32" s="152">
        <f ca="1">(B32-B31)*D$10</f>
        <v>135.00000000008185</v>
      </c>
      <c r="E32" s="196">
        <f ca="1">(C32-C31)*D$10</f>
        <v>17.999999999983629</v>
      </c>
      <c r="F32" s="349">
        <f ca="1">ROUND(INDIRECT(ADDRESS(Данные!$A24,F$1,1,1,"Данные"), 1),2)</f>
        <v>3163.82</v>
      </c>
      <c r="G32" s="353">
        <f ca="1">ROUND(INDIRECT(ADDRESS(Данные!$A24,G$1,1,1,"Данные"), 1),2)</f>
        <v>539.21</v>
      </c>
      <c r="H32" s="152">
        <f ca="1">(F32-F31)*H$10</f>
        <v>0</v>
      </c>
      <c r="I32" s="195">
        <f ca="1">(G32-G31)*H$10</f>
        <v>0</v>
      </c>
      <c r="J32" s="349">
        <f ca="1">ROUND(INDIRECT(ADDRESS(Данные!$A24,J$1,1,1,"Данные"), 1),2)</f>
        <v>965.65</v>
      </c>
      <c r="K32" s="353">
        <f ca="1">ROUND(INDIRECT(ADDRESS(Данные!$A24,K$1,1,1,"Данные"), 1),2)</f>
        <v>333.43</v>
      </c>
      <c r="L32" s="152">
        <f ca="1">(J32-J31)*L$10</f>
        <v>0</v>
      </c>
      <c r="M32" s="195">
        <f ca="1">(K32-K31)*L$10</f>
        <v>0</v>
      </c>
      <c r="N32" s="349">
        <f ca="1">ROUND(INDIRECT(ADDRESS(Данные!$A24,N$1,1,1,"Данные"), 1),2)</f>
        <v>3840.91</v>
      </c>
      <c r="O32" s="353">
        <f ca="1">ROUND(INDIRECT(ADDRESS(Данные!$A24,O$1,1,1,"Данные"), 1),2)</f>
        <v>750.95</v>
      </c>
      <c r="P32" s="152">
        <f ca="1">(N32-N31)*P$10</f>
        <v>125.9999999998854</v>
      </c>
      <c r="Q32" s="195">
        <f ca="1">(O32-O31)*P$10</f>
        <v>18.000000000085947</v>
      </c>
      <c r="R32" s="349">
        <f ca="1">ROUND(INDIRECT(ADDRESS(Данные!$A24,R$1,1,1,"Данные"), 1),2)</f>
        <v>2182.17</v>
      </c>
      <c r="S32" s="353">
        <f ca="1">ROUND(INDIRECT(ADDRESS(Данные!$A24,S$1,1,1,"Данные"), 1),2)</f>
        <v>153.79</v>
      </c>
      <c r="T32" s="152">
        <f ca="1">(R32-R31)*T$10</f>
        <v>143.99999999986903</v>
      </c>
      <c r="U32" s="195">
        <f ca="1">(S32-S31)*T$10</f>
        <v>8.9999999999918145</v>
      </c>
      <c r="V32" s="294">
        <f t="shared" ca="1" si="0"/>
        <v>45280.354166666664</v>
      </c>
      <c r="W32" s="335">
        <f t="shared" ca="1" si="1"/>
        <v>404.99999999983629</v>
      </c>
      <c r="X32" s="197">
        <f t="shared" ca="1" si="1"/>
        <v>45.000000000061391</v>
      </c>
    </row>
    <row r="33" spans="1:24" s="29" customFormat="1" x14ac:dyDescent="0.2">
      <c r="A33" s="324">
        <f ca="1">INDIRECT(ADDRESS(Данные!$A25,4,1,1,"Данные"), 1)</f>
        <v>45280.375</v>
      </c>
      <c r="B33" s="353">
        <f ca="1">ROUND(INDIRECT(ADDRESS(Данные!$A25,B$1,1,1,"Данные"), 1),2)</f>
        <v>3421.02</v>
      </c>
      <c r="C33" s="353">
        <f ca="1">ROUND(INDIRECT(ADDRESS(Данные!$A25,C$1,1,1,"Данные"), 1),2)</f>
        <v>745.19</v>
      </c>
      <c r="D33" s="152">
        <f ca="1">(B33-B31)*D$10</f>
        <v>270.00000000016371</v>
      </c>
      <c r="E33" s="196">
        <f ca="1">(C33-C31)*D$10</f>
        <v>36.000000000069576</v>
      </c>
      <c r="F33" s="349">
        <f ca="1">ROUND(INDIRECT(ADDRESS(Данные!$A25,F$1,1,1,"Данные"), 1),2)</f>
        <v>3163.82</v>
      </c>
      <c r="G33" s="353">
        <f ca="1">ROUND(INDIRECT(ADDRESS(Данные!$A25,G$1,1,1,"Данные"), 1),2)</f>
        <v>539.21</v>
      </c>
      <c r="H33" s="152">
        <f ca="1">(F33-F31)*H$10</f>
        <v>0</v>
      </c>
      <c r="I33" s="195">
        <f ca="1">(G33-G31)*H$10</f>
        <v>0</v>
      </c>
      <c r="J33" s="349">
        <f ca="1">ROUND(INDIRECT(ADDRESS(Данные!$A25,J$1,1,1,"Данные"), 1),2)</f>
        <v>965.65</v>
      </c>
      <c r="K33" s="353">
        <f ca="1">ROUND(INDIRECT(ADDRESS(Данные!$A25,K$1,1,1,"Данные"), 1),2)</f>
        <v>333.43</v>
      </c>
      <c r="L33" s="152">
        <f ca="1">(J33-J31)*L$10</f>
        <v>0</v>
      </c>
      <c r="M33" s="195">
        <f ca="1">(K33-K31)*L$10</f>
        <v>0</v>
      </c>
      <c r="N33" s="349">
        <f ca="1">ROUND(INDIRECT(ADDRESS(Данные!$A25,N$1,1,1,"Данные"), 1),2)</f>
        <v>3841.05</v>
      </c>
      <c r="O33" s="353">
        <f ca="1">ROUND(INDIRECT(ADDRESS(Данные!$A25,O$1,1,1,"Данные"), 1),2)</f>
        <v>750.96</v>
      </c>
      <c r="P33" s="152">
        <f ca="1">(N33-N31)*P$10</f>
        <v>252.00000000018008</v>
      </c>
      <c r="Q33" s="195">
        <f ca="1">(O33-O31)*P$10</f>
        <v>27.000000000077762</v>
      </c>
      <c r="R33" s="349">
        <f ca="1">ROUND(INDIRECT(ADDRESS(Данные!$A25,R$1,1,1,"Данные"), 1),2)</f>
        <v>2182.31</v>
      </c>
      <c r="S33" s="353">
        <f ca="1">ROUND(INDIRECT(ADDRESS(Данные!$A25,S$1,1,1,"Данные"), 1),2)</f>
        <v>153.79</v>
      </c>
      <c r="T33" s="152">
        <f ca="1">(R33-R31)*T$10</f>
        <v>269.99999999975444</v>
      </c>
      <c r="U33" s="195">
        <f ca="1">(S33-S31)*T$10</f>
        <v>8.9999999999918145</v>
      </c>
      <c r="V33" s="294">
        <f t="shared" ca="1" si="0"/>
        <v>45280.375</v>
      </c>
      <c r="W33" s="335">
        <f t="shared" ca="1" si="1"/>
        <v>792.00000000009823</v>
      </c>
      <c r="X33" s="197">
        <f t="shared" ca="1" si="1"/>
        <v>72.000000000139153</v>
      </c>
    </row>
    <row r="34" spans="1:24" s="29" customFormat="1" x14ac:dyDescent="0.2">
      <c r="A34" s="324">
        <f ca="1">INDIRECT(ADDRESS(Данные!$A26,4,1,1,"Данные"), 1)</f>
        <v>45280.395833333336</v>
      </c>
      <c r="B34" s="353">
        <f ca="1">ROUND(INDIRECT(ADDRESS(Данные!$A26,B$1,1,1,"Данные"), 1),2)</f>
        <v>3421.19</v>
      </c>
      <c r="C34" s="353">
        <f ca="1">ROUND(INDIRECT(ADDRESS(Данные!$A26,C$1,1,1,"Данные"), 1),2)</f>
        <v>745.21</v>
      </c>
      <c r="D34" s="152">
        <f ca="1">(B34-B33)*D$10</f>
        <v>153.00000000006548</v>
      </c>
      <c r="E34" s="196">
        <f ca="1">(C34-C33)*D$10</f>
        <v>17.999999999983629</v>
      </c>
      <c r="F34" s="349">
        <f ca="1">ROUND(INDIRECT(ADDRESS(Данные!$A26,F$1,1,1,"Данные"), 1),2)</f>
        <v>3163.82</v>
      </c>
      <c r="G34" s="353">
        <f ca="1">ROUND(INDIRECT(ADDRESS(Данные!$A26,G$1,1,1,"Данные"), 1),2)</f>
        <v>539.21</v>
      </c>
      <c r="H34" s="152">
        <f ca="1">(F34-F33)*H$10</f>
        <v>0</v>
      </c>
      <c r="I34" s="195">
        <f ca="1">(G34-G33)*H$10</f>
        <v>0</v>
      </c>
      <c r="J34" s="349">
        <f ca="1">ROUND(INDIRECT(ADDRESS(Данные!$A26,J$1,1,1,"Данные"), 1),2)</f>
        <v>965.65</v>
      </c>
      <c r="K34" s="353">
        <f ca="1">ROUND(INDIRECT(ADDRESS(Данные!$A26,K$1,1,1,"Данные"), 1),2)</f>
        <v>333.43</v>
      </c>
      <c r="L34" s="152">
        <f ca="1">(J34-J33)*L$10</f>
        <v>0</v>
      </c>
      <c r="M34" s="195">
        <f ca="1">(K34-K33)*L$10</f>
        <v>0</v>
      </c>
      <c r="N34" s="349">
        <f ca="1">ROUND(INDIRECT(ADDRESS(Данные!$A26,N$1,1,1,"Данные"), 1),2)</f>
        <v>3841.18</v>
      </c>
      <c r="O34" s="353">
        <f ca="1">ROUND(INDIRECT(ADDRESS(Данные!$A26,O$1,1,1,"Данные"), 1),2)</f>
        <v>750.97</v>
      </c>
      <c r="P34" s="152">
        <f ca="1">(N34-N33)*P$10</f>
        <v>116.99999999968895</v>
      </c>
      <c r="Q34" s="195">
        <f ca="1">(O34-O33)*P$10</f>
        <v>8.9999999999918145</v>
      </c>
      <c r="R34" s="349">
        <f ca="1">ROUND(INDIRECT(ADDRESS(Данные!$A26,R$1,1,1,"Данные"), 1),2)</f>
        <v>2182.4499999999998</v>
      </c>
      <c r="S34" s="353">
        <f ca="1">ROUND(INDIRECT(ADDRESS(Данные!$A26,S$1,1,1,"Данные"), 1),2)</f>
        <v>153.80000000000001</v>
      </c>
      <c r="T34" s="152">
        <f ca="1">(R34-R33)*T$10</f>
        <v>125.9999999998854</v>
      </c>
      <c r="U34" s="195">
        <f ca="1">(S34-S33)*T$10</f>
        <v>9.0000000000173941</v>
      </c>
      <c r="V34" s="294">
        <f t="shared" ca="1" si="0"/>
        <v>45280.395833333336</v>
      </c>
      <c r="W34" s="335">
        <f t="shared" ca="1" si="1"/>
        <v>395.99999999963984</v>
      </c>
      <c r="X34" s="197">
        <f t="shared" ca="1" si="1"/>
        <v>35.999999999992838</v>
      </c>
    </row>
    <row r="35" spans="1:24" s="30" customFormat="1" x14ac:dyDescent="0.2">
      <c r="A35" s="324">
        <f ca="1">INDIRECT(ADDRESS(Данные!$A27,4,1,1,"Данные"), 1)</f>
        <v>45280.416666666664</v>
      </c>
      <c r="B35" s="353">
        <f ca="1">ROUND(INDIRECT(ADDRESS(Данные!$A27,B$1,1,1,"Данные"), 1),2)</f>
        <v>3421.35</v>
      </c>
      <c r="C35" s="353">
        <f ca="1">ROUND(INDIRECT(ADDRESS(Данные!$A27,C$1,1,1,"Данные"), 1),2)</f>
        <v>745.23</v>
      </c>
      <c r="D35" s="152">
        <f ca="1">(B35-B33)*D$10</f>
        <v>296.99999999993452</v>
      </c>
      <c r="E35" s="196">
        <f ca="1">(C35-C33)*D$10</f>
        <v>35.999999999967258</v>
      </c>
      <c r="F35" s="349">
        <f ca="1">ROUND(INDIRECT(ADDRESS(Данные!$A27,F$1,1,1,"Данные"), 1),2)</f>
        <v>3163.82</v>
      </c>
      <c r="G35" s="353">
        <f ca="1">ROUND(INDIRECT(ADDRESS(Данные!$A27,G$1,1,1,"Данные"), 1),2)</f>
        <v>539.21</v>
      </c>
      <c r="H35" s="152">
        <f ca="1">(F35-F33)*H$10</f>
        <v>0</v>
      </c>
      <c r="I35" s="195">
        <f ca="1">(G35-G33)*H$10</f>
        <v>0</v>
      </c>
      <c r="J35" s="349">
        <f ca="1">ROUND(INDIRECT(ADDRESS(Данные!$A27,J$1,1,1,"Данные"), 1),2)</f>
        <v>965.65</v>
      </c>
      <c r="K35" s="353">
        <f ca="1">ROUND(INDIRECT(ADDRESS(Данные!$A27,K$1,1,1,"Данные"), 1),2)</f>
        <v>333.43</v>
      </c>
      <c r="L35" s="152">
        <f ca="1">(J35-J33)*L$10</f>
        <v>0</v>
      </c>
      <c r="M35" s="195">
        <f ca="1">(K35-K33)*L$10</f>
        <v>0</v>
      </c>
      <c r="N35" s="349">
        <f ca="1">ROUND(INDIRECT(ADDRESS(Данные!$A27,N$1,1,1,"Данные"), 1),2)</f>
        <v>3841.32</v>
      </c>
      <c r="O35" s="353">
        <f ca="1">ROUND(INDIRECT(ADDRESS(Данные!$A27,O$1,1,1,"Данные"), 1),2)</f>
        <v>750.98</v>
      </c>
      <c r="P35" s="152">
        <f ca="1">(N35-N33)*P$10</f>
        <v>242.99999999998363</v>
      </c>
      <c r="Q35" s="195">
        <f ca="1">(O35-O33)*P$10</f>
        <v>17.999999999983629</v>
      </c>
      <c r="R35" s="349">
        <f ca="1">ROUND(INDIRECT(ADDRESS(Данные!$A27,R$1,1,1,"Данные"), 1),2)</f>
        <v>2182.59</v>
      </c>
      <c r="S35" s="353">
        <f ca="1">ROUND(INDIRECT(ADDRESS(Данные!$A27,S$1,1,1,"Данные"), 1),2)</f>
        <v>153.80000000000001</v>
      </c>
      <c r="T35" s="152">
        <f ca="1">(R35-R33)*T$10</f>
        <v>252.00000000018008</v>
      </c>
      <c r="U35" s="195">
        <f ca="1">(S35-S33)*T$10</f>
        <v>9.0000000000173941</v>
      </c>
      <c r="V35" s="294">
        <f t="shared" ca="1" si="0"/>
        <v>45280.416666666664</v>
      </c>
      <c r="W35" s="335">
        <f t="shared" ca="1" si="1"/>
        <v>792.00000000009823</v>
      </c>
      <c r="X35" s="197">
        <f t="shared" ca="1" si="1"/>
        <v>62.999999999968281</v>
      </c>
    </row>
    <row r="36" spans="1:24" s="29" customFormat="1" x14ac:dyDescent="0.2">
      <c r="A36" s="324">
        <f ca="1">INDIRECT(ADDRESS(Данные!$A28,4,1,1,"Данные"), 1)</f>
        <v>45280.4375</v>
      </c>
      <c r="B36" s="353">
        <f ca="1">ROUND(INDIRECT(ADDRESS(Данные!$A28,B$1,1,1,"Данные"), 1),2)</f>
        <v>3421.51</v>
      </c>
      <c r="C36" s="353">
        <f ca="1">ROUND(INDIRECT(ADDRESS(Данные!$A28,C$1,1,1,"Данные"), 1),2)</f>
        <v>745.25</v>
      </c>
      <c r="D36" s="152">
        <f ca="1">(B36-B35)*D$10</f>
        <v>144.00000000027831</v>
      </c>
      <c r="E36" s="196">
        <f ca="1">(C36-C35)*D$10</f>
        <v>17.999999999983629</v>
      </c>
      <c r="F36" s="349">
        <f ca="1">ROUND(INDIRECT(ADDRESS(Данные!$A28,F$1,1,1,"Данные"), 1),2)</f>
        <v>3163.82</v>
      </c>
      <c r="G36" s="353">
        <f ca="1">ROUND(INDIRECT(ADDRESS(Данные!$A28,G$1,1,1,"Данные"), 1),2)</f>
        <v>539.21</v>
      </c>
      <c r="H36" s="152">
        <f ca="1">(F36-F35)*H$10</f>
        <v>0</v>
      </c>
      <c r="I36" s="195">
        <f ca="1">(G36-G35)*H$10</f>
        <v>0</v>
      </c>
      <c r="J36" s="349">
        <f ca="1">ROUND(INDIRECT(ADDRESS(Данные!$A28,J$1,1,1,"Данные"), 1),2)</f>
        <v>965.65</v>
      </c>
      <c r="K36" s="353">
        <f ca="1">ROUND(INDIRECT(ADDRESS(Данные!$A28,K$1,1,1,"Данные"), 1),2)</f>
        <v>333.44</v>
      </c>
      <c r="L36" s="152">
        <f ca="1">(J36-J35)*L$10</f>
        <v>0</v>
      </c>
      <c r="M36" s="195">
        <f ca="1">(K36-K35)*L$10</f>
        <v>3.5999999999967258</v>
      </c>
      <c r="N36" s="349">
        <f ca="1">ROUND(INDIRECT(ADDRESS(Данные!$A28,N$1,1,1,"Данные"), 1),2)</f>
        <v>3841.45</v>
      </c>
      <c r="O36" s="353">
        <f ca="1">ROUND(INDIRECT(ADDRESS(Данные!$A28,O$1,1,1,"Данные"), 1),2)</f>
        <v>750.99</v>
      </c>
      <c r="P36" s="152">
        <f ca="1">(N36-N35)*P$10</f>
        <v>116.99999999968895</v>
      </c>
      <c r="Q36" s="195">
        <f ca="1">(O36-O35)*P$10</f>
        <v>8.9999999999918145</v>
      </c>
      <c r="R36" s="349">
        <f ca="1">ROUND(INDIRECT(ADDRESS(Данные!$A28,R$1,1,1,"Данные"), 1),2)</f>
        <v>2182.73</v>
      </c>
      <c r="S36" s="353">
        <f ca="1">ROUND(INDIRECT(ADDRESS(Данные!$A28,S$1,1,1,"Данные"), 1),2)</f>
        <v>153.81</v>
      </c>
      <c r="T36" s="152">
        <f ca="1">(R36-R35)*T$10</f>
        <v>125.9999999998854</v>
      </c>
      <c r="U36" s="195">
        <f ca="1">(S36-S35)*T$10</f>
        <v>8.9999999999918145</v>
      </c>
      <c r="V36" s="294">
        <f t="shared" ca="1" si="0"/>
        <v>45280.4375</v>
      </c>
      <c r="W36" s="335">
        <f t="shared" ca="1" si="1"/>
        <v>386.99999999985266</v>
      </c>
      <c r="X36" s="197">
        <f t="shared" ca="1" si="1"/>
        <v>39.599999999963984</v>
      </c>
    </row>
    <row r="37" spans="1:24" s="30" customFormat="1" x14ac:dyDescent="0.2">
      <c r="A37" s="324">
        <f ca="1">INDIRECT(ADDRESS(Данные!$A29,4,1,1,"Данные"), 1)</f>
        <v>45280.458333333336</v>
      </c>
      <c r="B37" s="353">
        <f ca="1">ROUND(INDIRECT(ADDRESS(Данные!$A29,B$1,1,1,"Данные"), 1),2)</f>
        <v>3421.67</v>
      </c>
      <c r="C37" s="353">
        <f ca="1">ROUND(INDIRECT(ADDRESS(Данные!$A29,C$1,1,1,"Данные"), 1),2)</f>
        <v>745.27</v>
      </c>
      <c r="D37" s="152">
        <f ca="1">(B37-B35)*D$10</f>
        <v>288.00000000014734</v>
      </c>
      <c r="E37" s="196">
        <f ca="1">(C37-C35)*D$10</f>
        <v>35.999999999967258</v>
      </c>
      <c r="F37" s="349">
        <f ca="1">ROUND(INDIRECT(ADDRESS(Данные!$A29,F$1,1,1,"Данные"), 1),2)</f>
        <v>3163.82</v>
      </c>
      <c r="G37" s="353">
        <f ca="1">ROUND(INDIRECT(ADDRESS(Данные!$A29,G$1,1,1,"Данные"), 1),2)</f>
        <v>539.21</v>
      </c>
      <c r="H37" s="152">
        <f ca="1">(F37-F35)*H$10</f>
        <v>0</v>
      </c>
      <c r="I37" s="195">
        <f ca="1">(G37-G35)*H$10</f>
        <v>0</v>
      </c>
      <c r="J37" s="349">
        <f ca="1">ROUND(INDIRECT(ADDRESS(Данные!$A29,J$1,1,1,"Данные"), 1),2)</f>
        <v>965.65</v>
      </c>
      <c r="K37" s="353">
        <f ca="1">ROUND(INDIRECT(ADDRESS(Данные!$A29,K$1,1,1,"Данные"), 1),2)</f>
        <v>333.44</v>
      </c>
      <c r="L37" s="152">
        <f ca="1">(J37-J35)*L$10</f>
        <v>0</v>
      </c>
      <c r="M37" s="195">
        <f ca="1">(K37-K35)*L$10</f>
        <v>3.5999999999967258</v>
      </c>
      <c r="N37" s="349">
        <f ca="1">ROUND(INDIRECT(ADDRESS(Данные!$A29,N$1,1,1,"Данные"), 1),2)</f>
        <v>3841.58</v>
      </c>
      <c r="O37" s="353">
        <f ca="1">ROUND(INDIRECT(ADDRESS(Данные!$A29,O$1,1,1,"Данные"), 1),2)</f>
        <v>751</v>
      </c>
      <c r="P37" s="152">
        <f ca="1">(N37-N35)*P$10</f>
        <v>233.99999999978718</v>
      </c>
      <c r="Q37" s="195">
        <f ca="1">(O37-O35)*P$10</f>
        <v>17.999999999983629</v>
      </c>
      <c r="R37" s="349">
        <f ca="1">ROUND(INDIRECT(ADDRESS(Данные!$A29,R$1,1,1,"Данные"), 1),2)</f>
        <v>2182.85</v>
      </c>
      <c r="S37" s="353">
        <f ca="1">ROUND(INDIRECT(ADDRESS(Данные!$A29,S$1,1,1,"Данные"), 1),2)</f>
        <v>153.81</v>
      </c>
      <c r="T37" s="152">
        <f ca="1">(R37-R35)*T$10</f>
        <v>233.99999999978718</v>
      </c>
      <c r="U37" s="195">
        <f ca="1">(S37-S35)*T$10</f>
        <v>8.9999999999918145</v>
      </c>
      <c r="V37" s="294">
        <f t="shared" ca="1" si="0"/>
        <v>45280.458333333336</v>
      </c>
      <c r="W37" s="335">
        <f t="shared" ca="1" si="1"/>
        <v>755.99999999972169</v>
      </c>
      <c r="X37" s="197">
        <f t="shared" ca="1" si="1"/>
        <v>66.599999999939428</v>
      </c>
    </row>
    <row r="38" spans="1:24" s="30" customFormat="1" x14ac:dyDescent="0.2">
      <c r="A38" s="324">
        <f ca="1">INDIRECT(ADDRESS(Данные!$A30,4,1,1,"Данные"), 1)</f>
        <v>45280.479166666664</v>
      </c>
      <c r="B38" s="353">
        <f ca="1">ROUND(INDIRECT(ADDRESS(Данные!$A30,B$1,1,1,"Данные"), 1),2)</f>
        <v>3421.82</v>
      </c>
      <c r="C38" s="353">
        <f ca="1">ROUND(INDIRECT(ADDRESS(Данные!$A30,C$1,1,1,"Данные"), 1),2)</f>
        <v>745.3</v>
      </c>
      <c r="D38" s="152">
        <f ca="1">(B38-B37)*D$10</f>
        <v>135.00000000008185</v>
      </c>
      <c r="E38" s="196">
        <f ca="1">(C38-C37)*D$10</f>
        <v>26.999999999975444</v>
      </c>
      <c r="F38" s="349">
        <f ca="1">ROUND(INDIRECT(ADDRESS(Данные!$A30,F$1,1,1,"Данные"), 1),2)</f>
        <v>3163.82</v>
      </c>
      <c r="G38" s="353">
        <f ca="1">ROUND(INDIRECT(ADDRESS(Данные!$A30,G$1,1,1,"Данные"), 1),2)</f>
        <v>539.21</v>
      </c>
      <c r="H38" s="152">
        <f ca="1">(F38-F37)*H$10</f>
        <v>0</v>
      </c>
      <c r="I38" s="195">
        <f ca="1">(G38-G37)*H$10</f>
        <v>0</v>
      </c>
      <c r="J38" s="349">
        <f ca="1">ROUND(INDIRECT(ADDRESS(Данные!$A30,J$1,1,1,"Данные"), 1),2)</f>
        <v>965.65</v>
      </c>
      <c r="K38" s="353">
        <f ca="1">ROUND(INDIRECT(ADDRESS(Данные!$A30,K$1,1,1,"Данные"), 1),2)</f>
        <v>333.44</v>
      </c>
      <c r="L38" s="152">
        <f ca="1">(J38-J37)*L$10</f>
        <v>0</v>
      </c>
      <c r="M38" s="195">
        <f ca="1">(K38-K37)*L$10</f>
        <v>0</v>
      </c>
      <c r="N38" s="349">
        <f ca="1">ROUND(INDIRECT(ADDRESS(Данные!$A30,N$1,1,1,"Данные"), 1),2)</f>
        <v>3841.72</v>
      </c>
      <c r="O38" s="353">
        <f ca="1">ROUND(INDIRECT(ADDRESS(Данные!$A30,O$1,1,1,"Данные"), 1),2)</f>
        <v>751.01</v>
      </c>
      <c r="P38" s="152">
        <f ca="1">(N38-N37)*P$10</f>
        <v>125.9999999998854</v>
      </c>
      <c r="Q38" s="195">
        <f ca="1">(O38-O37)*P$10</f>
        <v>8.9999999999918145</v>
      </c>
      <c r="R38" s="349">
        <f ca="1">ROUND(INDIRECT(ADDRESS(Данные!$A30,R$1,1,1,"Данные"), 1),2)</f>
        <v>2182.98</v>
      </c>
      <c r="S38" s="353">
        <f ca="1">ROUND(INDIRECT(ADDRESS(Данные!$A30,S$1,1,1,"Данные"), 1),2)</f>
        <v>153.81</v>
      </c>
      <c r="T38" s="152">
        <f ca="1">(R38-R37)*T$10</f>
        <v>117.00000000009823</v>
      </c>
      <c r="U38" s="195">
        <f ca="1">(S38-S37)*T$10</f>
        <v>0</v>
      </c>
      <c r="V38" s="294">
        <f t="shared" ca="1" si="0"/>
        <v>45280.479166666664</v>
      </c>
      <c r="W38" s="335">
        <f t="shared" ca="1" si="1"/>
        <v>378.00000000006548</v>
      </c>
      <c r="X38" s="197">
        <f t="shared" ca="1" si="1"/>
        <v>35.999999999967258</v>
      </c>
    </row>
    <row r="39" spans="1:24" s="29" customFormat="1" x14ac:dyDescent="0.2">
      <c r="A39" s="324">
        <f ca="1">INDIRECT(ADDRESS(Данные!$A31,4,1,1,"Данные"), 1)</f>
        <v>45280.5</v>
      </c>
      <c r="B39" s="353">
        <f ca="1">ROUND(INDIRECT(ADDRESS(Данные!$A31,B$1,1,1,"Данные"), 1),2)</f>
        <v>3421.98</v>
      </c>
      <c r="C39" s="353">
        <f ca="1">ROUND(INDIRECT(ADDRESS(Данные!$A31,C$1,1,1,"Данные"), 1),2)</f>
        <v>745.32</v>
      </c>
      <c r="D39" s="152">
        <f ca="1">(B39-B37)*D$10</f>
        <v>278.99999999995089</v>
      </c>
      <c r="E39" s="196">
        <f ca="1">(C39-C37)*D$10</f>
        <v>45.000000000061391</v>
      </c>
      <c r="F39" s="349">
        <f ca="1">ROUND(INDIRECT(ADDRESS(Данные!$A31,F$1,1,1,"Данные"), 1),2)</f>
        <v>3163.82</v>
      </c>
      <c r="G39" s="353">
        <f ca="1">ROUND(INDIRECT(ADDRESS(Данные!$A31,G$1,1,1,"Данные"), 1),2)</f>
        <v>539.21</v>
      </c>
      <c r="H39" s="152">
        <f ca="1">(F39-F37)*H$10</f>
        <v>0</v>
      </c>
      <c r="I39" s="195">
        <f ca="1">(G39-G37)*H$10</f>
        <v>0</v>
      </c>
      <c r="J39" s="349">
        <f ca="1">ROUND(INDIRECT(ADDRESS(Данные!$A31,J$1,1,1,"Данные"), 1),2)</f>
        <v>965.66</v>
      </c>
      <c r="K39" s="353">
        <f ca="1">ROUND(INDIRECT(ADDRESS(Данные!$A31,K$1,1,1,"Данные"), 1),2)</f>
        <v>333.45</v>
      </c>
      <c r="L39" s="152">
        <f ca="1">(J39-J37)*L$10</f>
        <v>3.5999999999967258</v>
      </c>
      <c r="M39" s="195">
        <f ca="1">(K39-K37)*L$10</f>
        <v>3.5999999999967258</v>
      </c>
      <c r="N39" s="349">
        <f ca="1">ROUND(INDIRECT(ADDRESS(Данные!$A31,N$1,1,1,"Данные"), 1),2)</f>
        <v>3841.85</v>
      </c>
      <c r="O39" s="353">
        <f ca="1">ROUND(INDIRECT(ADDRESS(Данные!$A31,O$1,1,1,"Данные"), 1),2)</f>
        <v>751.02</v>
      </c>
      <c r="P39" s="152">
        <f ca="1">(N39-N37)*P$10</f>
        <v>242.99999999998363</v>
      </c>
      <c r="Q39" s="195">
        <f ca="1">(O39-O37)*P$10</f>
        <v>17.999999999983629</v>
      </c>
      <c r="R39" s="349">
        <f ca="1">ROUND(INDIRECT(ADDRESS(Данные!$A31,R$1,1,1,"Данные"), 1),2)</f>
        <v>2183.1</v>
      </c>
      <c r="S39" s="353">
        <f ca="1">ROUND(INDIRECT(ADDRESS(Данные!$A31,S$1,1,1,"Данные"), 1),2)</f>
        <v>153.82</v>
      </c>
      <c r="T39" s="152">
        <f ca="1">(R39-R37)*T$10</f>
        <v>225</v>
      </c>
      <c r="U39" s="195">
        <f ca="1">(S39-S37)*T$10</f>
        <v>8.9999999999918145</v>
      </c>
      <c r="V39" s="294">
        <f t="shared" ca="1" si="0"/>
        <v>45280.5</v>
      </c>
      <c r="W39" s="335">
        <f t="shared" ca="1" si="1"/>
        <v>750.59999999993124</v>
      </c>
      <c r="X39" s="197">
        <f t="shared" ca="1" si="1"/>
        <v>75.60000000003356</v>
      </c>
    </row>
    <row r="40" spans="1:24" s="29" customFormat="1" x14ac:dyDescent="0.2">
      <c r="A40" s="324">
        <f ca="1">INDIRECT(ADDRESS(Данные!$A32,4,1,1,"Данные"), 1)</f>
        <v>45280.520833333336</v>
      </c>
      <c r="B40" s="353">
        <f ca="1">ROUND(INDIRECT(ADDRESS(Данные!$A32,B$1,1,1,"Данные"), 1),2)</f>
        <v>3422.14</v>
      </c>
      <c r="C40" s="353">
        <f ca="1">ROUND(INDIRECT(ADDRESS(Данные!$A32,C$1,1,1,"Данные"), 1),2)</f>
        <v>745.34</v>
      </c>
      <c r="D40" s="152">
        <f ca="1">(B40-B39)*D$10</f>
        <v>143.99999999986903</v>
      </c>
      <c r="E40" s="196">
        <f ca="1">(C40-C39)*D$10</f>
        <v>17.999999999983629</v>
      </c>
      <c r="F40" s="349">
        <f ca="1">ROUND(INDIRECT(ADDRESS(Данные!$A32,F$1,1,1,"Данные"), 1),2)</f>
        <v>3163.82</v>
      </c>
      <c r="G40" s="353">
        <f ca="1">ROUND(INDIRECT(ADDRESS(Данные!$A32,G$1,1,1,"Данные"), 1),2)</f>
        <v>539.21</v>
      </c>
      <c r="H40" s="152">
        <f ca="1">(F40-F39)*H$10</f>
        <v>0</v>
      </c>
      <c r="I40" s="195">
        <f ca="1">(G40-G39)*H$10</f>
        <v>0</v>
      </c>
      <c r="J40" s="349">
        <f ca="1">ROUND(INDIRECT(ADDRESS(Данные!$A32,J$1,1,1,"Данные"), 1),2)</f>
        <v>965.66</v>
      </c>
      <c r="K40" s="353">
        <f ca="1">ROUND(INDIRECT(ADDRESS(Данные!$A32,K$1,1,1,"Данные"), 1),2)</f>
        <v>333.45</v>
      </c>
      <c r="L40" s="152">
        <f ca="1">(J40-J39)*L$10</f>
        <v>0</v>
      </c>
      <c r="M40" s="195">
        <f ca="1">(K40-K39)*L$10</f>
        <v>0</v>
      </c>
      <c r="N40" s="349">
        <f ca="1">ROUND(INDIRECT(ADDRESS(Данные!$A32,N$1,1,1,"Данные"), 1),2)</f>
        <v>3841.98</v>
      </c>
      <c r="O40" s="353">
        <f ca="1">ROUND(INDIRECT(ADDRESS(Данные!$A32,O$1,1,1,"Данные"), 1),2)</f>
        <v>751.03</v>
      </c>
      <c r="P40" s="152">
        <f ca="1">(N40-N39)*P$10</f>
        <v>117.00000000009823</v>
      </c>
      <c r="Q40" s="195">
        <f ca="1">(O40-O39)*P$10</f>
        <v>8.9999999999918145</v>
      </c>
      <c r="R40" s="349">
        <f ca="1">ROUND(INDIRECT(ADDRESS(Данные!$A32,R$1,1,1,"Данные"), 1),2)</f>
        <v>2183.23</v>
      </c>
      <c r="S40" s="353">
        <f ca="1">ROUND(INDIRECT(ADDRESS(Данные!$A32,S$1,1,1,"Данные"), 1),2)</f>
        <v>153.82</v>
      </c>
      <c r="T40" s="152">
        <f ca="1">(R40-R39)*T$10</f>
        <v>117.00000000009823</v>
      </c>
      <c r="U40" s="195">
        <f ca="1">(S40-S39)*T$10</f>
        <v>0</v>
      </c>
      <c r="V40" s="294">
        <f t="shared" ca="1" si="0"/>
        <v>45280.520833333336</v>
      </c>
      <c r="W40" s="335">
        <f t="shared" ca="1" si="1"/>
        <v>378.00000000006548</v>
      </c>
      <c r="X40" s="197">
        <f t="shared" ca="1" si="1"/>
        <v>26.999999999975444</v>
      </c>
    </row>
    <row r="41" spans="1:24" s="29" customFormat="1" x14ac:dyDescent="0.2">
      <c r="A41" s="324">
        <f ca="1">INDIRECT(ADDRESS(Данные!$A33,4,1,1,"Данные"), 1)</f>
        <v>45280.541666666664</v>
      </c>
      <c r="B41" s="353">
        <f ca="1">ROUND(INDIRECT(ADDRESS(Данные!$A33,B$1,1,1,"Данные"), 1),2)</f>
        <v>3422.3</v>
      </c>
      <c r="C41" s="353">
        <f ca="1">ROUND(INDIRECT(ADDRESS(Данные!$A33,C$1,1,1,"Данные"), 1),2)</f>
        <v>745.37</v>
      </c>
      <c r="D41" s="152">
        <f ca="1">(B41-B39)*D$10</f>
        <v>288.00000000014734</v>
      </c>
      <c r="E41" s="196">
        <f ca="1">(C41-C39)*D$10</f>
        <v>44.999999999959073</v>
      </c>
      <c r="F41" s="349">
        <f ca="1">ROUND(INDIRECT(ADDRESS(Данные!$A33,F$1,1,1,"Данные"), 1),2)</f>
        <v>3163.82</v>
      </c>
      <c r="G41" s="353">
        <f ca="1">ROUND(INDIRECT(ADDRESS(Данные!$A33,G$1,1,1,"Данные"), 1),2)</f>
        <v>539.21</v>
      </c>
      <c r="H41" s="152">
        <f ca="1">(F41-F39)*H$10</f>
        <v>0</v>
      </c>
      <c r="I41" s="195">
        <f ca="1">(G41-G39)*H$10</f>
        <v>0</v>
      </c>
      <c r="J41" s="349">
        <f ca="1">ROUND(INDIRECT(ADDRESS(Данные!$A33,J$1,1,1,"Данные"), 1),2)</f>
        <v>965.66</v>
      </c>
      <c r="K41" s="353">
        <f ca="1">ROUND(INDIRECT(ADDRESS(Данные!$A33,K$1,1,1,"Данные"), 1),2)</f>
        <v>333.46</v>
      </c>
      <c r="L41" s="152">
        <f ca="1">(J41-J39)*L$10</f>
        <v>0</v>
      </c>
      <c r="M41" s="195">
        <f ca="1">(K41-K39)*L$10</f>
        <v>3.5999999999967258</v>
      </c>
      <c r="N41" s="349">
        <f ca="1">ROUND(INDIRECT(ADDRESS(Данные!$A33,N$1,1,1,"Данные"), 1),2)</f>
        <v>3842.11</v>
      </c>
      <c r="O41" s="353">
        <f ca="1">ROUND(INDIRECT(ADDRESS(Данные!$A33,O$1,1,1,"Данные"), 1),2)</f>
        <v>751.05</v>
      </c>
      <c r="P41" s="152">
        <f ca="1">(N41-N39)*P$10</f>
        <v>234.00000000019645</v>
      </c>
      <c r="Q41" s="195">
        <f ca="1">(O41-O39)*P$10</f>
        <v>26.999999999975444</v>
      </c>
      <c r="R41" s="349">
        <f ca="1">ROUND(INDIRECT(ADDRESS(Данные!$A33,R$1,1,1,"Данные"), 1),2)</f>
        <v>2183.35</v>
      </c>
      <c r="S41" s="353">
        <f ca="1">ROUND(INDIRECT(ADDRESS(Данные!$A33,S$1,1,1,"Данные"), 1),2)</f>
        <v>153.83000000000001</v>
      </c>
      <c r="T41" s="152">
        <f ca="1">(R41-R39)*T$10</f>
        <v>225</v>
      </c>
      <c r="U41" s="195">
        <f ca="1">(S41-S39)*T$10</f>
        <v>9.0000000000173941</v>
      </c>
      <c r="V41" s="294">
        <f t="shared" ca="1" si="0"/>
        <v>45280.541666666664</v>
      </c>
      <c r="W41" s="335">
        <f t="shared" ca="1" si="1"/>
        <v>747.00000000034379</v>
      </c>
      <c r="X41" s="197">
        <f t="shared" ca="1" si="1"/>
        <v>84.599999999948636</v>
      </c>
    </row>
    <row r="42" spans="1:24" s="29" customFormat="1" x14ac:dyDescent="0.2">
      <c r="A42" s="324">
        <f ca="1">INDIRECT(ADDRESS(Данные!$A34,4,1,1,"Данные"), 1)</f>
        <v>45280.5625</v>
      </c>
      <c r="B42" s="353">
        <f ca="1">ROUND(INDIRECT(ADDRESS(Данные!$A34,B$1,1,1,"Данные"), 1),2)</f>
        <v>3422.45</v>
      </c>
      <c r="C42" s="353">
        <f ca="1">ROUND(INDIRECT(ADDRESS(Данные!$A34,C$1,1,1,"Данные"), 1),2)</f>
        <v>745.39</v>
      </c>
      <c r="D42" s="152">
        <f ca="1">(B42-B41)*D$10</f>
        <v>134.99999999967258</v>
      </c>
      <c r="E42" s="196">
        <f ca="1">(C42-C41)*D$10</f>
        <v>17.999999999983629</v>
      </c>
      <c r="F42" s="349">
        <f ca="1">ROUND(INDIRECT(ADDRESS(Данные!$A34,F$1,1,1,"Данные"), 1),2)</f>
        <v>3163.82</v>
      </c>
      <c r="G42" s="353">
        <f ca="1">ROUND(INDIRECT(ADDRESS(Данные!$A34,G$1,1,1,"Данные"), 1),2)</f>
        <v>539.21</v>
      </c>
      <c r="H42" s="152">
        <f ca="1">(F42-F41)*H$10</f>
        <v>0</v>
      </c>
      <c r="I42" s="195">
        <f ca="1">(G42-G41)*H$10</f>
        <v>0</v>
      </c>
      <c r="J42" s="349">
        <f ca="1">ROUND(INDIRECT(ADDRESS(Данные!$A34,J$1,1,1,"Данные"), 1),2)</f>
        <v>965.66</v>
      </c>
      <c r="K42" s="353">
        <f ca="1">ROUND(INDIRECT(ADDRESS(Данные!$A34,K$1,1,1,"Данные"), 1),2)</f>
        <v>333.46</v>
      </c>
      <c r="L42" s="152">
        <f ca="1">(J42-J41)*L$10</f>
        <v>0</v>
      </c>
      <c r="M42" s="195">
        <f ca="1">(K42-K41)*L$10</f>
        <v>0</v>
      </c>
      <c r="N42" s="349">
        <f ca="1">ROUND(INDIRECT(ADDRESS(Данные!$A34,N$1,1,1,"Данные"), 1),2)</f>
        <v>3842.24</v>
      </c>
      <c r="O42" s="353">
        <f ca="1">ROUND(INDIRECT(ADDRESS(Данные!$A34,O$1,1,1,"Данные"), 1),2)</f>
        <v>751.06</v>
      </c>
      <c r="P42" s="152">
        <f ca="1">(N42-N41)*P$10</f>
        <v>116.99999999968895</v>
      </c>
      <c r="Q42" s="195">
        <f ca="1">(O42-O41)*P$10</f>
        <v>8.9999999999918145</v>
      </c>
      <c r="R42" s="349">
        <f ca="1">ROUND(INDIRECT(ADDRESS(Данные!$A34,R$1,1,1,"Данные"), 1),2)</f>
        <v>2183.4699999999998</v>
      </c>
      <c r="S42" s="353">
        <f ca="1">ROUND(INDIRECT(ADDRESS(Данные!$A34,S$1,1,1,"Данные"), 1),2)</f>
        <v>153.83000000000001</v>
      </c>
      <c r="T42" s="152">
        <f ca="1">(R42-R41)*T$10</f>
        <v>107.99999999990177</v>
      </c>
      <c r="U42" s="195">
        <f ca="1">(S42-S41)*T$10</f>
        <v>0</v>
      </c>
      <c r="V42" s="294">
        <f t="shared" ca="1" si="0"/>
        <v>45280.5625</v>
      </c>
      <c r="W42" s="335">
        <f t="shared" ca="1" si="1"/>
        <v>359.99999999926331</v>
      </c>
      <c r="X42" s="197">
        <f t="shared" ca="1" si="1"/>
        <v>26.999999999975444</v>
      </c>
    </row>
    <row r="43" spans="1:24" s="29" customFormat="1" x14ac:dyDescent="0.2">
      <c r="A43" s="324">
        <f ca="1">INDIRECT(ADDRESS(Данные!$A35,4,1,1,"Данные"), 1)</f>
        <v>45280.583333333336</v>
      </c>
      <c r="B43" s="353">
        <f ca="1">ROUND(INDIRECT(ADDRESS(Данные!$A35,B$1,1,1,"Данные"), 1),2)</f>
        <v>3422.6</v>
      </c>
      <c r="C43" s="353">
        <f ca="1">ROUND(INDIRECT(ADDRESS(Данные!$A35,C$1,1,1,"Данные"), 1),2)</f>
        <v>745.42</v>
      </c>
      <c r="D43" s="152">
        <f ca="1">(B43-B41)*D$10</f>
        <v>269.99999999975444</v>
      </c>
      <c r="E43" s="196">
        <f ca="1">(C43-C41)*D$10</f>
        <v>44.999999999959073</v>
      </c>
      <c r="F43" s="349">
        <f ca="1">ROUND(INDIRECT(ADDRESS(Данные!$A35,F$1,1,1,"Данные"), 1),2)</f>
        <v>3163.82</v>
      </c>
      <c r="G43" s="353">
        <f ca="1">ROUND(INDIRECT(ADDRESS(Данные!$A35,G$1,1,1,"Данные"), 1),2)</f>
        <v>539.21</v>
      </c>
      <c r="H43" s="152">
        <f ca="1">(F43-F41)*H$10</f>
        <v>0</v>
      </c>
      <c r="I43" s="195">
        <f ca="1">(G43-G41)*H$10</f>
        <v>0</v>
      </c>
      <c r="J43" s="349">
        <f ca="1">ROUND(INDIRECT(ADDRESS(Данные!$A35,J$1,1,1,"Данные"), 1),2)</f>
        <v>965.66</v>
      </c>
      <c r="K43" s="353">
        <f ca="1">ROUND(INDIRECT(ADDRESS(Данные!$A35,K$1,1,1,"Данные"), 1),2)</f>
        <v>333.47</v>
      </c>
      <c r="L43" s="152">
        <f ca="1">(J43-J41)*L$10</f>
        <v>0</v>
      </c>
      <c r="M43" s="195">
        <f ca="1">(K43-K41)*L$10</f>
        <v>3.6000000000171894</v>
      </c>
      <c r="N43" s="349">
        <f ca="1">ROUND(INDIRECT(ADDRESS(Данные!$A35,N$1,1,1,"Данные"), 1),2)</f>
        <v>3842.36</v>
      </c>
      <c r="O43" s="353">
        <f ca="1">ROUND(INDIRECT(ADDRESS(Данные!$A35,O$1,1,1,"Данные"), 1),2)</f>
        <v>751.07</v>
      </c>
      <c r="P43" s="152">
        <f ca="1">(N43-N41)*P$10</f>
        <v>225</v>
      </c>
      <c r="Q43" s="195">
        <f ca="1">(O43-O41)*P$10</f>
        <v>18.000000000085947</v>
      </c>
      <c r="R43" s="349">
        <f ca="1">ROUND(INDIRECT(ADDRESS(Данные!$A35,R$1,1,1,"Данные"), 1),2)</f>
        <v>2183.6</v>
      </c>
      <c r="S43" s="353">
        <f ca="1">ROUND(INDIRECT(ADDRESS(Данные!$A35,S$1,1,1,"Данные"), 1),2)</f>
        <v>153.84</v>
      </c>
      <c r="T43" s="152">
        <f ca="1">(R43-R41)*T$10</f>
        <v>225</v>
      </c>
      <c r="U43" s="195">
        <f ca="1">(S43-S41)*T$10</f>
        <v>8.9999999999918145</v>
      </c>
      <c r="V43" s="294">
        <f t="shared" ca="1" si="0"/>
        <v>45280.583333333336</v>
      </c>
      <c r="W43" s="335">
        <f t="shared" ca="1" si="1"/>
        <v>719.99999999975444</v>
      </c>
      <c r="X43" s="197">
        <f t="shared" ca="1" si="1"/>
        <v>75.600000000054024</v>
      </c>
    </row>
    <row r="44" spans="1:24" s="29" customFormat="1" x14ac:dyDescent="0.2">
      <c r="A44" s="324">
        <f ca="1">INDIRECT(ADDRESS(Данные!$A36,4,1,1,"Данные"), 1)</f>
        <v>45280.604166666664</v>
      </c>
      <c r="B44" s="353">
        <f ca="1">ROUND(INDIRECT(ADDRESS(Данные!$A36,B$1,1,1,"Данные"), 1),2)</f>
        <v>3422.75</v>
      </c>
      <c r="C44" s="353">
        <f ca="1">ROUND(INDIRECT(ADDRESS(Данные!$A36,C$1,1,1,"Данные"), 1),2)</f>
        <v>745.44</v>
      </c>
      <c r="D44" s="152">
        <f ca="1">(B44-B43)*D$10</f>
        <v>135.00000000008185</v>
      </c>
      <c r="E44" s="196">
        <f ca="1">(C44-C43)*D$10</f>
        <v>18.000000000085947</v>
      </c>
      <c r="F44" s="349">
        <f ca="1">ROUND(INDIRECT(ADDRESS(Данные!$A36,F$1,1,1,"Данные"), 1),2)</f>
        <v>3163.82</v>
      </c>
      <c r="G44" s="353">
        <f ca="1">ROUND(INDIRECT(ADDRESS(Данные!$A36,G$1,1,1,"Данные"), 1),2)</f>
        <v>539.21</v>
      </c>
      <c r="H44" s="152">
        <f ca="1">(F44-F43)*H$10</f>
        <v>0</v>
      </c>
      <c r="I44" s="195">
        <f ca="1">(G44-G43)*H$10</f>
        <v>0</v>
      </c>
      <c r="J44" s="349">
        <f ca="1">ROUND(INDIRECT(ADDRESS(Данные!$A36,J$1,1,1,"Данные"), 1),2)</f>
        <v>965.66</v>
      </c>
      <c r="K44" s="353">
        <f ca="1">ROUND(INDIRECT(ADDRESS(Данные!$A36,K$1,1,1,"Данные"), 1),2)</f>
        <v>333.47</v>
      </c>
      <c r="L44" s="152">
        <f ca="1">(J44-J43)*L$10</f>
        <v>0</v>
      </c>
      <c r="M44" s="195">
        <f ca="1">(K44-K43)*L$10</f>
        <v>0</v>
      </c>
      <c r="N44" s="349">
        <f ca="1">ROUND(INDIRECT(ADDRESS(Данные!$A36,N$1,1,1,"Данные"), 1),2)</f>
        <v>3842.49</v>
      </c>
      <c r="O44" s="353">
        <f ca="1">ROUND(INDIRECT(ADDRESS(Данные!$A36,O$1,1,1,"Данные"), 1),2)</f>
        <v>751.08</v>
      </c>
      <c r="P44" s="152">
        <f ca="1">(N44-N43)*P$10</f>
        <v>116.99999999968895</v>
      </c>
      <c r="Q44" s="195">
        <f ca="1">(O44-O43)*P$10</f>
        <v>8.9999999999918145</v>
      </c>
      <c r="R44" s="349">
        <f ca="1">ROUND(INDIRECT(ADDRESS(Данные!$A36,R$1,1,1,"Данные"), 1),2)</f>
        <v>2183.7199999999998</v>
      </c>
      <c r="S44" s="353">
        <f ca="1">ROUND(INDIRECT(ADDRESS(Данные!$A36,S$1,1,1,"Данные"), 1),2)</f>
        <v>153.84</v>
      </c>
      <c r="T44" s="152">
        <f ca="1">(R44-R43)*T$10</f>
        <v>107.99999999990177</v>
      </c>
      <c r="U44" s="195">
        <f ca="1">(S44-S43)*T$10</f>
        <v>0</v>
      </c>
      <c r="V44" s="294">
        <f t="shared" ca="1" si="0"/>
        <v>45280.604166666664</v>
      </c>
      <c r="W44" s="335">
        <f t="shared" ca="1" si="1"/>
        <v>359.99999999967258</v>
      </c>
      <c r="X44" s="197">
        <f t="shared" ca="1" si="1"/>
        <v>27.000000000077762</v>
      </c>
    </row>
    <row r="45" spans="1:24" s="29" customFormat="1" x14ac:dyDescent="0.2">
      <c r="A45" s="324">
        <f ca="1">INDIRECT(ADDRESS(Данные!$A37,4,1,1,"Данные"), 1)</f>
        <v>45280.625</v>
      </c>
      <c r="B45" s="353">
        <f ca="1">ROUND(INDIRECT(ADDRESS(Данные!$A37,B$1,1,1,"Данные"), 1),2)</f>
        <v>3422.89</v>
      </c>
      <c r="C45" s="353">
        <f ca="1">ROUND(INDIRECT(ADDRESS(Данные!$A37,C$1,1,1,"Данные"), 1),2)</f>
        <v>745.47</v>
      </c>
      <c r="D45" s="152">
        <f ca="1">(B45-B43)*D$10</f>
        <v>260.99999999996726</v>
      </c>
      <c r="E45" s="196">
        <f ca="1">(C45-C43)*D$10</f>
        <v>45.000000000061391</v>
      </c>
      <c r="F45" s="349">
        <f ca="1">ROUND(INDIRECT(ADDRESS(Данные!$A37,F$1,1,1,"Данные"), 1),2)</f>
        <v>3163.82</v>
      </c>
      <c r="G45" s="353">
        <f ca="1">ROUND(INDIRECT(ADDRESS(Данные!$A37,G$1,1,1,"Данные"), 1),2)</f>
        <v>539.21</v>
      </c>
      <c r="H45" s="152">
        <f ca="1">(F45-F43)*H$10</f>
        <v>0</v>
      </c>
      <c r="I45" s="195">
        <f ca="1">(G45-G43)*H$10</f>
        <v>0</v>
      </c>
      <c r="J45" s="349">
        <f ca="1">ROUND(INDIRECT(ADDRESS(Данные!$A37,J$1,1,1,"Данные"), 1),2)</f>
        <v>965.66</v>
      </c>
      <c r="K45" s="353">
        <f ca="1">ROUND(INDIRECT(ADDRESS(Данные!$A37,K$1,1,1,"Данные"), 1),2)</f>
        <v>333.48</v>
      </c>
      <c r="L45" s="152">
        <f ca="1">(J45-J43)*L$10</f>
        <v>0</v>
      </c>
      <c r="M45" s="195">
        <f ca="1">(K45-K43)*L$10</f>
        <v>3.5999999999967258</v>
      </c>
      <c r="N45" s="349">
        <f ca="1">ROUND(INDIRECT(ADDRESS(Данные!$A37,N$1,1,1,"Данные"), 1),2)</f>
        <v>3842.62</v>
      </c>
      <c r="O45" s="353">
        <f ca="1">ROUND(INDIRECT(ADDRESS(Данные!$A37,O$1,1,1,"Данные"), 1),2)</f>
        <v>751.09</v>
      </c>
      <c r="P45" s="152">
        <f ca="1">(N45-N43)*P$10</f>
        <v>233.99999999978718</v>
      </c>
      <c r="Q45" s="195">
        <f ca="1">(O45-O43)*P$10</f>
        <v>17.999999999983629</v>
      </c>
      <c r="R45" s="349">
        <f ca="1">ROUND(INDIRECT(ADDRESS(Данные!$A37,R$1,1,1,"Данные"), 1),2)</f>
        <v>2183.83</v>
      </c>
      <c r="S45" s="353">
        <f ca="1">ROUND(INDIRECT(ADDRESS(Данные!$A37,S$1,1,1,"Данные"), 1),2)</f>
        <v>153.84</v>
      </c>
      <c r="T45" s="152">
        <f ca="1">(R45-R43)*T$10</f>
        <v>207.00000000001637</v>
      </c>
      <c r="U45" s="195">
        <f ca="1">(S45-S43)*T$10</f>
        <v>0</v>
      </c>
      <c r="V45" s="294">
        <f t="shared" ca="1" si="0"/>
        <v>45280.625</v>
      </c>
      <c r="W45" s="335">
        <f t="shared" ca="1" si="1"/>
        <v>701.99999999977081</v>
      </c>
      <c r="X45" s="197">
        <f t="shared" ca="1" si="1"/>
        <v>66.600000000041746</v>
      </c>
    </row>
    <row r="46" spans="1:24" s="29" customFormat="1" x14ac:dyDescent="0.2">
      <c r="A46" s="324">
        <f ca="1">INDIRECT(ADDRESS(Данные!$A38,4,1,1,"Данные"), 1)</f>
        <v>45280.645833333336</v>
      </c>
      <c r="B46" s="353">
        <f ca="1">ROUND(INDIRECT(ADDRESS(Данные!$A38,B$1,1,1,"Данные"), 1),2)</f>
        <v>3423.03</v>
      </c>
      <c r="C46" s="353">
        <f ca="1">ROUND(INDIRECT(ADDRESS(Данные!$A38,C$1,1,1,"Данные"), 1),2)</f>
        <v>745.49</v>
      </c>
      <c r="D46" s="152">
        <f ca="1">(B46-B45)*D$10</f>
        <v>126.00000000029468</v>
      </c>
      <c r="E46" s="196">
        <f ca="1">(C46-C45)*D$10</f>
        <v>17.999999999983629</v>
      </c>
      <c r="F46" s="349">
        <f ca="1">ROUND(INDIRECT(ADDRESS(Данные!$A38,F$1,1,1,"Данные"), 1),2)</f>
        <v>3163.82</v>
      </c>
      <c r="G46" s="353">
        <f ca="1">ROUND(INDIRECT(ADDRESS(Данные!$A38,G$1,1,1,"Данные"), 1),2)</f>
        <v>539.21</v>
      </c>
      <c r="H46" s="152">
        <f ca="1">(F46-F45)*H$10</f>
        <v>0</v>
      </c>
      <c r="I46" s="195">
        <f ca="1">(G46-G45)*H$10</f>
        <v>0</v>
      </c>
      <c r="J46" s="349">
        <f ca="1">ROUND(INDIRECT(ADDRESS(Данные!$A38,J$1,1,1,"Данные"), 1),2)</f>
        <v>965.66</v>
      </c>
      <c r="K46" s="353">
        <f ca="1">ROUND(INDIRECT(ADDRESS(Данные!$A38,K$1,1,1,"Данные"), 1),2)</f>
        <v>333.48</v>
      </c>
      <c r="L46" s="152">
        <f ca="1">(J46-J45)*L$10</f>
        <v>0</v>
      </c>
      <c r="M46" s="195">
        <f ca="1">(K46-K45)*L$10</f>
        <v>0</v>
      </c>
      <c r="N46" s="349">
        <f ca="1">ROUND(INDIRECT(ADDRESS(Данные!$A38,N$1,1,1,"Данные"), 1),2)</f>
        <v>3842.75</v>
      </c>
      <c r="O46" s="353">
        <f ca="1">ROUND(INDIRECT(ADDRESS(Данные!$A38,O$1,1,1,"Данные"), 1),2)</f>
        <v>751.1</v>
      </c>
      <c r="P46" s="152">
        <f ca="1">(N46-N45)*P$10</f>
        <v>117.00000000009823</v>
      </c>
      <c r="Q46" s="195">
        <f ca="1">(O46-O45)*P$10</f>
        <v>8.9999999999918145</v>
      </c>
      <c r="R46" s="349">
        <f ca="1">ROUND(INDIRECT(ADDRESS(Данные!$A38,R$1,1,1,"Данные"), 1),2)</f>
        <v>2183.96</v>
      </c>
      <c r="S46" s="353">
        <f ca="1">ROUND(INDIRECT(ADDRESS(Данные!$A38,S$1,1,1,"Данные"), 1),2)</f>
        <v>153.85</v>
      </c>
      <c r="T46" s="152">
        <f ca="1">(R46-R45)*T$10</f>
        <v>117.00000000009823</v>
      </c>
      <c r="U46" s="195">
        <f ca="1">(S46-S45)*T$10</f>
        <v>8.9999999999918145</v>
      </c>
      <c r="V46" s="294">
        <f t="shared" ca="1" si="0"/>
        <v>45280.645833333336</v>
      </c>
      <c r="W46" s="335">
        <f t="shared" ca="1" si="1"/>
        <v>360.00000000049113</v>
      </c>
      <c r="X46" s="197">
        <f t="shared" ca="1" si="1"/>
        <v>35.999999999967258</v>
      </c>
    </row>
    <row r="47" spans="1:24" s="29" customFormat="1" x14ac:dyDescent="0.2">
      <c r="A47" s="324">
        <f ca="1">INDIRECT(ADDRESS(Данные!$A39,4,1,1,"Данные"), 1)</f>
        <v>45280.666666666664</v>
      </c>
      <c r="B47" s="353">
        <f ca="1">ROUND(INDIRECT(ADDRESS(Данные!$A39,B$1,1,1,"Данные"), 1),2)</f>
        <v>3423.17</v>
      </c>
      <c r="C47" s="353">
        <f ca="1">ROUND(INDIRECT(ADDRESS(Данные!$A39,C$1,1,1,"Данные"), 1),2)</f>
        <v>745.51</v>
      </c>
      <c r="D47" s="152">
        <f ca="1">(B47-B45)*D$10</f>
        <v>252.00000000018008</v>
      </c>
      <c r="E47" s="196">
        <f ca="1">(C47-C45)*D$10</f>
        <v>35.999999999967258</v>
      </c>
      <c r="F47" s="349">
        <f ca="1">ROUND(INDIRECT(ADDRESS(Данные!$A39,F$1,1,1,"Данные"), 1),2)</f>
        <v>3163.82</v>
      </c>
      <c r="G47" s="353">
        <f ca="1">ROUND(INDIRECT(ADDRESS(Данные!$A39,G$1,1,1,"Данные"), 1),2)</f>
        <v>539.21</v>
      </c>
      <c r="H47" s="152">
        <f ca="1">(F47-F45)*H$10</f>
        <v>0</v>
      </c>
      <c r="I47" s="195">
        <f ca="1">(G47-G45)*H$10</f>
        <v>0</v>
      </c>
      <c r="J47" s="349">
        <f ca="1">ROUND(INDIRECT(ADDRESS(Данные!$A39,J$1,1,1,"Данные"), 1),2)</f>
        <v>965.66</v>
      </c>
      <c r="K47" s="353">
        <f ca="1">ROUND(INDIRECT(ADDRESS(Данные!$A39,K$1,1,1,"Данные"), 1),2)</f>
        <v>333.49</v>
      </c>
      <c r="L47" s="152">
        <f ca="1">(J47-J45)*L$10</f>
        <v>0</v>
      </c>
      <c r="M47" s="195">
        <f ca="1">(K47-K45)*L$10</f>
        <v>3.5999999999967258</v>
      </c>
      <c r="N47" s="349">
        <f ca="1">ROUND(INDIRECT(ADDRESS(Данные!$A39,N$1,1,1,"Данные"), 1),2)</f>
        <v>3842.88</v>
      </c>
      <c r="O47" s="353">
        <f ca="1">ROUND(INDIRECT(ADDRESS(Данные!$A39,O$1,1,1,"Данные"), 1),2)</f>
        <v>751.12</v>
      </c>
      <c r="P47" s="152">
        <f ca="1">(N47-N45)*P$10</f>
        <v>234.00000000019645</v>
      </c>
      <c r="Q47" s="195">
        <f ca="1">(O47-O45)*P$10</f>
        <v>26.999999999975444</v>
      </c>
      <c r="R47" s="349">
        <f ca="1">ROUND(INDIRECT(ADDRESS(Данные!$A39,R$1,1,1,"Данные"), 1),2)</f>
        <v>2184.09</v>
      </c>
      <c r="S47" s="353">
        <f ca="1">ROUND(INDIRECT(ADDRESS(Данные!$A39,S$1,1,1,"Данные"), 1),2)</f>
        <v>153.85</v>
      </c>
      <c r="T47" s="152">
        <f ca="1">(R47-R45)*T$10</f>
        <v>234.00000000019645</v>
      </c>
      <c r="U47" s="195">
        <f ca="1">(S47-S45)*T$10</f>
        <v>8.9999999999918145</v>
      </c>
      <c r="V47" s="294">
        <f t="shared" ca="1" si="0"/>
        <v>45280.666666666664</v>
      </c>
      <c r="W47" s="335">
        <f t="shared" ca="1" si="1"/>
        <v>720.00000000057298</v>
      </c>
      <c r="X47" s="197">
        <f t="shared" ca="1" si="1"/>
        <v>75.599999999931242</v>
      </c>
    </row>
    <row r="48" spans="1:24" s="29" customFormat="1" x14ac:dyDescent="0.2">
      <c r="A48" s="324">
        <f ca="1">INDIRECT(ADDRESS(Данные!$A40,4,1,1,"Данные"), 1)</f>
        <v>45280.6875</v>
      </c>
      <c r="B48" s="353">
        <f ca="1">ROUND(INDIRECT(ADDRESS(Данные!$A40,B$1,1,1,"Данные"), 1),2)</f>
        <v>3423.32</v>
      </c>
      <c r="C48" s="353">
        <f ca="1">ROUND(INDIRECT(ADDRESS(Данные!$A40,C$1,1,1,"Данные"), 1),2)</f>
        <v>745.54</v>
      </c>
      <c r="D48" s="152">
        <f ca="1">(B48-B47)*D$10</f>
        <v>135.00000000008185</v>
      </c>
      <c r="E48" s="196">
        <f ca="1">(C48-C47)*D$10</f>
        <v>26.999999999975444</v>
      </c>
      <c r="F48" s="349">
        <f ca="1">ROUND(INDIRECT(ADDRESS(Данные!$A40,F$1,1,1,"Данные"), 1),2)</f>
        <v>3163.82</v>
      </c>
      <c r="G48" s="353">
        <f ca="1">ROUND(INDIRECT(ADDRESS(Данные!$A40,G$1,1,1,"Данные"), 1),2)</f>
        <v>539.21</v>
      </c>
      <c r="H48" s="152">
        <f ca="1">(F48-F47)*H$10</f>
        <v>0</v>
      </c>
      <c r="I48" s="195">
        <f ca="1">(G48-G47)*H$10</f>
        <v>0</v>
      </c>
      <c r="J48" s="349">
        <f ca="1">ROUND(INDIRECT(ADDRESS(Данные!$A40,J$1,1,1,"Данные"), 1),2)</f>
        <v>965.66</v>
      </c>
      <c r="K48" s="353">
        <f ca="1">ROUND(INDIRECT(ADDRESS(Данные!$A40,K$1,1,1,"Данные"), 1),2)</f>
        <v>333.49</v>
      </c>
      <c r="L48" s="152">
        <f ca="1">(J48-J47)*L$10</f>
        <v>0</v>
      </c>
      <c r="M48" s="195">
        <f ca="1">(K48-K47)*L$10</f>
        <v>0</v>
      </c>
      <c r="N48" s="349">
        <f ca="1">ROUND(INDIRECT(ADDRESS(Данные!$A40,N$1,1,1,"Данные"), 1),2)</f>
        <v>3843.01</v>
      </c>
      <c r="O48" s="353">
        <f ca="1">ROUND(INDIRECT(ADDRESS(Данные!$A40,O$1,1,1,"Данные"), 1),2)</f>
        <v>751.13</v>
      </c>
      <c r="P48" s="152">
        <f ca="1">(N48-N47)*P$10</f>
        <v>117.00000000009823</v>
      </c>
      <c r="Q48" s="195">
        <f ca="1">(O48-O47)*P$10</f>
        <v>8.9999999999918145</v>
      </c>
      <c r="R48" s="349">
        <f ca="1">ROUND(INDIRECT(ADDRESS(Данные!$A40,R$1,1,1,"Данные"), 1),2)</f>
        <v>2184.21</v>
      </c>
      <c r="S48" s="353">
        <f ca="1">ROUND(INDIRECT(ADDRESS(Данные!$A40,S$1,1,1,"Данные"), 1),2)</f>
        <v>153.85</v>
      </c>
      <c r="T48" s="152">
        <f ca="1">(R48-R47)*T$10</f>
        <v>107.99999999990177</v>
      </c>
      <c r="U48" s="195">
        <f ca="1">(S48-S47)*T$10</f>
        <v>0</v>
      </c>
      <c r="V48" s="294">
        <f t="shared" ca="1" si="0"/>
        <v>45280.6875</v>
      </c>
      <c r="W48" s="335">
        <f t="shared" ca="1" si="1"/>
        <v>360.00000000008185</v>
      </c>
      <c r="X48" s="197">
        <f t="shared" ca="1" si="1"/>
        <v>35.999999999967258</v>
      </c>
    </row>
    <row r="49" spans="1:24" s="29" customFormat="1" x14ac:dyDescent="0.2">
      <c r="A49" s="324">
        <f ca="1">INDIRECT(ADDRESS(Данные!$A41,4,1,1,"Данные"), 1)</f>
        <v>45280.708333333336</v>
      </c>
      <c r="B49" s="353">
        <f ca="1">ROUND(INDIRECT(ADDRESS(Данные!$A41,B$1,1,1,"Данные"), 1),2)</f>
        <v>3423.48</v>
      </c>
      <c r="C49" s="353">
        <f ca="1">ROUND(INDIRECT(ADDRESS(Данные!$A41,C$1,1,1,"Данные"), 1),2)</f>
        <v>745.56</v>
      </c>
      <c r="D49" s="152">
        <f ca="1">(B49-B47)*D$10</f>
        <v>278.99999999995089</v>
      </c>
      <c r="E49" s="196">
        <f ca="1">(C49-C47)*D$10</f>
        <v>44.999999999959073</v>
      </c>
      <c r="F49" s="349">
        <f ca="1">ROUND(INDIRECT(ADDRESS(Данные!$A41,F$1,1,1,"Данные"), 1),2)</f>
        <v>3163.82</v>
      </c>
      <c r="G49" s="353">
        <f ca="1">ROUND(INDIRECT(ADDRESS(Данные!$A41,G$1,1,1,"Данные"), 1),2)</f>
        <v>539.21</v>
      </c>
      <c r="H49" s="152">
        <f ca="1">(F49-F47)*H$10</f>
        <v>0</v>
      </c>
      <c r="I49" s="195">
        <f ca="1">(G49-G47)*H$10</f>
        <v>0</v>
      </c>
      <c r="J49" s="349">
        <f ca="1">ROUND(INDIRECT(ADDRESS(Данные!$A41,J$1,1,1,"Данные"), 1),2)</f>
        <v>965.66</v>
      </c>
      <c r="K49" s="353">
        <f ca="1">ROUND(INDIRECT(ADDRESS(Данные!$A41,K$1,1,1,"Данные"), 1),2)</f>
        <v>333.5</v>
      </c>
      <c r="L49" s="152">
        <f ca="1">(J49-J47)*L$10</f>
        <v>0</v>
      </c>
      <c r="M49" s="195">
        <f ca="1">(K49-K47)*L$10</f>
        <v>3.5999999999967258</v>
      </c>
      <c r="N49" s="349">
        <f ca="1">ROUND(INDIRECT(ADDRESS(Данные!$A41,N$1,1,1,"Данные"), 1),2)</f>
        <v>3843.14</v>
      </c>
      <c r="O49" s="353">
        <f ca="1">ROUND(INDIRECT(ADDRESS(Данные!$A41,O$1,1,1,"Данные"), 1),2)</f>
        <v>751.14</v>
      </c>
      <c r="P49" s="152">
        <f ca="1">(N49-N47)*P$10</f>
        <v>233.99999999978718</v>
      </c>
      <c r="Q49" s="195">
        <f ca="1">(O49-O47)*P$10</f>
        <v>17.999999999983629</v>
      </c>
      <c r="R49" s="349">
        <f ca="1">ROUND(INDIRECT(ADDRESS(Данные!$A41,R$1,1,1,"Данные"), 1),2)</f>
        <v>2184.33</v>
      </c>
      <c r="S49" s="353">
        <f ca="1">ROUND(INDIRECT(ADDRESS(Данные!$A41,S$1,1,1,"Данные"), 1),2)</f>
        <v>153.86000000000001</v>
      </c>
      <c r="T49" s="152">
        <f ca="1">(R49-R47)*T$10</f>
        <v>215.99999999980355</v>
      </c>
      <c r="U49" s="195">
        <f ca="1">(S49-S47)*T$10</f>
        <v>9.0000000000173941</v>
      </c>
      <c r="V49" s="294">
        <f t="shared" ca="1" si="0"/>
        <v>45280.708333333336</v>
      </c>
      <c r="W49" s="335">
        <f t="shared" ca="1" si="1"/>
        <v>728.99999999954161</v>
      </c>
      <c r="X49" s="197">
        <f t="shared" ca="1" si="1"/>
        <v>75.599999999956822</v>
      </c>
    </row>
    <row r="50" spans="1:24" s="29" customFormat="1" x14ac:dyDescent="0.2">
      <c r="A50" s="324">
        <f ca="1">INDIRECT(ADDRESS(Данные!$A42,4,1,1,"Данные"), 1)</f>
        <v>45280.729166666664</v>
      </c>
      <c r="B50" s="353">
        <f ca="1">ROUND(INDIRECT(ADDRESS(Данные!$A42,B$1,1,1,"Данные"), 1),2)</f>
        <v>3423.65</v>
      </c>
      <c r="C50" s="353">
        <f ca="1">ROUND(INDIRECT(ADDRESS(Данные!$A42,C$1,1,1,"Данные"), 1),2)</f>
        <v>745.58</v>
      </c>
      <c r="D50" s="152">
        <f ca="1">(B50-B49)*D$10</f>
        <v>153.00000000006548</v>
      </c>
      <c r="E50" s="196">
        <f ca="1">(C50-C49)*D$10</f>
        <v>18.000000000085947</v>
      </c>
      <c r="F50" s="349">
        <f ca="1">ROUND(INDIRECT(ADDRESS(Данные!$A42,F$1,1,1,"Данные"), 1),2)</f>
        <v>3163.82</v>
      </c>
      <c r="G50" s="353">
        <f ca="1">ROUND(INDIRECT(ADDRESS(Данные!$A42,G$1,1,1,"Данные"), 1),2)</f>
        <v>539.21</v>
      </c>
      <c r="H50" s="152">
        <f ca="1">(F50-F49)*H$10</f>
        <v>0</v>
      </c>
      <c r="I50" s="195">
        <f ca="1">(G50-G49)*H$10</f>
        <v>0</v>
      </c>
      <c r="J50" s="349">
        <f ca="1">ROUND(INDIRECT(ADDRESS(Данные!$A42,J$1,1,1,"Данные"), 1),2)</f>
        <v>965.66</v>
      </c>
      <c r="K50" s="353">
        <f ca="1">ROUND(INDIRECT(ADDRESS(Данные!$A42,K$1,1,1,"Данные"), 1),2)</f>
        <v>333.5</v>
      </c>
      <c r="L50" s="152">
        <f ca="1">(J50-J49)*L$10</f>
        <v>0</v>
      </c>
      <c r="M50" s="195">
        <f ca="1">(K50-K49)*L$10</f>
        <v>0</v>
      </c>
      <c r="N50" s="349">
        <f ca="1">ROUND(INDIRECT(ADDRESS(Данные!$A42,N$1,1,1,"Данные"), 1),2)</f>
        <v>3843.27</v>
      </c>
      <c r="O50" s="353">
        <f ca="1">ROUND(INDIRECT(ADDRESS(Данные!$A42,O$1,1,1,"Данные"), 1),2)</f>
        <v>751.15</v>
      </c>
      <c r="P50" s="152">
        <f ca="1">(N50-N49)*P$10</f>
        <v>117.00000000009823</v>
      </c>
      <c r="Q50" s="195">
        <f ca="1">(O50-O49)*P$10</f>
        <v>8.9999999999918145</v>
      </c>
      <c r="R50" s="349">
        <f ca="1">ROUND(INDIRECT(ADDRESS(Данные!$A42,R$1,1,1,"Данные"), 1),2)</f>
        <v>2184.46</v>
      </c>
      <c r="S50" s="353">
        <f ca="1">ROUND(INDIRECT(ADDRESS(Данные!$A42,S$1,1,1,"Данные"), 1),2)</f>
        <v>153.86000000000001</v>
      </c>
      <c r="T50" s="152">
        <f ca="1">(R50-R49)*T$10</f>
        <v>117.00000000009823</v>
      </c>
      <c r="U50" s="195">
        <f ca="1">(S50-S49)*T$10</f>
        <v>0</v>
      </c>
      <c r="V50" s="294">
        <f t="shared" ca="1" si="0"/>
        <v>45280.729166666664</v>
      </c>
      <c r="W50" s="335">
        <f t="shared" ca="1" si="1"/>
        <v>387.00000000026193</v>
      </c>
      <c r="X50" s="197">
        <f t="shared" ca="1" si="1"/>
        <v>27.000000000077762</v>
      </c>
    </row>
    <row r="51" spans="1:24" s="29" customFormat="1" x14ac:dyDescent="0.2">
      <c r="A51" s="324">
        <f ca="1">INDIRECT(ADDRESS(Данные!$A43,4,1,1,"Данные"), 1)</f>
        <v>45280.75</v>
      </c>
      <c r="B51" s="353">
        <f ca="1">ROUND(INDIRECT(ADDRESS(Данные!$A43,B$1,1,1,"Данные"), 1),2)</f>
        <v>3423.82</v>
      </c>
      <c r="C51" s="353">
        <f ca="1">ROUND(INDIRECT(ADDRESS(Данные!$A43,C$1,1,1,"Данные"), 1),2)</f>
        <v>745.61</v>
      </c>
      <c r="D51" s="152">
        <f ca="1">(B51-B49)*D$10</f>
        <v>306.00000000013097</v>
      </c>
      <c r="E51" s="196">
        <f ca="1">(C51-C49)*D$10</f>
        <v>45.000000000061391</v>
      </c>
      <c r="F51" s="349">
        <f ca="1">ROUND(INDIRECT(ADDRESS(Данные!$A43,F$1,1,1,"Данные"), 1),2)</f>
        <v>3163.82</v>
      </c>
      <c r="G51" s="353">
        <f ca="1">ROUND(INDIRECT(ADDRESS(Данные!$A43,G$1,1,1,"Данные"), 1),2)</f>
        <v>539.21</v>
      </c>
      <c r="H51" s="152">
        <f ca="1">(F51-F49)*H$10</f>
        <v>0</v>
      </c>
      <c r="I51" s="195">
        <f ca="1">(G51-G49)*H$10</f>
        <v>0</v>
      </c>
      <c r="J51" s="349">
        <f ca="1">ROUND(INDIRECT(ADDRESS(Данные!$A43,J$1,1,1,"Данные"), 1),2)</f>
        <v>965.67</v>
      </c>
      <c r="K51" s="353">
        <f ca="1">ROUND(INDIRECT(ADDRESS(Данные!$A43,K$1,1,1,"Данные"), 1),2)</f>
        <v>333.51</v>
      </c>
      <c r="L51" s="152">
        <f ca="1">(J51-J49)*L$10</f>
        <v>3.5999999999967258</v>
      </c>
      <c r="M51" s="195">
        <f ca="1">(K51-K49)*L$10</f>
        <v>3.5999999999967258</v>
      </c>
      <c r="N51" s="349">
        <f ca="1">ROUND(INDIRECT(ADDRESS(Данные!$A43,N$1,1,1,"Данные"), 1),2)</f>
        <v>3843.4</v>
      </c>
      <c r="O51" s="353">
        <f ca="1">ROUND(INDIRECT(ADDRESS(Данные!$A43,O$1,1,1,"Данные"), 1),2)</f>
        <v>751.16</v>
      </c>
      <c r="P51" s="152">
        <f ca="1">(N51-N49)*P$10</f>
        <v>234.00000000019645</v>
      </c>
      <c r="Q51" s="195">
        <f ca="1">(O51-O49)*P$10</f>
        <v>17.999999999983629</v>
      </c>
      <c r="R51" s="349">
        <f ca="1">ROUND(INDIRECT(ADDRESS(Данные!$A43,R$1,1,1,"Данные"), 1),2)</f>
        <v>2184.59</v>
      </c>
      <c r="S51" s="353">
        <f ca="1">ROUND(INDIRECT(ADDRESS(Данные!$A43,S$1,1,1,"Данные"), 1),2)</f>
        <v>153.87</v>
      </c>
      <c r="T51" s="152">
        <f ca="1">(R51-R49)*T$10</f>
        <v>234.00000000019645</v>
      </c>
      <c r="U51" s="195">
        <f ca="1">(S51-S49)*T$10</f>
        <v>8.9999999999918145</v>
      </c>
      <c r="V51" s="294">
        <f t="shared" ca="1" si="0"/>
        <v>45280.75</v>
      </c>
      <c r="W51" s="335">
        <f t="shared" ca="1" si="1"/>
        <v>777.60000000052059</v>
      </c>
      <c r="X51" s="197">
        <f t="shared" ca="1" si="1"/>
        <v>75.60000000003356</v>
      </c>
    </row>
    <row r="52" spans="1:24" s="29" customFormat="1" x14ac:dyDescent="0.2">
      <c r="A52" s="324">
        <f ca="1">INDIRECT(ADDRESS(Данные!$A44,4,1,1,"Данные"), 1)</f>
        <v>45280.770833333336</v>
      </c>
      <c r="B52" s="353">
        <f ca="1">ROUND(INDIRECT(ADDRESS(Данные!$A44,B$1,1,1,"Данные"), 1),2)</f>
        <v>3424.02</v>
      </c>
      <c r="C52" s="353">
        <f ca="1">ROUND(INDIRECT(ADDRESS(Данные!$A44,C$1,1,1,"Данные"), 1),2)</f>
        <v>745.63</v>
      </c>
      <c r="D52" s="152">
        <f ca="1">(B52-B51)*D$10</f>
        <v>179.99999999983629</v>
      </c>
      <c r="E52" s="196">
        <f ca="1">(C52-C51)*D$10</f>
        <v>17.999999999983629</v>
      </c>
      <c r="F52" s="349">
        <f ca="1">ROUND(INDIRECT(ADDRESS(Данные!$A44,F$1,1,1,"Данные"), 1),2)</f>
        <v>3163.82</v>
      </c>
      <c r="G52" s="353">
        <f ca="1">ROUND(INDIRECT(ADDRESS(Данные!$A44,G$1,1,1,"Данные"), 1),2)</f>
        <v>539.21</v>
      </c>
      <c r="H52" s="152">
        <f ca="1">(F52-F51)*H$10</f>
        <v>0</v>
      </c>
      <c r="I52" s="195">
        <f ca="1">(G52-G51)*H$10</f>
        <v>0</v>
      </c>
      <c r="J52" s="349">
        <f ca="1">ROUND(INDIRECT(ADDRESS(Данные!$A44,J$1,1,1,"Данные"), 1),2)</f>
        <v>965.67</v>
      </c>
      <c r="K52" s="353">
        <f ca="1">ROUND(INDIRECT(ADDRESS(Данные!$A44,K$1,1,1,"Данные"), 1),2)</f>
        <v>333.51</v>
      </c>
      <c r="L52" s="152">
        <f ca="1">(J52-J51)*L$10</f>
        <v>0</v>
      </c>
      <c r="M52" s="195">
        <f ca="1">(K52-K51)*L$10</f>
        <v>0</v>
      </c>
      <c r="N52" s="349">
        <f ca="1">ROUND(INDIRECT(ADDRESS(Данные!$A44,N$1,1,1,"Данные"), 1),2)</f>
        <v>3843.53</v>
      </c>
      <c r="O52" s="353">
        <f ca="1">ROUND(INDIRECT(ADDRESS(Данные!$A44,O$1,1,1,"Данные"), 1),2)</f>
        <v>751.17</v>
      </c>
      <c r="P52" s="152">
        <f ca="1">(N52-N51)*P$10</f>
        <v>117.00000000009823</v>
      </c>
      <c r="Q52" s="195">
        <f ca="1">(O52-O51)*P$10</f>
        <v>8.9999999999918145</v>
      </c>
      <c r="R52" s="349">
        <f ca="1">ROUND(INDIRECT(ADDRESS(Данные!$A44,R$1,1,1,"Данные"), 1),2)</f>
        <v>2184.73</v>
      </c>
      <c r="S52" s="353">
        <f ca="1">ROUND(INDIRECT(ADDRESS(Данные!$A44,S$1,1,1,"Данные"), 1),2)</f>
        <v>153.87</v>
      </c>
      <c r="T52" s="152">
        <f ca="1">(R52-R51)*T$10</f>
        <v>125.9999999998854</v>
      </c>
      <c r="U52" s="195">
        <f ca="1">(S52-S51)*T$10</f>
        <v>0</v>
      </c>
      <c r="V52" s="294">
        <f t="shared" ca="1" si="0"/>
        <v>45280.770833333336</v>
      </c>
      <c r="W52" s="335">
        <f t="shared" ca="1" si="1"/>
        <v>422.99999999981992</v>
      </c>
      <c r="X52" s="197">
        <f t="shared" ca="1" si="1"/>
        <v>26.999999999975444</v>
      </c>
    </row>
    <row r="53" spans="1:24" s="29" customFormat="1" x14ac:dyDescent="0.2">
      <c r="A53" s="324">
        <f ca="1">INDIRECT(ADDRESS(Данные!$A45,4,1,1,"Данные"), 1)</f>
        <v>45280.791666666664</v>
      </c>
      <c r="B53" s="353">
        <f ca="1">ROUND(INDIRECT(ADDRESS(Данные!$A45,B$1,1,1,"Данные"), 1),2)</f>
        <v>3424.21</v>
      </c>
      <c r="C53" s="353">
        <f ca="1">ROUND(INDIRECT(ADDRESS(Данные!$A45,C$1,1,1,"Данные"), 1),2)</f>
        <v>745.65</v>
      </c>
      <c r="D53" s="152">
        <f ca="1">(B53-B51)*D$10</f>
        <v>350.9999999998854</v>
      </c>
      <c r="E53" s="196">
        <f ca="1">(C53-C51)*D$10</f>
        <v>35.999999999967258</v>
      </c>
      <c r="F53" s="349">
        <f ca="1">ROUND(INDIRECT(ADDRESS(Данные!$A45,F$1,1,1,"Данные"), 1),2)</f>
        <v>3163.82</v>
      </c>
      <c r="G53" s="353">
        <f ca="1">ROUND(INDIRECT(ADDRESS(Данные!$A45,G$1,1,1,"Данные"), 1),2)</f>
        <v>539.21</v>
      </c>
      <c r="H53" s="152">
        <f ca="1">(F53-F51)*H$10</f>
        <v>0</v>
      </c>
      <c r="I53" s="195">
        <f ca="1">(G53-G51)*H$10</f>
        <v>0</v>
      </c>
      <c r="J53" s="349">
        <f ca="1">ROUND(INDIRECT(ADDRESS(Данные!$A45,J$1,1,1,"Данные"), 1),2)</f>
        <v>965.67</v>
      </c>
      <c r="K53" s="353">
        <f ca="1">ROUND(INDIRECT(ADDRESS(Данные!$A45,K$1,1,1,"Данные"), 1),2)</f>
        <v>333.51</v>
      </c>
      <c r="L53" s="152">
        <f ca="1">(J53-J51)*L$10</f>
        <v>0</v>
      </c>
      <c r="M53" s="195">
        <f ca="1">(K53-K51)*L$10</f>
        <v>0</v>
      </c>
      <c r="N53" s="349">
        <f ca="1">ROUND(INDIRECT(ADDRESS(Данные!$A45,N$1,1,1,"Данные"), 1),2)</f>
        <v>3843.65</v>
      </c>
      <c r="O53" s="353">
        <f ca="1">ROUND(INDIRECT(ADDRESS(Данные!$A45,O$1,1,1,"Данные"), 1),2)</f>
        <v>751.18</v>
      </c>
      <c r="P53" s="152">
        <f ca="1">(N53-N51)*P$10</f>
        <v>225</v>
      </c>
      <c r="Q53" s="195">
        <f ca="1">(O53-O51)*P$10</f>
        <v>17.999999999983629</v>
      </c>
      <c r="R53" s="349">
        <f ca="1">ROUND(INDIRECT(ADDRESS(Данные!$A45,R$1,1,1,"Данные"), 1),2)</f>
        <v>2184.85</v>
      </c>
      <c r="S53" s="353">
        <f ca="1">ROUND(INDIRECT(ADDRESS(Данные!$A45,S$1,1,1,"Данные"), 1),2)</f>
        <v>153.88</v>
      </c>
      <c r="T53" s="152">
        <f ca="1">(R53-R51)*T$10</f>
        <v>233.99999999978718</v>
      </c>
      <c r="U53" s="195">
        <f ca="1">(S53-S51)*T$10</f>
        <v>8.9999999999918145</v>
      </c>
      <c r="V53" s="294">
        <f t="shared" ca="1" si="0"/>
        <v>45280.791666666664</v>
      </c>
      <c r="W53" s="335">
        <f t="shared" ca="1" si="1"/>
        <v>809.99999999967258</v>
      </c>
      <c r="X53" s="197">
        <f t="shared" ca="1" si="1"/>
        <v>62.999999999942702</v>
      </c>
    </row>
    <row r="54" spans="1:24" s="29" customFormat="1" x14ac:dyDescent="0.2">
      <c r="A54" s="324">
        <f ca="1">INDIRECT(ADDRESS(Данные!$A46,4,1,1,"Данные"), 1)</f>
        <v>45280.8125</v>
      </c>
      <c r="B54" s="353">
        <f ca="1">ROUND(INDIRECT(ADDRESS(Данные!$A46,B$1,1,1,"Данные"), 1),2)</f>
        <v>3424.4</v>
      </c>
      <c r="C54" s="353">
        <f ca="1">ROUND(INDIRECT(ADDRESS(Данные!$A46,C$1,1,1,"Данные"), 1),2)</f>
        <v>745.68</v>
      </c>
      <c r="D54" s="152">
        <f ca="1">(B54-B53)*D$10</f>
        <v>171.00000000004911</v>
      </c>
      <c r="E54" s="196">
        <f ca="1">(C54-C53)*D$10</f>
        <v>26.999999999975444</v>
      </c>
      <c r="F54" s="349">
        <f ca="1">ROUND(INDIRECT(ADDRESS(Данные!$A46,F$1,1,1,"Данные"), 1),2)</f>
        <v>3163.82</v>
      </c>
      <c r="G54" s="353">
        <f ca="1">ROUND(INDIRECT(ADDRESS(Данные!$A46,G$1,1,1,"Данные"), 1),2)</f>
        <v>539.21</v>
      </c>
      <c r="H54" s="152">
        <f ca="1">(F54-F53)*H$10</f>
        <v>0</v>
      </c>
      <c r="I54" s="195">
        <f ca="1">(G54-G53)*H$10</f>
        <v>0</v>
      </c>
      <c r="J54" s="349">
        <f ca="1">ROUND(INDIRECT(ADDRESS(Данные!$A46,J$1,1,1,"Данные"), 1),2)</f>
        <v>965.67</v>
      </c>
      <c r="K54" s="353">
        <f ca="1">ROUND(INDIRECT(ADDRESS(Данные!$A46,K$1,1,1,"Данные"), 1),2)</f>
        <v>333.51</v>
      </c>
      <c r="L54" s="152">
        <f ca="1">(J54-J53)*L$10</f>
        <v>0</v>
      </c>
      <c r="M54" s="195">
        <f ca="1">(K54-K53)*L$10</f>
        <v>0</v>
      </c>
      <c r="N54" s="349">
        <f ca="1">ROUND(INDIRECT(ADDRESS(Данные!$A46,N$1,1,1,"Данные"), 1),2)</f>
        <v>3843.78</v>
      </c>
      <c r="O54" s="353">
        <f ca="1">ROUND(INDIRECT(ADDRESS(Данные!$A46,O$1,1,1,"Данные"), 1),2)</f>
        <v>751.19</v>
      </c>
      <c r="P54" s="152">
        <f ca="1">(N54-N53)*P$10</f>
        <v>117.00000000009823</v>
      </c>
      <c r="Q54" s="195">
        <f ca="1">(O54-O53)*P$10</f>
        <v>9.0000000000941327</v>
      </c>
      <c r="R54" s="349">
        <f ca="1">ROUND(INDIRECT(ADDRESS(Данные!$A46,R$1,1,1,"Данные"), 1),2)</f>
        <v>2184.9699999999998</v>
      </c>
      <c r="S54" s="353">
        <f ca="1">ROUND(INDIRECT(ADDRESS(Данные!$A46,S$1,1,1,"Данные"), 1),2)</f>
        <v>153.88</v>
      </c>
      <c r="T54" s="152">
        <f ca="1">(R54-R53)*T$10</f>
        <v>107.99999999990177</v>
      </c>
      <c r="U54" s="195">
        <f ca="1">(S54-S53)*T$10</f>
        <v>0</v>
      </c>
      <c r="V54" s="294">
        <f t="shared" ca="1" si="0"/>
        <v>45280.8125</v>
      </c>
      <c r="W54" s="335">
        <f t="shared" ca="1" si="1"/>
        <v>396.00000000004911</v>
      </c>
      <c r="X54" s="197">
        <f t="shared" ca="1" si="1"/>
        <v>36.000000000069576</v>
      </c>
    </row>
    <row r="55" spans="1:24" s="29" customFormat="1" x14ac:dyDescent="0.2">
      <c r="A55" s="324">
        <f ca="1">INDIRECT(ADDRESS(Данные!$A47,4,1,1,"Данные"), 1)</f>
        <v>45280.833333333336</v>
      </c>
      <c r="B55" s="353">
        <f ca="1">ROUND(INDIRECT(ADDRESS(Данные!$A47,B$1,1,1,"Данные"), 1),2)</f>
        <v>3424.58</v>
      </c>
      <c r="C55" s="353">
        <f ca="1">ROUND(INDIRECT(ADDRESS(Данные!$A47,C$1,1,1,"Данные"), 1),2)</f>
        <v>745.7</v>
      </c>
      <c r="D55" s="152">
        <f ca="1">(B55-B53)*D$10</f>
        <v>332.99999999990177</v>
      </c>
      <c r="E55" s="196">
        <f ca="1">(C55-C53)*D$10</f>
        <v>45.000000000061391</v>
      </c>
      <c r="F55" s="349">
        <f ca="1">ROUND(INDIRECT(ADDRESS(Данные!$A47,F$1,1,1,"Данные"), 1),2)</f>
        <v>3163.82</v>
      </c>
      <c r="G55" s="353">
        <f ca="1">ROUND(INDIRECT(ADDRESS(Данные!$A47,G$1,1,1,"Данные"), 1),2)</f>
        <v>539.21</v>
      </c>
      <c r="H55" s="152">
        <f ca="1">(F55-F53)*H$10</f>
        <v>0</v>
      </c>
      <c r="I55" s="195">
        <f ca="1">(G55-G53)*H$10</f>
        <v>0</v>
      </c>
      <c r="J55" s="349">
        <f ca="1">ROUND(INDIRECT(ADDRESS(Данные!$A47,J$1,1,1,"Данные"), 1),2)</f>
        <v>965.67</v>
      </c>
      <c r="K55" s="353">
        <f ca="1">ROUND(INDIRECT(ADDRESS(Данные!$A47,K$1,1,1,"Данные"), 1),2)</f>
        <v>333.51</v>
      </c>
      <c r="L55" s="152">
        <f ca="1">(J55-J53)*L$10</f>
        <v>0</v>
      </c>
      <c r="M55" s="195">
        <f ca="1">(K55-K53)*L$10</f>
        <v>0</v>
      </c>
      <c r="N55" s="349">
        <f ca="1">ROUND(INDIRECT(ADDRESS(Данные!$A47,N$1,1,1,"Данные"), 1),2)</f>
        <v>3843.9</v>
      </c>
      <c r="O55" s="353">
        <f ca="1">ROUND(INDIRECT(ADDRESS(Данные!$A47,O$1,1,1,"Данные"), 1),2)</f>
        <v>751.2</v>
      </c>
      <c r="P55" s="152">
        <f ca="1">(N55-N53)*P$10</f>
        <v>225</v>
      </c>
      <c r="Q55" s="195">
        <f ca="1">(O55-O53)*P$10</f>
        <v>18.000000000085947</v>
      </c>
      <c r="R55" s="349">
        <f ca="1">ROUND(INDIRECT(ADDRESS(Данные!$A47,R$1,1,1,"Данные"), 1),2)</f>
        <v>2185.1</v>
      </c>
      <c r="S55" s="353">
        <f ca="1">ROUND(INDIRECT(ADDRESS(Данные!$A47,S$1,1,1,"Данные"), 1),2)</f>
        <v>153.88999999999999</v>
      </c>
      <c r="T55" s="152">
        <f ca="1">(R55-R53)*T$10</f>
        <v>225</v>
      </c>
      <c r="U55" s="195">
        <f ca="1">(S55-S53)*T$10</f>
        <v>8.9999999999918145</v>
      </c>
      <c r="V55" s="294">
        <f t="shared" ca="1" si="0"/>
        <v>45280.833333333336</v>
      </c>
      <c r="W55" s="335">
        <f t="shared" ca="1" si="1"/>
        <v>782.99999999990177</v>
      </c>
      <c r="X55" s="197">
        <f t="shared" ca="1" si="1"/>
        <v>72.000000000139153</v>
      </c>
    </row>
    <row r="56" spans="1:24" s="29" customFormat="1" x14ac:dyDescent="0.2">
      <c r="A56" s="324">
        <f ca="1">INDIRECT(ADDRESS(Данные!$A48,4,1,1,"Данные"), 1)</f>
        <v>45280.854166666664</v>
      </c>
      <c r="B56" s="353">
        <f ca="1">ROUND(INDIRECT(ADDRESS(Данные!$A48,B$1,1,1,"Данные"), 1),2)</f>
        <v>3424.77</v>
      </c>
      <c r="C56" s="353">
        <f ca="1">ROUND(INDIRECT(ADDRESS(Данные!$A48,C$1,1,1,"Данные"), 1),2)</f>
        <v>745.72</v>
      </c>
      <c r="D56" s="152">
        <f ca="1">(B56-B55)*D$10</f>
        <v>171.00000000004911</v>
      </c>
      <c r="E56" s="196">
        <f ca="1">(C56-C55)*D$10</f>
        <v>17.999999999983629</v>
      </c>
      <c r="F56" s="349">
        <f ca="1">ROUND(INDIRECT(ADDRESS(Данные!$A48,F$1,1,1,"Данные"), 1),2)</f>
        <v>3163.82</v>
      </c>
      <c r="G56" s="353">
        <f ca="1">ROUND(INDIRECT(ADDRESS(Данные!$A48,G$1,1,1,"Данные"), 1),2)</f>
        <v>539.21</v>
      </c>
      <c r="H56" s="152">
        <f ca="1">(F56-F55)*H$10</f>
        <v>0</v>
      </c>
      <c r="I56" s="195">
        <f ca="1">(G56-G55)*H$10</f>
        <v>0</v>
      </c>
      <c r="J56" s="349">
        <f ca="1">ROUND(INDIRECT(ADDRESS(Данные!$A48,J$1,1,1,"Данные"), 1),2)</f>
        <v>965.67</v>
      </c>
      <c r="K56" s="353">
        <f ca="1">ROUND(INDIRECT(ADDRESS(Данные!$A48,K$1,1,1,"Данные"), 1),2)</f>
        <v>333.51</v>
      </c>
      <c r="L56" s="152">
        <f ca="1">(J56-J55)*L$10</f>
        <v>0</v>
      </c>
      <c r="M56" s="195">
        <f ca="1">(K56-K55)*L$10</f>
        <v>0</v>
      </c>
      <c r="N56" s="349">
        <f ca="1">ROUND(INDIRECT(ADDRESS(Данные!$A48,N$1,1,1,"Данные"), 1),2)</f>
        <v>3844.03</v>
      </c>
      <c r="O56" s="353">
        <f ca="1">ROUND(INDIRECT(ADDRESS(Данные!$A48,O$1,1,1,"Данные"), 1),2)</f>
        <v>751.21</v>
      </c>
      <c r="P56" s="152">
        <f ca="1">(N56-N55)*P$10</f>
        <v>117.00000000009823</v>
      </c>
      <c r="Q56" s="195">
        <f ca="1">(O56-O55)*P$10</f>
        <v>8.9999999999918145</v>
      </c>
      <c r="R56" s="349">
        <f ca="1">ROUND(INDIRECT(ADDRESS(Данные!$A48,R$1,1,1,"Данные"), 1),2)</f>
        <v>2185.2199999999998</v>
      </c>
      <c r="S56" s="353">
        <f ca="1">ROUND(INDIRECT(ADDRESS(Данные!$A48,S$1,1,1,"Данные"), 1),2)</f>
        <v>153.88999999999999</v>
      </c>
      <c r="T56" s="152">
        <f ca="1">(R56-R55)*T$10</f>
        <v>107.99999999990177</v>
      </c>
      <c r="U56" s="195">
        <f ca="1">(S56-S55)*T$10</f>
        <v>0</v>
      </c>
      <c r="V56" s="294">
        <f t="shared" ca="1" si="0"/>
        <v>45280.854166666664</v>
      </c>
      <c r="W56" s="335">
        <f t="shared" ca="1" si="1"/>
        <v>396.00000000004911</v>
      </c>
      <c r="X56" s="197">
        <f t="shared" ca="1" si="1"/>
        <v>26.999999999975444</v>
      </c>
    </row>
    <row r="57" spans="1:24" s="29" customFormat="1" x14ac:dyDescent="0.2">
      <c r="A57" s="324">
        <f ca="1">INDIRECT(ADDRESS(Данные!$A49,4,1,1,"Данные"), 1)</f>
        <v>45280.875</v>
      </c>
      <c r="B57" s="353">
        <f ca="1">ROUND(INDIRECT(ADDRESS(Данные!$A49,B$1,1,1,"Данные"), 1),2)</f>
        <v>3424.96</v>
      </c>
      <c r="C57" s="353">
        <f ca="1">ROUND(INDIRECT(ADDRESS(Данные!$A49,C$1,1,1,"Данные"), 1),2)</f>
        <v>745.74</v>
      </c>
      <c r="D57" s="152">
        <f ca="1">(B57-B55)*D$10</f>
        <v>342.00000000009823</v>
      </c>
      <c r="E57" s="196">
        <f ca="1">(C57-C55)*D$10</f>
        <v>35.999999999967258</v>
      </c>
      <c r="F57" s="349">
        <f ca="1">ROUND(INDIRECT(ADDRESS(Данные!$A49,F$1,1,1,"Данные"), 1),2)</f>
        <v>3163.82</v>
      </c>
      <c r="G57" s="353">
        <f ca="1">ROUND(INDIRECT(ADDRESS(Данные!$A49,G$1,1,1,"Данные"), 1),2)</f>
        <v>539.21</v>
      </c>
      <c r="H57" s="152">
        <f ca="1">(F57-F55)*H$10</f>
        <v>0</v>
      </c>
      <c r="I57" s="195">
        <f ca="1">(G57-G55)*H$10</f>
        <v>0</v>
      </c>
      <c r="J57" s="349">
        <f ca="1">ROUND(INDIRECT(ADDRESS(Данные!$A49,J$1,1,1,"Данные"), 1),2)</f>
        <v>965.67</v>
      </c>
      <c r="K57" s="353">
        <f ca="1">ROUND(INDIRECT(ADDRESS(Данные!$A49,K$1,1,1,"Данные"), 1),2)</f>
        <v>333.52</v>
      </c>
      <c r="L57" s="152">
        <f ca="1">(J57-J55)*L$10</f>
        <v>0</v>
      </c>
      <c r="M57" s="195">
        <f ca="1">(K57-K55)*L$10</f>
        <v>3.5999999999967258</v>
      </c>
      <c r="N57" s="349">
        <f ca="1">ROUND(INDIRECT(ADDRESS(Данные!$A49,N$1,1,1,"Данные"), 1),2)</f>
        <v>3844.15</v>
      </c>
      <c r="O57" s="353">
        <f ca="1">ROUND(INDIRECT(ADDRESS(Данные!$A49,O$1,1,1,"Данные"), 1),2)</f>
        <v>751.22</v>
      </c>
      <c r="P57" s="152">
        <f ca="1">(N57-N55)*P$10</f>
        <v>225</v>
      </c>
      <c r="Q57" s="195">
        <f ca="1">(O57-O55)*P$10</f>
        <v>17.999999999983629</v>
      </c>
      <c r="R57" s="349">
        <f ca="1">ROUND(INDIRECT(ADDRESS(Данные!$A49,R$1,1,1,"Данные"), 1),2)</f>
        <v>2185.34</v>
      </c>
      <c r="S57" s="353">
        <f ca="1">ROUND(INDIRECT(ADDRESS(Данные!$A49,S$1,1,1,"Данные"), 1),2)</f>
        <v>153.88999999999999</v>
      </c>
      <c r="T57" s="152">
        <f ca="1">(R57-R55)*T$10</f>
        <v>216.00000000021282</v>
      </c>
      <c r="U57" s="195">
        <f ca="1">(S57-S55)*T$10</f>
        <v>0</v>
      </c>
      <c r="V57" s="294">
        <f t="shared" ca="1" si="0"/>
        <v>45280.875</v>
      </c>
      <c r="W57" s="335">
        <f t="shared" ca="1" si="1"/>
        <v>783.00000000031105</v>
      </c>
      <c r="X57" s="197">
        <f t="shared" ca="1" si="1"/>
        <v>57.599999999947613</v>
      </c>
    </row>
    <row r="58" spans="1:24" s="29" customFormat="1" x14ac:dyDescent="0.2">
      <c r="A58" s="324">
        <f ca="1">INDIRECT(ADDRESS(Данные!$A50,4,1,1,"Данные"), 1)</f>
        <v>45280.895833333336</v>
      </c>
      <c r="B58" s="353">
        <f ca="1">ROUND(INDIRECT(ADDRESS(Данные!$A50,B$1,1,1,"Данные"), 1),2)</f>
        <v>3425.14</v>
      </c>
      <c r="C58" s="353">
        <f ca="1">ROUND(INDIRECT(ADDRESS(Данные!$A50,C$1,1,1,"Данные"), 1),2)</f>
        <v>745.76</v>
      </c>
      <c r="D58" s="152">
        <f ca="1">(B58-B57)*D$10</f>
        <v>161.99999999985266</v>
      </c>
      <c r="E58" s="196">
        <f ca="1">(C58-C57)*D$10</f>
        <v>17.999999999983629</v>
      </c>
      <c r="F58" s="349">
        <f ca="1">ROUND(INDIRECT(ADDRESS(Данные!$A50,F$1,1,1,"Данные"), 1),2)</f>
        <v>3163.82</v>
      </c>
      <c r="G58" s="353">
        <f ca="1">ROUND(INDIRECT(ADDRESS(Данные!$A50,G$1,1,1,"Данные"), 1),2)</f>
        <v>539.21</v>
      </c>
      <c r="H58" s="152">
        <f ca="1">(F58-F57)*H$10</f>
        <v>0</v>
      </c>
      <c r="I58" s="195">
        <f ca="1">(G58-G57)*H$10</f>
        <v>0</v>
      </c>
      <c r="J58" s="349">
        <f ca="1">ROUND(INDIRECT(ADDRESS(Данные!$A50,J$1,1,1,"Данные"), 1),2)</f>
        <v>965.67</v>
      </c>
      <c r="K58" s="353">
        <f ca="1">ROUND(INDIRECT(ADDRESS(Данные!$A50,K$1,1,1,"Данные"), 1),2)</f>
        <v>333.52</v>
      </c>
      <c r="L58" s="152">
        <f ca="1">(J58-J57)*L$10</f>
        <v>0</v>
      </c>
      <c r="M58" s="195">
        <f ca="1">(K58-K57)*L$10</f>
        <v>0</v>
      </c>
      <c r="N58" s="349">
        <f ca="1">ROUND(INDIRECT(ADDRESS(Данные!$A50,N$1,1,1,"Данные"), 1),2)</f>
        <v>3844.28</v>
      </c>
      <c r="O58" s="353">
        <f ca="1">ROUND(INDIRECT(ADDRESS(Данные!$A50,O$1,1,1,"Данные"), 1),2)</f>
        <v>751.23</v>
      </c>
      <c r="P58" s="152">
        <f ca="1">(N58-N57)*P$10</f>
        <v>117.00000000009823</v>
      </c>
      <c r="Q58" s="195">
        <f ca="1">(O58-O57)*P$10</f>
        <v>8.9999999999918145</v>
      </c>
      <c r="R58" s="349">
        <f ca="1">ROUND(INDIRECT(ADDRESS(Данные!$A50,R$1,1,1,"Данные"), 1),2)</f>
        <v>2185.48</v>
      </c>
      <c r="S58" s="353">
        <f ca="1">ROUND(INDIRECT(ADDRESS(Данные!$A50,S$1,1,1,"Данные"), 1),2)</f>
        <v>153.9</v>
      </c>
      <c r="T58" s="152">
        <f ca="1">(R58-R57)*T$10</f>
        <v>125.9999999998854</v>
      </c>
      <c r="U58" s="195">
        <f ca="1">(S58-S57)*T$10</f>
        <v>9.0000000000173941</v>
      </c>
      <c r="V58" s="294">
        <f t="shared" ca="1" si="0"/>
        <v>45280.895833333336</v>
      </c>
      <c r="W58" s="335">
        <f t="shared" ca="1" si="1"/>
        <v>404.99999999983629</v>
      </c>
      <c r="X58" s="197">
        <f t="shared" ca="1" si="1"/>
        <v>35.999999999992838</v>
      </c>
    </row>
    <row r="59" spans="1:24" s="30" customFormat="1" x14ac:dyDescent="0.2">
      <c r="A59" s="324">
        <f ca="1">INDIRECT(ADDRESS(Данные!$A51,4,1,1,"Данные"), 1)</f>
        <v>45280.916666666664</v>
      </c>
      <c r="B59" s="353">
        <f ca="1">ROUND(INDIRECT(ADDRESS(Данные!$A51,B$1,1,1,"Данные"), 1),2)</f>
        <v>3425.32</v>
      </c>
      <c r="C59" s="353">
        <f ca="1">ROUND(INDIRECT(ADDRESS(Данные!$A51,C$1,1,1,"Данные"), 1),2)</f>
        <v>745.78</v>
      </c>
      <c r="D59" s="152">
        <f ca="1">(B59-B57)*D$10</f>
        <v>324.0000000001146</v>
      </c>
      <c r="E59" s="196">
        <f ca="1">(C59-C57)*D$10</f>
        <v>35.999999999967258</v>
      </c>
      <c r="F59" s="349">
        <f ca="1">ROUND(INDIRECT(ADDRESS(Данные!$A51,F$1,1,1,"Данные"), 1),2)</f>
        <v>3163.82</v>
      </c>
      <c r="G59" s="353">
        <f ca="1">ROUND(INDIRECT(ADDRESS(Данные!$A51,G$1,1,1,"Данные"), 1),2)</f>
        <v>539.21</v>
      </c>
      <c r="H59" s="152">
        <f ca="1">(F59-F57)*H$10</f>
        <v>0</v>
      </c>
      <c r="I59" s="195">
        <f ca="1">(G59-G57)*H$10</f>
        <v>0</v>
      </c>
      <c r="J59" s="349">
        <f ca="1">ROUND(INDIRECT(ADDRESS(Данные!$A51,J$1,1,1,"Данные"), 1),2)</f>
        <v>965.67</v>
      </c>
      <c r="K59" s="353">
        <f ca="1">ROUND(INDIRECT(ADDRESS(Данные!$A51,K$1,1,1,"Данные"), 1),2)</f>
        <v>333.52</v>
      </c>
      <c r="L59" s="152">
        <f ca="1">(J59-J57)*L$10</f>
        <v>0</v>
      </c>
      <c r="M59" s="195">
        <f ca="1">(K59-K57)*L$10</f>
        <v>0</v>
      </c>
      <c r="N59" s="349">
        <f ca="1">ROUND(INDIRECT(ADDRESS(Данные!$A51,N$1,1,1,"Данные"), 1),2)</f>
        <v>3844.41</v>
      </c>
      <c r="O59" s="353">
        <f ca="1">ROUND(INDIRECT(ADDRESS(Данные!$A51,O$1,1,1,"Данные"), 1),2)</f>
        <v>751.24</v>
      </c>
      <c r="P59" s="152">
        <f ca="1">(N59-N57)*P$10</f>
        <v>233.99999999978718</v>
      </c>
      <c r="Q59" s="195">
        <f ca="1">(O59-O57)*P$10</f>
        <v>17.999999999983629</v>
      </c>
      <c r="R59" s="349">
        <f ca="1">ROUND(INDIRECT(ADDRESS(Данные!$A51,R$1,1,1,"Данные"), 1),2)</f>
        <v>2185.61</v>
      </c>
      <c r="S59" s="353">
        <f ca="1">ROUND(INDIRECT(ADDRESS(Данные!$A51,S$1,1,1,"Данные"), 1),2)</f>
        <v>153.9</v>
      </c>
      <c r="T59" s="152">
        <f ca="1">(R59-R57)*T$10</f>
        <v>242.99999999998363</v>
      </c>
      <c r="U59" s="195">
        <f ca="1">(S59-S57)*T$10</f>
        <v>9.0000000000173941</v>
      </c>
      <c r="V59" s="294">
        <f t="shared" ca="1" si="0"/>
        <v>45280.916666666664</v>
      </c>
      <c r="W59" s="335">
        <f t="shared" ca="1" si="1"/>
        <v>800.9999999998854</v>
      </c>
      <c r="X59" s="197">
        <f t="shared" ca="1" si="1"/>
        <v>62.999999999968281</v>
      </c>
    </row>
    <row r="60" spans="1:24" s="29" customFormat="1" x14ac:dyDescent="0.2">
      <c r="A60" s="324">
        <f ca="1">INDIRECT(ADDRESS(Данные!$A52,4,1,1,"Данные"), 1)</f>
        <v>45280.9375</v>
      </c>
      <c r="B60" s="353">
        <f ca="1">ROUND(INDIRECT(ADDRESS(Данные!$A52,B$1,1,1,"Данные"), 1),2)</f>
        <v>3425.48</v>
      </c>
      <c r="C60" s="353">
        <f ca="1">ROUND(INDIRECT(ADDRESS(Данные!$A52,C$1,1,1,"Данные"), 1),2)</f>
        <v>745.8</v>
      </c>
      <c r="D60" s="152">
        <f ca="1">(B60-B59)*D$10</f>
        <v>143.99999999986903</v>
      </c>
      <c r="E60" s="196">
        <f ca="1">(C60-C59)*D$10</f>
        <v>17.999999999983629</v>
      </c>
      <c r="F60" s="349">
        <f ca="1">ROUND(INDIRECT(ADDRESS(Данные!$A52,F$1,1,1,"Данные"), 1),2)</f>
        <v>3163.82</v>
      </c>
      <c r="G60" s="353">
        <f ca="1">ROUND(INDIRECT(ADDRESS(Данные!$A52,G$1,1,1,"Данные"), 1),2)</f>
        <v>539.21</v>
      </c>
      <c r="H60" s="152">
        <f ca="1">(F60-F59)*H$10</f>
        <v>0</v>
      </c>
      <c r="I60" s="195">
        <f ca="1">(G60-G59)*H$10</f>
        <v>0</v>
      </c>
      <c r="J60" s="349">
        <f ca="1">ROUND(INDIRECT(ADDRESS(Данные!$A52,J$1,1,1,"Данные"), 1),2)</f>
        <v>965.67</v>
      </c>
      <c r="K60" s="353">
        <f ca="1">ROUND(INDIRECT(ADDRESS(Данные!$A52,K$1,1,1,"Данные"), 1),2)</f>
        <v>333.52</v>
      </c>
      <c r="L60" s="152">
        <f ca="1">(J60-J59)*L$10</f>
        <v>0</v>
      </c>
      <c r="M60" s="195">
        <f ca="1">(K60-K59)*L$10</f>
        <v>0</v>
      </c>
      <c r="N60" s="349">
        <f ca="1">ROUND(INDIRECT(ADDRESS(Данные!$A52,N$1,1,1,"Данные"), 1),2)</f>
        <v>3844.54</v>
      </c>
      <c r="O60" s="353">
        <f ca="1">ROUND(INDIRECT(ADDRESS(Данные!$A52,O$1,1,1,"Данные"), 1),2)</f>
        <v>751.25</v>
      </c>
      <c r="P60" s="152">
        <f ca="1">(N60-N59)*P$10</f>
        <v>117.00000000009823</v>
      </c>
      <c r="Q60" s="195">
        <f ca="1">(O60-O59)*P$10</f>
        <v>8.9999999999918145</v>
      </c>
      <c r="R60" s="349">
        <f ca="1">ROUND(INDIRECT(ADDRESS(Данные!$A52,R$1,1,1,"Данные"), 1),2)</f>
        <v>2185.7600000000002</v>
      </c>
      <c r="S60" s="353">
        <f ca="1">ROUND(INDIRECT(ADDRESS(Данные!$A52,S$1,1,1,"Данные"), 1),2)</f>
        <v>153.91</v>
      </c>
      <c r="T60" s="152">
        <f ca="1">(R60-R59)*T$10</f>
        <v>135.00000000008185</v>
      </c>
      <c r="U60" s="195">
        <f ca="1">(S60-S59)*T$10</f>
        <v>8.9999999999918145</v>
      </c>
      <c r="V60" s="294">
        <f t="shared" ca="1" si="0"/>
        <v>45280.9375</v>
      </c>
      <c r="W60" s="335">
        <f t="shared" ca="1" si="1"/>
        <v>396.00000000004911</v>
      </c>
      <c r="X60" s="197">
        <f t="shared" ca="1" si="1"/>
        <v>35.999999999967258</v>
      </c>
    </row>
    <row r="61" spans="1:24" s="30" customFormat="1" x14ac:dyDescent="0.2">
      <c r="A61" s="324">
        <f ca="1">INDIRECT(ADDRESS(Данные!$A53,4,1,1,"Данные"), 1)</f>
        <v>45280.958333333336</v>
      </c>
      <c r="B61" s="353">
        <f ca="1">ROUND(INDIRECT(ADDRESS(Данные!$A53,B$1,1,1,"Данные"), 1),2)</f>
        <v>3425.64</v>
      </c>
      <c r="C61" s="353">
        <f ca="1">ROUND(INDIRECT(ADDRESS(Данные!$A53,C$1,1,1,"Данные"), 1),2)</f>
        <v>745.83</v>
      </c>
      <c r="D61" s="152">
        <f ca="1">(B61-B59)*D$10</f>
        <v>287.99999999973807</v>
      </c>
      <c r="E61" s="196">
        <f ca="1">(C61-C59)*D$10</f>
        <v>45.000000000061391</v>
      </c>
      <c r="F61" s="349">
        <f ca="1">ROUND(INDIRECT(ADDRESS(Данные!$A53,F$1,1,1,"Данные"), 1),2)</f>
        <v>3163.82</v>
      </c>
      <c r="G61" s="353">
        <f ca="1">ROUND(INDIRECT(ADDRESS(Данные!$A53,G$1,1,1,"Данные"), 1),2)</f>
        <v>539.21</v>
      </c>
      <c r="H61" s="152">
        <f ca="1">(F61-F59)*H$10</f>
        <v>0</v>
      </c>
      <c r="I61" s="195">
        <f ca="1">(G61-G59)*H$10</f>
        <v>0</v>
      </c>
      <c r="J61" s="349">
        <f ca="1">ROUND(INDIRECT(ADDRESS(Данные!$A53,J$1,1,1,"Данные"), 1),2)</f>
        <v>965.67</v>
      </c>
      <c r="K61" s="353">
        <f ca="1">ROUND(INDIRECT(ADDRESS(Данные!$A53,K$1,1,1,"Данные"), 1),2)</f>
        <v>333.52</v>
      </c>
      <c r="L61" s="152">
        <f ca="1">(J61-J59)*L$10</f>
        <v>0</v>
      </c>
      <c r="M61" s="195">
        <f ca="1">(K61-K59)*L$10</f>
        <v>0</v>
      </c>
      <c r="N61" s="349">
        <f ca="1">ROUND(INDIRECT(ADDRESS(Данные!$A53,N$1,1,1,"Данные"), 1),2)</f>
        <v>3844.68</v>
      </c>
      <c r="O61" s="353">
        <f ca="1">ROUND(INDIRECT(ADDRESS(Данные!$A53,O$1,1,1,"Данные"), 1),2)</f>
        <v>751.26</v>
      </c>
      <c r="P61" s="152">
        <f ca="1">(N61-N59)*P$10</f>
        <v>242.99999999998363</v>
      </c>
      <c r="Q61" s="195">
        <f ca="1">(O61-O59)*P$10</f>
        <v>17.999999999983629</v>
      </c>
      <c r="R61" s="349">
        <f ca="1">ROUND(INDIRECT(ADDRESS(Данные!$A53,R$1,1,1,"Данные"), 1),2)</f>
        <v>2185.91</v>
      </c>
      <c r="S61" s="353">
        <f ca="1">ROUND(INDIRECT(ADDRESS(Данные!$A53,S$1,1,1,"Данные"), 1),2)</f>
        <v>153.91</v>
      </c>
      <c r="T61" s="152">
        <f ca="1">(R61-R59)*T$10</f>
        <v>269.99999999975444</v>
      </c>
      <c r="U61" s="195">
        <f ca="1">(S61-S59)*T$10</f>
        <v>8.9999999999918145</v>
      </c>
      <c r="V61" s="294">
        <f t="shared" ca="1" si="0"/>
        <v>45280.958333333336</v>
      </c>
      <c r="W61" s="335">
        <f t="shared" ca="1" si="1"/>
        <v>800.99999999947613</v>
      </c>
      <c r="X61" s="197">
        <f t="shared" ca="1" si="1"/>
        <v>72.000000000036835</v>
      </c>
    </row>
    <row r="62" spans="1:24" s="30" customFormat="1" x14ac:dyDescent="0.2">
      <c r="A62" s="324">
        <f ca="1">INDIRECT(ADDRESS(Данные!$A54,4,1,1,"Данные"), 1)</f>
        <v>45280.979166666664</v>
      </c>
      <c r="B62" s="353">
        <f ca="1">ROUND(INDIRECT(ADDRESS(Данные!$A54,B$1,1,1,"Данные"), 1),2)</f>
        <v>3425.78</v>
      </c>
      <c r="C62" s="353">
        <f ca="1">ROUND(INDIRECT(ADDRESS(Данные!$A54,C$1,1,1,"Данные"), 1),2)</f>
        <v>745.85</v>
      </c>
      <c r="D62" s="152">
        <f ca="1">(B62-B61)*D$10</f>
        <v>126.00000000029468</v>
      </c>
      <c r="E62" s="196">
        <f ca="1">(C62-C61)*D$10</f>
        <v>17.999999999983629</v>
      </c>
      <c r="F62" s="349">
        <f ca="1">ROUND(INDIRECT(ADDRESS(Данные!$A54,F$1,1,1,"Данные"), 1),2)</f>
        <v>3163.82</v>
      </c>
      <c r="G62" s="353">
        <f ca="1">ROUND(INDIRECT(ADDRESS(Данные!$A54,G$1,1,1,"Данные"), 1),2)</f>
        <v>539.21</v>
      </c>
      <c r="H62" s="152">
        <f ca="1">(F62-F61)*H$10</f>
        <v>0</v>
      </c>
      <c r="I62" s="195">
        <f ca="1">(G62-G61)*H$10</f>
        <v>0</v>
      </c>
      <c r="J62" s="349">
        <f ca="1">ROUND(INDIRECT(ADDRESS(Данные!$A54,J$1,1,1,"Данные"), 1),2)</f>
        <v>965.67</v>
      </c>
      <c r="K62" s="353">
        <f ca="1">ROUND(INDIRECT(ADDRESS(Данные!$A54,K$1,1,1,"Данные"), 1),2)</f>
        <v>333.52</v>
      </c>
      <c r="L62" s="152">
        <f ca="1">(J62-J61)*L$10</f>
        <v>0</v>
      </c>
      <c r="M62" s="195">
        <f ca="1">(K62-K61)*L$10</f>
        <v>0</v>
      </c>
      <c r="N62" s="349">
        <f ca="1">ROUND(INDIRECT(ADDRESS(Данные!$A54,N$1,1,1,"Данные"), 1),2)</f>
        <v>3844.83</v>
      </c>
      <c r="O62" s="353">
        <f ca="1">ROUND(INDIRECT(ADDRESS(Данные!$A54,O$1,1,1,"Данные"), 1),2)</f>
        <v>751.27</v>
      </c>
      <c r="P62" s="152">
        <f ca="1">(N62-N61)*P$10</f>
        <v>135.00000000008185</v>
      </c>
      <c r="Q62" s="195">
        <f ca="1">(O62-O61)*P$10</f>
        <v>8.9999999999918145</v>
      </c>
      <c r="R62" s="349">
        <f ca="1">ROUND(INDIRECT(ADDRESS(Данные!$A54,R$1,1,1,"Данные"), 1),2)</f>
        <v>2186.0700000000002</v>
      </c>
      <c r="S62" s="353">
        <f ca="1">ROUND(INDIRECT(ADDRESS(Данные!$A54,S$1,1,1,"Данные"), 1),2)</f>
        <v>153.91999999999999</v>
      </c>
      <c r="T62" s="152">
        <f ca="1">(R62-R61)*T$10</f>
        <v>144.00000000027831</v>
      </c>
      <c r="U62" s="195">
        <f ca="1">(S62-S61)*T$10</f>
        <v>8.9999999999918145</v>
      </c>
      <c r="V62" s="294">
        <f t="shared" ca="1" si="0"/>
        <v>45280.979166666664</v>
      </c>
      <c r="W62" s="335">
        <f t="shared" ca="1" si="1"/>
        <v>405.00000000065484</v>
      </c>
      <c r="X62" s="197">
        <f t="shared" ca="1" si="1"/>
        <v>35.999999999967258</v>
      </c>
    </row>
    <row r="63" spans="1:24" s="29" customFormat="1" ht="13.5" thickBot="1" x14ac:dyDescent="0.25">
      <c r="A63" s="325">
        <f ca="1">INDIRECT(ADDRESS(Данные!$A55,4,1,1,"Данные"), 1)</f>
        <v>45281</v>
      </c>
      <c r="B63" s="355">
        <f ca="1">ROUND(INDIRECT(ADDRESS(Данные!$A55,B$1,1,1,"Данные"), 1),2)</f>
        <v>3425.91</v>
      </c>
      <c r="C63" s="355">
        <f ca="1">ROUND(INDIRECT(ADDRESS(Данные!$A55,C$1,1,1,"Данные"), 1),2)</f>
        <v>745.87</v>
      </c>
      <c r="D63" s="287">
        <f ca="1">(B63-B61)*D$10</f>
        <v>242.99999999998363</v>
      </c>
      <c r="E63" s="291">
        <f ca="1">(C63-C61)*D$10</f>
        <v>35.999999999967258</v>
      </c>
      <c r="F63" s="354">
        <f ca="1">ROUND(INDIRECT(ADDRESS(Данные!$A55,F$1,1,1,"Данные"), 1),2)</f>
        <v>3163.82</v>
      </c>
      <c r="G63" s="355">
        <f ca="1">ROUND(INDIRECT(ADDRESS(Данные!$A55,G$1,1,1,"Данные"), 1),2)</f>
        <v>539.21</v>
      </c>
      <c r="H63" s="287">
        <f ca="1">(F63-F61)*H$10</f>
        <v>0</v>
      </c>
      <c r="I63" s="262">
        <f ca="1">(G63-G61)*H$10</f>
        <v>0</v>
      </c>
      <c r="J63" s="354">
        <f ca="1">ROUND(INDIRECT(ADDRESS(Данные!$A55,J$1,1,1,"Данные"), 1),2)</f>
        <v>965.67</v>
      </c>
      <c r="K63" s="355">
        <f ca="1">ROUND(INDIRECT(ADDRESS(Данные!$A55,K$1,1,1,"Данные"), 1),2)</f>
        <v>333.53</v>
      </c>
      <c r="L63" s="287">
        <f ca="1">(J63-J61)*L$10</f>
        <v>0</v>
      </c>
      <c r="M63" s="262">
        <f ca="1">(K63-K61)*L$10</f>
        <v>3.5999999999967258</v>
      </c>
      <c r="N63" s="354">
        <f ca="1">ROUND(INDIRECT(ADDRESS(Данные!$A55,N$1,1,1,"Данные"), 1),2)</f>
        <v>3844.98</v>
      </c>
      <c r="O63" s="355">
        <f ca="1">ROUND(INDIRECT(ADDRESS(Данные!$A55,O$1,1,1,"Данные"), 1),2)</f>
        <v>751.28</v>
      </c>
      <c r="P63" s="287">
        <f ca="1">(N63-N61)*P$10</f>
        <v>270.00000000016371</v>
      </c>
      <c r="Q63" s="262">
        <f ca="1">(O63-O61)*P$10</f>
        <v>17.999999999983629</v>
      </c>
      <c r="R63" s="354">
        <f ca="1">ROUND(INDIRECT(ADDRESS(Данные!$A55,R$1,1,1,"Данные"), 1),2)</f>
        <v>2186.23</v>
      </c>
      <c r="S63" s="355">
        <f ca="1">ROUND(INDIRECT(ADDRESS(Данные!$A55,S$1,1,1,"Данные"), 1),2)</f>
        <v>153.91999999999999</v>
      </c>
      <c r="T63" s="287">
        <f ca="1">(R63-R61)*T$10</f>
        <v>288.00000000014734</v>
      </c>
      <c r="U63" s="262">
        <f ca="1">(S63-S61)*T$10</f>
        <v>8.9999999999918145</v>
      </c>
      <c r="V63" s="295">
        <f t="shared" ca="1" si="0"/>
        <v>45281</v>
      </c>
      <c r="W63" s="336">
        <f t="shared" ca="1" si="1"/>
        <v>801.00000000029468</v>
      </c>
      <c r="X63" s="333">
        <f ca="1">E63+I63+M63+Q63+U63</f>
        <v>66.599999999939428</v>
      </c>
    </row>
    <row r="64" spans="1:24" s="29" customFormat="1" x14ac:dyDescent="0.2">
      <c r="A64" s="126"/>
      <c r="B64" s="126" t="s">
        <v>2</v>
      </c>
      <c r="C64" s="126"/>
      <c r="D64" s="126" t="s">
        <v>2</v>
      </c>
      <c r="E64" s="126"/>
      <c r="F64" s="126"/>
      <c r="G64" s="126"/>
      <c r="H64" s="126" t="s">
        <v>2</v>
      </c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 t="s">
        <v>2</v>
      </c>
      <c r="X64" s="126"/>
    </row>
    <row r="65" spans="1:27" s="29" customFormat="1" x14ac:dyDescent="0.2">
      <c r="A65" s="126" t="s">
        <v>2</v>
      </c>
      <c r="B65" s="126"/>
      <c r="C65" s="154" t="s">
        <v>27</v>
      </c>
      <c r="D65" s="269">
        <f ca="1">D$17+D$19+D$21+D$23+D$25+D$27+D$29+D$31+D$33+D$35+D$37+D$39+D$41+D$43+D$45+D$47+D$49+D$51+D$53+D$55+D$57+D$59+D$61+D$63</f>
        <v>5966.999999999689</v>
      </c>
      <c r="E65" s="269">
        <f ca="1">E$17+E$19+E$21+E$23+E$25+E$27+E$29+E$31+E$33+E$35+E$37+E$39+E$41+E$43+E$45+E$47+E$49+E$51+E$53+E$55+E$57+E$59+E$61+E$63</f>
        <v>935.99999999996726</v>
      </c>
      <c r="F65"/>
      <c r="G65" s="154" t="s">
        <v>27</v>
      </c>
      <c r="H65" s="269">
        <f t="shared" ref="H65:X65" ca="1" si="2">H$17+H$19+H$21+H$23+H$25+H$27+H$29+H$31+H$33+H$35+H$37+H$39+H$41+H$43+H$45+H$47+H$49+H$51+H$53+H$55+H$57+H$59+H$61+H$63</f>
        <v>0</v>
      </c>
      <c r="I65" s="269">
        <f t="shared" ca="1" si="2"/>
        <v>0</v>
      </c>
      <c r="J65"/>
      <c r="K65" s="154" t="s">
        <v>27</v>
      </c>
      <c r="L65" s="269">
        <f t="shared" ca="1" si="2"/>
        <v>10.799999999990177</v>
      </c>
      <c r="M65" s="269">
        <f t="shared" ca="1" si="2"/>
        <v>50.399999999995089</v>
      </c>
      <c r="N65"/>
      <c r="O65" s="154" t="s">
        <v>27</v>
      </c>
      <c r="P65" s="269">
        <f t="shared" ca="1" si="2"/>
        <v>6066.0000000002128</v>
      </c>
      <c r="Q65" s="269">
        <f t="shared" ca="1" si="2"/>
        <v>494.99999999995907</v>
      </c>
      <c r="R65"/>
      <c r="S65" s="154" t="s">
        <v>27</v>
      </c>
      <c r="T65" s="269">
        <f t="shared" ca="1" si="2"/>
        <v>6156.000000000131</v>
      </c>
      <c r="U65" s="269">
        <f t="shared" ca="1" si="2"/>
        <v>233.99999999999181</v>
      </c>
      <c r="V65"/>
      <c r="W65" s="269">
        <f t="shared" ca="1" si="2"/>
        <v>18199.800000000021</v>
      </c>
      <c r="X65" s="269">
        <f t="shared" ca="1" si="2"/>
        <v>1715.3999999999132</v>
      </c>
    </row>
    <row r="66" spans="1:27" s="29" customFormat="1" x14ac:dyDescent="0.2">
      <c r="A66" s="198"/>
      <c r="B66" s="198"/>
      <c r="C66" s="198"/>
      <c r="D66" s="198" t="s">
        <v>29</v>
      </c>
      <c r="E66" s="198" t="s">
        <v>28</v>
      </c>
      <c r="F66" s="198"/>
      <c r="G66" s="198"/>
      <c r="H66" s="198" t="s">
        <v>29</v>
      </c>
      <c r="I66" s="198" t="s">
        <v>28</v>
      </c>
      <c r="J66" s="198"/>
      <c r="K66" s="198"/>
      <c r="L66" s="198" t="s">
        <v>29</v>
      </c>
      <c r="M66" s="198" t="s">
        <v>28</v>
      </c>
      <c r="N66" s="198"/>
      <c r="O66" s="198"/>
      <c r="P66" s="198" t="s">
        <v>29</v>
      </c>
      <c r="Q66" s="198" t="s">
        <v>28</v>
      </c>
      <c r="R66" s="198"/>
      <c r="S66" s="198"/>
      <c r="T66" s="198" t="s">
        <v>29</v>
      </c>
      <c r="U66" s="198" t="s">
        <v>28</v>
      </c>
      <c r="V66" s="146"/>
      <c r="W66" s="198" t="s">
        <v>29</v>
      </c>
      <c r="X66" s="198" t="s">
        <v>28</v>
      </c>
    </row>
    <row r="67" spans="1:27" s="29" customFormat="1" x14ac:dyDescent="0.2">
      <c r="A67" s="126"/>
      <c r="B67" s="126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</row>
    <row r="68" spans="1:27" s="29" customFormat="1" x14ac:dyDescent="0.2">
      <c r="A68" s="68"/>
      <c r="B68" s="63" t="s">
        <v>53</v>
      </c>
      <c r="C68" s="63"/>
      <c r="D68" s="63"/>
      <c r="E68" s="63"/>
      <c r="F68" s="64"/>
      <c r="G68" s="64"/>
      <c r="H68" s="79"/>
      <c r="I68" s="79" t="s">
        <v>81</v>
      </c>
      <c r="J68" s="79"/>
      <c r="K68" s="68"/>
      <c r="L68" s="68"/>
      <c r="M68" s="68"/>
      <c r="N68" s="256" t="s">
        <v>59</v>
      </c>
      <c r="O68" s="68"/>
      <c r="P68" s="68"/>
      <c r="Q68" s="64"/>
      <c r="R68" s="64"/>
      <c r="S68" s="64"/>
      <c r="T68" s="79"/>
      <c r="U68" s="68" t="s">
        <v>80</v>
      </c>
      <c r="V68" s="68"/>
      <c r="W68" s="126"/>
      <c r="X68" s="126"/>
    </row>
    <row r="69" spans="1:27" s="29" customFormat="1" x14ac:dyDescent="0.2">
      <c r="A69" s="68"/>
      <c r="B69" s="68"/>
      <c r="C69" s="68"/>
      <c r="D69" s="68"/>
      <c r="E69" s="68"/>
      <c r="F69" s="68" t="s">
        <v>30</v>
      </c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 t="s">
        <v>31</v>
      </c>
      <c r="S69" s="68"/>
      <c r="T69" s="68"/>
      <c r="U69" s="68"/>
      <c r="V69" s="68"/>
      <c r="W69" s="126"/>
      <c r="X69" s="126"/>
    </row>
    <row r="70" spans="1:27" s="29" customFormat="1" x14ac:dyDescent="0.2">
      <c r="A70" s="50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</row>
    <row r="71" spans="1:27" s="29" customFormat="1" x14ac:dyDescent="0.2">
      <c r="A71" s="20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</row>
    <row r="72" spans="1:27" s="29" customFormat="1" ht="18" x14ac:dyDescent="0.25">
      <c r="A72" s="20"/>
      <c r="B72" s="20"/>
      <c r="C72" s="20"/>
      <c r="D72" s="20"/>
      <c r="E72" s="20"/>
      <c r="F72" s="50"/>
      <c r="G72" s="32"/>
      <c r="H72" s="50"/>
      <c r="I72" s="20"/>
      <c r="J72" s="50"/>
      <c r="K72" s="33"/>
      <c r="L72" s="34"/>
      <c r="M72" s="35"/>
      <c r="N72" s="35"/>
      <c r="O72" s="50"/>
      <c r="P72" s="50"/>
      <c r="Q72" s="50"/>
      <c r="R72" s="20"/>
      <c r="S72" s="36"/>
      <c r="T72" s="50"/>
      <c r="U72" s="50"/>
      <c r="V72" s="50"/>
      <c r="W72" s="50"/>
      <c r="X72" s="50"/>
      <c r="Y72" s="50"/>
      <c r="Z72" s="50"/>
      <c r="AA72" s="50"/>
    </row>
    <row r="73" spans="1:27" s="29" customFormat="1" x14ac:dyDescent="0.2">
      <c r="A73" s="50"/>
      <c r="B73" s="50"/>
      <c r="C73" s="50"/>
      <c r="D73" s="50"/>
      <c r="E73" s="50"/>
      <c r="F73" s="37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37"/>
      <c r="V73" s="50"/>
      <c r="W73" s="50"/>
      <c r="X73" s="50"/>
      <c r="Y73" s="50"/>
      <c r="Z73" s="50"/>
      <c r="AA73" s="50"/>
    </row>
    <row r="74" spans="1:27" s="29" customFormat="1" ht="18.75" x14ac:dyDescent="0.3">
      <c r="A74" s="50"/>
      <c r="B74" s="50"/>
      <c r="C74" s="38"/>
      <c r="D74" s="50"/>
      <c r="E74" s="50"/>
      <c r="F74" s="50"/>
      <c r="G74" s="50"/>
      <c r="H74" s="50"/>
      <c r="I74" s="50"/>
      <c r="J74" s="50"/>
      <c r="K74" s="20"/>
      <c r="L74" s="50"/>
      <c r="M74" s="50"/>
      <c r="N74" s="50"/>
      <c r="O74" s="32"/>
      <c r="P74" s="50"/>
      <c r="Q74" s="20"/>
      <c r="R74" s="50"/>
      <c r="S74" s="50"/>
      <c r="T74" s="50"/>
      <c r="U74" s="50"/>
      <c r="V74" s="50"/>
      <c r="W74" s="50"/>
      <c r="X74" s="50"/>
      <c r="Y74" s="50"/>
      <c r="Z74" s="50"/>
      <c r="AA74" s="50"/>
    </row>
    <row r="75" spans="1:27" s="29" customFormat="1" x14ac:dyDescent="0.2">
      <c r="A75" s="50"/>
      <c r="B75" s="37"/>
      <c r="C75" s="50"/>
      <c r="D75" s="50"/>
      <c r="E75" s="50"/>
      <c r="F75" s="50"/>
      <c r="G75" s="50"/>
      <c r="H75" s="50"/>
      <c r="I75" s="50"/>
      <c r="J75" s="50"/>
      <c r="K75" s="20"/>
      <c r="L75" s="20"/>
      <c r="M75" s="50"/>
      <c r="N75" s="50"/>
      <c r="O75" s="2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</row>
    <row r="76" spans="1:27" s="29" customFormat="1" x14ac:dyDescent="0.2">
      <c r="A76" s="52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2"/>
      <c r="W76" s="50"/>
      <c r="X76" s="50"/>
      <c r="Y76" s="50"/>
      <c r="Z76" s="50"/>
      <c r="AA76" s="50"/>
    </row>
    <row r="77" spans="1:27" s="29" customFormat="1" x14ac:dyDescent="0.2">
      <c r="A77" s="52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2"/>
      <c r="W77" s="50"/>
      <c r="X77" s="50"/>
      <c r="Y77" s="50"/>
      <c r="Z77" s="50"/>
      <c r="AA77" s="50"/>
    </row>
    <row r="78" spans="1:27" s="29" customFormat="1" x14ac:dyDescent="0.2">
      <c r="A78" s="52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2"/>
      <c r="W78" s="50"/>
      <c r="X78" s="50"/>
      <c r="Y78" s="50"/>
      <c r="Z78" s="50"/>
      <c r="AA78" s="50"/>
    </row>
    <row r="79" spans="1:27" s="29" customFormat="1" x14ac:dyDescent="0.2">
      <c r="A79" s="52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2"/>
      <c r="W79" s="50"/>
      <c r="X79" s="50"/>
      <c r="Y79" s="50"/>
      <c r="Z79" s="50"/>
      <c r="AA79" s="50"/>
    </row>
    <row r="80" spans="1:27" s="29" customFormat="1" x14ac:dyDescent="0.2">
      <c r="A80" s="52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2"/>
      <c r="W80" s="50"/>
      <c r="X80" s="50"/>
      <c r="Y80" s="50"/>
      <c r="Z80" s="50"/>
      <c r="AA80" s="50"/>
    </row>
    <row r="81" spans="1:27" s="29" customFormat="1" x14ac:dyDescent="0.2">
      <c r="A81" s="52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2"/>
      <c r="W81" s="50"/>
      <c r="X81" s="50"/>
      <c r="Y81" s="50"/>
      <c r="Z81" s="50"/>
      <c r="AA81" s="50"/>
    </row>
    <row r="82" spans="1:27" s="29" customFormat="1" x14ac:dyDescent="0.2">
      <c r="A82" s="52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2"/>
      <c r="W82" s="50"/>
      <c r="X82" s="50"/>
      <c r="Y82" s="50"/>
      <c r="Z82" s="50"/>
      <c r="AA82" s="50"/>
    </row>
    <row r="83" spans="1:27" s="29" customFormat="1" x14ac:dyDescent="0.2">
      <c r="A83" s="52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2"/>
      <c r="W83" s="53"/>
      <c r="X83" s="53"/>
      <c r="Y83" s="50"/>
      <c r="Z83" s="50"/>
      <c r="AA83" s="50"/>
    </row>
    <row r="84" spans="1:27" s="29" customFormat="1" x14ac:dyDescent="0.2">
      <c r="A84" s="52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2"/>
      <c r="W84" s="53"/>
      <c r="X84" s="53"/>
      <c r="Y84" s="50"/>
      <c r="Z84" s="50"/>
      <c r="AA84" s="50"/>
    </row>
    <row r="85" spans="1:27" s="29" customFormat="1" x14ac:dyDescent="0.2">
      <c r="A85" s="54"/>
      <c r="B85" s="55"/>
      <c r="C85" s="55"/>
      <c r="D85" s="50"/>
      <c r="E85" s="50"/>
      <c r="F85" s="55"/>
      <c r="G85" s="55"/>
      <c r="H85" s="50"/>
      <c r="I85" s="50"/>
      <c r="J85" s="55"/>
      <c r="K85" s="55"/>
      <c r="L85" s="50"/>
      <c r="M85" s="50"/>
      <c r="N85" s="55"/>
      <c r="O85" s="50"/>
      <c r="P85" s="50"/>
      <c r="Q85" s="50"/>
      <c r="R85" s="55"/>
      <c r="S85" s="55"/>
      <c r="T85" s="50"/>
      <c r="U85" s="50"/>
      <c r="V85" s="54"/>
      <c r="W85" s="50"/>
      <c r="X85" s="50"/>
      <c r="Y85" s="50"/>
      <c r="Z85" s="50"/>
      <c r="AA85" s="50"/>
    </row>
    <row r="86" spans="1:27" s="29" customFormat="1" x14ac:dyDescent="0.2">
      <c r="A86" s="53"/>
      <c r="B86" s="55"/>
      <c r="C86" s="55"/>
      <c r="D86" s="50"/>
      <c r="E86" s="50"/>
      <c r="F86" s="55"/>
      <c r="G86" s="55"/>
      <c r="H86" s="50"/>
      <c r="I86" s="50"/>
      <c r="J86" s="55"/>
      <c r="K86" s="55"/>
      <c r="L86" s="50"/>
      <c r="M86" s="50"/>
      <c r="N86" s="55"/>
      <c r="O86" s="50"/>
      <c r="P86" s="50"/>
      <c r="Q86" s="50"/>
      <c r="R86" s="55"/>
      <c r="S86" s="55"/>
      <c r="T86" s="50"/>
      <c r="U86" s="50"/>
      <c r="V86" s="53"/>
      <c r="W86" s="50"/>
      <c r="X86" s="50"/>
      <c r="Y86" s="50"/>
      <c r="Z86" s="50"/>
      <c r="AA86" s="50"/>
    </row>
    <row r="87" spans="1:27" s="29" customFormat="1" x14ac:dyDescent="0.2">
      <c r="A87" s="53"/>
      <c r="B87" s="55"/>
      <c r="C87" s="55"/>
      <c r="D87" s="50"/>
      <c r="E87" s="50"/>
      <c r="F87" s="55"/>
      <c r="G87" s="55"/>
      <c r="H87" s="50"/>
      <c r="I87" s="50"/>
      <c r="J87" s="55"/>
      <c r="K87" s="55"/>
      <c r="L87" s="50"/>
      <c r="M87" s="50"/>
      <c r="N87" s="55"/>
      <c r="O87" s="50"/>
      <c r="P87" s="50"/>
      <c r="Q87" s="50"/>
      <c r="R87" s="55"/>
      <c r="S87" s="55"/>
      <c r="T87" s="50"/>
      <c r="U87" s="50"/>
      <c r="V87" s="53"/>
      <c r="W87" s="50"/>
      <c r="X87" s="50"/>
      <c r="Y87" s="50"/>
      <c r="Z87" s="50"/>
      <c r="AA87" s="50"/>
    </row>
    <row r="88" spans="1:27" s="29" customFormat="1" x14ac:dyDescent="0.2">
      <c r="A88" s="53"/>
      <c r="B88" s="55"/>
      <c r="C88" s="55"/>
      <c r="D88" s="50"/>
      <c r="E88" s="50"/>
      <c r="F88" s="55"/>
      <c r="G88" s="55"/>
      <c r="H88" s="50"/>
      <c r="I88" s="50"/>
      <c r="J88" s="55"/>
      <c r="K88" s="55"/>
      <c r="L88" s="50"/>
      <c r="M88" s="50"/>
      <c r="N88" s="55"/>
      <c r="O88" s="50"/>
      <c r="P88" s="50"/>
      <c r="Q88" s="50"/>
      <c r="R88" s="55"/>
      <c r="S88" s="55"/>
      <c r="T88" s="50"/>
      <c r="U88" s="50"/>
      <c r="V88" s="53"/>
      <c r="W88" s="50"/>
      <c r="X88" s="50"/>
      <c r="Y88" s="50"/>
      <c r="Z88" s="50"/>
      <c r="AA88" s="50"/>
    </row>
    <row r="89" spans="1:27" s="29" customFormat="1" x14ac:dyDescent="0.2">
      <c r="A89" s="53"/>
      <c r="B89" s="55"/>
      <c r="C89" s="55"/>
      <c r="D89" s="50"/>
      <c r="E89" s="50"/>
      <c r="F89" s="55"/>
      <c r="G89" s="55"/>
      <c r="H89" s="50"/>
      <c r="I89" s="50"/>
      <c r="J89" s="55"/>
      <c r="K89" s="55"/>
      <c r="L89" s="50"/>
      <c r="M89" s="50"/>
      <c r="N89" s="55"/>
      <c r="O89" s="50"/>
      <c r="P89" s="50"/>
      <c r="Q89" s="50"/>
      <c r="R89" s="55"/>
      <c r="S89" s="55"/>
      <c r="T89" s="50"/>
      <c r="U89" s="50"/>
      <c r="V89" s="53"/>
      <c r="W89" s="50"/>
      <c r="X89" s="50"/>
      <c r="Y89" s="50"/>
      <c r="Z89" s="50"/>
      <c r="AA89" s="50"/>
    </row>
    <row r="90" spans="1:27" s="29" customFormat="1" x14ac:dyDescent="0.2">
      <c r="A90" s="53"/>
      <c r="B90" s="55"/>
      <c r="C90" s="55"/>
      <c r="D90" s="50"/>
      <c r="E90" s="50"/>
      <c r="F90" s="55"/>
      <c r="G90" s="55"/>
      <c r="H90" s="50"/>
      <c r="I90" s="50"/>
      <c r="J90" s="55"/>
      <c r="K90" s="55"/>
      <c r="L90" s="50"/>
      <c r="M90" s="50"/>
      <c r="N90" s="55"/>
      <c r="O90" s="50"/>
      <c r="P90" s="50"/>
      <c r="Q90" s="50"/>
      <c r="R90" s="55"/>
      <c r="S90" s="55"/>
      <c r="T90" s="50"/>
      <c r="U90" s="50"/>
      <c r="V90" s="53"/>
      <c r="W90" s="50"/>
      <c r="X90" s="50"/>
      <c r="Y90" s="50"/>
      <c r="Z90" s="50"/>
      <c r="AA90" s="50"/>
    </row>
    <row r="91" spans="1:27" s="29" customFormat="1" x14ac:dyDescent="0.2">
      <c r="A91" s="53"/>
      <c r="B91" s="55"/>
      <c r="C91" s="55"/>
      <c r="D91" s="50"/>
      <c r="E91" s="50"/>
      <c r="F91" s="55"/>
      <c r="G91" s="55"/>
      <c r="H91" s="50"/>
      <c r="I91" s="50"/>
      <c r="J91" s="55"/>
      <c r="K91" s="55"/>
      <c r="L91" s="50"/>
      <c r="M91" s="50"/>
      <c r="N91" s="55"/>
      <c r="O91" s="50"/>
      <c r="P91" s="50"/>
      <c r="Q91" s="50"/>
      <c r="R91" s="55"/>
      <c r="S91" s="55"/>
      <c r="T91" s="50"/>
      <c r="U91" s="50"/>
      <c r="V91" s="53"/>
      <c r="W91" s="50"/>
      <c r="X91" s="50"/>
      <c r="Y91" s="50"/>
      <c r="Z91" s="50"/>
      <c r="AA91" s="50"/>
    </row>
    <row r="92" spans="1:27" s="29" customFormat="1" x14ac:dyDescent="0.2">
      <c r="A92" s="53"/>
      <c r="B92" s="55"/>
      <c r="C92" s="55"/>
      <c r="D92" s="50"/>
      <c r="E92" s="50"/>
      <c r="F92" s="55"/>
      <c r="G92" s="55"/>
      <c r="H92" s="50"/>
      <c r="I92" s="50"/>
      <c r="J92" s="55"/>
      <c r="K92" s="55"/>
      <c r="L92" s="50"/>
      <c r="M92" s="50"/>
      <c r="N92" s="55"/>
      <c r="O92" s="50"/>
      <c r="P92" s="50"/>
      <c r="Q92" s="50"/>
      <c r="R92" s="55"/>
      <c r="S92" s="55"/>
      <c r="T92" s="50"/>
      <c r="U92" s="50"/>
      <c r="V92" s="53"/>
      <c r="W92" s="50"/>
      <c r="X92" s="50"/>
      <c r="Y92" s="50"/>
      <c r="Z92" s="50"/>
      <c r="AA92" s="50"/>
    </row>
    <row r="93" spans="1:27" s="29" customFormat="1" x14ac:dyDescent="0.2">
      <c r="A93" s="53"/>
      <c r="B93" s="55"/>
      <c r="C93" s="55"/>
      <c r="D93" s="50"/>
      <c r="E93" s="50"/>
      <c r="F93" s="55"/>
      <c r="G93" s="55"/>
      <c r="H93" s="50"/>
      <c r="I93" s="50"/>
      <c r="J93" s="55"/>
      <c r="K93" s="55"/>
      <c r="L93" s="50"/>
      <c r="M93" s="50"/>
      <c r="N93" s="55"/>
      <c r="O93" s="50"/>
      <c r="P93" s="50"/>
      <c r="Q93" s="50"/>
      <c r="R93" s="55"/>
      <c r="S93" s="55"/>
      <c r="T93" s="50"/>
      <c r="U93" s="50"/>
      <c r="V93" s="53"/>
      <c r="W93" s="50"/>
      <c r="X93" s="50"/>
      <c r="Y93" s="50"/>
      <c r="Z93" s="50"/>
      <c r="AA93" s="50"/>
    </row>
    <row r="94" spans="1:27" s="29" customFormat="1" x14ac:dyDescent="0.2">
      <c r="A94" s="54"/>
      <c r="B94" s="55"/>
      <c r="C94" s="55"/>
      <c r="D94" s="50"/>
      <c r="E94" s="50"/>
      <c r="F94" s="55"/>
      <c r="G94" s="55"/>
      <c r="H94" s="50"/>
      <c r="I94" s="50"/>
      <c r="J94" s="55"/>
      <c r="K94" s="55"/>
      <c r="L94" s="50"/>
      <c r="M94" s="50"/>
      <c r="N94" s="55"/>
      <c r="O94" s="50"/>
      <c r="P94" s="50"/>
      <c r="Q94" s="50"/>
      <c r="R94" s="55"/>
      <c r="S94" s="55"/>
      <c r="T94" s="50"/>
      <c r="U94" s="50"/>
      <c r="V94" s="54"/>
      <c r="W94" s="50"/>
      <c r="X94" s="50"/>
      <c r="Y94" s="50"/>
      <c r="Z94" s="50"/>
      <c r="AA94" s="50"/>
    </row>
    <row r="95" spans="1:27" s="29" customFormat="1" x14ac:dyDescent="0.2">
      <c r="A95" s="53"/>
      <c r="B95" s="55"/>
      <c r="C95" s="55"/>
      <c r="D95" s="50"/>
      <c r="E95" s="50"/>
      <c r="F95" s="55"/>
      <c r="G95" s="55"/>
      <c r="H95" s="50"/>
      <c r="I95" s="50"/>
      <c r="J95" s="55"/>
      <c r="K95" s="55"/>
      <c r="L95" s="50"/>
      <c r="M95" s="50"/>
      <c r="N95" s="55"/>
      <c r="O95" s="50"/>
      <c r="P95" s="50"/>
      <c r="Q95" s="50"/>
      <c r="R95" s="55"/>
      <c r="S95" s="55"/>
      <c r="T95" s="50"/>
      <c r="U95" s="50"/>
      <c r="V95" s="53"/>
      <c r="W95" s="50"/>
      <c r="X95" s="50"/>
      <c r="Y95" s="50"/>
      <c r="Z95" s="50"/>
      <c r="AA95" s="50"/>
    </row>
    <row r="96" spans="1:27" s="29" customFormat="1" x14ac:dyDescent="0.2">
      <c r="A96" s="53"/>
      <c r="B96" s="55"/>
      <c r="C96" s="55"/>
      <c r="D96" s="50"/>
      <c r="E96" s="50"/>
      <c r="F96" s="55"/>
      <c r="G96" s="55"/>
      <c r="H96" s="50"/>
      <c r="I96" s="50"/>
      <c r="J96" s="55"/>
      <c r="K96" s="55"/>
      <c r="L96" s="50"/>
      <c r="M96" s="50"/>
      <c r="N96" s="55"/>
      <c r="O96" s="50"/>
      <c r="P96" s="50"/>
      <c r="Q96" s="50"/>
      <c r="R96" s="55"/>
      <c r="S96" s="55"/>
      <c r="T96" s="50"/>
      <c r="U96" s="50"/>
      <c r="V96" s="53"/>
      <c r="W96" s="50"/>
      <c r="X96" s="50"/>
      <c r="Y96" s="50"/>
      <c r="Z96" s="50"/>
      <c r="AA96" s="50"/>
    </row>
    <row r="97" spans="1:27" s="29" customFormat="1" x14ac:dyDescent="0.2">
      <c r="A97" s="53"/>
      <c r="B97" s="55"/>
      <c r="C97" s="55"/>
      <c r="D97" s="50"/>
      <c r="E97" s="50"/>
      <c r="F97" s="55"/>
      <c r="G97" s="55"/>
      <c r="H97" s="50"/>
      <c r="I97" s="50"/>
      <c r="J97" s="55"/>
      <c r="K97" s="55"/>
      <c r="L97" s="50"/>
      <c r="M97" s="50"/>
      <c r="N97" s="55"/>
      <c r="O97" s="50"/>
      <c r="P97" s="50"/>
      <c r="Q97" s="50"/>
      <c r="R97" s="55"/>
      <c r="S97" s="55"/>
      <c r="T97" s="50"/>
      <c r="U97" s="50"/>
      <c r="V97" s="53"/>
      <c r="W97" s="50"/>
      <c r="X97" s="50"/>
      <c r="Y97" s="50"/>
      <c r="Z97" s="50"/>
      <c r="AA97" s="50"/>
    </row>
    <row r="98" spans="1:27" s="29" customFormat="1" x14ac:dyDescent="0.2">
      <c r="A98" s="53"/>
      <c r="B98" s="55"/>
      <c r="C98" s="55"/>
      <c r="D98" s="50"/>
      <c r="E98" s="50"/>
      <c r="F98" s="55"/>
      <c r="G98" s="55"/>
      <c r="H98" s="50"/>
      <c r="I98" s="50"/>
      <c r="J98" s="55"/>
      <c r="K98" s="55"/>
      <c r="L98" s="50"/>
      <c r="M98" s="50"/>
      <c r="N98" s="55"/>
      <c r="O98" s="50"/>
      <c r="P98" s="50"/>
      <c r="Q98" s="50"/>
      <c r="R98" s="55"/>
      <c r="S98" s="55"/>
      <c r="T98" s="50"/>
      <c r="U98" s="50"/>
      <c r="V98" s="53"/>
      <c r="W98" s="50"/>
      <c r="X98" s="50"/>
      <c r="Y98" s="50"/>
      <c r="Z98" s="50"/>
      <c r="AA98" s="50"/>
    </row>
    <row r="99" spans="1:27" s="29" customFormat="1" x14ac:dyDescent="0.2">
      <c r="A99" s="53"/>
      <c r="B99" s="55"/>
      <c r="C99" s="55"/>
      <c r="D99" s="50"/>
      <c r="E99" s="50"/>
      <c r="F99" s="55"/>
      <c r="G99" s="55"/>
      <c r="H99" s="50"/>
      <c r="I99" s="50"/>
      <c r="J99" s="55"/>
      <c r="K99" s="55"/>
      <c r="L99" s="50"/>
      <c r="M99" s="50"/>
      <c r="N99" s="55"/>
      <c r="O99" s="50"/>
      <c r="P99" s="50"/>
      <c r="Q99" s="50"/>
      <c r="R99" s="55"/>
      <c r="S99" s="55"/>
      <c r="T99" s="50"/>
      <c r="U99" s="50"/>
      <c r="V99" s="53"/>
      <c r="W99" s="50"/>
      <c r="X99" s="50"/>
      <c r="Y99" s="50"/>
      <c r="Z99" s="50"/>
      <c r="AA99" s="50"/>
    </row>
    <row r="100" spans="1:27" s="29" customFormat="1" x14ac:dyDescent="0.2">
      <c r="A100" s="53"/>
      <c r="B100" s="55"/>
      <c r="C100" s="55"/>
      <c r="D100" s="50"/>
      <c r="E100" s="50"/>
      <c r="F100" s="55"/>
      <c r="G100" s="55"/>
      <c r="H100" s="50"/>
      <c r="I100" s="50"/>
      <c r="J100" s="55"/>
      <c r="K100" s="55"/>
      <c r="L100" s="50"/>
      <c r="M100" s="50"/>
      <c r="N100" s="55"/>
      <c r="O100" s="50"/>
      <c r="P100" s="50"/>
      <c r="Q100" s="50"/>
      <c r="R100" s="55"/>
      <c r="S100" s="55"/>
      <c r="T100" s="50"/>
      <c r="U100" s="50"/>
      <c r="V100" s="53"/>
      <c r="W100" s="50"/>
      <c r="X100" s="50"/>
      <c r="Y100" s="50"/>
      <c r="Z100" s="50"/>
      <c r="AA100" s="50"/>
    </row>
    <row r="101" spans="1:27" s="29" customFormat="1" x14ac:dyDescent="0.2">
      <c r="A101" s="53"/>
      <c r="B101" s="55"/>
      <c r="C101" s="55"/>
      <c r="D101" s="50"/>
      <c r="E101" s="50"/>
      <c r="F101" s="55"/>
      <c r="G101" s="55"/>
      <c r="H101" s="50"/>
      <c r="I101" s="50"/>
      <c r="J101" s="55"/>
      <c r="K101" s="55"/>
      <c r="L101" s="50"/>
      <c r="M101" s="50"/>
      <c r="N101" s="55"/>
      <c r="O101" s="50"/>
      <c r="P101" s="50"/>
      <c r="Q101" s="50"/>
      <c r="R101" s="55"/>
      <c r="S101" s="55"/>
      <c r="T101" s="50"/>
      <c r="U101" s="50"/>
      <c r="V101" s="53"/>
      <c r="W101" s="50"/>
      <c r="X101" s="50"/>
      <c r="Y101" s="50"/>
      <c r="Z101" s="50"/>
      <c r="AA101" s="50"/>
    </row>
    <row r="102" spans="1:27" s="29" customFormat="1" x14ac:dyDescent="0.2">
      <c r="A102" s="53"/>
      <c r="B102" s="55"/>
      <c r="C102" s="55"/>
      <c r="D102" s="50"/>
      <c r="E102" s="50"/>
      <c r="F102" s="55"/>
      <c r="G102" s="55"/>
      <c r="H102" s="50"/>
      <c r="I102" s="50"/>
      <c r="J102" s="55"/>
      <c r="K102" s="55"/>
      <c r="L102" s="50"/>
      <c r="M102" s="50"/>
      <c r="N102" s="55"/>
      <c r="O102" s="50"/>
      <c r="P102" s="50"/>
      <c r="Q102" s="50"/>
      <c r="R102" s="55"/>
      <c r="S102" s="55"/>
      <c r="T102" s="50"/>
      <c r="U102" s="50"/>
      <c r="V102" s="53"/>
      <c r="W102" s="50"/>
      <c r="X102" s="50"/>
      <c r="Y102" s="50"/>
      <c r="Z102" s="50"/>
      <c r="AA102" s="50"/>
    </row>
    <row r="103" spans="1:27" s="29" customFormat="1" x14ac:dyDescent="0.2">
      <c r="A103" s="53"/>
      <c r="B103" s="55"/>
      <c r="C103" s="55"/>
      <c r="D103" s="50"/>
      <c r="E103" s="50"/>
      <c r="F103" s="55"/>
      <c r="G103" s="55"/>
      <c r="H103" s="50"/>
      <c r="I103" s="50"/>
      <c r="J103" s="55"/>
      <c r="K103" s="55"/>
      <c r="L103" s="50"/>
      <c r="M103" s="50"/>
      <c r="N103" s="55"/>
      <c r="O103" s="50"/>
      <c r="P103" s="50"/>
      <c r="Q103" s="50"/>
      <c r="R103" s="55"/>
      <c r="S103" s="55"/>
      <c r="T103" s="50"/>
      <c r="U103" s="50"/>
      <c r="V103" s="53"/>
      <c r="W103" s="50"/>
      <c r="X103" s="50"/>
      <c r="Y103" s="50"/>
      <c r="Z103" s="50"/>
      <c r="AA103" s="50"/>
    </row>
    <row r="104" spans="1:27" s="29" customFormat="1" x14ac:dyDescent="0.2">
      <c r="A104" s="53"/>
      <c r="B104" s="55"/>
      <c r="C104" s="55"/>
      <c r="D104" s="56"/>
      <c r="E104" s="56"/>
      <c r="F104" s="55"/>
      <c r="G104" s="55"/>
      <c r="H104" s="56"/>
      <c r="I104" s="56"/>
      <c r="J104" s="55"/>
      <c r="K104" s="55"/>
      <c r="L104" s="56"/>
      <c r="M104" s="56"/>
      <c r="N104" s="55"/>
      <c r="O104" s="50"/>
      <c r="P104" s="56"/>
      <c r="Q104" s="56"/>
      <c r="R104" s="55"/>
      <c r="S104" s="55"/>
      <c r="T104" s="56"/>
      <c r="U104" s="56"/>
      <c r="V104" s="53"/>
      <c r="W104" s="50"/>
      <c r="X104" s="50"/>
      <c r="Y104" s="50"/>
      <c r="Z104" s="50"/>
      <c r="AA104" s="50"/>
    </row>
    <row r="105" spans="1:27" s="29" customFormat="1" x14ac:dyDescent="0.2">
      <c r="A105" s="53"/>
      <c r="B105" s="55"/>
      <c r="C105" s="55"/>
      <c r="D105" s="57"/>
      <c r="E105" s="57"/>
      <c r="F105" s="55"/>
      <c r="G105" s="55"/>
      <c r="H105" s="57"/>
      <c r="I105" s="57"/>
      <c r="J105" s="55"/>
      <c r="K105" s="55"/>
      <c r="L105" s="57"/>
      <c r="M105" s="57"/>
      <c r="N105" s="55"/>
      <c r="O105" s="50"/>
      <c r="P105" s="57"/>
      <c r="Q105" s="57"/>
      <c r="R105" s="55"/>
      <c r="S105" s="55"/>
      <c r="T105" s="57"/>
      <c r="U105" s="57"/>
      <c r="V105" s="53"/>
      <c r="W105" s="50"/>
      <c r="X105" s="50"/>
      <c r="Y105" s="50"/>
      <c r="Z105" s="50"/>
      <c r="AA105" s="50"/>
    </row>
    <row r="106" spans="1:27" s="29" customFormat="1" x14ac:dyDescent="0.2">
      <c r="A106" s="53"/>
      <c r="B106" s="55"/>
      <c r="C106" s="55"/>
      <c r="D106" s="50"/>
      <c r="E106" s="50"/>
      <c r="F106" s="55"/>
      <c r="G106" s="55"/>
      <c r="H106" s="50"/>
      <c r="I106" s="50"/>
      <c r="J106" s="55"/>
      <c r="K106" s="55"/>
      <c r="L106" s="50"/>
      <c r="M106" s="50"/>
      <c r="N106" s="55"/>
      <c r="O106" s="50"/>
      <c r="P106" s="50"/>
      <c r="Q106" s="50"/>
      <c r="R106" s="55"/>
      <c r="S106" s="55"/>
      <c r="T106" s="50"/>
      <c r="U106" s="50"/>
      <c r="V106" s="53"/>
      <c r="W106" s="50"/>
      <c r="X106" s="50"/>
      <c r="Y106" s="50"/>
      <c r="Z106" s="50"/>
      <c r="AA106" s="50"/>
    </row>
    <row r="107" spans="1:27" s="29" customFormat="1" x14ac:dyDescent="0.2">
      <c r="A107" s="53"/>
      <c r="B107" s="55"/>
      <c r="C107" s="55"/>
      <c r="D107" s="50"/>
      <c r="E107" s="50"/>
      <c r="F107" s="55"/>
      <c r="G107" s="55"/>
      <c r="H107" s="50"/>
      <c r="I107" s="50"/>
      <c r="J107" s="55"/>
      <c r="K107" s="55"/>
      <c r="L107" s="50"/>
      <c r="M107" s="50"/>
      <c r="N107" s="55"/>
      <c r="O107" s="50"/>
      <c r="P107" s="50"/>
      <c r="Q107" s="50"/>
      <c r="R107" s="55"/>
      <c r="S107" s="55"/>
      <c r="T107" s="50"/>
      <c r="U107" s="50"/>
      <c r="V107" s="53"/>
      <c r="W107" s="50"/>
      <c r="X107" s="50"/>
      <c r="Y107" s="50"/>
      <c r="Z107" s="50"/>
      <c r="AA107" s="50"/>
    </row>
    <row r="108" spans="1:27" s="29" customFormat="1" x14ac:dyDescent="0.2">
      <c r="A108" s="53"/>
      <c r="B108" s="55"/>
      <c r="C108" s="55"/>
      <c r="D108" s="50"/>
      <c r="E108" s="50"/>
      <c r="F108" s="55"/>
      <c r="G108" s="55"/>
      <c r="H108" s="50"/>
      <c r="I108" s="50"/>
      <c r="J108" s="55"/>
      <c r="K108" s="55"/>
      <c r="L108" s="50"/>
      <c r="M108" s="50"/>
      <c r="N108" s="55"/>
      <c r="O108" s="50"/>
      <c r="P108" s="50"/>
      <c r="Q108" s="50"/>
      <c r="R108" s="55"/>
      <c r="S108" s="55"/>
      <c r="T108" s="50"/>
      <c r="U108" s="50"/>
      <c r="V108" s="53"/>
      <c r="W108" s="50"/>
      <c r="X108" s="50"/>
      <c r="Y108" s="50"/>
      <c r="Z108" s="50"/>
      <c r="AA108" s="50"/>
    </row>
    <row r="109" spans="1:27" s="29" customFormat="1" x14ac:dyDescent="0.2">
      <c r="A109" s="53"/>
      <c r="B109" s="55"/>
      <c r="C109" s="55"/>
      <c r="D109" s="50"/>
      <c r="E109" s="50"/>
      <c r="F109" s="55"/>
      <c r="G109" s="55"/>
      <c r="H109" s="50"/>
      <c r="I109" s="50"/>
      <c r="J109" s="55"/>
      <c r="K109" s="55"/>
      <c r="L109" s="50"/>
      <c r="M109" s="50"/>
      <c r="N109" s="55"/>
      <c r="O109" s="50"/>
      <c r="P109" s="50"/>
      <c r="Q109" s="50"/>
      <c r="R109" s="55"/>
      <c r="S109" s="55"/>
      <c r="T109" s="50"/>
      <c r="U109" s="50"/>
      <c r="V109" s="53"/>
      <c r="W109" s="50"/>
      <c r="X109" s="50"/>
      <c r="Y109" s="50"/>
      <c r="Z109" s="50"/>
      <c r="AA109" s="50"/>
    </row>
    <row r="110" spans="1:27" s="29" customFormat="1" x14ac:dyDescent="0.2">
      <c r="A110" s="50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</row>
    <row r="111" spans="1:27" s="29" customFormat="1" x14ac:dyDescent="0.2">
      <c r="A111" s="50"/>
      <c r="B111" s="50"/>
      <c r="C111" s="50"/>
      <c r="D111" s="50"/>
      <c r="E111" s="57"/>
      <c r="F111" s="50"/>
      <c r="G111" s="20"/>
      <c r="H111" s="50"/>
      <c r="I111" s="57"/>
      <c r="J111" s="50"/>
      <c r="K111" s="20"/>
      <c r="L111" s="50"/>
      <c r="M111" s="57"/>
      <c r="N111" s="50"/>
      <c r="O111" s="20"/>
      <c r="P111" s="50"/>
      <c r="Q111" s="57"/>
      <c r="R111" s="50"/>
      <c r="S111" s="20"/>
      <c r="T111" s="50"/>
      <c r="U111" s="57"/>
      <c r="V111" s="50"/>
      <c r="W111" s="50"/>
      <c r="X111" s="50"/>
      <c r="Y111" s="50"/>
      <c r="Z111" s="50"/>
      <c r="AA111" s="50"/>
    </row>
    <row r="112" spans="1:27" s="29" customFormat="1" x14ac:dyDescent="0.2">
      <c r="A112" s="53"/>
      <c r="B112" s="50"/>
      <c r="C112" s="50"/>
      <c r="D112" s="53"/>
      <c r="E112" s="53"/>
      <c r="F112" s="50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0"/>
      <c r="Z112" s="50"/>
      <c r="AA112" s="50"/>
    </row>
    <row r="113" spans="1:27" s="29" customFormat="1" x14ac:dyDescent="0.2">
      <c r="A113" s="50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</row>
    <row r="114" spans="1:27" s="29" customFormat="1" x14ac:dyDescent="0.2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</row>
    <row r="115" spans="1:27" s="29" customFormat="1" x14ac:dyDescent="0.2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</row>
    <row r="116" spans="1:27" s="29" customFormat="1" ht="12.75" customHeight="1" x14ac:dyDescent="0.2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</row>
    <row r="117" spans="1:27" s="29" customFormat="1" x14ac:dyDescent="0.2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</row>
    <row r="118" spans="1:27" s="29" customFormat="1" x14ac:dyDescent="0.2">
      <c r="A118" s="50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</row>
    <row r="119" spans="1:27" s="29" customFormat="1" x14ac:dyDescent="0.2">
      <c r="A119" s="50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</row>
    <row r="120" spans="1:27" s="29" customFormat="1" x14ac:dyDescent="0.2">
      <c r="A120" s="50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</row>
    <row r="121" spans="1:27" s="29" customFormat="1" x14ac:dyDescent="0.2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</row>
    <row r="122" spans="1:27" s="29" customFormat="1" x14ac:dyDescent="0.2">
      <c r="A122" s="50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</row>
    <row r="123" spans="1:27" s="29" customFormat="1" x14ac:dyDescent="0.2">
      <c r="A123" s="50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</row>
    <row r="124" spans="1:27" s="29" customFormat="1" x14ac:dyDescent="0.2">
      <c r="A124" s="50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</row>
    <row r="125" spans="1:27" s="29" customFormat="1" x14ac:dyDescent="0.2">
      <c r="A125" s="50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</row>
    <row r="126" spans="1:27" s="29" customFormat="1" x14ac:dyDescent="0.2">
      <c r="A126" s="50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</row>
    <row r="127" spans="1:27" s="29" customFormat="1" x14ac:dyDescent="0.2">
      <c r="A127" s="50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</row>
    <row r="128" spans="1:27" s="29" customFormat="1" x14ac:dyDescent="0.2">
      <c r="A128" s="50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</row>
    <row r="129" spans="1:27" s="29" customFormat="1" x14ac:dyDescent="0.2">
      <c r="A129" s="50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</row>
    <row r="130" spans="1:27" s="29" customFormat="1" x14ac:dyDescent="0.2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</row>
    <row r="131" spans="1:27" s="29" customFormat="1" x14ac:dyDescent="0.2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</row>
    <row r="132" spans="1:27" s="29" customFormat="1" x14ac:dyDescent="0.2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</row>
    <row r="133" spans="1:27" s="29" customFormat="1" x14ac:dyDescent="0.2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</row>
    <row r="134" spans="1:27" s="29" customFormat="1" x14ac:dyDescent="0.2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</row>
    <row r="135" spans="1:27" s="29" customFormat="1" x14ac:dyDescent="0.2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</row>
    <row r="136" spans="1:27" s="29" customFormat="1" x14ac:dyDescent="0.2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</row>
    <row r="137" spans="1:27" s="29" customFormat="1" x14ac:dyDescent="0.2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</row>
    <row r="138" spans="1:27" s="29" customFormat="1" x14ac:dyDescent="0.2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</row>
    <row r="139" spans="1:27" s="29" customFormat="1" x14ac:dyDescent="0.2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</row>
    <row r="140" spans="1:27" s="29" customFormat="1" x14ac:dyDescent="0.2">
      <c r="A140" s="50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</row>
    <row r="141" spans="1:27" s="29" customFormat="1" x14ac:dyDescent="0.2">
      <c r="A141" s="50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</row>
    <row r="142" spans="1:27" s="29" customFormat="1" x14ac:dyDescent="0.2">
      <c r="A142" s="50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</row>
    <row r="143" spans="1:27" s="29" customFormat="1" x14ac:dyDescent="0.2">
      <c r="A143" s="50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</row>
    <row r="144" spans="1:27" s="29" customFormat="1" x14ac:dyDescent="0.2">
      <c r="A144" s="50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</row>
    <row r="145" spans="1:27" s="29" customFormat="1" x14ac:dyDescent="0.2">
      <c r="A145" s="50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</row>
    <row r="146" spans="1:27" s="29" customFormat="1" x14ac:dyDescent="0.2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</row>
    <row r="147" spans="1:27" s="29" customFormat="1" x14ac:dyDescent="0.2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</row>
    <row r="148" spans="1:27" s="29" customFormat="1" x14ac:dyDescent="0.2">
      <c r="A148" s="50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</row>
    <row r="149" spans="1:27" s="29" customFormat="1" x14ac:dyDescent="0.2">
      <c r="A149" s="50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</row>
    <row r="150" spans="1:27" s="29" customFormat="1" x14ac:dyDescent="0.2">
      <c r="A150" s="50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</row>
    <row r="151" spans="1:27" s="29" customFormat="1" x14ac:dyDescent="0.2">
      <c r="A151" s="50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</row>
    <row r="152" spans="1:27" s="29" customFormat="1" x14ac:dyDescent="0.2">
      <c r="A152" s="50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</row>
    <row r="153" spans="1:27" s="29" customFormat="1" x14ac:dyDescent="0.2">
      <c r="A153" s="50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</row>
    <row r="154" spans="1:27" s="29" customFormat="1" x14ac:dyDescent="0.2">
      <c r="A154" s="50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</row>
    <row r="155" spans="1:27" s="29" customFormat="1" x14ac:dyDescent="0.2">
      <c r="A155" s="50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</row>
    <row r="156" spans="1:27" s="29" customFormat="1" x14ac:dyDescent="0.2">
      <c r="A156" s="50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</row>
    <row r="157" spans="1:27" s="29" customFormat="1" x14ac:dyDescent="0.2"/>
    <row r="158" spans="1:27" s="29" customFormat="1" x14ac:dyDescent="0.2"/>
    <row r="159" spans="1:27" s="29" customFormat="1" x14ac:dyDescent="0.2"/>
    <row r="160" spans="1:27" s="29" customFormat="1" x14ac:dyDescent="0.2"/>
    <row r="161" s="29" customFormat="1" x14ac:dyDescent="0.2"/>
    <row r="162" s="29" customFormat="1" x14ac:dyDescent="0.2"/>
    <row r="163" s="29" customFormat="1" x14ac:dyDescent="0.2"/>
    <row r="164" s="29" customFormat="1" x14ac:dyDescent="0.2"/>
    <row r="165" s="29" customFormat="1" x14ac:dyDescent="0.2"/>
    <row r="166" s="29" customFormat="1" x14ac:dyDescent="0.2"/>
  </sheetData>
  <sheetCalcPr fullCalcOnLoad="1"/>
  <mergeCells count="6">
    <mergeCell ref="Q2:X2"/>
    <mergeCell ref="A6:A14"/>
    <mergeCell ref="W8:X8"/>
    <mergeCell ref="W9:X9"/>
    <mergeCell ref="G8:H8"/>
    <mergeCell ref="V6:V14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6"/>
  <sheetViews>
    <sheetView workbookViewId="0">
      <selection activeCell="C9" sqref="C9"/>
    </sheetView>
  </sheetViews>
  <sheetFormatPr defaultRowHeight="12.75" x14ac:dyDescent="0.2"/>
  <cols>
    <col min="1" max="1" width="5.7109375" style="17" customWidth="1"/>
    <col min="2" max="3" width="9.85546875" style="17" customWidth="1"/>
    <col min="4" max="5" width="5.85546875" style="17" customWidth="1"/>
    <col min="6" max="7" width="9.85546875" style="17" customWidth="1"/>
    <col min="8" max="9" width="5.85546875" style="17" customWidth="1"/>
    <col min="10" max="11" width="9.85546875" style="17" customWidth="1"/>
    <col min="12" max="13" width="5.85546875" style="17" customWidth="1"/>
    <col min="14" max="15" width="9.85546875" style="17" customWidth="1"/>
    <col min="16" max="17" width="5.85546875" style="17" customWidth="1"/>
    <col min="18" max="19" width="9.85546875" style="17" customWidth="1"/>
    <col min="20" max="21" width="5.85546875" style="17" customWidth="1"/>
    <col min="22" max="22" width="5.7109375" style="17" customWidth="1"/>
    <col min="23" max="24" width="9.85546875" style="17" customWidth="1"/>
    <col min="25" max="25" width="10" style="17" customWidth="1"/>
    <col min="26" max="26" width="5.7109375" style="17" customWidth="1"/>
    <col min="27" max="27" width="8.5703125" style="17" customWidth="1"/>
    <col min="28" max="28" width="7.7109375" style="17" customWidth="1"/>
    <col min="29" max="29" width="7.28515625" style="17" customWidth="1"/>
    <col min="30" max="30" width="6.5703125" style="17" customWidth="1"/>
    <col min="31" max="31" width="8.5703125" style="17" customWidth="1"/>
    <col min="32" max="32" width="8" style="17" customWidth="1"/>
    <col min="33" max="34" width="6.140625" style="17" customWidth="1"/>
    <col min="35" max="35" width="8.140625" style="17" customWidth="1"/>
    <col min="36" max="36" width="7.7109375" style="17" customWidth="1"/>
    <col min="37" max="38" width="7.140625" style="17" customWidth="1"/>
    <col min="39" max="39" width="7.7109375" style="17" customWidth="1"/>
    <col min="40" max="42" width="7.140625" style="17" customWidth="1"/>
    <col min="43" max="43" width="8.28515625" style="17" customWidth="1"/>
    <col min="44" max="44" width="7.7109375" style="17" customWidth="1"/>
    <col min="45" max="46" width="7.140625" style="17" customWidth="1"/>
    <col min="47" max="47" width="8.140625" style="17" customWidth="1"/>
    <col min="48" max="48" width="12.85546875" style="17" customWidth="1"/>
    <col min="49" max="49" width="12" style="17" customWidth="1"/>
    <col min="50" max="50" width="9.140625" style="17"/>
    <col min="51" max="51" width="11.28515625" style="17" customWidth="1"/>
    <col min="52" max="52" width="12.140625" style="17" customWidth="1"/>
    <col min="53" max="16384" width="9.140625" style="17"/>
  </cols>
  <sheetData>
    <row r="1" spans="1:24" s="51" customFormat="1" x14ac:dyDescent="0.2">
      <c r="A1" s="153"/>
      <c r="B1" s="153">
        <v>93</v>
      </c>
      <c r="C1" s="153">
        <v>94</v>
      </c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</row>
    <row r="2" spans="1:24" ht="18.75" x14ac:dyDescent="0.3">
      <c r="A2" s="154" t="s">
        <v>20</v>
      </c>
      <c r="B2" s="154"/>
      <c r="C2" s="154"/>
      <c r="D2" s="154"/>
      <c r="E2" s="154"/>
      <c r="F2" s="132"/>
      <c r="G2" s="65" t="str">
        <f>CONCATENATE(TEXT(Данные!$B$1,"ДД ММММ ГГГГ"), "   г.")</f>
        <v>20 Декабрь 2023   г.</v>
      </c>
      <c r="H2" s="132"/>
      <c r="I2" s="155"/>
      <c r="J2" s="126"/>
      <c r="K2" s="156" t="s">
        <v>25</v>
      </c>
      <c r="L2" s="157"/>
      <c r="M2" s="158"/>
      <c r="N2" s="158"/>
      <c r="O2" s="126"/>
      <c r="P2" s="154" t="s">
        <v>84</v>
      </c>
      <c r="Q2" s="429" t="s">
        <v>85</v>
      </c>
      <c r="R2" s="422"/>
      <c r="S2" s="422"/>
      <c r="T2" s="422"/>
      <c r="U2" s="422"/>
      <c r="V2" s="422"/>
      <c r="W2" s="422"/>
      <c r="X2" s="422"/>
    </row>
    <row r="3" spans="1:24" x14ac:dyDescent="0.2">
      <c r="A3" s="126"/>
      <c r="B3" s="126"/>
      <c r="C3" s="126"/>
      <c r="D3" s="126"/>
      <c r="E3" s="126"/>
      <c r="F3" s="159" t="s">
        <v>21</v>
      </c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59" t="s">
        <v>23</v>
      </c>
      <c r="V3" s="126"/>
      <c r="W3" s="126"/>
      <c r="X3" s="126"/>
    </row>
    <row r="4" spans="1:24" ht="19.5" x14ac:dyDescent="0.35">
      <c r="A4" s="126" t="s">
        <v>16</v>
      </c>
      <c r="B4" s="132"/>
      <c r="C4" s="160" t="s">
        <v>205</v>
      </c>
      <c r="D4" s="132"/>
      <c r="E4" s="132"/>
      <c r="F4" s="132"/>
      <c r="G4" s="132"/>
      <c r="H4" s="132"/>
      <c r="I4" s="132"/>
      <c r="J4" s="126"/>
      <c r="K4" s="154" t="s">
        <v>24</v>
      </c>
      <c r="L4" s="126"/>
      <c r="M4" s="126"/>
      <c r="N4" s="132"/>
      <c r="O4" s="161">
        <v>10</v>
      </c>
      <c r="P4" s="132"/>
      <c r="Q4" s="154" t="s">
        <v>26</v>
      </c>
      <c r="R4" s="126"/>
      <c r="S4" s="126"/>
      <c r="T4" s="126"/>
      <c r="U4" s="126"/>
      <c r="V4" s="126"/>
      <c r="W4" s="126"/>
      <c r="X4" s="126"/>
    </row>
    <row r="5" spans="1:24" ht="13.5" thickBot="1" x14ac:dyDescent="0.25">
      <c r="A5" s="126"/>
      <c r="B5" s="159" t="s">
        <v>19</v>
      </c>
      <c r="C5" s="126"/>
      <c r="D5" s="126"/>
      <c r="E5" s="126"/>
      <c r="F5" s="126"/>
      <c r="G5" s="126"/>
      <c r="H5" s="126"/>
      <c r="I5" s="126"/>
      <c r="J5" s="126"/>
      <c r="K5" s="154"/>
      <c r="L5" s="154"/>
      <c r="M5" s="126"/>
      <c r="N5" s="162"/>
      <c r="O5" s="163"/>
      <c r="P5" s="162"/>
      <c r="Q5" s="126"/>
      <c r="R5" s="126"/>
      <c r="S5" s="126"/>
      <c r="T5" s="126"/>
      <c r="U5" s="126"/>
      <c r="V5" s="126"/>
      <c r="W5" s="126" t="s">
        <v>2</v>
      </c>
      <c r="X5" s="126"/>
    </row>
    <row r="6" spans="1:24" x14ac:dyDescent="0.2">
      <c r="A6" s="409" t="s">
        <v>76</v>
      </c>
      <c r="B6" s="164" t="s">
        <v>17</v>
      </c>
      <c r="C6" s="165"/>
      <c r="D6" s="166"/>
      <c r="E6" s="167"/>
      <c r="F6" s="164" t="s">
        <v>17</v>
      </c>
      <c r="G6" s="165"/>
      <c r="H6" s="166" t="s">
        <v>2</v>
      </c>
      <c r="I6" s="167"/>
      <c r="J6" s="164" t="s">
        <v>17</v>
      </c>
      <c r="K6" s="165"/>
      <c r="L6" s="166" t="s">
        <v>2</v>
      </c>
      <c r="M6" s="167"/>
      <c r="N6" s="164" t="s">
        <v>17</v>
      </c>
      <c r="O6" s="165"/>
      <c r="P6" s="166" t="s">
        <v>2</v>
      </c>
      <c r="Q6" s="167"/>
      <c r="R6" s="164" t="s">
        <v>17</v>
      </c>
      <c r="S6" s="165"/>
      <c r="T6" s="166" t="s">
        <v>2</v>
      </c>
      <c r="U6" s="166"/>
      <c r="V6" s="409" t="s">
        <v>76</v>
      </c>
      <c r="W6" s="165" t="s">
        <v>2</v>
      </c>
      <c r="X6" s="168"/>
    </row>
    <row r="7" spans="1:24" x14ac:dyDescent="0.2">
      <c r="A7" s="410"/>
      <c r="B7" s="169" t="s">
        <v>18</v>
      </c>
      <c r="C7" s="162"/>
      <c r="D7" s="162"/>
      <c r="E7" s="170"/>
      <c r="F7" s="169" t="s">
        <v>18</v>
      </c>
      <c r="G7" s="162"/>
      <c r="H7" s="162"/>
      <c r="I7" s="170"/>
      <c r="J7" s="169" t="s">
        <v>18</v>
      </c>
      <c r="K7" s="162"/>
      <c r="L7" s="162"/>
      <c r="M7" s="170"/>
      <c r="N7" s="169" t="s">
        <v>18</v>
      </c>
      <c r="O7" s="162"/>
      <c r="P7" s="162"/>
      <c r="Q7" s="170"/>
      <c r="R7" s="169" t="s">
        <v>18</v>
      </c>
      <c r="S7" s="162"/>
      <c r="T7" s="162"/>
      <c r="U7" s="162"/>
      <c r="V7" s="410"/>
      <c r="W7" s="162"/>
      <c r="X7" s="170"/>
    </row>
    <row r="8" spans="1:24" x14ac:dyDescent="0.2">
      <c r="A8" s="410"/>
      <c r="C8" s="171" t="s">
        <v>206</v>
      </c>
      <c r="D8" s="132"/>
      <c r="E8" s="172"/>
      <c r="F8" s="171"/>
      <c r="G8" s="132"/>
      <c r="H8" s="132" t="s">
        <v>2</v>
      </c>
      <c r="I8" s="172"/>
      <c r="J8" s="171"/>
      <c r="K8" s="132"/>
      <c r="L8" s="132"/>
      <c r="M8" s="172"/>
      <c r="N8" s="171"/>
      <c r="O8" s="132"/>
      <c r="P8" s="132"/>
      <c r="Q8" s="172"/>
      <c r="R8" s="171"/>
      <c r="S8" s="132"/>
      <c r="T8" s="132"/>
      <c r="U8" s="132"/>
      <c r="V8" s="410"/>
      <c r="W8" s="426" t="s">
        <v>61</v>
      </c>
      <c r="X8" s="427"/>
    </row>
    <row r="9" spans="1:24" x14ac:dyDescent="0.2">
      <c r="A9" s="410"/>
      <c r="B9" s="173" t="s">
        <v>15</v>
      </c>
      <c r="C9" s="174"/>
      <c r="D9" s="174"/>
      <c r="E9" s="175"/>
      <c r="F9" s="173" t="s">
        <v>15</v>
      </c>
      <c r="G9" s="174" t="s">
        <v>2</v>
      </c>
      <c r="H9" s="174" t="s">
        <v>2</v>
      </c>
      <c r="I9" s="175"/>
      <c r="J9" s="173" t="s">
        <v>15</v>
      </c>
      <c r="K9" s="174" t="s">
        <v>2</v>
      </c>
      <c r="L9" s="174"/>
      <c r="M9" s="175"/>
      <c r="N9" s="173" t="s">
        <v>15</v>
      </c>
      <c r="O9" s="174" t="s">
        <v>2</v>
      </c>
      <c r="P9" s="174"/>
      <c r="Q9" s="175"/>
      <c r="R9" s="173" t="s">
        <v>15</v>
      </c>
      <c r="S9" s="174" t="s">
        <v>2</v>
      </c>
      <c r="T9" s="174"/>
      <c r="U9" s="174"/>
      <c r="V9" s="410"/>
      <c r="W9" s="426" t="s">
        <v>62</v>
      </c>
      <c r="X9" s="427"/>
    </row>
    <row r="10" spans="1:24" x14ac:dyDescent="0.2">
      <c r="A10" s="410"/>
      <c r="B10" s="171" t="s">
        <v>14</v>
      </c>
      <c r="C10" s="132"/>
      <c r="D10" s="174">
        <v>360</v>
      </c>
      <c r="E10" s="176">
        <v>4000</v>
      </c>
      <c r="F10" s="171" t="s">
        <v>14</v>
      </c>
      <c r="G10" s="132"/>
      <c r="H10" s="177">
        <v>0</v>
      </c>
      <c r="I10" s="176">
        <v>80</v>
      </c>
      <c r="J10" s="171" t="s">
        <v>14</v>
      </c>
      <c r="K10" s="132"/>
      <c r="L10" s="174">
        <v>0</v>
      </c>
      <c r="M10" s="176">
        <v>2000</v>
      </c>
      <c r="N10" s="171" t="s">
        <v>14</v>
      </c>
      <c r="O10" s="132"/>
      <c r="P10" s="174">
        <v>0</v>
      </c>
      <c r="Q10" s="176">
        <v>2000</v>
      </c>
      <c r="R10" s="171" t="s">
        <v>14</v>
      </c>
      <c r="S10" s="132"/>
      <c r="T10" s="174">
        <v>0</v>
      </c>
      <c r="U10" s="177">
        <v>1000</v>
      </c>
      <c r="V10" s="410"/>
      <c r="W10" s="162" t="s">
        <v>2</v>
      </c>
      <c r="X10" s="178">
        <v>4000</v>
      </c>
    </row>
    <row r="11" spans="1:24" x14ac:dyDescent="0.2">
      <c r="A11" s="410"/>
      <c r="B11" s="173" t="s">
        <v>7</v>
      </c>
      <c r="C11" s="179"/>
      <c r="D11" s="180" t="s">
        <v>9</v>
      </c>
      <c r="E11" s="181"/>
      <c r="F11" s="173" t="s">
        <v>7</v>
      </c>
      <c r="G11" s="179"/>
      <c r="H11" s="180" t="s">
        <v>9</v>
      </c>
      <c r="I11" s="181"/>
      <c r="J11" s="173" t="s">
        <v>7</v>
      </c>
      <c r="K11" s="179"/>
      <c r="L11" s="180" t="s">
        <v>9</v>
      </c>
      <c r="M11" s="181"/>
      <c r="N11" s="173" t="s">
        <v>7</v>
      </c>
      <c r="O11" s="179"/>
      <c r="P11" s="180" t="s">
        <v>9</v>
      </c>
      <c r="Q11" s="181"/>
      <c r="R11" s="173" t="s">
        <v>7</v>
      </c>
      <c r="S11" s="179"/>
      <c r="T11" s="180" t="s">
        <v>9</v>
      </c>
      <c r="U11" s="182"/>
      <c r="V11" s="410"/>
      <c r="W11" s="162" t="s">
        <v>2</v>
      </c>
      <c r="X11" s="170"/>
    </row>
    <row r="12" spans="1:24" ht="13.5" thickBot="1" x14ac:dyDescent="0.25">
      <c r="A12" s="410"/>
      <c r="B12" s="171" t="s">
        <v>8</v>
      </c>
      <c r="C12" s="183"/>
      <c r="D12" s="118"/>
      <c r="E12" s="172"/>
      <c r="F12" s="171" t="s">
        <v>8</v>
      </c>
      <c r="G12" s="183"/>
      <c r="H12" s="118"/>
      <c r="I12" s="172"/>
      <c r="J12" s="171" t="s">
        <v>8</v>
      </c>
      <c r="K12" s="183"/>
      <c r="L12" s="118"/>
      <c r="M12" s="172"/>
      <c r="N12" s="171" t="s">
        <v>8</v>
      </c>
      <c r="O12" s="183"/>
      <c r="P12" s="118"/>
      <c r="Q12" s="172"/>
      <c r="R12" s="171" t="s">
        <v>8</v>
      </c>
      <c r="S12" s="183"/>
      <c r="T12" s="118"/>
      <c r="U12" s="132"/>
      <c r="V12" s="410"/>
      <c r="W12" s="184"/>
      <c r="X12" s="185"/>
    </row>
    <row r="13" spans="1:24" x14ac:dyDescent="0.2">
      <c r="A13" s="410"/>
      <c r="B13" s="107" t="s">
        <v>3</v>
      </c>
      <c r="C13" s="105" t="s">
        <v>5</v>
      </c>
      <c r="D13" s="105" t="s">
        <v>10</v>
      </c>
      <c r="E13" s="106" t="s">
        <v>12</v>
      </c>
      <c r="F13" s="107" t="s">
        <v>3</v>
      </c>
      <c r="G13" s="105" t="s">
        <v>5</v>
      </c>
      <c r="H13" s="105" t="s">
        <v>10</v>
      </c>
      <c r="I13" s="106" t="s">
        <v>12</v>
      </c>
      <c r="J13" s="107" t="s">
        <v>3</v>
      </c>
      <c r="K13" s="105" t="s">
        <v>5</v>
      </c>
      <c r="L13" s="105" t="s">
        <v>10</v>
      </c>
      <c r="M13" s="106" t="s">
        <v>12</v>
      </c>
      <c r="N13" s="107" t="s">
        <v>3</v>
      </c>
      <c r="O13" s="105" t="s">
        <v>5</v>
      </c>
      <c r="P13" s="105" t="s">
        <v>10</v>
      </c>
      <c r="Q13" s="106" t="s">
        <v>12</v>
      </c>
      <c r="R13" s="107" t="s">
        <v>3</v>
      </c>
      <c r="S13" s="105" t="s">
        <v>5</v>
      </c>
      <c r="T13" s="105" t="s">
        <v>10</v>
      </c>
      <c r="U13" s="186" t="s">
        <v>12</v>
      </c>
      <c r="V13" s="410"/>
      <c r="W13" s="187" t="s">
        <v>10</v>
      </c>
      <c r="X13" s="188" t="s">
        <v>12</v>
      </c>
    </row>
    <row r="14" spans="1:24" ht="13.5" thickBot="1" x14ac:dyDescent="0.25">
      <c r="A14" s="410"/>
      <c r="B14" s="189" t="s">
        <v>4</v>
      </c>
      <c r="C14" s="190" t="s">
        <v>6</v>
      </c>
      <c r="D14" s="190" t="s">
        <v>11</v>
      </c>
      <c r="E14" s="188" t="s">
        <v>13</v>
      </c>
      <c r="F14" s="189" t="s">
        <v>4</v>
      </c>
      <c r="G14" s="190" t="s">
        <v>6</v>
      </c>
      <c r="H14" s="190" t="s">
        <v>11</v>
      </c>
      <c r="I14" s="188" t="s">
        <v>13</v>
      </c>
      <c r="J14" s="189" t="s">
        <v>4</v>
      </c>
      <c r="K14" s="190" t="s">
        <v>6</v>
      </c>
      <c r="L14" s="190" t="s">
        <v>11</v>
      </c>
      <c r="M14" s="188" t="s">
        <v>13</v>
      </c>
      <c r="N14" s="189" t="s">
        <v>4</v>
      </c>
      <c r="O14" s="190" t="s">
        <v>6</v>
      </c>
      <c r="P14" s="190" t="s">
        <v>11</v>
      </c>
      <c r="Q14" s="188" t="s">
        <v>13</v>
      </c>
      <c r="R14" s="189" t="s">
        <v>4</v>
      </c>
      <c r="S14" s="190" t="s">
        <v>6</v>
      </c>
      <c r="T14" s="190" t="s">
        <v>11</v>
      </c>
      <c r="U14" s="191" t="s">
        <v>13</v>
      </c>
      <c r="V14" s="410"/>
      <c r="W14" s="187" t="s">
        <v>11</v>
      </c>
      <c r="X14" s="188" t="s">
        <v>13</v>
      </c>
    </row>
    <row r="15" spans="1:24" s="29" customFormat="1" x14ac:dyDescent="0.2">
      <c r="A15" s="321">
        <f ca="1">INDIRECT(ADDRESS(Данные!$A7,4,1,1,"Данные"), 1)</f>
        <v>45280</v>
      </c>
      <c r="B15" s="120">
        <f ca="1">ROUND(INDIRECT(ADDRESS(Данные!$A7,B$1,1,1,"Данные"), 1),2)</f>
        <v>1244.42</v>
      </c>
      <c r="C15" s="347">
        <f ca="1">ROUND(INDIRECT(ADDRESS(Данные!$A7,C$1,1,1,"Данные"), 1),2)</f>
        <v>828.31</v>
      </c>
      <c r="D15" s="121"/>
      <c r="E15" s="122"/>
      <c r="F15" s="192"/>
      <c r="G15" s="120"/>
      <c r="H15" s="121" t="s">
        <v>2</v>
      </c>
      <c r="I15" s="124" t="s">
        <v>2</v>
      </c>
      <c r="J15" s="119"/>
      <c r="K15" s="120"/>
      <c r="L15" s="121" t="s">
        <v>2</v>
      </c>
      <c r="M15" s="122" t="s">
        <v>2</v>
      </c>
      <c r="N15" s="192"/>
      <c r="O15" s="121"/>
      <c r="P15" s="121" t="s">
        <v>2</v>
      </c>
      <c r="Q15" s="124" t="s">
        <v>2</v>
      </c>
      <c r="R15" s="119"/>
      <c r="S15" s="120"/>
      <c r="T15" s="121" t="s">
        <v>2</v>
      </c>
      <c r="U15" s="122" t="s">
        <v>2</v>
      </c>
      <c r="V15" s="125">
        <f ca="1">$A15</f>
        <v>45280</v>
      </c>
      <c r="W15" s="334" t="s">
        <v>2</v>
      </c>
      <c r="X15" s="167" t="s">
        <v>2</v>
      </c>
    </row>
    <row r="16" spans="1:24" s="29" customFormat="1" x14ac:dyDescent="0.2">
      <c r="A16" s="324">
        <f ca="1">INDIRECT(ADDRESS(Данные!$A8,4,1,1,"Данные"), 1)</f>
        <v>45280.020833333336</v>
      </c>
      <c r="B16" s="353">
        <f ca="1">ROUND(INDIRECT(ADDRESS(Данные!$A8,B$1,1,1,"Данные"), 1),2)</f>
        <v>1244.42</v>
      </c>
      <c r="C16" s="353">
        <f ca="1">ROUND(INDIRECT(ADDRESS(Данные!$A8,C$1,1,1,"Данные"), 1),2)</f>
        <v>828.31</v>
      </c>
      <c r="D16" s="152">
        <f ca="1">(B16-B15)*D$10</f>
        <v>0</v>
      </c>
      <c r="E16" s="196">
        <f ca="1">(C16-C15)*D$10</f>
        <v>0</v>
      </c>
      <c r="F16" s="123"/>
      <c r="G16" s="129"/>
      <c r="H16" s="128"/>
      <c r="I16" s="264"/>
      <c r="J16" s="127"/>
      <c r="K16" s="129"/>
      <c r="L16" s="128"/>
      <c r="M16" s="292"/>
      <c r="N16" s="123"/>
      <c r="O16" s="128"/>
      <c r="P16" s="128"/>
      <c r="Q16" s="264"/>
      <c r="R16" s="127"/>
      <c r="S16" s="129"/>
      <c r="T16" s="128"/>
      <c r="U16" s="292"/>
      <c r="V16" s="294">
        <f t="shared" ref="V16:V63" ca="1" si="0">$A16</f>
        <v>45280.020833333336</v>
      </c>
      <c r="W16" s="335">
        <f ca="1">D16+H16+L16+P16+T16</f>
        <v>0</v>
      </c>
      <c r="X16" s="197">
        <f ca="1">E16+I16+M16+Q16+U16</f>
        <v>0</v>
      </c>
    </row>
    <row r="17" spans="1:24" s="29" customFormat="1" x14ac:dyDescent="0.2">
      <c r="A17" s="324">
        <f ca="1">INDIRECT(ADDRESS(Данные!$A9,4,1,1,"Данные"), 1)</f>
        <v>45280.041666666664</v>
      </c>
      <c r="B17" s="353">
        <f ca="1">ROUND(INDIRECT(ADDRESS(Данные!$A9,B$1,1,1,"Данные"), 1),2)</f>
        <v>1244.42</v>
      </c>
      <c r="C17" s="353">
        <f ca="1">ROUND(INDIRECT(ADDRESS(Данные!$A9,C$1,1,1,"Данные"), 1),2)</f>
        <v>828.31</v>
      </c>
      <c r="D17" s="152">
        <f ca="1">(B17-B15)*D$10</f>
        <v>0</v>
      </c>
      <c r="E17" s="196">
        <f ca="1">(C17-C15)*D$10</f>
        <v>0</v>
      </c>
      <c r="F17" s="123"/>
      <c r="G17" s="129"/>
      <c r="H17" s="152">
        <f>(F17-F15)*H10</f>
        <v>0</v>
      </c>
      <c r="I17" s="195">
        <f>(G17-G15)*I10</f>
        <v>0</v>
      </c>
      <c r="J17" s="127"/>
      <c r="K17" s="129"/>
      <c r="L17" s="152">
        <f>(J17-J15)*L10</f>
        <v>0</v>
      </c>
      <c r="M17" s="196">
        <f>(K17-K15)*M10</f>
        <v>0</v>
      </c>
      <c r="N17" s="123"/>
      <c r="O17" s="128"/>
      <c r="P17" s="152">
        <f>(N17-N15)*P10</f>
        <v>0</v>
      </c>
      <c r="Q17" s="195">
        <f>(O17-O15)*Q10</f>
        <v>0</v>
      </c>
      <c r="R17" s="127"/>
      <c r="S17" s="129"/>
      <c r="T17" s="152">
        <f>(R17-R15)*T10</f>
        <v>0</v>
      </c>
      <c r="U17" s="196">
        <f>(S17-S15)*U10</f>
        <v>0</v>
      </c>
      <c r="V17" s="294">
        <f t="shared" ca="1" si="0"/>
        <v>45280.041666666664</v>
      </c>
      <c r="W17" s="335">
        <f t="shared" ref="W17:X63" ca="1" si="1">D17+H17+L17+P17+T17</f>
        <v>0</v>
      </c>
      <c r="X17" s="197">
        <f t="shared" ca="1" si="1"/>
        <v>0</v>
      </c>
    </row>
    <row r="18" spans="1:24" s="29" customFormat="1" x14ac:dyDescent="0.2">
      <c r="A18" s="324">
        <f ca="1">INDIRECT(ADDRESS(Данные!$A10,4,1,1,"Данные"), 1)</f>
        <v>45280.0625</v>
      </c>
      <c r="B18" s="353">
        <f ca="1">ROUND(INDIRECT(ADDRESS(Данные!$A10,B$1,1,1,"Данные"), 1),2)</f>
        <v>1244.42</v>
      </c>
      <c r="C18" s="353">
        <f ca="1">ROUND(INDIRECT(ADDRESS(Данные!$A10,C$1,1,1,"Данные"), 1),2)</f>
        <v>828.31</v>
      </c>
      <c r="D18" s="152">
        <f ca="1">(B18-B17)*D$10</f>
        <v>0</v>
      </c>
      <c r="E18" s="196">
        <f ca="1">(C18-C17)*D$10</f>
        <v>0</v>
      </c>
      <c r="F18" s="123"/>
      <c r="G18" s="129"/>
      <c r="H18" s="152"/>
      <c r="I18" s="195"/>
      <c r="J18" s="127"/>
      <c r="K18" s="129"/>
      <c r="L18" s="152"/>
      <c r="M18" s="196"/>
      <c r="N18" s="123"/>
      <c r="O18" s="128"/>
      <c r="P18" s="152"/>
      <c r="Q18" s="195"/>
      <c r="R18" s="127"/>
      <c r="S18" s="129"/>
      <c r="T18" s="152"/>
      <c r="U18" s="196"/>
      <c r="V18" s="294">
        <f t="shared" ca="1" si="0"/>
        <v>45280.0625</v>
      </c>
      <c r="W18" s="335">
        <f t="shared" ca="1" si="1"/>
        <v>0</v>
      </c>
      <c r="X18" s="197">
        <f t="shared" ca="1" si="1"/>
        <v>0</v>
      </c>
    </row>
    <row r="19" spans="1:24" s="29" customFormat="1" x14ac:dyDescent="0.2">
      <c r="A19" s="324">
        <f ca="1">INDIRECT(ADDRESS(Данные!$A11,4,1,1,"Данные"), 1)</f>
        <v>45280.083333333336</v>
      </c>
      <c r="B19" s="353">
        <f ca="1">ROUND(INDIRECT(ADDRESS(Данные!$A11,B$1,1,1,"Данные"), 1),2)</f>
        <v>1244.42</v>
      </c>
      <c r="C19" s="353">
        <f ca="1">ROUND(INDIRECT(ADDRESS(Данные!$A11,C$1,1,1,"Данные"), 1),2)</f>
        <v>828.31</v>
      </c>
      <c r="D19" s="152">
        <f ca="1">(B19-B17)*D$10</f>
        <v>0</v>
      </c>
      <c r="E19" s="196">
        <f ca="1">(C19-C17)*D$10</f>
        <v>0</v>
      </c>
      <c r="F19" s="123"/>
      <c r="G19" s="129"/>
      <c r="H19" s="152">
        <f>(F19-F17)*H10</f>
        <v>0</v>
      </c>
      <c r="I19" s="195">
        <f>(G19-G17)*I10</f>
        <v>0</v>
      </c>
      <c r="J19" s="127"/>
      <c r="K19" s="129"/>
      <c r="L19" s="152">
        <f>(J19-J17)*L10</f>
        <v>0</v>
      </c>
      <c r="M19" s="196">
        <f>(K19-K17)*M10</f>
        <v>0</v>
      </c>
      <c r="N19" s="123"/>
      <c r="O19" s="128"/>
      <c r="P19" s="152">
        <f>(N19-N17)*P10</f>
        <v>0</v>
      </c>
      <c r="Q19" s="195">
        <f>(O19-O17)*Q10</f>
        <v>0</v>
      </c>
      <c r="R19" s="127"/>
      <c r="S19" s="129"/>
      <c r="T19" s="152">
        <f>(R19-R17)*T10</f>
        <v>0</v>
      </c>
      <c r="U19" s="196">
        <f>(S19-S17)*U10</f>
        <v>0</v>
      </c>
      <c r="V19" s="294">
        <f t="shared" ca="1" si="0"/>
        <v>45280.083333333336</v>
      </c>
      <c r="W19" s="335">
        <f t="shared" ca="1" si="1"/>
        <v>0</v>
      </c>
      <c r="X19" s="197">
        <f t="shared" ca="1" si="1"/>
        <v>0</v>
      </c>
    </row>
    <row r="20" spans="1:24" s="29" customFormat="1" x14ac:dyDescent="0.2">
      <c r="A20" s="324">
        <f ca="1">INDIRECT(ADDRESS(Данные!$A12,4,1,1,"Данные"), 1)</f>
        <v>45280.104166666664</v>
      </c>
      <c r="B20" s="353">
        <f ca="1">ROUND(INDIRECT(ADDRESS(Данные!$A12,B$1,1,1,"Данные"), 1),2)</f>
        <v>1244.42</v>
      </c>
      <c r="C20" s="353">
        <f ca="1">ROUND(INDIRECT(ADDRESS(Данные!$A12,C$1,1,1,"Данные"), 1),2)</f>
        <v>828.31</v>
      </c>
      <c r="D20" s="152">
        <f ca="1">(B20-B19)*D$10</f>
        <v>0</v>
      </c>
      <c r="E20" s="196">
        <f ca="1">(C20-C19)*D$10</f>
        <v>0</v>
      </c>
      <c r="F20" s="123"/>
      <c r="G20" s="129"/>
      <c r="H20" s="152"/>
      <c r="I20" s="195"/>
      <c r="J20" s="127"/>
      <c r="K20" s="129"/>
      <c r="L20" s="152"/>
      <c r="M20" s="196"/>
      <c r="N20" s="123"/>
      <c r="O20" s="128"/>
      <c r="P20" s="152"/>
      <c r="Q20" s="195"/>
      <c r="R20" s="127"/>
      <c r="S20" s="129"/>
      <c r="T20" s="152"/>
      <c r="U20" s="196"/>
      <c r="V20" s="294">
        <f t="shared" ca="1" si="0"/>
        <v>45280.104166666664</v>
      </c>
      <c r="W20" s="335">
        <f t="shared" ca="1" si="1"/>
        <v>0</v>
      </c>
      <c r="X20" s="197">
        <f t="shared" ca="1" si="1"/>
        <v>0</v>
      </c>
    </row>
    <row r="21" spans="1:24" s="29" customFormat="1" x14ac:dyDescent="0.2">
      <c r="A21" s="324">
        <f ca="1">INDIRECT(ADDRESS(Данные!$A13,4,1,1,"Данные"), 1)</f>
        <v>45280.125</v>
      </c>
      <c r="B21" s="353">
        <f ca="1">ROUND(INDIRECT(ADDRESS(Данные!$A13,B$1,1,1,"Данные"), 1),2)</f>
        <v>1244.42</v>
      </c>
      <c r="C21" s="353">
        <f ca="1">ROUND(INDIRECT(ADDRESS(Данные!$A13,C$1,1,1,"Данные"), 1),2)</f>
        <v>828.31</v>
      </c>
      <c r="D21" s="152">
        <f ca="1">(B21-B19)*D$10</f>
        <v>0</v>
      </c>
      <c r="E21" s="196">
        <f ca="1">(C21-C19)*D$10</f>
        <v>0</v>
      </c>
      <c r="F21" s="123"/>
      <c r="G21" s="129"/>
      <c r="H21" s="152">
        <f>(F21-F19)*H10</f>
        <v>0</v>
      </c>
      <c r="I21" s="195">
        <f>(G21-G19)*I10</f>
        <v>0</v>
      </c>
      <c r="J21" s="127"/>
      <c r="K21" s="129"/>
      <c r="L21" s="152">
        <f>(J21-J19)*L10</f>
        <v>0</v>
      </c>
      <c r="M21" s="196">
        <f>(K21-K19)*M10</f>
        <v>0</v>
      </c>
      <c r="N21" s="123"/>
      <c r="O21" s="128"/>
      <c r="P21" s="152">
        <f>(N21-N19)*P10</f>
        <v>0</v>
      </c>
      <c r="Q21" s="195">
        <f>(O21-O19)*Q10</f>
        <v>0</v>
      </c>
      <c r="R21" s="127"/>
      <c r="S21" s="129"/>
      <c r="T21" s="152">
        <f>(R21-R19)*T10</f>
        <v>0</v>
      </c>
      <c r="U21" s="196">
        <f>(S21-S19)*U10</f>
        <v>0</v>
      </c>
      <c r="V21" s="294">
        <f t="shared" ca="1" si="0"/>
        <v>45280.125</v>
      </c>
      <c r="W21" s="335">
        <f t="shared" ca="1" si="1"/>
        <v>0</v>
      </c>
      <c r="X21" s="197">
        <f t="shared" ca="1" si="1"/>
        <v>0</v>
      </c>
    </row>
    <row r="22" spans="1:24" s="29" customFormat="1" x14ac:dyDescent="0.2">
      <c r="A22" s="324">
        <f ca="1">INDIRECT(ADDRESS(Данные!$A14,4,1,1,"Данные"), 1)</f>
        <v>45280.145833333336</v>
      </c>
      <c r="B22" s="353">
        <f ca="1">ROUND(INDIRECT(ADDRESS(Данные!$A14,B$1,1,1,"Данные"), 1),2)</f>
        <v>1244.42</v>
      </c>
      <c r="C22" s="353">
        <f ca="1">ROUND(INDIRECT(ADDRESS(Данные!$A14,C$1,1,1,"Данные"), 1),2)</f>
        <v>828.31</v>
      </c>
      <c r="D22" s="152">
        <f ca="1">(B22-B21)*D$10</f>
        <v>0</v>
      </c>
      <c r="E22" s="196">
        <f ca="1">(C22-C21)*D$10</f>
        <v>0</v>
      </c>
      <c r="F22" s="123"/>
      <c r="G22" s="129"/>
      <c r="H22" s="152"/>
      <c r="I22" s="195"/>
      <c r="J22" s="127"/>
      <c r="K22" s="129"/>
      <c r="L22" s="152"/>
      <c r="M22" s="196"/>
      <c r="N22" s="123"/>
      <c r="O22" s="128"/>
      <c r="P22" s="152"/>
      <c r="Q22" s="195"/>
      <c r="R22" s="127"/>
      <c r="S22" s="129"/>
      <c r="T22" s="152"/>
      <c r="U22" s="196"/>
      <c r="V22" s="294">
        <f t="shared" ca="1" si="0"/>
        <v>45280.145833333336</v>
      </c>
      <c r="W22" s="335">
        <f t="shared" ca="1" si="1"/>
        <v>0</v>
      </c>
      <c r="X22" s="197">
        <f t="shared" ca="1" si="1"/>
        <v>0</v>
      </c>
    </row>
    <row r="23" spans="1:24" s="29" customFormat="1" x14ac:dyDescent="0.2">
      <c r="A23" s="324">
        <f ca="1">INDIRECT(ADDRESS(Данные!$A15,4,1,1,"Данные"), 1)</f>
        <v>45280.166666666664</v>
      </c>
      <c r="B23" s="353">
        <f ca="1">ROUND(INDIRECT(ADDRESS(Данные!$A15,B$1,1,1,"Данные"), 1),2)</f>
        <v>1244.42</v>
      </c>
      <c r="C23" s="353">
        <f ca="1">ROUND(INDIRECT(ADDRESS(Данные!$A15,C$1,1,1,"Данные"), 1),2)</f>
        <v>828.31</v>
      </c>
      <c r="D23" s="152">
        <f ca="1">(B23-B21)*D$10</f>
        <v>0</v>
      </c>
      <c r="E23" s="196">
        <f ca="1">(C23-C21)*D$10</f>
        <v>0</v>
      </c>
      <c r="F23" s="123"/>
      <c r="G23" s="129"/>
      <c r="H23" s="152">
        <f>(F23-F21)*H10</f>
        <v>0</v>
      </c>
      <c r="I23" s="195">
        <f>(G23-G21)*I10</f>
        <v>0</v>
      </c>
      <c r="J23" s="127"/>
      <c r="K23" s="129"/>
      <c r="L23" s="152">
        <f>(J23-J21)*L10</f>
        <v>0</v>
      </c>
      <c r="M23" s="196">
        <f>(K23-K21)*M10</f>
        <v>0</v>
      </c>
      <c r="N23" s="123"/>
      <c r="O23" s="128"/>
      <c r="P23" s="152">
        <f>(N23-N21)*P10</f>
        <v>0</v>
      </c>
      <c r="Q23" s="195">
        <f>(O23-O21)*Q10</f>
        <v>0</v>
      </c>
      <c r="R23" s="127"/>
      <c r="S23" s="129"/>
      <c r="T23" s="152">
        <f>(R23-R21)*T10</f>
        <v>0</v>
      </c>
      <c r="U23" s="196">
        <f>(S23-S21)*U10</f>
        <v>0</v>
      </c>
      <c r="V23" s="294">
        <f t="shared" ca="1" si="0"/>
        <v>45280.166666666664</v>
      </c>
      <c r="W23" s="335">
        <f t="shared" ca="1" si="1"/>
        <v>0</v>
      </c>
      <c r="X23" s="197">
        <f t="shared" ca="1" si="1"/>
        <v>0</v>
      </c>
    </row>
    <row r="24" spans="1:24" s="29" customFormat="1" x14ac:dyDescent="0.2">
      <c r="A24" s="324">
        <f ca="1">INDIRECT(ADDRESS(Данные!$A16,4,1,1,"Данные"), 1)</f>
        <v>45280.1875</v>
      </c>
      <c r="B24" s="353">
        <f ca="1">ROUND(INDIRECT(ADDRESS(Данные!$A16,B$1,1,1,"Данные"), 1),2)</f>
        <v>1244.42</v>
      </c>
      <c r="C24" s="353">
        <f ca="1">ROUND(INDIRECT(ADDRESS(Данные!$A16,C$1,1,1,"Данные"), 1),2)</f>
        <v>828.31</v>
      </c>
      <c r="D24" s="152">
        <f ca="1">(B24-B23)*D$10</f>
        <v>0</v>
      </c>
      <c r="E24" s="196">
        <f ca="1">(C24-C23)*D$10</f>
        <v>0</v>
      </c>
      <c r="F24" s="123"/>
      <c r="G24" s="129"/>
      <c r="H24" s="152"/>
      <c r="I24" s="195"/>
      <c r="J24" s="127"/>
      <c r="K24" s="129"/>
      <c r="L24" s="152"/>
      <c r="M24" s="196"/>
      <c r="N24" s="123"/>
      <c r="O24" s="128"/>
      <c r="P24" s="152"/>
      <c r="Q24" s="195"/>
      <c r="R24" s="127"/>
      <c r="S24" s="129"/>
      <c r="T24" s="152"/>
      <c r="U24" s="196"/>
      <c r="V24" s="294">
        <f t="shared" ca="1" si="0"/>
        <v>45280.1875</v>
      </c>
      <c r="W24" s="335">
        <f t="shared" ca="1" si="1"/>
        <v>0</v>
      </c>
      <c r="X24" s="197">
        <f t="shared" ca="1" si="1"/>
        <v>0</v>
      </c>
    </row>
    <row r="25" spans="1:24" s="29" customFormat="1" x14ac:dyDescent="0.2">
      <c r="A25" s="324">
        <f ca="1">INDIRECT(ADDRESS(Данные!$A17,4,1,1,"Данные"), 1)</f>
        <v>45280.208333333336</v>
      </c>
      <c r="B25" s="353">
        <f ca="1">ROUND(INDIRECT(ADDRESS(Данные!$A17,B$1,1,1,"Данные"), 1),2)</f>
        <v>1244.42</v>
      </c>
      <c r="C25" s="353">
        <f ca="1">ROUND(INDIRECT(ADDRESS(Данные!$A17,C$1,1,1,"Данные"), 1),2)</f>
        <v>828.31</v>
      </c>
      <c r="D25" s="152">
        <f ca="1">(B25-B23)*D$10</f>
        <v>0</v>
      </c>
      <c r="E25" s="196">
        <f ca="1">(C25-C23)*D$10</f>
        <v>0</v>
      </c>
      <c r="F25" s="123"/>
      <c r="G25" s="129"/>
      <c r="H25" s="152">
        <f>(F25-F23)*H10</f>
        <v>0</v>
      </c>
      <c r="I25" s="195">
        <f>(G25-G23)*I10</f>
        <v>0</v>
      </c>
      <c r="J25" s="127"/>
      <c r="K25" s="129"/>
      <c r="L25" s="152">
        <f>(J25-J23)*L10</f>
        <v>0</v>
      </c>
      <c r="M25" s="196">
        <f>(K25-K23)*M10</f>
        <v>0</v>
      </c>
      <c r="N25" s="123"/>
      <c r="O25" s="128"/>
      <c r="P25" s="152">
        <f>(N25-N23)*P10</f>
        <v>0</v>
      </c>
      <c r="Q25" s="195">
        <f>(O25-O23)*Q10</f>
        <v>0</v>
      </c>
      <c r="R25" s="127"/>
      <c r="S25" s="129"/>
      <c r="T25" s="152">
        <f>(R25-R23)*T10</f>
        <v>0</v>
      </c>
      <c r="U25" s="196">
        <f>(S25-S23)*U10</f>
        <v>0</v>
      </c>
      <c r="V25" s="294">
        <f t="shared" ca="1" si="0"/>
        <v>45280.208333333336</v>
      </c>
      <c r="W25" s="335">
        <f t="shared" ca="1" si="1"/>
        <v>0</v>
      </c>
      <c r="X25" s="197">
        <f t="shared" ca="1" si="1"/>
        <v>0</v>
      </c>
    </row>
    <row r="26" spans="1:24" s="29" customFormat="1" x14ac:dyDescent="0.2">
      <c r="A26" s="324">
        <f ca="1">INDIRECT(ADDRESS(Данные!$A18,4,1,1,"Данные"), 1)</f>
        <v>45280.229166666664</v>
      </c>
      <c r="B26" s="353">
        <f ca="1">ROUND(INDIRECT(ADDRESS(Данные!$A18,B$1,1,1,"Данные"), 1),2)</f>
        <v>1244.42</v>
      </c>
      <c r="C26" s="353">
        <f ca="1">ROUND(INDIRECT(ADDRESS(Данные!$A18,C$1,1,1,"Данные"), 1),2)</f>
        <v>828.31</v>
      </c>
      <c r="D26" s="152">
        <f ca="1">(B26-B25)*D$10</f>
        <v>0</v>
      </c>
      <c r="E26" s="196">
        <f ca="1">(C26-C25)*D$10</f>
        <v>0</v>
      </c>
      <c r="F26" s="123"/>
      <c r="G26" s="129"/>
      <c r="H26" s="152"/>
      <c r="I26" s="195"/>
      <c r="J26" s="127"/>
      <c r="K26" s="129"/>
      <c r="L26" s="152"/>
      <c r="M26" s="196"/>
      <c r="N26" s="123"/>
      <c r="O26" s="128"/>
      <c r="P26" s="152"/>
      <c r="Q26" s="195"/>
      <c r="R26" s="127"/>
      <c r="S26" s="129"/>
      <c r="T26" s="152"/>
      <c r="U26" s="196"/>
      <c r="V26" s="294">
        <f t="shared" ca="1" si="0"/>
        <v>45280.229166666664</v>
      </c>
      <c r="W26" s="335">
        <f t="shared" ca="1" si="1"/>
        <v>0</v>
      </c>
      <c r="X26" s="197">
        <f t="shared" ca="1" si="1"/>
        <v>0</v>
      </c>
    </row>
    <row r="27" spans="1:24" s="29" customFormat="1" x14ac:dyDescent="0.2">
      <c r="A27" s="324">
        <f ca="1">INDIRECT(ADDRESS(Данные!$A19,4,1,1,"Данные"), 1)</f>
        <v>45280.25</v>
      </c>
      <c r="B27" s="353">
        <f ca="1">ROUND(INDIRECT(ADDRESS(Данные!$A19,B$1,1,1,"Данные"), 1),2)</f>
        <v>1244.42</v>
      </c>
      <c r="C27" s="353">
        <f ca="1">ROUND(INDIRECT(ADDRESS(Данные!$A19,C$1,1,1,"Данные"), 1),2)</f>
        <v>828.31</v>
      </c>
      <c r="D27" s="152">
        <f ca="1">(B27-B25)*D$10</f>
        <v>0</v>
      </c>
      <c r="E27" s="196">
        <f ca="1">(C27-C25)*D$10</f>
        <v>0</v>
      </c>
      <c r="F27" s="123"/>
      <c r="G27" s="129"/>
      <c r="H27" s="152">
        <f>(F27-F25)*H10</f>
        <v>0</v>
      </c>
      <c r="I27" s="195">
        <f>(G27-G25)*I10</f>
        <v>0</v>
      </c>
      <c r="J27" s="127"/>
      <c r="K27" s="129"/>
      <c r="L27" s="152">
        <f>(J27-J25)*L10</f>
        <v>0</v>
      </c>
      <c r="M27" s="196">
        <f>(K27-K25)*M10</f>
        <v>0</v>
      </c>
      <c r="N27" s="123"/>
      <c r="O27" s="128"/>
      <c r="P27" s="152">
        <f>(N27-N25)*P10</f>
        <v>0</v>
      </c>
      <c r="Q27" s="195">
        <f>(O27-O25)*Q10</f>
        <v>0</v>
      </c>
      <c r="R27" s="127"/>
      <c r="S27" s="129"/>
      <c r="T27" s="152">
        <f>(R27-R25)*T10</f>
        <v>0</v>
      </c>
      <c r="U27" s="196">
        <f>(S27-S25)*U10</f>
        <v>0</v>
      </c>
      <c r="V27" s="294">
        <f t="shared" ca="1" si="0"/>
        <v>45280.25</v>
      </c>
      <c r="W27" s="335">
        <f t="shared" ca="1" si="1"/>
        <v>0</v>
      </c>
      <c r="X27" s="197">
        <f t="shared" ca="1" si="1"/>
        <v>0</v>
      </c>
    </row>
    <row r="28" spans="1:24" s="29" customFormat="1" x14ac:dyDescent="0.2">
      <c r="A28" s="324">
        <f ca="1">INDIRECT(ADDRESS(Данные!$A20,4,1,1,"Данные"), 1)</f>
        <v>45280.270833333336</v>
      </c>
      <c r="B28" s="353">
        <f ca="1">ROUND(INDIRECT(ADDRESS(Данные!$A20,B$1,1,1,"Данные"), 1),2)</f>
        <v>1244.42</v>
      </c>
      <c r="C28" s="353">
        <f ca="1">ROUND(INDIRECT(ADDRESS(Данные!$A20,C$1,1,1,"Данные"), 1),2)</f>
        <v>828.31</v>
      </c>
      <c r="D28" s="152">
        <f ca="1">(B28-B27)*D$10</f>
        <v>0</v>
      </c>
      <c r="E28" s="196">
        <f ca="1">(C28-C27)*D$10</f>
        <v>0</v>
      </c>
      <c r="F28" s="123"/>
      <c r="G28" s="129"/>
      <c r="H28" s="152"/>
      <c r="I28" s="195"/>
      <c r="J28" s="127"/>
      <c r="K28" s="129"/>
      <c r="L28" s="152"/>
      <c r="M28" s="196"/>
      <c r="N28" s="123"/>
      <c r="O28" s="128"/>
      <c r="P28" s="152"/>
      <c r="Q28" s="195"/>
      <c r="R28" s="127"/>
      <c r="S28" s="129"/>
      <c r="T28" s="152"/>
      <c r="U28" s="196"/>
      <c r="V28" s="294">
        <f t="shared" ca="1" si="0"/>
        <v>45280.270833333336</v>
      </c>
      <c r="W28" s="335">
        <f t="shared" ca="1" si="1"/>
        <v>0</v>
      </c>
      <c r="X28" s="197">
        <f t="shared" ca="1" si="1"/>
        <v>0</v>
      </c>
    </row>
    <row r="29" spans="1:24" s="29" customFormat="1" x14ac:dyDescent="0.2">
      <c r="A29" s="324">
        <f ca="1">INDIRECT(ADDRESS(Данные!$A21,4,1,1,"Данные"), 1)</f>
        <v>45280.291666666664</v>
      </c>
      <c r="B29" s="353">
        <f ca="1">ROUND(INDIRECT(ADDRESS(Данные!$A21,B$1,1,1,"Данные"), 1),2)</f>
        <v>1244.42</v>
      </c>
      <c r="C29" s="353">
        <f ca="1">ROUND(INDIRECT(ADDRESS(Данные!$A21,C$1,1,1,"Данные"), 1),2)</f>
        <v>828.31</v>
      </c>
      <c r="D29" s="152">
        <f ca="1">(B29-B27)*D$10</f>
        <v>0</v>
      </c>
      <c r="E29" s="196">
        <f ca="1">(C29-C27)*D$10</f>
        <v>0</v>
      </c>
      <c r="F29" s="123"/>
      <c r="G29" s="129"/>
      <c r="H29" s="152">
        <f>(F29-F27)*H10</f>
        <v>0</v>
      </c>
      <c r="I29" s="195">
        <f>(G29-G27)*I10</f>
        <v>0</v>
      </c>
      <c r="J29" s="127"/>
      <c r="K29" s="129"/>
      <c r="L29" s="152">
        <f>(J29-J27)*L10</f>
        <v>0</v>
      </c>
      <c r="M29" s="196">
        <f>(K29-K27)*M10</f>
        <v>0</v>
      </c>
      <c r="N29" s="123"/>
      <c r="O29" s="128"/>
      <c r="P29" s="152">
        <f>(N29-N27)*P10</f>
        <v>0</v>
      </c>
      <c r="Q29" s="195">
        <f>(O29-O27)*Q10</f>
        <v>0</v>
      </c>
      <c r="R29" s="127"/>
      <c r="S29" s="129"/>
      <c r="T29" s="152">
        <f>(R29-R27)*T10</f>
        <v>0</v>
      </c>
      <c r="U29" s="196">
        <f>(S29-S27)*U10</f>
        <v>0</v>
      </c>
      <c r="V29" s="294">
        <f t="shared" ca="1" si="0"/>
        <v>45280.291666666664</v>
      </c>
      <c r="W29" s="335">
        <f t="shared" ca="1" si="1"/>
        <v>0</v>
      </c>
      <c r="X29" s="197">
        <f t="shared" ca="1" si="1"/>
        <v>0</v>
      </c>
    </row>
    <row r="30" spans="1:24" s="29" customFormat="1" x14ac:dyDescent="0.2">
      <c r="A30" s="324">
        <f ca="1">INDIRECT(ADDRESS(Данные!$A22,4,1,1,"Данные"), 1)</f>
        <v>45280.3125</v>
      </c>
      <c r="B30" s="353">
        <f ca="1">ROUND(INDIRECT(ADDRESS(Данные!$A22,B$1,1,1,"Данные"), 1),2)</f>
        <v>1244.42</v>
      </c>
      <c r="C30" s="353">
        <f ca="1">ROUND(INDIRECT(ADDRESS(Данные!$A22,C$1,1,1,"Данные"), 1),2)</f>
        <v>828.31</v>
      </c>
      <c r="D30" s="152">
        <f ca="1">(B30-B29)*D$10</f>
        <v>0</v>
      </c>
      <c r="E30" s="196">
        <f ca="1">(C30-C29)*D$10</f>
        <v>0</v>
      </c>
      <c r="F30" s="123"/>
      <c r="G30" s="129"/>
      <c r="H30" s="152"/>
      <c r="I30" s="195"/>
      <c r="J30" s="127"/>
      <c r="K30" s="129"/>
      <c r="L30" s="152"/>
      <c r="M30" s="196"/>
      <c r="N30" s="123"/>
      <c r="O30" s="128"/>
      <c r="P30" s="152"/>
      <c r="Q30" s="195"/>
      <c r="R30" s="127"/>
      <c r="S30" s="129"/>
      <c r="T30" s="152"/>
      <c r="U30" s="196"/>
      <c r="V30" s="294">
        <f t="shared" ca="1" si="0"/>
        <v>45280.3125</v>
      </c>
      <c r="W30" s="335">
        <f t="shared" ca="1" si="1"/>
        <v>0</v>
      </c>
      <c r="X30" s="197">
        <f t="shared" ca="1" si="1"/>
        <v>0</v>
      </c>
    </row>
    <row r="31" spans="1:24" s="29" customFormat="1" x14ac:dyDescent="0.2">
      <c r="A31" s="324">
        <f ca="1">INDIRECT(ADDRESS(Данные!$A23,4,1,1,"Данные"), 1)</f>
        <v>45280.333333333336</v>
      </c>
      <c r="B31" s="353">
        <f ca="1">ROUND(INDIRECT(ADDRESS(Данные!$A23,B$1,1,1,"Данные"), 1),2)</f>
        <v>1244.42</v>
      </c>
      <c r="C31" s="353">
        <f ca="1">ROUND(INDIRECT(ADDRESS(Данные!$A23,C$1,1,1,"Данные"), 1),2)</f>
        <v>828.31</v>
      </c>
      <c r="D31" s="152">
        <f ca="1">(B31-B29)*D$10</f>
        <v>0</v>
      </c>
      <c r="E31" s="196">
        <f ca="1">(C31-C29)*D$10</f>
        <v>0</v>
      </c>
      <c r="F31" s="123"/>
      <c r="G31" s="129"/>
      <c r="H31" s="152">
        <f>(F31-F29)*H10</f>
        <v>0</v>
      </c>
      <c r="I31" s="195">
        <f>(G31-G29)*I10</f>
        <v>0</v>
      </c>
      <c r="J31" s="127"/>
      <c r="K31" s="129"/>
      <c r="L31" s="152">
        <f>(J31-J29)*L10</f>
        <v>0</v>
      </c>
      <c r="M31" s="196">
        <f>(K31-K29)*M10</f>
        <v>0</v>
      </c>
      <c r="N31" s="123"/>
      <c r="O31" s="128"/>
      <c r="P31" s="152">
        <f>(N31-N29)*P10</f>
        <v>0</v>
      </c>
      <c r="Q31" s="195">
        <f>(O31-O29)*Q10</f>
        <v>0</v>
      </c>
      <c r="R31" s="127"/>
      <c r="S31" s="129"/>
      <c r="T31" s="152">
        <f>(R31-R29)*T10</f>
        <v>0</v>
      </c>
      <c r="U31" s="196">
        <f>(S31-S29)*U10</f>
        <v>0</v>
      </c>
      <c r="V31" s="294">
        <f t="shared" ca="1" si="0"/>
        <v>45280.333333333336</v>
      </c>
      <c r="W31" s="335">
        <f t="shared" ca="1" si="1"/>
        <v>0</v>
      </c>
      <c r="X31" s="197">
        <f t="shared" ca="1" si="1"/>
        <v>0</v>
      </c>
    </row>
    <row r="32" spans="1:24" s="29" customFormat="1" x14ac:dyDescent="0.2">
      <c r="A32" s="324">
        <f ca="1">INDIRECT(ADDRESS(Данные!$A24,4,1,1,"Данные"), 1)</f>
        <v>45280.354166666664</v>
      </c>
      <c r="B32" s="353">
        <f ca="1">ROUND(INDIRECT(ADDRESS(Данные!$A24,B$1,1,1,"Данные"), 1),2)</f>
        <v>1244.42</v>
      </c>
      <c r="C32" s="353">
        <f ca="1">ROUND(INDIRECT(ADDRESS(Данные!$A24,C$1,1,1,"Данные"), 1),2)</f>
        <v>828.31</v>
      </c>
      <c r="D32" s="152">
        <f ca="1">(B32-B31)*D$10</f>
        <v>0</v>
      </c>
      <c r="E32" s="196">
        <f ca="1">(C32-C31)*D$10</f>
        <v>0</v>
      </c>
      <c r="F32" s="123"/>
      <c r="G32" s="129"/>
      <c r="H32" s="152"/>
      <c r="I32" s="195"/>
      <c r="J32" s="127"/>
      <c r="K32" s="129"/>
      <c r="L32" s="152"/>
      <c r="M32" s="196"/>
      <c r="N32" s="123"/>
      <c r="O32" s="128"/>
      <c r="P32" s="152"/>
      <c r="Q32" s="195"/>
      <c r="R32" s="127"/>
      <c r="S32" s="129"/>
      <c r="T32" s="152"/>
      <c r="U32" s="196"/>
      <c r="V32" s="294">
        <f t="shared" ca="1" si="0"/>
        <v>45280.354166666664</v>
      </c>
      <c r="W32" s="335">
        <f t="shared" ca="1" si="1"/>
        <v>0</v>
      </c>
      <c r="X32" s="197">
        <f t="shared" ca="1" si="1"/>
        <v>0</v>
      </c>
    </row>
    <row r="33" spans="1:24" s="29" customFormat="1" x14ac:dyDescent="0.2">
      <c r="A33" s="324">
        <f ca="1">INDIRECT(ADDRESS(Данные!$A25,4,1,1,"Данные"), 1)</f>
        <v>45280.375</v>
      </c>
      <c r="B33" s="353">
        <f ca="1">ROUND(INDIRECT(ADDRESS(Данные!$A25,B$1,1,1,"Данные"), 1),2)</f>
        <v>1244.42</v>
      </c>
      <c r="C33" s="353">
        <f ca="1">ROUND(INDIRECT(ADDRESS(Данные!$A25,C$1,1,1,"Данные"), 1),2)</f>
        <v>828.31</v>
      </c>
      <c r="D33" s="152">
        <f ca="1">(B33-B31)*D$10</f>
        <v>0</v>
      </c>
      <c r="E33" s="196">
        <f ca="1">(C33-C31)*D$10</f>
        <v>0</v>
      </c>
      <c r="F33" s="123"/>
      <c r="G33" s="129"/>
      <c r="H33" s="152">
        <f>(F33-F31)*H10</f>
        <v>0</v>
      </c>
      <c r="I33" s="195">
        <f>(G33-G31)*I10</f>
        <v>0</v>
      </c>
      <c r="J33" s="127"/>
      <c r="K33" s="129"/>
      <c r="L33" s="152">
        <f>(J33-J31)*L10</f>
        <v>0</v>
      </c>
      <c r="M33" s="196">
        <f>(K33-K31)*M10</f>
        <v>0</v>
      </c>
      <c r="N33" s="123"/>
      <c r="O33" s="128"/>
      <c r="P33" s="152">
        <f>(N33-N31)*P10</f>
        <v>0</v>
      </c>
      <c r="Q33" s="195">
        <f>(O33-O31)*Q10</f>
        <v>0</v>
      </c>
      <c r="R33" s="127"/>
      <c r="S33" s="129"/>
      <c r="T33" s="152">
        <f>(R33-R31)*T10</f>
        <v>0</v>
      </c>
      <c r="U33" s="196">
        <f>(S33-S31)*U10</f>
        <v>0</v>
      </c>
      <c r="V33" s="294">
        <f t="shared" ca="1" si="0"/>
        <v>45280.375</v>
      </c>
      <c r="W33" s="335">
        <f t="shared" ca="1" si="1"/>
        <v>0</v>
      </c>
      <c r="X33" s="197">
        <f t="shared" ca="1" si="1"/>
        <v>0</v>
      </c>
    </row>
    <row r="34" spans="1:24" s="29" customFormat="1" x14ac:dyDescent="0.2">
      <c r="A34" s="324">
        <f ca="1">INDIRECT(ADDRESS(Данные!$A26,4,1,1,"Данные"), 1)</f>
        <v>45280.395833333336</v>
      </c>
      <c r="B34" s="353">
        <f ca="1">ROUND(INDIRECT(ADDRESS(Данные!$A26,B$1,1,1,"Данные"), 1),2)</f>
        <v>1244.42</v>
      </c>
      <c r="C34" s="353">
        <f ca="1">ROUND(INDIRECT(ADDRESS(Данные!$A26,C$1,1,1,"Данные"), 1),2)</f>
        <v>828.31</v>
      </c>
      <c r="D34" s="152">
        <f ca="1">(B34-B33)*D$10</f>
        <v>0</v>
      </c>
      <c r="E34" s="196">
        <f ca="1">(C34-C33)*D$10</f>
        <v>0</v>
      </c>
      <c r="F34" s="123"/>
      <c r="G34" s="129"/>
      <c r="H34" s="152">
        <f>(F34-F33)*H10/0.5</f>
        <v>0</v>
      </c>
      <c r="I34" s="195">
        <f>(G34-G33)*I10/0.5</f>
        <v>0</v>
      </c>
      <c r="J34" s="127"/>
      <c r="K34" s="129"/>
      <c r="L34" s="152">
        <f>(J34-J33)*L10/0.5</f>
        <v>0</v>
      </c>
      <c r="M34" s="196">
        <f>(K34-K33)*M10/0.5</f>
        <v>0</v>
      </c>
      <c r="N34" s="123"/>
      <c r="O34" s="128"/>
      <c r="P34" s="152">
        <f>(N34-N33)*P10/0.5</f>
        <v>0</v>
      </c>
      <c r="Q34" s="195">
        <f>(O34-O33)*Q10/0.5</f>
        <v>0</v>
      </c>
      <c r="R34" s="127"/>
      <c r="S34" s="129"/>
      <c r="T34" s="152">
        <f>(R34-R33)*T10/0.5</f>
        <v>0</v>
      </c>
      <c r="U34" s="196">
        <f>(S34-S33)*U10/0.5</f>
        <v>0</v>
      </c>
      <c r="V34" s="294">
        <f t="shared" ca="1" si="0"/>
        <v>45280.395833333336</v>
      </c>
      <c r="W34" s="335">
        <f t="shared" ca="1" si="1"/>
        <v>0</v>
      </c>
      <c r="X34" s="197">
        <f t="shared" ca="1" si="1"/>
        <v>0</v>
      </c>
    </row>
    <row r="35" spans="1:24" s="30" customFormat="1" x14ac:dyDescent="0.2">
      <c r="A35" s="324">
        <f ca="1">INDIRECT(ADDRESS(Данные!$A27,4,1,1,"Данные"), 1)</f>
        <v>45280.416666666664</v>
      </c>
      <c r="B35" s="353">
        <f ca="1">ROUND(INDIRECT(ADDRESS(Данные!$A27,B$1,1,1,"Данные"), 1),2)</f>
        <v>1244.42</v>
      </c>
      <c r="C35" s="353">
        <f ca="1">ROUND(INDIRECT(ADDRESS(Данные!$A27,C$1,1,1,"Данные"), 1),2)</f>
        <v>828.31</v>
      </c>
      <c r="D35" s="152">
        <f ca="1">(B35-B33)*D$10</f>
        <v>0</v>
      </c>
      <c r="E35" s="196">
        <f ca="1">(C35-C33)*D$10</f>
        <v>0</v>
      </c>
      <c r="F35" s="123"/>
      <c r="G35" s="129"/>
      <c r="H35" s="152">
        <f>(F35-F34)*H10/0.5</f>
        <v>0</v>
      </c>
      <c r="I35" s="195">
        <f>(G35-G34)*I10/0.5</f>
        <v>0</v>
      </c>
      <c r="J35" s="127"/>
      <c r="K35" s="129"/>
      <c r="L35" s="152">
        <f>(J35-J34)*L10/0.5</f>
        <v>0</v>
      </c>
      <c r="M35" s="196">
        <f>(K35-K34)*M10/0.5</f>
        <v>0</v>
      </c>
      <c r="N35" s="123"/>
      <c r="O35" s="128"/>
      <c r="P35" s="152">
        <f>(N35-N34)*P10/0.5</f>
        <v>0</v>
      </c>
      <c r="Q35" s="195">
        <f>(O35-O34)*Q10/0.5</f>
        <v>0</v>
      </c>
      <c r="R35" s="127"/>
      <c r="S35" s="129"/>
      <c r="T35" s="152">
        <f>(R35-R34)*T10/0.5</f>
        <v>0</v>
      </c>
      <c r="U35" s="196">
        <f>(S35-S34)*U10/0.5</f>
        <v>0</v>
      </c>
      <c r="V35" s="294">
        <f t="shared" ca="1" si="0"/>
        <v>45280.416666666664</v>
      </c>
      <c r="W35" s="335">
        <f t="shared" ca="1" si="1"/>
        <v>0</v>
      </c>
      <c r="X35" s="197">
        <f t="shared" ca="1" si="1"/>
        <v>0</v>
      </c>
    </row>
    <row r="36" spans="1:24" s="29" customFormat="1" x14ac:dyDescent="0.2">
      <c r="A36" s="324">
        <f ca="1">INDIRECT(ADDRESS(Данные!$A28,4,1,1,"Данные"), 1)</f>
        <v>45280.4375</v>
      </c>
      <c r="B36" s="353">
        <f ca="1">ROUND(INDIRECT(ADDRESS(Данные!$A28,B$1,1,1,"Данные"), 1),2)</f>
        <v>1244.42</v>
      </c>
      <c r="C36" s="353">
        <f ca="1">ROUND(INDIRECT(ADDRESS(Данные!$A28,C$1,1,1,"Данные"), 1),2)</f>
        <v>828.31</v>
      </c>
      <c r="D36" s="152">
        <f ca="1">(B36-B35)*D$10</f>
        <v>0</v>
      </c>
      <c r="E36" s="196">
        <f ca="1">(C36-C35)*D$10</f>
        <v>0</v>
      </c>
      <c r="F36" s="123"/>
      <c r="G36" s="129"/>
      <c r="H36" s="152">
        <f>(F36-F35)*H10/0.5</f>
        <v>0</v>
      </c>
      <c r="I36" s="195">
        <f>(G36-G35)*I10/0.5</f>
        <v>0</v>
      </c>
      <c r="J36" s="127"/>
      <c r="K36" s="129"/>
      <c r="L36" s="152">
        <f>(J36-J35)*L10/0.5</f>
        <v>0</v>
      </c>
      <c r="M36" s="196">
        <f>(K36-K35)*M10/0.5</f>
        <v>0</v>
      </c>
      <c r="N36" s="123"/>
      <c r="O36" s="128"/>
      <c r="P36" s="152">
        <f>(N36-N35)*P10/0.5</f>
        <v>0</v>
      </c>
      <c r="Q36" s="195">
        <f>(O36-O35)*Q10/0.5</f>
        <v>0</v>
      </c>
      <c r="R36" s="127"/>
      <c r="S36" s="129"/>
      <c r="T36" s="152">
        <f>(R36-R35)*T10/0.5</f>
        <v>0</v>
      </c>
      <c r="U36" s="196">
        <f>(S36-S35)*U10/0.5</f>
        <v>0</v>
      </c>
      <c r="V36" s="294">
        <f t="shared" ca="1" si="0"/>
        <v>45280.4375</v>
      </c>
      <c r="W36" s="335">
        <f t="shared" ca="1" si="1"/>
        <v>0</v>
      </c>
      <c r="X36" s="197">
        <f t="shared" ca="1" si="1"/>
        <v>0</v>
      </c>
    </row>
    <row r="37" spans="1:24" s="30" customFormat="1" x14ac:dyDescent="0.2">
      <c r="A37" s="324">
        <f ca="1">INDIRECT(ADDRESS(Данные!$A29,4,1,1,"Данные"), 1)</f>
        <v>45280.458333333336</v>
      </c>
      <c r="B37" s="353">
        <f ca="1">ROUND(INDIRECT(ADDRESS(Данные!$A29,B$1,1,1,"Данные"), 1),2)</f>
        <v>1244.42</v>
      </c>
      <c r="C37" s="353">
        <f ca="1">ROUND(INDIRECT(ADDRESS(Данные!$A29,C$1,1,1,"Данные"), 1),2)</f>
        <v>828.31</v>
      </c>
      <c r="D37" s="152">
        <f ca="1">(B37-B35)*D$10</f>
        <v>0</v>
      </c>
      <c r="E37" s="196">
        <f ca="1">(C37-C35)*D$10</f>
        <v>0</v>
      </c>
      <c r="F37" s="123"/>
      <c r="G37" s="129"/>
      <c r="H37" s="152">
        <f>(F37-F36)*H10/0.5</f>
        <v>0</v>
      </c>
      <c r="I37" s="195">
        <f>(G37-G36)*I10/0.5</f>
        <v>0</v>
      </c>
      <c r="J37" s="127"/>
      <c r="K37" s="129"/>
      <c r="L37" s="152">
        <f>(J37-J36)*L10/0.5</f>
        <v>0</v>
      </c>
      <c r="M37" s="196">
        <f>(K37-K36)*M10/0.5</f>
        <v>0</v>
      </c>
      <c r="N37" s="123"/>
      <c r="O37" s="128"/>
      <c r="P37" s="152">
        <f>(N37-N36)*P10/0.5</f>
        <v>0</v>
      </c>
      <c r="Q37" s="195">
        <f>(O37-O36)*Q10/0.5</f>
        <v>0</v>
      </c>
      <c r="R37" s="127"/>
      <c r="S37" s="129"/>
      <c r="T37" s="152">
        <f>(R37-R36)*T10/0.5</f>
        <v>0</v>
      </c>
      <c r="U37" s="196">
        <f>(S37-S36)*U10/0.5</f>
        <v>0</v>
      </c>
      <c r="V37" s="294">
        <f t="shared" ca="1" si="0"/>
        <v>45280.458333333336</v>
      </c>
      <c r="W37" s="335">
        <f t="shared" ca="1" si="1"/>
        <v>0</v>
      </c>
      <c r="X37" s="197">
        <f t="shared" ca="1" si="1"/>
        <v>0</v>
      </c>
    </row>
    <row r="38" spans="1:24" s="30" customFormat="1" x14ac:dyDescent="0.2">
      <c r="A38" s="324">
        <f ca="1">INDIRECT(ADDRESS(Данные!$A30,4,1,1,"Данные"), 1)</f>
        <v>45280.479166666664</v>
      </c>
      <c r="B38" s="353">
        <f ca="1">ROUND(INDIRECT(ADDRESS(Данные!$A30,B$1,1,1,"Данные"), 1),2)</f>
        <v>1244.42</v>
      </c>
      <c r="C38" s="353">
        <f ca="1">ROUND(INDIRECT(ADDRESS(Данные!$A30,C$1,1,1,"Данные"), 1),2)</f>
        <v>828.31</v>
      </c>
      <c r="D38" s="152">
        <f ca="1">(B38-B37)*D$10</f>
        <v>0</v>
      </c>
      <c r="E38" s="196">
        <f ca="1">(C38-C37)*D$10</f>
        <v>0</v>
      </c>
      <c r="F38" s="123"/>
      <c r="G38" s="129"/>
      <c r="H38" s="152"/>
      <c r="I38" s="195"/>
      <c r="J38" s="127"/>
      <c r="K38" s="129"/>
      <c r="L38" s="152"/>
      <c r="M38" s="196"/>
      <c r="N38" s="123"/>
      <c r="O38" s="128"/>
      <c r="P38" s="152"/>
      <c r="Q38" s="195"/>
      <c r="R38" s="127"/>
      <c r="S38" s="129"/>
      <c r="T38" s="152"/>
      <c r="U38" s="196"/>
      <c r="V38" s="294">
        <f t="shared" ca="1" si="0"/>
        <v>45280.479166666664</v>
      </c>
      <c r="W38" s="335">
        <f t="shared" ca="1" si="1"/>
        <v>0</v>
      </c>
      <c r="X38" s="197">
        <f t="shared" ca="1" si="1"/>
        <v>0</v>
      </c>
    </row>
    <row r="39" spans="1:24" s="29" customFormat="1" x14ac:dyDescent="0.2">
      <c r="A39" s="324">
        <f ca="1">INDIRECT(ADDRESS(Данные!$A31,4,1,1,"Данные"), 1)</f>
        <v>45280.5</v>
      </c>
      <c r="B39" s="353">
        <f ca="1">ROUND(INDIRECT(ADDRESS(Данные!$A31,B$1,1,1,"Данные"), 1),2)</f>
        <v>1244.42</v>
      </c>
      <c r="C39" s="353">
        <f ca="1">ROUND(INDIRECT(ADDRESS(Данные!$A31,C$1,1,1,"Данные"), 1),2)</f>
        <v>828.31</v>
      </c>
      <c r="D39" s="152">
        <f ca="1">(B39-B37)*D$10</f>
        <v>0</v>
      </c>
      <c r="E39" s="196">
        <f ca="1">(C39-C37)*D$10</f>
        <v>0</v>
      </c>
      <c r="F39" s="123"/>
      <c r="G39" s="129"/>
      <c r="H39" s="152">
        <f>(F39-F37)*H10</f>
        <v>0</v>
      </c>
      <c r="I39" s="195">
        <f>(G39-G37)*I10</f>
        <v>0</v>
      </c>
      <c r="J39" s="127"/>
      <c r="K39" s="129"/>
      <c r="L39" s="152">
        <f>(J39-J37)*L10</f>
        <v>0</v>
      </c>
      <c r="M39" s="196">
        <f>(K39-K37)*M10</f>
        <v>0</v>
      </c>
      <c r="N39" s="123"/>
      <c r="O39" s="128"/>
      <c r="P39" s="152">
        <f>(N39-N37)*P10</f>
        <v>0</v>
      </c>
      <c r="Q39" s="195">
        <f>(O39-O37)*Q10</f>
        <v>0</v>
      </c>
      <c r="R39" s="127"/>
      <c r="S39" s="129"/>
      <c r="T39" s="152">
        <f>(R39-R37)*T10</f>
        <v>0</v>
      </c>
      <c r="U39" s="196">
        <f>(S39-S37)*U10</f>
        <v>0</v>
      </c>
      <c r="V39" s="294">
        <f t="shared" ca="1" si="0"/>
        <v>45280.5</v>
      </c>
      <c r="W39" s="335">
        <f t="shared" ca="1" si="1"/>
        <v>0</v>
      </c>
      <c r="X39" s="197">
        <f t="shared" ca="1" si="1"/>
        <v>0</v>
      </c>
    </row>
    <row r="40" spans="1:24" s="29" customFormat="1" x14ac:dyDescent="0.2">
      <c r="A40" s="324">
        <f ca="1">INDIRECT(ADDRESS(Данные!$A32,4,1,1,"Данные"), 1)</f>
        <v>45280.520833333336</v>
      </c>
      <c r="B40" s="353">
        <f ca="1">ROUND(INDIRECT(ADDRESS(Данные!$A32,B$1,1,1,"Данные"), 1),2)</f>
        <v>1244.42</v>
      </c>
      <c r="C40" s="353">
        <f ca="1">ROUND(INDIRECT(ADDRESS(Данные!$A32,C$1,1,1,"Данные"), 1),2)</f>
        <v>828.31</v>
      </c>
      <c r="D40" s="152">
        <f ca="1">(B40-B39)*D$10</f>
        <v>0</v>
      </c>
      <c r="E40" s="196">
        <f ca="1">(C40-C39)*D$10</f>
        <v>0</v>
      </c>
      <c r="F40" s="123"/>
      <c r="G40" s="129"/>
      <c r="H40" s="152"/>
      <c r="I40" s="195"/>
      <c r="J40" s="127"/>
      <c r="K40" s="129"/>
      <c r="L40" s="152"/>
      <c r="M40" s="196"/>
      <c r="N40" s="123"/>
      <c r="O40" s="128"/>
      <c r="P40" s="152"/>
      <c r="Q40" s="195"/>
      <c r="R40" s="127"/>
      <c r="S40" s="129"/>
      <c r="T40" s="152"/>
      <c r="U40" s="196"/>
      <c r="V40" s="294">
        <f t="shared" ca="1" si="0"/>
        <v>45280.520833333336</v>
      </c>
      <c r="W40" s="335">
        <f t="shared" ca="1" si="1"/>
        <v>0</v>
      </c>
      <c r="X40" s="197">
        <f t="shared" ca="1" si="1"/>
        <v>0</v>
      </c>
    </row>
    <row r="41" spans="1:24" s="29" customFormat="1" x14ac:dyDescent="0.2">
      <c r="A41" s="324">
        <f ca="1">INDIRECT(ADDRESS(Данные!$A33,4,1,1,"Данные"), 1)</f>
        <v>45280.541666666664</v>
      </c>
      <c r="B41" s="353">
        <f ca="1">ROUND(INDIRECT(ADDRESS(Данные!$A33,B$1,1,1,"Данные"), 1),2)</f>
        <v>1244.42</v>
      </c>
      <c r="C41" s="353">
        <f ca="1">ROUND(INDIRECT(ADDRESS(Данные!$A33,C$1,1,1,"Данные"), 1),2)</f>
        <v>828.31</v>
      </c>
      <c r="D41" s="152">
        <f ca="1">(B41-B39)*D$10</f>
        <v>0</v>
      </c>
      <c r="E41" s="196">
        <f ca="1">(C41-C39)*D$10</f>
        <v>0</v>
      </c>
      <c r="F41" s="123"/>
      <c r="G41" s="129"/>
      <c r="H41" s="152">
        <f>(F41-F39)*H10</f>
        <v>0</v>
      </c>
      <c r="I41" s="195">
        <f>(G41-G39)*I10</f>
        <v>0</v>
      </c>
      <c r="J41" s="127"/>
      <c r="K41" s="129"/>
      <c r="L41" s="152">
        <f>(J41-J39)*L10</f>
        <v>0</v>
      </c>
      <c r="M41" s="196">
        <f>(K41-K39)*M10</f>
        <v>0</v>
      </c>
      <c r="N41" s="123"/>
      <c r="O41" s="128"/>
      <c r="P41" s="152">
        <f>(N41-N39)*P10</f>
        <v>0</v>
      </c>
      <c r="Q41" s="195">
        <f>(O41-O39)*Q10</f>
        <v>0</v>
      </c>
      <c r="R41" s="127"/>
      <c r="S41" s="129"/>
      <c r="T41" s="152">
        <f>(R41-R39)*T10</f>
        <v>0</v>
      </c>
      <c r="U41" s="196">
        <f>(S41-S39)*U10</f>
        <v>0</v>
      </c>
      <c r="V41" s="294">
        <f t="shared" ca="1" si="0"/>
        <v>45280.541666666664</v>
      </c>
      <c r="W41" s="335">
        <f t="shared" ca="1" si="1"/>
        <v>0</v>
      </c>
      <c r="X41" s="197">
        <f t="shared" ca="1" si="1"/>
        <v>0</v>
      </c>
    </row>
    <row r="42" spans="1:24" s="29" customFormat="1" x14ac:dyDescent="0.2">
      <c r="A42" s="324">
        <f ca="1">INDIRECT(ADDRESS(Данные!$A34,4,1,1,"Данные"), 1)</f>
        <v>45280.5625</v>
      </c>
      <c r="B42" s="353">
        <f ca="1">ROUND(INDIRECT(ADDRESS(Данные!$A34,B$1,1,1,"Данные"), 1),2)</f>
        <v>1244.42</v>
      </c>
      <c r="C42" s="353">
        <f ca="1">ROUND(INDIRECT(ADDRESS(Данные!$A34,C$1,1,1,"Данные"), 1),2)</f>
        <v>828.31</v>
      </c>
      <c r="D42" s="152">
        <f ca="1">(B42-B41)*D$10</f>
        <v>0</v>
      </c>
      <c r="E42" s="196">
        <f ca="1">(C42-C41)*D$10</f>
        <v>0</v>
      </c>
      <c r="F42" s="123"/>
      <c r="G42" s="129"/>
      <c r="H42" s="152"/>
      <c r="I42" s="195"/>
      <c r="J42" s="127"/>
      <c r="K42" s="129"/>
      <c r="L42" s="152"/>
      <c r="M42" s="196"/>
      <c r="N42" s="123"/>
      <c r="O42" s="128"/>
      <c r="P42" s="152"/>
      <c r="Q42" s="195"/>
      <c r="R42" s="127"/>
      <c r="S42" s="129"/>
      <c r="T42" s="152"/>
      <c r="U42" s="196"/>
      <c r="V42" s="294">
        <f t="shared" ca="1" si="0"/>
        <v>45280.5625</v>
      </c>
      <c r="W42" s="335">
        <f t="shared" ca="1" si="1"/>
        <v>0</v>
      </c>
      <c r="X42" s="197">
        <f t="shared" ca="1" si="1"/>
        <v>0</v>
      </c>
    </row>
    <row r="43" spans="1:24" s="29" customFormat="1" x14ac:dyDescent="0.2">
      <c r="A43" s="324">
        <f ca="1">INDIRECT(ADDRESS(Данные!$A35,4,1,1,"Данные"), 1)</f>
        <v>45280.583333333336</v>
      </c>
      <c r="B43" s="353">
        <f ca="1">ROUND(INDIRECT(ADDRESS(Данные!$A35,B$1,1,1,"Данные"), 1),2)</f>
        <v>1244.42</v>
      </c>
      <c r="C43" s="353">
        <f ca="1">ROUND(INDIRECT(ADDRESS(Данные!$A35,C$1,1,1,"Данные"), 1),2)</f>
        <v>828.31</v>
      </c>
      <c r="D43" s="152">
        <f ca="1">(B43-B41)*D$10</f>
        <v>0</v>
      </c>
      <c r="E43" s="196">
        <f ca="1">(C43-C41)*D$10</f>
        <v>0</v>
      </c>
      <c r="F43" s="123"/>
      <c r="G43" s="129"/>
      <c r="H43" s="152">
        <f>(F43-F41)*H10</f>
        <v>0</v>
      </c>
      <c r="I43" s="195">
        <f>(G43-G41)*I10</f>
        <v>0</v>
      </c>
      <c r="J43" s="127"/>
      <c r="K43" s="129"/>
      <c r="L43" s="152">
        <f>(J43-J41)*L10</f>
        <v>0</v>
      </c>
      <c r="M43" s="196">
        <f>(K43-K41)*M10</f>
        <v>0</v>
      </c>
      <c r="N43" s="123"/>
      <c r="O43" s="128"/>
      <c r="P43" s="152">
        <f>(N43-N41)*P10</f>
        <v>0</v>
      </c>
      <c r="Q43" s="195">
        <f>(O43-O41)*Q10</f>
        <v>0</v>
      </c>
      <c r="R43" s="127"/>
      <c r="S43" s="129"/>
      <c r="T43" s="152">
        <f>(R43-R41)*T10</f>
        <v>0</v>
      </c>
      <c r="U43" s="196">
        <f>(S43-S41)*U10</f>
        <v>0</v>
      </c>
      <c r="V43" s="294">
        <f t="shared" ca="1" si="0"/>
        <v>45280.583333333336</v>
      </c>
      <c r="W43" s="335">
        <f t="shared" ca="1" si="1"/>
        <v>0</v>
      </c>
      <c r="X43" s="197">
        <f t="shared" ca="1" si="1"/>
        <v>0</v>
      </c>
    </row>
    <row r="44" spans="1:24" s="29" customFormat="1" x14ac:dyDescent="0.2">
      <c r="A44" s="324">
        <f ca="1">INDIRECT(ADDRESS(Данные!$A36,4,1,1,"Данные"), 1)</f>
        <v>45280.604166666664</v>
      </c>
      <c r="B44" s="353">
        <f ca="1">ROUND(INDIRECT(ADDRESS(Данные!$A36,B$1,1,1,"Данные"), 1),2)</f>
        <v>1244.42</v>
      </c>
      <c r="C44" s="353">
        <f ca="1">ROUND(INDIRECT(ADDRESS(Данные!$A36,C$1,1,1,"Данные"), 1),2)</f>
        <v>828.31</v>
      </c>
      <c r="D44" s="152">
        <f ca="1">(B44-B43)*D$10</f>
        <v>0</v>
      </c>
      <c r="E44" s="196">
        <f ca="1">(C44-C43)*D$10</f>
        <v>0</v>
      </c>
      <c r="F44" s="123"/>
      <c r="G44" s="129"/>
      <c r="H44" s="152"/>
      <c r="I44" s="195"/>
      <c r="J44" s="127"/>
      <c r="K44" s="129"/>
      <c r="L44" s="152"/>
      <c r="M44" s="196"/>
      <c r="N44" s="123"/>
      <c r="O44" s="128"/>
      <c r="P44" s="152"/>
      <c r="Q44" s="195"/>
      <c r="R44" s="127"/>
      <c r="S44" s="129"/>
      <c r="T44" s="152"/>
      <c r="U44" s="196"/>
      <c r="V44" s="294">
        <f t="shared" ca="1" si="0"/>
        <v>45280.604166666664</v>
      </c>
      <c r="W44" s="335">
        <f t="shared" ca="1" si="1"/>
        <v>0</v>
      </c>
      <c r="X44" s="197">
        <f t="shared" ca="1" si="1"/>
        <v>0</v>
      </c>
    </row>
    <row r="45" spans="1:24" s="29" customFormat="1" x14ac:dyDescent="0.2">
      <c r="A45" s="324">
        <f ca="1">INDIRECT(ADDRESS(Данные!$A37,4,1,1,"Данные"), 1)</f>
        <v>45280.625</v>
      </c>
      <c r="B45" s="353">
        <f ca="1">ROUND(INDIRECT(ADDRESS(Данные!$A37,B$1,1,1,"Данные"), 1),2)</f>
        <v>1244.42</v>
      </c>
      <c r="C45" s="353">
        <f ca="1">ROUND(INDIRECT(ADDRESS(Данные!$A37,C$1,1,1,"Данные"), 1),2)</f>
        <v>828.31</v>
      </c>
      <c r="D45" s="152">
        <f ca="1">(B45-B43)*D$10</f>
        <v>0</v>
      </c>
      <c r="E45" s="196">
        <f ca="1">(C45-C43)*D$10</f>
        <v>0</v>
      </c>
      <c r="F45" s="123"/>
      <c r="G45" s="129"/>
      <c r="H45" s="152">
        <f>(F45-F43)*H10</f>
        <v>0</v>
      </c>
      <c r="I45" s="195">
        <f>(G45-G43)*I10</f>
        <v>0</v>
      </c>
      <c r="J45" s="127"/>
      <c r="K45" s="129"/>
      <c r="L45" s="152">
        <f>(J45-J43)*L10</f>
        <v>0</v>
      </c>
      <c r="M45" s="196">
        <f>(K45-K43)*M10</f>
        <v>0</v>
      </c>
      <c r="N45" s="123"/>
      <c r="O45" s="128"/>
      <c r="P45" s="152">
        <f>(N45-N43)*P10</f>
        <v>0</v>
      </c>
      <c r="Q45" s="195">
        <f>(O45-O43)*Q10</f>
        <v>0</v>
      </c>
      <c r="R45" s="127"/>
      <c r="S45" s="129"/>
      <c r="T45" s="152">
        <f>(R45-R43)*T10</f>
        <v>0</v>
      </c>
      <c r="U45" s="196">
        <f>(S45-S43)*U10</f>
        <v>0</v>
      </c>
      <c r="V45" s="294">
        <f t="shared" ca="1" si="0"/>
        <v>45280.625</v>
      </c>
      <c r="W45" s="335">
        <f t="shared" ca="1" si="1"/>
        <v>0</v>
      </c>
      <c r="X45" s="197">
        <f t="shared" ca="1" si="1"/>
        <v>0</v>
      </c>
    </row>
    <row r="46" spans="1:24" s="29" customFormat="1" x14ac:dyDescent="0.2">
      <c r="A46" s="324">
        <f ca="1">INDIRECT(ADDRESS(Данные!$A38,4,1,1,"Данные"), 1)</f>
        <v>45280.645833333336</v>
      </c>
      <c r="B46" s="353">
        <f ca="1">ROUND(INDIRECT(ADDRESS(Данные!$A38,B$1,1,1,"Данные"), 1),2)</f>
        <v>1244.42</v>
      </c>
      <c r="C46" s="353">
        <f ca="1">ROUND(INDIRECT(ADDRESS(Данные!$A38,C$1,1,1,"Данные"), 1),2)</f>
        <v>828.31</v>
      </c>
      <c r="D46" s="152">
        <f ca="1">(B46-B45)*D$10</f>
        <v>0</v>
      </c>
      <c r="E46" s="196">
        <f ca="1">(C46-C45)*D$10</f>
        <v>0</v>
      </c>
      <c r="F46" s="123"/>
      <c r="G46" s="129"/>
      <c r="H46" s="152"/>
      <c r="I46" s="195"/>
      <c r="J46" s="127"/>
      <c r="K46" s="129"/>
      <c r="L46" s="152"/>
      <c r="M46" s="196"/>
      <c r="N46" s="123"/>
      <c r="O46" s="128"/>
      <c r="P46" s="152"/>
      <c r="Q46" s="195"/>
      <c r="R46" s="127"/>
      <c r="S46" s="129"/>
      <c r="T46" s="152"/>
      <c r="U46" s="196"/>
      <c r="V46" s="294">
        <f t="shared" ca="1" si="0"/>
        <v>45280.645833333336</v>
      </c>
      <c r="W46" s="335">
        <f t="shared" ca="1" si="1"/>
        <v>0</v>
      </c>
      <c r="X46" s="197">
        <f t="shared" ca="1" si="1"/>
        <v>0</v>
      </c>
    </row>
    <row r="47" spans="1:24" s="29" customFormat="1" x14ac:dyDescent="0.2">
      <c r="A47" s="324">
        <f ca="1">INDIRECT(ADDRESS(Данные!$A39,4,1,1,"Данные"), 1)</f>
        <v>45280.666666666664</v>
      </c>
      <c r="B47" s="353">
        <f ca="1">ROUND(INDIRECT(ADDRESS(Данные!$A39,B$1,1,1,"Данные"), 1),2)</f>
        <v>1244.42</v>
      </c>
      <c r="C47" s="353">
        <f ca="1">ROUND(INDIRECT(ADDRESS(Данные!$A39,C$1,1,1,"Данные"), 1),2)</f>
        <v>828.31</v>
      </c>
      <c r="D47" s="152">
        <f ca="1">(B47-B45)*D$10</f>
        <v>0</v>
      </c>
      <c r="E47" s="196">
        <f ca="1">(C47-C45)*D$10</f>
        <v>0</v>
      </c>
      <c r="F47" s="123"/>
      <c r="G47" s="129"/>
      <c r="H47" s="152">
        <f>(F47-F45)*H10</f>
        <v>0</v>
      </c>
      <c r="I47" s="195">
        <f>(G47-G45)*I10</f>
        <v>0</v>
      </c>
      <c r="J47" s="127"/>
      <c r="K47" s="129"/>
      <c r="L47" s="152">
        <f>(J47-J45)*L10</f>
        <v>0</v>
      </c>
      <c r="M47" s="196">
        <f>(K47-K45)*M10</f>
        <v>0</v>
      </c>
      <c r="N47" s="123"/>
      <c r="O47" s="128"/>
      <c r="P47" s="152">
        <f>(N47-N45)*P10</f>
        <v>0</v>
      </c>
      <c r="Q47" s="195">
        <f>(O47-O45)*Q10</f>
        <v>0</v>
      </c>
      <c r="R47" s="127"/>
      <c r="S47" s="129"/>
      <c r="T47" s="152">
        <f>(R47-R45)*T10</f>
        <v>0</v>
      </c>
      <c r="U47" s="196">
        <f>(S47-S45)*U10</f>
        <v>0</v>
      </c>
      <c r="V47" s="294">
        <f t="shared" ca="1" si="0"/>
        <v>45280.666666666664</v>
      </c>
      <c r="W47" s="335">
        <f t="shared" ca="1" si="1"/>
        <v>0</v>
      </c>
      <c r="X47" s="197">
        <f t="shared" ca="1" si="1"/>
        <v>0</v>
      </c>
    </row>
    <row r="48" spans="1:24" s="29" customFormat="1" x14ac:dyDescent="0.2">
      <c r="A48" s="324">
        <f ca="1">INDIRECT(ADDRESS(Данные!$A40,4,1,1,"Данные"), 1)</f>
        <v>45280.6875</v>
      </c>
      <c r="B48" s="353">
        <f ca="1">ROUND(INDIRECT(ADDRESS(Данные!$A40,B$1,1,1,"Данные"), 1),2)</f>
        <v>1244.42</v>
      </c>
      <c r="C48" s="353">
        <f ca="1">ROUND(INDIRECT(ADDRESS(Данные!$A40,C$1,1,1,"Данные"), 1),2)</f>
        <v>828.31</v>
      </c>
      <c r="D48" s="152">
        <f ca="1">(B48-B47)*D$10</f>
        <v>0</v>
      </c>
      <c r="E48" s="196">
        <f ca="1">(C48-C47)*D$10</f>
        <v>0</v>
      </c>
      <c r="F48" s="123"/>
      <c r="G48" s="129"/>
      <c r="H48" s="152"/>
      <c r="I48" s="195"/>
      <c r="J48" s="127"/>
      <c r="K48" s="129"/>
      <c r="L48" s="152"/>
      <c r="M48" s="196"/>
      <c r="N48" s="123"/>
      <c r="O48" s="128"/>
      <c r="P48" s="152"/>
      <c r="Q48" s="195"/>
      <c r="R48" s="127"/>
      <c r="S48" s="129"/>
      <c r="T48" s="152"/>
      <c r="U48" s="196"/>
      <c r="V48" s="294">
        <f t="shared" ca="1" si="0"/>
        <v>45280.6875</v>
      </c>
      <c r="W48" s="335">
        <f t="shared" ca="1" si="1"/>
        <v>0</v>
      </c>
      <c r="X48" s="197">
        <f t="shared" ca="1" si="1"/>
        <v>0</v>
      </c>
    </row>
    <row r="49" spans="1:24" s="29" customFormat="1" x14ac:dyDescent="0.2">
      <c r="A49" s="324">
        <f ca="1">INDIRECT(ADDRESS(Данные!$A41,4,1,1,"Данные"), 1)</f>
        <v>45280.708333333336</v>
      </c>
      <c r="B49" s="353">
        <f ca="1">ROUND(INDIRECT(ADDRESS(Данные!$A41,B$1,1,1,"Данные"), 1),2)</f>
        <v>1244.42</v>
      </c>
      <c r="C49" s="353">
        <f ca="1">ROUND(INDIRECT(ADDRESS(Данные!$A41,C$1,1,1,"Данные"), 1),2)</f>
        <v>828.31</v>
      </c>
      <c r="D49" s="152">
        <f ca="1">(B49-B47)*D$10</f>
        <v>0</v>
      </c>
      <c r="E49" s="196">
        <f ca="1">(C49-C47)*D$10</f>
        <v>0</v>
      </c>
      <c r="F49" s="123"/>
      <c r="G49" s="129"/>
      <c r="H49" s="152">
        <f>(F49-F47)*H10</f>
        <v>0</v>
      </c>
      <c r="I49" s="195">
        <f>(G49-G47)*I10</f>
        <v>0</v>
      </c>
      <c r="J49" s="127"/>
      <c r="K49" s="129"/>
      <c r="L49" s="152">
        <f>(J49-J47)*L10</f>
        <v>0</v>
      </c>
      <c r="M49" s="196">
        <f>(K49-K47)*M10</f>
        <v>0</v>
      </c>
      <c r="N49" s="123"/>
      <c r="O49" s="128"/>
      <c r="P49" s="152">
        <f>(N49-N47)*P10</f>
        <v>0</v>
      </c>
      <c r="Q49" s="195">
        <f>(O49-O47)*Q10</f>
        <v>0</v>
      </c>
      <c r="R49" s="127"/>
      <c r="S49" s="129"/>
      <c r="T49" s="152">
        <f>(R49-R47)*T10</f>
        <v>0</v>
      </c>
      <c r="U49" s="196">
        <f>(S49-S47)*U10</f>
        <v>0</v>
      </c>
      <c r="V49" s="294">
        <f t="shared" ca="1" si="0"/>
        <v>45280.708333333336</v>
      </c>
      <c r="W49" s="335">
        <f t="shared" ca="1" si="1"/>
        <v>0</v>
      </c>
      <c r="X49" s="197">
        <f t="shared" ca="1" si="1"/>
        <v>0</v>
      </c>
    </row>
    <row r="50" spans="1:24" s="29" customFormat="1" x14ac:dyDescent="0.2">
      <c r="A50" s="324">
        <f ca="1">INDIRECT(ADDRESS(Данные!$A42,4,1,1,"Данные"), 1)</f>
        <v>45280.729166666664</v>
      </c>
      <c r="B50" s="353">
        <f ca="1">ROUND(INDIRECT(ADDRESS(Данные!$A42,B$1,1,1,"Данные"), 1),2)</f>
        <v>1244.42</v>
      </c>
      <c r="C50" s="353">
        <f ca="1">ROUND(INDIRECT(ADDRESS(Данные!$A42,C$1,1,1,"Данные"), 1),2)</f>
        <v>828.31</v>
      </c>
      <c r="D50" s="152">
        <f ca="1">(B50-B49)*D$10</f>
        <v>0</v>
      </c>
      <c r="E50" s="196">
        <f ca="1">(C50-C49)*D$10</f>
        <v>0</v>
      </c>
      <c r="F50" s="123"/>
      <c r="G50" s="129"/>
      <c r="H50" s="152"/>
      <c r="I50" s="195"/>
      <c r="J50" s="127"/>
      <c r="K50" s="129"/>
      <c r="L50" s="152"/>
      <c r="M50" s="196"/>
      <c r="N50" s="123"/>
      <c r="O50" s="128"/>
      <c r="P50" s="152"/>
      <c r="Q50" s="195"/>
      <c r="R50" s="127"/>
      <c r="S50" s="129"/>
      <c r="T50" s="152"/>
      <c r="U50" s="196"/>
      <c r="V50" s="294">
        <f t="shared" ca="1" si="0"/>
        <v>45280.729166666664</v>
      </c>
      <c r="W50" s="335">
        <f t="shared" ca="1" si="1"/>
        <v>0</v>
      </c>
      <c r="X50" s="197">
        <f t="shared" ca="1" si="1"/>
        <v>0</v>
      </c>
    </row>
    <row r="51" spans="1:24" s="29" customFormat="1" x14ac:dyDescent="0.2">
      <c r="A51" s="324">
        <f ca="1">INDIRECT(ADDRESS(Данные!$A43,4,1,1,"Данные"), 1)</f>
        <v>45280.75</v>
      </c>
      <c r="B51" s="353">
        <f ca="1">ROUND(INDIRECT(ADDRESS(Данные!$A43,B$1,1,1,"Данные"), 1),2)</f>
        <v>1244.42</v>
      </c>
      <c r="C51" s="353">
        <f ca="1">ROUND(INDIRECT(ADDRESS(Данные!$A43,C$1,1,1,"Данные"), 1),2)</f>
        <v>828.31</v>
      </c>
      <c r="D51" s="152">
        <f ca="1">(B51-B49)*D$10</f>
        <v>0</v>
      </c>
      <c r="E51" s="196">
        <f ca="1">(C51-C49)*D$10</f>
        <v>0</v>
      </c>
      <c r="F51" s="123"/>
      <c r="G51" s="129"/>
      <c r="H51" s="152">
        <f>(F51-F49)*H10</f>
        <v>0</v>
      </c>
      <c r="I51" s="195">
        <f>(G51-G49)*I10</f>
        <v>0</v>
      </c>
      <c r="J51" s="127"/>
      <c r="K51" s="129"/>
      <c r="L51" s="152">
        <f>(J51-J49)*L10</f>
        <v>0</v>
      </c>
      <c r="M51" s="196">
        <f>(K51-K49)*M10</f>
        <v>0</v>
      </c>
      <c r="N51" s="123"/>
      <c r="O51" s="128"/>
      <c r="P51" s="152">
        <f>(N51-N49)*P10</f>
        <v>0</v>
      </c>
      <c r="Q51" s="195">
        <f>(O51-O49)*Q10</f>
        <v>0</v>
      </c>
      <c r="R51" s="127"/>
      <c r="S51" s="129"/>
      <c r="T51" s="152">
        <f>(R51-R49)*T10</f>
        <v>0</v>
      </c>
      <c r="U51" s="196">
        <f>(S51-S49)*U10</f>
        <v>0</v>
      </c>
      <c r="V51" s="294">
        <f t="shared" ca="1" si="0"/>
        <v>45280.75</v>
      </c>
      <c r="W51" s="335">
        <f t="shared" ca="1" si="1"/>
        <v>0</v>
      </c>
      <c r="X51" s="197">
        <f t="shared" ca="1" si="1"/>
        <v>0</v>
      </c>
    </row>
    <row r="52" spans="1:24" s="29" customFormat="1" x14ac:dyDescent="0.2">
      <c r="A52" s="324">
        <f ca="1">INDIRECT(ADDRESS(Данные!$A44,4,1,1,"Данные"), 1)</f>
        <v>45280.770833333336</v>
      </c>
      <c r="B52" s="353">
        <f ca="1">ROUND(INDIRECT(ADDRESS(Данные!$A44,B$1,1,1,"Данные"), 1),2)</f>
        <v>1244.42</v>
      </c>
      <c r="C52" s="353">
        <f ca="1">ROUND(INDIRECT(ADDRESS(Данные!$A44,C$1,1,1,"Данные"), 1),2)</f>
        <v>828.31</v>
      </c>
      <c r="D52" s="152">
        <f ca="1">(B52-B51)*D$10</f>
        <v>0</v>
      </c>
      <c r="E52" s="196">
        <f ca="1">(C52-C51)*D$10</f>
        <v>0</v>
      </c>
      <c r="F52" s="123"/>
      <c r="G52" s="129"/>
      <c r="H52" s="152"/>
      <c r="I52" s="195"/>
      <c r="J52" s="127"/>
      <c r="K52" s="129"/>
      <c r="L52" s="152"/>
      <c r="M52" s="196"/>
      <c r="N52" s="123"/>
      <c r="O52" s="128"/>
      <c r="P52" s="152"/>
      <c r="Q52" s="195"/>
      <c r="R52" s="127"/>
      <c r="S52" s="129"/>
      <c r="T52" s="152"/>
      <c r="U52" s="196"/>
      <c r="V52" s="294">
        <f t="shared" ca="1" si="0"/>
        <v>45280.770833333336</v>
      </c>
      <c r="W52" s="335">
        <f t="shared" ca="1" si="1"/>
        <v>0</v>
      </c>
      <c r="X52" s="197">
        <f t="shared" ca="1" si="1"/>
        <v>0</v>
      </c>
    </row>
    <row r="53" spans="1:24" s="29" customFormat="1" x14ac:dyDescent="0.2">
      <c r="A53" s="324">
        <f ca="1">INDIRECT(ADDRESS(Данные!$A45,4,1,1,"Данные"), 1)</f>
        <v>45280.791666666664</v>
      </c>
      <c r="B53" s="353">
        <f ca="1">ROUND(INDIRECT(ADDRESS(Данные!$A45,B$1,1,1,"Данные"), 1),2)</f>
        <v>1244.42</v>
      </c>
      <c r="C53" s="353">
        <f ca="1">ROUND(INDIRECT(ADDRESS(Данные!$A45,C$1,1,1,"Данные"), 1),2)</f>
        <v>828.31</v>
      </c>
      <c r="D53" s="152">
        <f ca="1">(B53-B51)*D$10</f>
        <v>0</v>
      </c>
      <c r="E53" s="196">
        <f ca="1">(C53-C51)*D$10</f>
        <v>0</v>
      </c>
      <c r="F53" s="123"/>
      <c r="G53" s="129"/>
      <c r="H53" s="152">
        <f>(F53-F51)*H10/0.5</f>
        <v>0</v>
      </c>
      <c r="I53" s="195">
        <f>(G53-G51)*I10/0.5</f>
        <v>0</v>
      </c>
      <c r="J53" s="127"/>
      <c r="K53" s="129"/>
      <c r="L53" s="152">
        <f>(J53-J51)*L10/0.5</f>
        <v>0</v>
      </c>
      <c r="M53" s="196">
        <f>(K53-K51)*M10/0.5</f>
        <v>0</v>
      </c>
      <c r="N53" s="123"/>
      <c r="O53" s="128"/>
      <c r="P53" s="152">
        <f>(N53-N51)*P10/0.5</f>
        <v>0</v>
      </c>
      <c r="Q53" s="195">
        <f>(O53-O51)*Q10/0.5</f>
        <v>0</v>
      </c>
      <c r="R53" s="127"/>
      <c r="S53" s="129"/>
      <c r="T53" s="152">
        <f>(R53-R51)*T10/0.5</f>
        <v>0</v>
      </c>
      <c r="U53" s="196">
        <f>(S53-S51)*U10/0.5</f>
        <v>0</v>
      </c>
      <c r="V53" s="294">
        <f t="shared" ca="1" si="0"/>
        <v>45280.791666666664</v>
      </c>
      <c r="W53" s="335">
        <f t="shared" ca="1" si="1"/>
        <v>0</v>
      </c>
      <c r="X53" s="197">
        <f t="shared" ca="1" si="1"/>
        <v>0</v>
      </c>
    </row>
    <row r="54" spans="1:24" s="29" customFormat="1" x14ac:dyDescent="0.2">
      <c r="A54" s="324">
        <f ca="1">INDIRECT(ADDRESS(Данные!$A46,4,1,1,"Данные"), 1)</f>
        <v>45280.8125</v>
      </c>
      <c r="B54" s="353">
        <f ca="1">ROUND(INDIRECT(ADDRESS(Данные!$A46,B$1,1,1,"Данные"), 1),2)</f>
        <v>1244.42</v>
      </c>
      <c r="C54" s="353">
        <f ca="1">ROUND(INDIRECT(ADDRESS(Данные!$A46,C$1,1,1,"Данные"), 1),2)</f>
        <v>828.31</v>
      </c>
      <c r="D54" s="152">
        <f ca="1">(B54-B53)*D$10</f>
        <v>0</v>
      </c>
      <c r="E54" s="196">
        <f ca="1">(C54-C53)*D$10</f>
        <v>0</v>
      </c>
      <c r="F54" s="123"/>
      <c r="G54" s="129"/>
      <c r="H54" s="152"/>
      <c r="I54" s="195"/>
      <c r="J54" s="127"/>
      <c r="K54" s="129"/>
      <c r="L54" s="152"/>
      <c r="M54" s="196"/>
      <c r="N54" s="123"/>
      <c r="O54" s="128"/>
      <c r="P54" s="152"/>
      <c r="Q54" s="195"/>
      <c r="R54" s="127"/>
      <c r="S54" s="129"/>
      <c r="T54" s="152"/>
      <c r="U54" s="196"/>
      <c r="V54" s="294">
        <f t="shared" ca="1" si="0"/>
        <v>45280.8125</v>
      </c>
      <c r="W54" s="335">
        <f t="shared" ca="1" si="1"/>
        <v>0</v>
      </c>
      <c r="X54" s="197">
        <f t="shared" ca="1" si="1"/>
        <v>0</v>
      </c>
    </row>
    <row r="55" spans="1:24" s="29" customFormat="1" x14ac:dyDescent="0.2">
      <c r="A55" s="324">
        <f ca="1">INDIRECT(ADDRESS(Данные!$A47,4,1,1,"Данные"), 1)</f>
        <v>45280.833333333336</v>
      </c>
      <c r="B55" s="353">
        <f ca="1">ROUND(INDIRECT(ADDRESS(Данные!$A47,B$1,1,1,"Данные"), 1),2)</f>
        <v>1244.42</v>
      </c>
      <c r="C55" s="353">
        <f ca="1">ROUND(INDIRECT(ADDRESS(Данные!$A47,C$1,1,1,"Данные"), 1),2)</f>
        <v>828.31</v>
      </c>
      <c r="D55" s="152">
        <f ca="1">(B55-B53)*D$10</f>
        <v>0</v>
      </c>
      <c r="E55" s="196">
        <f ca="1">(C55-C53)*D$10</f>
        <v>0</v>
      </c>
      <c r="F55" s="123"/>
      <c r="G55" s="129"/>
      <c r="H55" s="251">
        <f>(F55-F53)*H10/0.5</f>
        <v>0</v>
      </c>
      <c r="I55" s="250">
        <f>(G55-G53)*I10/0.5</f>
        <v>0</v>
      </c>
      <c r="J55" s="127"/>
      <c r="K55" s="129"/>
      <c r="L55" s="251">
        <f>(J55-J53)*L10/0.5</f>
        <v>0</v>
      </c>
      <c r="M55" s="252">
        <f>(K55-K53)*M10/0.5</f>
        <v>0</v>
      </c>
      <c r="N55" s="123"/>
      <c r="O55" s="128"/>
      <c r="P55" s="251">
        <f>(N55-N53)*P10/0.5</f>
        <v>0</v>
      </c>
      <c r="Q55" s="250">
        <f>(O55-O53)*Q10/0.5</f>
        <v>0</v>
      </c>
      <c r="R55" s="127"/>
      <c r="S55" s="129"/>
      <c r="T55" s="251">
        <f>(R55-R53)*T10/0.5</f>
        <v>0</v>
      </c>
      <c r="U55" s="252">
        <f>(S55-S53)*U10/0.5</f>
        <v>0</v>
      </c>
      <c r="V55" s="294">
        <f t="shared" ca="1" si="0"/>
        <v>45280.833333333336</v>
      </c>
      <c r="W55" s="335">
        <f t="shared" ca="1" si="1"/>
        <v>0</v>
      </c>
      <c r="X55" s="197">
        <f t="shared" ca="1" si="1"/>
        <v>0</v>
      </c>
    </row>
    <row r="56" spans="1:24" s="29" customFormat="1" x14ac:dyDescent="0.2">
      <c r="A56" s="324">
        <f ca="1">INDIRECT(ADDRESS(Данные!$A48,4,1,1,"Данные"), 1)</f>
        <v>45280.854166666664</v>
      </c>
      <c r="B56" s="353">
        <f ca="1">ROUND(INDIRECT(ADDRESS(Данные!$A48,B$1,1,1,"Данные"), 1),2)</f>
        <v>1244.42</v>
      </c>
      <c r="C56" s="353">
        <f ca="1">ROUND(INDIRECT(ADDRESS(Данные!$A48,C$1,1,1,"Данные"), 1),2)</f>
        <v>828.31</v>
      </c>
      <c r="D56" s="152">
        <f ca="1">(B56-B55)*D$10</f>
        <v>0</v>
      </c>
      <c r="E56" s="196">
        <f ca="1">(C56-C55)*D$10</f>
        <v>0</v>
      </c>
      <c r="F56" s="123"/>
      <c r="G56" s="129"/>
      <c r="H56" s="251"/>
      <c r="I56" s="250"/>
      <c r="J56" s="127"/>
      <c r="K56" s="129"/>
      <c r="L56" s="251"/>
      <c r="M56" s="252"/>
      <c r="N56" s="123"/>
      <c r="O56" s="128"/>
      <c r="P56" s="251"/>
      <c r="Q56" s="250"/>
      <c r="R56" s="127"/>
      <c r="S56" s="129"/>
      <c r="T56" s="251"/>
      <c r="U56" s="252"/>
      <c r="V56" s="294">
        <f t="shared" ca="1" si="0"/>
        <v>45280.854166666664</v>
      </c>
      <c r="W56" s="335">
        <f t="shared" ca="1" si="1"/>
        <v>0</v>
      </c>
      <c r="X56" s="197">
        <f t="shared" ca="1" si="1"/>
        <v>0</v>
      </c>
    </row>
    <row r="57" spans="1:24" s="29" customFormat="1" x14ac:dyDescent="0.2">
      <c r="A57" s="324">
        <f ca="1">INDIRECT(ADDRESS(Данные!$A49,4,1,1,"Данные"), 1)</f>
        <v>45280.875</v>
      </c>
      <c r="B57" s="353">
        <f ca="1">ROUND(INDIRECT(ADDRESS(Данные!$A49,B$1,1,1,"Данные"), 1),2)</f>
        <v>1244.42</v>
      </c>
      <c r="C57" s="353">
        <f ca="1">ROUND(INDIRECT(ADDRESS(Данные!$A49,C$1,1,1,"Данные"), 1),2)</f>
        <v>828.31</v>
      </c>
      <c r="D57" s="152">
        <f ca="1">(B57-B55)*D$10</f>
        <v>0</v>
      </c>
      <c r="E57" s="196">
        <f ca="1">(C57-C55)*D$10</f>
        <v>0</v>
      </c>
      <c r="F57" s="123"/>
      <c r="G57" s="129"/>
      <c r="H57" s="152">
        <f>(F57-F55)*H10/0.5</f>
        <v>0</v>
      </c>
      <c r="I57" s="195">
        <f>(G57-G55)*I10/0.5</f>
        <v>0</v>
      </c>
      <c r="J57" s="127"/>
      <c r="K57" s="129"/>
      <c r="L57" s="152">
        <f>(J57-J55)*L10/0.5</f>
        <v>0</v>
      </c>
      <c r="M57" s="196">
        <f>(K57-K55)*M10/0.5</f>
        <v>0</v>
      </c>
      <c r="N57" s="123"/>
      <c r="O57" s="128"/>
      <c r="P57" s="152">
        <f>(N57-N55)*P10/0.5</f>
        <v>0</v>
      </c>
      <c r="Q57" s="195">
        <f>(O57-O55)*Q10/0.5</f>
        <v>0</v>
      </c>
      <c r="R57" s="127"/>
      <c r="S57" s="129"/>
      <c r="T57" s="152">
        <f>(R57-R55)*T10/0.5</f>
        <v>0</v>
      </c>
      <c r="U57" s="196">
        <f>(S57-S55)*U10/0.5</f>
        <v>0</v>
      </c>
      <c r="V57" s="294">
        <f t="shared" ca="1" si="0"/>
        <v>45280.875</v>
      </c>
      <c r="W57" s="335">
        <f t="shared" ca="1" si="1"/>
        <v>0</v>
      </c>
      <c r="X57" s="197">
        <f t="shared" ca="1" si="1"/>
        <v>0</v>
      </c>
    </row>
    <row r="58" spans="1:24" s="29" customFormat="1" x14ac:dyDescent="0.2">
      <c r="A58" s="324">
        <f ca="1">INDIRECT(ADDRESS(Данные!$A50,4,1,1,"Данные"), 1)</f>
        <v>45280.895833333336</v>
      </c>
      <c r="B58" s="353">
        <f ca="1">ROUND(INDIRECT(ADDRESS(Данные!$A50,B$1,1,1,"Данные"), 1),2)</f>
        <v>1244.42</v>
      </c>
      <c r="C58" s="353">
        <f ca="1">ROUND(INDIRECT(ADDRESS(Данные!$A50,C$1,1,1,"Данные"), 1),2)</f>
        <v>828.31</v>
      </c>
      <c r="D58" s="152">
        <f ca="1">(B58-B57)*D$10</f>
        <v>0</v>
      </c>
      <c r="E58" s="196">
        <f ca="1">(C58-C57)*D$10</f>
        <v>0</v>
      </c>
      <c r="F58" s="123"/>
      <c r="G58" s="129"/>
      <c r="H58" s="152">
        <f>(F58-F57)*H10/0.5</f>
        <v>0</v>
      </c>
      <c r="I58" s="195">
        <f>(G58-G57)*I10/0.5</f>
        <v>0</v>
      </c>
      <c r="J58" s="127"/>
      <c r="K58" s="129"/>
      <c r="L58" s="152">
        <f>(J58-J57)*L10/0.5</f>
        <v>0</v>
      </c>
      <c r="M58" s="196">
        <f>(K58-K57)*M10/0.5</f>
        <v>0</v>
      </c>
      <c r="N58" s="123"/>
      <c r="O58" s="128"/>
      <c r="P58" s="152">
        <f>(N58-N57)*P10/0.5</f>
        <v>0</v>
      </c>
      <c r="Q58" s="195">
        <f>(O58-O57)*Q10/0.5</f>
        <v>0</v>
      </c>
      <c r="R58" s="127"/>
      <c r="S58" s="129"/>
      <c r="T58" s="152">
        <f>(R58-R57)*T10/0.5</f>
        <v>0</v>
      </c>
      <c r="U58" s="196">
        <f>(S58-S57)*U10/0.5</f>
        <v>0</v>
      </c>
      <c r="V58" s="294">
        <f t="shared" ca="1" si="0"/>
        <v>45280.895833333336</v>
      </c>
      <c r="W58" s="335">
        <f t="shared" ca="1" si="1"/>
        <v>0</v>
      </c>
      <c r="X58" s="197">
        <f t="shared" ca="1" si="1"/>
        <v>0</v>
      </c>
    </row>
    <row r="59" spans="1:24" s="30" customFormat="1" x14ac:dyDescent="0.2">
      <c r="A59" s="324">
        <f ca="1">INDIRECT(ADDRESS(Данные!$A51,4,1,1,"Данные"), 1)</f>
        <v>45280.916666666664</v>
      </c>
      <c r="B59" s="353">
        <f ca="1">ROUND(INDIRECT(ADDRESS(Данные!$A51,B$1,1,1,"Данные"), 1),2)</f>
        <v>1244.42</v>
      </c>
      <c r="C59" s="353">
        <f ca="1">ROUND(INDIRECT(ADDRESS(Данные!$A51,C$1,1,1,"Данные"), 1),2)</f>
        <v>828.31</v>
      </c>
      <c r="D59" s="152">
        <f ca="1">(B59-B57)*D$10</f>
        <v>0</v>
      </c>
      <c r="E59" s="196">
        <f ca="1">(C59-C57)*D$10</f>
        <v>0</v>
      </c>
      <c r="F59" s="123"/>
      <c r="G59" s="129"/>
      <c r="H59" s="152">
        <f>(F59-F58)*H10/0.5</f>
        <v>0</v>
      </c>
      <c r="I59" s="195">
        <f>(G59-G58)*I10/0.5</f>
        <v>0</v>
      </c>
      <c r="J59" s="127"/>
      <c r="K59" s="129"/>
      <c r="L59" s="152">
        <f>(J59-J58)*L10/0.5</f>
        <v>0</v>
      </c>
      <c r="M59" s="196">
        <f>(K59-K58)*M10/0.5</f>
        <v>0</v>
      </c>
      <c r="N59" s="123"/>
      <c r="O59" s="128"/>
      <c r="P59" s="152">
        <f>(N59-N58)*P10/0.5</f>
        <v>0</v>
      </c>
      <c r="Q59" s="195">
        <f>(O59-O58)*Q10/0.5</f>
        <v>0</v>
      </c>
      <c r="R59" s="127"/>
      <c r="S59" s="129"/>
      <c r="T59" s="152">
        <f>(R59-R58)*T10/0.5</f>
        <v>0</v>
      </c>
      <c r="U59" s="196">
        <f>(S59-S58)*U10/0.5</f>
        <v>0</v>
      </c>
      <c r="V59" s="294">
        <f t="shared" ca="1" si="0"/>
        <v>45280.916666666664</v>
      </c>
      <c r="W59" s="335">
        <f t="shared" ca="1" si="1"/>
        <v>0</v>
      </c>
      <c r="X59" s="197">
        <f t="shared" ca="1" si="1"/>
        <v>0</v>
      </c>
    </row>
    <row r="60" spans="1:24" s="29" customFormat="1" x14ac:dyDescent="0.2">
      <c r="A60" s="324">
        <f ca="1">INDIRECT(ADDRESS(Данные!$A52,4,1,1,"Данные"), 1)</f>
        <v>45280.9375</v>
      </c>
      <c r="B60" s="353">
        <f ca="1">ROUND(INDIRECT(ADDRESS(Данные!$A52,B$1,1,1,"Данные"), 1),2)</f>
        <v>1244.42</v>
      </c>
      <c r="C60" s="353">
        <f ca="1">ROUND(INDIRECT(ADDRESS(Данные!$A52,C$1,1,1,"Данные"), 1),2)</f>
        <v>828.31</v>
      </c>
      <c r="D60" s="152">
        <f ca="1">(B60-B59)*D$10</f>
        <v>0</v>
      </c>
      <c r="E60" s="196">
        <f ca="1">(C60-C59)*D$10</f>
        <v>0</v>
      </c>
      <c r="F60" s="123"/>
      <c r="G60" s="129"/>
      <c r="H60" s="152">
        <f>(F60-F59)*H10/0.5</f>
        <v>0</v>
      </c>
      <c r="I60" s="195">
        <f>(G60-G59)*I10/0.5</f>
        <v>0</v>
      </c>
      <c r="J60" s="127"/>
      <c r="K60" s="129"/>
      <c r="L60" s="152">
        <f>(J60-J59)*L10/0.5</f>
        <v>0</v>
      </c>
      <c r="M60" s="196">
        <f>(K60-K59)*M10/0.5</f>
        <v>0</v>
      </c>
      <c r="N60" s="123"/>
      <c r="O60" s="128"/>
      <c r="P60" s="152">
        <f>(N60-N59)*P10/0.5</f>
        <v>0</v>
      </c>
      <c r="Q60" s="195">
        <f>(O60-O59)*Q10/0.5</f>
        <v>0</v>
      </c>
      <c r="R60" s="127"/>
      <c r="S60" s="129"/>
      <c r="T60" s="152">
        <f>(R60-R59)*T10/0.5</f>
        <v>0</v>
      </c>
      <c r="U60" s="196">
        <f>(S60-S59)*U10/0.5</f>
        <v>0</v>
      </c>
      <c r="V60" s="294">
        <f t="shared" ca="1" si="0"/>
        <v>45280.9375</v>
      </c>
      <c r="W60" s="335">
        <f t="shared" ca="1" si="1"/>
        <v>0</v>
      </c>
      <c r="X60" s="197">
        <f t="shared" ca="1" si="1"/>
        <v>0</v>
      </c>
    </row>
    <row r="61" spans="1:24" s="30" customFormat="1" x14ac:dyDescent="0.2">
      <c r="A61" s="324">
        <f ca="1">INDIRECT(ADDRESS(Данные!$A53,4,1,1,"Данные"), 1)</f>
        <v>45280.958333333336</v>
      </c>
      <c r="B61" s="353">
        <f ca="1">ROUND(INDIRECT(ADDRESS(Данные!$A53,B$1,1,1,"Данные"), 1),2)</f>
        <v>1244.42</v>
      </c>
      <c r="C61" s="353">
        <f ca="1">ROUND(INDIRECT(ADDRESS(Данные!$A53,C$1,1,1,"Данные"), 1),2)</f>
        <v>828.31</v>
      </c>
      <c r="D61" s="152">
        <f ca="1">(B61-B59)*D$10</f>
        <v>0</v>
      </c>
      <c r="E61" s="196">
        <f ca="1">(C61-C59)*D$10</f>
        <v>0</v>
      </c>
      <c r="F61" s="123"/>
      <c r="G61" s="129"/>
      <c r="H61" s="152">
        <f>(F61-F60)*H10/0.5</f>
        <v>0</v>
      </c>
      <c r="I61" s="195">
        <f>(G61-G60)*I10/0.5</f>
        <v>0</v>
      </c>
      <c r="J61" s="127"/>
      <c r="K61" s="129"/>
      <c r="L61" s="152">
        <f>(J61-J60)*L10/0.5</f>
        <v>0</v>
      </c>
      <c r="M61" s="196">
        <f>(K61-K60)*M10/0.5</f>
        <v>0</v>
      </c>
      <c r="N61" s="123"/>
      <c r="O61" s="128"/>
      <c r="P61" s="152">
        <f>(N61-N60)*P10/0.5</f>
        <v>0</v>
      </c>
      <c r="Q61" s="195">
        <f>(O61-O60)*Q10/0.5</f>
        <v>0</v>
      </c>
      <c r="R61" s="127"/>
      <c r="S61" s="129"/>
      <c r="T61" s="152">
        <f>(R61-R60)*T10/0.5</f>
        <v>0</v>
      </c>
      <c r="U61" s="196">
        <f>(S61-S60)*U10/0.5</f>
        <v>0</v>
      </c>
      <c r="V61" s="294">
        <f t="shared" ca="1" si="0"/>
        <v>45280.958333333336</v>
      </c>
      <c r="W61" s="335">
        <f t="shared" ca="1" si="1"/>
        <v>0</v>
      </c>
      <c r="X61" s="197">
        <f t="shared" ca="1" si="1"/>
        <v>0</v>
      </c>
    </row>
    <row r="62" spans="1:24" s="30" customFormat="1" x14ac:dyDescent="0.2">
      <c r="A62" s="324">
        <f ca="1">INDIRECT(ADDRESS(Данные!$A54,4,1,1,"Данные"), 1)</f>
        <v>45280.979166666664</v>
      </c>
      <c r="B62" s="353">
        <f ca="1">ROUND(INDIRECT(ADDRESS(Данные!$A54,B$1,1,1,"Данные"), 1),2)</f>
        <v>1244.42</v>
      </c>
      <c r="C62" s="353">
        <f ca="1">ROUND(INDIRECT(ADDRESS(Данные!$A54,C$1,1,1,"Данные"), 1),2)</f>
        <v>828.31</v>
      </c>
      <c r="D62" s="152">
        <f ca="1">(B62-B61)*D$10</f>
        <v>0</v>
      </c>
      <c r="E62" s="196">
        <f ca="1">(C62-C61)*D$10</f>
        <v>0</v>
      </c>
      <c r="F62" s="123"/>
      <c r="G62" s="129"/>
      <c r="H62" s="152"/>
      <c r="I62" s="195"/>
      <c r="J62" s="127"/>
      <c r="K62" s="129"/>
      <c r="L62" s="152"/>
      <c r="M62" s="196"/>
      <c r="N62" s="123"/>
      <c r="O62" s="128"/>
      <c r="P62" s="152"/>
      <c r="Q62" s="195"/>
      <c r="R62" s="127"/>
      <c r="S62" s="129"/>
      <c r="T62" s="152"/>
      <c r="U62" s="196"/>
      <c r="V62" s="294">
        <f t="shared" ca="1" si="0"/>
        <v>45280.979166666664</v>
      </c>
      <c r="W62" s="335">
        <f t="shared" ca="1" si="1"/>
        <v>0</v>
      </c>
      <c r="X62" s="197">
        <f t="shared" ca="1" si="1"/>
        <v>0</v>
      </c>
    </row>
    <row r="63" spans="1:24" s="29" customFormat="1" ht="13.5" thickBot="1" x14ac:dyDescent="0.25">
      <c r="A63" s="325">
        <f ca="1">INDIRECT(ADDRESS(Данные!$A55,4,1,1,"Данные"), 1)</f>
        <v>45281</v>
      </c>
      <c r="B63" s="355">
        <f ca="1">ROUND(INDIRECT(ADDRESS(Данные!$A55,B$1,1,1,"Данные"), 1),2)</f>
        <v>1244.42</v>
      </c>
      <c r="C63" s="355">
        <f ca="1">ROUND(INDIRECT(ADDRESS(Данные!$A55,C$1,1,1,"Данные"), 1),2)</f>
        <v>828.31</v>
      </c>
      <c r="D63" s="287">
        <f ca="1">(B63-B61)*D$10</f>
        <v>0</v>
      </c>
      <c r="E63" s="291">
        <f ca="1">(C63-C61)*D$10</f>
        <v>0</v>
      </c>
      <c r="F63" s="263"/>
      <c r="G63" s="130"/>
      <c r="H63" s="287">
        <f>(F63-F61)*H10/0.5</f>
        <v>0</v>
      </c>
      <c r="I63" s="262">
        <f>(G63-G61)*I10/0.5</f>
        <v>0</v>
      </c>
      <c r="J63" s="288"/>
      <c r="K63" s="130"/>
      <c r="L63" s="287">
        <f>(J63-J61)*L10/0.5</f>
        <v>0</v>
      </c>
      <c r="M63" s="291">
        <f>(K63-K61)*M10/0.5</f>
        <v>0</v>
      </c>
      <c r="N63" s="263"/>
      <c r="O63" s="131"/>
      <c r="P63" s="287">
        <f>(N63-N61)*P10/0.5</f>
        <v>0</v>
      </c>
      <c r="Q63" s="262">
        <f>(O63-O61)*Q10/0.5</f>
        <v>0</v>
      </c>
      <c r="R63" s="288"/>
      <c r="S63" s="130"/>
      <c r="T63" s="287">
        <f>(R63-R61)*T10/0.5</f>
        <v>0</v>
      </c>
      <c r="U63" s="291">
        <f>(S63-S61)*U10/0.5</f>
        <v>0</v>
      </c>
      <c r="V63" s="295">
        <f t="shared" ca="1" si="0"/>
        <v>45281</v>
      </c>
      <c r="W63" s="336">
        <f t="shared" ca="1" si="1"/>
        <v>0</v>
      </c>
      <c r="X63" s="333">
        <f ca="1">E63+I63+M63+Q63+U63</f>
        <v>0</v>
      </c>
    </row>
    <row r="64" spans="1:24" s="29" customFormat="1" x14ac:dyDescent="0.2">
      <c r="A64" s="126"/>
      <c r="B64" s="126" t="s">
        <v>2</v>
      </c>
      <c r="C64" s="126"/>
      <c r="D64" s="126" t="s">
        <v>2</v>
      </c>
      <c r="E64" s="126"/>
      <c r="F64" s="126"/>
      <c r="G64" s="126"/>
      <c r="H64" s="126" t="s">
        <v>2</v>
      </c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 t="s">
        <v>2</v>
      </c>
      <c r="X64" s="126"/>
    </row>
    <row r="65" spans="1:27" s="29" customFormat="1" x14ac:dyDescent="0.2">
      <c r="A65" s="126" t="s">
        <v>2</v>
      </c>
      <c r="B65" s="126"/>
      <c r="C65" s="154" t="s">
        <v>27</v>
      </c>
      <c r="D65" s="269">
        <f ca="1">D$17+D$19+D$21+D$23+D$25+D$27+D$29+D$31+D$33+D$35+D$37+D$39+D$41+D$43+D$45+D$47+D$49+D$51+D$53+D$55+D$57+D$59+D$61+D$63</f>
        <v>0</v>
      </c>
      <c r="E65" s="269">
        <f ca="1">E$17+E$19+E$21+E$23+E$25+E$27+E$29+E$31+E$33+E$35+E$37+E$39+E$41+E$43+E$45+E$47+E$49+E$51+E$53+E$55+E$57+E$59+E$61+E$63</f>
        <v>0</v>
      </c>
      <c r="F65"/>
      <c r="G65" s="154" t="s">
        <v>27</v>
      </c>
      <c r="H65" s="269">
        <f t="shared" ref="H65:X65" si="2">H$17+H$19+H$21+H$23+H$25+H$27+H$29+H$31+H$33+H$35+H$37+H$39+H$41+H$43+H$45+H$47+H$49+H$51+H$53+H$55+H$57+H$59+H$61+H$63</f>
        <v>0</v>
      </c>
      <c r="I65" s="269">
        <f t="shared" si="2"/>
        <v>0</v>
      </c>
      <c r="J65"/>
      <c r="K65" s="154" t="s">
        <v>27</v>
      </c>
      <c r="L65" s="269">
        <f t="shared" si="2"/>
        <v>0</v>
      </c>
      <c r="M65" s="269">
        <f t="shared" si="2"/>
        <v>0</v>
      </c>
      <c r="N65"/>
      <c r="O65" s="154" t="s">
        <v>27</v>
      </c>
      <c r="P65" s="269">
        <f t="shared" si="2"/>
        <v>0</v>
      </c>
      <c r="Q65" s="269">
        <f t="shared" si="2"/>
        <v>0</v>
      </c>
      <c r="R65"/>
      <c r="S65" s="154" t="s">
        <v>27</v>
      </c>
      <c r="T65" s="269">
        <f t="shared" si="2"/>
        <v>0</v>
      </c>
      <c r="U65" s="269">
        <f t="shared" si="2"/>
        <v>0</v>
      </c>
      <c r="V65"/>
      <c r="W65" s="269">
        <f t="shared" ca="1" si="2"/>
        <v>0</v>
      </c>
      <c r="X65" s="269">
        <f t="shared" ca="1" si="2"/>
        <v>0</v>
      </c>
    </row>
    <row r="66" spans="1:27" s="29" customFormat="1" x14ac:dyDescent="0.2">
      <c r="A66" s="198"/>
      <c r="B66" s="198"/>
      <c r="C66" s="198"/>
      <c r="D66" s="198" t="s">
        <v>29</v>
      </c>
      <c r="E66" s="198" t="s">
        <v>28</v>
      </c>
      <c r="F66" s="198"/>
      <c r="G66" s="198"/>
      <c r="H66" s="198" t="s">
        <v>29</v>
      </c>
      <c r="I66" s="198" t="s">
        <v>28</v>
      </c>
      <c r="J66" s="198"/>
      <c r="K66" s="198"/>
      <c r="L66" s="198" t="s">
        <v>29</v>
      </c>
      <c r="M66" s="198" t="s">
        <v>28</v>
      </c>
      <c r="N66" s="198"/>
      <c r="O66" s="198"/>
      <c r="P66" s="198" t="s">
        <v>29</v>
      </c>
      <c r="Q66" s="198" t="s">
        <v>28</v>
      </c>
      <c r="R66" s="198"/>
      <c r="S66" s="198"/>
      <c r="T66" s="198" t="s">
        <v>29</v>
      </c>
      <c r="U66" s="198" t="s">
        <v>28</v>
      </c>
      <c r="V66" s="146"/>
      <c r="W66" s="198" t="s">
        <v>29</v>
      </c>
      <c r="X66" s="198" t="s">
        <v>28</v>
      </c>
    </row>
    <row r="67" spans="1:27" s="29" customFormat="1" x14ac:dyDescent="0.2">
      <c r="A67" s="126"/>
      <c r="B67" s="126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</row>
    <row r="68" spans="1:27" s="29" customFormat="1" x14ac:dyDescent="0.2">
      <c r="A68" s="68"/>
      <c r="B68" s="63" t="s">
        <v>53</v>
      </c>
      <c r="C68" s="63"/>
      <c r="D68" s="63"/>
      <c r="E68" s="63"/>
      <c r="F68" s="64"/>
      <c r="G68" s="64"/>
      <c r="H68" s="79"/>
      <c r="I68" s="79" t="s">
        <v>81</v>
      </c>
      <c r="J68" s="79"/>
      <c r="K68" s="68"/>
      <c r="L68" s="68"/>
      <c r="M68" s="68"/>
      <c r="N68" s="256" t="s">
        <v>59</v>
      </c>
      <c r="O68" s="68"/>
      <c r="P68" s="68"/>
      <c r="Q68" s="64"/>
      <c r="R68" s="64"/>
      <c r="S68" s="64"/>
      <c r="T68" s="79"/>
      <c r="U68" s="68" t="s">
        <v>80</v>
      </c>
      <c r="V68" s="68"/>
      <c r="W68" s="126"/>
      <c r="X68" s="126"/>
    </row>
    <row r="69" spans="1:27" s="29" customFormat="1" x14ac:dyDescent="0.2">
      <c r="A69" s="68"/>
      <c r="B69" s="68"/>
      <c r="C69" s="68"/>
      <c r="D69" s="68"/>
      <c r="E69" s="68"/>
      <c r="F69" s="68" t="s">
        <v>30</v>
      </c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 t="s">
        <v>31</v>
      </c>
      <c r="S69" s="68"/>
      <c r="T69" s="68"/>
      <c r="U69" s="68"/>
      <c r="V69" s="68"/>
      <c r="W69" s="126"/>
      <c r="X69" s="126"/>
    </row>
    <row r="70" spans="1:27" s="29" customFormat="1" x14ac:dyDescent="0.2">
      <c r="A70" s="50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</row>
    <row r="71" spans="1:27" s="29" customFormat="1" x14ac:dyDescent="0.2">
      <c r="A71" s="20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</row>
    <row r="72" spans="1:27" s="29" customFormat="1" ht="18" x14ac:dyDescent="0.25">
      <c r="A72" s="20"/>
      <c r="B72" s="20"/>
      <c r="C72" s="20"/>
      <c r="D72" s="20"/>
      <c r="E72" s="20"/>
      <c r="F72" s="50"/>
      <c r="G72" s="32"/>
      <c r="H72" s="50"/>
      <c r="I72" s="20"/>
      <c r="J72" s="50"/>
      <c r="K72" s="33"/>
      <c r="L72" s="34"/>
      <c r="M72" s="35"/>
      <c r="N72" s="35"/>
      <c r="O72" s="50"/>
      <c r="P72" s="50"/>
      <c r="Q72" s="50"/>
      <c r="R72" s="20"/>
      <c r="S72" s="36"/>
      <c r="T72" s="50"/>
      <c r="U72" s="50"/>
      <c r="V72" s="50"/>
      <c r="W72" s="50"/>
      <c r="X72" s="50"/>
      <c r="Y72" s="50"/>
      <c r="Z72" s="50"/>
      <c r="AA72" s="50"/>
    </row>
    <row r="73" spans="1:27" s="29" customFormat="1" x14ac:dyDescent="0.2">
      <c r="A73" s="50"/>
      <c r="B73" s="50"/>
      <c r="C73" s="50"/>
      <c r="D73" s="50"/>
      <c r="E73" s="50"/>
      <c r="F73" s="37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37"/>
      <c r="V73" s="50"/>
      <c r="W73" s="50"/>
      <c r="X73" s="50"/>
      <c r="Y73" s="50"/>
      <c r="Z73" s="50"/>
      <c r="AA73" s="50"/>
    </row>
    <row r="74" spans="1:27" s="29" customFormat="1" ht="18.75" x14ac:dyDescent="0.3">
      <c r="A74" s="50"/>
      <c r="B74" s="50"/>
      <c r="C74" s="38"/>
      <c r="D74" s="50"/>
      <c r="E74" s="50"/>
      <c r="F74" s="50"/>
      <c r="G74" s="50"/>
      <c r="H74" s="50"/>
      <c r="I74" s="50"/>
      <c r="J74" s="50"/>
      <c r="K74" s="20"/>
      <c r="L74" s="50"/>
      <c r="M74" s="50"/>
      <c r="N74" s="50"/>
      <c r="O74" s="32"/>
      <c r="P74" s="50"/>
      <c r="Q74" s="20"/>
      <c r="R74" s="50"/>
      <c r="S74" s="50"/>
      <c r="T74" s="50"/>
      <c r="U74" s="50"/>
      <c r="V74" s="50"/>
      <c r="W74" s="50"/>
      <c r="X74" s="50"/>
      <c r="Y74" s="50"/>
      <c r="Z74" s="50"/>
      <c r="AA74" s="50"/>
    </row>
    <row r="75" spans="1:27" s="29" customFormat="1" x14ac:dyDescent="0.2">
      <c r="A75" s="50"/>
      <c r="B75" s="37"/>
      <c r="C75" s="50"/>
      <c r="D75" s="50"/>
      <c r="E75" s="50"/>
      <c r="F75" s="50"/>
      <c r="G75" s="50"/>
      <c r="H75" s="50"/>
      <c r="I75" s="50"/>
      <c r="J75" s="50"/>
      <c r="K75" s="20"/>
      <c r="L75" s="20"/>
      <c r="M75" s="50"/>
      <c r="N75" s="50"/>
      <c r="O75" s="2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</row>
    <row r="76" spans="1:27" s="29" customFormat="1" x14ac:dyDescent="0.2">
      <c r="A76" s="52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2"/>
      <c r="W76" s="50"/>
      <c r="X76" s="50"/>
      <c r="Y76" s="50"/>
      <c r="Z76" s="50"/>
      <c r="AA76" s="50"/>
    </row>
    <row r="77" spans="1:27" s="29" customFormat="1" x14ac:dyDescent="0.2">
      <c r="A77" s="52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2"/>
      <c r="W77" s="50"/>
      <c r="X77" s="50"/>
      <c r="Y77" s="50"/>
      <c r="Z77" s="50"/>
      <c r="AA77" s="50"/>
    </row>
    <row r="78" spans="1:27" s="29" customFormat="1" x14ac:dyDescent="0.2">
      <c r="A78" s="52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2"/>
      <c r="W78" s="50"/>
      <c r="X78" s="50"/>
      <c r="Y78" s="50"/>
      <c r="Z78" s="50"/>
      <c r="AA78" s="50"/>
    </row>
    <row r="79" spans="1:27" s="29" customFormat="1" x14ac:dyDescent="0.2">
      <c r="A79" s="52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2"/>
      <c r="W79" s="50"/>
      <c r="X79" s="50"/>
      <c r="Y79" s="50"/>
      <c r="Z79" s="50"/>
      <c r="AA79" s="50"/>
    </row>
    <row r="80" spans="1:27" s="29" customFormat="1" x14ac:dyDescent="0.2">
      <c r="A80" s="52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2"/>
      <c r="W80" s="50"/>
      <c r="X80" s="50"/>
      <c r="Y80" s="50"/>
      <c r="Z80" s="50"/>
      <c r="AA80" s="50"/>
    </row>
    <row r="81" spans="1:27" s="29" customFormat="1" x14ac:dyDescent="0.2">
      <c r="A81" s="52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2"/>
      <c r="W81" s="50"/>
      <c r="X81" s="50"/>
      <c r="Y81" s="50"/>
      <c r="Z81" s="50"/>
      <c r="AA81" s="50"/>
    </row>
    <row r="82" spans="1:27" s="29" customFormat="1" x14ac:dyDescent="0.2">
      <c r="A82" s="52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2"/>
      <c r="W82" s="50"/>
      <c r="X82" s="50"/>
      <c r="Y82" s="50"/>
      <c r="Z82" s="50"/>
      <c r="AA82" s="50"/>
    </row>
    <row r="83" spans="1:27" s="29" customFormat="1" x14ac:dyDescent="0.2">
      <c r="A83" s="52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2"/>
      <c r="W83" s="53"/>
      <c r="X83" s="53"/>
      <c r="Y83" s="50"/>
      <c r="Z83" s="50"/>
      <c r="AA83" s="50"/>
    </row>
    <row r="84" spans="1:27" s="29" customFormat="1" x14ac:dyDescent="0.2">
      <c r="A84" s="52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2"/>
      <c r="W84" s="53"/>
      <c r="X84" s="53"/>
      <c r="Y84" s="50"/>
      <c r="Z84" s="50"/>
      <c r="AA84" s="50"/>
    </row>
    <row r="85" spans="1:27" s="29" customFormat="1" x14ac:dyDescent="0.2">
      <c r="A85" s="54"/>
      <c r="B85" s="55"/>
      <c r="C85" s="55"/>
      <c r="D85" s="50"/>
      <c r="E85" s="50"/>
      <c r="F85" s="55"/>
      <c r="G85" s="55"/>
      <c r="H85" s="50"/>
      <c r="I85" s="50"/>
      <c r="J85" s="55"/>
      <c r="K85" s="55"/>
      <c r="L85" s="50"/>
      <c r="M85" s="50"/>
      <c r="N85" s="55"/>
      <c r="O85" s="50"/>
      <c r="P85" s="50"/>
      <c r="Q85" s="50"/>
      <c r="R85" s="55"/>
      <c r="S85" s="55"/>
      <c r="T85" s="50"/>
      <c r="U85" s="50"/>
      <c r="V85" s="54"/>
      <c r="W85" s="50"/>
      <c r="X85" s="50"/>
      <c r="Y85" s="50"/>
      <c r="Z85" s="50"/>
      <c r="AA85" s="50"/>
    </row>
    <row r="86" spans="1:27" s="29" customFormat="1" x14ac:dyDescent="0.2">
      <c r="A86" s="53"/>
      <c r="B86" s="55"/>
      <c r="C86" s="55"/>
      <c r="D86" s="50"/>
      <c r="E86" s="50"/>
      <c r="F86" s="55"/>
      <c r="G86" s="55"/>
      <c r="H86" s="50"/>
      <c r="I86" s="50"/>
      <c r="J86" s="55"/>
      <c r="K86" s="55"/>
      <c r="L86" s="50"/>
      <c r="M86" s="50"/>
      <c r="N86" s="55"/>
      <c r="O86" s="50"/>
      <c r="P86" s="50"/>
      <c r="Q86" s="50"/>
      <c r="R86" s="55"/>
      <c r="S86" s="55"/>
      <c r="T86" s="50"/>
      <c r="U86" s="50"/>
      <c r="V86" s="53"/>
      <c r="W86" s="50"/>
      <c r="X86" s="50"/>
      <c r="Y86" s="50"/>
      <c r="Z86" s="50"/>
      <c r="AA86" s="50"/>
    </row>
    <row r="87" spans="1:27" s="29" customFormat="1" x14ac:dyDescent="0.2">
      <c r="A87" s="53"/>
      <c r="B87" s="55"/>
      <c r="C87" s="55"/>
      <c r="D87" s="50"/>
      <c r="E87" s="50"/>
      <c r="F87" s="55"/>
      <c r="G87" s="55"/>
      <c r="H87" s="50"/>
      <c r="I87" s="50"/>
      <c r="J87" s="55"/>
      <c r="K87" s="55"/>
      <c r="L87" s="50"/>
      <c r="M87" s="50"/>
      <c r="N87" s="55"/>
      <c r="O87" s="50"/>
      <c r="P87" s="50"/>
      <c r="Q87" s="50"/>
      <c r="R87" s="55"/>
      <c r="S87" s="55"/>
      <c r="T87" s="50"/>
      <c r="U87" s="50"/>
      <c r="V87" s="53"/>
      <c r="W87" s="50"/>
      <c r="X87" s="50"/>
      <c r="Y87" s="50"/>
      <c r="Z87" s="50"/>
      <c r="AA87" s="50"/>
    </row>
    <row r="88" spans="1:27" s="29" customFormat="1" x14ac:dyDescent="0.2">
      <c r="A88" s="53"/>
      <c r="B88" s="55"/>
      <c r="C88" s="55"/>
      <c r="D88" s="50"/>
      <c r="E88" s="50"/>
      <c r="F88" s="55"/>
      <c r="G88" s="55"/>
      <c r="H88" s="50"/>
      <c r="I88" s="50"/>
      <c r="J88" s="55"/>
      <c r="K88" s="55"/>
      <c r="L88" s="50"/>
      <c r="M88" s="50"/>
      <c r="N88" s="55"/>
      <c r="O88" s="50"/>
      <c r="P88" s="50"/>
      <c r="Q88" s="50"/>
      <c r="R88" s="55"/>
      <c r="S88" s="55"/>
      <c r="T88" s="50"/>
      <c r="U88" s="50"/>
      <c r="V88" s="53"/>
      <c r="W88" s="50"/>
      <c r="X88" s="50"/>
      <c r="Y88" s="50"/>
      <c r="Z88" s="50"/>
      <c r="AA88" s="50"/>
    </row>
    <row r="89" spans="1:27" s="29" customFormat="1" x14ac:dyDescent="0.2">
      <c r="A89" s="53"/>
      <c r="B89" s="55"/>
      <c r="C89" s="55"/>
      <c r="D89" s="50"/>
      <c r="E89" s="50"/>
      <c r="F89" s="55"/>
      <c r="G89" s="55"/>
      <c r="H89" s="50"/>
      <c r="I89" s="50"/>
      <c r="J89" s="55"/>
      <c r="K89" s="55"/>
      <c r="L89" s="50"/>
      <c r="M89" s="50"/>
      <c r="N89" s="55"/>
      <c r="O89" s="50"/>
      <c r="P89" s="50"/>
      <c r="Q89" s="50"/>
      <c r="R89" s="55"/>
      <c r="S89" s="55"/>
      <c r="T89" s="50"/>
      <c r="U89" s="50"/>
      <c r="V89" s="53"/>
      <c r="W89" s="50"/>
      <c r="X89" s="50"/>
      <c r="Y89" s="50"/>
      <c r="Z89" s="50"/>
      <c r="AA89" s="50"/>
    </row>
    <row r="90" spans="1:27" s="29" customFormat="1" x14ac:dyDescent="0.2">
      <c r="A90" s="53"/>
      <c r="B90" s="55"/>
      <c r="C90" s="55"/>
      <c r="D90" s="50"/>
      <c r="E90" s="50"/>
      <c r="F90" s="55"/>
      <c r="G90" s="55"/>
      <c r="H90" s="50"/>
      <c r="I90" s="50"/>
      <c r="J90" s="55"/>
      <c r="K90" s="55"/>
      <c r="L90" s="50"/>
      <c r="M90" s="50"/>
      <c r="N90" s="55"/>
      <c r="O90" s="50"/>
      <c r="P90" s="50"/>
      <c r="Q90" s="50"/>
      <c r="R90" s="55"/>
      <c r="S90" s="55"/>
      <c r="T90" s="50"/>
      <c r="U90" s="50"/>
      <c r="V90" s="53"/>
      <c r="W90" s="50"/>
      <c r="X90" s="50"/>
      <c r="Y90" s="50"/>
      <c r="Z90" s="50"/>
      <c r="AA90" s="50"/>
    </row>
    <row r="91" spans="1:27" s="29" customFormat="1" x14ac:dyDescent="0.2">
      <c r="A91" s="53"/>
      <c r="B91" s="55"/>
      <c r="C91" s="55"/>
      <c r="D91" s="50"/>
      <c r="E91" s="50"/>
      <c r="F91" s="55"/>
      <c r="G91" s="55"/>
      <c r="H91" s="50"/>
      <c r="I91" s="50"/>
      <c r="J91" s="55"/>
      <c r="K91" s="55"/>
      <c r="L91" s="50"/>
      <c r="M91" s="50"/>
      <c r="N91" s="55"/>
      <c r="O91" s="50"/>
      <c r="P91" s="50"/>
      <c r="Q91" s="50"/>
      <c r="R91" s="55"/>
      <c r="S91" s="55"/>
      <c r="T91" s="50"/>
      <c r="U91" s="50"/>
      <c r="V91" s="53"/>
      <c r="W91" s="50"/>
      <c r="X91" s="50"/>
      <c r="Y91" s="50"/>
      <c r="Z91" s="50"/>
      <c r="AA91" s="50"/>
    </row>
    <row r="92" spans="1:27" s="29" customFormat="1" x14ac:dyDescent="0.2">
      <c r="A92" s="53"/>
      <c r="B92" s="55"/>
      <c r="C92" s="55"/>
      <c r="D92" s="50"/>
      <c r="E92" s="50"/>
      <c r="F92" s="55"/>
      <c r="G92" s="55"/>
      <c r="H92" s="50"/>
      <c r="I92" s="50"/>
      <c r="J92" s="55"/>
      <c r="K92" s="55"/>
      <c r="L92" s="50"/>
      <c r="M92" s="50"/>
      <c r="N92" s="55"/>
      <c r="O92" s="50"/>
      <c r="P92" s="50"/>
      <c r="Q92" s="50"/>
      <c r="R92" s="55"/>
      <c r="S92" s="55"/>
      <c r="T92" s="50"/>
      <c r="U92" s="50"/>
      <c r="V92" s="53"/>
      <c r="W92" s="50"/>
      <c r="X92" s="50"/>
      <c r="Y92" s="50"/>
      <c r="Z92" s="50"/>
      <c r="AA92" s="50"/>
    </row>
    <row r="93" spans="1:27" s="29" customFormat="1" x14ac:dyDescent="0.2">
      <c r="A93" s="53"/>
      <c r="B93" s="55"/>
      <c r="C93" s="55"/>
      <c r="D93" s="50"/>
      <c r="E93" s="50"/>
      <c r="F93" s="55"/>
      <c r="G93" s="55"/>
      <c r="H93" s="50"/>
      <c r="I93" s="50"/>
      <c r="J93" s="55"/>
      <c r="K93" s="55"/>
      <c r="L93" s="50"/>
      <c r="M93" s="50"/>
      <c r="N93" s="55"/>
      <c r="O93" s="50"/>
      <c r="P93" s="50"/>
      <c r="Q93" s="50"/>
      <c r="R93" s="55"/>
      <c r="S93" s="55"/>
      <c r="T93" s="50"/>
      <c r="U93" s="50"/>
      <c r="V93" s="53"/>
      <c r="W93" s="50"/>
      <c r="X93" s="50"/>
      <c r="Y93" s="50"/>
      <c r="Z93" s="50"/>
      <c r="AA93" s="50"/>
    </row>
    <row r="94" spans="1:27" s="29" customFormat="1" x14ac:dyDescent="0.2">
      <c r="A94" s="54"/>
      <c r="B94" s="55"/>
      <c r="C94" s="55"/>
      <c r="D94" s="50"/>
      <c r="E94" s="50"/>
      <c r="F94" s="55"/>
      <c r="G94" s="55"/>
      <c r="H94" s="50"/>
      <c r="I94" s="50"/>
      <c r="J94" s="55"/>
      <c r="K94" s="55"/>
      <c r="L94" s="50"/>
      <c r="M94" s="50"/>
      <c r="N94" s="55"/>
      <c r="O94" s="50"/>
      <c r="P94" s="50"/>
      <c r="Q94" s="50"/>
      <c r="R94" s="55"/>
      <c r="S94" s="55"/>
      <c r="T94" s="50"/>
      <c r="U94" s="50"/>
      <c r="V94" s="54"/>
      <c r="W94" s="50"/>
      <c r="X94" s="50"/>
      <c r="Y94" s="50"/>
      <c r="Z94" s="50"/>
      <c r="AA94" s="50"/>
    </row>
    <row r="95" spans="1:27" s="29" customFormat="1" x14ac:dyDescent="0.2">
      <c r="A95" s="53"/>
      <c r="B95" s="55"/>
      <c r="C95" s="55"/>
      <c r="D95" s="50"/>
      <c r="E95" s="50"/>
      <c r="F95" s="55"/>
      <c r="G95" s="55"/>
      <c r="H95" s="50"/>
      <c r="I95" s="50"/>
      <c r="J95" s="55"/>
      <c r="K95" s="55"/>
      <c r="L95" s="50"/>
      <c r="M95" s="50"/>
      <c r="N95" s="55"/>
      <c r="O95" s="50"/>
      <c r="P95" s="50"/>
      <c r="Q95" s="50"/>
      <c r="R95" s="55"/>
      <c r="S95" s="55"/>
      <c r="T95" s="50"/>
      <c r="U95" s="50"/>
      <c r="V95" s="53"/>
      <c r="W95" s="50"/>
      <c r="X95" s="50"/>
      <c r="Y95" s="50"/>
      <c r="Z95" s="50"/>
      <c r="AA95" s="50"/>
    </row>
    <row r="96" spans="1:27" s="29" customFormat="1" x14ac:dyDescent="0.2">
      <c r="A96" s="53"/>
      <c r="B96" s="55"/>
      <c r="C96" s="55"/>
      <c r="D96" s="50"/>
      <c r="E96" s="50"/>
      <c r="F96" s="55"/>
      <c r="G96" s="55"/>
      <c r="H96" s="50"/>
      <c r="I96" s="50"/>
      <c r="J96" s="55"/>
      <c r="K96" s="55"/>
      <c r="L96" s="50"/>
      <c r="M96" s="50"/>
      <c r="N96" s="55"/>
      <c r="O96" s="50"/>
      <c r="P96" s="50"/>
      <c r="Q96" s="50"/>
      <c r="R96" s="55"/>
      <c r="S96" s="55"/>
      <c r="T96" s="50"/>
      <c r="U96" s="50"/>
      <c r="V96" s="53"/>
      <c r="W96" s="50"/>
      <c r="X96" s="50"/>
      <c r="Y96" s="50"/>
      <c r="Z96" s="50"/>
      <c r="AA96" s="50"/>
    </row>
    <row r="97" spans="1:27" s="29" customFormat="1" x14ac:dyDescent="0.2">
      <c r="A97" s="53"/>
      <c r="B97" s="55"/>
      <c r="C97" s="55"/>
      <c r="D97" s="50"/>
      <c r="E97" s="50"/>
      <c r="F97" s="55"/>
      <c r="G97" s="55"/>
      <c r="H97" s="50"/>
      <c r="I97" s="50"/>
      <c r="J97" s="55"/>
      <c r="K97" s="55"/>
      <c r="L97" s="50"/>
      <c r="M97" s="50"/>
      <c r="N97" s="55"/>
      <c r="O97" s="50"/>
      <c r="P97" s="50"/>
      <c r="Q97" s="50"/>
      <c r="R97" s="55"/>
      <c r="S97" s="55"/>
      <c r="T97" s="50"/>
      <c r="U97" s="50"/>
      <c r="V97" s="53"/>
      <c r="W97" s="50"/>
      <c r="X97" s="50"/>
      <c r="Y97" s="50"/>
      <c r="Z97" s="50"/>
      <c r="AA97" s="50"/>
    </row>
    <row r="98" spans="1:27" s="29" customFormat="1" x14ac:dyDescent="0.2">
      <c r="A98" s="53"/>
      <c r="B98" s="55"/>
      <c r="C98" s="55"/>
      <c r="D98" s="50"/>
      <c r="E98" s="50"/>
      <c r="F98" s="55"/>
      <c r="G98" s="55"/>
      <c r="H98" s="50"/>
      <c r="I98" s="50"/>
      <c r="J98" s="55"/>
      <c r="K98" s="55"/>
      <c r="L98" s="50"/>
      <c r="M98" s="50"/>
      <c r="N98" s="55"/>
      <c r="O98" s="50"/>
      <c r="P98" s="50"/>
      <c r="Q98" s="50"/>
      <c r="R98" s="55"/>
      <c r="S98" s="55"/>
      <c r="T98" s="50"/>
      <c r="U98" s="50"/>
      <c r="V98" s="53"/>
      <c r="W98" s="50"/>
      <c r="X98" s="50"/>
      <c r="Y98" s="50"/>
      <c r="Z98" s="50"/>
      <c r="AA98" s="50"/>
    </row>
    <row r="99" spans="1:27" s="29" customFormat="1" x14ac:dyDescent="0.2">
      <c r="A99" s="53"/>
      <c r="B99" s="55"/>
      <c r="C99" s="55"/>
      <c r="D99" s="50"/>
      <c r="E99" s="50"/>
      <c r="F99" s="55"/>
      <c r="G99" s="55"/>
      <c r="H99" s="50"/>
      <c r="I99" s="50"/>
      <c r="J99" s="55"/>
      <c r="K99" s="55"/>
      <c r="L99" s="50"/>
      <c r="M99" s="50"/>
      <c r="N99" s="55"/>
      <c r="O99" s="50"/>
      <c r="P99" s="50"/>
      <c r="Q99" s="50"/>
      <c r="R99" s="55"/>
      <c r="S99" s="55"/>
      <c r="T99" s="50"/>
      <c r="U99" s="50"/>
      <c r="V99" s="53"/>
      <c r="W99" s="50"/>
      <c r="X99" s="50"/>
      <c r="Y99" s="50"/>
      <c r="Z99" s="50"/>
      <c r="AA99" s="50"/>
    </row>
    <row r="100" spans="1:27" s="29" customFormat="1" x14ac:dyDescent="0.2">
      <c r="A100" s="53"/>
      <c r="B100" s="55"/>
      <c r="C100" s="55"/>
      <c r="D100" s="50"/>
      <c r="E100" s="50"/>
      <c r="F100" s="55"/>
      <c r="G100" s="55"/>
      <c r="H100" s="50"/>
      <c r="I100" s="50"/>
      <c r="J100" s="55"/>
      <c r="K100" s="55"/>
      <c r="L100" s="50"/>
      <c r="M100" s="50"/>
      <c r="N100" s="55"/>
      <c r="O100" s="50"/>
      <c r="P100" s="50"/>
      <c r="Q100" s="50"/>
      <c r="R100" s="55"/>
      <c r="S100" s="55"/>
      <c r="T100" s="50"/>
      <c r="U100" s="50"/>
      <c r="V100" s="53"/>
      <c r="W100" s="50"/>
      <c r="X100" s="50"/>
      <c r="Y100" s="50"/>
      <c r="Z100" s="50"/>
      <c r="AA100" s="50"/>
    </row>
    <row r="101" spans="1:27" s="29" customFormat="1" x14ac:dyDescent="0.2">
      <c r="A101" s="53"/>
      <c r="B101" s="55"/>
      <c r="C101" s="55"/>
      <c r="D101" s="50"/>
      <c r="E101" s="50"/>
      <c r="F101" s="55"/>
      <c r="G101" s="55"/>
      <c r="H101" s="50"/>
      <c r="I101" s="50"/>
      <c r="J101" s="55"/>
      <c r="K101" s="55"/>
      <c r="L101" s="50"/>
      <c r="M101" s="50"/>
      <c r="N101" s="55"/>
      <c r="O101" s="50"/>
      <c r="P101" s="50"/>
      <c r="Q101" s="50"/>
      <c r="R101" s="55"/>
      <c r="S101" s="55"/>
      <c r="T101" s="50"/>
      <c r="U101" s="50"/>
      <c r="V101" s="53"/>
      <c r="W101" s="50"/>
      <c r="X101" s="50"/>
      <c r="Y101" s="50"/>
      <c r="Z101" s="50"/>
      <c r="AA101" s="50"/>
    </row>
    <row r="102" spans="1:27" s="29" customFormat="1" x14ac:dyDescent="0.2">
      <c r="A102" s="53"/>
      <c r="B102" s="55"/>
      <c r="C102" s="55"/>
      <c r="D102" s="50"/>
      <c r="E102" s="50"/>
      <c r="F102" s="55"/>
      <c r="G102" s="55"/>
      <c r="H102" s="50"/>
      <c r="I102" s="50"/>
      <c r="J102" s="55"/>
      <c r="K102" s="55"/>
      <c r="L102" s="50"/>
      <c r="M102" s="50"/>
      <c r="N102" s="55"/>
      <c r="O102" s="50"/>
      <c r="P102" s="50"/>
      <c r="Q102" s="50"/>
      <c r="R102" s="55"/>
      <c r="S102" s="55"/>
      <c r="T102" s="50"/>
      <c r="U102" s="50"/>
      <c r="V102" s="53"/>
      <c r="W102" s="50"/>
      <c r="X102" s="50"/>
      <c r="Y102" s="50"/>
      <c r="Z102" s="50"/>
      <c r="AA102" s="50"/>
    </row>
    <row r="103" spans="1:27" s="29" customFormat="1" x14ac:dyDescent="0.2">
      <c r="A103" s="53"/>
      <c r="B103" s="55"/>
      <c r="C103" s="55"/>
      <c r="D103" s="50"/>
      <c r="E103" s="50"/>
      <c r="F103" s="55"/>
      <c r="G103" s="55"/>
      <c r="H103" s="50"/>
      <c r="I103" s="50"/>
      <c r="J103" s="55"/>
      <c r="K103" s="55"/>
      <c r="L103" s="50"/>
      <c r="M103" s="50"/>
      <c r="N103" s="55"/>
      <c r="O103" s="50"/>
      <c r="P103" s="50"/>
      <c r="Q103" s="50"/>
      <c r="R103" s="55"/>
      <c r="S103" s="55"/>
      <c r="T103" s="50"/>
      <c r="U103" s="50"/>
      <c r="V103" s="53"/>
      <c r="W103" s="50"/>
      <c r="X103" s="50"/>
      <c r="Y103" s="50"/>
      <c r="Z103" s="50"/>
      <c r="AA103" s="50"/>
    </row>
    <row r="104" spans="1:27" s="29" customFormat="1" x14ac:dyDescent="0.2">
      <c r="A104" s="53"/>
      <c r="B104" s="55"/>
      <c r="C104" s="55"/>
      <c r="D104" s="56"/>
      <c r="E104" s="56"/>
      <c r="F104" s="55"/>
      <c r="G104" s="55"/>
      <c r="H104" s="56"/>
      <c r="I104" s="56"/>
      <c r="J104" s="55"/>
      <c r="K104" s="55"/>
      <c r="L104" s="56"/>
      <c r="M104" s="56"/>
      <c r="N104" s="55"/>
      <c r="O104" s="50"/>
      <c r="P104" s="56"/>
      <c r="Q104" s="56"/>
      <c r="R104" s="55"/>
      <c r="S104" s="55"/>
      <c r="T104" s="56"/>
      <c r="U104" s="56"/>
      <c r="V104" s="53"/>
      <c r="W104" s="50"/>
      <c r="X104" s="50"/>
      <c r="Y104" s="50"/>
      <c r="Z104" s="50"/>
      <c r="AA104" s="50"/>
    </row>
    <row r="105" spans="1:27" s="29" customFormat="1" x14ac:dyDescent="0.2">
      <c r="A105" s="53"/>
      <c r="B105" s="55"/>
      <c r="C105" s="55"/>
      <c r="D105" s="57"/>
      <c r="E105" s="57"/>
      <c r="F105" s="55"/>
      <c r="G105" s="55"/>
      <c r="H105" s="57"/>
      <c r="I105" s="57"/>
      <c r="J105" s="55"/>
      <c r="K105" s="55"/>
      <c r="L105" s="57"/>
      <c r="M105" s="57"/>
      <c r="N105" s="55"/>
      <c r="O105" s="50"/>
      <c r="P105" s="57"/>
      <c r="Q105" s="57"/>
      <c r="R105" s="55"/>
      <c r="S105" s="55"/>
      <c r="T105" s="57"/>
      <c r="U105" s="57"/>
      <c r="V105" s="53"/>
      <c r="W105" s="50"/>
      <c r="X105" s="50"/>
      <c r="Y105" s="50"/>
      <c r="Z105" s="50"/>
      <c r="AA105" s="50"/>
    </row>
    <row r="106" spans="1:27" s="29" customFormat="1" x14ac:dyDescent="0.2">
      <c r="A106" s="53"/>
      <c r="B106" s="55"/>
      <c r="C106" s="55"/>
      <c r="D106" s="50"/>
      <c r="E106" s="50"/>
      <c r="F106" s="55"/>
      <c r="G106" s="55"/>
      <c r="H106" s="50"/>
      <c r="I106" s="50"/>
      <c r="J106" s="55"/>
      <c r="K106" s="55"/>
      <c r="L106" s="50"/>
      <c r="M106" s="50"/>
      <c r="N106" s="55"/>
      <c r="O106" s="50"/>
      <c r="P106" s="50"/>
      <c r="Q106" s="50"/>
      <c r="R106" s="55"/>
      <c r="S106" s="55"/>
      <c r="T106" s="50"/>
      <c r="U106" s="50"/>
      <c r="V106" s="53"/>
      <c r="W106" s="50"/>
      <c r="X106" s="50"/>
      <c r="Y106" s="50"/>
      <c r="Z106" s="50"/>
      <c r="AA106" s="50"/>
    </row>
    <row r="107" spans="1:27" s="29" customFormat="1" x14ac:dyDescent="0.2">
      <c r="A107" s="53"/>
      <c r="B107" s="55"/>
      <c r="C107" s="55"/>
      <c r="D107" s="50"/>
      <c r="E107" s="50"/>
      <c r="F107" s="55"/>
      <c r="G107" s="55"/>
      <c r="H107" s="50"/>
      <c r="I107" s="50"/>
      <c r="J107" s="55"/>
      <c r="K107" s="55"/>
      <c r="L107" s="50"/>
      <c r="M107" s="50"/>
      <c r="N107" s="55"/>
      <c r="O107" s="50"/>
      <c r="P107" s="50"/>
      <c r="Q107" s="50"/>
      <c r="R107" s="55"/>
      <c r="S107" s="55"/>
      <c r="T107" s="50"/>
      <c r="U107" s="50"/>
      <c r="V107" s="53"/>
      <c r="W107" s="50"/>
      <c r="X107" s="50"/>
      <c r="Y107" s="50"/>
      <c r="Z107" s="50"/>
      <c r="AA107" s="50"/>
    </row>
    <row r="108" spans="1:27" s="29" customFormat="1" x14ac:dyDescent="0.2">
      <c r="A108" s="53"/>
      <c r="B108" s="55"/>
      <c r="C108" s="55"/>
      <c r="D108" s="50"/>
      <c r="E108" s="50"/>
      <c r="F108" s="55"/>
      <c r="G108" s="55"/>
      <c r="H108" s="50"/>
      <c r="I108" s="50"/>
      <c r="J108" s="55"/>
      <c r="K108" s="55"/>
      <c r="L108" s="50"/>
      <c r="M108" s="50"/>
      <c r="N108" s="55"/>
      <c r="O108" s="50"/>
      <c r="P108" s="50"/>
      <c r="Q108" s="50"/>
      <c r="R108" s="55"/>
      <c r="S108" s="55"/>
      <c r="T108" s="50"/>
      <c r="U108" s="50"/>
      <c r="V108" s="53"/>
      <c r="W108" s="50"/>
      <c r="X108" s="50"/>
      <c r="Y108" s="50"/>
      <c r="Z108" s="50"/>
      <c r="AA108" s="50"/>
    </row>
    <row r="109" spans="1:27" s="29" customFormat="1" x14ac:dyDescent="0.2">
      <c r="A109" s="53"/>
      <c r="B109" s="55"/>
      <c r="C109" s="55"/>
      <c r="D109" s="50"/>
      <c r="E109" s="50"/>
      <c r="F109" s="55"/>
      <c r="G109" s="55"/>
      <c r="H109" s="50"/>
      <c r="I109" s="50"/>
      <c r="J109" s="55"/>
      <c r="K109" s="55"/>
      <c r="L109" s="50"/>
      <c r="M109" s="50"/>
      <c r="N109" s="55"/>
      <c r="O109" s="50"/>
      <c r="P109" s="50"/>
      <c r="Q109" s="50"/>
      <c r="R109" s="55"/>
      <c r="S109" s="55"/>
      <c r="T109" s="50"/>
      <c r="U109" s="50"/>
      <c r="V109" s="53"/>
      <c r="W109" s="50"/>
      <c r="X109" s="50"/>
      <c r="Y109" s="50"/>
      <c r="Z109" s="50"/>
      <c r="AA109" s="50"/>
    </row>
    <row r="110" spans="1:27" s="29" customFormat="1" x14ac:dyDescent="0.2">
      <c r="A110" s="50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</row>
    <row r="111" spans="1:27" s="29" customFormat="1" x14ac:dyDescent="0.2">
      <c r="A111" s="50"/>
      <c r="B111" s="50"/>
      <c r="C111" s="50"/>
      <c r="D111" s="50"/>
      <c r="E111" s="57"/>
      <c r="F111" s="50"/>
      <c r="G111" s="20"/>
      <c r="H111" s="50"/>
      <c r="I111" s="57"/>
      <c r="J111" s="50"/>
      <c r="K111" s="20"/>
      <c r="L111" s="50"/>
      <c r="M111" s="57"/>
      <c r="N111" s="50"/>
      <c r="O111" s="20"/>
      <c r="P111" s="50"/>
      <c r="Q111" s="57"/>
      <c r="R111" s="50"/>
      <c r="S111" s="20"/>
      <c r="T111" s="50"/>
      <c r="U111" s="57"/>
      <c r="V111" s="50"/>
      <c r="W111" s="50"/>
      <c r="X111" s="50"/>
      <c r="Y111" s="50"/>
      <c r="Z111" s="50"/>
      <c r="AA111" s="50"/>
    </row>
    <row r="112" spans="1:27" s="29" customFormat="1" x14ac:dyDescent="0.2">
      <c r="A112" s="53"/>
      <c r="B112" s="50"/>
      <c r="C112" s="50"/>
      <c r="D112" s="53"/>
      <c r="E112" s="53"/>
      <c r="F112" s="50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0"/>
      <c r="Z112" s="50"/>
      <c r="AA112" s="50"/>
    </row>
    <row r="113" spans="1:27" s="29" customFormat="1" x14ac:dyDescent="0.2">
      <c r="A113" s="50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</row>
    <row r="114" spans="1:27" s="29" customFormat="1" x14ac:dyDescent="0.2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</row>
    <row r="115" spans="1:27" s="29" customFormat="1" x14ac:dyDescent="0.2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</row>
    <row r="116" spans="1:27" s="29" customFormat="1" ht="12.75" customHeight="1" x14ac:dyDescent="0.2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</row>
    <row r="117" spans="1:27" s="29" customFormat="1" x14ac:dyDescent="0.2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</row>
    <row r="118" spans="1:27" s="29" customFormat="1" x14ac:dyDescent="0.2">
      <c r="A118" s="50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</row>
    <row r="119" spans="1:27" s="29" customFormat="1" x14ac:dyDescent="0.2">
      <c r="A119" s="50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</row>
    <row r="120" spans="1:27" s="29" customFormat="1" x14ac:dyDescent="0.2">
      <c r="A120" s="50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</row>
    <row r="121" spans="1:27" s="29" customFormat="1" x14ac:dyDescent="0.2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</row>
    <row r="122" spans="1:27" s="29" customFormat="1" x14ac:dyDescent="0.2">
      <c r="A122" s="50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</row>
    <row r="123" spans="1:27" s="29" customFormat="1" x14ac:dyDescent="0.2">
      <c r="A123" s="50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</row>
    <row r="124" spans="1:27" s="29" customFormat="1" x14ac:dyDescent="0.2">
      <c r="A124" s="50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</row>
    <row r="125" spans="1:27" s="29" customFormat="1" x14ac:dyDescent="0.2">
      <c r="A125" s="50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</row>
    <row r="126" spans="1:27" s="29" customFormat="1" x14ac:dyDescent="0.2">
      <c r="A126" s="50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</row>
    <row r="127" spans="1:27" s="29" customFormat="1" x14ac:dyDescent="0.2">
      <c r="A127" s="50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</row>
    <row r="128" spans="1:27" s="29" customFormat="1" x14ac:dyDescent="0.2">
      <c r="A128" s="50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</row>
    <row r="129" spans="1:27" s="29" customFormat="1" x14ac:dyDescent="0.2">
      <c r="A129" s="50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</row>
    <row r="130" spans="1:27" s="29" customFormat="1" x14ac:dyDescent="0.2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</row>
    <row r="131" spans="1:27" s="29" customFormat="1" x14ac:dyDescent="0.2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</row>
    <row r="132" spans="1:27" s="29" customFormat="1" x14ac:dyDescent="0.2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</row>
    <row r="133" spans="1:27" s="29" customFormat="1" x14ac:dyDescent="0.2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</row>
    <row r="134" spans="1:27" s="29" customFormat="1" x14ac:dyDescent="0.2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</row>
    <row r="135" spans="1:27" s="29" customFormat="1" x14ac:dyDescent="0.2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</row>
    <row r="136" spans="1:27" s="29" customFormat="1" x14ac:dyDescent="0.2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</row>
    <row r="137" spans="1:27" s="29" customFormat="1" x14ac:dyDescent="0.2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</row>
    <row r="138" spans="1:27" s="29" customFormat="1" x14ac:dyDescent="0.2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</row>
    <row r="139" spans="1:27" s="29" customFormat="1" x14ac:dyDescent="0.2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</row>
    <row r="140" spans="1:27" s="29" customFormat="1" x14ac:dyDescent="0.2">
      <c r="A140" s="50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</row>
    <row r="141" spans="1:27" s="29" customFormat="1" x14ac:dyDescent="0.2">
      <c r="A141" s="50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</row>
    <row r="142" spans="1:27" s="29" customFormat="1" x14ac:dyDescent="0.2">
      <c r="A142" s="50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</row>
    <row r="143" spans="1:27" s="29" customFormat="1" x14ac:dyDescent="0.2">
      <c r="A143" s="50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</row>
    <row r="144" spans="1:27" s="29" customFormat="1" x14ac:dyDescent="0.2">
      <c r="A144" s="50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</row>
    <row r="145" spans="1:27" s="29" customFormat="1" x14ac:dyDescent="0.2">
      <c r="A145" s="50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</row>
    <row r="146" spans="1:27" s="29" customFormat="1" x14ac:dyDescent="0.2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</row>
    <row r="147" spans="1:27" s="29" customFormat="1" x14ac:dyDescent="0.2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</row>
    <row r="148" spans="1:27" s="29" customFormat="1" x14ac:dyDescent="0.2">
      <c r="A148" s="50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</row>
    <row r="149" spans="1:27" s="29" customFormat="1" x14ac:dyDescent="0.2">
      <c r="A149" s="50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</row>
    <row r="150" spans="1:27" s="29" customFormat="1" x14ac:dyDescent="0.2">
      <c r="A150" s="50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</row>
    <row r="151" spans="1:27" s="29" customFormat="1" x14ac:dyDescent="0.2">
      <c r="A151" s="50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</row>
    <row r="152" spans="1:27" s="29" customFormat="1" x14ac:dyDescent="0.2">
      <c r="A152" s="50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</row>
    <row r="153" spans="1:27" s="29" customFormat="1" x14ac:dyDescent="0.2">
      <c r="A153" s="50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</row>
    <row r="154" spans="1:27" s="29" customFormat="1" x14ac:dyDescent="0.2">
      <c r="A154" s="50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</row>
    <row r="155" spans="1:27" s="29" customFormat="1" x14ac:dyDescent="0.2">
      <c r="A155" s="50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</row>
    <row r="156" spans="1:27" s="29" customFormat="1" x14ac:dyDescent="0.2">
      <c r="A156" s="50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</row>
    <row r="157" spans="1:27" s="29" customFormat="1" x14ac:dyDescent="0.2"/>
    <row r="158" spans="1:27" s="29" customFormat="1" x14ac:dyDescent="0.2"/>
    <row r="159" spans="1:27" s="29" customFormat="1" x14ac:dyDescent="0.2"/>
    <row r="160" spans="1:27" s="29" customFormat="1" x14ac:dyDescent="0.2"/>
    <row r="161" s="29" customFormat="1" x14ac:dyDescent="0.2"/>
    <row r="162" s="29" customFormat="1" x14ac:dyDescent="0.2"/>
    <row r="163" s="29" customFormat="1" x14ac:dyDescent="0.2"/>
    <row r="164" s="29" customFormat="1" x14ac:dyDescent="0.2"/>
    <row r="165" s="29" customFormat="1" x14ac:dyDescent="0.2"/>
    <row r="166" s="29" customFormat="1" x14ac:dyDescent="0.2"/>
  </sheetData>
  <sheetCalcPr fullCalcOnLoad="1"/>
  <mergeCells count="5">
    <mergeCell ref="Q2:X2"/>
    <mergeCell ref="A6:A14"/>
    <mergeCell ref="W8:X8"/>
    <mergeCell ref="W9:X9"/>
    <mergeCell ref="V6:V14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6"/>
  <sheetViews>
    <sheetView workbookViewId="0">
      <selection activeCell="F10" sqref="F10"/>
    </sheetView>
  </sheetViews>
  <sheetFormatPr defaultRowHeight="12.75" x14ac:dyDescent="0.2"/>
  <cols>
    <col min="1" max="1" width="5.7109375" style="17" customWidth="1"/>
    <col min="2" max="3" width="9.85546875" style="17" customWidth="1"/>
    <col min="4" max="5" width="5.85546875" style="17" customWidth="1"/>
    <col min="6" max="7" width="9.85546875" style="17" customWidth="1"/>
    <col min="8" max="9" width="5.85546875" style="17" customWidth="1"/>
    <col min="10" max="11" width="9.85546875" style="17" customWidth="1"/>
    <col min="12" max="13" width="5.85546875" style="17" customWidth="1"/>
    <col min="14" max="15" width="9.85546875" style="17" customWidth="1"/>
    <col min="16" max="17" width="5.85546875" style="17" customWidth="1"/>
    <col min="18" max="19" width="9.85546875" style="17" customWidth="1"/>
    <col min="20" max="21" width="5.85546875" style="17" customWidth="1"/>
    <col min="22" max="22" width="5.7109375" style="17" customWidth="1"/>
    <col min="23" max="24" width="9.85546875" style="17" customWidth="1"/>
    <col min="25" max="25" width="10" style="17" customWidth="1"/>
    <col min="26" max="26" width="5.7109375" style="17" customWidth="1"/>
    <col min="27" max="27" width="8.5703125" style="17" customWidth="1"/>
    <col min="28" max="28" width="7.7109375" style="17" customWidth="1"/>
    <col min="29" max="29" width="7.28515625" style="17" customWidth="1"/>
    <col min="30" max="30" width="6.5703125" style="17" customWidth="1"/>
    <col min="31" max="31" width="8.5703125" style="17" customWidth="1"/>
    <col min="32" max="32" width="8" style="17" customWidth="1"/>
    <col min="33" max="34" width="6.140625" style="17" customWidth="1"/>
    <col min="35" max="35" width="8.140625" style="17" customWidth="1"/>
    <col min="36" max="36" width="7.7109375" style="17" customWidth="1"/>
    <col min="37" max="38" width="7.140625" style="17" customWidth="1"/>
    <col min="39" max="39" width="7.7109375" style="17" customWidth="1"/>
    <col min="40" max="42" width="7.140625" style="17" customWidth="1"/>
    <col min="43" max="43" width="8.28515625" style="17" customWidth="1"/>
    <col min="44" max="44" width="7.7109375" style="17" customWidth="1"/>
    <col min="45" max="46" width="7.140625" style="17" customWidth="1"/>
    <col min="47" max="47" width="8.140625" style="17" customWidth="1"/>
    <col min="48" max="48" width="12.85546875" style="17" customWidth="1"/>
    <col min="49" max="49" width="12" style="17" customWidth="1"/>
    <col min="50" max="50" width="9.140625" style="17"/>
    <col min="51" max="51" width="11.28515625" style="17" customWidth="1"/>
    <col min="52" max="52" width="12.140625" style="17" customWidth="1"/>
    <col min="53" max="16384" width="9.140625" style="17"/>
  </cols>
  <sheetData>
    <row r="1" spans="1:24" s="380" customFormat="1" x14ac:dyDescent="0.2">
      <c r="A1" s="381"/>
      <c r="B1" s="381">
        <v>105</v>
      </c>
      <c r="C1" s="381">
        <v>106</v>
      </c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</row>
    <row r="2" spans="1:24" ht="18.75" x14ac:dyDescent="0.3">
      <c r="A2" s="154" t="s">
        <v>20</v>
      </c>
      <c r="B2" s="154"/>
      <c r="C2" s="154"/>
      <c r="D2" s="154"/>
      <c r="E2" s="154"/>
      <c r="F2" s="132"/>
      <c r="G2" s="65" t="str">
        <f>CONCATENATE(TEXT(Данные!$B$1,"ДД ММММ ГГГГ"), "   г.")</f>
        <v>20 Декабрь 2023   г.</v>
      </c>
      <c r="H2" s="132"/>
      <c r="I2" s="155"/>
      <c r="J2" s="126"/>
      <c r="K2" s="156" t="s">
        <v>25</v>
      </c>
      <c r="L2" s="157"/>
      <c r="M2" s="158"/>
      <c r="N2" s="158"/>
      <c r="O2" s="126"/>
      <c r="P2" s="154" t="s">
        <v>84</v>
      </c>
      <c r="Q2" s="429" t="s">
        <v>85</v>
      </c>
      <c r="R2" s="422"/>
      <c r="S2" s="422"/>
      <c r="T2" s="422"/>
      <c r="U2" s="422"/>
      <c r="V2" s="422"/>
      <c r="W2" s="422"/>
      <c r="X2" s="422"/>
    </row>
    <row r="3" spans="1:24" x14ac:dyDescent="0.2">
      <c r="A3" s="126"/>
      <c r="B3" s="126"/>
      <c r="C3" s="126"/>
      <c r="D3" s="126"/>
      <c r="E3" s="126"/>
      <c r="F3" s="159" t="s">
        <v>21</v>
      </c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59" t="s">
        <v>23</v>
      </c>
      <c r="V3" s="126"/>
      <c r="W3" s="126"/>
      <c r="X3" s="126"/>
    </row>
    <row r="4" spans="1:24" ht="19.5" x14ac:dyDescent="0.35">
      <c r="A4" s="126" t="s">
        <v>16</v>
      </c>
      <c r="B4" s="132"/>
      <c r="C4" s="160" t="s">
        <v>212</v>
      </c>
      <c r="D4" s="132"/>
      <c r="E4" s="132"/>
      <c r="F4" s="132"/>
      <c r="G4" s="132"/>
      <c r="H4" s="132"/>
      <c r="I4" s="132"/>
      <c r="J4" s="126"/>
      <c r="K4" s="154" t="s">
        <v>24</v>
      </c>
      <c r="L4" s="126"/>
      <c r="M4" s="126"/>
      <c r="N4" s="132"/>
      <c r="O4" s="161">
        <v>10</v>
      </c>
      <c r="P4" s="132"/>
      <c r="Q4" s="154" t="s">
        <v>26</v>
      </c>
      <c r="R4" s="126"/>
      <c r="S4" s="126"/>
      <c r="T4" s="126"/>
      <c r="U4" s="126"/>
      <c r="V4" s="126"/>
      <c r="W4" s="126"/>
      <c r="X4" s="126"/>
    </row>
    <row r="5" spans="1:24" ht="13.5" thickBot="1" x14ac:dyDescent="0.25">
      <c r="A5" s="126"/>
      <c r="B5" s="159" t="s">
        <v>19</v>
      </c>
      <c r="C5" s="126"/>
      <c r="D5" s="126"/>
      <c r="E5" s="126"/>
      <c r="F5" s="126"/>
      <c r="G5" s="126"/>
      <c r="H5" s="126"/>
      <c r="I5" s="126"/>
      <c r="J5" s="126"/>
      <c r="K5" s="154"/>
      <c r="L5" s="154"/>
      <c r="M5" s="126"/>
      <c r="N5" s="162"/>
      <c r="O5" s="163"/>
      <c r="P5" s="162"/>
      <c r="Q5" s="126"/>
      <c r="R5" s="126"/>
      <c r="S5" s="126"/>
      <c r="T5" s="126"/>
      <c r="U5" s="126"/>
      <c r="V5" s="126"/>
      <c r="W5" s="126" t="s">
        <v>2</v>
      </c>
      <c r="X5" s="126"/>
    </row>
    <row r="6" spans="1:24" x14ac:dyDescent="0.2">
      <c r="A6" s="409" t="s">
        <v>76</v>
      </c>
      <c r="B6" s="164" t="s">
        <v>17</v>
      </c>
      <c r="C6" s="165"/>
      <c r="D6" s="166"/>
      <c r="E6" s="167"/>
      <c r="F6" s="164" t="s">
        <v>17</v>
      </c>
      <c r="G6" s="165"/>
      <c r="H6" s="166" t="s">
        <v>2</v>
      </c>
      <c r="I6" s="167"/>
      <c r="J6" s="164" t="s">
        <v>17</v>
      </c>
      <c r="K6" s="165"/>
      <c r="L6" s="166" t="s">
        <v>2</v>
      </c>
      <c r="M6" s="167"/>
      <c r="N6" s="164" t="s">
        <v>17</v>
      </c>
      <c r="O6" s="165"/>
      <c r="P6" s="166" t="s">
        <v>2</v>
      </c>
      <c r="Q6" s="167"/>
      <c r="R6" s="164" t="s">
        <v>17</v>
      </c>
      <c r="S6" s="165"/>
      <c r="T6" s="166" t="s">
        <v>2</v>
      </c>
      <c r="U6" s="166"/>
      <c r="V6" s="409" t="s">
        <v>76</v>
      </c>
      <c r="W6" s="165" t="s">
        <v>2</v>
      </c>
      <c r="X6" s="168"/>
    </row>
    <row r="7" spans="1:24" x14ac:dyDescent="0.2">
      <c r="A7" s="410"/>
      <c r="B7" s="169" t="s">
        <v>18</v>
      </c>
      <c r="C7" s="162"/>
      <c r="D7" s="162"/>
      <c r="E7" s="170"/>
      <c r="F7" s="169" t="s">
        <v>18</v>
      </c>
      <c r="G7" s="162"/>
      <c r="H7" s="162"/>
      <c r="I7" s="170"/>
      <c r="J7" s="169" t="s">
        <v>18</v>
      </c>
      <c r="K7" s="162"/>
      <c r="L7" s="162"/>
      <c r="M7" s="170"/>
      <c r="N7" s="169" t="s">
        <v>18</v>
      </c>
      <c r="O7" s="162"/>
      <c r="P7" s="162"/>
      <c r="Q7" s="170"/>
      <c r="R7" s="169" t="s">
        <v>18</v>
      </c>
      <c r="S7" s="162"/>
      <c r="T7" s="162"/>
      <c r="U7" s="162"/>
      <c r="V7" s="410"/>
      <c r="W7" s="162"/>
      <c r="X7" s="170"/>
    </row>
    <row r="8" spans="1:24" x14ac:dyDescent="0.2">
      <c r="A8" s="410"/>
      <c r="C8" s="132" t="s">
        <v>213</v>
      </c>
      <c r="D8" s="132"/>
      <c r="E8" s="172"/>
      <c r="F8" s="171"/>
      <c r="G8" s="132"/>
      <c r="H8" s="132" t="s">
        <v>2</v>
      </c>
      <c r="I8" s="172"/>
      <c r="J8" s="171"/>
      <c r="K8" s="132"/>
      <c r="L8" s="132"/>
      <c r="M8" s="172"/>
      <c r="N8" s="171"/>
      <c r="O8" s="132"/>
      <c r="P8" s="132"/>
      <c r="Q8" s="172"/>
      <c r="R8" s="171"/>
      <c r="S8" s="132"/>
      <c r="T8" s="132"/>
      <c r="U8" s="132"/>
      <c r="V8" s="410"/>
      <c r="W8" s="426" t="s">
        <v>61</v>
      </c>
      <c r="X8" s="427"/>
    </row>
    <row r="9" spans="1:24" x14ac:dyDescent="0.2">
      <c r="A9" s="410"/>
      <c r="B9" s="173" t="s">
        <v>15</v>
      </c>
      <c r="C9" s="132"/>
      <c r="D9" s="174"/>
      <c r="E9" s="175"/>
      <c r="F9" s="173" t="s">
        <v>15</v>
      </c>
      <c r="G9" s="174" t="s">
        <v>2</v>
      </c>
      <c r="H9" s="174" t="s">
        <v>2</v>
      </c>
      <c r="I9" s="175"/>
      <c r="J9" s="173" t="s">
        <v>15</v>
      </c>
      <c r="K9" s="174" t="s">
        <v>2</v>
      </c>
      <c r="L9" s="174"/>
      <c r="M9" s="175"/>
      <c r="N9" s="173" t="s">
        <v>15</v>
      </c>
      <c r="O9" s="174" t="s">
        <v>2</v>
      </c>
      <c r="P9" s="174"/>
      <c r="Q9" s="175"/>
      <c r="R9" s="173" t="s">
        <v>15</v>
      </c>
      <c r="S9" s="174" t="s">
        <v>2</v>
      </c>
      <c r="T9" s="174"/>
      <c r="U9" s="174"/>
      <c r="V9" s="410"/>
      <c r="W9" s="426" t="s">
        <v>62</v>
      </c>
      <c r="X9" s="427"/>
    </row>
    <row r="10" spans="1:24" x14ac:dyDescent="0.2">
      <c r="A10" s="410"/>
      <c r="B10" s="171" t="s">
        <v>14</v>
      </c>
      <c r="C10" s="132"/>
      <c r="D10" s="174">
        <v>1500</v>
      </c>
      <c r="E10" s="176">
        <v>4000</v>
      </c>
      <c r="F10" s="171" t="s">
        <v>14</v>
      </c>
      <c r="G10" s="132"/>
      <c r="H10" s="177">
        <v>0</v>
      </c>
      <c r="I10" s="176">
        <v>80</v>
      </c>
      <c r="J10" s="171" t="s">
        <v>14</v>
      </c>
      <c r="K10" s="132"/>
      <c r="L10" s="174">
        <v>0</v>
      </c>
      <c r="M10" s="176">
        <v>2000</v>
      </c>
      <c r="N10" s="171" t="s">
        <v>14</v>
      </c>
      <c r="O10" s="132"/>
      <c r="P10" s="174">
        <v>0</v>
      </c>
      <c r="Q10" s="176">
        <v>2000</v>
      </c>
      <c r="R10" s="171" t="s">
        <v>14</v>
      </c>
      <c r="S10" s="132"/>
      <c r="T10" s="174">
        <v>0</v>
      </c>
      <c r="U10" s="177">
        <v>1000</v>
      </c>
      <c r="V10" s="410"/>
      <c r="W10" s="162" t="s">
        <v>2</v>
      </c>
      <c r="X10" s="178">
        <v>4000</v>
      </c>
    </row>
    <row r="11" spans="1:24" x14ac:dyDescent="0.2">
      <c r="A11" s="410"/>
      <c r="B11" s="173" t="s">
        <v>7</v>
      </c>
      <c r="C11" s="179"/>
      <c r="D11" s="180" t="s">
        <v>9</v>
      </c>
      <c r="E11" s="181"/>
      <c r="F11" s="173" t="s">
        <v>7</v>
      </c>
      <c r="G11" s="179"/>
      <c r="H11" s="180" t="s">
        <v>9</v>
      </c>
      <c r="I11" s="181"/>
      <c r="J11" s="173" t="s">
        <v>7</v>
      </c>
      <c r="K11" s="179"/>
      <c r="L11" s="180" t="s">
        <v>9</v>
      </c>
      <c r="M11" s="181"/>
      <c r="N11" s="173" t="s">
        <v>7</v>
      </c>
      <c r="O11" s="179"/>
      <c r="P11" s="180" t="s">
        <v>9</v>
      </c>
      <c r="Q11" s="181"/>
      <c r="R11" s="173" t="s">
        <v>7</v>
      </c>
      <c r="S11" s="179"/>
      <c r="T11" s="180" t="s">
        <v>9</v>
      </c>
      <c r="U11" s="182"/>
      <c r="V11" s="410"/>
      <c r="W11" s="162" t="s">
        <v>2</v>
      </c>
      <c r="X11" s="170"/>
    </row>
    <row r="12" spans="1:24" ht="13.5" thickBot="1" x14ac:dyDescent="0.25">
      <c r="A12" s="410"/>
      <c r="B12" s="171" t="s">
        <v>8</v>
      </c>
      <c r="C12" s="183"/>
      <c r="D12" s="118"/>
      <c r="E12" s="172"/>
      <c r="F12" s="171" t="s">
        <v>8</v>
      </c>
      <c r="G12" s="183"/>
      <c r="H12" s="118"/>
      <c r="I12" s="172"/>
      <c r="J12" s="171" t="s">
        <v>8</v>
      </c>
      <c r="K12" s="183"/>
      <c r="L12" s="118"/>
      <c r="M12" s="172"/>
      <c r="N12" s="171" t="s">
        <v>8</v>
      </c>
      <c r="O12" s="183"/>
      <c r="P12" s="118"/>
      <c r="Q12" s="172"/>
      <c r="R12" s="171" t="s">
        <v>8</v>
      </c>
      <c r="S12" s="183"/>
      <c r="T12" s="118"/>
      <c r="U12" s="132"/>
      <c r="V12" s="410"/>
      <c r="W12" s="184"/>
      <c r="X12" s="185"/>
    </row>
    <row r="13" spans="1:24" x14ac:dyDescent="0.2">
      <c r="A13" s="410"/>
      <c r="B13" s="107" t="s">
        <v>3</v>
      </c>
      <c r="C13" s="105" t="s">
        <v>5</v>
      </c>
      <c r="D13" s="105" t="s">
        <v>10</v>
      </c>
      <c r="E13" s="106" t="s">
        <v>12</v>
      </c>
      <c r="F13" s="107" t="s">
        <v>3</v>
      </c>
      <c r="G13" s="105" t="s">
        <v>5</v>
      </c>
      <c r="H13" s="105" t="s">
        <v>10</v>
      </c>
      <c r="I13" s="106" t="s">
        <v>12</v>
      </c>
      <c r="J13" s="107" t="s">
        <v>3</v>
      </c>
      <c r="K13" s="105" t="s">
        <v>5</v>
      </c>
      <c r="L13" s="105" t="s">
        <v>10</v>
      </c>
      <c r="M13" s="106" t="s">
        <v>12</v>
      </c>
      <c r="N13" s="107" t="s">
        <v>3</v>
      </c>
      <c r="O13" s="105" t="s">
        <v>5</v>
      </c>
      <c r="P13" s="105" t="s">
        <v>10</v>
      </c>
      <c r="Q13" s="106" t="s">
        <v>12</v>
      </c>
      <c r="R13" s="107" t="s">
        <v>3</v>
      </c>
      <c r="S13" s="105" t="s">
        <v>5</v>
      </c>
      <c r="T13" s="105" t="s">
        <v>10</v>
      </c>
      <c r="U13" s="186" t="s">
        <v>12</v>
      </c>
      <c r="V13" s="410"/>
      <c r="W13" s="187" t="s">
        <v>10</v>
      </c>
      <c r="X13" s="188" t="s">
        <v>12</v>
      </c>
    </row>
    <row r="14" spans="1:24" ht="13.5" thickBot="1" x14ac:dyDescent="0.25">
      <c r="A14" s="410"/>
      <c r="B14" s="189" t="s">
        <v>4</v>
      </c>
      <c r="C14" s="190" t="s">
        <v>6</v>
      </c>
      <c r="D14" s="190" t="s">
        <v>11</v>
      </c>
      <c r="E14" s="188" t="s">
        <v>13</v>
      </c>
      <c r="F14" s="189" t="s">
        <v>4</v>
      </c>
      <c r="G14" s="190" t="s">
        <v>6</v>
      </c>
      <c r="H14" s="190" t="s">
        <v>11</v>
      </c>
      <c r="I14" s="188" t="s">
        <v>13</v>
      </c>
      <c r="J14" s="189" t="s">
        <v>4</v>
      </c>
      <c r="K14" s="190" t="s">
        <v>6</v>
      </c>
      <c r="L14" s="190" t="s">
        <v>11</v>
      </c>
      <c r="M14" s="188" t="s">
        <v>13</v>
      </c>
      <c r="N14" s="189" t="s">
        <v>4</v>
      </c>
      <c r="O14" s="190" t="s">
        <v>6</v>
      </c>
      <c r="P14" s="190" t="s">
        <v>11</v>
      </c>
      <c r="Q14" s="188" t="s">
        <v>13</v>
      </c>
      <c r="R14" s="189" t="s">
        <v>4</v>
      </c>
      <c r="S14" s="190" t="s">
        <v>6</v>
      </c>
      <c r="T14" s="190" t="s">
        <v>11</v>
      </c>
      <c r="U14" s="191" t="s">
        <v>13</v>
      </c>
      <c r="V14" s="410"/>
      <c r="W14" s="187" t="s">
        <v>11</v>
      </c>
      <c r="X14" s="188" t="s">
        <v>13</v>
      </c>
    </row>
    <row r="15" spans="1:24" s="29" customFormat="1" x14ac:dyDescent="0.2">
      <c r="A15" s="321">
        <f ca="1">INDIRECT(ADDRESS(Данные!$A7,4,1,1,"Данные"), 1)</f>
        <v>45280</v>
      </c>
      <c r="B15" s="120">
        <f ca="1">ROUND(INDIRECT(ADDRESS(Данные!$A7,B$1,1,1,"Данные"), 1),2)</f>
        <v>442.24</v>
      </c>
      <c r="C15" s="347">
        <f ca="1">ROUND(INDIRECT(ADDRESS(Данные!$A7,C$1,1,1,"Данные"), 1),2)</f>
        <v>154.44</v>
      </c>
      <c r="D15" s="121"/>
      <c r="E15" s="122"/>
      <c r="F15" s="192"/>
      <c r="G15" s="120"/>
      <c r="H15" s="121" t="s">
        <v>2</v>
      </c>
      <c r="I15" s="124" t="s">
        <v>2</v>
      </c>
      <c r="J15" s="119"/>
      <c r="K15" s="120"/>
      <c r="L15" s="121" t="s">
        <v>2</v>
      </c>
      <c r="M15" s="122" t="s">
        <v>2</v>
      </c>
      <c r="N15" s="192"/>
      <c r="O15" s="121"/>
      <c r="P15" s="121" t="s">
        <v>2</v>
      </c>
      <c r="Q15" s="124" t="s">
        <v>2</v>
      </c>
      <c r="R15" s="119"/>
      <c r="S15" s="120"/>
      <c r="T15" s="121" t="s">
        <v>2</v>
      </c>
      <c r="U15" s="122" t="s">
        <v>2</v>
      </c>
      <c r="V15" s="125">
        <f ca="1">$A15</f>
        <v>45280</v>
      </c>
      <c r="W15" s="334" t="s">
        <v>2</v>
      </c>
      <c r="X15" s="167" t="s">
        <v>2</v>
      </c>
    </row>
    <row r="16" spans="1:24" s="29" customFormat="1" x14ac:dyDescent="0.2">
      <c r="A16" s="324">
        <f ca="1">INDIRECT(ADDRESS(Данные!$A8,4,1,1,"Данные"), 1)</f>
        <v>45280.020833333336</v>
      </c>
      <c r="B16" s="353">
        <f ca="1">ROUND(INDIRECT(ADDRESS(Данные!$A8,B$1,1,1,"Данные"), 1),2)</f>
        <v>442.25</v>
      </c>
      <c r="C16" s="353">
        <f ca="1">ROUND(INDIRECT(ADDRESS(Данные!$A8,C$1,1,1,"Данные"), 1),2)</f>
        <v>154.44</v>
      </c>
      <c r="D16" s="152">
        <f ca="1">(B16-B15)*D$10</f>
        <v>14.999999999986358</v>
      </c>
      <c r="E16" s="196">
        <f ca="1">(C16-C15)*D$10</f>
        <v>0</v>
      </c>
      <c r="F16" s="123"/>
      <c r="G16" s="129"/>
      <c r="H16" s="128"/>
      <c r="I16" s="264"/>
      <c r="J16" s="127"/>
      <c r="K16" s="129"/>
      <c r="L16" s="128"/>
      <c r="M16" s="292"/>
      <c r="N16" s="123"/>
      <c r="O16" s="128"/>
      <c r="P16" s="128"/>
      <c r="Q16" s="264"/>
      <c r="R16" s="127"/>
      <c r="S16" s="129"/>
      <c r="T16" s="128"/>
      <c r="U16" s="292"/>
      <c r="V16" s="294">
        <f t="shared" ref="V16:V63" ca="1" si="0">$A16</f>
        <v>45280.020833333336</v>
      </c>
      <c r="W16" s="335">
        <f ca="1">D16+H16+L16+P16+T16</f>
        <v>14.999999999986358</v>
      </c>
      <c r="X16" s="197">
        <f ca="1">E16+I16+M16+Q16+U16</f>
        <v>0</v>
      </c>
    </row>
    <row r="17" spans="1:24" s="29" customFormat="1" x14ac:dyDescent="0.2">
      <c r="A17" s="324">
        <f ca="1">INDIRECT(ADDRESS(Данные!$A9,4,1,1,"Данные"), 1)</f>
        <v>45280.041666666664</v>
      </c>
      <c r="B17" s="353">
        <f ca="1">ROUND(INDIRECT(ADDRESS(Данные!$A9,B$1,1,1,"Данные"), 1),2)</f>
        <v>442.27</v>
      </c>
      <c r="C17" s="353">
        <f ca="1">ROUND(INDIRECT(ADDRESS(Данные!$A9,C$1,1,1,"Данные"), 1),2)</f>
        <v>154.44</v>
      </c>
      <c r="D17" s="152">
        <f ca="1">(B17-B15)*D$10</f>
        <v>44.999999999959073</v>
      </c>
      <c r="E17" s="196">
        <f ca="1">(C17-C15)*D$10</f>
        <v>0</v>
      </c>
      <c r="F17" s="123"/>
      <c r="G17" s="129"/>
      <c r="H17" s="152">
        <f>(F17-F15)*H10</f>
        <v>0</v>
      </c>
      <c r="I17" s="195">
        <f>(G17-G15)*I10</f>
        <v>0</v>
      </c>
      <c r="J17" s="127"/>
      <c r="K17" s="129"/>
      <c r="L17" s="152">
        <f>(J17-J15)*L10</f>
        <v>0</v>
      </c>
      <c r="M17" s="196">
        <f>(K17-K15)*M10</f>
        <v>0</v>
      </c>
      <c r="N17" s="123"/>
      <c r="O17" s="128"/>
      <c r="P17" s="152">
        <f>(N17-N15)*P10</f>
        <v>0</v>
      </c>
      <c r="Q17" s="195">
        <f>(O17-O15)*Q10</f>
        <v>0</v>
      </c>
      <c r="R17" s="127"/>
      <c r="S17" s="129"/>
      <c r="T17" s="152">
        <f>(R17-R15)*T10</f>
        <v>0</v>
      </c>
      <c r="U17" s="196">
        <f>(S17-S15)*U10</f>
        <v>0</v>
      </c>
      <c r="V17" s="294">
        <f t="shared" ca="1" si="0"/>
        <v>45280.041666666664</v>
      </c>
      <c r="W17" s="335">
        <f t="shared" ref="W17:X63" ca="1" si="1">D17+H17+L17+P17+T17</f>
        <v>44.999999999959073</v>
      </c>
      <c r="X17" s="197">
        <f t="shared" ca="1" si="1"/>
        <v>0</v>
      </c>
    </row>
    <row r="18" spans="1:24" s="29" customFormat="1" x14ac:dyDescent="0.2">
      <c r="A18" s="324">
        <f ca="1">INDIRECT(ADDRESS(Данные!$A10,4,1,1,"Данные"), 1)</f>
        <v>45280.0625</v>
      </c>
      <c r="B18" s="353">
        <f ca="1">ROUND(INDIRECT(ADDRESS(Данные!$A10,B$1,1,1,"Данные"), 1),2)</f>
        <v>442.28</v>
      </c>
      <c r="C18" s="353">
        <f ca="1">ROUND(INDIRECT(ADDRESS(Данные!$A10,C$1,1,1,"Данные"), 1),2)</f>
        <v>154.44</v>
      </c>
      <c r="D18" s="152">
        <f ca="1">(B18-B17)*D$10</f>
        <v>14.999999999986358</v>
      </c>
      <c r="E18" s="196">
        <f ca="1">(C18-C17)*D$10</f>
        <v>0</v>
      </c>
      <c r="F18" s="123"/>
      <c r="G18" s="129"/>
      <c r="H18" s="152"/>
      <c r="I18" s="195"/>
      <c r="J18" s="127"/>
      <c r="K18" s="129"/>
      <c r="L18" s="152"/>
      <c r="M18" s="196"/>
      <c r="N18" s="123"/>
      <c r="O18" s="128"/>
      <c r="P18" s="152"/>
      <c r="Q18" s="195"/>
      <c r="R18" s="127"/>
      <c r="S18" s="129"/>
      <c r="T18" s="152"/>
      <c r="U18" s="196"/>
      <c r="V18" s="294">
        <f t="shared" ca="1" si="0"/>
        <v>45280.0625</v>
      </c>
      <c r="W18" s="335">
        <f t="shared" ca="1" si="1"/>
        <v>14.999999999986358</v>
      </c>
      <c r="X18" s="197">
        <f t="shared" ca="1" si="1"/>
        <v>0</v>
      </c>
    </row>
    <row r="19" spans="1:24" s="29" customFormat="1" x14ac:dyDescent="0.2">
      <c r="A19" s="324">
        <f ca="1">INDIRECT(ADDRESS(Данные!$A11,4,1,1,"Данные"), 1)</f>
        <v>45280.083333333336</v>
      </c>
      <c r="B19" s="353">
        <f ca="1">ROUND(INDIRECT(ADDRESS(Данные!$A11,B$1,1,1,"Данные"), 1),2)</f>
        <v>442.3</v>
      </c>
      <c r="C19" s="353">
        <f ca="1">ROUND(INDIRECT(ADDRESS(Данные!$A11,C$1,1,1,"Данные"), 1),2)</f>
        <v>154.44</v>
      </c>
      <c r="D19" s="152">
        <f ca="1">(B19-B17)*D$10</f>
        <v>45.000000000044338</v>
      </c>
      <c r="E19" s="196">
        <f ca="1">(C19-C17)*D$10</f>
        <v>0</v>
      </c>
      <c r="F19" s="123"/>
      <c r="G19" s="129"/>
      <c r="H19" s="152">
        <f>(F19-F17)*H10</f>
        <v>0</v>
      </c>
      <c r="I19" s="195">
        <f>(G19-G17)*I10</f>
        <v>0</v>
      </c>
      <c r="J19" s="127"/>
      <c r="K19" s="129"/>
      <c r="L19" s="152">
        <f>(J19-J17)*L10</f>
        <v>0</v>
      </c>
      <c r="M19" s="196">
        <f>(K19-K17)*M10</f>
        <v>0</v>
      </c>
      <c r="N19" s="123"/>
      <c r="O19" s="128"/>
      <c r="P19" s="152">
        <f>(N19-N17)*P10</f>
        <v>0</v>
      </c>
      <c r="Q19" s="195">
        <f>(O19-O17)*Q10</f>
        <v>0</v>
      </c>
      <c r="R19" s="127"/>
      <c r="S19" s="129"/>
      <c r="T19" s="152">
        <f>(R19-R17)*T10</f>
        <v>0</v>
      </c>
      <c r="U19" s="196">
        <f>(S19-S17)*U10</f>
        <v>0</v>
      </c>
      <c r="V19" s="294">
        <f t="shared" ca="1" si="0"/>
        <v>45280.083333333336</v>
      </c>
      <c r="W19" s="335">
        <f t="shared" ca="1" si="1"/>
        <v>45.000000000044338</v>
      </c>
      <c r="X19" s="197">
        <f t="shared" ca="1" si="1"/>
        <v>0</v>
      </c>
    </row>
    <row r="20" spans="1:24" s="29" customFormat="1" x14ac:dyDescent="0.2">
      <c r="A20" s="324">
        <f ca="1">INDIRECT(ADDRESS(Данные!$A12,4,1,1,"Данные"), 1)</f>
        <v>45280.104166666664</v>
      </c>
      <c r="B20" s="353">
        <f ca="1">ROUND(INDIRECT(ADDRESS(Данные!$A12,B$1,1,1,"Данные"), 1),2)</f>
        <v>442.31</v>
      </c>
      <c r="C20" s="353">
        <f ca="1">ROUND(INDIRECT(ADDRESS(Данные!$A12,C$1,1,1,"Данные"), 1),2)</f>
        <v>154.44999999999999</v>
      </c>
      <c r="D20" s="152">
        <f ca="1">(B20-B19)*D$10</f>
        <v>14.999999999986358</v>
      </c>
      <c r="E20" s="196">
        <f ca="1">(C20-C19)*D$10</f>
        <v>14.999999999986358</v>
      </c>
      <c r="F20" s="123"/>
      <c r="G20" s="129"/>
      <c r="H20" s="152"/>
      <c r="I20" s="195"/>
      <c r="J20" s="127"/>
      <c r="K20" s="129"/>
      <c r="L20" s="152"/>
      <c r="M20" s="196"/>
      <c r="N20" s="123"/>
      <c r="O20" s="128"/>
      <c r="P20" s="152"/>
      <c r="Q20" s="195"/>
      <c r="R20" s="127"/>
      <c r="S20" s="129"/>
      <c r="T20" s="152"/>
      <c r="U20" s="196"/>
      <c r="V20" s="294">
        <f t="shared" ca="1" si="0"/>
        <v>45280.104166666664</v>
      </c>
      <c r="W20" s="335">
        <f t="shared" ca="1" si="1"/>
        <v>14.999999999986358</v>
      </c>
      <c r="X20" s="197">
        <f t="shared" ca="1" si="1"/>
        <v>14.999999999986358</v>
      </c>
    </row>
    <row r="21" spans="1:24" s="29" customFormat="1" x14ac:dyDescent="0.2">
      <c r="A21" s="324">
        <f ca="1">INDIRECT(ADDRESS(Данные!$A13,4,1,1,"Данные"), 1)</f>
        <v>45280.125</v>
      </c>
      <c r="B21" s="353">
        <f ca="1">ROUND(INDIRECT(ADDRESS(Данные!$A13,B$1,1,1,"Данные"), 1),2)</f>
        <v>442.33</v>
      </c>
      <c r="C21" s="353">
        <f ca="1">ROUND(INDIRECT(ADDRESS(Данные!$A13,C$1,1,1,"Данные"), 1),2)</f>
        <v>154.44999999999999</v>
      </c>
      <c r="D21" s="152">
        <f ca="1">(B21-B19)*D$10</f>
        <v>44.999999999959073</v>
      </c>
      <c r="E21" s="196">
        <f ca="1">(C21-C19)*D$10</f>
        <v>14.999999999986358</v>
      </c>
      <c r="F21" s="123"/>
      <c r="G21" s="129"/>
      <c r="H21" s="152">
        <f>(F21-F19)*H10</f>
        <v>0</v>
      </c>
      <c r="I21" s="195">
        <f>(G21-G19)*I10</f>
        <v>0</v>
      </c>
      <c r="J21" s="127"/>
      <c r="K21" s="129"/>
      <c r="L21" s="152">
        <f>(J21-J19)*L10</f>
        <v>0</v>
      </c>
      <c r="M21" s="196">
        <f>(K21-K19)*M10</f>
        <v>0</v>
      </c>
      <c r="N21" s="123"/>
      <c r="O21" s="128"/>
      <c r="P21" s="152">
        <f>(N21-N19)*P10</f>
        <v>0</v>
      </c>
      <c r="Q21" s="195">
        <f>(O21-O19)*Q10</f>
        <v>0</v>
      </c>
      <c r="R21" s="127"/>
      <c r="S21" s="129"/>
      <c r="T21" s="152">
        <f>(R21-R19)*T10</f>
        <v>0</v>
      </c>
      <c r="U21" s="196">
        <f>(S21-S19)*U10</f>
        <v>0</v>
      </c>
      <c r="V21" s="294">
        <f t="shared" ca="1" si="0"/>
        <v>45280.125</v>
      </c>
      <c r="W21" s="335">
        <f t="shared" ca="1" si="1"/>
        <v>44.999999999959073</v>
      </c>
      <c r="X21" s="197">
        <f t="shared" ca="1" si="1"/>
        <v>14.999999999986358</v>
      </c>
    </row>
    <row r="22" spans="1:24" s="29" customFormat="1" x14ac:dyDescent="0.2">
      <c r="A22" s="324">
        <f ca="1">INDIRECT(ADDRESS(Данные!$A14,4,1,1,"Данные"), 1)</f>
        <v>45280.145833333336</v>
      </c>
      <c r="B22" s="353">
        <f ca="1">ROUND(INDIRECT(ADDRESS(Данные!$A14,B$1,1,1,"Данные"), 1),2)</f>
        <v>442.34</v>
      </c>
      <c r="C22" s="353">
        <f ca="1">ROUND(INDIRECT(ADDRESS(Данные!$A14,C$1,1,1,"Данные"), 1),2)</f>
        <v>154.44999999999999</v>
      </c>
      <c r="D22" s="152">
        <f ca="1">(B22-B21)*D$10</f>
        <v>14.999999999986358</v>
      </c>
      <c r="E22" s="196">
        <f ca="1">(C22-C21)*D$10</f>
        <v>0</v>
      </c>
      <c r="F22" s="123"/>
      <c r="G22" s="129"/>
      <c r="H22" s="152"/>
      <c r="I22" s="195"/>
      <c r="J22" s="127"/>
      <c r="K22" s="129"/>
      <c r="L22" s="152"/>
      <c r="M22" s="196"/>
      <c r="N22" s="123"/>
      <c r="O22" s="128"/>
      <c r="P22" s="152"/>
      <c r="Q22" s="195"/>
      <c r="R22" s="127"/>
      <c r="S22" s="129"/>
      <c r="T22" s="152"/>
      <c r="U22" s="196"/>
      <c r="V22" s="294">
        <f t="shared" ca="1" si="0"/>
        <v>45280.145833333336</v>
      </c>
      <c r="W22" s="335">
        <f t="shared" ca="1" si="1"/>
        <v>14.999999999986358</v>
      </c>
      <c r="X22" s="197">
        <f t="shared" ca="1" si="1"/>
        <v>0</v>
      </c>
    </row>
    <row r="23" spans="1:24" s="29" customFormat="1" x14ac:dyDescent="0.2">
      <c r="A23" s="324">
        <f ca="1">INDIRECT(ADDRESS(Данные!$A15,4,1,1,"Данные"), 1)</f>
        <v>45280.166666666664</v>
      </c>
      <c r="B23" s="353">
        <f ca="1">ROUND(INDIRECT(ADDRESS(Данные!$A15,B$1,1,1,"Данные"), 1),2)</f>
        <v>442.36</v>
      </c>
      <c r="C23" s="353">
        <f ca="1">ROUND(INDIRECT(ADDRESS(Данные!$A15,C$1,1,1,"Данные"), 1),2)</f>
        <v>154.44999999999999</v>
      </c>
      <c r="D23" s="152">
        <f ca="1">(B23-B21)*D$10</f>
        <v>45.000000000044338</v>
      </c>
      <c r="E23" s="196">
        <f ca="1">(C23-C21)*D$10</f>
        <v>0</v>
      </c>
      <c r="F23" s="123"/>
      <c r="G23" s="129"/>
      <c r="H23" s="152">
        <f>(F23-F21)*H10</f>
        <v>0</v>
      </c>
      <c r="I23" s="195">
        <f>(G23-G21)*I10</f>
        <v>0</v>
      </c>
      <c r="J23" s="127"/>
      <c r="K23" s="129"/>
      <c r="L23" s="152">
        <f>(J23-J21)*L10</f>
        <v>0</v>
      </c>
      <c r="M23" s="196">
        <f>(K23-K21)*M10</f>
        <v>0</v>
      </c>
      <c r="N23" s="123"/>
      <c r="O23" s="128"/>
      <c r="P23" s="152">
        <f>(N23-N21)*P10</f>
        <v>0</v>
      </c>
      <c r="Q23" s="195">
        <f>(O23-O21)*Q10</f>
        <v>0</v>
      </c>
      <c r="R23" s="127"/>
      <c r="S23" s="129"/>
      <c r="T23" s="152">
        <f>(R23-R21)*T10</f>
        <v>0</v>
      </c>
      <c r="U23" s="196">
        <f>(S23-S21)*U10</f>
        <v>0</v>
      </c>
      <c r="V23" s="294">
        <f t="shared" ca="1" si="0"/>
        <v>45280.166666666664</v>
      </c>
      <c r="W23" s="335">
        <f t="shared" ca="1" si="1"/>
        <v>45.000000000044338</v>
      </c>
      <c r="X23" s="197">
        <f t="shared" ca="1" si="1"/>
        <v>0</v>
      </c>
    </row>
    <row r="24" spans="1:24" s="29" customFormat="1" x14ac:dyDescent="0.2">
      <c r="A24" s="324">
        <f ca="1">INDIRECT(ADDRESS(Данные!$A16,4,1,1,"Данные"), 1)</f>
        <v>45280.1875</v>
      </c>
      <c r="B24" s="353">
        <f ca="1">ROUND(INDIRECT(ADDRESS(Данные!$A16,B$1,1,1,"Данные"), 1),2)</f>
        <v>442.37</v>
      </c>
      <c r="C24" s="353">
        <f ca="1">ROUND(INDIRECT(ADDRESS(Данные!$A16,C$1,1,1,"Данные"), 1),2)</f>
        <v>154.44999999999999</v>
      </c>
      <c r="D24" s="152">
        <f ca="1">(B24-B23)*D$10</f>
        <v>14.999999999986358</v>
      </c>
      <c r="E24" s="196">
        <f ca="1">(C24-C23)*D$10</f>
        <v>0</v>
      </c>
      <c r="F24" s="123"/>
      <c r="G24" s="129"/>
      <c r="H24" s="152"/>
      <c r="I24" s="195"/>
      <c r="J24" s="127"/>
      <c r="K24" s="129"/>
      <c r="L24" s="152"/>
      <c r="M24" s="196"/>
      <c r="N24" s="123"/>
      <c r="O24" s="128"/>
      <c r="P24" s="152"/>
      <c r="Q24" s="195"/>
      <c r="R24" s="127"/>
      <c r="S24" s="129"/>
      <c r="T24" s="152"/>
      <c r="U24" s="196"/>
      <c r="V24" s="294">
        <f t="shared" ca="1" si="0"/>
        <v>45280.1875</v>
      </c>
      <c r="W24" s="335">
        <f t="shared" ca="1" si="1"/>
        <v>14.999999999986358</v>
      </c>
      <c r="X24" s="197">
        <f t="shared" ca="1" si="1"/>
        <v>0</v>
      </c>
    </row>
    <row r="25" spans="1:24" s="29" customFormat="1" x14ac:dyDescent="0.2">
      <c r="A25" s="324">
        <f ca="1">INDIRECT(ADDRESS(Данные!$A17,4,1,1,"Данные"), 1)</f>
        <v>45280.208333333336</v>
      </c>
      <c r="B25" s="353">
        <f ca="1">ROUND(INDIRECT(ADDRESS(Данные!$A17,B$1,1,1,"Данные"), 1),2)</f>
        <v>442.39</v>
      </c>
      <c r="C25" s="353">
        <f ca="1">ROUND(INDIRECT(ADDRESS(Данные!$A17,C$1,1,1,"Данные"), 1),2)</f>
        <v>154.44999999999999</v>
      </c>
      <c r="D25" s="152">
        <f ca="1">(B25-B23)*D$10</f>
        <v>44.999999999959073</v>
      </c>
      <c r="E25" s="196">
        <f ca="1">(C25-C23)*D$10</f>
        <v>0</v>
      </c>
      <c r="F25" s="123"/>
      <c r="G25" s="129"/>
      <c r="H25" s="152">
        <f>(F25-F23)*H10</f>
        <v>0</v>
      </c>
      <c r="I25" s="195">
        <f>(G25-G23)*I10</f>
        <v>0</v>
      </c>
      <c r="J25" s="127"/>
      <c r="K25" s="129"/>
      <c r="L25" s="152">
        <f>(J25-J23)*L10</f>
        <v>0</v>
      </c>
      <c r="M25" s="196">
        <f>(K25-K23)*M10</f>
        <v>0</v>
      </c>
      <c r="N25" s="123"/>
      <c r="O25" s="128"/>
      <c r="P25" s="152">
        <f>(N25-N23)*P10</f>
        <v>0</v>
      </c>
      <c r="Q25" s="195">
        <f>(O25-O23)*Q10</f>
        <v>0</v>
      </c>
      <c r="R25" s="127"/>
      <c r="S25" s="129"/>
      <c r="T25" s="152">
        <f>(R25-R23)*T10</f>
        <v>0</v>
      </c>
      <c r="U25" s="196">
        <f>(S25-S23)*U10</f>
        <v>0</v>
      </c>
      <c r="V25" s="294">
        <f t="shared" ca="1" si="0"/>
        <v>45280.208333333336</v>
      </c>
      <c r="W25" s="335">
        <f t="shared" ca="1" si="1"/>
        <v>44.999999999959073</v>
      </c>
      <c r="X25" s="197">
        <f t="shared" ca="1" si="1"/>
        <v>0</v>
      </c>
    </row>
    <row r="26" spans="1:24" s="29" customFormat="1" x14ac:dyDescent="0.2">
      <c r="A26" s="324">
        <f ca="1">INDIRECT(ADDRESS(Данные!$A18,4,1,1,"Данные"), 1)</f>
        <v>45280.229166666664</v>
      </c>
      <c r="B26" s="353">
        <f ca="1">ROUND(INDIRECT(ADDRESS(Данные!$A18,B$1,1,1,"Данные"), 1),2)</f>
        <v>442.4</v>
      </c>
      <c r="C26" s="353">
        <f ca="1">ROUND(INDIRECT(ADDRESS(Данные!$A18,C$1,1,1,"Данные"), 1),2)</f>
        <v>154.46</v>
      </c>
      <c r="D26" s="152">
        <f ca="1">(B26-B25)*D$10</f>
        <v>14.999999999986358</v>
      </c>
      <c r="E26" s="196">
        <f ca="1">(C26-C25)*D$10</f>
        <v>15.00000000002899</v>
      </c>
      <c r="F26" s="123"/>
      <c r="G26" s="129"/>
      <c r="H26" s="152"/>
      <c r="I26" s="195"/>
      <c r="J26" s="127"/>
      <c r="K26" s="129"/>
      <c r="L26" s="152"/>
      <c r="M26" s="196"/>
      <c r="N26" s="123"/>
      <c r="O26" s="128"/>
      <c r="P26" s="152"/>
      <c r="Q26" s="195"/>
      <c r="R26" s="127"/>
      <c r="S26" s="129"/>
      <c r="T26" s="152"/>
      <c r="U26" s="196"/>
      <c r="V26" s="294">
        <f t="shared" ca="1" si="0"/>
        <v>45280.229166666664</v>
      </c>
      <c r="W26" s="335">
        <f t="shared" ca="1" si="1"/>
        <v>14.999999999986358</v>
      </c>
      <c r="X26" s="197">
        <f t="shared" ca="1" si="1"/>
        <v>15.00000000002899</v>
      </c>
    </row>
    <row r="27" spans="1:24" s="29" customFormat="1" x14ac:dyDescent="0.2">
      <c r="A27" s="324">
        <f ca="1">INDIRECT(ADDRESS(Данные!$A19,4,1,1,"Данные"), 1)</f>
        <v>45280.25</v>
      </c>
      <c r="B27" s="353">
        <f ca="1">ROUND(INDIRECT(ADDRESS(Данные!$A19,B$1,1,1,"Данные"), 1),2)</f>
        <v>442.42</v>
      </c>
      <c r="C27" s="353">
        <f ca="1">ROUND(INDIRECT(ADDRESS(Данные!$A19,C$1,1,1,"Данные"), 1),2)</f>
        <v>154.46</v>
      </c>
      <c r="D27" s="152">
        <f ca="1">(B27-B25)*D$10</f>
        <v>45.000000000044338</v>
      </c>
      <c r="E27" s="196">
        <f ca="1">(C27-C25)*D$10</f>
        <v>15.00000000002899</v>
      </c>
      <c r="F27" s="123"/>
      <c r="G27" s="129"/>
      <c r="H27" s="152">
        <f>(F27-F25)*H10</f>
        <v>0</v>
      </c>
      <c r="I27" s="195">
        <f>(G27-G25)*I10</f>
        <v>0</v>
      </c>
      <c r="J27" s="127"/>
      <c r="K27" s="129"/>
      <c r="L27" s="152">
        <f>(J27-J25)*L10</f>
        <v>0</v>
      </c>
      <c r="M27" s="196">
        <f>(K27-K25)*M10</f>
        <v>0</v>
      </c>
      <c r="N27" s="123"/>
      <c r="O27" s="128"/>
      <c r="P27" s="152">
        <f>(N27-N25)*P10</f>
        <v>0</v>
      </c>
      <c r="Q27" s="195">
        <f>(O27-O25)*Q10</f>
        <v>0</v>
      </c>
      <c r="R27" s="127"/>
      <c r="S27" s="129"/>
      <c r="T27" s="152">
        <f>(R27-R25)*T10</f>
        <v>0</v>
      </c>
      <c r="U27" s="196">
        <f>(S27-S25)*U10</f>
        <v>0</v>
      </c>
      <c r="V27" s="294">
        <f t="shared" ca="1" si="0"/>
        <v>45280.25</v>
      </c>
      <c r="W27" s="335">
        <f t="shared" ca="1" si="1"/>
        <v>45.000000000044338</v>
      </c>
      <c r="X27" s="197">
        <f t="shared" ca="1" si="1"/>
        <v>15.00000000002899</v>
      </c>
    </row>
    <row r="28" spans="1:24" s="29" customFormat="1" x14ac:dyDescent="0.2">
      <c r="A28" s="324">
        <f ca="1">INDIRECT(ADDRESS(Данные!$A20,4,1,1,"Данные"), 1)</f>
        <v>45280.270833333336</v>
      </c>
      <c r="B28" s="353">
        <f ca="1">ROUND(INDIRECT(ADDRESS(Данные!$A20,B$1,1,1,"Данные"), 1),2)</f>
        <v>442.43</v>
      </c>
      <c r="C28" s="353">
        <f ca="1">ROUND(INDIRECT(ADDRESS(Данные!$A20,C$1,1,1,"Данные"), 1),2)</f>
        <v>154.46</v>
      </c>
      <c r="D28" s="152">
        <f ca="1">(B28-B27)*D$10</f>
        <v>14.999999999986358</v>
      </c>
      <c r="E28" s="196">
        <f ca="1">(C28-C27)*D$10</f>
        <v>0</v>
      </c>
      <c r="F28" s="123"/>
      <c r="G28" s="129"/>
      <c r="H28" s="152"/>
      <c r="I28" s="195"/>
      <c r="J28" s="127"/>
      <c r="K28" s="129"/>
      <c r="L28" s="152"/>
      <c r="M28" s="196"/>
      <c r="N28" s="123"/>
      <c r="O28" s="128"/>
      <c r="P28" s="152"/>
      <c r="Q28" s="195"/>
      <c r="R28" s="127"/>
      <c r="S28" s="129"/>
      <c r="T28" s="152"/>
      <c r="U28" s="196"/>
      <c r="V28" s="294">
        <f t="shared" ca="1" si="0"/>
        <v>45280.270833333336</v>
      </c>
      <c r="W28" s="335">
        <f t="shared" ca="1" si="1"/>
        <v>14.999999999986358</v>
      </c>
      <c r="X28" s="197">
        <f t="shared" ca="1" si="1"/>
        <v>0</v>
      </c>
    </row>
    <row r="29" spans="1:24" s="29" customFormat="1" x14ac:dyDescent="0.2">
      <c r="A29" s="324">
        <f ca="1">INDIRECT(ADDRESS(Данные!$A21,4,1,1,"Данные"), 1)</f>
        <v>45280.291666666664</v>
      </c>
      <c r="B29" s="353">
        <f ca="1">ROUND(INDIRECT(ADDRESS(Данные!$A21,B$1,1,1,"Данные"), 1),2)</f>
        <v>442.45</v>
      </c>
      <c r="C29" s="353">
        <f ca="1">ROUND(INDIRECT(ADDRESS(Данные!$A21,C$1,1,1,"Данные"), 1),2)</f>
        <v>154.46</v>
      </c>
      <c r="D29" s="152">
        <f ca="1">(B29-B27)*D$10</f>
        <v>44.999999999959073</v>
      </c>
      <c r="E29" s="196">
        <f ca="1">(C29-C27)*D$10</f>
        <v>0</v>
      </c>
      <c r="F29" s="123"/>
      <c r="G29" s="129"/>
      <c r="H29" s="152">
        <f>(F29-F27)*H10</f>
        <v>0</v>
      </c>
      <c r="I29" s="195">
        <f>(G29-G27)*I10</f>
        <v>0</v>
      </c>
      <c r="J29" s="127"/>
      <c r="K29" s="129"/>
      <c r="L29" s="152">
        <f>(J29-J27)*L10</f>
        <v>0</v>
      </c>
      <c r="M29" s="196">
        <f>(K29-K27)*M10</f>
        <v>0</v>
      </c>
      <c r="N29" s="123"/>
      <c r="O29" s="128"/>
      <c r="P29" s="152">
        <f>(N29-N27)*P10</f>
        <v>0</v>
      </c>
      <c r="Q29" s="195">
        <f>(O29-O27)*Q10</f>
        <v>0</v>
      </c>
      <c r="R29" s="127"/>
      <c r="S29" s="129"/>
      <c r="T29" s="152">
        <f>(R29-R27)*T10</f>
        <v>0</v>
      </c>
      <c r="U29" s="196">
        <f>(S29-S27)*U10</f>
        <v>0</v>
      </c>
      <c r="V29" s="294">
        <f t="shared" ca="1" si="0"/>
        <v>45280.291666666664</v>
      </c>
      <c r="W29" s="335">
        <f t="shared" ca="1" si="1"/>
        <v>44.999999999959073</v>
      </c>
      <c r="X29" s="197">
        <f t="shared" ca="1" si="1"/>
        <v>0</v>
      </c>
    </row>
    <row r="30" spans="1:24" s="29" customFormat="1" x14ac:dyDescent="0.2">
      <c r="A30" s="324">
        <f ca="1">INDIRECT(ADDRESS(Данные!$A22,4,1,1,"Данные"), 1)</f>
        <v>45280.3125</v>
      </c>
      <c r="B30" s="353">
        <f ca="1">ROUND(INDIRECT(ADDRESS(Данные!$A22,B$1,1,1,"Данные"), 1),2)</f>
        <v>442.46</v>
      </c>
      <c r="C30" s="353">
        <f ca="1">ROUND(INDIRECT(ADDRESS(Данные!$A22,C$1,1,1,"Данные"), 1),2)</f>
        <v>154.46</v>
      </c>
      <c r="D30" s="152">
        <f ca="1">(B30-B29)*D$10</f>
        <v>14.999999999986358</v>
      </c>
      <c r="E30" s="196">
        <f ca="1">(C30-C29)*D$10</f>
        <v>0</v>
      </c>
      <c r="F30" s="123"/>
      <c r="G30" s="129"/>
      <c r="H30" s="152"/>
      <c r="I30" s="195"/>
      <c r="J30" s="127"/>
      <c r="K30" s="129"/>
      <c r="L30" s="152"/>
      <c r="M30" s="196"/>
      <c r="N30" s="123"/>
      <c r="O30" s="128"/>
      <c r="P30" s="152"/>
      <c r="Q30" s="195"/>
      <c r="R30" s="127"/>
      <c r="S30" s="129"/>
      <c r="T30" s="152"/>
      <c r="U30" s="196"/>
      <c r="V30" s="294">
        <f t="shared" ca="1" si="0"/>
        <v>45280.3125</v>
      </c>
      <c r="W30" s="335">
        <f t="shared" ca="1" si="1"/>
        <v>14.999999999986358</v>
      </c>
      <c r="X30" s="197">
        <f t="shared" ca="1" si="1"/>
        <v>0</v>
      </c>
    </row>
    <row r="31" spans="1:24" s="29" customFormat="1" x14ac:dyDescent="0.2">
      <c r="A31" s="324">
        <f ca="1">INDIRECT(ADDRESS(Данные!$A23,4,1,1,"Данные"), 1)</f>
        <v>45280.333333333336</v>
      </c>
      <c r="B31" s="353">
        <f ca="1">ROUND(INDIRECT(ADDRESS(Данные!$A23,B$1,1,1,"Данные"), 1),2)</f>
        <v>442.48</v>
      </c>
      <c r="C31" s="353">
        <f ca="1">ROUND(INDIRECT(ADDRESS(Данные!$A23,C$1,1,1,"Данные"), 1),2)</f>
        <v>154.46</v>
      </c>
      <c r="D31" s="152">
        <f ca="1">(B31-B29)*D$10</f>
        <v>45.000000000044338</v>
      </c>
      <c r="E31" s="196">
        <f ca="1">(C31-C29)*D$10</f>
        <v>0</v>
      </c>
      <c r="F31" s="123"/>
      <c r="G31" s="129"/>
      <c r="H31" s="152">
        <f>(F31-F29)*H10</f>
        <v>0</v>
      </c>
      <c r="I31" s="195">
        <f>(G31-G29)*I10</f>
        <v>0</v>
      </c>
      <c r="J31" s="127"/>
      <c r="K31" s="129"/>
      <c r="L31" s="152">
        <f>(J31-J29)*L10</f>
        <v>0</v>
      </c>
      <c r="M31" s="196">
        <f>(K31-K29)*M10</f>
        <v>0</v>
      </c>
      <c r="N31" s="123"/>
      <c r="O31" s="128"/>
      <c r="P31" s="152">
        <f>(N31-N29)*P10</f>
        <v>0</v>
      </c>
      <c r="Q31" s="195">
        <f>(O31-O29)*Q10</f>
        <v>0</v>
      </c>
      <c r="R31" s="127"/>
      <c r="S31" s="129"/>
      <c r="T31" s="152">
        <f>(R31-R29)*T10</f>
        <v>0</v>
      </c>
      <c r="U31" s="196">
        <f>(S31-S29)*U10</f>
        <v>0</v>
      </c>
      <c r="V31" s="294">
        <f t="shared" ca="1" si="0"/>
        <v>45280.333333333336</v>
      </c>
      <c r="W31" s="335">
        <f t="shared" ca="1" si="1"/>
        <v>45.000000000044338</v>
      </c>
      <c r="X31" s="197">
        <f t="shared" ca="1" si="1"/>
        <v>0</v>
      </c>
    </row>
    <row r="32" spans="1:24" s="29" customFormat="1" x14ac:dyDescent="0.2">
      <c r="A32" s="324">
        <f ca="1">INDIRECT(ADDRESS(Данные!$A24,4,1,1,"Данные"), 1)</f>
        <v>45280.354166666664</v>
      </c>
      <c r="B32" s="353">
        <f ca="1">ROUND(INDIRECT(ADDRESS(Данные!$A24,B$1,1,1,"Данные"), 1),2)</f>
        <v>442.49</v>
      </c>
      <c r="C32" s="353">
        <f ca="1">ROUND(INDIRECT(ADDRESS(Данные!$A24,C$1,1,1,"Данные"), 1),2)</f>
        <v>154.47</v>
      </c>
      <c r="D32" s="152">
        <f ca="1">(B32-B31)*D$10</f>
        <v>14.999999999986358</v>
      </c>
      <c r="E32" s="196">
        <f ca="1">(C32-C31)*D$10</f>
        <v>14.999999999986358</v>
      </c>
      <c r="F32" s="123"/>
      <c r="G32" s="129"/>
      <c r="H32" s="152"/>
      <c r="I32" s="195"/>
      <c r="J32" s="127"/>
      <c r="K32" s="129"/>
      <c r="L32" s="152"/>
      <c r="M32" s="196"/>
      <c r="N32" s="123"/>
      <c r="O32" s="128"/>
      <c r="P32" s="152"/>
      <c r="Q32" s="195"/>
      <c r="R32" s="127"/>
      <c r="S32" s="129"/>
      <c r="T32" s="152"/>
      <c r="U32" s="196"/>
      <c r="V32" s="294">
        <f t="shared" ca="1" si="0"/>
        <v>45280.354166666664</v>
      </c>
      <c r="W32" s="335">
        <f t="shared" ca="1" si="1"/>
        <v>14.999999999986358</v>
      </c>
      <c r="X32" s="197">
        <f t="shared" ca="1" si="1"/>
        <v>14.999999999986358</v>
      </c>
    </row>
    <row r="33" spans="1:24" s="29" customFormat="1" x14ac:dyDescent="0.2">
      <c r="A33" s="324">
        <f ca="1">INDIRECT(ADDRESS(Данные!$A25,4,1,1,"Данные"), 1)</f>
        <v>45280.375</v>
      </c>
      <c r="B33" s="353">
        <f ca="1">ROUND(INDIRECT(ADDRESS(Данные!$A25,B$1,1,1,"Данные"), 1),2)</f>
        <v>442.51</v>
      </c>
      <c r="C33" s="353">
        <f ca="1">ROUND(INDIRECT(ADDRESS(Данные!$A25,C$1,1,1,"Данные"), 1),2)</f>
        <v>154.47</v>
      </c>
      <c r="D33" s="152">
        <f ca="1">(B33-B31)*D$10</f>
        <v>44.999999999959073</v>
      </c>
      <c r="E33" s="196">
        <f ca="1">(C33-C31)*D$10</f>
        <v>14.999999999986358</v>
      </c>
      <c r="F33" s="123"/>
      <c r="G33" s="129"/>
      <c r="H33" s="152">
        <f>(F33-F31)*H10</f>
        <v>0</v>
      </c>
      <c r="I33" s="195">
        <f>(G33-G31)*I10</f>
        <v>0</v>
      </c>
      <c r="J33" s="127"/>
      <c r="K33" s="129"/>
      <c r="L33" s="152">
        <f>(J33-J31)*L10</f>
        <v>0</v>
      </c>
      <c r="M33" s="196">
        <f>(K33-K31)*M10</f>
        <v>0</v>
      </c>
      <c r="N33" s="123"/>
      <c r="O33" s="128"/>
      <c r="P33" s="152">
        <f>(N33-N31)*P10</f>
        <v>0</v>
      </c>
      <c r="Q33" s="195">
        <f>(O33-O31)*Q10</f>
        <v>0</v>
      </c>
      <c r="R33" s="127"/>
      <c r="S33" s="129"/>
      <c r="T33" s="152">
        <f>(R33-R31)*T10</f>
        <v>0</v>
      </c>
      <c r="U33" s="196">
        <f>(S33-S31)*U10</f>
        <v>0</v>
      </c>
      <c r="V33" s="294">
        <f t="shared" ca="1" si="0"/>
        <v>45280.375</v>
      </c>
      <c r="W33" s="335">
        <f t="shared" ca="1" si="1"/>
        <v>44.999999999959073</v>
      </c>
      <c r="X33" s="197">
        <f t="shared" ca="1" si="1"/>
        <v>14.999999999986358</v>
      </c>
    </row>
    <row r="34" spans="1:24" s="29" customFormat="1" x14ac:dyDescent="0.2">
      <c r="A34" s="324">
        <f ca="1">INDIRECT(ADDRESS(Данные!$A26,4,1,1,"Данные"), 1)</f>
        <v>45280.395833333336</v>
      </c>
      <c r="B34" s="353">
        <f ca="1">ROUND(INDIRECT(ADDRESS(Данные!$A26,B$1,1,1,"Данные"), 1),2)</f>
        <v>442.52</v>
      </c>
      <c r="C34" s="353">
        <f ca="1">ROUND(INDIRECT(ADDRESS(Данные!$A26,C$1,1,1,"Данные"), 1),2)</f>
        <v>154.47</v>
      </c>
      <c r="D34" s="152">
        <f ca="1">(B34-B33)*D$10</f>
        <v>14.999999999986358</v>
      </c>
      <c r="E34" s="196">
        <f ca="1">(C34-C33)*D$10</f>
        <v>0</v>
      </c>
      <c r="F34" s="123"/>
      <c r="G34" s="129"/>
      <c r="H34" s="152">
        <f>(F34-F33)*H10/0.5</f>
        <v>0</v>
      </c>
      <c r="I34" s="195">
        <f>(G34-G33)*I10/0.5</f>
        <v>0</v>
      </c>
      <c r="J34" s="127"/>
      <c r="K34" s="129"/>
      <c r="L34" s="152">
        <f>(J34-J33)*L10/0.5</f>
        <v>0</v>
      </c>
      <c r="M34" s="196">
        <f>(K34-K33)*M10/0.5</f>
        <v>0</v>
      </c>
      <c r="N34" s="123"/>
      <c r="O34" s="128"/>
      <c r="P34" s="152">
        <f>(N34-N33)*P10/0.5</f>
        <v>0</v>
      </c>
      <c r="Q34" s="195">
        <f>(O34-O33)*Q10/0.5</f>
        <v>0</v>
      </c>
      <c r="R34" s="127"/>
      <c r="S34" s="129"/>
      <c r="T34" s="152">
        <f>(R34-R33)*T10/0.5</f>
        <v>0</v>
      </c>
      <c r="U34" s="196">
        <f>(S34-S33)*U10/0.5</f>
        <v>0</v>
      </c>
      <c r="V34" s="294">
        <f t="shared" ca="1" si="0"/>
        <v>45280.395833333336</v>
      </c>
      <c r="W34" s="335">
        <f t="shared" ca="1" si="1"/>
        <v>14.999999999986358</v>
      </c>
      <c r="X34" s="197">
        <f t="shared" ca="1" si="1"/>
        <v>0</v>
      </c>
    </row>
    <row r="35" spans="1:24" s="30" customFormat="1" x14ac:dyDescent="0.2">
      <c r="A35" s="324">
        <f ca="1">INDIRECT(ADDRESS(Данные!$A27,4,1,1,"Данные"), 1)</f>
        <v>45280.416666666664</v>
      </c>
      <c r="B35" s="353">
        <f ca="1">ROUND(INDIRECT(ADDRESS(Данные!$A27,B$1,1,1,"Данные"), 1),2)</f>
        <v>442.54</v>
      </c>
      <c r="C35" s="353">
        <f ca="1">ROUND(INDIRECT(ADDRESS(Данные!$A27,C$1,1,1,"Данные"), 1),2)</f>
        <v>154.47</v>
      </c>
      <c r="D35" s="152">
        <f ca="1">(B35-B33)*D$10</f>
        <v>45.000000000044338</v>
      </c>
      <c r="E35" s="196">
        <f ca="1">(C35-C33)*D$10</f>
        <v>0</v>
      </c>
      <c r="F35" s="123"/>
      <c r="G35" s="129"/>
      <c r="H35" s="152">
        <f>(F35-F34)*H10/0.5</f>
        <v>0</v>
      </c>
      <c r="I35" s="195">
        <f>(G35-G34)*I10/0.5</f>
        <v>0</v>
      </c>
      <c r="J35" s="127"/>
      <c r="K35" s="129"/>
      <c r="L35" s="152">
        <f>(J35-J34)*L10/0.5</f>
        <v>0</v>
      </c>
      <c r="M35" s="196">
        <f>(K35-K34)*M10/0.5</f>
        <v>0</v>
      </c>
      <c r="N35" s="123"/>
      <c r="O35" s="128"/>
      <c r="P35" s="152">
        <f>(N35-N34)*P10/0.5</f>
        <v>0</v>
      </c>
      <c r="Q35" s="195">
        <f>(O35-O34)*Q10/0.5</f>
        <v>0</v>
      </c>
      <c r="R35" s="127"/>
      <c r="S35" s="129"/>
      <c r="T35" s="152">
        <f>(R35-R34)*T10/0.5</f>
        <v>0</v>
      </c>
      <c r="U35" s="196">
        <f>(S35-S34)*U10/0.5</f>
        <v>0</v>
      </c>
      <c r="V35" s="294">
        <f t="shared" ca="1" si="0"/>
        <v>45280.416666666664</v>
      </c>
      <c r="W35" s="335">
        <f t="shared" ca="1" si="1"/>
        <v>45.000000000044338</v>
      </c>
      <c r="X35" s="197">
        <f t="shared" ca="1" si="1"/>
        <v>0</v>
      </c>
    </row>
    <row r="36" spans="1:24" s="29" customFormat="1" x14ac:dyDescent="0.2">
      <c r="A36" s="324">
        <f ca="1">INDIRECT(ADDRESS(Данные!$A28,4,1,1,"Данные"), 1)</f>
        <v>45280.4375</v>
      </c>
      <c r="B36" s="353">
        <f ca="1">ROUND(INDIRECT(ADDRESS(Данные!$A28,B$1,1,1,"Данные"), 1),2)</f>
        <v>442.55</v>
      </c>
      <c r="C36" s="353">
        <f ca="1">ROUND(INDIRECT(ADDRESS(Данные!$A28,C$1,1,1,"Данные"), 1),2)</f>
        <v>154.47</v>
      </c>
      <c r="D36" s="152">
        <f ca="1">(B36-B35)*D$10</f>
        <v>14.999999999986358</v>
      </c>
      <c r="E36" s="196">
        <f ca="1">(C36-C35)*D$10</f>
        <v>0</v>
      </c>
      <c r="F36" s="123"/>
      <c r="G36" s="129"/>
      <c r="H36" s="152">
        <f>(F36-F35)*H10/0.5</f>
        <v>0</v>
      </c>
      <c r="I36" s="195">
        <f>(G36-G35)*I10/0.5</f>
        <v>0</v>
      </c>
      <c r="J36" s="127"/>
      <c r="K36" s="129"/>
      <c r="L36" s="152">
        <f>(J36-J35)*L10/0.5</f>
        <v>0</v>
      </c>
      <c r="M36" s="196">
        <f>(K36-K35)*M10/0.5</f>
        <v>0</v>
      </c>
      <c r="N36" s="123"/>
      <c r="O36" s="128"/>
      <c r="P36" s="152">
        <f>(N36-N35)*P10/0.5</f>
        <v>0</v>
      </c>
      <c r="Q36" s="195">
        <f>(O36-O35)*Q10/0.5</f>
        <v>0</v>
      </c>
      <c r="R36" s="127"/>
      <c r="S36" s="129"/>
      <c r="T36" s="152">
        <f>(R36-R35)*T10/0.5</f>
        <v>0</v>
      </c>
      <c r="U36" s="196">
        <f>(S36-S35)*U10/0.5</f>
        <v>0</v>
      </c>
      <c r="V36" s="294">
        <f t="shared" ca="1" si="0"/>
        <v>45280.4375</v>
      </c>
      <c r="W36" s="335">
        <f t="shared" ca="1" si="1"/>
        <v>14.999999999986358</v>
      </c>
      <c r="X36" s="197">
        <f t="shared" ca="1" si="1"/>
        <v>0</v>
      </c>
    </row>
    <row r="37" spans="1:24" s="30" customFormat="1" x14ac:dyDescent="0.2">
      <c r="A37" s="324">
        <f ca="1">INDIRECT(ADDRESS(Данные!$A29,4,1,1,"Данные"), 1)</f>
        <v>45280.458333333336</v>
      </c>
      <c r="B37" s="353">
        <f ca="1">ROUND(INDIRECT(ADDRESS(Данные!$A29,B$1,1,1,"Данные"), 1),2)</f>
        <v>442.57</v>
      </c>
      <c r="C37" s="353">
        <f ca="1">ROUND(INDIRECT(ADDRESS(Данные!$A29,C$1,1,1,"Данные"), 1),2)</f>
        <v>154.47</v>
      </c>
      <c r="D37" s="152">
        <f ca="1">(B37-B35)*D$10</f>
        <v>44.999999999959073</v>
      </c>
      <c r="E37" s="196">
        <f ca="1">(C37-C35)*D$10</f>
        <v>0</v>
      </c>
      <c r="F37" s="123"/>
      <c r="G37" s="129"/>
      <c r="H37" s="152">
        <f>(F37-F36)*H10/0.5</f>
        <v>0</v>
      </c>
      <c r="I37" s="195">
        <f>(G37-G36)*I10/0.5</f>
        <v>0</v>
      </c>
      <c r="J37" s="127"/>
      <c r="K37" s="129"/>
      <c r="L37" s="152">
        <f>(J37-J36)*L10/0.5</f>
        <v>0</v>
      </c>
      <c r="M37" s="196">
        <f>(K37-K36)*M10/0.5</f>
        <v>0</v>
      </c>
      <c r="N37" s="123"/>
      <c r="O37" s="128"/>
      <c r="P37" s="152">
        <f>(N37-N36)*P10/0.5</f>
        <v>0</v>
      </c>
      <c r="Q37" s="195">
        <f>(O37-O36)*Q10/0.5</f>
        <v>0</v>
      </c>
      <c r="R37" s="127"/>
      <c r="S37" s="129"/>
      <c r="T37" s="152">
        <f>(R37-R36)*T10/0.5</f>
        <v>0</v>
      </c>
      <c r="U37" s="196">
        <f>(S37-S36)*U10/0.5</f>
        <v>0</v>
      </c>
      <c r="V37" s="294">
        <f t="shared" ca="1" si="0"/>
        <v>45280.458333333336</v>
      </c>
      <c r="W37" s="335">
        <f t="shared" ca="1" si="1"/>
        <v>44.999999999959073</v>
      </c>
      <c r="X37" s="197">
        <f t="shared" ca="1" si="1"/>
        <v>0</v>
      </c>
    </row>
    <row r="38" spans="1:24" s="30" customFormat="1" x14ac:dyDescent="0.2">
      <c r="A38" s="324">
        <f ca="1">INDIRECT(ADDRESS(Данные!$A30,4,1,1,"Данные"), 1)</f>
        <v>45280.479166666664</v>
      </c>
      <c r="B38" s="353">
        <f ca="1">ROUND(INDIRECT(ADDRESS(Данные!$A30,B$1,1,1,"Данные"), 1),2)</f>
        <v>442.58</v>
      </c>
      <c r="C38" s="353">
        <f ca="1">ROUND(INDIRECT(ADDRESS(Данные!$A30,C$1,1,1,"Данные"), 1),2)</f>
        <v>154.47</v>
      </c>
      <c r="D38" s="152">
        <f ca="1">(B38-B37)*D$10</f>
        <v>14.999999999986358</v>
      </c>
      <c r="E38" s="196">
        <f ca="1">(C38-C37)*D$10</f>
        <v>0</v>
      </c>
      <c r="F38" s="123"/>
      <c r="G38" s="129"/>
      <c r="H38" s="152"/>
      <c r="I38" s="195"/>
      <c r="J38" s="127"/>
      <c r="K38" s="129"/>
      <c r="L38" s="152"/>
      <c r="M38" s="196"/>
      <c r="N38" s="123"/>
      <c r="O38" s="128"/>
      <c r="P38" s="152"/>
      <c r="Q38" s="195"/>
      <c r="R38" s="127"/>
      <c r="S38" s="129"/>
      <c r="T38" s="152"/>
      <c r="U38" s="196"/>
      <c r="V38" s="294">
        <f t="shared" ca="1" si="0"/>
        <v>45280.479166666664</v>
      </c>
      <c r="W38" s="335">
        <f t="shared" ca="1" si="1"/>
        <v>14.999999999986358</v>
      </c>
      <c r="X38" s="197">
        <f t="shared" ca="1" si="1"/>
        <v>0</v>
      </c>
    </row>
    <row r="39" spans="1:24" s="29" customFormat="1" x14ac:dyDescent="0.2">
      <c r="A39" s="324">
        <f ca="1">INDIRECT(ADDRESS(Данные!$A31,4,1,1,"Данные"), 1)</f>
        <v>45280.5</v>
      </c>
      <c r="B39" s="353">
        <f ca="1">ROUND(INDIRECT(ADDRESS(Данные!$A31,B$1,1,1,"Данные"), 1),2)</f>
        <v>442.6</v>
      </c>
      <c r="C39" s="353">
        <f ca="1">ROUND(INDIRECT(ADDRESS(Данные!$A31,C$1,1,1,"Данные"), 1),2)</f>
        <v>154.47999999999999</v>
      </c>
      <c r="D39" s="152">
        <f ca="1">(B39-B37)*D$10</f>
        <v>45.000000000044338</v>
      </c>
      <c r="E39" s="196">
        <f ca="1">(C39-C37)*D$10</f>
        <v>14.999999999986358</v>
      </c>
      <c r="F39" s="123"/>
      <c r="G39" s="129"/>
      <c r="H39" s="152">
        <f>(F39-F37)*H10</f>
        <v>0</v>
      </c>
      <c r="I39" s="195">
        <f>(G39-G37)*I10</f>
        <v>0</v>
      </c>
      <c r="J39" s="127"/>
      <c r="K39" s="129"/>
      <c r="L39" s="152">
        <f>(J39-J37)*L10</f>
        <v>0</v>
      </c>
      <c r="M39" s="196">
        <f>(K39-K37)*M10</f>
        <v>0</v>
      </c>
      <c r="N39" s="123"/>
      <c r="O39" s="128"/>
      <c r="P39" s="152">
        <f>(N39-N37)*P10</f>
        <v>0</v>
      </c>
      <c r="Q39" s="195">
        <f>(O39-O37)*Q10</f>
        <v>0</v>
      </c>
      <c r="R39" s="127"/>
      <c r="S39" s="129"/>
      <c r="T39" s="152">
        <f>(R39-R37)*T10</f>
        <v>0</v>
      </c>
      <c r="U39" s="196">
        <f>(S39-S37)*U10</f>
        <v>0</v>
      </c>
      <c r="V39" s="294">
        <f t="shared" ca="1" si="0"/>
        <v>45280.5</v>
      </c>
      <c r="W39" s="335">
        <f t="shared" ca="1" si="1"/>
        <v>45.000000000044338</v>
      </c>
      <c r="X39" s="197">
        <f t="shared" ca="1" si="1"/>
        <v>14.999999999986358</v>
      </c>
    </row>
    <row r="40" spans="1:24" s="29" customFormat="1" x14ac:dyDescent="0.2">
      <c r="A40" s="324">
        <f ca="1">INDIRECT(ADDRESS(Данные!$A32,4,1,1,"Данные"), 1)</f>
        <v>45280.520833333336</v>
      </c>
      <c r="B40" s="353">
        <f ca="1">ROUND(INDIRECT(ADDRESS(Данные!$A32,B$1,1,1,"Данные"), 1),2)</f>
        <v>442.61</v>
      </c>
      <c r="C40" s="353">
        <f ca="1">ROUND(INDIRECT(ADDRESS(Данные!$A32,C$1,1,1,"Данные"), 1),2)</f>
        <v>154.47999999999999</v>
      </c>
      <c r="D40" s="152">
        <f ca="1">(B40-B39)*D$10</f>
        <v>14.999999999986358</v>
      </c>
      <c r="E40" s="196">
        <f ca="1">(C40-C39)*D$10</f>
        <v>0</v>
      </c>
      <c r="F40" s="123"/>
      <c r="G40" s="129"/>
      <c r="H40" s="152"/>
      <c r="I40" s="195"/>
      <c r="J40" s="127"/>
      <c r="K40" s="129"/>
      <c r="L40" s="152"/>
      <c r="M40" s="196"/>
      <c r="N40" s="123"/>
      <c r="O40" s="128"/>
      <c r="P40" s="152"/>
      <c r="Q40" s="195"/>
      <c r="R40" s="127"/>
      <c r="S40" s="129"/>
      <c r="T40" s="152"/>
      <c r="U40" s="196"/>
      <c r="V40" s="294">
        <f t="shared" ca="1" si="0"/>
        <v>45280.520833333336</v>
      </c>
      <c r="W40" s="335">
        <f t="shared" ca="1" si="1"/>
        <v>14.999999999986358</v>
      </c>
      <c r="X40" s="197">
        <f t="shared" ca="1" si="1"/>
        <v>0</v>
      </c>
    </row>
    <row r="41" spans="1:24" s="29" customFormat="1" x14ac:dyDescent="0.2">
      <c r="A41" s="324">
        <f ca="1">INDIRECT(ADDRESS(Данные!$A33,4,1,1,"Данные"), 1)</f>
        <v>45280.541666666664</v>
      </c>
      <c r="B41" s="353">
        <f ca="1">ROUND(INDIRECT(ADDRESS(Данные!$A33,B$1,1,1,"Данные"), 1),2)</f>
        <v>442.63</v>
      </c>
      <c r="C41" s="353">
        <f ca="1">ROUND(INDIRECT(ADDRESS(Данные!$A33,C$1,1,1,"Данные"), 1),2)</f>
        <v>154.47999999999999</v>
      </c>
      <c r="D41" s="152">
        <f ca="1">(B41-B39)*D$10</f>
        <v>44.999999999959073</v>
      </c>
      <c r="E41" s="196">
        <f ca="1">(C41-C39)*D$10</f>
        <v>0</v>
      </c>
      <c r="F41" s="123"/>
      <c r="G41" s="129"/>
      <c r="H41" s="152">
        <f>(F41-F39)*H10</f>
        <v>0</v>
      </c>
      <c r="I41" s="195">
        <f>(G41-G39)*I10</f>
        <v>0</v>
      </c>
      <c r="J41" s="127"/>
      <c r="K41" s="129"/>
      <c r="L41" s="152">
        <f>(J41-J39)*L10</f>
        <v>0</v>
      </c>
      <c r="M41" s="196">
        <f>(K41-K39)*M10</f>
        <v>0</v>
      </c>
      <c r="N41" s="123"/>
      <c r="O41" s="128"/>
      <c r="P41" s="152">
        <f>(N41-N39)*P10</f>
        <v>0</v>
      </c>
      <c r="Q41" s="195">
        <f>(O41-O39)*Q10</f>
        <v>0</v>
      </c>
      <c r="R41" s="127"/>
      <c r="S41" s="129"/>
      <c r="T41" s="152">
        <f>(R41-R39)*T10</f>
        <v>0</v>
      </c>
      <c r="U41" s="196">
        <f>(S41-S39)*U10</f>
        <v>0</v>
      </c>
      <c r="V41" s="294">
        <f t="shared" ca="1" si="0"/>
        <v>45280.541666666664</v>
      </c>
      <c r="W41" s="335">
        <f t="shared" ca="1" si="1"/>
        <v>44.999999999959073</v>
      </c>
      <c r="X41" s="197">
        <f t="shared" ca="1" si="1"/>
        <v>0</v>
      </c>
    </row>
    <row r="42" spans="1:24" s="29" customFormat="1" x14ac:dyDescent="0.2">
      <c r="A42" s="324">
        <f ca="1">INDIRECT(ADDRESS(Данные!$A34,4,1,1,"Данные"), 1)</f>
        <v>45280.5625</v>
      </c>
      <c r="B42" s="353">
        <f ca="1">ROUND(INDIRECT(ADDRESS(Данные!$A34,B$1,1,1,"Данные"), 1),2)</f>
        <v>442.64</v>
      </c>
      <c r="C42" s="353">
        <f ca="1">ROUND(INDIRECT(ADDRESS(Данные!$A34,C$1,1,1,"Данные"), 1),2)</f>
        <v>154.47999999999999</v>
      </c>
      <c r="D42" s="152">
        <f ca="1">(B42-B41)*D$10</f>
        <v>14.999999999986358</v>
      </c>
      <c r="E42" s="196">
        <f ca="1">(C42-C41)*D$10</f>
        <v>0</v>
      </c>
      <c r="F42" s="123"/>
      <c r="G42" s="129"/>
      <c r="H42" s="152"/>
      <c r="I42" s="195"/>
      <c r="J42" s="127"/>
      <c r="K42" s="129"/>
      <c r="L42" s="152"/>
      <c r="M42" s="196"/>
      <c r="N42" s="123"/>
      <c r="O42" s="128"/>
      <c r="P42" s="152"/>
      <c r="Q42" s="195"/>
      <c r="R42" s="127"/>
      <c r="S42" s="129"/>
      <c r="T42" s="152"/>
      <c r="U42" s="196"/>
      <c r="V42" s="294">
        <f t="shared" ca="1" si="0"/>
        <v>45280.5625</v>
      </c>
      <c r="W42" s="335">
        <f t="shared" ca="1" si="1"/>
        <v>14.999999999986358</v>
      </c>
      <c r="X42" s="197">
        <f t="shared" ca="1" si="1"/>
        <v>0</v>
      </c>
    </row>
    <row r="43" spans="1:24" s="29" customFormat="1" x14ac:dyDescent="0.2">
      <c r="A43" s="324">
        <f ca="1">INDIRECT(ADDRESS(Данные!$A35,4,1,1,"Данные"), 1)</f>
        <v>45280.583333333336</v>
      </c>
      <c r="B43" s="353">
        <f ca="1">ROUND(INDIRECT(ADDRESS(Данные!$A35,B$1,1,1,"Данные"), 1),2)</f>
        <v>442.65</v>
      </c>
      <c r="C43" s="353">
        <f ca="1">ROUND(INDIRECT(ADDRESS(Данные!$A35,C$1,1,1,"Данные"), 1),2)</f>
        <v>154.47999999999999</v>
      </c>
      <c r="D43" s="152">
        <f ca="1">(B43-B41)*D$10</f>
        <v>29.999999999972715</v>
      </c>
      <c r="E43" s="196">
        <f ca="1">(C43-C41)*D$10</f>
        <v>0</v>
      </c>
      <c r="F43" s="123"/>
      <c r="G43" s="129"/>
      <c r="H43" s="152">
        <f>(F43-F41)*H10</f>
        <v>0</v>
      </c>
      <c r="I43" s="195">
        <f>(G43-G41)*I10</f>
        <v>0</v>
      </c>
      <c r="J43" s="127"/>
      <c r="K43" s="129"/>
      <c r="L43" s="152">
        <f>(J43-J41)*L10</f>
        <v>0</v>
      </c>
      <c r="M43" s="196">
        <f>(K43-K41)*M10</f>
        <v>0</v>
      </c>
      <c r="N43" s="123"/>
      <c r="O43" s="128"/>
      <c r="P43" s="152">
        <f>(N43-N41)*P10</f>
        <v>0</v>
      </c>
      <c r="Q43" s="195">
        <f>(O43-O41)*Q10</f>
        <v>0</v>
      </c>
      <c r="R43" s="127"/>
      <c r="S43" s="129"/>
      <c r="T43" s="152">
        <f>(R43-R41)*T10</f>
        <v>0</v>
      </c>
      <c r="U43" s="196">
        <f>(S43-S41)*U10</f>
        <v>0</v>
      </c>
      <c r="V43" s="294">
        <f t="shared" ca="1" si="0"/>
        <v>45280.583333333336</v>
      </c>
      <c r="W43" s="335">
        <f t="shared" ca="1" si="1"/>
        <v>29.999999999972715</v>
      </c>
      <c r="X43" s="197">
        <f t="shared" ca="1" si="1"/>
        <v>0</v>
      </c>
    </row>
    <row r="44" spans="1:24" s="29" customFormat="1" x14ac:dyDescent="0.2">
      <c r="A44" s="324">
        <f ca="1">INDIRECT(ADDRESS(Данные!$A36,4,1,1,"Данные"), 1)</f>
        <v>45280.604166666664</v>
      </c>
      <c r="B44" s="353">
        <f ca="1">ROUND(INDIRECT(ADDRESS(Данные!$A36,B$1,1,1,"Данные"), 1),2)</f>
        <v>442.67</v>
      </c>
      <c r="C44" s="353">
        <f ca="1">ROUND(INDIRECT(ADDRESS(Данные!$A36,C$1,1,1,"Данные"), 1),2)</f>
        <v>154.49</v>
      </c>
      <c r="D44" s="152">
        <f ca="1">(B44-B43)*D$10</f>
        <v>30.00000000005798</v>
      </c>
      <c r="E44" s="196">
        <f ca="1">(C44-C43)*D$10</f>
        <v>15.00000000002899</v>
      </c>
      <c r="F44" s="123"/>
      <c r="G44" s="129"/>
      <c r="H44" s="152"/>
      <c r="I44" s="195"/>
      <c r="J44" s="127"/>
      <c r="K44" s="129"/>
      <c r="L44" s="152"/>
      <c r="M44" s="196"/>
      <c r="N44" s="123"/>
      <c r="O44" s="128"/>
      <c r="P44" s="152"/>
      <c r="Q44" s="195"/>
      <c r="R44" s="127"/>
      <c r="S44" s="129"/>
      <c r="T44" s="152"/>
      <c r="U44" s="196"/>
      <c r="V44" s="294">
        <f t="shared" ca="1" si="0"/>
        <v>45280.604166666664</v>
      </c>
      <c r="W44" s="335">
        <f t="shared" ca="1" si="1"/>
        <v>30.00000000005798</v>
      </c>
      <c r="X44" s="197">
        <f t="shared" ca="1" si="1"/>
        <v>15.00000000002899</v>
      </c>
    </row>
    <row r="45" spans="1:24" s="29" customFormat="1" x14ac:dyDescent="0.2">
      <c r="A45" s="324">
        <f ca="1">INDIRECT(ADDRESS(Данные!$A37,4,1,1,"Данные"), 1)</f>
        <v>45280.625</v>
      </c>
      <c r="B45" s="353">
        <f ca="1">ROUND(INDIRECT(ADDRESS(Данные!$A37,B$1,1,1,"Данные"), 1),2)</f>
        <v>442.68</v>
      </c>
      <c r="C45" s="353">
        <f ca="1">ROUND(INDIRECT(ADDRESS(Данные!$A37,C$1,1,1,"Данные"), 1),2)</f>
        <v>154.49</v>
      </c>
      <c r="D45" s="152">
        <f ca="1">(B45-B43)*D$10</f>
        <v>45.000000000044338</v>
      </c>
      <c r="E45" s="196">
        <f ca="1">(C45-C43)*D$10</f>
        <v>15.00000000002899</v>
      </c>
      <c r="F45" s="123"/>
      <c r="G45" s="129"/>
      <c r="H45" s="152">
        <f>(F45-F43)*H10</f>
        <v>0</v>
      </c>
      <c r="I45" s="195">
        <f>(G45-G43)*I10</f>
        <v>0</v>
      </c>
      <c r="J45" s="127"/>
      <c r="K45" s="129"/>
      <c r="L45" s="152">
        <f>(J45-J43)*L10</f>
        <v>0</v>
      </c>
      <c r="M45" s="196">
        <f>(K45-K43)*M10</f>
        <v>0</v>
      </c>
      <c r="N45" s="123"/>
      <c r="O45" s="128"/>
      <c r="P45" s="152">
        <f>(N45-N43)*P10</f>
        <v>0</v>
      </c>
      <c r="Q45" s="195">
        <f>(O45-O43)*Q10</f>
        <v>0</v>
      </c>
      <c r="R45" s="127"/>
      <c r="S45" s="129"/>
      <c r="T45" s="152">
        <f>(R45-R43)*T10</f>
        <v>0</v>
      </c>
      <c r="U45" s="196">
        <f>(S45-S43)*U10</f>
        <v>0</v>
      </c>
      <c r="V45" s="294">
        <f t="shared" ca="1" si="0"/>
        <v>45280.625</v>
      </c>
      <c r="W45" s="335">
        <f t="shared" ca="1" si="1"/>
        <v>45.000000000044338</v>
      </c>
      <c r="X45" s="197">
        <f t="shared" ca="1" si="1"/>
        <v>15.00000000002899</v>
      </c>
    </row>
    <row r="46" spans="1:24" s="29" customFormat="1" x14ac:dyDescent="0.2">
      <c r="A46" s="324">
        <f ca="1">INDIRECT(ADDRESS(Данные!$A38,4,1,1,"Данные"), 1)</f>
        <v>45280.645833333336</v>
      </c>
      <c r="B46" s="353">
        <f ca="1">ROUND(INDIRECT(ADDRESS(Данные!$A38,B$1,1,1,"Данные"), 1),2)</f>
        <v>442.7</v>
      </c>
      <c r="C46" s="353">
        <f ca="1">ROUND(INDIRECT(ADDRESS(Данные!$A38,C$1,1,1,"Данные"), 1),2)</f>
        <v>154.49</v>
      </c>
      <c r="D46" s="152">
        <f ca="1">(B46-B45)*D$10</f>
        <v>29.999999999972715</v>
      </c>
      <c r="E46" s="196">
        <f ca="1">(C46-C45)*D$10</f>
        <v>0</v>
      </c>
      <c r="F46" s="123"/>
      <c r="G46" s="129"/>
      <c r="H46" s="152"/>
      <c r="I46" s="195"/>
      <c r="J46" s="127"/>
      <c r="K46" s="129"/>
      <c r="L46" s="152"/>
      <c r="M46" s="196"/>
      <c r="N46" s="123"/>
      <c r="O46" s="128"/>
      <c r="P46" s="152"/>
      <c r="Q46" s="195"/>
      <c r="R46" s="127"/>
      <c r="S46" s="129"/>
      <c r="T46" s="152"/>
      <c r="U46" s="196"/>
      <c r="V46" s="294">
        <f t="shared" ca="1" si="0"/>
        <v>45280.645833333336</v>
      </c>
      <c r="W46" s="335">
        <f t="shared" ca="1" si="1"/>
        <v>29.999999999972715</v>
      </c>
      <c r="X46" s="197">
        <f t="shared" ca="1" si="1"/>
        <v>0</v>
      </c>
    </row>
    <row r="47" spans="1:24" s="29" customFormat="1" x14ac:dyDescent="0.2">
      <c r="A47" s="324">
        <f ca="1">INDIRECT(ADDRESS(Данные!$A39,4,1,1,"Данные"), 1)</f>
        <v>45280.666666666664</v>
      </c>
      <c r="B47" s="353">
        <f ca="1">ROUND(INDIRECT(ADDRESS(Данные!$A39,B$1,1,1,"Данные"), 1),2)</f>
        <v>442.71</v>
      </c>
      <c r="C47" s="353">
        <f ca="1">ROUND(INDIRECT(ADDRESS(Данные!$A39,C$1,1,1,"Данные"), 1),2)</f>
        <v>154.49</v>
      </c>
      <c r="D47" s="152">
        <f ca="1">(B47-B45)*D$10</f>
        <v>44.999999999959073</v>
      </c>
      <c r="E47" s="196">
        <f ca="1">(C47-C45)*D$10</f>
        <v>0</v>
      </c>
      <c r="F47" s="123"/>
      <c r="G47" s="129"/>
      <c r="H47" s="152">
        <f>(F47-F45)*H10</f>
        <v>0</v>
      </c>
      <c r="I47" s="195">
        <f>(G47-G45)*I10</f>
        <v>0</v>
      </c>
      <c r="J47" s="127"/>
      <c r="K47" s="129"/>
      <c r="L47" s="152">
        <f>(J47-J45)*L10</f>
        <v>0</v>
      </c>
      <c r="M47" s="196">
        <f>(K47-K45)*M10</f>
        <v>0</v>
      </c>
      <c r="N47" s="123"/>
      <c r="O47" s="128"/>
      <c r="P47" s="152">
        <f>(N47-N45)*P10</f>
        <v>0</v>
      </c>
      <c r="Q47" s="195">
        <f>(O47-O45)*Q10</f>
        <v>0</v>
      </c>
      <c r="R47" s="127"/>
      <c r="S47" s="129"/>
      <c r="T47" s="152">
        <f>(R47-R45)*T10</f>
        <v>0</v>
      </c>
      <c r="U47" s="196">
        <f>(S47-S45)*U10</f>
        <v>0</v>
      </c>
      <c r="V47" s="294">
        <f t="shared" ca="1" si="0"/>
        <v>45280.666666666664</v>
      </c>
      <c r="W47" s="335">
        <f t="shared" ca="1" si="1"/>
        <v>44.999999999959073</v>
      </c>
      <c r="X47" s="197">
        <f t="shared" ca="1" si="1"/>
        <v>0</v>
      </c>
    </row>
    <row r="48" spans="1:24" s="29" customFormat="1" x14ac:dyDescent="0.2">
      <c r="A48" s="324">
        <f ca="1">INDIRECT(ADDRESS(Данные!$A40,4,1,1,"Данные"), 1)</f>
        <v>45280.6875</v>
      </c>
      <c r="B48" s="353">
        <f ca="1">ROUND(INDIRECT(ADDRESS(Данные!$A40,B$1,1,1,"Данные"), 1),2)</f>
        <v>442.73</v>
      </c>
      <c r="C48" s="353">
        <f ca="1">ROUND(INDIRECT(ADDRESS(Данные!$A40,C$1,1,1,"Данные"), 1),2)</f>
        <v>154.49</v>
      </c>
      <c r="D48" s="152">
        <f ca="1">(B48-B47)*D$10</f>
        <v>30.00000000005798</v>
      </c>
      <c r="E48" s="196">
        <f ca="1">(C48-C47)*D$10</f>
        <v>0</v>
      </c>
      <c r="F48" s="123"/>
      <c r="G48" s="129"/>
      <c r="H48" s="152"/>
      <c r="I48" s="195"/>
      <c r="J48" s="127"/>
      <c r="K48" s="129"/>
      <c r="L48" s="152"/>
      <c r="M48" s="196"/>
      <c r="N48" s="123"/>
      <c r="O48" s="128"/>
      <c r="P48" s="152"/>
      <c r="Q48" s="195"/>
      <c r="R48" s="127"/>
      <c r="S48" s="129"/>
      <c r="T48" s="152"/>
      <c r="U48" s="196"/>
      <c r="V48" s="294">
        <f t="shared" ca="1" si="0"/>
        <v>45280.6875</v>
      </c>
      <c r="W48" s="335">
        <f t="shared" ca="1" si="1"/>
        <v>30.00000000005798</v>
      </c>
      <c r="X48" s="197">
        <f t="shared" ca="1" si="1"/>
        <v>0</v>
      </c>
    </row>
    <row r="49" spans="1:24" s="29" customFormat="1" x14ac:dyDescent="0.2">
      <c r="A49" s="324">
        <f ca="1">INDIRECT(ADDRESS(Данные!$A41,4,1,1,"Данные"), 1)</f>
        <v>45280.708333333336</v>
      </c>
      <c r="B49" s="353">
        <f ca="1">ROUND(INDIRECT(ADDRESS(Данные!$A41,B$1,1,1,"Данные"), 1),2)</f>
        <v>442.75</v>
      </c>
      <c r="C49" s="353">
        <f ca="1">ROUND(INDIRECT(ADDRESS(Данные!$A41,C$1,1,1,"Данные"), 1),2)</f>
        <v>154.49</v>
      </c>
      <c r="D49" s="152">
        <f ca="1">(B49-B47)*D$10</f>
        <v>60.000000000030695</v>
      </c>
      <c r="E49" s="196">
        <f ca="1">(C49-C47)*D$10</f>
        <v>0</v>
      </c>
      <c r="F49" s="123"/>
      <c r="G49" s="129"/>
      <c r="H49" s="152">
        <f>(F49-F47)*H10</f>
        <v>0</v>
      </c>
      <c r="I49" s="195">
        <f>(G49-G47)*I10</f>
        <v>0</v>
      </c>
      <c r="J49" s="127"/>
      <c r="K49" s="129"/>
      <c r="L49" s="152">
        <f>(J49-J47)*L10</f>
        <v>0</v>
      </c>
      <c r="M49" s="196">
        <f>(K49-K47)*M10</f>
        <v>0</v>
      </c>
      <c r="N49" s="123"/>
      <c r="O49" s="128"/>
      <c r="P49" s="152">
        <f>(N49-N47)*P10</f>
        <v>0</v>
      </c>
      <c r="Q49" s="195">
        <f>(O49-O47)*Q10</f>
        <v>0</v>
      </c>
      <c r="R49" s="127"/>
      <c r="S49" s="129"/>
      <c r="T49" s="152">
        <f>(R49-R47)*T10</f>
        <v>0</v>
      </c>
      <c r="U49" s="196">
        <f>(S49-S47)*U10</f>
        <v>0</v>
      </c>
      <c r="V49" s="294">
        <f t="shared" ca="1" si="0"/>
        <v>45280.708333333336</v>
      </c>
      <c r="W49" s="335">
        <f t="shared" ca="1" si="1"/>
        <v>60.000000000030695</v>
      </c>
      <c r="X49" s="197">
        <f t="shared" ca="1" si="1"/>
        <v>0</v>
      </c>
    </row>
    <row r="50" spans="1:24" s="29" customFormat="1" x14ac:dyDescent="0.2">
      <c r="A50" s="324">
        <f ca="1">INDIRECT(ADDRESS(Данные!$A42,4,1,1,"Данные"), 1)</f>
        <v>45280.729166666664</v>
      </c>
      <c r="B50" s="353">
        <f ca="1">ROUND(INDIRECT(ADDRESS(Данные!$A42,B$1,1,1,"Данные"), 1),2)</f>
        <v>442.76</v>
      </c>
      <c r="C50" s="353">
        <f ca="1">ROUND(INDIRECT(ADDRESS(Данные!$A42,C$1,1,1,"Данные"), 1),2)</f>
        <v>154.5</v>
      </c>
      <c r="D50" s="152">
        <f ca="1">(B50-B49)*D$10</f>
        <v>14.999999999986358</v>
      </c>
      <c r="E50" s="196">
        <f ca="1">(C50-C49)*D$10</f>
        <v>14.999999999986358</v>
      </c>
      <c r="F50" s="123"/>
      <c r="G50" s="129"/>
      <c r="H50" s="152"/>
      <c r="I50" s="195"/>
      <c r="J50" s="127"/>
      <c r="K50" s="129"/>
      <c r="L50" s="152"/>
      <c r="M50" s="196"/>
      <c r="N50" s="123"/>
      <c r="O50" s="128"/>
      <c r="P50" s="152"/>
      <c r="Q50" s="195"/>
      <c r="R50" s="127"/>
      <c r="S50" s="129"/>
      <c r="T50" s="152"/>
      <c r="U50" s="196"/>
      <c r="V50" s="294">
        <f t="shared" ca="1" si="0"/>
        <v>45280.729166666664</v>
      </c>
      <c r="W50" s="335">
        <f t="shared" ca="1" si="1"/>
        <v>14.999999999986358</v>
      </c>
      <c r="X50" s="197">
        <f t="shared" ca="1" si="1"/>
        <v>14.999999999986358</v>
      </c>
    </row>
    <row r="51" spans="1:24" s="29" customFormat="1" x14ac:dyDescent="0.2">
      <c r="A51" s="324">
        <f ca="1">INDIRECT(ADDRESS(Данные!$A43,4,1,1,"Данные"), 1)</f>
        <v>45280.75</v>
      </c>
      <c r="B51" s="353">
        <f ca="1">ROUND(INDIRECT(ADDRESS(Данные!$A43,B$1,1,1,"Данные"), 1),2)</f>
        <v>442.78</v>
      </c>
      <c r="C51" s="353">
        <f ca="1">ROUND(INDIRECT(ADDRESS(Данные!$A43,C$1,1,1,"Данные"), 1),2)</f>
        <v>154.5</v>
      </c>
      <c r="D51" s="152">
        <f ca="1">(B51-B49)*D$10</f>
        <v>44.999999999959073</v>
      </c>
      <c r="E51" s="196">
        <f ca="1">(C51-C49)*D$10</f>
        <v>14.999999999986358</v>
      </c>
      <c r="F51" s="123"/>
      <c r="G51" s="129"/>
      <c r="H51" s="152">
        <f>(F51-F49)*H10</f>
        <v>0</v>
      </c>
      <c r="I51" s="195">
        <f>(G51-G49)*I10</f>
        <v>0</v>
      </c>
      <c r="J51" s="127"/>
      <c r="K51" s="129"/>
      <c r="L51" s="152">
        <f>(J51-J49)*L10</f>
        <v>0</v>
      </c>
      <c r="M51" s="196">
        <f>(K51-K49)*M10</f>
        <v>0</v>
      </c>
      <c r="N51" s="123"/>
      <c r="O51" s="128"/>
      <c r="P51" s="152">
        <f>(N51-N49)*P10</f>
        <v>0</v>
      </c>
      <c r="Q51" s="195">
        <f>(O51-O49)*Q10</f>
        <v>0</v>
      </c>
      <c r="R51" s="127"/>
      <c r="S51" s="129"/>
      <c r="T51" s="152">
        <f>(R51-R49)*T10</f>
        <v>0</v>
      </c>
      <c r="U51" s="196">
        <f>(S51-S49)*U10</f>
        <v>0</v>
      </c>
      <c r="V51" s="294">
        <f t="shared" ca="1" si="0"/>
        <v>45280.75</v>
      </c>
      <c r="W51" s="335">
        <f t="shared" ca="1" si="1"/>
        <v>44.999999999959073</v>
      </c>
      <c r="X51" s="197">
        <f t="shared" ca="1" si="1"/>
        <v>14.999999999986358</v>
      </c>
    </row>
    <row r="52" spans="1:24" s="29" customFormat="1" x14ac:dyDescent="0.2">
      <c r="A52" s="324">
        <f ca="1">INDIRECT(ADDRESS(Данные!$A44,4,1,1,"Данные"), 1)</f>
        <v>45280.770833333336</v>
      </c>
      <c r="B52" s="353">
        <f ca="1">ROUND(INDIRECT(ADDRESS(Данные!$A44,B$1,1,1,"Данные"), 1),2)</f>
        <v>442.79</v>
      </c>
      <c r="C52" s="353">
        <f ca="1">ROUND(INDIRECT(ADDRESS(Данные!$A44,C$1,1,1,"Данные"), 1),2)</f>
        <v>154.5</v>
      </c>
      <c r="D52" s="152">
        <f ca="1">(B52-B51)*D$10</f>
        <v>15.000000000071623</v>
      </c>
      <c r="E52" s="196">
        <f ca="1">(C52-C51)*D$10</f>
        <v>0</v>
      </c>
      <c r="F52" s="123"/>
      <c r="G52" s="129"/>
      <c r="H52" s="152"/>
      <c r="I52" s="195"/>
      <c r="J52" s="127"/>
      <c r="K52" s="129"/>
      <c r="L52" s="152"/>
      <c r="M52" s="196"/>
      <c r="N52" s="123"/>
      <c r="O52" s="128"/>
      <c r="P52" s="152"/>
      <c r="Q52" s="195"/>
      <c r="R52" s="127"/>
      <c r="S52" s="129"/>
      <c r="T52" s="152"/>
      <c r="U52" s="196"/>
      <c r="V52" s="294">
        <f t="shared" ca="1" si="0"/>
        <v>45280.770833333336</v>
      </c>
      <c r="W52" s="335">
        <f t="shared" ca="1" si="1"/>
        <v>15.000000000071623</v>
      </c>
      <c r="X52" s="197">
        <f t="shared" ca="1" si="1"/>
        <v>0</v>
      </c>
    </row>
    <row r="53" spans="1:24" s="29" customFormat="1" x14ac:dyDescent="0.2">
      <c r="A53" s="324">
        <f ca="1">INDIRECT(ADDRESS(Данные!$A45,4,1,1,"Данные"), 1)</f>
        <v>45280.791666666664</v>
      </c>
      <c r="B53" s="353">
        <f ca="1">ROUND(INDIRECT(ADDRESS(Данные!$A45,B$1,1,1,"Данные"), 1),2)</f>
        <v>442.81</v>
      </c>
      <c r="C53" s="353">
        <f ca="1">ROUND(INDIRECT(ADDRESS(Данные!$A45,C$1,1,1,"Данные"), 1),2)</f>
        <v>154.5</v>
      </c>
      <c r="D53" s="152">
        <f ca="1">(B53-B51)*D$10</f>
        <v>45.000000000044338</v>
      </c>
      <c r="E53" s="196">
        <f ca="1">(C53-C51)*D$10</f>
        <v>0</v>
      </c>
      <c r="F53" s="123"/>
      <c r="G53" s="129"/>
      <c r="H53" s="152">
        <f>(F53-F51)*H10/0.5</f>
        <v>0</v>
      </c>
      <c r="I53" s="195">
        <f>(G53-G51)*I10/0.5</f>
        <v>0</v>
      </c>
      <c r="J53" s="127"/>
      <c r="K53" s="129"/>
      <c r="L53" s="152">
        <f>(J53-J51)*L10/0.5</f>
        <v>0</v>
      </c>
      <c r="M53" s="196">
        <f>(K53-K51)*M10/0.5</f>
        <v>0</v>
      </c>
      <c r="N53" s="123"/>
      <c r="O53" s="128"/>
      <c r="P53" s="152">
        <f>(N53-N51)*P10/0.5</f>
        <v>0</v>
      </c>
      <c r="Q53" s="195">
        <f>(O53-O51)*Q10/0.5</f>
        <v>0</v>
      </c>
      <c r="R53" s="127"/>
      <c r="S53" s="129"/>
      <c r="T53" s="152">
        <f>(R53-R51)*T10/0.5</f>
        <v>0</v>
      </c>
      <c r="U53" s="196">
        <f>(S53-S51)*U10/0.5</f>
        <v>0</v>
      </c>
      <c r="V53" s="294">
        <f t="shared" ca="1" si="0"/>
        <v>45280.791666666664</v>
      </c>
      <c r="W53" s="335">
        <f t="shared" ca="1" si="1"/>
        <v>45.000000000044338</v>
      </c>
      <c r="X53" s="197">
        <f t="shared" ca="1" si="1"/>
        <v>0</v>
      </c>
    </row>
    <row r="54" spans="1:24" s="29" customFormat="1" x14ac:dyDescent="0.2">
      <c r="A54" s="324">
        <f ca="1">INDIRECT(ADDRESS(Данные!$A46,4,1,1,"Данные"), 1)</f>
        <v>45280.8125</v>
      </c>
      <c r="B54" s="353">
        <f ca="1">ROUND(INDIRECT(ADDRESS(Данные!$A46,B$1,1,1,"Данные"), 1),2)</f>
        <v>442.82</v>
      </c>
      <c r="C54" s="353">
        <f ca="1">ROUND(INDIRECT(ADDRESS(Данные!$A46,C$1,1,1,"Данные"), 1),2)</f>
        <v>154.5</v>
      </c>
      <c r="D54" s="152">
        <f ca="1">(B54-B53)*D$10</f>
        <v>14.999999999986358</v>
      </c>
      <c r="E54" s="196">
        <f ca="1">(C54-C53)*D$10</f>
        <v>0</v>
      </c>
      <c r="F54" s="123"/>
      <c r="G54" s="129"/>
      <c r="H54" s="152"/>
      <c r="I54" s="195"/>
      <c r="J54" s="127"/>
      <c r="K54" s="129"/>
      <c r="L54" s="152"/>
      <c r="M54" s="196"/>
      <c r="N54" s="123"/>
      <c r="O54" s="128"/>
      <c r="P54" s="152"/>
      <c r="Q54" s="195"/>
      <c r="R54" s="127"/>
      <c r="S54" s="129"/>
      <c r="T54" s="152"/>
      <c r="U54" s="196"/>
      <c r="V54" s="294">
        <f t="shared" ca="1" si="0"/>
        <v>45280.8125</v>
      </c>
      <c r="W54" s="335">
        <f t="shared" ca="1" si="1"/>
        <v>14.999999999986358</v>
      </c>
      <c r="X54" s="197">
        <f t="shared" ca="1" si="1"/>
        <v>0</v>
      </c>
    </row>
    <row r="55" spans="1:24" s="29" customFormat="1" x14ac:dyDescent="0.2">
      <c r="A55" s="324">
        <f ca="1">INDIRECT(ADDRESS(Данные!$A47,4,1,1,"Данные"), 1)</f>
        <v>45280.833333333336</v>
      </c>
      <c r="B55" s="353">
        <f ca="1">ROUND(INDIRECT(ADDRESS(Данные!$A47,B$1,1,1,"Данные"), 1),2)</f>
        <v>442.84</v>
      </c>
      <c r="C55" s="353">
        <f ca="1">ROUND(INDIRECT(ADDRESS(Данные!$A47,C$1,1,1,"Данные"), 1),2)</f>
        <v>154.5</v>
      </c>
      <c r="D55" s="152">
        <f ca="1">(B55-B53)*D$10</f>
        <v>44.999999999959073</v>
      </c>
      <c r="E55" s="196">
        <f ca="1">(C55-C53)*D$10</f>
        <v>0</v>
      </c>
      <c r="F55" s="123"/>
      <c r="G55" s="129"/>
      <c r="H55" s="251">
        <f>(F55-F53)*H10/0.5</f>
        <v>0</v>
      </c>
      <c r="I55" s="250">
        <f>(G55-G53)*I10/0.5</f>
        <v>0</v>
      </c>
      <c r="J55" s="127"/>
      <c r="K55" s="129"/>
      <c r="L55" s="251">
        <f>(J55-J53)*L10/0.5</f>
        <v>0</v>
      </c>
      <c r="M55" s="252">
        <f>(K55-K53)*M10/0.5</f>
        <v>0</v>
      </c>
      <c r="N55" s="123"/>
      <c r="O55" s="128"/>
      <c r="P55" s="251">
        <f>(N55-N53)*P10/0.5</f>
        <v>0</v>
      </c>
      <c r="Q55" s="250">
        <f>(O55-O53)*Q10/0.5</f>
        <v>0</v>
      </c>
      <c r="R55" s="127"/>
      <c r="S55" s="129"/>
      <c r="T55" s="251">
        <f>(R55-R53)*T10/0.5</f>
        <v>0</v>
      </c>
      <c r="U55" s="252">
        <f>(S55-S53)*U10/0.5</f>
        <v>0</v>
      </c>
      <c r="V55" s="294">
        <f t="shared" ca="1" si="0"/>
        <v>45280.833333333336</v>
      </c>
      <c r="W55" s="335">
        <f t="shared" ca="1" si="1"/>
        <v>44.999999999959073</v>
      </c>
      <c r="X55" s="197">
        <f t="shared" ca="1" si="1"/>
        <v>0</v>
      </c>
    </row>
    <row r="56" spans="1:24" s="29" customFormat="1" x14ac:dyDescent="0.2">
      <c r="A56" s="324">
        <f ca="1">INDIRECT(ADDRESS(Данные!$A48,4,1,1,"Данные"), 1)</f>
        <v>45280.854166666664</v>
      </c>
      <c r="B56" s="353">
        <f ca="1">ROUND(INDIRECT(ADDRESS(Данные!$A48,B$1,1,1,"Данные"), 1),2)</f>
        <v>442.86</v>
      </c>
      <c r="C56" s="353">
        <f ca="1">ROUND(INDIRECT(ADDRESS(Данные!$A48,C$1,1,1,"Данные"), 1),2)</f>
        <v>154.5</v>
      </c>
      <c r="D56" s="152">
        <f ca="1">(B56-B55)*D$10</f>
        <v>30.00000000005798</v>
      </c>
      <c r="E56" s="196">
        <f ca="1">(C56-C55)*D$10</f>
        <v>0</v>
      </c>
      <c r="F56" s="123"/>
      <c r="G56" s="129"/>
      <c r="H56" s="251"/>
      <c r="I56" s="250"/>
      <c r="J56" s="127"/>
      <c r="K56" s="129"/>
      <c r="L56" s="251"/>
      <c r="M56" s="252"/>
      <c r="N56" s="123"/>
      <c r="O56" s="128"/>
      <c r="P56" s="251"/>
      <c r="Q56" s="250"/>
      <c r="R56" s="127"/>
      <c r="S56" s="129"/>
      <c r="T56" s="251"/>
      <c r="U56" s="252"/>
      <c r="V56" s="294">
        <f t="shared" ca="1" si="0"/>
        <v>45280.854166666664</v>
      </c>
      <c r="W56" s="335">
        <f t="shared" ca="1" si="1"/>
        <v>30.00000000005798</v>
      </c>
      <c r="X56" s="197">
        <f t="shared" ca="1" si="1"/>
        <v>0</v>
      </c>
    </row>
    <row r="57" spans="1:24" s="29" customFormat="1" x14ac:dyDescent="0.2">
      <c r="A57" s="324">
        <f ca="1">INDIRECT(ADDRESS(Данные!$A49,4,1,1,"Данные"), 1)</f>
        <v>45280.875</v>
      </c>
      <c r="B57" s="353">
        <f ca="1">ROUND(INDIRECT(ADDRESS(Данные!$A49,B$1,1,1,"Данные"), 1),2)</f>
        <v>442.87</v>
      </c>
      <c r="C57" s="353">
        <f ca="1">ROUND(INDIRECT(ADDRESS(Данные!$A49,C$1,1,1,"Данные"), 1),2)</f>
        <v>154.51</v>
      </c>
      <c r="D57" s="152">
        <f ca="1">(B57-B55)*D$10</f>
        <v>45.000000000044338</v>
      </c>
      <c r="E57" s="196">
        <f ca="1">(C57-C55)*D$10</f>
        <v>14.999999999986358</v>
      </c>
      <c r="F57" s="123"/>
      <c r="G57" s="129"/>
      <c r="H57" s="152">
        <f>(F57-F55)*H10/0.5</f>
        <v>0</v>
      </c>
      <c r="I57" s="195">
        <f>(G57-G55)*I10/0.5</f>
        <v>0</v>
      </c>
      <c r="J57" s="127"/>
      <c r="K57" s="129"/>
      <c r="L57" s="152">
        <f>(J57-J55)*L10/0.5</f>
        <v>0</v>
      </c>
      <c r="M57" s="196">
        <f>(K57-K55)*M10/0.5</f>
        <v>0</v>
      </c>
      <c r="N57" s="123"/>
      <c r="O57" s="128"/>
      <c r="P57" s="152">
        <f>(N57-N55)*P10/0.5</f>
        <v>0</v>
      </c>
      <c r="Q57" s="195">
        <f>(O57-O55)*Q10/0.5</f>
        <v>0</v>
      </c>
      <c r="R57" s="127"/>
      <c r="S57" s="129"/>
      <c r="T57" s="152">
        <f>(R57-R55)*T10/0.5</f>
        <v>0</v>
      </c>
      <c r="U57" s="196">
        <f>(S57-S55)*U10/0.5</f>
        <v>0</v>
      </c>
      <c r="V57" s="294">
        <f t="shared" ca="1" si="0"/>
        <v>45280.875</v>
      </c>
      <c r="W57" s="335">
        <f t="shared" ca="1" si="1"/>
        <v>45.000000000044338</v>
      </c>
      <c r="X57" s="197">
        <f t="shared" ca="1" si="1"/>
        <v>14.999999999986358</v>
      </c>
    </row>
    <row r="58" spans="1:24" s="29" customFormat="1" x14ac:dyDescent="0.2">
      <c r="A58" s="324">
        <f ca="1">INDIRECT(ADDRESS(Данные!$A50,4,1,1,"Данные"), 1)</f>
        <v>45280.895833333336</v>
      </c>
      <c r="B58" s="353">
        <f ca="1">ROUND(INDIRECT(ADDRESS(Данные!$A50,B$1,1,1,"Данные"), 1),2)</f>
        <v>442.89</v>
      </c>
      <c r="C58" s="353">
        <f ca="1">ROUND(INDIRECT(ADDRESS(Данные!$A50,C$1,1,1,"Данные"), 1),2)</f>
        <v>154.51</v>
      </c>
      <c r="D58" s="152">
        <f ca="1">(B58-B57)*D$10</f>
        <v>29.999999999972715</v>
      </c>
      <c r="E58" s="196">
        <f ca="1">(C58-C57)*D$10</f>
        <v>0</v>
      </c>
      <c r="F58" s="123"/>
      <c r="G58" s="129"/>
      <c r="H58" s="152">
        <f>(F58-F57)*H10/0.5</f>
        <v>0</v>
      </c>
      <c r="I58" s="195">
        <f>(G58-G57)*I10/0.5</f>
        <v>0</v>
      </c>
      <c r="J58" s="127"/>
      <c r="K58" s="129"/>
      <c r="L58" s="152">
        <f>(J58-J57)*L10/0.5</f>
        <v>0</v>
      </c>
      <c r="M58" s="196">
        <f>(K58-K57)*M10/0.5</f>
        <v>0</v>
      </c>
      <c r="N58" s="123"/>
      <c r="O58" s="128"/>
      <c r="P58" s="152">
        <f>(N58-N57)*P10/0.5</f>
        <v>0</v>
      </c>
      <c r="Q58" s="195">
        <f>(O58-O57)*Q10/0.5</f>
        <v>0</v>
      </c>
      <c r="R58" s="127"/>
      <c r="S58" s="129"/>
      <c r="T58" s="152">
        <f>(R58-R57)*T10/0.5</f>
        <v>0</v>
      </c>
      <c r="U58" s="196">
        <f>(S58-S57)*U10/0.5</f>
        <v>0</v>
      </c>
      <c r="V58" s="294">
        <f t="shared" ca="1" si="0"/>
        <v>45280.895833333336</v>
      </c>
      <c r="W58" s="335">
        <f t="shared" ca="1" si="1"/>
        <v>29.999999999972715</v>
      </c>
      <c r="X58" s="197">
        <f t="shared" ca="1" si="1"/>
        <v>0</v>
      </c>
    </row>
    <row r="59" spans="1:24" s="30" customFormat="1" x14ac:dyDescent="0.2">
      <c r="A59" s="324">
        <f ca="1">INDIRECT(ADDRESS(Данные!$A51,4,1,1,"Данные"), 1)</f>
        <v>45280.916666666664</v>
      </c>
      <c r="B59" s="353">
        <f ca="1">ROUND(INDIRECT(ADDRESS(Данные!$A51,B$1,1,1,"Данные"), 1),2)</f>
        <v>442.9</v>
      </c>
      <c r="C59" s="353">
        <f ca="1">ROUND(INDIRECT(ADDRESS(Данные!$A51,C$1,1,1,"Данные"), 1),2)</f>
        <v>154.51</v>
      </c>
      <c r="D59" s="152">
        <f ca="1">(B59-B57)*D$10</f>
        <v>44.999999999959073</v>
      </c>
      <c r="E59" s="196">
        <f ca="1">(C59-C57)*D$10</f>
        <v>0</v>
      </c>
      <c r="F59" s="123"/>
      <c r="G59" s="129"/>
      <c r="H59" s="152">
        <f>(F59-F58)*H10/0.5</f>
        <v>0</v>
      </c>
      <c r="I59" s="195">
        <f>(G59-G58)*I10/0.5</f>
        <v>0</v>
      </c>
      <c r="J59" s="127"/>
      <c r="K59" s="129"/>
      <c r="L59" s="152">
        <f>(J59-J58)*L10/0.5</f>
        <v>0</v>
      </c>
      <c r="M59" s="196">
        <f>(K59-K58)*M10/0.5</f>
        <v>0</v>
      </c>
      <c r="N59" s="123"/>
      <c r="O59" s="128"/>
      <c r="P59" s="152">
        <f>(N59-N58)*P10/0.5</f>
        <v>0</v>
      </c>
      <c r="Q59" s="195">
        <f>(O59-O58)*Q10/0.5</f>
        <v>0</v>
      </c>
      <c r="R59" s="127"/>
      <c r="S59" s="129"/>
      <c r="T59" s="152">
        <f>(R59-R58)*T10/0.5</f>
        <v>0</v>
      </c>
      <c r="U59" s="196">
        <f>(S59-S58)*U10/0.5</f>
        <v>0</v>
      </c>
      <c r="V59" s="294">
        <f t="shared" ca="1" si="0"/>
        <v>45280.916666666664</v>
      </c>
      <c r="W59" s="335">
        <f t="shared" ca="1" si="1"/>
        <v>44.999999999959073</v>
      </c>
      <c r="X59" s="197">
        <f t="shared" ca="1" si="1"/>
        <v>0</v>
      </c>
    </row>
    <row r="60" spans="1:24" s="29" customFormat="1" x14ac:dyDescent="0.2">
      <c r="A60" s="324">
        <f ca="1">INDIRECT(ADDRESS(Данные!$A52,4,1,1,"Данные"), 1)</f>
        <v>45280.9375</v>
      </c>
      <c r="B60" s="353">
        <f ca="1">ROUND(INDIRECT(ADDRESS(Данные!$A52,B$1,1,1,"Данные"), 1),2)</f>
        <v>442.92</v>
      </c>
      <c r="C60" s="353">
        <f ca="1">ROUND(INDIRECT(ADDRESS(Данные!$A52,C$1,1,1,"Данные"), 1),2)</f>
        <v>154.51</v>
      </c>
      <c r="D60" s="152">
        <f ca="1">(B60-B59)*D$10</f>
        <v>30.00000000005798</v>
      </c>
      <c r="E60" s="196">
        <f ca="1">(C60-C59)*D$10</f>
        <v>0</v>
      </c>
      <c r="F60" s="123"/>
      <c r="G60" s="129"/>
      <c r="H60" s="152">
        <f>(F60-F59)*H10/0.5</f>
        <v>0</v>
      </c>
      <c r="I60" s="195">
        <f>(G60-G59)*I10/0.5</f>
        <v>0</v>
      </c>
      <c r="J60" s="127"/>
      <c r="K60" s="129"/>
      <c r="L60" s="152">
        <f>(J60-J59)*L10/0.5</f>
        <v>0</v>
      </c>
      <c r="M60" s="196">
        <f>(K60-K59)*M10/0.5</f>
        <v>0</v>
      </c>
      <c r="N60" s="123"/>
      <c r="O60" s="128"/>
      <c r="P60" s="152">
        <f>(N60-N59)*P10/0.5</f>
        <v>0</v>
      </c>
      <c r="Q60" s="195">
        <f>(O60-O59)*Q10/0.5</f>
        <v>0</v>
      </c>
      <c r="R60" s="127"/>
      <c r="S60" s="129"/>
      <c r="T60" s="152">
        <f>(R60-R59)*T10/0.5</f>
        <v>0</v>
      </c>
      <c r="U60" s="196">
        <f>(S60-S59)*U10/0.5</f>
        <v>0</v>
      </c>
      <c r="V60" s="294">
        <f t="shared" ca="1" si="0"/>
        <v>45280.9375</v>
      </c>
      <c r="W60" s="335">
        <f t="shared" ca="1" si="1"/>
        <v>30.00000000005798</v>
      </c>
      <c r="X60" s="197">
        <f t="shared" ca="1" si="1"/>
        <v>0</v>
      </c>
    </row>
    <row r="61" spans="1:24" s="30" customFormat="1" x14ac:dyDescent="0.2">
      <c r="A61" s="324">
        <f ca="1">INDIRECT(ADDRESS(Данные!$A53,4,1,1,"Данные"), 1)</f>
        <v>45280.958333333336</v>
      </c>
      <c r="B61" s="353">
        <f ca="1">ROUND(INDIRECT(ADDRESS(Данные!$A53,B$1,1,1,"Данные"), 1),2)</f>
        <v>442.93</v>
      </c>
      <c r="C61" s="353">
        <f ca="1">ROUND(INDIRECT(ADDRESS(Данные!$A53,C$1,1,1,"Данные"), 1),2)</f>
        <v>154.51</v>
      </c>
      <c r="D61" s="152">
        <f ca="1">(B61-B59)*D$10</f>
        <v>45.000000000044338</v>
      </c>
      <c r="E61" s="196">
        <f ca="1">(C61-C59)*D$10</f>
        <v>0</v>
      </c>
      <c r="F61" s="123"/>
      <c r="G61" s="129"/>
      <c r="H61" s="152">
        <f>(F61-F60)*H10/0.5</f>
        <v>0</v>
      </c>
      <c r="I61" s="195">
        <f>(G61-G60)*I10/0.5</f>
        <v>0</v>
      </c>
      <c r="J61" s="127"/>
      <c r="K61" s="129"/>
      <c r="L61" s="152">
        <f>(J61-J60)*L10/0.5</f>
        <v>0</v>
      </c>
      <c r="M61" s="196">
        <f>(K61-K60)*M10/0.5</f>
        <v>0</v>
      </c>
      <c r="N61" s="123"/>
      <c r="O61" s="128"/>
      <c r="P61" s="152">
        <f>(N61-N60)*P10/0.5</f>
        <v>0</v>
      </c>
      <c r="Q61" s="195">
        <f>(O61-O60)*Q10/0.5</f>
        <v>0</v>
      </c>
      <c r="R61" s="127"/>
      <c r="S61" s="129"/>
      <c r="T61" s="152">
        <f>(R61-R60)*T10/0.5</f>
        <v>0</v>
      </c>
      <c r="U61" s="196">
        <f>(S61-S60)*U10/0.5</f>
        <v>0</v>
      </c>
      <c r="V61" s="294">
        <f t="shared" ca="1" si="0"/>
        <v>45280.958333333336</v>
      </c>
      <c r="W61" s="335">
        <f t="shared" ca="1" si="1"/>
        <v>45.000000000044338</v>
      </c>
      <c r="X61" s="197">
        <f t="shared" ca="1" si="1"/>
        <v>0</v>
      </c>
    </row>
    <row r="62" spans="1:24" s="30" customFormat="1" x14ac:dyDescent="0.2">
      <c r="A62" s="324">
        <f ca="1">INDIRECT(ADDRESS(Данные!$A54,4,1,1,"Данные"), 1)</f>
        <v>45280.979166666664</v>
      </c>
      <c r="B62" s="353">
        <f ca="1">ROUND(INDIRECT(ADDRESS(Данные!$A54,B$1,1,1,"Данные"), 1),2)</f>
        <v>442.95</v>
      </c>
      <c r="C62" s="353">
        <f ca="1">ROUND(INDIRECT(ADDRESS(Данные!$A54,C$1,1,1,"Данные"), 1),2)</f>
        <v>154.51</v>
      </c>
      <c r="D62" s="152">
        <f ca="1">(B62-B61)*D$10</f>
        <v>29.999999999972715</v>
      </c>
      <c r="E62" s="196">
        <f ca="1">(C62-C61)*D$10</f>
        <v>0</v>
      </c>
      <c r="F62" s="123"/>
      <c r="G62" s="129"/>
      <c r="H62" s="152"/>
      <c r="I62" s="195"/>
      <c r="J62" s="127"/>
      <c r="K62" s="129"/>
      <c r="L62" s="152"/>
      <c r="M62" s="196"/>
      <c r="N62" s="123"/>
      <c r="O62" s="128"/>
      <c r="P62" s="152"/>
      <c r="Q62" s="195"/>
      <c r="R62" s="127"/>
      <c r="S62" s="129"/>
      <c r="T62" s="152"/>
      <c r="U62" s="196"/>
      <c r="V62" s="294">
        <f t="shared" ca="1" si="0"/>
        <v>45280.979166666664</v>
      </c>
      <c r="W62" s="335">
        <f t="shared" ca="1" si="1"/>
        <v>29.999999999972715</v>
      </c>
      <c r="X62" s="197">
        <f t="shared" ca="1" si="1"/>
        <v>0</v>
      </c>
    </row>
    <row r="63" spans="1:24" s="29" customFormat="1" ht="13.5" thickBot="1" x14ac:dyDescent="0.25">
      <c r="A63" s="325">
        <f ca="1">INDIRECT(ADDRESS(Данные!$A55,4,1,1,"Данные"), 1)</f>
        <v>45281</v>
      </c>
      <c r="B63" s="355">
        <f ca="1">ROUND(INDIRECT(ADDRESS(Данные!$A55,B$1,1,1,"Данные"), 1),2)</f>
        <v>442.97</v>
      </c>
      <c r="C63" s="355">
        <f ca="1">ROUND(INDIRECT(ADDRESS(Данные!$A55,C$1,1,1,"Данные"), 1),2)</f>
        <v>154.51</v>
      </c>
      <c r="D63" s="287">
        <f ca="1">(B63-B61)*D$10</f>
        <v>60.000000000030695</v>
      </c>
      <c r="E63" s="291">
        <f ca="1">(C63-C61)*D$10</f>
        <v>0</v>
      </c>
      <c r="F63" s="263"/>
      <c r="G63" s="130"/>
      <c r="H63" s="287">
        <f>(F63-F61)*H10/0.5</f>
        <v>0</v>
      </c>
      <c r="I63" s="262">
        <f>(G63-G61)*I10/0.5</f>
        <v>0</v>
      </c>
      <c r="J63" s="288"/>
      <c r="K63" s="130"/>
      <c r="L63" s="287">
        <f>(J63-J61)*L10/0.5</f>
        <v>0</v>
      </c>
      <c r="M63" s="291">
        <f>(K63-K61)*M10/0.5</f>
        <v>0</v>
      </c>
      <c r="N63" s="263"/>
      <c r="O63" s="131"/>
      <c r="P63" s="287">
        <f>(N63-N61)*P10/0.5</f>
        <v>0</v>
      </c>
      <c r="Q63" s="262">
        <f>(O63-O61)*Q10/0.5</f>
        <v>0</v>
      </c>
      <c r="R63" s="288"/>
      <c r="S63" s="130"/>
      <c r="T63" s="287">
        <f>(R63-R61)*T10/0.5</f>
        <v>0</v>
      </c>
      <c r="U63" s="291">
        <f>(S63-S61)*U10/0.5</f>
        <v>0</v>
      </c>
      <c r="V63" s="295">
        <f t="shared" ca="1" si="0"/>
        <v>45281</v>
      </c>
      <c r="W63" s="336">
        <f t="shared" ca="1" si="1"/>
        <v>60.000000000030695</v>
      </c>
      <c r="X63" s="333">
        <f ca="1">E63+I63+M63+Q63+U63</f>
        <v>0</v>
      </c>
    </row>
    <row r="64" spans="1:24" s="29" customFormat="1" x14ac:dyDescent="0.2">
      <c r="A64" s="126"/>
      <c r="B64" s="126" t="s">
        <v>2</v>
      </c>
      <c r="C64" s="126"/>
      <c r="D64" s="126" t="s">
        <v>2</v>
      </c>
      <c r="E64" s="126"/>
      <c r="F64" s="126"/>
      <c r="G64" s="126"/>
      <c r="H64" s="126" t="s">
        <v>2</v>
      </c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 t="s">
        <v>2</v>
      </c>
      <c r="X64" s="126"/>
    </row>
    <row r="65" spans="1:27" s="29" customFormat="1" x14ac:dyDescent="0.2">
      <c r="A65" s="126" t="s">
        <v>2</v>
      </c>
      <c r="B65" s="126"/>
      <c r="C65" s="154" t="s">
        <v>27</v>
      </c>
      <c r="D65" s="269">
        <f ca="1">D$17+D$19+D$21+D$23+D$25+D$27+D$29+D$31+D$33+D$35+D$37+D$39+D$41+D$43+D$45+D$47+D$49+D$51+D$53+D$55+D$57+D$59+D$61+D$63</f>
        <v>1095.0000000000273</v>
      </c>
      <c r="E65" s="269">
        <f ca="1">E$17+E$19+E$21+E$23+E$25+E$27+E$29+E$31+E$33+E$35+E$37+E$39+E$41+E$43+E$45+E$47+E$49+E$51+E$53+E$55+E$57+E$59+E$61+E$63</f>
        <v>104.99999999998977</v>
      </c>
      <c r="F65"/>
      <c r="G65" s="154" t="s">
        <v>27</v>
      </c>
      <c r="H65" s="269">
        <f t="shared" ref="H65:X65" si="2">H$17+H$19+H$21+H$23+H$25+H$27+H$29+H$31+H$33+H$35+H$37+H$39+H$41+H$43+H$45+H$47+H$49+H$51+H$53+H$55+H$57+H$59+H$61+H$63</f>
        <v>0</v>
      </c>
      <c r="I65" s="269">
        <f t="shared" si="2"/>
        <v>0</v>
      </c>
      <c r="J65"/>
      <c r="K65" s="154" t="s">
        <v>27</v>
      </c>
      <c r="L65" s="269">
        <f t="shared" si="2"/>
        <v>0</v>
      </c>
      <c r="M65" s="269">
        <f t="shared" si="2"/>
        <v>0</v>
      </c>
      <c r="N65"/>
      <c r="O65" s="154" t="s">
        <v>27</v>
      </c>
      <c r="P65" s="269">
        <f t="shared" si="2"/>
        <v>0</v>
      </c>
      <c r="Q65" s="269">
        <f t="shared" si="2"/>
        <v>0</v>
      </c>
      <c r="R65"/>
      <c r="S65" s="154" t="s">
        <v>27</v>
      </c>
      <c r="T65" s="269">
        <f t="shared" si="2"/>
        <v>0</v>
      </c>
      <c r="U65" s="269">
        <f t="shared" si="2"/>
        <v>0</v>
      </c>
      <c r="V65"/>
      <c r="W65" s="269">
        <f t="shared" ca="1" si="2"/>
        <v>1095.0000000000273</v>
      </c>
      <c r="X65" s="269">
        <f t="shared" ca="1" si="2"/>
        <v>104.99999999998977</v>
      </c>
    </row>
    <row r="66" spans="1:27" s="29" customFormat="1" x14ac:dyDescent="0.2">
      <c r="A66" s="198"/>
      <c r="B66" s="198"/>
      <c r="C66" s="198"/>
      <c r="D66" s="198" t="s">
        <v>29</v>
      </c>
      <c r="E66" s="198" t="s">
        <v>28</v>
      </c>
      <c r="F66" s="198"/>
      <c r="G66" s="198"/>
      <c r="H66" s="198" t="s">
        <v>29</v>
      </c>
      <c r="I66" s="198" t="s">
        <v>28</v>
      </c>
      <c r="J66" s="198"/>
      <c r="K66" s="198"/>
      <c r="L66" s="198" t="s">
        <v>29</v>
      </c>
      <c r="M66" s="198" t="s">
        <v>28</v>
      </c>
      <c r="N66" s="198"/>
      <c r="O66" s="198"/>
      <c r="P66" s="198" t="s">
        <v>29</v>
      </c>
      <c r="Q66" s="198" t="s">
        <v>28</v>
      </c>
      <c r="R66" s="198"/>
      <c r="S66" s="198"/>
      <c r="T66" s="198" t="s">
        <v>29</v>
      </c>
      <c r="U66" s="198" t="s">
        <v>28</v>
      </c>
      <c r="V66" s="146"/>
      <c r="W66" s="198" t="s">
        <v>29</v>
      </c>
      <c r="X66" s="198" t="s">
        <v>28</v>
      </c>
    </row>
    <row r="67" spans="1:27" s="29" customFormat="1" x14ac:dyDescent="0.2">
      <c r="A67" s="126"/>
      <c r="B67" s="126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</row>
    <row r="68" spans="1:27" s="29" customFormat="1" x14ac:dyDescent="0.2">
      <c r="A68" s="68"/>
      <c r="B68" s="63" t="s">
        <v>53</v>
      </c>
      <c r="C68" s="63"/>
      <c r="D68" s="63"/>
      <c r="E68" s="63"/>
      <c r="F68" s="64"/>
      <c r="G68" s="64"/>
      <c r="H68" s="79"/>
      <c r="I68" s="79" t="s">
        <v>81</v>
      </c>
      <c r="J68" s="79"/>
      <c r="K68" s="68"/>
      <c r="L68" s="68"/>
      <c r="M68" s="68"/>
      <c r="N68" s="256" t="s">
        <v>59</v>
      </c>
      <c r="O68" s="68"/>
      <c r="P68" s="68"/>
      <c r="Q68" s="64"/>
      <c r="R68" s="64"/>
      <c r="S68" s="64"/>
      <c r="T68" s="79"/>
      <c r="U68" s="68" t="s">
        <v>80</v>
      </c>
      <c r="V68" s="68"/>
      <c r="W68" s="126"/>
      <c r="X68" s="126"/>
    </row>
    <row r="69" spans="1:27" s="29" customFormat="1" x14ac:dyDescent="0.2">
      <c r="A69" s="68"/>
      <c r="B69" s="68"/>
      <c r="C69" s="68"/>
      <c r="D69" s="68"/>
      <c r="E69" s="68"/>
      <c r="F69" s="68" t="s">
        <v>30</v>
      </c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 t="s">
        <v>31</v>
      </c>
      <c r="S69" s="68"/>
      <c r="T69" s="68"/>
      <c r="U69" s="68"/>
      <c r="V69" s="68"/>
      <c r="W69" s="126"/>
      <c r="X69" s="126"/>
    </row>
    <row r="70" spans="1:27" s="29" customFormat="1" x14ac:dyDescent="0.2">
      <c r="A70" s="50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</row>
    <row r="71" spans="1:27" s="29" customFormat="1" x14ac:dyDescent="0.2">
      <c r="A71" s="20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</row>
    <row r="72" spans="1:27" s="29" customFormat="1" ht="18" x14ac:dyDescent="0.25">
      <c r="A72" s="20"/>
      <c r="B72" s="20"/>
      <c r="C72" s="20"/>
      <c r="D72" s="20"/>
      <c r="E72" s="20"/>
      <c r="F72" s="50"/>
      <c r="G72" s="32"/>
      <c r="H72" s="50"/>
      <c r="I72" s="20"/>
      <c r="J72" s="50"/>
      <c r="K72" s="33"/>
      <c r="L72" s="34"/>
      <c r="M72" s="35"/>
      <c r="N72" s="35"/>
      <c r="O72" s="50"/>
      <c r="P72" s="50"/>
      <c r="Q72" s="50"/>
      <c r="R72" s="20"/>
      <c r="S72" s="36"/>
      <c r="T72" s="50"/>
      <c r="U72" s="50"/>
      <c r="V72" s="50"/>
      <c r="W72" s="50"/>
      <c r="X72" s="50"/>
      <c r="Y72" s="50"/>
      <c r="Z72" s="50"/>
      <c r="AA72" s="50"/>
    </row>
    <row r="73" spans="1:27" s="29" customFormat="1" x14ac:dyDescent="0.2">
      <c r="A73" s="50"/>
      <c r="B73" s="50"/>
      <c r="C73" s="50"/>
      <c r="D73" s="50"/>
      <c r="E73" s="50"/>
      <c r="F73" s="37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37"/>
      <c r="V73" s="50"/>
      <c r="W73" s="50"/>
      <c r="X73" s="50"/>
      <c r="Y73" s="50"/>
      <c r="Z73" s="50"/>
      <c r="AA73" s="50"/>
    </row>
    <row r="74" spans="1:27" s="29" customFormat="1" ht="18.75" x14ac:dyDescent="0.3">
      <c r="A74" s="50"/>
      <c r="B74" s="50"/>
      <c r="C74" s="38"/>
      <c r="D74" s="50"/>
      <c r="E74" s="50"/>
      <c r="F74" s="50"/>
      <c r="G74" s="50"/>
      <c r="H74" s="50"/>
      <c r="I74" s="50"/>
      <c r="J74" s="50"/>
      <c r="K74" s="20"/>
      <c r="L74" s="50"/>
      <c r="M74" s="50"/>
      <c r="N74" s="50"/>
      <c r="O74" s="32"/>
      <c r="P74" s="50"/>
      <c r="Q74" s="20"/>
      <c r="R74" s="50"/>
      <c r="S74" s="50"/>
      <c r="T74" s="50"/>
      <c r="U74" s="50"/>
      <c r="V74" s="50"/>
      <c r="W74" s="50"/>
      <c r="X74" s="50"/>
      <c r="Y74" s="50"/>
      <c r="Z74" s="50"/>
      <c r="AA74" s="50"/>
    </row>
    <row r="75" spans="1:27" s="29" customFormat="1" x14ac:dyDescent="0.2">
      <c r="A75" s="50"/>
      <c r="B75" s="37"/>
      <c r="C75" s="50"/>
      <c r="D75" s="50"/>
      <c r="E75" s="50"/>
      <c r="F75" s="50"/>
      <c r="G75" s="50"/>
      <c r="H75" s="50"/>
      <c r="I75" s="50"/>
      <c r="J75" s="50"/>
      <c r="K75" s="20"/>
      <c r="L75" s="20"/>
      <c r="M75" s="50"/>
      <c r="N75" s="50"/>
      <c r="O75" s="2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</row>
    <row r="76" spans="1:27" s="29" customFormat="1" x14ac:dyDescent="0.2">
      <c r="A76" s="52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2"/>
      <c r="W76" s="50"/>
      <c r="X76" s="50"/>
      <c r="Y76" s="50"/>
      <c r="Z76" s="50"/>
      <c r="AA76" s="50"/>
    </row>
    <row r="77" spans="1:27" s="29" customFormat="1" x14ac:dyDescent="0.2">
      <c r="A77" s="52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2"/>
      <c r="W77" s="50"/>
      <c r="X77" s="50"/>
      <c r="Y77" s="50"/>
      <c r="Z77" s="50"/>
      <c r="AA77" s="50"/>
    </row>
    <row r="78" spans="1:27" s="29" customFormat="1" x14ac:dyDescent="0.2">
      <c r="A78" s="52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2"/>
      <c r="W78" s="50"/>
      <c r="X78" s="50"/>
      <c r="Y78" s="50"/>
      <c r="Z78" s="50"/>
      <c r="AA78" s="50"/>
    </row>
    <row r="79" spans="1:27" s="29" customFormat="1" x14ac:dyDescent="0.2">
      <c r="A79" s="52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2"/>
      <c r="W79" s="50"/>
      <c r="X79" s="50"/>
      <c r="Y79" s="50"/>
      <c r="Z79" s="50"/>
      <c r="AA79" s="50"/>
    </row>
    <row r="80" spans="1:27" s="29" customFormat="1" x14ac:dyDescent="0.2">
      <c r="A80" s="52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2"/>
      <c r="W80" s="50"/>
      <c r="X80" s="50"/>
      <c r="Y80" s="50"/>
      <c r="Z80" s="50"/>
      <c r="AA80" s="50"/>
    </row>
    <row r="81" spans="1:27" s="29" customFormat="1" x14ac:dyDescent="0.2">
      <c r="A81" s="52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2"/>
      <c r="W81" s="50"/>
      <c r="X81" s="50"/>
      <c r="Y81" s="50"/>
      <c r="Z81" s="50"/>
      <c r="AA81" s="50"/>
    </row>
    <row r="82" spans="1:27" s="29" customFormat="1" x14ac:dyDescent="0.2">
      <c r="A82" s="52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2"/>
      <c r="W82" s="50"/>
      <c r="X82" s="50"/>
      <c r="Y82" s="50"/>
      <c r="Z82" s="50"/>
      <c r="AA82" s="50"/>
    </row>
    <row r="83" spans="1:27" s="29" customFormat="1" x14ac:dyDescent="0.2">
      <c r="A83" s="52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2"/>
      <c r="W83" s="53"/>
      <c r="X83" s="53"/>
      <c r="Y83" s="50"/>
      <c r="Z83" s="50"/>
      <c r="AA83" s="50"/>
    </row>
    <row r="84" spans="1:27" s="29" customFormat="1" x14ac:dyDescent="0.2">
      <c r="A84" s="52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2"/>
      <c r="W84" s="53"/>
      <c r="X84" s="53"/>
      <c r="Y84" s="50"/>
      <c r="Z84" s="50"/>
      <c r="AA84" s="50"/>
    </row>
    <row r="85" spans="1:27" s="29" customFormat="1" x14ac:dyDescent="0.2">
      <c r="A85" s="54"/>
      <c r="B85" s="55"/>
      <c r="C85" s="55"/>
      <c r="D85" s="50"/>
      <c r="E85" s="50"/>
      <c r="F85" s="55"/>
      <c r="G85" s="55"/>
      <c r="H85" s="50"/>
      <c r="I85" s="50"/>
      <c r="J85" s="55"/>
      <c r="K85" s="55"/>
      <c r="L85" s="50"/>
      <c r="M85" s="50"/>
      <c r="N85" s="55"/>
      <c r="O85" s="50"/>
      <c r="P85" s="50"/>
      <c r="Q85" s="50"/>
      <c r="R85" s="55"/>
      <c r="S85" s="55"/>
      <c r="T85" s="50"/>
      <c r="U85" s="50"/>
      <c r="V85" s="54"/>
      <c r="W85" s="50"/>
      <c r="X85" s="50"/>
      <c r="Y85" s="50"/>
      <c r="Z85" s="50"/>
      <c r="AA85" s="50"/>
    </row>
    <row r="86" spans="1:27" s="29" customFormat="1" x14ac:dyDescent="0.2">
      <c r="A86" s="53"/>
      <c r="B86" s="55"/>
      <c r="C86" s="55"/>
      <c r="D86" s="50"/>
      <c r="E86" s="50"/>
      <c r="F86" s="55"/>
      <c r="G86" s="55"/>
      <c r="H86" s="50"/>
      <c r="I86" s="50"/>
      <c r="J86" s="55"/>
      <c r="K86" s="55"/>
      <c r="L86" s="50"/>
      <c r="M86" s="50"/>
      <c r="N86" s="55"/>
      <c r="O86" s="50"/>
      <c r="P86" s="50"/>
      <c r="Q86" s="50"/>
      <c r="R86" s="55"/>
      <c r="S86" s="55"/>
      <c r="T86" s="50"/>
      <c r="U86" s="50"/>
      <c r="V86" s="53"/>
      <c r="W86" s="50"/>
      <c r="X86" s="50"/>
      <c r="Y86" s="50"/>
      <c r="Z86" s="50"/>
      <c r="AA86" s="50"/>
    </row>
    <row r="87" spans="1:27" s="29" customFormat="1" x14ac:dyDescent="0.2">
      <c r="A87" s="53"/>
      <c r="B87" s="55"/>
      <c r="C87" s="55"/>
      <c r="D87" s="50"/>
      <c r="E87" s="50"/>
      <c r="F87" s="55"/>
      <c r="G87" s="55"/>
      <c r="H87" s="50"/>
      <c r="I87" s="50"/>
      <c r="J87" s="55"/>
      <c r="K87" s="55"/>
      <c r="L87" s="50"/>
      <c r="M87" s="50"/>
      <c r="N87" s="55"/>
      <c r="O87" s="50"/>
      <c r="P87" s="50"/>
      <c r="Q87" s="50"/>
      <c r="R87" s="55"/>
      <c r="S87" s="55"/>
      <c r="T87" s="50"/>
      <c r="U87" s="50"/>
      <c r="V87" s="53"/>
      <c r="W87" s="50"/>
      <c r="X87" s="50"/>
      <c r="Y87" s="50"/>
      <c r="Z87" s="50"/>
      <c r="AA87" s="50"/>
    </row>
    <row r="88" spans="1:27" s="29" customFormat="1" x14ac:dyDescent="0.2">
      <c r="A88" s="53"/>
      <c r="B88" s="55"/>
      <c r="C88" s="55"/>
      <c r="D88" s="50"/>
      <c r="E88" s="50"/>
      <c r="F88" s="55"/>
      <c r="G88" s="55"/>
      <c r="H88" s="50"/>
      <c r="I88" s="50"/>
      <c r="J88" s="55"/>
      <c r="K88" s="55"/>
      <c r="L88" s="50"/>
      <c r="M88" s="50"/>
      <c r="N88" s="55"/>
      <c r="O88" s="50"/>
      <c r="P88" s="50"/>
      <c r="Q88" s="50"/>
      <c r="R88" s="55"/>
      <c r="S88" s="55"/>
      <c r="T88" s="50"/>
      <c r="U88" s="50"/>
      <c r="V88" s="53"/>
      <c r="W88" s="50"/>
      <c r="X88" s="50"/>
      <c r="Y88" s="50"/>
      <c r="Z88" s="50"/>
      <c r="AA88" s="50"/>
    </row>
    <row r="89" spans="1:27" s="29" customFormat="1" x14ac:dyDescent="0.2">
      <c r="A89" s="53"/>
      <c r="B89" s="55"/>
      <c r="C89" s="55"/>
      <c r="D89" s="50"/>
      <c r="E89" s="50"/>
      <c r="F89" s="55"/>
      <c r="G89" s="55"/>
      <c r="H89" s="50"/>
      <c r="I89" s="50"/>
      <c r="J89" s="55"/>
      <c r="K89" s="55"/>
      <c r="L89" s="50"/>
      <c r="M89" s="50"/>
      <c r="N89" s="55"/>
      <c r="O89" s="50"/>
      <c r="P89" s="50"/>
      <c r="Q89" s="50"/>
      <c r="R89" s="55"/>
      <c r="S89" s="55"/>
      <c r="T89" s="50"/>
      <c r="U89" s="50"/>
      <c r="V89" s="53"/>
      <c r="W89" s="50"/>
      <c r="X89" s="50"/>
      <c r="Y89" s="50"/>
      <c r="Z89" s="50"/>
      <c r="AA89" s="50"/>
    </row>
    <row r="90" spans="1:27" s="29" customFormat="1" x14ac:dyDescent="0.2">
      <c r="A90" s="53"/>
      <c r="B90" s="55"/>
      <c r="C90" s="55"/>
      <c r="D90" s="50"/>
      <c r="E90" s="50"/>
      <c r="F90" s="55"/>
      <c r="G90" s="55"/>
      <c r="H90" s="50"/>
      <c r="I90" s="50"/>
      <c r="J90" s="55"/>
      <c r="K90" s="55"/>
      <c r="L90" s="50"/>
      <c r="M90" s="50"/>
      <c r="N90" s="55"/>
      <c r="O90" s="50"/>
      <c r="P90" s="50"/>
      <c r="Q90" s="50"/>
      <c r="R90" s="55"/>
      <c r="S90" s="55"/>
      <c r="T90" s="50"/>
      <c r="U90" s="50"/>
      <c r="V90" s="53"/>
      <c r="W90" s="50"/>
      <c r="X90" s="50"/>
      <c r="Y90" s="50"/>
      <c r="Z90" s="50"/>
      <c r="AA90" s="50"/>
    </row>
    <row r="91" spans="1:27" s="29" customFormat="1" x14ac:dyDescent="0.2">
      <c r="A91" s="53"/>
      <c r="B91" s="55"/>
      <c r="C91" s="55"/>
      <c r="D91" s="50"/>
      <c r="E91" s="50"/>
      <c r="F91" s="55"/>
      <c r="G91" s="55"/>
      <c r="H91" s="50"/>
      <c r="I91" s="50"/>
      <c r="J91" s="55"/>
      <c r="K91" s="55"/>
      <c r="L91" s="50"/>
      <c r="M91" s="50"/>
      <c r="N91" s="55"/>
      <c r="O91" s="50"/>
      <c r="P91" s="50"/>
      <c r="Q91" s="50"/>
      <c r="R91" s="55"/>
      <c r="S91" s="55"/>
      <c r="T91" s="50"/>
      <c r="U91" s="50"/>
      <c r="V91" s="53"/>
      <c r="W91" s="50"/>
      <c r="X91" s="50"/>
      <c r="Y91" s="50"/>
      <c r="Z91" s="50"/>
      <c r="AA91" s="50"/>
    </row>
    <row r="92" spans="1:27" s="29" customFormat="1" x14ac:dyDescent="0.2">
      <c r="A92" s="53"/>
      <c r="B92" s="55"/>
      <c r="C92" s="55"/>
      <c r="D92" s="50"/>
      <c r="E92" s="50"/>
      <c r="F92" s="55"/>
      <c r="G92" s="55"/>
      <c r="H92" s="50"/>
      <c r="I92" s="50"/>
      <c r="J92" s="55"/>
      <c r="K92" s="55"/>
      <c r="L92" s="50"/>
      <c r="M92" s="50"/>
      <c r="N92" s="55"/>
      <c r="O92" s="50"/>
      <c r="P92" s="50"/>
      <c r="Q92" s="50"/>
      <c r="R92" s="55"/>
      <c r="S92" s="55"/>
      <c r="T92" s="50"/>
      <c r="U92" s="50"/>
      <c r="V92" s="53"/>
      <c r="W92" s="50"/>
      <c r="X92" s="50"/>
      <c r="Y92" s="50"/>
      <c r="Z92" s="50"/>
      <c r="AA92" s="50"/>
    </row>
    <row r="93" spans="1:27" s="29" customFormat="1" x14ac:dyDescent="0.2">
      <c r="A93" s="53"/>
      <c r="B93" s="55"/>
      <c r="C93" s="55"/>
      <c r="D93" s="50"/>
      <c r="E93" s="50"/>
      <c r="F93" s="55"/>
      <c r="G93" s="55"/>
      <c r="H93" s="50"/>
      <c r="I93" s="50"/>
      <c r="J93" s="55"/>
      <c r="K93" s="55"/>
      <c r="L93" s="50"/>
      <c r="M93" s="50"/>
      <c r="N93" s="55"/>
      <c r="O93" s="50"/>
      <c r="P93" s="50"/>
      <c r="Q93" s="50"/>
      <c r="R93" s="55"/>
      <c r="S93" s="55"/>
      <c r="T93" s="50"/>
      <c r="U93" s="50"/>
      <c r="V93" s="53"/>
      <c r="W93" s="50"/>
      <c r="X93" s="50"/>
      <c r="Y93" s="50"/>
      <c r="Z93" s="50"/>
      <c r="AA93" s="50"/>
    </row>
    <row r="94" spans="1:27" s="29" customFormat="1" x14ac:dyDescent="0.2">
      <c r="A94" s="54"/>
      <c r="B94" s="55"/>
      <c r="C94" s="55"/>
      <c r="D94" s="50"/>
      <c r="E94" s="50"/>
      <c r="F94" s="55"/>
      <c r="G94" s="55"/>
      <c r="H94" s="50"/>
      <c r="I94" s="50"/>
      <c r="J94" s="55"/>
      <c r="K94" s="55"/>
      <c r="L94" s="50"/>
      <c r="M94" s="50"/>
      <c r="N94" s="55"/>
      <c r="O94" s="50"/>
      <c r="P94" s="50"/>
      <c r="Q94" s="50"/>
      <c r="R94" s="55"/>
      <c r="S94" s="55"/>
      <c r="T94" s="50"/>
      <c r="U94" s="50"/>
      <c r="V94" s="54"/>
      <c r="W94" s="50"/>
      <c r="X94" s="50"/>
      <c r="Y94" s="50"/>
      <c r="Z94" s="50"/>
      <c r="AA94" s="50"/>
    </row>
    <row r="95" spans="1:27" s="29" customFormat="1" x14ac:dyDescent="0.2">
      <c r="A95" s="53"/>
      <c r="B95" s="55"/>
      <c r="C95" s="55"/>
      <c r="D95" s="50"/>
      <c r="E95" s="50"/>
      <c r="F95" s="55"/>
      <c r="G95" s="55"/>
      <c r="H95" s="50"/>
      <c r="I95" s="50"/>
      <c r="J95" s="55"/>
      <c r="K95" s="55"/>
      <c r="L95" s="50"/>
      <c r="M95" s="50"/>
      <c r="N95" s="55"/>
      <c r="O95" s="50"/>
      <c r="P95" s="50"/>
      <c r="Q95" s="50"/>
      <c r="R95" s="55"/>
      <c r="S95" s="55"/>
      <c r="T95" s="50"/>
      <c r="U95" s="50"/>
      <c r="V95" s="53"/>
      <c r="W95" s="50"/>
      <c r="X95" s="50"/>
      <c r="Y95" s="50"/>
      <c r="Z95" s="50"/>
      <c r="AA95" s="50"/>
    </row>
    <row r="96" spans="1:27" s="29" customFormat="1" x14ac:dyDescent="0.2">
      <c r="A96" s="53"/>
      <c r="B96" s="55"/>
      <c r="C96" s="55"/>
      <c r="D96" s="50"/>
      <c r="E96" s="50"/>
      <c r="F96" s="55"/>
      <c r="G96" s="55"/>
      <c r="H96" s="50"/>
      <c r="I96" s="50"/>
      <c r="J96" s="55"/>
      <c r="K96" s="55"/>
      <c r="L96" s="50"/>
      <c r="M96" s="50"/>
      <c r="N96" s="55"/>
      <c r="O96" s="50"/>
      <c r="P96" s="50"/>
      <c r="Q96" s="50"/>
      <c r="R96" s="55"/>
      <c r="S96" s="55"/>
      <c r="T96" s="50"/>
      <c r="U96" s="50"/>
      <c r="V96" s="53"/>
      <c r="W96" s="50"/>
      <c r="X96" s="50"/>
      <c r="Y96" s="50"/>
      <c r="Z96" s="50"/>
      <c r="AA96" s="50"/>
    </row>
    <row r="97" spans="1:27" s="29" customFormat="1" x14ac:dyDescent="0.2">
      <c r="A97" s="53"/>
      <c r="B97" s="55"/>
      <c r="C97" s="55"/>
      <c r="D97" s="50"/>
      <c r="E97" s="50"/>
      <c r="F97" s="55"/>
      <c r="G97" s="55"/>
      <c r="H97" s="50"/>
      <c r="I97" s="50"/>
      <c r="J97" s="55"/>
      <c r="K97" s="55"/>
      <c r="L97" s="50"/>
      <c r="M97" s="50"/>
      <c r="N97" s="55"/>
      <c r="O97" s="50"/>
      <c r="P97" s="50"/>
      <c r="Q97" s="50"/>
      <c r="R97" s="55"/>
      <c r="S97" s="55"/>
      <c r="T97" s="50"/>
      <c r="U97" s="50"/>
      <c r="V97" s="53"/>
      <c r="W97" s="50"/>
      <c r="X97" s="50"/>
      <c r="Y97" s="50"/>
      <c r="Z97" s="50"/>
      <c r="AA97" s="50"/>
    </row>
    <row r="98" spans="1:27" s="29" customFormat="1" x14ac:dyDescent="0.2">
      <c r="A98" s="53"/>
      <c r="B98" s="55"/>
      <c r="C98" s="55"/>
      <c r="D98" s="50"/>
      <c r="E98" s="50"/>
      <c r="F98" s="55"/>
      <c r="G98" s="55"/>
      <c r="H98" s="50"/>
      <c r="I98" s="50"/>
      <c r="J98" s="55"/>
      <c r="K98" s="55"/>
      <c r="L98" s="50"/>
      <c r="M98" s="50"/>
      <c r="N98" s="55"/>
      <c r="O98" s="50"/>
      <c r="P98" s="50"/>
      <c r="Q98" s="50"/>
      <c r="R98" s="55"/>
      <c r="S98" s="55"/>
      <c r="T98" s="50"/>
      <c r="U98" s="50"/>
      <c r="V98" s="53"/>
      <c r="W98" s="50"/>
      <c r="X98" s="50"/>
      <c r="Y98" s="50"/>
      <c r="Z98" s="50"/>
      <c r="AA98" s="50"/>
    </row>
    <row r="99" spans="1:27" s="29" customFormat="1" x14ac:dyDescent="0.2">
      <c r="A99" s="53"/>
      <c r="B99" s="55"/>
      <c r="C99" s="55"/>
      <c r="D99" s="50"/>
      <c r="E99" s="50"/>
      <c r="F99" s="55"/>
      <c r="G99" s="55"/>
      <c r="H99" s="50"/>
      <c r="I99" s="50"/>
      <c r="J99" s="55"/>
      <c r="K99" s="55"/>
      <c r="L99" s="50"/>
      <c r="M99" s="50"/>
      <c r="N99" s="55"/>
      <c r="O99" s="50"/>
      <c r="P99" s="50"/>
      <c r="Q99" s="50"/>
      <c r="R99" s="55"/>
      <c r="S99" s="55"/>
      <c r="T99" s="50"/>
      <c r="U99" s="50"/>
      <c r="V99" s="53"/>
      <c r="W99" s="50"/>
      <c r="X99" s="50"/>
      <c r="Y99" s="50"/>
      <c r="Z99" s="50"/>
      <c r="AA99" s="50"/>
    </row>
    <row r="100" spans="1:27" s="29" customFormat="1" x14ac:dyDescent="0.2">
      <c r="A100" s="53"/>
      <c r="B100" s="55"/>
      <c r="C100" s="55"/>
      <c r="D100" s="50"/>
      <c r="E100" s="50"/>
      <c r="F100" s="55"/>
      <c r="G100" s="55"/>
      <c r="H100" s="50"/>
      <c r="I100" s="50"/>
      <c r="J100" s="55"/>
      <c r="K100" s="55"/>
      <c r="L100" s="50"/>
      <c r="M100" s="50"/>
      <c r="N100" s="55"/>
      <c r="O100" s="50"/>
      <c r="P100" s="50"/>
      <c r="Q100" s="50"/>
      <c r="R100" s="55"/>
      <c r="S100" s="55"/>
      <c r="T100" s="50"/>
      <c r="U100" s="50"/>
      <c r="V100" s="53"/>
      <c r="W100" s="50"/>
      <c r="X100" s="50"/>
      <c r="Y100" s="50"/>
      <c r="Z100" s="50"/>
      <c r="AA100" s="50"/>
    </row>
    <row r="101" spans="1:27" s="29" customFormat="1" x14ac:dyDescent="0.2">
      <c r="A101" s="53"/>
      <c r="B101" s="55"/>
      <c r="C101" s="55"/>
      <c r="D101" s="50"/>
      <c r="E101" s="50"/>
      <c r="F101" s="55"/>
      <c r="G101" s="55"/>
      <c r="H101" s="50"/>
      <c r="I101" s="50"/>
      <c r="J101" s="55"/>
      <c r="K101" s="55"/>
      <c r="L101" s="50"/>
      <c r="M101" s="50"/>
      <c r="N101" s="55"/>
      <c r="O101" s="50"/>
      <c r="P101" s="50"/>
      <c r="Q101" s="50"/>
      <c r="R101" s="55"/>
      <c r="S101" s="55"/>
      <c r="T101" s="50"/>
      <c r="U101" s="50"/>
      <c r="V101" s="53"/>
      <c r="W101" s="50"/>
      <c r="X101" s="50"/>
      <c r="Y101" s="50"/>
      <c r="Z101" s="50"/>
      <c r="AA101" s="50"/>
    </row>
    <row r="102" spans="1:27" s="29" customFormat="1" x14ac:dyDescent="0.2">
      <c r="A102" s="53"/>
      <c r="B102" s="55"/>
      <c r="C102" s="55"/>
      <c r="D102" s="50"/>
      <c r="E102" s="50"/>
      <c r="F102" s="55"/>
      <c r="G102" s="55"/>
      <c r="H102" s="50"/>
      <c r="I102" s="50"/>
      <c r="J102" s="55"/>
      <c r="K102" s="55"/>
      <c r="L102" s="50"/>
      <c r="M102" s="50"/>
      <c r="N102" s="55"/>
      <c r="O102" s="50"/>
      <c r="P102" s="50"/>
      <c r="Q102" s="50"/>
      <c r="R102" s="55"/>
      <c r="S102" s="55"/>
      <c r="T102" s="50"/>
      <c r="U102" s="50"/>
      <c r="V102" s="53"/>
      <c r="W102" s="50"/>
      <c r="X102" s="50"/>
      <c r="Y102" s="50"/>
      <c r="Z102" s="50"/>
      <c r="AA102" s="50"/>
    </row>
    <row r="103" spans="1:27" s="29" customFormat="1" x14ac:dyDescent="0.2">
      <c r="A103" s="53"/>
      <c r="B103" s="55"/>
      <c r="C103" s="55"/>
      <c r="D103" s="50"/>
      <c r="E103" s="50"/>
      <c r="F103" s="55"/>
      <c r="G103" s="55"/>
      <c r="H103" s="50"/>
      <c r="I103" s="50"/>
      <c r="J103" s="55"/>
      <c r="K103" s="55"/>
      <c r="L103" s="50"/>
      <c r="M103" s="50"/>
      <c r="N103" s="55"/>
      <c r="O103" s="50"/>
      <c r="P103" s="50"/>
      <c r="Q103" s="50"/>
      <c r="R103" s="55"/>
      <c r="S103" s="55"/>
      <c r="T103" s="50"/>
      <c r="U103" s="50"/>
      <c r="V103" s="53"/>
      <c r="W103" s="50"/>
      <c r="X103" s="50"/>
      <c r="Y103" s="50"/>
      <c r="Z103" s="50"/>
      <c r="AA103" s="50"/>
    </row>
    <row r="104" spans="1:27" s="29" customFormat="1" x14ac:dyDescent="0.2">
      <c r="A104" s="53"/>
      <c r="B104" s="55"/>
      <c r="C104" s="55"/>
      <c r="D104" s="56"/>
      <c r="E104" s="56"/>
      <c r="F104" s="55"/>
      <c r="G104" s="55"/>
      <c r="H104" s="56"/>
      <c r="I104" s="56"/>
      <c r="J104" s="55"/>
      <c r="K104" s="55"/>
      <c r="L104" s="56"/>
      <c r="M104" s="56"/>
      <c r="N104" s="55"/>
      <c r="O104" s="50"/>
      <c r="P104" s="56"/>
      <c r="Q104" s="56"/>
      <c r="R104" s="55"/>
      <c r="S104" s="55"/>
      <c r="T104" s="56"/>
      <c r="U104" s="56"/>
      <c r="V104" s="53"/>
      <c r="W104" s="50"/>
      <c r="X104" s="50"/>
      <c r="Y104" s="50"/>
      <c r="Z104" s="50"/>
      <c r="AA104" s="50"/>
    </row>
    <row r="105" spans="1:27" s="29" customFormat="1" x14ac:dyDescent="0.2">
      <c r="A105" s="53"/>
      <c r="B105" s="55"/>
      <c r="C105" s="55"/>
      <c r="D105" s="57"/>
      <c r="E105" s="57"/>
      <c r="F105" s="55"/>
      <c r="G105" s="55"/>
      <c r="H105" s="57"/>
      <c r="I105" s="57"/>
      <c r="J105" s="55"/>
      <c r="K105" s="55"/>
      <c r="L105" s="57"/>
      <c r="M105" s="57"/>
      <c r="N105" s="55"/>
      <c r="O105" s="50"/>
      <c r="P105" s="57"/>
      <c r="Q105" s="57"/>
      <c r="R105" s="55"/>
      <c r="S105" s="55"/>
      <c r="T105" s="57"/>
      <c r="U105" s="57"/>
      <c r="V105" s="53"/>
      <c r="W105" s="50"/>
      <c r="X105" s="50"/>
      <c r="Y105" s="50"/>
      <c r="Z105" s="50"/>
      <c r="AA105" s="50"/>
    </row>
    <row r="106" spans="1:27" s="29" customFormat="1" x14ac:dyDescent="0.2">
      <c r="A106" s="53"/>
      <c r="B106" s="55"/>
      <c r="C106" s="55"/>
      <c r="D106" s="50"/>
      <c r="E106" s="50"/>
      <c r="F106" s="55"/>
      <c r="G106" s="55"/>
      <c r="H106" s="50"/>
      <c r="I106" s="50"/>
      <c r="J106" s="55"/>
      <c r="K106" s="55"/>
      <c r="L106" s="50"/>
      <c r="M106" s="50"/>
      <c r="N106" s="55"/>
      <c r="O106" s="50"/>
      <c r="P106" s="50"/>
      <c r="Q106" s="50"/>
      <c r="R106" s="55"/>
      <c r="S106" s="55"/>
      <c r="T106" s="50"/>
      <c r="U106" s="50"/>
      <c r="V106" s="53"/>
      <c r="W106" s="50"/>
      <c r="X106" s="50"/>
      <c r="Y106" s="50"/>
      <c r="Z106" s="50"/>
      <c r="AA106" s="50"/>
    </row>
    <row r="107" spans="1:27" s="29" customFormat="1" x14ac:dyDescent="0.2">
      <c r="A107" s="53"/>
      <c r="B107" s="55"/>
      <c r="C107" s="55"/>
      <c r="D107" s="50"/>
      <c r="E107" s="50"/>
      <c r="F107" s="55"/>
      <c r="G107" s="55"/>
      <c r="H107" s="50"/>
      <c r="I107" s="50"/>
      <c r="J107" s="55"/>
      <c r="K107" s="55"/>
      <c r="L107" s="50"/>
      <c r="M107" s="50"/>
      <c r="N107" s="55"/>
      <c r="O107" s="50"/>
      <c r="P107" s="50"/>
      <c r="Q107" s="50"/>
      <c r="R107" s="55"/>
      <c r="S107" s="55"/>
      <c r="T107" s="50"/>
      <c r="U107" s="50"/>
      <c r="V107" s="53"/>
      <c r="W107" s="50"/>
      <c r="X107" s="50"/>
      <c r="Y107" s="50"/>
      <c r="Z107" s="50"/>
      <c r="AA107" s="50"/>
    </row>
    <row r="108" spans="1:27" s="29" customFormat="1" x14ac:dyDescent="0.2">
      <c r="A108" s="53"/>
      <c r="B108" s="55"/>
      <c r="C108" s="55"/>
      <c r="D108" s="50"/>
      <c r="E108" s="50"/>
      <c r="F108" s="55"/>
      <c r="G108" s="55"/>
      <c r="H108" s="50"/>
      <c r="I108" s="50"/>
      <c r="J108" s="55"/>
      <c r="K108" s="55"/>
      <c r="L108" s="50"/>
      <c r="M108" s="50"/>
      <c r="N108" s="55"/>
      <c r="O108" s="50"/>
      <c r="P108" s="50"/>
      <c r="Q108" s="50"/>
      <c r="R108" s="55"/>
      <c r="S108" s="55"/>
      <c r="T108" s="50"/>
      <c r="U108" s="50"/>
      <c r="V108" s="53"/>
      <c r="W108" s="50"/>
      <c r="X108" s="50"/>
      <c r="Y108" s="50"/>
      <c r="Z108" s="50"/>
      <c r="AA108" s="50"/>
    </row>
    <row r="109" spans="1:27" s="29" customFormat="1" x14ac:dyDescent="0.2">
      <c r="A109" s="53"/>
      <c r="B109" s="55"/>
      <c r="C109" s="55"/>
      <c r="D109" s="50"/>
      <c r="E109" s="50"/>
      <c r="F109" s="55"/>
      <c r="G109" s="55"/>
      <c r="H109" s="50"/>
      <c r="I109" s="50"/>
      <c r="J109" s="55"/>
      <c r="K109" s="55"/>
      <c r="L109" s="50"/>
      <c r="M109" s="50"/>
      <c r="N109" s="55"/>
      <c r="O109" s="50"/>
      <c r="P109" s="50"/>
      <c r="Q109" s="50"/>
      <c r="R109" s="55"/>
      <c r="S109" s="55"/>
      <c r="T109" s="50"/>
      <c r="U109" s="50"/>
      <c r="V109" s="53"/>
      <c r="W109" s="50"/>
      <c r="X109" s="50"/>
      <c r="Y109" s="50"/>
      <c r="Z109" s="50"/>
      <c r="AA109" s="50"/>
    </row>
    <row r="110" spans="1:27" s="29" customFormat="1" x14ac:dyDescent="0.2">
      <c r="A110" s="50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</row>
    <row r="111" spans="1:27" s="29" customFormat="1" x14ac:dyDescent="0.2">
      <c r="A111" s="50"/>
      <c r="B111" s="50"/>
      <c r="C111" s="50"/>
      <c r="D111" s="50"/>
      <c r="E111" s="57"/>
      <c r="F111" s="50"/>
      <c r="G111" s="20"/>
      <c r="H111" s="50"/>
      <c r="I111" s="57"/>
      <c r="J111" s="50"/>
      <c r="K111" s="20"/>
      <c r="L111" s="50"/>
      <c r="M111" s="57"/>
      <c r="N111" s="50"/>
      <c r="O111" s="20"/>
      <c r="P111" s="50"/>
      <c r="Q111" s="57"/>
      <c r="R111" s="50"/>
      <c r="S111" s="20"/>
      <c r="T111" s="50"/>
      <c r="U111" s="57"/>
      <c r="V111" s="50"/>
      <c r="W111" s="50"/>
      <c r="X111" s="50"/>
      <c r="Y111" s="50"/>
      <c r="Z111" s="50"/>
      <c r="AA111" s="50"/>
    </row>
    <row r="112" spans="1:27" s="29" customFormat="1" x14ac:dyDescent="0.2">
      <c r="A112" s="53"/>
      <c r="B112" s="50"/>
      <c r="C112" s="50"/>
      <c r="D112" s="53"/>
      <c r="E112" s="53"/>
      <c r="F112" s="50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0"/>
      <c r="Z112" s="50"/>
      <c r="AA112" s="50"/>
    </row>
    <row r="113" spans="1:27" s="29" customFormat="1" x14ac:dyDescent="0.2">
      <c r="A113" s="50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</row>
    <row r="114" spans="1:27" s="29" customFormat="1" x14ac:dyDescent="0.2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</row>
    <row r="115" spans="1:27" s="29" customFormat="1" x14ac:dyDescent="0.2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</row>
    <row r="116" spans="1:27" s="29" customFormat="1" ht="12.75" customHeight="1" x14ac:dyDescent="0.2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</row>
    <row r="117" spans="1:27" s="29" customFormat="1" x14ac:dyDescent="0.2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</row>
    <row r="118" spans="1:27" s="29" customFormat="1" x14ac:dyDescent="0.2">
      <c r="A118" s="50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</row>
    <row r="119" spans="1:27" s="29" customFormat="1" x14ac:dyDescent="0.2">
      <c r="A119" s="50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</row>
    <row r="120" spans="1:27" s="29" customFormat="1" x14ac:dyDescent="0.2">
      <c r="A120" s="50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</row>
    <row r="121" spans="1:27" s="29" customFormat="1" x14ac:dyDescent="0.2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</row>
    <row r="122" spans="1:27" s="29" customFormat="1" x14ac:dyDescent="0.2">
      <c r="A122" s="50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</row>
    <row r="123" spans="1:27" s="29" customFormat="1" x14ac:dyDescent="0.2">
      <c r="A123" s="50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</row>
    <row r="124" spans="1:27" s="29" customFormat="1" x14ac:dyDescent="0.2">
      <c r="A124" s="50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</row>
    <row r="125" spans="1:27" s="29" customFormat="1" x14ac:dyDescent="0.2">
      <c r="A125" s="50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</row>
    <row r="126" spans="1:27" s="29" customFormat="1" x14ac:dyDescent="0.2">
      <c r="A126" s="50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</row>
    <row r="127" spans="1:27" s="29" customFormat="1" x14ac:dyDescent="0.2">
      <c r="A127" s="50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</row>
    <row r="128" spans="1:27" s="29" customFormat="1" x14ac:dyDescent="0.2">
      <c r="A128" s="50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</row>
    <row r="129" spans="1:27" s="29" customFormat="1" x14ac:dyDescent="0.2">
      <c r="A129" s="50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</row>
    <row r="130" spans="1:27" s="29" customFormat="1" x14ac:dyDescent="0.2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</row>
    <row r="131" spans="1:27" s="29" customFormat="1" x14ac:dyDescent="0.2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</row>
    <row r="132" spans="1:27" s="29" customFormat="1" x14ac:dyDescent="0.2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</row>
    <row r="133" spans="1:27" s="29" customFormat="1" x14ac:dyDescent="0.2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</row>
    <row r="134" spans="1:27" s="29" customFormat="1" x14ac:dyDescent="0.2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</row>
    <row r="135" spans="1:27" s="29" customFormat="1" x14ac:dyDescent="0.2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</row>
    <row r="136" spans="1:27" s="29" customFormat="1" x14ac:dyDescent="0.2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</row>
    <row r="137" spans="1:27" s="29" customFormat="1" x14ac:dyDescent="0.2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</row>
    <row r="138" spans="1:27" s="29" customFormat="1" x14ac:dyDescent="0.2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</row>
    <row r="139" spans="1:27" s="29" customFormat="1" x14ac:dyDescent="0.2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</row>
    <row r="140" spans="1:27" s="29" customFormat="1" x14ac:dyDescent="0.2">
      <c r="A140" s="50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</row>
    <row r="141" spans="1:27" s="29" customFormat="1" x14ac:dyDescent="0.2">
      <c r="A141" s="50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</row>
    <row r="142" spans="1:27" s="29" customFormat="1" x14ac:dyDescent="0.2">
      <c r="A142" s="50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</row>
    <row r="143" spans="1:27" s="29" customFormat="1" x14ac:dyDescent="0.2">
      <c r="A143" s="50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</row>
    <row r="144" spans="1:27" s="29" customFormat="1" x14ac:dyDescent="0.2">
      <c r="A144" s="50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</row>
    <row r="145" spans="1:27" s="29" customFormat="1" x14ac:dyDescent="0.2">
      <c r="A145" s="50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</row>
    <row r="146" spans="1:27" s="29" customFormat="1" x14ac:dyDescent="0.2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</row>
    <row r="147" spans="1:27" s="29" customFormat="1" x14ac:dyDescent="0.2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</row>
    <row r="148" spans="1:27" s="29" customFormat="1" x14ac:dyDescent="0.2">
      <c r="A148" s="50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</row>
    <row r="149" spans="1:27" s="29" customFormat="1" x14ac:dyDescent="0.2">
      <c r="A149" s="50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</row>
    <row r="150" spans="1:27" s="29" customFormat="1" x14ac:dyDescent="0.2">
      <c r="A150" s="50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</row>
    <row r="151" spans="1:27" s="29" customFormat="1" x14ac:dyDescent="0.2">
      <c r="A151" s="50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</row>
    <row r="152" spans="1:27" s="29" customFormat="1" x14ac:dyDescent="0.2">
      <c r="A152" s="50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</row>
    <row r="153" spans="1:27" s="29" customFormat="1" x14ac:dyDescent="0.2">
      <c r="A153" s="50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</row>
    <row r="154" spans="1:27" s="29" customFormat="1" x14ac:dyDescent="0.2">
      <c r="A154" s="50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</row>
    <row r="155" spans="1:27" s="29" customFormat="1" x14ac:dyDescent="0.2">
      <c r="A155" s="50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</row>
    <row r="156" spans="1:27" s="29" customFormat="1" x14ac:dyDescent="0.2">
      <c r="A156" s="50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</row>
    <row r="157" spans="1:27" s="29" customFormat="1" x14ac:dyDescent="0.2"/>
    <row r="158" spans="1:27" s="29" customFormat="1" x14ac:dyDescent="0.2"/>
    <row r="159" spans="1:27" s="29" customFormat="1" x14ac:dyDescent="0.2"/>
    <row r="160" spans="1:27" s="29" customFormat="1" x14ac:dyDescent="0.2"/>
    <row r="161" s="29" customFormat="1" x14ac:dyDescent="0.2"/>
    <row r="162" s="29" customFormat="1" x14ac:dyDescent="0.2"/>
    <row r="163" s="29" customFormat="1" x14ac:dyDescent="0.2"/>
    <row r="164" s="29" customFormat="1" x14ac:dyDescent="0.2"/>
    <row r="165" s="29" customFormat="1" x14ac:dyDescent="0.2"/>
    <row r="166" s="29" customFormat="1" x14ac:dyDescent="0.2"/>
  </sheetData>
  <sheetCalcPr fullCalcOnLoad="1"/>
  <mergeCells count="5">
    <mergeCell ref="Q2:X2"/>
    <mergeCell ref="A6:A14"/>
    <mergeCell ref="W8:X8"/>
    <mergeCell ref="W9:X9"/>
    <mergeCell ref="V6:V14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6"/>
  <sheetViews>
    <sheetView workbookViewId="0">
      <selection activeCell="I32" sqref="I32"/>
    </sheetView>
  </sheetViews>
  <sheetFormatPr defaultRowHeight="12.75" x14ac:dyDescent="0.2"/>
  <cols>
    <col min="1" max="1" width="5.7109375" style="17" customWidth="1"/>
    <col min="2" max="3" width="9.85546875" style="17" customWidth="1"/>
    <col min="4" max="5" width="5.85546875" style="17" customWidth="1"/>
    <col min="6" max="7" width="9.85546875" style="17" customWidth="1"/>
    <col min="8" max="9" width="5.85546875" style="17" customWidth="1"/>
    <col min="10" max="11" width="9.85546875" style="17" customWidth="1"/>
    <col min="12" max="13" width="5.85546875" style="17" customWidth="1"/>
    <col min="14" max="15" width="9.85546875" style="17" customWidth="1"/>
    <col min="16" max="17" width="5.85546875" style="17" customWidth="1"/>
    <col min="18" max="19" width="9.85546875" style="17" customWidth="1"/>
    <col min="20" max="21" width="5.85546875" style="17" customWidth="1"/>
    <col min="22" max="22" width="5.7109375" style="17" customWidth="1"/>
    <col min="23" max="24" width="9.85546875" style="17" customWidth="1"/>
    <col min="25" max="25" width="10" style="17" customWidth="1"/>
    <col min="26" max="26" width="5.7109375" style="17" customWidth="1"/>
    <col min="27" max="27" width="8.5703125" style="17" customWidth="1"/>
    <col min="28" max="28" width="7.7109375" style="17" customWidth="1"/>
    <col min="29" max="29" width="7.28515625" style="17" customWidth="1"/>
    <col min="30" max="30" width="6.5703125" style="17" customWidth="1"/>
    <col min="31" max="31" width="8.5703125" style="17" customWidth="1"/>
    <col min="32" max="32" width="8" style="17" customWidth="1"/>
    <col min="33" max="34" width="6.140625" style="17" customWidth="1"/>
    <col min="35" max="35" width="8.140625" style="17" customWidth="1"/>
    <col min="36" max="36" width="7.7109375" style="17" customWidth="1"/>
    <col min="37" max="38" width="7.140625" style="17" customWidth="1"/>
    <col min="39" max="39" width="7.7109375" style="17" customWidth="1"/>
    <col min="40" max="42" width="7.140625" style="17" customWidth="1"/>
    <col min="43" max="43" width="8.28515625" style="17" customWidth="1"/>
    <col min="44" max="44" width="7.7109375" style="17" customWidth="1"/>
    <col min="45" max="46" width="7.140625" style="17" customWidth="1"/>
    <col min="47" max="47" width="8.140625" style="17" customWidth="1"/>
    <col min="48" max="48" width="12.85546875" style="17" customWidth="1"/>
    <col min="49" max="49" width="12" style="17" customWidth="1"/>
    <col min="50" max="50" width="9.140625" style="17"/>
    <col min="51" max="51" width="11.28515625" style="17" customWidth="1"/>
    <col min="52" max="52" width="12.140625" style="17" customWidth="1"/>
    <col min="53" max="16384" width="9.140625" style="17"/>
  </cols>
  <sheetData>
    <row r="1" spans="1:24" s="380" customFormat="1" x14ac:dyDescent="0.2">
      <c r="A1" s="381"/>
      <c r="B1" s="381">
        <v>83</v>
      </c>
      <c r="C1" s="381">
        <v>84</v>
      </c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</row>
    <row r="2" spans="1:24" ht="18.75" x14ac:dyDescent="0.3">
      <c r="A2" s="154" t="s">
        <v>20</v>
      </c>
      <c r="B2" s="154"/>
      <c r="C2" s="154"/>
      <c r="D2" s="154"/>
      <c r="E2" s="154"/>
      <c r="F2" s="132"/>
      <c r="G2" s="65" t="str">
        <f>CONCATENATE(TEXT(Данные!$B$1,"ДД ММММ ГГГГ"), "   г.")</f>
        <v>20 Декабрь 2023   г.</v>
      </c>
      <c r="H2" s="132"/>
      <c r="I2" s="155"/>
      <c r="J2" s="126"/>
      <c r="K2" s="156" t="s">
        <v>25</v>
      </c>
      <c r="L2" s="157"/>
      <c r="M2" s="158"/>
      <c r="N2" s="158"/>
      <c r="O2" s="126"/>
      <c r="P2" s="154" t="s">
        <v>84</v>
      </c>
      <c r="Q2" s="429" t="s">
        <v>85</v>
      </c>
      <c r="R2" s="422"/>
      <c r="S2" s="422"/>
      <c r="T2" s="422"/>
      <c r="U2" s="422"/>
      <c r="V2" s="422"/>
      <c r="W2" s="422"/>
      <c r="X2" s="422"/>
    </row>
    <row r="3" spans="1:24" x14ac:dyDescent="0.2">
      <c r="A3" s="126"/>
      <c r="B3" s="126"/>
      <c r="C3" s="126"/>
      <c r="D3" s="126"/>
      <c r="E3" s="126"/>
      <c r="F3" s="159" t="s">
        <v>21</v>
      </c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59" t="s">
        <v>23</v>
      </c>
      <c r="V3" s="126"/>
      <c r="W3" s="126"/>
      <c r="X3" s="126"/>
    </row>
    <row r="4" spans="1:24" ht="19.5" x14ac:dyDescent="0.35">
      <c r="A4" s="126" t="s">
        <v>16</v>
      </c>
      <c r="B4" s="132"/>
      <c r="C4" s="160" t="s">
        <v>214</v>
      </c>
      <c r="D4" s="132"/>
      <c r="E4" s="132"/>
      <c r="F4" s="132"/>
      <c r="G4" s="132"/>
      <c r="H4" s="132"/>
      <c r="I4" s="132"/>
      <c r="J4" s="126"/>
      <c r="K4" s="154" t="s">
        <v>24</v>
      </c>
      <c r="L4" s="126"/>
      <c r="M4" s="126"/>
      <c r="N4" s="132"/>
      <c r="O4" s="161">
        <v>10</v>
      </c>
      <c r="P4" s="132"/>
      <c r="Q4" s="154" t="s">
        <v>26</v>
      </c>
      <c r="R4" s="126"/>
      <c r="S4" s="126"/>
      <c r="T4" s="126"/>
      <c r="U4" s="126"/>
      <c r="V4" s="126"/>
      <c r="W4" s="126"/>
      <c r="X4" s="126"/>
    </row>
    <row r="5" spans="1:24" ht="13.5" thickBot="1" x14ac:dyDescent="0.25">
      <c r="A5" s="126"/>
      <c r="B5" s="159" t="s">
        <v>19</v>
      </c>
      <c r="C5" s="126"/>
      <c r="D5" s="126"/>
      <c r="E5" s="126"/>
      <c r="F5" s="126"/>
      <c r="G5" s="126"/>
      <c r="H5" s="126"/>
      <c r="I5" s="126"/>
      <c r="J5" s="126"/>
      <c r="K5" s="154"/>
      <c r="L5" s="154"/>
      <c r="M5" s="126"/>
      <c r="N5" s="162"/>
      <c r="O5" s="163"/>
      <c r="P5" s="162"/>
      <c r="Q5" s="126"/>
      <c r="R5" s="126"/>
      <c r="S5" s="126"/>
      <c r="T5" s="126"/>
      <c r="U5" s="126"/>
      <c r="V5" s="126"/>
      <c r="W5" s="126" t="s">
        <v>2</v>
      </c>
      <c r="X5" s="126"/>
    </row>
    <row r="6" spans="1:24" x14ac:dyDescent="0.2">
      <c r="A6" s="409" t="s">
        <v>76</v>
      </c>
      <c r="B6" s="164" t="s">
        <v>17</v>
      </c>
      <c r="C6" s="165"/>
      <c r="D6" s="166">
        <v>33</v>
      </c>
      <c r="E6" s="167"/>
      <c r="F6" s="164" t="s">
        <v>17</v>
      </c>
      <c r="G6" s="165"/>
      <c r="H6" s="166" t="s">
        <v>2</v>
      </c>
      <c r="I6" s="167"/>
      <c r="J6" s="164" t="s">
        <v>17</v>
      </c>
      <c r="K6" s="165"/>
      <c r="L6" s="166" t="s">
        <v>2</v>
      </c>
      <c r="M6" s="167"/>
      <c r="N6" s="164" t="s">
        <v>17</v>
      </c>
      <c r="O6" s="165"/>
      <c r="P6" s="166" t="s">
        <v>2</v>
      </c>
      <c r="Q6" s="167"/>
      <c r="R6" s="164" t="s">
        <v>17</v>
      </c>
      <c r="S6" s="165"/>
      <c r="T6" s="166" t="s">
        <v>2</v>
      </c>
      <c r="U6" s="166"/>
      <c r="V6" s="409" t="s">
        <v>76</v>
      </c>
      <c r="W6" s="165" t="s">
        <v>2</v>
      </c>
      <c r="X6" s="168"/>
    </row>
    <row r="7" spans="1:24" x14ac:dyDescent="0.2">
      <c r="A7" s="410"/>
      <c r="B7" s="169" t="s">
        <v>18</v>
      </c>
      <c r="C7" s="162"/>
      <c r="D7" s="162"/>
      <c r="E7" s="170"/>
      <c r="F7" s="169" t="s">
        <v>18</v>
      </c>
      <c r="G7" s="162"/>
      <c r="H7" s="162"/>
      <c r="I7" s="170"/>
      <c r="J7" s="169" t="s">
        <v>18</v>
      </c>
      <c r="K7" s="162"/>
      <c r="L7" s="162"/>
      <c r="M7" s="170"/>
      <c r="N7" s="169" t="s">
        <v>18</v>
      </c>
      <c r="O7" s="162"/>
      <c r="P7" s="162"/>
      <c r="Q7" s="170"/>
      <c r="R7" s="169" t="s">
        <v>18</v>
      </c>
      <c r="S7" s="162"/>
      <c r="T7" s="162"/>
      <c r="U7" s="162"/>
      <c r="V7" s="410"/>
      <c r="W7" s="162"/>
      <c r="X7" s="170"/>
    </row>
    <row r="8" spans="1:24" x14ac:dyDescent="0.2">
      <c r="A8" s="410"/>
      <c r="C8" s="132"/>
      <c r="D8" s="132"/>
      <c r="E8" s="172"/>
      <c r="F8" s="171"/>
      <c r="G8" s="132"/>
      <c r="H8" s="132" t="s">
        <v>2</v>
      </c>
      <c r="I8" s="172"/>
      <c r="J8" s="171"/>
      <c r="K8" s="132"/>
      <c r="L8" s="132"/>
      <c r="M8" s="172"/>
      <c r="N8" s="171"/>
      <c r="O8" s="132"/>
      <c r="P8" s="132"/>
      <c r="Q8" s="172"/>
      <c r="R8" s="171"/>
      <c r="S8" s="132"/>
      <c r="T8" s="132"/>
      <c r="U8" s="132"/>
      <c r="V8" s="410"/>
      <c r="W8" s="426" t="s">
        <v>61</v>
      </c>
      <c r="X8" s="427"/>
    </row>
    <row r="9" spans="1:24" x14ac:dyDescent="0.2">
      <c r="A9" s="410"/>
      <c r="B9" s="173" t="s">
        <v>15</v>
      </c>
      <c r="C9" s="132"/>
      <c r="D9" s="174"/>
      <c r="E9" s="175"/>
      <c r="F9" s="173" t="s">
        <v>15</v>
      </c>
      <c r="G9" s="174" t="s">
        <v>2</v>
      </c>
      <c r="H9" s="174" t="s">
        <v>2</v>
      </c>
      <c r="I9" s="175"/>
      <c r="J9" s="173" t="s">
        <v>15</v>
      </c>
      <c r="K9" s="174" t="s">
        <v>2</v>
      </c>
      <c r="L9" s="174"/>
      <c r="M9" s="175"/>
      <c r="N9" s="173" t="s">
        <v>15</v>
      </c>
      <c r="O9" s="174" t="s">
        <v>2</v>
      </c>
      <c r="P9" s="174"/>
      <c r="Q9" s="175"/>
      <c r="R9" s="173" t="s">
        <v>15</v>
      </c>
      <c r="S9" s="174" t="s">
        <v>2</v>
      </c>
      <c r="T9" s="174"/>
      <c r="U9" s="174"/>
      <c r="V9" s="410"/>
      <c r="W9" s="426" t="s">
        <v>62</v>
      </c>
      <c r="X9" s="427"/>
    </row>
    <row r="10" spans="1:24" x14ac:dyDescent="0.2">
      <c r="A10" s="410"/>
      <c r="B10" s="171" t="s">
        <v>14</v>
      </c>
      <c r="C10" s="132"/>
      <c r="D10" s="174">
        <v>300</v>
      </c>
      <c r="E10" s="176">
        <v>4000</v>
      </c>
      <c r="F10" s="171" t="s">
        <v>14</v>
      </c>
      <c r="G10" s="132"/>
      <c r="H10" s="177">
        <v>0</v>
      </c>
      <c r="I10" s="176">
        <v>80</v>
      </c>
      <c r="J10" s="171" t="s">
        <v>14</v>
      </c>
      <c r="K10" s="132"/>
      <c r="L10" s="174">
        <v>0</v>
      </c>
      <c r="M10" s="176">
        <v>2000</v>
      </c>
      <c r="N10" s="171" t="s">
        <v>14</v>
      </c>
      <c r="O10" s="132"/>
      <c r="P10" s="174">
        <v>0</v>
      </c>
      <c r="Q10" s="176">
        <v>2000</v>
      </c>
      <c r="R10" s="171" t="s">
        <v>14</v>
      </c>
      <c r="S10" s="132"/>
      <c r="T10" s="174">
        <v>0</v>
      </c>
      <c r="U10" s="177">
        <v>1000</v>
      </c>
      <c r="V10" s="410"/>
      <c r="W10" s="162" t="s">
        <v>2</v>
      </c>
      <c r="X10" s="178">
        <v>4000</v>
      </c>
    </row>
    <row r="11" spans="1:24" x14ac:dyDescent="0.2">
      <c r="A11" s="410"/>
      <c r="B11" s="173" t="s">
        <v>7</v>
      </c>
      <c r="C11" s="179"/>
      <c r="D11" s="180" t="s">
        <v>9</v>
      </c>
      <c r="E11" s="181"/>
      <c r="F11" s="173" t="s">
        <v>7</v>
      </c>
      <c r="G11" s="179"/>
      <c r="H11" s="180" t="s">
        <v>9</v>
      </c>
      <c r="I11" s="181"/>
      <c r="J11" s="173" t="s">
        <v>7</v>
      </c>
      <c r="K11" s="179"/>
      <c r="L11" s="180" t="s">
        <v>9</v>
      </c>
      <c r="M11" s="181"/>
      <c r="N11" s="173" t="s">
        <v>7</v>
      </c>
      <c r="O11" s="179"/>
      <c r="P11" s="180" t="s">
        <v>9</v>
      </c>
      <c r="Q11" s="181"/>
      <c r="R11" s="173" t="s">
        <v>7</v>
      </c>
      <c r="S11" s="179"/>
      <c r="T11" s="180" t="s">
        <v>9</v>
      </c>
      <c r="U11" s="182"/>
      <c r="V11" s="410"/>
      <c r="W11" s="162" t="s">
        <v>2</v>
      </c>
      <c r="X11" s="170"/>
    </row>
    <row r="12" spans="1:24" ht="13.5" thickBot="1" x14ac:dyDescent="0.25">
      <c r="A12" s="410"/>
      <c r="B12" s="171" t="s">
        <v>8</v>
      </c>
      <c r="C12" s="183"/>
      <c r="D12" s="118"/>
      <c r="E12" s="172"/>
      <c r="F12" s="171" t="s">
        <v>8</v>
      </c>
      <c r="G12" s="183"/>
      <c r="H12" s="118"/>
      <c r="I12" s="172"/>
      <c r="J12" s="171" t="s">
        <v>8</v>
      </c>
      <c r="K12" s="183"/>
      <c r="L12" s="118"/>
      <c r="M12" s="172"/>
      <c r="N12" s="171" t="s">
        <v>8</v>
      </c>
      <c r="O12" s="183"/>
      <c r="P12" s="118"/>
      <c r="Q12" s="172"/>
      <c r="R12" s="171" t="s">
        <v>8</v>
      </c>
      <c r="S12" s="183"/>
      <c r="T12" s="118"/>
      <c r="U12" s="132"/>
      <c r="V12" s="410"/>
      <c r="W12" s="184"/>
      <c r="X12" s="185"/>
    </row>
    <row r="13" spans="1:24" x14ac:dyDescent="0.2">
      <c r="A13" s="410"/>
      <c r="B13" s="107" t="s">
        <v>3</v>
      </c>
      <c r="C13" s="105" t="s">
        <v>5</v>
      </c>
      <c r="D13" s="105" t="s">
        <v>10</v>
      </c>
      <c r="E13" s="106" t="s">
        <v>12</v>
      </c>
      <c r="F13" s="107" t="s">
        <v>3</v>
      </c>
      <c r="G13" s="105" t="s">
        <v>5</v>
      </c>
      <c r="H13" s="105" t="s">
        <v>10</v>
      </c>
      <c r="I13" s="106" t="s">
        <v>12</v>
      </c>
      <c r="J13" s="107" t="s">
        <v>3</v>
      </c>
      <c r="K13" s="105" t="s">
        <v>5</v>
      </c>
      <c r="L13" s="105" t="s">
        <v>10</v>
      </c>
      <c r="M13" s="106" t="s">
        <v>12</v>
      </c>
      <c r="N13" s="107" t="s">
        <v>3</v>
      </c>
      <c r="O13" s="105" t="s">
        <v>5</v>
      </c>
      <c r="P13" s="105" t="s">
        <v>10</v>
      </c>
      <c r="Q13" s="106" t="s">
        <v>12</v>
      </c>
      <c r="R13" s="107" t="s">
        <v>3</v>
      </c>
      <c r="S13" s="105" t="s">
        <v>5</v>
      </c>
      <c r="T13" s="105" t="s">
        <v>10</v>
      </c>
      <c r="U13" s="186" t="s">
        <v>12</v>
      </c>
      <c r="V13" s="410"/>
      <c r="W13" s="187" t="s">
        <v>10</v>
      </c>
      <c r="X13" s="188" t="s">
        <v>12</v>
      </c>
    </row>
    <row r="14" spans="1:24" ht="13.5" thickBot="1" x14ac:dyDescent="0.25">
      <c r="A14" s="410"/>
      <c r="B14" s="189" t="s">
        <v>4</v>
      </c>
      <c r="C14" s="190" t="s">
        <v>6</v>
      </c>
      <c r="D14" s="190" t="s">
        <v>11</v>
      </c>
      <c r="E14" s="188" t="s">
        <v>13</v>
      </c>
      <c r="F14" s="189" t="s">
        <v>4</v>
      </c>
      <c r="G14" s="190" t="s">
        <v>6</v>
      </c>
      <c r="H14" s="190" t="s">
        <v>11</v>
      </c>
      <c r="I14" s="188" t="s">
        <v>13</v>
      </c>
      <c r="J14" s="189" t="s">
        <v>4</v>
      </c>
      <c r="K14" s="190" t="s">
        <v>6</v>
      </c>
      <c r="L14" s="190" t="s">
        <v>11</v>
      </c>
      <c r="M14" s="188" t="s">
        <v>13</v>
      </c>
      <c r="N14" s="189" t="s">
        <v>4</v>
      </c>
      <c r="O14" s="190" t="s">
        <v>6</v>
      </c>
      <c r="P14" s="190" t="s">
        <v>11</v>
      </c>
      <c r="Q14" s="188" t="s">
        <v>13</v>
      </c>
      <c r="R14" s="189" t="s">
        <v>4</v>
      </c>
      <c r="S14" s="190" t="s">
        <v>6</v>
      </c>
      <c r="T14" s="190" t="s">
        <v>11</v>
      </c>
      <c r="U14" s="191" t="s">
        <v>13</v>
      </c>
      <c r="V14" s="410"/>
      <c r="W14" s="187" t="s">
        <v>11</v>
      </c>
      <c r="X14" s="188" t="s">
        <v>13</v>
      </c>
    </row>
    <row r="15" spans="1:24" s="29" customFormat="1" x14ac:dyDescent="0.2">
      <c r="A15" s="321">
        <f ca="1">INDIRECT(ADDRESS(Данные!$A7,4,1,1,"Данные"), 1)</f>
        <v>45280</v>
      </c>
      <c r="B15" s="120">
        <f ca="1">ROUND(INDIRECT(ADDRESS(Данные!$A7,B$1,1,1,"Данные"), 1),2)</f>
        <v>13872.9</v>
      </c>
      <c r="C15" s="347">
        <f ca="1">ROUND(INDIRECT(ADDRESS(Данные!$A7,C$1,1,1,"Данные"), 1),2)</f>
        <v>2511.31</v>
      </c>
      <c r="D15" s="121"/>
      <c r="E15" s="122"/>
      <c r="F15" s="192"/>
      <c r="G15" s="120"/>
      <c r="H15" s="121" t="s">
        <v>2</v>
      </c>
      <c r="I15" s="124" t="s">
        <v>2</v>
      </c>
      <c r="J15" s="119"/>
      <c r="K15" s="120"/>
      <c r="L15" s="121" t="s">
        <v>2</v>
      </c>
      <c r="M15" s="122" t="s">
        <v>2</v>
      </c>
      <c r="N15" s="192"/>
      <c r="O15" s="121"/>
      <c r="P15" s="121" t="s">
        <v>2</v>
      </c>
      <c r="Q15" s="124" t="s">
        <v>2</v>
      </c>
      <c r="R15" s="119"/>
      <c r="S15" s="120"/>
      <c r="T15" s="121" t="s">
        <v>2</v>
      </c>
      <c r="U15" s="122" t="s">
        <v>2</v>
      </c>
      <c r="V15" s="125">
        <f ca="1">$A15</f>
        <v>45280</v>
      </c>
      <c r="W15" s="334" t="s">
        <v>2</v>
      </c>
      <c r="X15" s="167" t="s">
        <v>2</v>
      </c>
    </row>
    <row r="16" spans="1:24" s="29" customFormat="1" x14ac:dyDescent="0.2">
      <c r="A16" s="324">
        <f ca="1">INDIRECT(ADDRESS(Данные!$A8,4,1,1,"Данные"), 1)</f>
        <v>45280.020833333336</v>
      </c>
      <c r="B16" s="353">
        <f ca="1">ROUND(INDIRECT(ADDRESS(Данные!$A8,B$1,1,1,"Данные"), 1),2)</f>
        <v>13873.05</v>
      </c>
      <c r="C16" s="353">
        <f ca="1">ROUND(INDIRECT(ADDRESS(Данные!$A8,C$1,1,1,"Данные"), 1),2)</f>
        <v>2511.33</v>
      </c>
      <c r="D16" s="152">
        <f ca="1">(B16-B15)*D$10</f>
        <v>44.999999999890861</v>
      </c>
      <c r="E16" s="196">
        <f ca="1">(C16-C15)*D$10</f>
        <v>5.999999999994543</v>
      </c>
      <c r="F16" s="123"/>
      <c r="G16" s="129"/>
      <c r="H16" s="128"/>
      <c r="I16" s="264"/>
      <c r="J16" s="127"/>
      <c r="K16" s="129"/>
      <c r="L16" s="128"/>
      <c r="M16" s="292"/>
      <c r="N16" s="123"/>
      <c r="O16" s="128"/>
      <c r="P16" s="128"/>
      <c r="Q16" s="264"/>
      <c r="R16" s="127"/>
      <c r="S16" s="129"/>
      <c r="T16" s="128"/>
      <c r="U16" s="292"/>
      <c r="V16" s="294">
        <f t="shared" ref="V16:V63" ca="1" si="0">$A16</f>
        <v>45280.020833333336</v>
      </c>
      <c r="W16" s="335">
        <f ca="1">D16+H16+L16+P16+T16</f>
        <v>44.999999999890861</v>
      </c>
      <c r="X16" s="197">
        <f ca="1">E16+I16+M16+Q16+U16</f>
        <v>5.999999999994543</v>
      </c>
    </row>
    <row r="17" spans="1:24" s="29" customFormat="1" x14ac:dyDescent="0.2">
      <c r="A17" s="324">
        <f ca="1">INDIRECT(ADDRESS(Данные!$A9,4,1,1,"Данные"), 1)</f>
        <v>45280.041666666664</v>
      </c>
      <c r="B17" s="353">
        <f ca="1">ROUND(INDIRECT(ADDRESS(Данные!$A9,B$1,1,1,"Данные"), 1),2)</f>
        <v>13873.2</v>
      </c>
      <c r="C17" s="353">
        <f ca="1">ROUND(INDIRECT(ADDRESS(Данные!$A9,C$1,1,1,"Данные"), 1),2)</f>
        <v>2511.34</v>
      </c>
      <c r="D17" s="152">
        <f ca="1">(B17-B15)*D$10</f>
        <v>90.000000000327418</v>
      </c>
      <c r="E17" s="196">
        <f ca="1">(C17-C15)*D$10</f>
        <v>9.0000000000600267</v>
      </c>
      <c r="F17" s="123"/>
      <c r="G17" s="129"/>
      <c r="H17" s="152">
        <f>(F17-F15)*H10</f>
        <v>0</v>
      </c>
      <c r="I17" s="195">
        <f>(G17-G15)*I10</f>
        <v>0</v>
      </c>
      <c r="J17" s="127"/>
      <c r="K17" s="129"/>
      <c r="L17" s="152">
        <f>(J17-J15)*L10</f>
        <v>0</v>
      </c>
      <c r="M17" s="196">
        <f>(K17-K15)*M10</f>
        <v>0</v>
      </c>
      <c r="N17" s="123"/>
      <c r="O17" s="128"/>
      <c r="P17" s="152">
        <f>(N17-N15)*P10</f>
        <v>0</v>
      </c>
      <c r="Q17" s="195">
        <f>(O17-O15)*Q10</f>
        <v>0</v>
      </c>
      <c r="R17" s="127"/>
      <c r="S17" s="129"/>
      <c r="T17" s="152">
        <f>(R17-R15)*T10</f>
        <v>0</v>
      </c>
      <c r="U17" s="196">
        <f>(S17-S15)*U10</f>
        <v>0</v>
      </c>
      <c r="V17" s="294">
        <f t="shared" ca="1" si="0"/>
        <v>45280.041666666664</v>
      </c>
      <c r="W17" s="335">
        <f t="shared" ref="W17:X63" ca="1" si="1">D17+H17+L17+P17+T17</f>
        <v>90.000000000327418</v>
      </c>
      <c r="X17" s="197">
        <f t="shared" ca="1" si="1"/>
        <v>9.0000000000600267</v>
      </c>
    </row>
    <row r="18" spans="1:24" s="29" customFormat="1" x14ac:dyDescent="0.2">
      <c r="A18" s="324">
        <f ca="1">INDIRECT(ADDRESS(Данные!$A10,4,1,1,"Данные"), 1)</f>
        <v>45280.0625</v>
      </c>
      <c r="B18" s="353">
        <f ca="1">ROUND(INDIRECT(ADDRESS(Данные!$A10,B$1,1,1,"Данные"), 1),2)</f>
        <v>13873.33</v>
      </c>
      <c r="C18" s="353">
        <f ca="1">ROUND(INDIRECT(ADDRESS(Данные!$A10,C$1,1,1,"Данные"), 1),2)</f>
        <v>2511.35</v>
      </c>
      <c r="D18" s="152">
        <f ca="1">(B18-B17)*D$10</f>
        <v>38.999999999759893</v>
      </c>
      <c r="E18" s="196">
        <f ca="1">(C18-C17)*D$10</f>
        <v>2.9999999999290594</v>
      </c>
      <c r="F18" s="123"/>
      <c r="G18" s="129"/>
      <c r="H18" s="152"/>
      <c r="I18" s="195"/>
      <c r="J18" s="127"/>
      <c r="K18" s="129"/>
      <c r="L18" s="152"/>
      <c r="M18" s="196"/>
      <c r="N18" s="123"/>
      <c r="O18" s="128"/>
      <c r="P18" s="152"/>
      <c r="Q18" s="195"/>
      <c r="R18" s="127"/>
      <c r="S18" s="129"/>
      <c r="T18" s="152"/>
      <c r="U18" s="196"/>
      <c r="V18" s="294">
        <f t="shared" ca="1" si="0"/>
        <v>45280.0625</v>
      </c>
      <c r="W18" s="335">
        <f t="shared" ca="1" si="1"/>
        <v>38.999999999759893</v>
      </c>
      <c r="X18" s="197">
        <f t="shared" ca="1" si="1"/>
        <v>2.9999999999290594</v>
      </c>
    </row>
    <row r="19" spans="1:24" s="29" customFormat="1" x14ac:dyDescent="0.2">
      <c r="A19" s="324">
        <f ca="1">INDIRECT(ADDRESS(Данные!$A11,4,1,1,"Данные"), 1)</f>
        <v>45280.083333333336</v>
      </c>
      <c r="B19" s="353">
        <f ca="1">ROUND(INDIRECT(ADDRESS(Данные!$A11,B$1,1,1,"Данные"), 1),2)</f>
        <v>13873.47</v>
      </c>
      <c r="C19" s="353">
        <f ca="1">ROUND(INDIRECT(ADDRESS(Данные!$A11,C$1,1,1,"Данные"), 1),2)</f>
        <v>2511.36</v>
      </c>
      <c r="D19" s="152">
        <f ca="1">(B19-B17)*D$10</f>
        <v>80.99999999958527</v>
      </c>
      <c r="E19" s="196">
        <f ca="1">(C19-C17)*D$10</f>
        <v>5.999999999994543</v>
      </c>
      <c r="F19" s="123"/>
      <c r="G19" s="129"/>
      <c r="H19" s="152">
        <f>(F19-F17)*H10</f>
        <v>0</v>
      </c>
      <c r="I19" s="195">
        <f>(G19-G17)*I10</f>
        <v>0</v>
      </c>
      <c r="J19" s="127"/>
      <c r="K19" s="129"/>
      <c r="L19" s="152">
        <f>(J19-J17)*L10</f>
        <v>0</v>
      </c>
      <c r="M19" s="196">
        <f>(K19-K17)*M10</f>
        <v>0</v>
      </c>
      <c r="N19" s="123"/>
      <c r="O19" s="128"/>
      <c r="P19" s="152">
        <f>(N19-N17)*P10</f>
        <v>0</v>
      </c>
      <c r="Q19" s="195">
        <f>(O19-O17)*Q10</f>
        <v>0</v>
      </c>
      <c r="R19" s="127"/>
      <c r="S19" s="129"/>
      <c r="T19" s="152">
        <f>(R19-R17)*T10</f>
        <v>0</v>
      </c>
      <c r="U19" s="196">
        <f>(S19-S17)*U10</f>
        <v>0</v>
      </c>
      <c r="V19" s="294">
        <f t="shared" ca="1" si="0"/>
        <v>45280.083333333336</v>
      </c>
      <c r="W19" s="335">
        <f t="shared" ca="1" si="1"/>
        <v>80.99999999958527</v>
      </c>
      <c r="X19" s="197">
        <f t="shared" ca="1" si="1"/>
        <v>5.999999999994543</v>
      </c>
    </row>
    <row r="20" spans="1:24" s="29" customFormat="1" x14ac:dyDescent="0.2">
      <c r="A20" s="324">
        <f ca="1">INDIRECT(ADDRESS(Данные!$A12,4,1,1,"Данные"), 1)</f>
        <v>45280.104166666664</v>
      </c>
      <c r="B20" s="353">
        <f ca="1">ROUND(INDIRECT(ADDRESS(Данные!$A12,B$1,1,1,"Данные"), 1),2)</f>
        <v>13873.61</v>
      </c>
      <c r="C20" s="353">
        <f ca="1">ROUND(INDIRECT(ADDRESS(Данные!$A12,C$1,1,1,"Данные"), 1),2)</f>
        <v>2511.38</v>
      </c>
      <c r="D20" s="152">
        <f ca="1">(B20-B19)*D$10</f>
        <v>42.000000000371074</v>
      </c>
      <c r="E20" s="196">
        <f ca="1">(C20-C19)*D$10</f>
        <v>5.999999999994543</v>
      </c>
      <c r="F20" s="123"/>
      <c r="G20" s="129"/>
      <c r="H20" s="152"/>
      <c r="I20" s="195"/>
      <c r="J20" s="127"/>
      <c r="K20" s="129"/>
      <c r="L20" s="152"/>
      <c r="M20" s="196"/>
      <c r="N20" s="123"/>
      <c r="O20" s="128"/>
      <c r="P20" s="152"/>
      <c r="Q20" s="195"/>
      <c r="R20" s="127"/>
      <c r="S20" s="129"/>
      <c r="T20" s="152"/>
      <c r="U20" s="196"/>
      <c r="V20" s="294">
        <f t="shared" ca="1" si="0"/>
        <v>45280.104166666664</v>
      </c>
      <c r="W20" s="335">
        <f t="shared" ca="1" si="1"/>
        <v>42.000000000371074</v>
      </c>
      <c r="X20" s="197">
        <f t="shared" ca="1" si="1"/>
        <v>5.999999999994543</v>
      </c>
    </row>
    <row r="21" spans="1:24" s="29" customFormat="1" x14ac:dyDescent="0.2">
      <c r="A21" s="324">
        <f ca="1">INDIRECT(ADDRESS(Данные!$A13,4,1,1,"Данные"), 1)</f>
        <v>45280.125</v>
      </c>
      <c r="B21" s="353">
        <f ca="1">ROUND(INDIRECT(ADDRESS(Данные!$A13,B$1,1,1,"Данные"), 1),2)</f>
        <v>13873.75</v>
      </c>
      <c r="C21" s="353">
        <f ca="1">ROUND(INDIRECT(ADDRESS(Данные!$A13,C$1,1,1,"Данные"), 1),2)</f>
        <v>2511.39</v>
      </c>
      <c r="D21" s="152">
        <f ca="1">(B21-B19)*D$10</f>
        <v>84.000000000196451</v>
      </c>
      <c r="E21" s="196">
        <f ca="1">(C21-C19)*D$10</f>
        <v>8.9999999999236024</v>
      </c>
      <c r="F21" s="123"/>
      <c r="G21" s="129"/>
      <c r="H21" s="152">
        <f>(F21-F19)*H10</f>
        <v>0</v>
      </c>
      <c r="I21" s="195">
        <f>(G21-G19)*I10</f>
        <v>0</v>
      </c>
      <c r="J21" s="127"/>
      <c r="K21" s="129"/>
      <c r="L21" s="152">
        <f>(J21-J19)*L10</f>
        <v>0</v>
      </c>
      <c r="M21" s="196">
        <f>(K21-K19)*M10</f>
        <v>0</v>
      </c>
      <c r="N21" s="123"/>
      <c r="O21" s="128"/>
      <c r="P21" s="152">
        <f>(N21-N19)*P10</f>
        <v>0</v>
      </c>
      <c r="Q21" s="195">
        <f>(O21-O19)*Q10</f>
        <v>0</v>
      </c>
      <c r="R21" s="127"/>
      <c r="S21" s="129"/>
      <c r="T21" s="152">
        <f>(R21-R19)*T10</f>
        <v>0</v>
      </c>
      <c r="U21" s="196">
        <f>(S21-S19)*U10</f>
        <v>0</v>
      </c>
      <c r="V21" s="294">
        <f t="shared" ca="1" si="0"/>
        <v>45280.125</v>
      </c>
      <c r="W21" s="335">
        <f t="shared" ca="1" si="1"/>
        <v>84.000000000196451</v>
      </c>
      <c r="X21" s="197">
        <f t="shared" ca="1" si="1"/>
        <v>8.9999999999236024</v>
      </c>
    </row>
    <row r="22" spans="1:24" s="29" customFormat="1" x14ac:dyDescent="0.2">
      <c r="A22" s="324">
        <f ca="1">INDIRECT(ADDRESS(Данные!$A14,4,1,1,"Данные"), 1)</f>
        <v>45280.145833333336</v>
      </c>
      <c r="B22" s="353">
        <f ca="1">ROUND(INDIRECT(ADDRESS(Данные!$A14,B$1,1,1,"Данные"), 1),2)</f>
        <v>13873.9</v>
      </c>
      <c r="C22" s="353">
        <f ca="1">ROUND(INDIRECT(ADDRESS(Данные!$A14,C$1,1,1,"Данные"), 1),2)</f>
        <v>2511.4</v>
      </c>
      <c r="D22" s="152">
        <f ca="1">(B22-B21)*D$10</f>
        <v>44.999999999890861</v>
      </c>
      <c r="E22" s="196">
        <f ca="1">(C22-C21)*D$10</f>
        <v>3.0000000000654836</v>
      </c>
      <c r="F22" s="123"/>
      <c r="G22" s="129"/>
      <c r="H22" s="152"/>
      <c r="I22" s="195"/>
      <c r="J22" s="127"/>
      <c r="K22" s="129"/>
      <c r="L22" s="152"/>
      <c r="M22" s="196"/>
      <c r="N22" s="123"/>
      <c r="O22" s="128"/>
      <c r="P22" s="152"/>
      <c r="Q22" s="195"/>
      <c r="R22" s="127"/>
      <c r="S22" s="129"/>
      <c r="T22" s="152"/>
      <c r="U22" s="196"/>
      <c r="V22" s="294">
        <f t="shared" ca="1" si="0"/>
        <v>45280.145833333336</v>
      </c>
      <c r="W22" s="335">
        <f t="shared" ca="1" si="1"/>
        <v>44.999999999890861</v>
      </c>
      <c r="X22" s="197">
        <f t="shared" ca="1" si="1"/>
        <v>3.0000000000654836</v>
      </c>
    </row>
    <row r="23" spans="1:24" s="29" customFormat="1" x14ac:dyDescent="0.2">
      <c r="A23" s="324">
        <f ca="1">INDIRECT(ADDRESS(Данные!$A15,4,1,1,"Данные"), 1)</f>
        <v>45280.166666666664</v>
      </c>
      <c r="B23" s="353">
        <f ca="1">ROUND(INDIRECT(ADDRESS(Данные!$A15,B$1,1,1,"Данные"), 1),2)</f>
        <v>13874.06</v>
      </c>
      <c r="C23" s="353">
        <f ca="1">ROUND(INDIRECT(ADDRESS(Данные!$A15,C$1,1,1,"Данные"), 1),2)</f>
        <v>2511.42</v>
      </c>
      <c r="D23" s="152">
        <f ca="1">(B23-B21)*D$10</f>
        <v>92.999999999847205</v>
      </c>
      <c r="E23" s="196">
        <f ca="1">(C23-C21)*D$10</f>
        <v>9.0000000000600267</v>
      </c>
      <c r="F23" s="123"/>
      <c r="G23" s="129"/>
      <c r="H23" s="152">
        <f>(F23-F21)*H10</f>
        <v>0</v>
      </c>
      <c r="I23" s="195">
        <f>(G23-G21)*I10</f>
        <v>0</v>
      </c>
      <c r="J23" s="127"/>
      <c r="K23" s="129"/>
      <c r="L23" s="152">
        <f>(J23-J21)*L10</f>
        <v>0</v>
      </c>
      <c r="M23" s="196">
        <f>(K23-K21)*M10</f>
        <v>0</v>
      </c>
      <c r="N23" s="123"/>
      <c r="O23" s="128"/>
      <c r="P23" s="152">
        <f>(N23-N21)*P10</f>
        <v>0</v>
      </c>
      <c r="Q23" s="195">
        <f>(O23-O21)*Q10</f>
        <v>0</v>
      </c>
      <c r="R23" s="127"/>
      <c r="S23" s="129"/>
      <c r="T23" s="152">
        <f>(R23-R21)*T10</f>
        <v>0</v>
      </c>
      <c r="U23" s="196">
        <f>(S23-S21)*U10</f>
        <v>0</v>
      </c>
      <c r="V23" s="294">
        <f t="shared" ca="1" si="0"/>
        <v>45280.166666666664</v>
      </c>
      <c r="W23" s="335">
        <f t="shared" ca="1" si="1"/>
        <v>92.999999999847205</v>
      </c>
      <c r="X23" s="197">
        <f t="shared" ca="1" si="1"/>
        <v>9.0000000000600267</v>
      </c>
    </row>
    <row r="24" spans="1:24" s="29" customFormat="1" x14ac:dyDescent="0.2">
      <c r="A24" s="324">
        <f ca="1">INDIRECT(ADDRESS(Данные!$A16,4,1,1,"Данные"), 1)</f>
        <v>45280.1875</v>
      </c>
      <c r="B24" s="353">
        <f ca="1">ROUND(INDIRECT(ADDRESS(Данные!$A16,B$1,1,1,"Данные"), 1),2)</f>
        <v>13874.21</v>
      </c>
      <c r="C24" s="353">
        <f ca="1">ROUND(INDIRECT(ADDRESS(Данные!$A16,C$1,1,1,"Данные"), 1),2)</f>
        <v>2511.4299999999998</v>
      </c>
      <c r="D24" s="152">
        <f ca="1">(B24-B23)*D$10</f>
        <v>44.999999999890861</v>
      </c>
      <c r="E24" s="196">
        <f ca="1">(C24-C23)*D$10</f>
        <v>2.9999999999290594</v>
      </c>
      <c r="F24" s="123"/>
      <c r="G24" s="129"/>
      <c r="H24" s="152"/>
      <c r="I24" s="195"/>
      <c r="J24" s="127"/>
      <c r="K24" s="129"/>
      <c r="L24" s="152"/>
      <c r="M24" s="196"/>
      <c r="N24" s="123"/>
      <c r="O24" s="128"/>
      <c r="P24" s="152"/>
      <c r="Q24" s="195"/>
      <c r="R24" s="127"/>
      <c r="S24" s="129"/>
      <c r="T24" s="152"/>
      <c r="U24" s="196"/>
      <c r="V24" s="294">
        <f t="shared" ca="1" si="0"/>
        <v>45280.1875</v>
      </c>
      <c r="W24" s="335">
        <f t="shared" ca="1" si="1"/>
        <v>44.999999999890861</v>
      </c>
      <c r="X24" s="197">
        <f t="shared" ca="1" si="1"/>
        <v>2.9999999999290594</v>
      </c>
    </row>
    <row r="25" spans="1:24" s="29" customFormat="1" x14ac:dyDescent="0.2">
      <c r="A25" s="324">
        <f ca="1">INDIRECT(ADDRESS(Данные!$A17,4,1,1,"Данные"), 1)</f>
        <v>45280.208333333336</v>
      </c>
      <c r="B25" s="353">
        <f ca="1">ROUND(INDIRECT(ADDRESS(Данные!$A17,B$1,1,1,"Данные"), 1),2)</f>
        <v>13874.37</v>
      </c>
      <c r="C25" s="353">
        <f ca="1">ROUND(INDIRECT(ADDRESS(Данные!$A17,C$1,1,1,"Данные"), 1),2)</f>
        <v>2511.44</v>
      </c>
      <c r="D25" s="152">
        <f ca="1">(B25-B23)*D$10</f>
        <v>93.000000000392902</v>
      </c>
      <c r="E25" s="196">
        <f ca="1">(C25-C23)*D$10</f>
        <v>5.999999999994543</v>
      </c>
      <c r="F25" s="123"/>
      <c r="G25" s="129"/>
      <c r="H25" s="152">
        <f>(F25-F23)*H10</f>
        <v>0</v>
      </c>
      <c r="I25" s="195">
        <f>(G25-G23)*I10</f>
        <v>0</v>
      </c>
      <c r="J25" s="127"/>
      <c r="K25" s="129"/>
      <c r="L25" s="152">
        <f>(J25-J23)*L10</f>
        <v>0</v>
      </c>
      <c r="M25" s="196">
        <f>(K25-K23)*M10</f>
        <v>0</v>
      </c>
      <c r="N25" s="123"/>
      <c r="O25" s="128"/>
      <c r="P25" s="152">
        <f>(N25-N23)*P10</f>
        <v>0</v>
      </c>
      <c r="Q25" s="195">
        <f>(O25-O23)*Q10</f>
        <v>0</v>
      </c>
      <c r="R25" s="127"/>
      <c r="S25" s="129"/>
      <c r="T25" s="152">
        <f>(R25-R23)*T10</f>
        <v>0</v>
      </c>
      <c r="U25" s="196">
        <f>(S25-S23)*U10</f>
        <v>0</v>
      </c>
      <c r="V25" s="294">
        <f t="shared" ca="1" si="0"/>
        <v>45280.208333333336</v>
      </c>
      <c r="W25" s="335">
        <f t="shared" ca="1" si="1"/>
        <v>93.000000000392902</v>
      </c>
      <c r="X25" s="197">
        <f t="shared" ca="1" si="1"/>
        <v>5.999999999994543</v>
      </c>
    </row>
    <row r="26" spans="1:24" s="29" customFormat="1" x14ac:dyDescent="0.2">
      <c r="A26" s="324">
        <f ca="1">INDIRECT(ADDRESS(Данные!$A18,4,1,1,"Данные"), 1)</f>
        <v>45280.229166666664</v>
      </c>
      <c r="B26" s="353">
        <f ca="1">ROUND(INDIRECT(ADDRESS(Данные!$A18,B$1,1,1,"Данные"), 1),2)</f>
        <v>13874.53</v>
      </c>
      <c r="C26" s="353">
        <f ca="1">ROUND(INDIRECT(ADDRESS(Данные!$A18,C$1,1,1,"Данные"), 1),2)</f>
        <v>2511.46</v>
      </c>
      <c r="D26" s="152">
        <f ca="1">(B26-B25)*D$10</f>
        <v>47.999999999956344</v>
      </c>
      <c r="E26" s="196">
        <f ca="1">(C26-C25)*D$10</f>
        <v>5.999999999994543</v>
      </c>
      <c r="F26" s="123"/>
      <c r="G26" s="129"/>
      <c r="H26" s="152"/>
      <c r="I26" s="195"/>
      <c r="J26" s="127"/>
      <c r="K26" s="129"/>
      <c r="L26" s="152"/>
      <c r="M26" s="196"/>
      <c r="N26" s="123"/>
      <c r="O26" s="128"/>
      <c r="P26" s="152"/>
      <c r="Q26" s="195"/>
      <c r="R26" s="127"/>
      <c r="S26" s="129"/>
      <c r="T26" s="152"/>
      <c r="U26" s="196"/>
      <c r="V26" s="294">
        <f t="shared" ca="1" si="0"/>
        <v>45280.229166666664</v>
      </c>
      <c r="W26" s="335">
        <f t="shared" ca="1" si="1"/>
        <v>47.999999999956344</v>
      </c>
      <c r="X26" s="197">
        <f t="shared" ca="1" si="1"/>
        <v>5.999999999994543</v>
      </c>
    </row>
    <row r="27" spans="1:24" s="29" customFormat="1" x14ac:dyDescent="0.2">
      <c r="A27" s="324">
        <f ca="1">INDIRECT(ADDRESS(Данные!$A19,4,1,1,"Данные"), 1)</f>
        <v>45280.25</v>
      </c>
      <c r="B27" s="353">
        <f ca="1">ROUND(INDIRECT(ADDRESS(Данные!$A19,B$1,1,1,"Данные"), 1),2)</f>
        <v>13874.68</v>
      </c>
      <c r="C27" s="353">
        <f ca="1">ROUND(INDIRECT(ADDRESS(Данные!$A19,C$1,1,1,"Данные"), 1),2)</f>
        <v>2511.4699999999998</v>
      </c>
      <c r="D27" s="152">
        <f ca="1">(B27-B25)*D$10</f>
        <v>92.999999999847205</v>
      </c>
      <c r="E27" s="196">
        <f ca="1">(C27-C25)*D$10</f>
        <v>8.9999999999236024</v>
      </c>
      <c r="F27" s="123"/>
      <c r="G27" s="129"/>
      <c r="H27" s="152">
        <f>(F27-F25)*H10</f>
        <v>0</v>
      </c>
      <c r="I27" s="195">
        <f>(G27-G25)*I10</f>
        <v>0</v>
      </c>
      <c r="J27" s="127"/>
      <c r="K27" s="129"/>
      <c r="L27" s="152">
        <f>(J27-J25)*L10</f>
        <v>0</v>
      </c>
      <c r="M27" s="196">
        <f>(K27-K25)*M10</f>
        <v>0</v>
      </c>
      <c r="N27" s="123"/>
      <c r="O27" s="128"/>
      <c r="P27" s="152">
        <f>(N27-N25)*P10</f>
        <v>0</v>
      </c>
      <c r="Q27" s="195">
        <f>(O27-O25)*Q10</f>
        <v>0</v>
      </c>
      <c r="R27" s="127"/>
      <c r="S27" s="129"/>
      <c r="T27" s="152">
        <f>(R27-R25)*T10</f>
        <v>0</v>
      </c>
      <c r="U27" s="196">
        <f>(S27-S25)*U10</f>
        <v>0</v>
      </c>
      <c r="V27" s="294">
        <f t="shared" ca="1" si="0"/>
        <v>45280.25</v>
      </c>
      <c r="W27" s="335">
        <f t="shared" ca="1" si="1"/>
        <v>92.999999999847205</v>
      </c>
      <c r="X27" s="197">
        <f t="shared" ca="1" si="1"/>
        <v>8.9999999999236024</v>
      </c>
    </row>
    <row r="28" spans="1:24" s="29" customFormat="1" x14ac:dyDescent="0.2">
      <c r="A28" s="324">
        <f ca="1">INDIRECT(ADDRESS(Данные!$A20,4,1,1,"Данные"), 1)</f>
        <v>45280.270833333336</v>
      </c>
      <c r="B28" s="353">
        <f ca="1">ROUND(INDIRECT(ADDRESS(Данные!$A20,B$1,1,1,"Данные"), 1),2)</f>
        <v>13874.85</v>
      </c>
      <c r="C28" s="353">
        <f ca="1">ROUND(INDIRECT(ADDRESS(Данные!$A20,C$1,1,1,"Данные"), 1),2)</f>
        <v>2511.48</v>
      </c>
      <c r="D28" s="152">
        <f ca="1">(B28-B27)*D$10</f>
        <v>51.000000000021828</v>
      </c>
      <c r="E28" s="196">
        <f ca="1">(C28-C27)*D$10</f>
        <v>3.0000000000654836</v>
      </c>
      <c r="F28" s="123"/>
      <c r="G28" s="129"/>
      <c r="H28" s="152"/>
      <c r="I28" s="195"/>
      <c r="J28" s="127"/>
      <c r="K28" s="129"/>
      <c r="L28" s="152"/>
      <c r="M28" s="196"/>
      <c r="N28" s="123"/>
      <c r="O28" s="128"/>
      <c r="P28" s="152"/>
      <c r="Q28" s="195"/>
      <c r="R28" s="127"/>
      <c r="S28" s="129"/>
      <c r="T28" s="152"/>
      <c r="U28" s="196"/>
      <c r="V28" s="294">
        <f t="shared" ca="1" si="0"/>
        <v>45280.270833333336</v>
      </c>
      <c r="W28" s="335">
        <f t="shared" ca="1" si="1"/>
        <v>51.000000000021828</v>
      </c>
      <c r="X28" s="197">
        <f t="shared" ca="1" si="1"/>
        <v>3.0000000000654836</v>
      </c>
    </row>
    <row r="29" spans="1:24" s="29" customFormat="1" x14ac:dyDescent="0.2">
      <c r="A29" s="324">
        <f ca="1">INDIRECT(ADDRESS(Данные!$A21,4,1,1,"Данные"), 1)</f>
        <v>45280.291666666664</v>
      </c>
      <c r="B29" s="353">
        <f ca="1">ROUND(INDIRECT(ADDRESS(Данные!$A21,B$1,1,1,"Данные"), 1),2)</f>
        <v>13875.02</v>
      </c>
      <c r="C29" s="353">
        <f ca="1">ROUND(INDIRECT(ADDRESS(Данные!$A21,C$1,1,1,"Данные"), 1),2)</f>
        <v>2511.5</v>
      </c>
      <c r="D29" s="152">
        <f ca="1">(B29-B27)*D$10</f>
        <v>102.00000000004366</v>
      </c>
      <c r="E29" s="196">
        <f ca="1">(C29-C27)*D$10</f>
        <v>9.0000000000600267</v>
      </c>
      <c r="F29" s="123"/>
      <c r="G29" s="129"/>
      <c r="H29" s="152">
        <f>(F29-F27)*H10</f>
        <v>0</v>
      </c>
      <c r="I29" s="195">
        <f>(G29-G27)*I10</f>
        <v>0</v>
      </c>
      <c r="J29" s="127"/>
      <c r="K29" s="129"/>
      <c r="L29" s="152">
        <f>(J29-J27)*L10</f>
        <v>0</v>
      </c>
      <c r="M29" s="196">
        <f>(K29-K27)*M10</f>
        <v>0</v>
      </c>
      <c r="N29" s="123"/>
      <c r="O29" s="128"/>
      <c r="P29" s="152">
        <f>(N29-N27)*P10</f>
        <v>0</v>
      </c>
      <c r="Q29" s="195">
        <f>(O29-O27)*Q10</f>
        <v>0</v>
      </c>
      <c r="R29" s="127"/>
      <c r="S29" s="129"/>
      <c r="T29" s="152">
        <f>(R29-R27)*T10</f>
        <v>0</v>
      </c>
      <c r="U29" s="196">
        <f>(S29-S27)*U10</f>
        <v>0</v>
      </c>
      <c r="V29" s="294">
        <f t="shared" ca="1" si="0"/>
        <v>45280.291666666664</v>
      </c>
      <c r="W29" s="335">
        <f t="shared" ca="1" si="1"/>
        <v>102.00000000004366</v>
      </c>
      <c r="X29" s="197">
        <f t="shared" ca="1" si="1"/>
        <v>9.0000000000600267</v>
      </c>
    </row>
    <row r="30" spans="1:24" s="29" customFormat="1" x14ac:dyDescent="0.2">
      <c r="A30" s="324">
        <f ca="1">INDIRECT(ADDRESS(Данные!$A22,4,1,1,"Данные"), 1)</f>
        <v>45280.3125</v>
      </c>
      <c r="B30" s="353">
        <f ca="1">ROUND(INDIRECT(ADDRESS(Данные!$A22,B$1,1,1,"Данные"), 1),2)</f>
        <v>13875.18</v>
      </c>
      <c r="C30" s="353">
        <f ca="1">ROUND(INDIRECT(ADDRESS(Данные!$A22,C$1,1,1,"Данные"), 1),2)</f>
        <v>2511.5100000000002</v>
      </c>
      <c r="D30" s="152">
        <f ca="1">(B30-B29)*D$10</f>
        <v>47.999999999956344</v>
      </c>
      <c r="E30" s="196">
        <f ca="1">(C30-C29)*D$10</f>
        <v>3.0000000000654836</v>
      </c>
      <c r="F30" s="123"/>
      <c r="G30" s="129"/>
      <c r="H30" s="152"/>
      <c r="I30" s="195"/>
      <c r="J30" s="127"/>
      <c r="K30" s="129"/>
      <c r="L30" s="152"/>
      <c r="M30" s="196"/>
      <c r="N30" s="123"/>
      <c r="O30" s="128"/>
      <c r="P30" s="152"/>
      <c r="Q30" s="195"/>
      <c r="R30" s="127"/>
      <c r="S30" s="129"/>
      <c r="T30" s="152"/>
      <c r="U30" s="196"/>
      <c r="V30" s="294">
        <f t="shared" ca="1" si="0"/>
        <v>45280.3125</v>
      </c>
      <c r="W30" s="335">
        <f t="shared" ca="1" si="1"/>
        <v>47.999999999956344</v>
      </c>
      <c r="X30" s="197">
        <f t="shared" ca="1" si="1"/>
        <v>3.0000000000654836</v>
      </c>
    </row>
    <row r="31" spans="1:24" s="29" customFormat="1" x14ac:dyDescent="0.2">
      <c r="A31" s="324">
        <f ca="1">INDIRECT(ADDRESS(Данные!$A23,4,1,1,"Данные"), 1)</f>
        <v>45280.333333333336</v>
      </c>
      <c r="B31" s="353">
        <f ca="1">ROUND(INDIRECT(ADDRESS(Данные!$A23,B$1,1,1,"Данные"), 1),2)</f>
        <v>13875.34</v>
      </c>
      <c r="C31" s="353">
        <f ca="1">ROUND(INDIRECT(ADDRESS(Данные!$A23,C$1,1,1,"Данные"), 1),2)</f>
        <v>2511.52</v>
      </c>
      <c r="D31" s="152">
        <f ca="1">(B31-B29)*D$10</f>
        <v>95.999999999912689</v>
      </c>
      <c r="E31" s="196">
        <f ca="1">(C31-C29)*D$10</f>
        <v>5.999999999994543</v>
      </c>
      <c r="F31" s="123"/>
      <c r="G31" s="129"/>
      <c r="H31" s="152">
        <f>(F31-F29)*H10</f>
        <v>0</v>
      </c>
      <c r="I31" s="195">
        <f>(G31-G29)*I10</f>
        <v>0</v>
      </c>
      <c r="J31" s="127"/>
      <c r="K31" s="129"/>
      <c r="L31" s="152">
        <f>(J31-J29)*L10</f>
        <v>0</v>
      </c>
      <c r="M31" s="196">
        <f>(K31-K29)*M10</f>
        <v>0</v>
      </c>
      <c r="N31" s="123"/>
      <c r="O31" s="128"/>
      <c r="P31" s="152">
        <f>(N31-N29)*P10</f>
        <v>0</v>
      </c>
      <c r="Q31" s="195">
        <f>(O31-O29)*Q10</f>
        <v>0</v>
      </c>
      <c r="R31" s="127"/>
      <c r="S31" s="129"/>
      <c r="T31" s="152">
        <f>(R31-R29)*T10</f>
        <v>0</v>
      </c>
      <c r="U31" s="196">
        <f>(S31-S29)*U10</f>
        <v>0</v>
      </c>
      <c r="V31" s="294">
        <f t="shared" ca="1" si="0"/>
        <v>45280.333333333336</v>
      </c>
      <c r="W31" s="335">
        <f t="shared" ca="1" si="1"/>
        <v>95.999999999912689</v>
      </c>
      <c r="X31" s="197">
        <f t="shared" ca="1" si="1"/>
        <v>5.999999999994543</v>
      </c>
    </row>
    <row r="32" spans="1:24" s="29" customFormat="1" x14ac:dyDescent="0.2">
      <c r="A32" s="324">
        <f ca="1">INDIRECT(ADDRESS(Данные!$A24,4,1,1,"Данные"), 1)</f>
        <v>45280.354166666664</v>
      </c>
      <c r="B32" s="353">
        <f ca="1">ROUND(INDIRECT(ADDRESS(Данные!$A24,B$1,1,1,"Данные"), 1),2)</f>
        <v>13875.49</v>
      </c>
      <c r="C32" s="353">
        <f ca="1">ROUND(INDIRECT(ADDRESS(Данные!$A24,C$1,1,1,"Данные"), 1),2)</f>
        <v>2511.54</v>
      </c>
      <c r="D32" s="152">
        <f ca="1">(B32-B31)*D$10</f>
        <v>44.999999999890861</v>
      </c>
      <c r="E32" s="196">
        <f ca="1">(C32-C31)*D$10</f>
        <v>5.999999999994543</v>
      </c>
      <c r="F32" s="123"/>
      <c r="G32" s="129"/>
      <c r="H32" s="152"/>
      <c r="I32" s="195"/>
      <c r="J32" s="127"/>
      <c r="K32" s="129"/>
      <c r="L32" s="152"/>
      <c r="M32" s="196"/>
      <c r="N32" s="123"/>
      <c r="O32" s="128"/>
      <c r="P32" s="152"/>
      <c r="Q32" s="195"/>
      <c r="R32" s="127"/>
      <c r="S32" s="129"/>
      <c r="T32" s="152"/>
      <c r="U32" s="196"/>
      <c r="V32" s="294">
        <f t="shared" ca="1" si="0"/>
        <v>45280.354166666664</v>
      </c>
      <c r="W32" s="335">
        <f t="shared" ca="1" si="1"/>
        <v>44.999999999890861</v>
      </c>
      <c r="X32" s="197">
        <f t="shared" ca="1" si="1"/>
        <v>5.999999999994543</v>
      </c>
    </row>
    <row r="33" spans="1:24" s="29" customFormat="1" x14ac:dyDescent="0.2">
      <c r="A33" s="324">
        <f ca="1">INDIRECT(ADDRESS(Данные!$A25,4,1,1,"Данные"), 1)</f>
        <v>45280.375</v>
      </c>
      <c r="B33" s="353">
        <f ca="1">ROUND(INDIRECT(ADDRESS(Данные!$A25,B$1,1,1,"Данные"), 1),2)</f>
        <v>13875.64</v>
      </c>
      <c r="C33" s="353">
        <f ca="1">ROUND(INDIRECT(ADDRESS(Данные!$A25,C$1,1,1,"Данные"), 1),2)</f>
        <v>2511.56</v>
      </c>
      <c r="D33" s="152">
        <f ca="1">(B33-B31)*D$10</f>
        <v>89.999999999781721</v>
      </c>
      <c r="E33" s="196">
        <f ca="1">(C33-C31)*D$10</f>
        <v>11.999999999989086</v>
      </c>
      <c r="F33" s="123"/>
      <c r="G33" s="129"/>
      <c r="H33" s="152">
        <f>(F33-F31)*H10</f>
        <v>0</v>
      </c>
      <c r="I33" s="195">
        <f>(G33-G31)*I10</f>
        <v>0</v>
      </c>
      <c r="J33" s="127"/>
      <c r="K33" s="129"/>
      <c r="L33" s="152">
        <f>(J33-J31)*L10</f>
        <v>0</v>
      </c>
      <c r="M33" s="196">
        <f>(K33-K31)*M10</f>
        <v>0</v>
      </c>
      <c r="N33" s="123"/>
      <c r="O33" s="128"/>
      <c r="P33" s="152">
        <f>(N33-N31)*P10</f>
        <v>0</v>
      </c>
      <c r="Q33" s="195">
        <f>(O33-O31)*Q10</f>
        <v>0</v>
      </c>
      <c r="R33" s="127"/>
      <c r="S33" s="129"/>
      <c r="T33" s="152">
        <f>(R33-R31)*T10</f>
        <v>0</v>
      </c>
      <c r="U33" s="196">
        <f>(S33-S31)*U10</f>
        <v>0</v>
      </c>
      <c r="V33" s="294">
        <f t="shared" ca="1" si="0"/>
        <v>45280.375</v>
      </c>
      <c r="W33" s="335">
        <f t="shared" ca="1" si="1"/>
        <v>89.999999999781721</v>
      </c>
      <c r="X33" s="197">
        <f t="shared" ca="1" si="1"/>
        <v>11.999999999989086</v>
      </c>
    </row>
    <row r="34" spans="1:24" s="29" customFormat="1" x14ac:dyDescent="0.2">
      <c r="A34" s="324">
        <f ca="1">INDIRECT(ADDRESS(Данные!$A26,4,1,1,"Данные"), 1)</f>
        <v>45280.395833333336</v>
      </c>
      <c r="B34" s="353">
        <f ca="1">ROUND(INDIRECT(ADDRESS(Данные!$A26,B$1,1,1,"Данные"), 1),2)</f>
        <v>13875.8</v>
      </c>
      <c r="C34" s="353">
        <f ca="1">ROUND(INDIRECT(ADDRESS(Данные!$A26,C$1,1,1,"Данные"), 1),2)</f>
        <v>2511.5700000000002</v>
      </c>
      <c r="D34" s="152">
        <f ca="1">(B34-B33)*D$10</f>
        <v>47.999999999956344</v>
      </c>
      <c r="E34" s="196">
        <f ca="1">(C34-C33)*D$10</f>
        <v>3.0000000000654836</v>
      </c>
      <c r="F34" s="123"/>
      <c r="G34" s="129"/>
      <c r="H34" s="152">
        <f>(F34-F33)*H10/0.5</f>
        <v>0</v>
      </c>
      <c r="I34" s="195">
        <f>(G34-G33)*I10/0.5</f>
        <v>0</v>
      </c>
      <c r="J34" s="127"/>
      <c r="K34" s="129"/>
      <c r="L34" s="152">
        <f>(J34-J33)*L10/0.5</f>
        <v>0</v>
      </c>
      <c r="M34" s="196">
        <f>(K34-K33)*M10/0.5</f>
        <v>0</v>
      </c>
      <c r="N34" s="123"/>
      <c r="O34" s="128"/>
      <c r="P34" s="152">
        <f>(N34-N33)*P10/0.5</f>
        <v>0</v>
      </c>
      <c r="Q34" s="195">
        <f>(O34-O33)*Q10/0.5</f>
        <v>0</v>
      </c>
      <c r="R34" s="127"/>
      <c r="S34" s="129"/>
      <c r="T34" s="152">
        <f>(R34-R33)*T10/0.5</f>
        <v>0</v>
      </c>
      <c r="U34" s="196">
        <f>(S34-S33)*U10/0.5</f>
        <v>0</v>
      </c>
      <c r="V34" s="294">
        <f t="shared" ca="1" si="0"/>
        <v>45280.395833333336</v>
      </c>
      <c r="W34" s="335">
        <f t="shared" ca="1" si="1"/>
        <v>47.999999999956344</v>
      </c>
      <c r="X34" s="197">
        <f t="shared" ca="1" si="1"/>
        <v>3.0000000000654836</v>
      </c>
    </row>
    <row r="35" spans="1:24" s="30" customFormat="1" x14ac:dyDescent="0.2">
      <c r="A35" s="324">
        <f ca="1">INDIRECT(ADDRESS(Данные!$A27,4,1,1,"Данные"), 1)</f>
        <v>45280.416666666664</v>
      </c>
      <c r="B35" s="353">
        <f ca="1">ROUND(INDIRECT(ADDRESS(Данные!$A27,B$1,1,1,"Данные"), 1),2)</f>
        <v>13875.95</v>
      </c>
      <c r="C35" s="353">
        <f ca="1">ROUND(INDIRECT(ADDRESS(Данные!$A27,C$1,1,1,"Данные"), 1),2)</f>
        <v>2511.59</v>
      </c>
      <c r="D35" s="152">
        <f ca="1">(B35-B33)*D$10</f>
        <v>93.000000000392902</v>
      </c>
      <c r="E35" s="196">
        <f ca="1">(C35-C33)*D$10</f>
        <v>9.0000000000600267</v>
      </c>
      <c r="F35" s="123"/>
      <c r="G35" s="129"/>
      <c r="H35" s="152">
        <f>(F35-F34)*H10/0.5</f>
        <v>0</v>
      </c>
      <c r="I35" s="195">
        <f>(G35-G34)*I10/0.5</f>
        <v>0</v>
      </c>
      <c r="J35" s="127"/>
      <c r="K35" s="129"/>
      <c r="L35" s="152">
        <f>(J35-J34)*L10/0.5</f>
        <v>0</v>
      </c>
      <c r="M35" s="196">
        <f>(K35-K34)*M10/0.5</f>
        <v>0</v>
      </c>
      <c r="N35" s="123"/>
      <c r="O35" s="128"/>
      <c r="P35" s="152">
        <f>(N35-N34)*P10/0.5</f>
        <v>0</v>
      </c>
      <c r="Q35" s="195">
        <f>(O35-O34)*Q10/0.5</f>
        <v>0</v>
      </c>
      <c r="R35" s="127"/>
      <c r="S35" s="129"/>
      <c r="T35" s="152">
        <f>(R35-R34)*T10/0.5</f>
        <v>0</v>
      </c>
      <c r="U35" s="196">
        <f>(S35-S34)*U10/0.5</f>
        <v>0</v>
      </c>
      <c r="V35" s="294">
        <f t="shared" ca="1" si="0"/>
        <v>45280.416666666664</v>
      </c>
      <c r="W35" s="335">
        <f t="shared" ca="1" si="1"/>
        <v>93.000000000392902</v>
      </c>
      <c r="X35" s="197">
        <f t="shared" ca="1" si="1"/>
        <v>9.0000000000600267</v>
      </c>
    </row>
    <row r="36" spans="1:24" s="29" customFormat="1" x14ac:dyDescent="0.2">
      <c r="A36" s="324">
        <f ca="1">INDIRECT(ADDRESS(Данные!$A28,4,1,1,"Данные"), 1)</f>
        <v>45280.4375</v>
      </c>
      <c r="B36" s="353">
        <f ca="1">ROUND(INDIRECT(ADDRESS(Данные!$A28,B$1,1,1,"Данные"), 1),2)</f>
        <v>13876.1</v>
      </c>
      <c r="C36" s="353">
        <f ca="1">ROUND(INDIRECT(ADDRESS(Данные!$A28,C$1,1,1,"Данные"), 1),2)</f>
        <v>2511.6</v>
      </c>
      <c r="D36" s="152">
        <f ca="1">(B36-B35)*D$10</f>
        <v>44.999999999890861</v>
      </c>
      <c r="E36" s="196">
        <f ca="1">(C36-C35)*D$10</f>
        <v>2.9999999999290594</v>
      </c>
      <c r="F36" s="123"/>
      <c r="G36" s="129"/>
      <c r="H36" s="152">
        <f>(F36-F35)*H10/0.5</f>
        <v>0</v>
      </c>
      <c r="I36" s="195">
        <f>(G36-G35)*I10/0.5</f>
        <v>0</v>
      </c>
      <c r="J36" s="127"/>
      <c r="K36" s="129"/>
      <c r="L36" s="152">
        <f>(J36-J35)*L10/0.5</f>
        <v>0</v>
      </c>
      <c r="M36" s="196">
        <f>(K36-K35)*M10/0.5</f>
        <v>0</v>
      </c>
      <c r="N36" s="123"/>
      <c r="O36" s="128"/>
      <c r="P36" s="152">
        <f>(N36-N35)*P10/0.5</f>
        <v>0</v>
      </c>
      <c r="Q36" s="195">
        <f>(O36-O35)*Q10/0.5</f>
        <v>0</v>
      </c>
      <c r="R36" s="127"/>
      <c r="S36" s="129"/>
      <c r="T36" s="152">
        <f>(R36-R35)*T10/0.5</f>
        <v>0</v>
      </c>
      <c r="U36" s="196">
        <f>(S36-S35)*U10/0.5</f>
        <v>0</v>
      </c>
      <c r="V36" s="294">
        <f t="shared" ca="1" si="0"/>
        <v>45280.4375</v>
      </c>
      <c r="W36" s="335">
        <f t="shared" ca="1" si="1"/>
        <v>44.999999999890861</v>
      </c>
      <c r="X36" s="197">
        <f t="shared" ca="1" si="1"/>
        <v>2.9999999999290594</v>
      </c>
    </row>
    <row r="37" spans="1:24" s="30" customFormat="1" x14ac:dyDescent="0.2">
      <c r="A37" s="324">
        <f ca="1">INDIRECT(ADDRESS(Данные!$A29,4,1,1,"Данные"), 1)</f>
        <v>45280.458333333336</v>
      </c>
      <c r="B37" s="353">
        <f ca="1">ROUND(INDIRECT(ADDRESS(Данные!$A29,B$1,1,1,"Данные"), 1),2)</f>
        <v>13876.25</v>
      </c>
      <c r="C37" s="353">
        <f ca="1">ROUND(INDIRECT(ADDRESS(Данные!$A29,C$1,1,1,"Данные"), 1),2)</f>
        <v>2511.61</v>
      </c>
      <c r="D37" s="152">
        <f ca="1">(B37-B35)*D$10</f>
        <v>89.999999999781721</v>
      </c>
      <c r="E37" s="196">
        <f ca="1">(C37-C35)*D$10</f>
        <v>5.999999999994543</v>
      </c>
      <c r="F37" s="123"/>
      <c r="G37" s="129"/>
      <c r="H37" s="152">
        <f>(F37-F36)*H10/0.5</f>
        <v>0</v>
      </c>
      <c r="I37" s="195">
        <f>(G37-G36)*I10/0.5</f>
        <v>0</v>
      </c>
      <c r="J37" s="127"/>
      <c r="K37" s="129"/>
      <c r="L37" s="152">
        <f>(J37-J36)*L10/0.5</f>
        <v>0</v>
      </c>
      <c r="M37" s="196">
        <f>(K37-K36)*M10/0.5</f>
        <v>0</v>
      </c>
      <c r="N37" s="123"/>
      <c r="O37" s="128"/>
      <c r="P37" s="152">
        <f>(N37-N36)*P10/0.5</f>
        <v>0</v>
      </c>
      <c r="Q37" s="195">
        <f>(O37-O36)*Q10/0.5</f>
        <v>0</v>
      </c>
      <c r="R37" s="127"/>
      <c r="S37" s="129"/>
      <c r="T37" s="152">
        <f>(R37-R36)*T10/0.5</f>
        <v>0</v>
      </c>
      <c r="U37" s="196">
        <f>(S37-S36)*U10/0.5</f>
        <v>0</v>
      </c>
      <c r="V37" s="294">
        <f t="shared" ca="1" si="0"/>
        <v>45280.458333333336</v>
      </c>
      <c r="W37" s="335">
        <f t="shared" ca="1" si="1"/>
        <v>89.999999999781721</v>
      </c>
      <c r="X37" s="197">
        <f t="shared" ca="1" si="1"/>
        <v>5.999999999994543</v>
      </c>
    </row>
    <row r="38" spans="1:24" s="30" customFormat="1" x14ac:dyDescent="0.2">
      <c r="A38" s="324">
        <f ca="1">INDIRECT(ADDRESS(Данные!$A30,4,1,1,"Данные"), 1)</f>
        <v>45280.479166666664</v>
      </c>
      <c r="B38" s="353">
        <f ca="1">ROUND(INDIRECT(ADDRESS(Данные!$A30,B$1,1,1,"Данные"), 1),2)</f>
        <v>13876.4</v>
      </c>
      <c r="C38" s="353">
        <f ca="1">ROUND(INDIRECT(ADDRESS(Данные!$A30,C$1,1,1,"Данные"), 1),2)</f>
        <v>2511.63</v>
      </c>
      <c r="D38" s="152">
        <f ca="1">(B38-B37)*D$10</f>
        <v>44.999999999890861</v>
      </c>
      <c r="E38" s="196">
        <f ca="1">(C38-C37)*D$10</f>
        <v>5.999999999994543</v>
      </c>
      <c r="F38" s="123"/>
      <c r="G38" s="129"/>
      <c r="H38" s="152"/>
      <c r="I38" s="195"/>
      <c r="J38" s="127"/>
      <c r="K38" s="129"/>
      <c r="L38" s="152"/>
      <c r="M38" s="196"/>
      <c r="N38" s="123"/>
      <c r="O38" s="128"/>
      <c r="P38" s="152"/>
      <c r="Q38" s="195"/>
      <c r="R38" s="127"/>
      <c r="S38" s="129"/>
      <c r="T38" s="152"/>
      <c r="U38" s="196"/>
      <c r="V38" s="294">
        <f t="shared" ca="1" si="0"/>
        <v>45280.479166666664</v>
      </c>
      <c r="W38" s="335">
        <f t="shared" ca="1" si="1"/>
        <v>44.999999999890861</v>
      </c>
      <c r="X38" s="197">
        <f t="shared" ca="1" si="1"/>
        <v>5.999999999994543</v>
      </c>
    </row>
    <row r="39" spans="1:24" s="29" customFormat="1" x14ac:dyDescent="0.2">
      <c r="A39" s="324">
        <f ca="1">INDIRECT(ADDRESS(Данные!$A31,4,1,1,"Данные"), 1)</f>
        <v>45280.5</v>
      </c>
      <c r="B39" s="353">
        <f ca="1">ROUND(INDIRECT(ADDRESS(Данные!$A31,B$1,1,1,"Данные"), 1),2)</f>
        <v>13876.54</v>
      </c>
      <c r="C39" s="353">
        <f ca="1">ROUND(INDIRECT(ADDRESS(Данные!$A31,C$1,1,1,"Данные"), 1),2)</f>
        <v>2511.64</v>
      </c>
      <c r="D39" s="152">
        <f ca="1">(B39-B37)*D$10</f>
        <v>87.000000000261934</v>
      </c>
      <c r="E39" s="196">
        <f ca="1">(C39-C37)*D$10</f>
        <v>8.9999999999236024</v>
      </c>
      <c r="F39" s="123"/>
      <c r="G39" s="129"/>
      <c r="H39" s="152">
        <f>(F39-F37)*H10</f>
        <v>0</v>
      </c>
      <c r="I39" s="195">
        <f>(G39-G37)*I10</f>
        <v>0</v>
      </c>
      <c r="J39" s="127"/>
      <c r="K39" s="129"/>
      <c r="L39" s="152">
        <f>(J39-J37)*L10</f>
        <v>0</v>
      </c>
      <c r="M39" s="196">
        <f>(K39-K37)*M10</f>
        <v>0</v>
      </c>
      <c r="N39" s="123"/>
      <c r="O39" s="128"/>
      <c r="P39" s="152">
        <f>(N39-N37)*P10</f>
        <v>0</v>
      </c>
      <c r="Q39" s="195">
        <f>(O39-O37)*Q10</f>
        <v>0</v>
      </c>
      <c r="R39" s="127"/>
      <c r="S39" s="129"/>
      <c r="T39" s="152">
        <f>(R39-R37)*T10</f>
        <v>0</v>
      </c>
      <c r="U39" s="196">
        <f>(S39-S37)*U10</f>
        <v>0</v>
      </c>
      <c r="V39" s="294">
        <f t="shared" ca="1" si="0"/>
        <v>45280.5</v>
      </c>
      <c r="W39" s="335">
        <f t="shared" ca="1" si="1"/>
        <v>87.000000000261934</v>
      </c>
      <c r="X39" s="197">
        <f t="shared" ca="1" si="1"/>
        <v>8.9999999999236024</v>
      </c>
    </row>
    <row r="40" spans="1:24" s="29" customFormat="1" x14ac:dyDescent="0.2">
      <c r="A40" s="324">
        <f ca="1">INDIRECT(ADDRESS(Данные!$A32,4,1,1,"Данные"), 1)</f>
        <v>45280.520833333336</v>
      </c>
      <c r="B40" s="353">
        <f ca="1">ROUND(INDIRECT(ADDRESS(Данные!$A32,B$1,1,1,"Данные"), 1),2)</f>
        <v>13876.69</v>
      </c>
      <c r="C40" s="353">
        <f ca="1">ROUND(INDIRECT(ADDRESS(Данные!$A32,C$1,1,1,"Данные"), 1),2)</f>
        <v>2511.65</v>
      </c>
      <c r="D40" s="152">
        <f ca="1">(B40-B39)*D$10</f>
        <v>44.999999999890861</v>
      </c>
      <c r="E40" s="196">
        <f ca="1">(C40-C39)*D$10</f>
        <v>3.0000000000654836</v>
      </c>
      <c r="F40" s="123"/>
      <c r="G40" s="129"/>
      <c r="H40" s="152"/>
      <c r="I40" s="195"/>
      <c r="J40" s="127"/>
      <c r="K40" s="129"/>
      <c r="L40" s="152"/>
      <c r="M40" s="196"/>
      <c r="N40" s="123"/>
      <c r="O40" s="128"/>
      <c r="P40" s="152"/>
      <c r="Q40" s="195"/>
      <c r="R40" s="127"/>
      <c r="S40" s="129"/>
      <c r="T40" s="152"/>
      <c r="U40" s="196"/>
      <c r="V40" s="294">
        <f t="shared" ca="1" si="0"/>
        <v>45280.520833333336</v>
      </c>
      <c r="W40" s="335">
        <f t="shared" ca="1" si="1"/>
        <v>44.999999999890861</v>
      </c>
      <c r="X40" s="197">
        <f t="shared" ca="1" si="1"/>
        <v>3.0000000000654836</v>
      </c>
    </row>
    <row r="41" spans="1:24" s="29" customFormat="1" x14ac:dyDescent="0.2">
      <c r="A41" s="324">
        <f ca="1">INDIRECT(ADDRESS(Данные!$A33,4,1,1,"Данные"), 1)</f>
        <v>45280.541666666664</v>
      </c>
      <c r="B41" s="353">
        <f ca="1">ROUND(INDIRECT(ADDRESS(Данные!$A33,B$1,1,1,"Данные"), 1),2)</f>
        <v>13876.83</v>
      </c>
      <c r="C41" s="353">
        <f ca="1">ROUND(INDIRECT(ADDRESS(Данные!$A33,C$1,1,1,"Данные"), 1),2)</f>
        <v>2511.66</v>
      </c>
      <c r="D41" s="152">
        <f ca="1">(B41-B39)*D$10</f>
        <v>86.999999999716238</v>
      </c>
      <c r="E41" s="196">
        <f ca="1">(C41-C39)*D$10</f>
        <v>5.999999999994543</v>
      </c>
      <c r="F41" s="123"/>
      <c r="G41" s="129"/>
      <c r="H41" s="152">
        <f>(F41-F39)*H10</f>
        <v>0</v>
      </c>
      <c r="I41" s="195">
        <f>(G41-G39)*I10</f>
        <v>0</v>
      </c>
      <c r="J41" s="127"/>
      <c r="K41" s="129"/>
      <c r="L41" s="152">
        <f>(J41-J39)*L10</f>
        <v>0</v>
      </c>
      <c r="M41" s="196">
        <f>(K41-K39)*M10</f>
        <v>0</v>
      </c>
      <c r="N41" s="123"/>
      <c r="O41" s="128"/>
      <c r="P41" s="152">
        <f>(N41-N39)*P10</f>
        <v>0</v>
      </c>
      <c r="Q41" s="195">
        <f>(O41-O39)*Q10</f>
        <v>0</v>
      </c>
      <c r="R41" s="127"/>
      <c r="S41" s="129"/>
      <c r="T41" s="152">
        <f>(R41-R39)*T10</f>
        <v>0</v>
      </c>
      <c r="U41" s="196">
        <f>(S41-S39)*U10</f>
        <v>0</v>
      </c>
      <c r="V41" s="294">
        <f t="shared" ca="1" si="0"/>
        <v>45280.541666666664</v>
      </c>
      <c r="W41" s="335">
        <f t="shared" ca="1" si="1"/>
        <v>86.999999999716238</v>
      </c>
      <c r="X41" s="197">
        <f t="shared" ca="1" si="1"/>
        <v>5.999999999994543</v>
      </c>
    </row>
    <row r="42" spans="1:24" s="29" customFormat="1" x14ac:dyDescent="0.2">
      <c r="A42" s="324">
        <f ca="1">INDIRECT(ADDRESS(Данные!$A34,4,1,1,"Данные"), 1)</f>
        <v>45280.5625</v>
      </c>
      <c r="B42" s="353">
        <f ca="1">ROUND(INDIRECT(ADDRESS(Данные!$A34,B$1,1,1,"Данные"), 1),2)</f>
        <v>13876.98</v>
      </c>
      <c r="C42" s="353">
        <f ca="1">ROUND(INDIRECT(ADDRESS(Данные!$A34,C$1,1,1,"Данные"), 1),2)</f>
        <v>2511.6799999999998</v>
      </c>
      <c r="D42" s="152">
        <f ca="1">(B42-B41)*D$10</f>
        <v>44.999999999890861</v>
      </c>
      <c r="E42" s="196">
        <f ca="1">(C42-C41)*D$10</f>
        <v>5.999999999994543</v>
      </c>
      <c r="F42" s="123"/>
      <c r="G42" s="129"/>
      <c r="H42" s="152"/>
      <c r="I42" s="195"/>
      <c r="J42" s="127"/>
      <c r="K42" s="129"/>
      <c r="L42" s="152"/>
      <c r="M42" s="196"/>
      <c r="N42" s="123"/>
      <c r="O42" s="128"/>
      <c r="P42" s="152"/>
      <c r="Q42" s="195"/>
      <c r="R42" s="127"/>
      <c r="S42" s="129"/>
      <c r="T42" s="152"/>
      <c r="U42" s="196"/>
      <c r="V42" s="294">
        <f t="shared" ca="1" si="0"/>
        <v>45280.5625</v>
      </c>
      <c r="W42" s="335">
        <f t="shared" ca="1" si="1"/>
        <v>44.999999999890861</v>
      </c>
      <c r="X42" s="197">
        <f t="shared" ca="1" si="1"/>
        <v>5.999999999994543</v>
      </c>
    </row>
    <row r="43" spans="1:24" s="29" customFormat="1" x14ac:dyDescent="0.2">
      <c r="A43" s="324">
        <f ca="1">INDIRECT(ADDRESS(Данные!$A35,4,1,1,"Данные"), 1)</f>
        <v>45280.583333333336</v>
      </c>
      <c r="B43" s="353">
        <f ca="1">ROUND(INDIRECT(ADDRESS(Данные!$A35,B$1,1,1,"Данные"), 1),2)</f>
        <v>13877.12</v>
      </c>
      <c r="C43" s="353">
        <f ca="1">ROUND(INDIRECT(ADDRESS(Данные!$A35,C$1,1,1,"Данные"), 1),2)</f>
        <v>2511.69</v>
      </c>
      <c r="D43" s="152">
        <f ca="1">(B43-B41)*D$10</f>
        <v>87.000000000261934</v>
      </c>
      <c r="E43" s="196">
        <f ca="1">(C43-C41)*D$10</f>
        <v>9.0000000000600267</v>
      </c>
      <c r="F43" s="123"/>
      <c r="G43" s="129"/>
      <c r="H43" s="152">
        <f>(F43-F41)*H10</f>
        <v>0</v>
      </c>
      <c r="I43" s="195">
        <f>(G43-G41)*I10</f>
        <v>0</v>
      </c>
      <c r="J43" s="127"/>
      <c r="K43" s="129"/>
      <c r="L43" s="152">
        <f>(J43-J41)*L10</f>
        <v>0</v>
      </c>
      <c r="M43" s="196">
        <f>(K43-K41)*M10</f>
        <v>0</v>
      </c>
      <c r="N43" s="123"/>
      <c r="O43" s="128"/>
      <c r="P43" s="152">
        <f>(N43-N41)*P10</f>
        <v>0</v>
      </c>
      <c r="Q43" s="195">
        <f>(O43-O41)*Q10</f>
        <v>0</v>
      </c>
      <c r="R43" s="127"/>
      <c r="S43" s="129"/>
      <c r="T43" s="152">
        <f>(R43-R41)*T10</f>
        <v>0</v>
      </c>
      <c r="U43" s="196">
        <f>(S43-S41)*U10</f>
        <v>0</v>
      </c>
      <c r="V43" s="294">
        <f t="shared" ca="1" si="0"/>
        <v>45280.583333333336</v>
      </c>
      <c r="W43" s="335">
        <f t="shared" ca="1" si="1"/>
        <v>87.000000000261934</v>
      </c>
      <c r="X43" s="197">
        <f t="shared" ca="1" si="1"/>
        <v>9.0000000000600267</v>
      </c>
    </row>
    <row r="44" spans="1:24" s="29" customFormat="1" x14ac:dyDescent="0.2">
      <c r="A44" s="324">
        <f ca="1">INDIRECT(ADDRESS(Данные!$A36,4,1,1,"Данные"), 1)</f>
        <v>45280.604166666664</v>
      </c>
      <c r="B44" s="353">
        <f ca="1">ROUND(INDIRECT(ADDRESS(Данные!$A36,B$1,1,1,"Данные"), 1),2)</f>
        <v>13877.25</v>
      </c>
      <c r="C44" s="353">
        <f ca="1">ROUND(INDIRECT(ADDRESS(Данные!$A36,C$1,1,1,"Данные"), 1),2)</f>
        <v>2511.6999999999998</v>
      </c>
      <c r="D44" s="152">
        <f ca="1">(B44-B43)*D$10</f>
        <v>38.999999999759893</v>
      </c>
      <c r="E44" s="196">
        <f ca="1">(C44-C43)*D$10</f>
        <v>2.9999999999290594</v>
      </c>
      <c r="F44" s="123"/>
      <c r="G44" s="129"/>
      <c r="H44" s="152"/>
      <c r="I44" s="195"/>
      <c r="J44" s="127"/>
      <c r="K44" s="129"/>
      <c r="L44" s="152"/>
      <c r="M44" s="196"/>
      <c r="N44" s="123"/>
      <c r="O44" s="128"/>
      <c r="P44" s="152"/>
      <c r="Q44" s="195"/>
      <c r="R44" s="127"/>
      <c r="S44" s="129"/>
      <c r="T44" s="152"/>
      <c r="U44" s="196"/>
      <c r="V44" s="294">
        <f t="shared" ca="1" si="0"/>
        <v>45280.604166666664</v>
      </c>
      <c r="W44" s="335">
        <f t="shared" ca="1" si="1"/>
        <v>38.999999999759893</v>
      </c>
      <c r="X44" s="197">
        <f t="shared" ca="1" si="1"/>
        <v>2.9999999999290594</v>
      </c>
    </row>
    <row r="45" spans="1:24" s="29" customFormat="1" x14ac:dyDescent="0.2">
      <c r="A45" s="324">
        <f ca="1">INDIRECT(ADDRESS(Данные!$A37,4,1,1,"Данные"), 1)</f>
        <v>45280.625</v>
      </c>
      <c r="B45" s="353">
        <f ca="1">ROUND(INDIRECT(ADDRESS(Данные!$A37,B$1,1,1,"Данные"), 1),2)</f>
        <v>13877.39</v>
      </c>
      <c r="C45" s="353">
        <f ca="1">ROUND(INDIRECT(ADDRESS(Данные!$A37,C$1,1,1,"Данные"), 1),2)</f>
        <v>2511.71</v>
      </c>
      <c r="D45" s="152">
        <f ca="1">(B45-B43)*D$10</f>
        <v>80.99999999958527</v>
      </c>
      <c r="E45" s="196">
        <f ca="1">(C45-C43)*D$10</f>
        <v>5.999999999994543</v>
      </c>
      <c r="F45" s="123"/>
      <c r="G45" s="129"/>
      <c r="H45" s="152">
        <f>(F45-F43)*H10</f>
        <v>0</v>
      </c>
      <c r="I45" s="195">
        <f>(G45-G43)*I10</f>
        <v>0</v>
      </c>
      <c r="J45" s="127"/>
      <c r="K45" s="129"/>
      <c r="L45" s="152">
        <f>(J45-J43)*L10</f>
        <v>0</v>
      </c>
      <c r="M45" s="196">
        <f>(K45-K43)*M10</f>
        <v>0</v>
      </c>
      <c r="N45" s="123"/>
      <c r="O45" s="128"/>
      <c r="P45" s="152">
        <f>(N45-N43)*P10</f>
        <v>0</v>
      </c>
      <c r="Q45" s="195">
        <f>(O45-O43)*Q10</f>
        <v>0</v>
      </c>
      <c r="R45" s="127"/>
      <c r="S45" s="129"/>
      <c r="T45" s="152">
        <f>(R45-R43)*T10</f>
        <v>0</v>
      </c>
      <c r="U45" s="196">
        <f>(S45-S43)*U10</f>
        <v>0</v>
      </c>
      <c r="V45" s="294">
        <f t="shared" ca="1" si="0"/>
        <v>45280.625</v>
      </c>
      <c r="W45" s="335">
        <f t="shared" ca="1" si="1"/>
        <v>80.99999999958527</v>
      </c>
      <c r="X45" s="197">
        <f t="shared" ca="1" si="1"/>
        <v>5.999999999994543</v>
      </c>
    </row>
    <row r="46" spans="1:24" s="29" customFormat="1" x14ac:dyDescent="0.2">
      <c r="A46" s="324">
        <f ca="1">INDIRECT(ADDRESS(Данные!$A38,4,1,1,"Данные"), 1)</f>
        <v>45280.645833333336</v>
      </c>
      <c r="B46" s="353">
        <f ca="1">ROUND(INDIRECT(ADDRESS(Данные!$A38,B$1,1,1,"Данные"), 1),2)</f>
        <v>13877.52</v>
      </c>
      <c r="C46" s="353">
        <f ca="1">ROUND(INDIRECT(ADDRESS(Данные!$A38,C$1,1,1,"Данные"), 1),2)</f>
        <v>2511.73</v>
      </c>
      <c r="D46" s="152">
        <f ca="1">(B46-B45)*D$10</f>
        <v>39.00000000030559</v>
      </c>
      <c r="E46" s="196">
        <f ca="1">(C46-C45)*D$10</f>
        <v>5.999999999994543</v>
      </c>
      <c r="F46" s="123"/>
      <c r="G46" s="129"/>
      <c r="H46" s="152"/>
      <c r="I46" s="195"/>
      <c r="J46" s="127"/>
      <c r="K46" s="129"/>
      <c r="L46" s="152"/>
      <c r="M46" s="196"/>
      <c r="N46" s="123"/>
      <c r="O46" s="128"/>
      <c r="P46" s="152"/>
      <c r="Q46" s="195"/>
      <c r="R46" s="127"/>
      <c r="S46" s="129"/>
      <c r="T46" s="152"/>
      <c r="U46" s="196"/>
      <c r="V46" s="294">
        <f t="shared" ca="1" si="0"/>
        <v>45280.645833333336</v>
      </c>
      <c r="W46" s="335">
        <f t="shared" ca="1" si="1"/>
        <v>39.00000000030559</v>
      </c>
      <c r="X46" s="197">
        <f t="shared" ca="1" si="1"/>
        <v>5.999999999994543</v>
      </c>
    </row>
    <row r="47" spans="1:24" s="29" customFormat="1" x14ac:dyDescent="0.2">
      <c r="A47" s="324">
        <f ca="1">INDIRECT(ADDRESS(Данные!$A39,4,1,1,"Данные"), 1)</f>
        <v>45280.666666666664</v>
      </c>
      <c r="B47" s="353">
        <f ca="1">ROUND(INDIRECT(ADDRESS(Данные!$A39,B$1,1,1,"Данные"), 1),2)</f>
        <v>13877.63</v>
      </c>
      <c r="C47" s="353">
        <f ca="1">ROUND(INDIRECT(ADDRESS(Данные!$A39,C$1,1,1,"Данные"), 1),2)</f>
        <v>2511.7399999999998</v>
      </c>
      <c r="D47" s="152">
        <f ca="1">(B47-B45)*D$10</f>
        <v>71.999999999934516</v>
      </c>
      <c r="E47" s="196">
        <f ca="1">(C47-C45)*D$10</f>
        <v>8.9999999999236024</v>
      </c>
      <c r="F47" s="123"/>
      <c r="G47" s="129"/>
      <c r="H47" s="152">
        <f>(F47-F45)*H10</f>
        <v>0</v>
      </c>
      <c r="I47" s="195">
        <f>(G47-G45)*I10</f>
        <v>0</v>
      </c>
      <c r="J47" s="127"/>
      <c r="K47" s="129"/>
      <c r="L47" s="152">
        <f>(J47-J45)*L10</f>
        <v>0</v>
      </c>
      <c r="M47" s="196">
        <f>(K47-K45)*M10</f>
        <v>0</v>
      </c>
      <c r="N47" s="123"/>
      <c r="O47" s="128"/>
      <c r="P47" s="152">
        <f>(N47-N45)*P10</f>
        <v>0</v>
      </c>
      <c r="Q47" s="195">
        <f>(O47-O45)*Q10</f>
        <v>0</v>
      </c>
      <c r="R47" s="127"/>
      <c r="S47" s="129"/>
      <c r="T47" s="152">
        <f>(R47-R45)*T10</f>
        <v>0</v>
      </c>
      <c r="U47" s="196">
        <f>(S47-S45)*U10</f>
        <v>0</v>
      </c>
      <c r="V47" s="294">
        <f t="shared" ca="1" si="0"/>
        <v>45280.666666666664</v>
      </c>
      <c r="W47" s="335">
        <f t="shared" ca="1" si="1"/>
        <v>71.999999999934516</v>
      </c>
      <c r="X47" s="197">
        <f t="shared" ca="1" si="1"/>
        <v>8.9999999999236024</v>
      </c>
    </row>
    <row r="48" spans="1:24" s="29" customFormat="1" x14ac:dyDescent="0.2">
      <c r="A48" s="324">
        <f ca="1">INDIRECT(ADDRESS(Данные!$A40,4,1,1,"Данные"), 1)</f>
        <v>45280.6875</v>
      </c>
      <c r="B48" s="353">
        <f ca="1">ROUND(INDIRECT(ADDRESS(Данные!$A40,B$1,1,1,"Данные"), 1),2)</f>
        <v>13877.75</v>
      </c>
      <c r="C48" s="353">
        <f ca="1">ROUND(INDIRECT(ADDRESS(Данные!$A40,C$1,1,1,"Данные"), 1),2)</f>
        <v>2511.75</v>
      </c>
      <c r="D48" s="152">
        <f ca="1">(B48-B47)*D$10</f>
        <v>36.000000000240107</v>
      </c>
      <c r="E48" s="196">
        <f ca="1">(C48-C47)*D$10</f>
        <v>3.0000000000654836</v>
      </c>
      <c r="F48" s="123"/>
      <c r="G48" s="129"/>
      <c r="H48" s="152"/>
      <c r="I48" s="195"/>
      <c r="J48" s="127"/>
      <c r="K48" s="129"/>
      <c r="L48" s="152"/>
      <c r="M48" s="196"/>
      <c r="N48" s="123"/>
      <c r="O48" s="128"/>
      <c r="P48" s="152"/>
      <c r="Q48" s="195"/>
      <c r="R48" s="127"/>
      <c r="S48" s="129"/>
      <c r="T48" s="152"/>
      <c r="U48" s="196"/>
      <c r="V48" s="294">
        <f t="shared" ca="1" si="0"/>
        <v>45280.6875</v>
      </c>
      <c r="W48" s="335">
        <f t="shared" ca="1" si="1"/>
        <v>36.000000000240107</v>
      </c>
      <c r="X48" s="197">
        <f t="shared" ca="1" si="1"/>
        <v>3.0000000000654836</v>
      </c>
    </row>
    <row r="49" spans="1:24" s="29" customFormat="1" x14ac:dyDescent="0.2">
      <c r="A49" s="324">
        <f ca="1">INDIRECT(ADDRESS(Данные!$A41,4,1,1,"Данные"), 1)</f>
        <v>45280.708333333336</v>
      </c>
      <c r="B49" s="353">
        <f ca="1">ROUND(INDIRECT(ADDRESS(Данные!$A41,B$1,1,1,"Данные"), 1),2)</f>
        <v>13877.87</v>
      </c>
      <c r="C49" s="353">
        <f ca="1">ROUND(INDIRECT(ADDRESS(Данные!$A41,C$1,1,1,"Данные"), 1),2)</f>
        <v>2511.7600000000002</v>
      </c>
      <c r="D49" s="152">
        <f ca="1">(B49-B47)*D$10</f>
        <v>72.000000000480213</v>
      </c>
      <c r="E49" s="196">
        <f ca="1">(C49-C47)*D$10</f>
        <v>6.0000000001309672</v>
      </c>
      <c r="F49" s="123"/>
      <c r="G49" s="129"/>
      <c r="H49" s="152">
        <f>(F49-F47)*H10</f>
        <v>0</v>
      </c>
      <c r="I49" s="195">
        <f>(G49-G47)*I10</f>
        <v>0</v>
      </c>
      <c r="J49" s="127"/>
      <c r="K49" s="129"/>
      <c r="L49" s="152">
        <f>(J49-J47)*L10</f>
        <v>0</v>
      </c>
      <c r="M49" s="196">
        <f>(K49-K47)*M10</f>
        <v>0</v>
      </c>
      <c r="N49" s="123"/>
      <c r="O49" s="128"/>
      <c r="P49" s="152">
        <f>(N49-N47)*P10</f>
        <v>0</v>
      </c>
      <c r="Q49" s="195">
        <f>(O49-O47)*Q10</f>
        <v>0</v>
      </c>
      <c r="R49" s="127"/>
      <c r="S49" s="129"/>
      <c r="T49" s="152">
        <f>(R49-R47)*T10</f>
        <v>0</v>
      </c>
      <c r="U49" s="196">
        <f>(S49-S47)*U10</f>
        <v>0</v>
      </c>
      <c r="V49" s="294">
        <f t="shared" ca="1" si="0"/>
        <v>45280.708333333336</v>
      </c>
      <c r="W49" s="335">
        <f t="shared" ca="1" si="1"/>
        <v>72.000000000480213</v>
      </c>
      <c r="X49" s="197">
        <f t="shared" ca="1" si="1"/>
        <v>6.0000000001309672</v>
      </c>
    </row>
    <row r="50" spans="1:24" s="29" customFormat="1" x14ac:dyDescent="0.2">
      <c r="A50" s="324">
        <f ca="1">INDIRECT(ADDRESS(Данные!$A42,4,1,1,"Данные"), 1)</f>
        <v>45280.729166666664</v>
      </c>
      <c r="B50" s="353">
        <f ca="1">ROUND(INDIRECT(ADDRESS(Данные!$A42,B$1,1,1,"Данные"), 1),2)</f>
        <v>13878</v>
      </c>
      <c r="C50" s="353">
        <f ca="1">ROUND(INDIRECT(ADDRESS(Данные!$A42,C$1,1,1,"Данные"), 1),2)</f>
        <v>2511.77</v>
      </c>
      <c r="D50" s="152">
        <f ca="1">(B50-B49)*D$10</f>
        <v>38.999999999759893</v>
      </c>
      <c r="E50" s="196">
        <f ca="1">(C50-C49)*D$10</f>
        <v>2.9999999999290594</v>
      </c>
      <c r="F50" s="123"/>
      <c r="G50" s="129"/>
      <c r="H50" s="152"/>
      <c r="I50" s="195"/>
      <c r="J50" s="127"/>
      <c r="K50" s="129"/>
      <c r="L50" s="152"/>
      <c r="M50" s="196"/>
      <c r="N50" s="123"/>
      <c r="O50" s="128"/>
      <c r="P50" s="152"/>
      <c r="Q50" s="195"/>
      <c r="R50" s="127"/>
      <c r="S50" s="129"/>
      <c r="T50" s="152"/>
      <c r="U50" s="196"/>
      <c r="V50" s="294">
        <f t="shared" ca="1" si="0"/>
        <v>45280.729166666664</v>
      </c>
      <c r="W50" s="335">
        <f t="shared" ca="1" si="1"/>
        <v>38.999999999759893</v>
      </c>
      <c r="X50" s="197">
        <f t="shared" ca="1" si="1"/>
        <v>2.9999999999290594</v>
      </c>
    </row>
    <row r="51" spans="1:24" s="29" customFormat="1" x14ac:dyDescent="0.2">
      <c r="A51" s="324">
        <f ca="1">INDIRECT(ADDRESS(Данные!$A43,4,1,1,"Данные"), 1)</f>
        <v>45280.75</v>
      </c>
      <c r="B51" s="353">
        <f ca="1">ROUND(INDIRECT(ADDRESS(Данные!$A43,B$1,1,1,"Данные"), 1),2)</f>
        <v>13878.13</v>
      </c>
      <c r="C51" s="353">
        <f ca="1">ROUND(INDIRECT(ADDRESS(Данные!$A43,C$1,1,1,"Данные"), 1),2)</f>
        <v>2511.7800000000002</v>
      </c>
      <c r="D51" s="152">
        <f ca="1">(B51-B49)*D$10</f>
        <v>77.999999999519787</v>
      </c>
      <c r="E51" s="196">
        <f ca="1">(C51-C49)*D$10</f>
        <v>5.999999999994543</v>
      </c>
      <c r="F51" s="123"/>
      <c r="G51" s="129"/>
      <c r="H51" s="152">
        <f>(F51-F49)*H10</f>
        <v>0</v>
      </c>
      <c r="I51" s="195">
        <f>(G51-G49)*I10</f>
        <v>0</v>
      </c>
      <c r="J51" s="127"/>
      <c r="K51" s="129"/>
      <c r="L51" s="152">
        <f>(J51-J49)*L10</f>
        <v>0</v>
      </c>
      <c r="M51" s="196">
        <f>(K51-K49)*M10</f>
        <v>0</v>
      </c>
      <c r="N51" s="123"/>
      <c r="O51" s="128"/>
      <c r="P51" s="152">
        <f>(N51-N49)*P10</f>
        <v>0</v>
      </c>
      <c r="Q51" s="195">
        <f>(O51-O49)*Q10</f>
        <v>0</v>
      </c>
      <c r="R51" s="127"/>
      <c r="S51" s="129"/>
      <c r="T51" s="152">
        <f>(R51-R49)*T10</f>
        <v>0</v>
      </c>
      <c r="U51" s="196">
        <f>(S51-S49)*U10</f>
        <v>0</v>
      </c>
      <c r="V51" s="294">
        <f t="shared" ca="1" si="0"/>
        <v>45280.75</v>
      </c>
      <c r="W51" s="335">
        <f t="shared" ca="1" si="1"/>
        <v>77.999999999519787</v>
      </c>
      <c r="X51" s="197">
        <f t="shared" ca="1" si="1"/>
        <v>5.999999999994543</v>
      </c>
    </row>
    <row r="52" spans="1:24" s="29" customFormat="1" x14ac:dyDescent="0.2">
      <c r="A52" s="324">
        <f ca="1">INDIRECT(ADDRESS(Данные!$A44,4,1,1,"Данные"), 1)</f>
        <v>45280.770833333336</v>
      </c>
      <c r="B52" s="353">
        <f ca="1">ROUND(INDIRECT(ADDRESS(Данные!$A44,B$1,1,1,"Данные"), 1),2)</f>
        <v>13878.25</v>
      </c>
      <c r="C52" s="353">
        <f ca="1">ROUND(INDIRECT(ADDRESS(Данные!$A44,C$1,1,1,"Данные"), 1),2)</f>
        <v>2511.79</v>
      </c>
      <c r="D52" s="152">
        <f ca="1">(B52-B51)*D$10</f>
        <v>36.000000000240107</v>
      </c>
      <c r="E52" s="196">
        <f ca="1">(C52-C51)*D$10</f>
        <v>2.9999999999290594</v>
      </c>
      <c r="F52" s="123"/>
      <c r="G52" s="129"/>
      <c r="H52" s="152"/>
      <c r="I52" s="195"/>
      <c r="J52" s="127"/>
      <c r="K52" s="129"/>
      <c r="L52" s="152"/>
      <c r="M52" s="196"/>
      <c r="N52" s="123"/>
      <c r="O52" s="128"/>
      <c r="P52" s="152"/>
      <c r="Q52" s="195"/>
      <c r="R52" s="127"/>
      <c r="S52" s="129"/>
      <c r="T52" s="152"/>
      <c r="U52" s="196"/>
      <c r="V52" s="294">
        <f t="shared" ca="1" si="0"/>
        <v>45280.770833333336</v>
      </c>
      <c r="W52" s="335">
        <f t="shared" ca="1" si="1"/>
        <v>36.000000000240107</v>
      </c>
      <c r="X52" s="197">
        <f t="shared" ca="1" si="1"/>
        <v>2.9999999999290594</v>
      </c>
    </row>
    <row r="53" spans="1:24" s="29" customFormat="1" x14ac:dyDescent="0.2">
      <c r="A53" s="324">
        <f ca="1">INDIRECT(ADDRESS(Данные!$A45,4,1,1,"Данные"), 1)</f>
        <v>45280.791666666664</v>
      </c>
      <c r="B53" s="353">
        <f ca="1">ROUND(INDIRECT(ADDRESS(Данные!$A45,B$1,1,1,"Данные"), 1),2)</f>
        <v>13878.39</v>
      </c>
      <c r="C53" s="353">
        <f ca="1">ROUND(INDIRECT(ADDRESS(Данные!$A45,C$1,1,1,"Данные"), 1),2)</f>
        <v>2511.8000000000002</v>
      </c>
      <c r="D53" s="152">
        <f ca="1">(B53-B51)*D$10</f>
        <v>78.000000000065484</v>
      </c>
      <c r="E53" s="196">
        <f ca="1">(C53-C51)*D$10</f>
        <v>5.999999999994543</v>
      </c>
      <c r="F53" s="123"/>
      <c r="G53" s="129"/>
      <c r="H53" s="152">
        <f>(F53-F51)*H10/0.5</f>
        <v>0</v>
      </c>
      <c r="I53" s="195">
        <f>(G53-G51)*I10/0.5</f>
        <v>0</v>
      </c>
      <c r="J53" s="127"/>
      <c r="K53" s="129"/>
      <c r="L53" s="152">
        <f>(J53-J51)*L10/0.5</f>
        <v>0</v>
      </c>
      <c r="M53" s="196">
        <f>(K53-K51)*M10/0.5</f>
        <v>0</v>
      </c>
      <c r="N53" s="123"/>
      <c r="O53" s="128"/>
      <c r="P53" s="152">
        <f>(N53-N51)*P10/0.5</f>
        <v>0</v>
      </c>
      <c r="Q53" s="195">
        <f>(O53-O51)*Q10/0.5</f>
        <v>0</v>
      </c>
      <c r="R53" s="127"/>
      <c r="S53" s="129"/>
      <c r="T53" s="152">
        <f>(R53-R51)*T10/0.5</f>
        <v>0</v>
      </c>
      <c r="U53" s="196">
        <f>(S53-S51)*U10/0.5</f>
        <v>0</v>
      </c>
      <c r="V53" s="294">
        <f t="shared" ca="1" si="0"/>
        <v>45280.791666666664</v>
      </c>
      <c r="W53" s="335">
        <f t="shared" ca="1" si="1"/>
        <v>78.000000000065484</v>
      </c>
      <c r="X53" s="197">
        <f t="shared" ca="1" si="1"/>
        <v>5.999999999994543</v>
      </c>
    </row>
    <row r="54" spans="1:24" s="29" customFormat="1" x14ac:dyDescent="0.2">
      <c r="A54" s="324">
        <f ca="1">INDIRECT(ADDRESS(Данные!$A46,4,1,1,"Данные"), 1)</f>
        <v>45280.8125</v>
      </c>
      <c r="B54" s="353">
        <f ca="1">ROUND(INDIRECT(ADDRESS(Данные!$A46,B$1,1,1,"Данные"), 1),2)</f>
        <v>13878.54</v>
      </c>
      <c r="C54" s="353">
        <f ca="1">ROUND(INDIRECT(ADDRESS(Данные!$A46,C$1,1,1,"Данные"), 1),2)</f>
        <v>2511.8200000000002</v>
      </c>
      <c r="D54" s="152">
        <f ca="1">(B54-B53)*D$10</f>
        <v>45.000000000436557</v>
      </c>
      <c r="E54" s="196">
        <f ca="1">(C54-C53)*D$10</f>
        <v>5.999999999994543</v>
      </c>
      <c r="F54" s="123"/>
      <c r="G54" s="129"/>
      <c r="H54" s="152"/>
      <c r="I54" s="195"/>
      <c r="J54" s="127"/>
      <c r="K54" s="129"/>
      <c r="L54" s="152"/>
      <c r="M54" s="196"/>
      <c r="N54" s="123"/>
      <c r="O54" s="128"/>
      <c r="P54" s="152"/>
      <c r="Q54" s="195"/>
      <c r="R54" s="127"/>
      <c r="S54" s="129"/>
      <c r="T54" s="152"/>
      <c r="U54" s="196"/>
      <c r="V54" s="294">
        <f t="shared" ca="1" si="0"/>
        <v>45280.8125</v>
      </c>
      <c r="W54" s="335">
        <f t="shared" ca="1" si="1"/>
        <v>45.000000000436557</v>
      </c>
      <c r="X54" s="197">
        <f t="shared" ca="1" si="1"/>
        <v>5.999999999994543</v>
      </c>
    </row>
    <row r="55" spans="1:24" s="29" customFormat="1" x14ac:dyDescent="0.2">
      <c r="A55" s="324">
        <f ca="1">INDIRECT(ADDRESS(Данные!$A47,4,1,1,"Данные"), 1)</f>
        <v>45280.833333333336</v>
      </c>
      <c r="B55" s="353">
        <f ca="1">ROUND(INDIRECT(ADDRESS(Данные!$A47,B$1,1,1,"Данные"), 1),2)</f>
        <v>13878.68</v>
      </c>
      <c r="C55" s="353">
        <f ca="1">ROUND(INDIRECT(ADDRESS(Данные!$A47,C$1,1,1,"Данные"), 1),2)</f>
        <v>2511.83</v>
      </c>
      <c r="D55" s="152">
        <f ca="1">(B55-B53)*D$10</f>
        <v>87.000000000261934</v>
      </c>
      <c r="E55" s="196">
        <f ca="1">(C55-C53)*D$10</f>
        <v>8.9999999999236024</v>
      </c>
      <c r="F55" s="123"/>
      <c r="G55" s="129"/>
      <c r="H55" s="251">
        <f>(F55-F53)*H10/0.5</f>
        <v>0</v>
      </c>
      <c r="I55" s="250">
        <f>(G55-G53)*I10/0.5</f>
        <v>0</v>
      </c>
      <c r="J55" s="127"/>
      <c r="K55" s="129"/>
      <c r="L55" s="251">
        <f>(J55-J53)*L10/0.5</f>
        <v>0</v>
      </c>
      <c r="M55" s="252">
        <f>(K55-K53)*M10/0.5</f>
        <v>0</v>
      </c>
      <c r="N55" s="123"/>
      <c r="O55" s="128"/>
      <c r="P55" s="251">
        <f>(N55-N53)*P10/0.5</f>
        <v>0</v>
      </c>
      <c r="Q55" s="250">
        <f>(O55-O53)*Q10/0.5</f>
        <v>0</v>
      </c>
      <c r="R55" s="127"/>
      <c r="S55" s="129"/>
      <c r="T55" s="251">
        <f>(R55-R53)*T10/0.5</f>
        <v>0</v>
      </c>
      <c r="U55" s="252">
        <f>(S55-S53)*U10/0.5</f>
        <v>0</v>
      </c>
      <c r="V55" s="294">
        <f t="shared" ca="1" si="0"/>
        <v>45280.833333333336</v>
      </c>
      <c r="W55" s="335">
        <f t="shared" ca="1" si="1"/>
        <v>87.000000000261934</v>
      </c>
      <c r="X55" s="197">
        <f t="shared" ca="1" si="1"/>
        <v>8.9999999999236024</v>
      </c>
    </row>
    <row r="56" spans="1:24" s="29" customFormat="1" x14ac:dyDescent="0.2">
      <c r="A56" s="324">
        <f ca="1">INDIRECT(ADDRESS(Данные!$A48,4,1,1,"Данные"), 1)</f>
        <v>45280.854166666664</v>
      </c>
      <c r="B56" s="353">
        <f ca="1">ROUND(INDIRECT(ADDRESS(Данные!$A48,B$1,1,1,"Данные"), 1),2)</f>
        <v>13878.82</v>
      </c>
      <c r="C56" s="353">
        <f ca="1">ROUND(INDIRECT(ADDRESS(Данные!$A48,C$1,1,1,"Данные"), 1),2)</f>
        <v>2511.84</v>
      </c>
      <c r="D56" s="152">
        <f ca="1">(B56-B55)*D$10</f>
        <v>41.999999999825377</v>
      </c>
      <c r="E56" s="196">
        <f ca="1">(C56-C55)*D$10</f>
        <v>3.0000000000654836</v>
      </c>
      <c r="F56" s="123"/>
      <c r="G56" s="129"/>
      <c r="H56" s="251"/>
      <c r="I56" s="250"/>
      <c r="J56" s="127"/>
      <c r="K56" s="129"/>
      <c r="L56" s="251"/>
      <c r="M56" s="252"/>
      <c r="N56" s="123"/>
      <c r="O56" s="128"/>
      <c r="P56" s="251"/>
      <c r="Q56" s="250"/>
      <c r="R56" s="127"/>
      <c r="S56" s="129"/>
      <c r="T56" s="251"/>
      <c r="U56" s="252"/>
      <c r="V56" s="294">
        <f t="shared" ca="1" si="0"/>
        <v>45280.854166666664</v>
      </c>
      <c r="W56" s="335">
        <f t="shared" ca="1" si="1"/>
        <v>41.999999999825377</v>
      </c>
      <c r="X56" s="197">
        <f t="shared" ca="1" si="1"/>
        <v>3.0000000000654836</v>
      </c>
    </row>
    <row r="57" spans="1:24" s="29" customFormat="1" x14ac:dyDescent="0.2">
      <c r="A57" s="324">
        <f ca="1">INDIRECT(ADDRESS(Данные!$A49,4,1,1,"Данные"), 1)</f>
        <v>45280.875</v>
      </c>
      <c r="B57" s="353">
        <f ca="1">ROUND(INDIRECT(ADDRESS(Данные!$A49,B$1,1,1,"Данные"), 1),2)</f>
        <v>13878.95</v>
      </c>
      <c r="C57" s="353">
        <f ca="1">ROUND(INDIRECT(ADDRESS(Данные!$A49,C$1,1,1,"Данные"), 1),2)</f>
        <v>2511.86</v>
      </c>
      <c r="D57" s="152">
        <f ca="1">(B57-B55)*D$10</f>
        <v>81.000000000130967</v>
      </c>
      <c r="E57" s="196">
        <f ca="1">(C57-C55)*D$10</f>
        <v>9.0000000000600267</v>
      </c>
      <c r="F57" s="123"/>
      <c r="G57" s="129"/>
      <c r="H57" s="152">
        <f>(F57-F55)*H10/0.5</f>
        <v>0</v>
      </c>
      <c r="I57" s="195">
        <f>(G57-G55)*I10/0.5</f>
        <v>0</v>
      </c>
      <c r="J57" s="127"/>
      <c r="K57" s="129"/>
      <c r="L57" s="152">
        <f>(J57-J55)*L10/0.5</f>
        <v>0</v>
      </c>
      <c r="M57" s="196">
        <f>(K57-K55)*M10/0.5</f>
        <v>0</v>
      </c>
      <c r="N57" s="123"/>
      <c r="O57" s="128"/>
      <c r="P57" s="152">
        <f>(N57-N55)*P10/0.5</f>
        <v>0</v>
      </c>
      <c r="Q57" s="195">
        <f>(O57-O55)*Q10/0.5</f>
        <v>0</v>
      </c>
      <c r="R57" s="127"/>
      <c r="S57" s="129"/>
      <c r="T57" s="152">
        <f>(R57-R55)*T10/0.5</f>
        <v>0</v>
      </c>
      <c r="U57" s="196">
        <f>(S57-S55)*U10/0.5</f>
        <v>0</v>
      </c>
      <c r="V57" s="294">
        <f t="shared" ca="1" si="0"/>
        <v>45280.875</v>
      </c>
      <c r="W57" s="335">
        <f t="shared" ca="1" si="1"/>
        <v>81.000000000130967</v>
      </c>
      <c r="X57" s="197">
        <f t="shared" ca="1" si="1"/>
        <v>9.0000000000600267</v>
      </c>
    </row>
    <row r="58" spans="1:24" s="29" customFormat="1" x14ac:dyDescent="0.2">
      <c r="A58" s="324">
        <f ca="1">INDIRECT(ADDRESS(Данные!$A50,4,1,1,"Данные"), 1)</f>
        <v>45280.895833333336</v>
      </c>
      <c r="B58" s="353">
        <f ca="1">ROUND(INDIRECT(ADDRESS(Данные!$A50,B$1,1,1,"Данные"), 1),2)</f>
        <v>13879.09</v>
      </c>
      <c r="C58" s="353">
        <f ca="1">ROUND(INDIRECT(ADDRESS(Данные!$A50,C$1,1,1,"Данные"), 1),2)</f>
        <v>2511.87</v>
      </c>
      <c r="D58" s="152">
        <f ca="1">(B58-B57)*D$10</f>
        <v>41.999999999825377</v>
      </c>
      <c r="E58" s="196">
        <f ca="1">(C58-C57)*D$10</f>
        <v>2.9999999999290594</v>
      </c>
      <c r="F58" s="123"/>
      <c r="G58" s="129"/>
      <c r="H58" s="152">
        <f>(F58-F57)*H10/0.5</f>
        <v>0</v>
      </c>
      <c r="I58" s="195">
        <f>(G58-G57)*I10/0.5</f>
        <v>0</v>
      </c>
      <c r="J58" s="127"/>
      <c r="K58" s="129"/>
      <c r="L58" s="152">
        <f>(J58-J57)*L10/0.5</f>
        <v>0</v>
      </c>
      <c r="M58" s="196">
        <f>(K58-K57)*M10/0.5</f>
        <v>0</v>
      </c>
      <c r="N58" s="123"/>
      <c r="O58" s="128"/>
      <c r="P58" s="152">
        <f>(N58-N57)*P10/0.5</f>
        <v>0</v>
      </c>
      <c r="Q58" s="195">
        <f>(O58-O57)*Q10/0.5</f>
        <v>0</v>
      </c>
      <c r="R58" s="127"/>
      <c r="S58" s="129"/>
      <c r="T58" s="152">
        <f>(R58-R57)*T10/0.5</f>
        <v>0</v>
      </c>
      <c r="U58" s="196">
        <f>(S58-S57)*U10/0.5</f>
        <v>0</v>
      </c>
      <c r="V58" s="294">
        <f t="shared" ca="1" si="0"/>
        <v>45280.895833333336</v>
      </c>
      <c r="W58" s="335">
        <f t="shared" ca="1" si="1"/>
        <v>41.999999999825377</v>
      </c>
      <c r="X58" s="197">
        <f t="shared" ca="1" si="1"/>
        <v>2.9999999999290594</v>
      </c>
    </row>
    <row r="59" spans="1:24" s="30" customFormat="1" x14ac:dyDescent="0.2">
      <c r="A59" s="324">
        <f ca="1">INDIRECT(ADDRESS(Данные!$A51,4,1,1,"Данные"), 1)</f>
        <v>45280.916666666664</v>
      </c>
      <c r="B59" s="353">
        <f ca="1">ROUND(INDIRECT(ADDRESS(Данные!$A51,B$1,1,1,"Данные"), 1),2)</f>
        <v>13879.24</v>
      </c>
      <c r="C59" s="353">
        <f ca="1">ROUND(INDIRECT(ADDRESS(Данные!$A51,C$1,1,1,"Данные"), 1),2)</f>
        <v>2511.89</v>
      </c>
      <c r="D59" s="152">
        <f ca="1">(B59-B57)*D$10</f>
        <v>86.999999999716238</v>
      </c>
      <c r="E59" s="196">
        <f ca="1">(C59-C57)*D$10</f>
        <v>8.9999999999236024</v>
      </c>
      <c r="F59" s="123"/>
      <c r="G59" s="129"/>
      <c r="H59" s="152">
        <f>(F59-F58)*H10/0.5</f>
        <v>0</v>
      </c>
      <c r="I59" s="195">
        <f>(G59-G58)*I10/0.5</f>
        <v>0</v>
      </c>
      <c r="J59" s="127"/>
      <c r="K59" s="129"/>
      <c r="L59" s="152">
        <f>(J59-J58)*L10/0.5</f>
        <v>0</v>
      </c>
      <c r="M59" s="196">
        <f>(K59-K58)*M10/0.5</f>
        <v>0</v>
      </c>
      <c r="N59" s="123"/>
      <c r="O59" s="128"/>
      <c r="P59" s="152">
        <f>(N59-N58)*P10/0.5</f>
        <v>0</v>
      </c>
      <c r="Q59" s="195">
        <f>(O59-O58)*Q10/0.5</f>
        <v>0</v>
      </c>
      <c r="R59" s="127"/>
      <c r="S59" s="129"/>
      <c r="T59" s="152">
        <f>(R59-R58)*T10/0.5</f>
        <v>0</v>
      </c>
      <c r="U59" s="196">
        <f>(S59-S58)*U10/0.5</f>
        <v>0</v>
      </c>
      <c r="V59" s="294">
        <f t="shared" ca="1" si="0"/>
        <v>45280.916666666664</v>
      </c>
      <c r="W59" s="335">
        <f t="shared" ca="1" si="1"/>
        <v>86.999999999716238</v>
      </c>
      <c r="X59" s="197">
        <f t="shared" ca="1" si="1"/>
        <v>8.9999999999236024</v>
      </c>
    </row>
    <row r="60" spans="1:24" s="29" customFormat="1" x14ac:dyDescent="0.2">
      <c r="A60" s="324">
        <f ca="1">INDIRECT(ADDRESS(Данные!$A52,4,1,1,"Данные"), 1)</f>
        <v>45280.9375</v>
      </c>
      <c r="B60" s="353">
        <f ca="1">ROUND(INDIRECT(ADDRESS(Данные!$A52,B$1,1,1,"Данные"), 1),2)</f>
        <v>13879.39</v>
      </c>
      <c r="C60" s="353">
        <f ca="1">ROUND(INDIRECT(ADDRESS(Данные!$A52,C$1,1,1,"Данные"), 1),2)</f>
        <v>2511.91</v>
      </c>
      <c r="D60" s="152">
        <f ca="1">(B60-B59)*D$10</f>
        <v>44.999999999890861</v>
      </c>
      <c r="E60" s="196">
        <f ca="1">(C60-C59)*D$10</f>
        <v>5.999999999994543</v>
      </c>
      <c r="F60" s="123"/>
      <c r="G60" s="129"/>
      <c r="H60" s="152">
        <f>(F60-F59)*H10/0.5</f>
        <v>0</v>
      </c>
      <c r="I60" s="195">
        <f>(G60-G59)*I10/0.5</f>
        <v>0</v>
      </c>
      <c r="J60" s="127"/>
      <c r="K60" s="129"/>
      <c r="L60" s="152">
        <f>(J60-J59)*L10/0.5</f>
        <v>0</v>
      </c>
      <c r="M60" s="196">
        <f>(K60-K59)*M10/0.5</f>
        <v>0</v>
      </c>
      <c r="N60" s="123"/>
      <c r="O60" s="128"/>
      <c r="P60" s="152">
        <f>(N60-N59)*P10/0.5</f>
        <v>0</v>
      </c>
      <c r="Q60" s="195">
        <f>(O60-O59)*Q10/0.5</f>
        <v>0</v>
      </c>
      <c r="R60" s="127"/>
      <c r="S60" s="129"/>
      <c r="T60" s="152">
        <f>(R60-R59)*T10/0.5</f>
        <v>0</v>
      </c>
      <c r="U60" s="196">
        <f>(S60-S59)*U10/0.5</f>
        <v>0</v>
      </c>
      <c r="V60" s="294">
        <f t="shared" ca="1" si="0"/>
        <v>45280.9375</v>
      </c>
      <c r="W60" s="335">
        <f t="shared" ca="1" si="1"/>
        <v>44.999999999890861</v>
      </c>
      <c r="X60" s="197">
        <f t="shared" ca="1" si="1"/>
        <v>5.999999999994543</v>
      </c>
    </row>
    <row r="61" spans="1:24" s="30" customFormat="1" x14ac:dyDescent="0.2">
      <c r="A61" s="324">
        <f ca="1">INDIRECT(ADDRESS(Данные!$A53,4,1,1,"Данные"), 1)</f>
        <v>45280.958333333336</v>
      </c>
      <c r="B61" s="353">
        <f ca="1">ROUND(INDIRECT(ADDRESS(Данные!$A53,B$1,1,1,"Данные"), 1),2)</f>
        <v>13879.53</v>
      </c>
      <c r="C61" s="353">
        <f ca="1">ROUND(INDIRECT(ADDRESS(Данные!$A53,C$1,1,1,"Данные"), 1),2)</f>
        <v>2511.9299999999998</v>
      </c>
      <c r="D61" s="152">
        <f ca="1">(B61-B59)*D$10</f>
        <v>87.000000000261934</v>
      </c>
      <c r="E61" s="196">
        <f ca="1">(C61-C59)*D$10</f>
        <v>11.999999999989086</v>
      </c>
      <c r="F61" s="123"/>
      <c r="G61" s="129"/>
      <c r="H61" s="152">
        <f>(F61-F60)*H10/0.5</f>
        <v>0</v>
      </c>
      <c r="I61" s="195">
        <f>(G61-G60)*I10/0.5</f>
        <v>0</v>
      </c>
      <c r="J61" s="127"/>
      <c r="K61" s="129"/>
      <c r="L61" s="152">
        <f>(J61-J60)*L10/0.5</f>
        <v>0</v>
      </c>
      <c r="M61" s="196">
        <f>(K61-K60)*M10/0.5</f>
        <v>0</v>
      </c>
      <c r="N61" s="123"/>
      <c r="O61" s="128"/>
      <c r="P61" s="152">
        <f>(N61-N60)*P10/0.5</f>
        <v>0</v>
      </c>
      <c r="Q61" s="195">
        <f>(O61-O60)*Q10/0.5</f>
        <v>0</v>
      </c>
      <c r="R61" s="127"/>
      <c r="S61" s="129"/>
      <c r="T61" s="152">
        <f>(R61-R60)*T10/0.5</f>
        <v>0</v>
      </c>
      <c r="U61" s="196">
        <f>(S61-S60)*U10/0.5</f>
        <v>0</v>
      </c>
      <c r="V61" s="294">
        <f t="shared" ca="1" si="0"/>
        <v>45280.958333333336</v>
      </c>
      <c r="W61" s="335">
        <f t="shared" ca="1" si="1"/>
        <v>87.000000000261934</v>
      </c>
      <c r="X61" s="197">
        <f t="shared" ca="1" si="1"/>
        <v>11.999999999989086</v>
      </c>
    </row>
    <row r="62" spans="1:24" s="30" customFormat="1" x14ac:dyDescent="0.2">
      <c r="A62" s="324">
        <f ca="1">INDIRECT(ADDRESS(Данные!$A54,4,1,1,"Данные"), 1)</f>
        <v>45280.979166666664</v>
      </c>
      <c r="B62" s="353">
        <f ca="1">ROUND(INDIRECT(ADDRESS(Данные!$A54,B$1,1,1,"Данные"), 1),2)</f>
        <v>13879.67</v>
      </c>
      <c r="C62" s="353">
        <f ca="1">ROUND(INDIRECT(ADDRESS(Данные!$A54,C$1,1,1,"Данные"), 1),2)</f>
        <v>2511.94</v>
      </c>
      <c r="D62" s="152">
        <f ca="1">(B62-B61)*D$10</f>
        <v>41.999999999825377</v>
      </c>
      <c r="E62" s="196">
        <f ca="1">(C62-C61)*D$10</f>
        <v>3.0000000000654836</v>
      </c>
      <c r="F62" s="123"/>
      <c r="G62" s="129"/>
      <c r="H62" s="152"/>
      <c r="I62" s="195"/>
      <c r="J62" s="127"/>
      <c r="K62" s="129"/>
      <c r="L62" s="152"/>
      <c r="M62" s="196"/>
      <c r="N62" s="123"/>
      <c r="O62" s="128"/>
      <c r="P62" s="152"/>
      <c r="Q62" s="195"/>
      <c r="R62" s="127"/>
      <c r="S62" s="129"/>
      <c r="T62" s="152"/>
      <c r="U62" s="196"/>
      <c r="V62" s="294">
        <f t="shared" ca="1" si="0"/>
        <v>45280.979166666664</v>
      </c>
      <c r="W62" s="335">
        <f t="shared" ca="1" si="1"/>
        <v>41.999999999825377</v>
      </c>
      <c r="X62" s="197">
        <f t="shared" ca="1" si="1"/>
        <v>3.0000000000654836</v>
      </c>
    </row>
    <row r="63" spans="1:24" s="29" customFormat="1" ht="13.5" thickBot="1" x14ac:dyDescent="0.25">
      <c r="A63" s="325">
        <f ca="1">INDIRECT(ADDRESS(Данные!$A55,4,1,1,"Данные"), 1)</f>
        <v>45281</v>
      </c>
      <c r="B63" s="355">
        <f ca="1">ROUND(INDIRECT(ADDRESS(Данные!$A55,B$1,1,1,"Данные"), 1),2)</f>
        <v>13879.81</v>
      </c>
      <c r="C63" s="355">
        <f ca="1">ROUND(INDIRECT(ADDRESS(Данные!$A55,C$1,1,1,"Данные"), 1),2)</f>
        <v>2511.96</v>
      </c>
      <c r="D63" s="287">
        <f ca="1">(B63-B61)*D$10</f>
        <v>83.999999999650754</v>
      </c>
      <c r="E63" s="291">
        <f ca="1">(C63-C61)*D$10</f>
        <v>9.0000000000600267</v>
      </c>
      <c r="F63" s="263"/>
      <c r="G63" s="130"/>
      <c r="H63" s="287">
        <f>(F63-F61)*H10/0.5</f>
        <v>0</v>
      </c>
      <c r="I63" s="262">
        <f>(G63-G61)*I10/0.5</f>
        <v>0</v>
      </c>
      <c r="J63" s="288"/>
      <c r="K63" s="130"/>
      <c r="L63" s="287">
        <f>(J63-J61)*L10/0.5</f>
        <v>0</v>
      </c>
      <c r="M63" s="291">
        <f>(K63-K61)*M10/0.5</f>
        <v>0</v>
      </c>
      <c r="N63" s="263"/>
      <c r="O63" s="131"/>
      <c r="P63" s="287">
        <f>(N63-N61)*P10/0.5</f>
        <v>0</v>
      </c>
      <c r="Q63" s="262">
        <f>(O63-O61)*Q10/0.5</f>
        <v>0</v>
      </c>
      <c r="R63" s="288"/>
      <c r="S63" s="130"/>
      <c r="T63" s="287">
        <f>(R63-R61)*T10/0.5</f>
        <v>0</v>
      </c>
      <c r="U63" s="291">
        <f>(S63-S61)*U10/0.5</f>
        <v>0</v>
      </c>
      <c r="V63" s="295">
        <f t="shared" ca="1" si="0"/>
        <v>45281</v>
      </c>
      <c r="W63" s="336">
        <f t="shared" ca="1" si="1"/>
        <v>83.999999999650754</v>
      </c>
      <c r="X63" s="333">
        <f ca="1">E63+I63+M63+Q63+U63</f>
        <v>9.0000000000600267</v>
      </c>
    </row>
    <row r="64" spans="1:24" s="29" customFormat="1" x14ac:dyDescent="0.2">
      <c r="A64" s="126"/>
      <c r="B64" s="126" t="s">
        <v>2</v>
      </c>
      <c r="C64" s="126"/>
      <c r="D64" s="126" t="s">
        <v>2</v>
      </c>
      <c r="E64" s="126"/>
      <c r="F64" s="126"/>
      <c r="G64" s="126"/>
      <c r="H64" s="126" t="s">
        <v>2</v>
      </c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 t="s">
        <v>2</v>
      </c>
      <c r="X64" s="126"/>
    </row>
    <row r="65" spans="1:27" s="29" customFormat="1" x14ac:dyDescent="0.2">
      <c r="A65" s="126" t="s">
        <v>2</v>
      </c>
      <c r="B65" s="126"/>
      <c r="C65" s="154" t="s">
        <v>27</v>
      </c>
      <c r="D65" s="269">
        <f ca="1">D$17+D$19+D$21+D$23+D$25+D$27+D$29+D$31+D$33+D$35+D$37+D$39+D$41+D$43+D$45+D$47+D$49+D$51+D$53+D$55+D$57+D$59+D$61+D$63</f>
        <v>2072.9999999999563</v>
      </c>
      <c r="E65" s="269">
        <f ca="1">E$17+E$19+E$21+E$23+E$25+E$27+E$29+E$31+E$33+E$35+E$37+E$39+E$41+E$43+E$45+E$47+E$49+E$51+E$53+E$55+E$57+E$59+E$61+E$63</f>
        <v>195.00000000002728</v>
      </c>
      <c r="F65"/>
      <c r="G65" s="154" t="s">
        <v>27</v>
      </c>
      <c r="H65" s="269">
        <f t="shared" ref="H65:X65" si="2">H$17+H$19+H$21+H$23+H$25+H$27+H$29+H$31+H$33+H$35+H$37+H$39+H$41+H$43+H$45+H$47+H$49+H$51+H$53+H$55+H$57+H$59+H$61+H$63</f>
        <v>0</v>
      </c>
      <c r="I65" s="269">
        <f t="shared" si="2"/>
        <v>0</v>
      </c>
      <c r="J65"/>
      <c r="K65" s="154" t="s">
        <v>27</v>
      </c>
      <c r="L65" s="269">
        <f t="shared" si="2"/>
        <v>0</v>
      </c>
      <c r="M65" s="269">
        <f t="shared" si="2"/>
        <v>0</v>
      </c>
      <c r="N65"/>
      <c r="O65" s="154" t="s">
        <v>27</v>
      </c>
      <c r="P65" s="269">
        <f t="shared" si="2"/>
        <v>0</v>
      </c>
      <c r="Q65" s="269">
        <f t="shared" si="2"/>
        <v>0</v>
      </c>
      <c r="R65"/>
      <c r="S65" s="154" t="s">
        <v>27</v>
      </c>
      <c r="T65" s="269">
        <f t="shared" si="2"/>
        <v>0</v>
      </c>
      <c r="U65" s="269">
        <f t="shared" si="2"/>
        <v>0</v>
      </c>
      <c r="V65"/>
      <c r="W65" s="269">
        <f t="shared" ca="1" si="2"/>
        <v>2072.9999999999563</v>
      </c>
      <c r="X65" s="269">
        <f t="shared" ca="1" si="2"/>
        <v>195.00000000002728</v>
      </c>
    </row>
    <row r="66" spans="1:27" s="29" customFormat="1" x14ac:dyDescent="0.2">
      <c r="A66" s="198"/>
      <c r="B66" s="198"/>
      <c r="C66" s="198"/>
      <c r="D66" s="198" t="s">
        <v>29</v>
      </c>
      <c r="E66" s="198" t="s">
        <v>28</v>
      </c>
      <c r="F66" s="198"/>
      <c r="G66" s="198"/>
      <c r="H66" s="198" t="s">
        <v>29</v>
      </c>
      <c r="I66" s="198" t="s">
        <v>28</v>
      </c>
      <c r="J66" s="198"/>
      <c r="K66" s="198"/>
      <c r="L66" s="198" t="s">
        <v>29</v>
      </c>
      <c r="M66" s="198" t="s">
        <v>28</v>
      </c>
      <c r="N66" s="198"/>
      <c r="O66" s="198"/>
      <c r="P66" s="198" t="s">
        <v>29</v>
      </c>
      <c r="Q66" s="198" t="s">
        <v>28</v>
      </c>
      <c r="R66" s="198"/>
      <c r="S66" s="198"/>
      <c r="T66" s="198" t="s">
        <v>29</v>
      </c>
      <c r="U66" s="198" t="s">
        <v>28</v>
      </c>
      <c r="V66" s="146"/>
      <c r="W66" s="198" t="s">
        <v>29</v>
      </c>
      <c r="X66" s="198" t="s">
        <v>28</v>
      </c>
    </row>
    <row r="67" spans="1:27" s="29" customFormat="1" x14ac:dyDescent="0.2">
      <c r="A67" s="126"/>
      <c r="B67" s="126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</row>
    <row r="68" spans="1:27" s="29" customFormat="1" x14ac:dyDescent="0.2">
      <c r="A68" s="68"/>
      <c r="B68" s="63" t="s">
        <v>53</v>
      </c>
      <c r="C68" s="63"/>
      <c r="D68" s="63"/>
      <c r="E68" s="63"/>
      <c r="F68" s="64"/>
      <c r="G68" s="64"/>
      <c r="H68" s="79"/>
      <c r="I68" s="79" t="s">
        <v>81</v>
      </c>
      <c r="J68" s="79"/>
      <c r="K68" s="68"/>
      <c r="L68" s="68"/>
      <c r="M68" s="68"/>
      <c r="N68" s="256" t="s">
        <v>59</v>
      </c>
      <c r="O68" s="68"/>
      <c r="P68" s="68"/>
      <c r="Q68" s="64"/>
      <c r="R68" s="64"/>
      <c r="S68" s="64"/>
      <c r="T68" s="79"/>
      <c r="U68" s="68" t="s">
        <v>80</v>
      </c>
      <c r="V68" s="68"/>
      <c r="W68" s="126"/>
      <c r="X68" s="126"/>
    </row>
    <row r="69" spans="1:27" s="29" customFormat="1" x14ac:dyDescent="0.2">
      <c r="A69" s="68"/>
      <c r="B69" s="68"/>
      <c r="C69" s="68"/>
      <c r="D69" s="68"/>
      <c r="E69" s="68"/>
      <c r="F69" s="68" t="s">
        <v>30</v>
      </c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 t="s">
        <v>31</v>
      </c>
      <c r="S69" s="68"/>
      <c r="T69" s="68"/>
      <c r="U69" s="68"/>
      <c r="V69" s="68"/>
      <c r="W69" s="126"/>
      <c r="X69" s="126"/>
    </row>
    <row r="70" spans="1:27" s="29" customFormat="1" x14ac:dyDescent="0.2">
      <c r="A70" s="50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</row>
    <row r="71" spans="1:27" s="29" customFormat="1" x14ac:dyDescent="0.2">
      <c r="A71" s="20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</row>
    <row r="72" spans="1:27" s="29" customFormat="1" ht="18" x14ac:dyDescent="0.25">
      <c r="A72" s="20"/>
      <c r="B72" s="20"/>
      <c r="C72" s="20"/>
      <c r="D72" s="20"/>
      <c r="E72" s="20"/>
      <c r="F72" s="50"/>
      <c r="G72" s="32"/>
      <c r="H72" s="50"/>
      <c r="I72" s="20"/>
      <c r="J72" s="50"/>
      <c r="K72" s="33"/>
      <c r="L72" s="34"/>
      <c r="M72" s="35"/>
      <c r="N72" s="35"/>
      <c r="O72" s="50"/>
      <c r="P72" s="50"/>
      <c r="Q72" s="50"/>
      <c r="R72" s="20"/>
      <c r="S72" s="36"/>
      <c r="T72" s="50"/>
      <c r="U72" s="50"/>
      <c r="V72" s="50"/>
      <c r="W72" s="50"/>
      <c r="X72" s="50"/>
      <c r="Y72" s="50"/>
      <c r="Z72" s="50"/>
      <c r="AA72" s="50"/>
    </row>
    <row r="73" spans="1:27" s="29" customFormat="1" x14ac:dyDescent="0.2">
      <c r="A73" s="50"/>
      <c r="B73" s="50"/>
      <c r="C73" s="50"/>
      <c r="D73" s="50"/>
      <c r="E73" s="50"/>
      <c r="F73" s="37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37"/>
      <c r="V73" s="50"/>
      <c r="W73" s="50"/>
      <c r="X73" s="50"/>
      <c r="Y73" s="50"/>
      <c r="Z73" s="50"/>
      <c r="AA73" s="50"/>
    </row>
    <row r="74" spans="1:27" s="29" customFormat="1" ht="18.75" x14ac:dyDescent="0.3">
      <c r="A74" s="50"/>
      <c r="B74" s="50"/>
      <c r="C74" s="38"/>
      <c r="D74" s="50"/>
      <c r="E74" s="50"/>
      <c r="F74" s="50"/>
      <c r="G74" s="50"/>
      <c r="H74" s="50"/>
      <c r="I74" s="50"/>
      <c r="J74" s="50"/>
      <c r="K74" s="20"/>
      <c r="L74" s="50"/>
      <c r="M74" s="50"/>
      <c r="N74" s="50"/>
      <c r="O74" s="32"/>
      <c r="P74" s="50"/>
      <c r="Q74" s="20"/>
      <c r="R74" s="50"/>
      <c r="S74" s="50"/>
      <c r="T74" s="50"/>
      <c r="U74" s="50"/>
      <c r="V74" s="50"/>
      <c r="W74" s="50"/>
      <c r="X74" s="50"/>
      <c r="Y74" s="50"/>
      <c r="Z74" s="50"/>
      <c r="AA74" s="50"/>
    </row>
    <row r="75" spans="1:27" s="29" customFormat="1" x14ac:dyDescent="0.2">
      <c r="A75" s="50"/>
      <c r="B75" s="37"/>
      <c r="C75" s="50"/>
      <c r="D75" s="50"/>
      <c r="E75" s="50"/>
      <c r="F75" s="50"/>
      <c r="G75" s="50"/>
      <c r="H75" s="50"/>
      <c r="I75" s="50"/>
      <c r="J75" s="50"/>
      <c r="K75" s="20"/>
      <c r="L75" s="20"/>
      <c r="M75" s="50"/>
      <c r="N75" s="50"/>
      <c r="O75" s="2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</row>
    <row r="76" spans="1:27" s="29" customFormat="1" x14ac:dyDescent="0.2">
      <c r="A76" s="52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2"/>
      <c r="W76" s="50"/>
      <c r="X76" s="50"/>
      <c r="Y76" s="50"/>
      <c r="Z76" s="50"/>
      <c r="AA76" s="50"/>
    </row>
    <row r="77" spans="1:27" s="29" customFormat="1" x14ac:dyDescent="0.2">
      <c r="A77" s="52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2"/>
      <c r="W77" s="50"/>
      <c r="X77" s="50"/>
      <c r="Y77" s="50"/>
      <c r="Z77" s="50"/>
      <c r="AA77" s="50"/>
    </row>
    <row r="78" spans="1:27" s="29" customFormat="1" x14ac:dyDescent="0.2">
      <c r="A78" s="52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2"/>
      <c r="W78" s="50"/>
      <c r="X78" s="50"/>
      <c r="Y78" s="50"/>
      <c r="Z78" s="50"/>
      <c r="AA78" s="50"/>
    </row>
    <row r="79" spans="1:27" s="29" customFormat="1" x14ac:dyDescent="0.2">
      <c r="A79" s="52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2"/>
      <c r="W79" s="50"/>
      <c r="X79" s="50"/>
      <c r="Y79" s="50"/>
      <c r="Z79" s="50"/>
      <c r="AA79" s="50"/>
    </row>
    <row r="80" spans="1:27" s="29" customFormat="1" x14ac:dyDescent="0.2">
      <c r="A80" s="52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2"/>
      <c r="W80" s="50"/>
      <c r="X80" s="50"/>
      <c r="Y80" s="50"/>
      <c r="Z80" s="50"/>
      <c r="AA80" s="50"/>
    </row>
    <row r="81" spans="1:27" s="29" customFormat="1" x14ac:dyDescent="0.2">
      <c r="A81" s="52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2"/>
      <c r="W81" s="50"/>
      <c r="X81" s="50"/>
      <c r="Y81" s="50"/>
      <c r="Z81" s="50"/>
      <c r="AA81" s="50"/>
    </row>
    <row r="82" spans="1:27" s="29" customFormat="1" x14ac:dyDescent="0.2">
      <c r="A82" s="52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2"/>
      <c r="W82" s="50"/>
      <c r="X82" s="50"/>
      <c r="Y82" s="50"/>
      <c r="Z82" s="50"/>
      <c r="AA82" s="50"/>
    </row>
    <row r="83" spans="1:27" s="29" customFormat="1" x14ac:dyDescent="0.2">
      <c r="A83" s="52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2"/>
      <c r="W83" s="53"/>
      <c r="X83" s="53"/>
      <c r="Y83" s="50"/>
      <c r="Z83" s="50"/>
      <c r="AA83" s="50"/>
    </row>
    <row r="84" spans="1:27" s="29" customFormat="1" x14ac:dyDescent="0.2">
      <c r="A84" s="52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2"/>
      <c r="W84" s="53"/>
      <c r="X84" s="53"/>
      <c r="Y84" s="50"/>
      <c r="Z84" s="50"/>
      <c r="AA84" s="50"/>
    </row>
    <row r="85" spans="1:27" s="29" customFormat="1" x14ac:dyDescent="0.2">
      <c r="A85" s="54"/>
      <c r="B85" s="55"/>
      <c r="C85" s="55"/>
      <c r="D85" s="50"/>
      <c r="E85" s="50"/>
      <c r="F85" s="55"/>
      <c r="G85" s="55"/>
      <c r="H85" s="50"/>
      <c r="I85" s="50"/>
      <c r="J85" s="55"/>
      <c r="K85" s="55"/>
      <c r="L85" s="50"/>
      <c r="M85" s="50"/>
      <c r="N85" s="55"/>
      <c r="O85" s="50"/>
      <c r="P85" s="50"/>
      <c r="Q85" s="50"/>
      <c r="R85" s="55"/>
      <c r="S85" s="55"/>
      <c r="T85" s="50"/>
      <c r="U85" s="50"/>
      <c r="V85" s="54"/>
      <c r="W85" s="50"/>
      <c r="X85" s="50"/>
      <c r="Y85" s="50"/>
      <c r="Z85" s="50"/>
      <c r="AA85" s="50"/>
    </row>
    <row r="86" spans="1:27" s="29" customFormat="1" x14ac:dyDescent="0.2">
      <c r="A86" s="53"/>
      <c r="B86" s="55"/>
      <c r="C86" s="55"/>
      <c r="D86" s="50"/>
      <c r="E86" s="50"/>
      <c r="F86" s="55"/>
      <c r="G86" s="55"/>
      <c r="H86" s="50"/>
      <c r="I86" s="50"/>
      <c r="J86" s="55"/>
      <c r="K86" s="55"/>
      <c r="L86" s="50"/>
      <c r="M86" s="50"/>
      <c r="N86" s="55"/>
      <c r="O86" s="50"/>
      <c r="P86" s="50"/>
      <c r="Q86" s="50"/>
      <c r="R86" s="55"/>
      <c r="S86" s="55"/>
      <c r="T86" s="50"/>
      <c r="U86" s="50"/>
      <c r="V86" s="53"/>
      <c r="W86" s="50"/>
      <c r="X86" s="50"/>
      <c r="Y86" s="50"/>
      <c r="Z86" s="50"/>
      <c r="AA86" s="50"/>
    </row>
    <row r="87" spans="1:27" s="29" customFormat="1" x14ac:dyDescent="0.2">
      <c r="A87" s="53"/>
      <c r="B87" s="55"/>
      <c r="C87" s="55"/>
      <c r="D87" s="50"/>
      <c r="E87" s="50"/>
      <c r="F87" s="55"/>
      <c r="G87" s="55"/>
      <c r="H87" s="50"/>
      <c r="I87" s="50"/>
      <c r="J87" s="55"/>
      <c r="K87" s="55"/>
      <c r="L87" s="50"/>
      <c r="M87" s="50"/>
      <c r="N87" s="55"/>
      <c r="O87" s="50"/>
      <c r="P87" s="50"/>
      <c r="Q87" s="50"/>
      <c r="R87" s="55"/>
      <c r="S87" s="55"/>
      <c r="T87" s="50"/>
      <c r="U87" s="50"/>
      <c r="V87" s="53"/>
      <c r="W87" s="50"/>
      <c r="X87" s="50"/>
      <c r="Y87" s="50"/>
      <c r="Z87" s="50"/>
      <c r="AA87" s="50"/>
    </row>
    <row r="88" spans="1:27" s="29" customFormat="1" x14ac:dyDescent="0.2">
      <c r="A88" s="53"/>
      <c r="B88" s="55"/>
      <c r="C88" s="55"/>
      <c r="D88" s="50"/>
      <c r="E88" s="50"/>
      <c r="F88" s="55"/>
      <c r="G88" s="55"/>
      <c r="H88" s="50"/>
      <c r="I88" s="50"/>
      <c r="J88" s="55"/>
      <c r="K88" s="55"/>
      <c r="L88" s="50"/>
      <c r="M88" s="50"/>
      <c r="N88" s="55"/>
      <c r="O88" s="50"/>
      <c r="P88" s="50"/>
      <c r="Q88" s="50"/>
      <c r="R88" s="55"/>
      <c r="S88" s="55"/>
      <c r="T88" s="50"/>
      <c r="U88" s="50"/>
      <c r="V88" s="53"/>
      <c r="W88" s="50"/>
      <c r="X88" s="50"/>
      <c r="Y88" s="50"/>
      <c r="Z88" s="50"/>
      <c r="AA88" s="50"/>
    </row>
    <row r="89" spans="1:27" s="29" customFormat="1" x14ac:dyDescent="0.2">
      <c r="A89" s="53"/>
      <c r="B89" s="55"/>
      <c r="C89" s="55"/>
      <c r="D89" s="50"/>
      <c r="E89" s="50"/>
      <c r="F89" s="55"/>
      <c r="G89" s="55"/>
      <c r="H89" s="50"/>
      <c r="I89" s="50"/>
      <c r="J89" s="55"/>
      <c r="K89" s="55"/>
      <c r="L89" s="50"/>
      <c r="M89" s="50"/>
      <c r="N89" s="55"/>
      <c r="O89" s="50"/>
      <c r="P89" s="50"/>
      <c r="Q89" s="50"/>
      <c r="R89" s="55"/>
      <c r="S89" s="55"/>
      <c r="T89" s="50"/>
      <c r="U89" s="50"/>
      <c r="V89" s="53"/>
      <c r="W89" s="50"/>
      <c r="X89" s="50"/>
      <c r="Y89" s="50"/>
      <c r="Z89" s="50"/>
      <c r="AA89" s="50"/>
    </row>
    <row r="90" spans="1:27" s="29" customFormat="1" x14ac:dyDescent="0.2">
      <c r="A90" s="53"/>
      <c r="B90" s="55"/>
      <c r="C90" s="55"/>
      <c r="D90" s="50"/>
      <c r="E90" s="50"/>
      <c r="F90" s="55"/>
      <c r="G90" s="55"/>
      <c r="H90" s="50"/>
      <c r="I90" s="50"/>
      <c r="J90" s="55"/>
      <c r="K90" s="55"/>
      <c r="L90" s="50"/>
      <c r="M90" s="50"/>
      <c r="N90" s="55"/>
      <c r="O90" s="50"/>
      <c r="P90" s="50"/>
      <c r="Q90" s="50"/>
      <c r="R90" s="55"/>
      <c r="S90" s="55"/>
      <c r="T90" s="50"/>
      <c r="U90" s="50"/>
      <c r="V90" s="53"/>
      <c r="W90" s="50"/>
      <c r="X90" s="50"/>
      <c r="Y90" s="50"/>
      <c r="Z90" s="50"/>
      <c r="AA90" s="50"/>
    </row>
    <row r="91" spans="1:27" s="29" customFormat="1" x14ac:dyDescent="0.2">
      <c r="A91" s="53"/>
      <c r="B91" s="55"/>
      <c r="C91" s="55"/>
      <c r="D91" s="50"/>
      <c r="E91" s="50"/>
      <c r="F91" s="55"/>
      <c r="G91" s="55"/>
      <c r="H91" s="50"/>
      <c r="I91" s="50"/>
      <c r="J91" s="55"/>
      <c r="K91" s="55"/>
      <c r="L91" s="50"/>
      <c r="M91" s="50"/>
      <c r="N91" s="55"/>
      <c r="O91" s="50"/>
      <c r="P91" s="50"/>
      <c r="Q91" s="50"/>
      <c r="R91" s="55"/>
      <c r="S91" s="55"/>
      <c r="T91" s="50"/>
      <c r="U91" s="50"/>
      <c r="V91" s="53"/>
      <c r="W91" s="50"/>
      <c r="X91" s="50"/>
      <c r="Y91" s="50"/>
      <c r="Z91" s="50"/>
      <c r="AA91" s="50"/>
    </row>
    <row r="92" spans="1:27" s="29" customFormat="1" x14ac:dyDescent="0.2">
      <c r="A92" s="53"/>
      <c r="B92" s="55"/>
      <c r="C92" s="55"/>
      <c r="D92" s="50"/>
      <c r="E92" s="50"/>
      <c r="F92" s="55"/>
      <c r="G92" s="55"/>
      <c r="H92" s="50"/>
      <c r="I92" s="50"/>
      <c r="J92" s="55"/>
      <c r="K92" s="55"/>
      <c r="L92" s="50"/>
      <c r="M92" s="50"/>
      <c r="N92" s="55"/>
      <c r="O92" s="50"/>
      <c r="P92" s="50"/>
      <c r="Q92" s="50"/>
      <c r="R92" s="55"/>
      <c r="S92" s="55"/>
      <c r="T92" s="50"/>
      <c r="U92" s="50"/>
      <c r="V92" s="53"/>
      <c r="W92" s="50"/>
      <c r="X92" s="50"/>
      <c r="Y92" s="50"/>
      <c r="Z92" s="50"/>
      <c r="AA92" s="50"/>
    </row>
    <row r="93" spans="1:27" s="29" customFormat="1" x14ac:dyDescent="0.2">
      <c r="A93" s="53"/>
      <c r="B93" s="55"/>
      <c r="C93" s="55"/>
      <c r="D93" s="50"/>
      <c r="E93" s="50"/>
      <c r="F93" s="55"/>
      <c r="G93" s="55"/>
      <c r="H93" s="50"/>
      <c r="I93" s="50"/>
      <c r="J93" s="55"/>
      <c r="K93" s="55"/>
      <c r="L93" s="50"/>
      <c r="M93" s="50"/>
      <c r="N93" s="55"/>
      <c r="O93" s="50"/>
      <c r="P93" s="50"/>
      <c r="Q93" s="50"/>
      <c r="R93" s="55"/>
      <c r="S93" s="55"/>
      <c r="T93" s="50"/>
      <c r="U93" s="50"/>
      <c r="V93" s="53"/>
      <c r="W93" s="50"/>
      <c r="X93" s="50"/>
      <c r="Y93" s="50"/>
      <c r="Z93" s="50"/>
      <c r="AA93" s="50"/>
    </row>
    <row r="94" spans="1:27" s="29" customFormat="1" x14ac:dyDescent="0.2">
      <c r="A94" s="54"/>
      <c r="B94" s="55"/>
      <c r="C94" s="55"/>
      <c r="D94" s="50"/>
      <c r="E94" s="50"/>
      <c r="F94" s="55"/>
      <c r="G94" s="55"/>
      <c r="H94" s="50"/>
      <c r="I94" s="50"/>
      <c r="J94" s="55"/>
      <c r="K94" s="55"/>
      <c r="L94" s="50"/>
      <c r="M94" s="50"/>
      <c r="N94" s="55"/>
      <c r="O94" s="50"/>
      <c r="P94" s="50"/>
      <c r="Q94" s="50"/>
      <c r="R94" s="55"/>
      <c r="S94" s="55"/>
      <c r="T94" s="50"/>
      <c r="U94" s="50"/>
      <c r="V94" s="54"/>
      <c r="W94" s="50"/>
      <c r="X94" s="50"/>
      <c r="Y94" s="50"/>
      <c r="Z94" s="50"/>
      <c r="AA94" s="50"/>
    </row>
    <row r="95" spans="1:27" s="29" customFormat="1" x14ac:dyDescent="0.2">
      <c r="A95" s="53"/>
      <c r="B95" s="55"/>
      <c r="C95" s="55"/>
      <c r="D95" s="50"/>
      <c r="E95" s="50"/>
      <c r="F95" s="55"/>
      <c r="G95" s="55"/>
      <c r="H95" s="50"/>
      <c r="I95" s="50"/>
      <c r="J95" s="55"/>
      <c r="K95" s="55"/>
      <c r="L95" s="50"/>
      <c r="M95" s="50"/>
      <c r="N95" s="55"/>
      <c r="O95" s="50"/>
      <c r="P95" s="50"/>
      <c r="Q95" s="50"/>
      <c r="R95" s="55"/>
      <c r="S95" s="55"/>
      <c r="T95" s="50"/>
      <c r="U95" s="50"/>
      <c r="V95" s="53"/>
      <c r="W95" s="50"/>
      <c r="X95" s="50"/>
      <c r="Y95" s="50"/>
      <c r="Z95" s="50"/>
      <c r="AA95" s="50"/>
    </row>
    <row r="96" spans="1:27" s="29" customFormat="1" x14ac:dyDescent="0.2">
      <c r="A96" s="53"/>
      <c r="B96" s="55"/>
      <c r="C96" s="55"/>
      <c r="D96" s="50"/>
      <c r="E96" s="50"/>
      <c r="F96" s="55"/>
      <c r="G96" s="55"/>
      <c r="H96" s="50"/>
      <c r="I96" s="50"/>
      <c r="J96" s="55"/>
      <c r="K96" s="55"/>
      <c r="L96" s="50"/>
      <c r="M96" s="50"/>
      <c r="N96" s="55"/>
      <c r="O96" s="50"/>
      <c r="P96" s="50"/>
      <c r="Q96" s="50"/>
      <c r="R96" s="55"/>
      <c r="S96" s="55"/>
      <c r="T96" s="50"/>
      <c r="U96" s="50"/>
      <c r="V96" s="53"/>
      <c r="W96" s="50"/>
      <c r="X96" s="50"/>
      <c r="Y96" s="50"/>
      <c r="Z96" s="50"/>
      <c r="AA96" s="50"/>
    </row>
    <row r="97" spans="1:27" s="29" customFormat="1" x14ac:dyDescent="0.2">
      <c r="A97" s="53"/>
      <c r="B97" s="55"/>
      <c r="C97" s="55"/>
      <c r="D97" s="50"/>
      <c r="E97" s="50"/>
      <c r="F97" s="55"/>
      <c r="G97" s="55"/>
      <c r="H97" s="50"/>
      <c r="I97" s="50"/>
      <c r="J97" s="55"/>
      <c r="K97" s="55"/>
      <c r="L97" s="50"/>
      <c r="M97" s="50"/>
      <c r="N97" s="55"/>
      <c r="O97" s="50"/>
      <c r="P97" s="50"/>
      <c r="Q97" s="50"/>
      <c r="R97" s="55"/>
      <c r="S97" s="55"/>
      <c r="T97" s="50"/>
      <c r="U97" s="50"/>
      <c r="V97" s="53"/>
      <c r="W97" s="50"/>
      <c r="X97" s="50"/>
      <c r="Y97" s="50"/>
      <c r="Z97" s="50"/>
      <c r="AA97" s="50"/>
    </row>
    <row r="98" spans="1:27" s="29" customFormat="1" x14ac:dyDescent="0.2">
      <c r="A98" s="53"/>
      <c r="B98" s="55"/>
      <c r="C98" s="55"/>
      <c r="D98" s="50"/>
      <c r="E98" s="50"/>
      <c r="F98" s="55"/>
      <c r="G98" s="55"/>
      <c r="H98" s="50"/>
      <c r="I98" s="50"/>
      <c r="J98" s="55"/>
      <c r="K98" s="55"/>
      <c r="L98" s="50"/>
      <c r="M98" s="50"/>
      <c r="N98" s="55"/>
      <c r="O98" s="50"/>
      <c r="P98" s="50"/>
      <c r="Q98" s="50"/>
      <c r="R98" s="55"/>
      <c r="S98" s="55"/>
      <c r="T98" s="50"/>
      <c r="U98" s="50"/>
      <c r="V98" s="53"/>
      <c r="W98" s="50"/>
      <c r="X98" s="50"/>
      <c r="Y98" s="50"/>
      <c r="Z98" s="50"/>
      <c r="AA98" s="50"/>
    </row>
    <row r="99" spans="1:27" s="29" customFormat="1" x14ac:dyDescent="0.2">
      <c r="A99" s="53"/>
      <c r="B99" s="55"/>
      <c r="C99" s="55"/>
      <c r="D99" s="50"/>
      <c r="E99" s="50"/>
      <c r="F99" s="55"/>
      <c r="G99" s="55"/>
      <c r="H99" s="50"/>
      <c r="I99" s="50"/>
      <c r="J99" s="55"/>
      <c r="K99" s="55"/>
      <c r="L99" s="50"/>
      <c r="M99" s="50"/>
      <c r="N99" s="55"/>
      <c r="O99" s="50"/>
      <c r="P99" s="50"/>
      <c r="Q99" s="50"/>
      <c r="R99" s="55"/>
      <c r="S99" s="55"/>
      <c r="T99" s="50"/>
      <c r="U99" s="50"/>
      <c r="V99" s="53"/>
      <c r="W99" s="50"/>
      <c r="X99" s="50"/>
      <c r="Y99" s="50"/>
      <c r="Z99" s="50"/>
      <c r="AA99" s="50"/>
    </row>
    <row r="100" spans="1:27" s="29" customFormat="1" x14ac:dyDescent="0.2">
      <c r="A100" s="53"/>
      <c r="B100" s="55"/>
      <c r="C100" s="55"/>
      <c r="D100" s="50"/>
      <c r="E100" s="50"/>
      <c r="F100" s="55"/>
      <c r="G100" s="55"/>
      <c r="H100" s="50"/>
      <c r="I100" s="50"/>
      <c r="J100" s="55"/>
      <c r="K100" s="55"/>
      <c r="L100" s="50"/>
      <c r="M100" s="50"/>
      <c r="N100" s="55"/>
      <c r="O100" s="50"/>
      <c r="P100" s="50"/>
      <c r="Q100" s="50"/>
      <c r="R100" s="55"/>
      <c r="S100" s="55"/>
      <c r="T100" s="50"/>
      <c r="U100" s="50"/>
      <c r="V100" s="53"/>
      <c r="W100" s="50"/>
      <c r="X100" s="50"/>
      <c r="Y100" s="50"/>
      <c r="Z100" s="50"/>
      <c r="AA100" s="50"/>
    </row>
    <row r="101" spans="1:27" s="29" customFormat="1" x14ac:dyDescent="0.2">
      <c r="A101" s="53"/>
      <c r="B101" s="55"/>
      <c r="C101" s="55"/>
      <c r="D101" s="50"/>
      <c r="E101" s="50"/>
      <c r="F101" s="55"/>
      <c r="G101" s="55"/>
      <c r="H101" s="50"/>
      <c r="I101" s="50"/>
      <c r="J101" s="55"/>
      <c r="K101" s="55"/>
      <c r="L101" s="50"/>
      <c r="M101" s="50"/>
      <c r="N101" s="55"/>
      <c r="O101" s="50"/>
      <c r="P101" s="50"/>
      <c r="Q101" s="50"/>
      <c r="R101" s="55"/>
      <c r="S101" s="55"/>
      <c r="T101" s="50"/>
      <c r="U101" s="50"/>
      <c r="V101" s="53"/>
      <c r="W101" s="50"/>
      <c r="X101" s="50"/>
      <c r="Y101" s="50"/>
      <c r="Z101" s="50"/>
      <c r="AA101" s="50"/>
    </row>
    <row r="102" spans="1:27" s="29" customFormat="1" x14ac:dyDescent="0.2">
      <c r="A102" s="53"/>
      <c r="B102" s="55"/>
      <c r="C102" s="55"/>
      <c r="D102" s="50"/>
      <c r="E102" s="50"/>
      <c r="F102" s="55"/>
      <c r="G102" s="55"/>
      <c r="H102" s="50"/>
      <c r="I102" s="50"/>
      <c r="J102" s="55"/>
      <c r="K102" s="55"/>
      <c r="L102" s="50"/>
      <c r="M102" s="50"/>
      <c r="N102" s="55"/>
      <c r="O102" s="50"/>
      <c r="P102" s="50"/>
      <c r="Q102" s="50"/>
      <c r="R102" s="55"/>
      <c r="S102" s="55"/>
      <c r="T102" s="50"/>
      <c r="U102" s="50"/>
      <c r="V102" s="53"/>
      <c r="W102" s="50"/>
      <c r="X102" s="50"/>
      <c r="Y102" s="50"/>
      <c r="Z102" s="50"/>
      <c r="AA102" s="50"/>
    </row>
    <row r="103" spans="1:27" s="29" customFormat="1" x14ac:dyDescent="0.2">
      <c r="A103" s="53"/>
      <c r="B103" s="55"/>
      <c r="C103" s="55"/>
      <c r="D103" s="50"/>
      <c r="E103" s="50"/>
      <c r="F103" s="55"/>
      <c r="G103" s="55"/>
      <c r="H103" s="50"/>
      <c r="I103" s="50"/>
      <c r="J103" s="55"/>
      <c r="K103" s="55"/>
      <c r="L103" s="50"/>
      <c r="M103" s="50"/>
      <c r="N103" s="55"/>
      <c r="O103" s="50"/>
      <c r="P103" s="50"/>
      <c r="Q103" s="50"/>
      <c r="R103" s="55"/>
      <c r="S103" s="55"/>
      <c r="T103" s="50"/>
      <c r="U103" s="50"/>
      <c r="V103" s="53"/>
      <c r="W103" s="50"/>
      <c r="X103" s="50"/>
      <c r="Y103" s="50"/>
      <c r="Z103" s="50"/>
      <c r="AA103" s="50"/>
    </row>
    <row r="104" spans="1:27" s="29" customFormat="1" x14ac:dyDescent="0.2">
      <c r="A104" s="53"/>
      <c r="B104" s="55"/>
      <c r="C104" s="55"/>
      <c r="D104" s="56"/>
      <c r="E104" s="56"/>
      <c r="F104" s="55"/>
      <c r="G104" s="55"/>
      <c r="H104" s="56"/>
      <c r="I104" s="56"/>
      <c r="J104" s="55"/>
      <c r="K104" s="55"/>
      <c r="L104" s="56"/>
      <c r="M104" s="56"/>
      <c r="N104" s="55"/>
      <c r="O104" s="50"/>
      <c r="P104" s="56"/>
      <c r="Q104" s="56"/>
      <c r="R104" s="55"/>
      <c r="S104" s="55"/>
      <c r="T104" s="56"/>
      <c r="U104" s="56"/>
      <c r="V104" s="53"/>
      <c r="W104" s="50"/>
      <c r="X104" s="50"/>
      <c r="Y104" s="50"/>
      <c r="Z104" s="50"/>
      <c r="AA104" s="50"/>
    </row>
    <row r="105" spans="1:27" s="29" customFormat="1" x14ac:dyDescent="0.2">
      <c r="A105" s="53"/>
      <c r="B105" s="55"/>
      <c r="C105" s="55"/>
      <c r="D105" s="57"/>
      <c r="E105" s="57"/>
      <c r="F105" s="55"/>
      <c r="G105" s="55"/>
      <c r="H105" s="57"/>
      <c r="I105" s="57"/>
      <c r="J105" s="55"/>
      <c r="K105" s="55"/>
      <c r="L105" s="57"/>
      <c r="M105" s="57"/>
      <c r="N105" s="55"/>
      <c r="O105" s="50"/>
      <c r="P105" s="57"/>
      <c r="Q105" s="57"/>
      <c r="R105" s="55"/>
      <c r="S105" s="55"/>
      <c r="T105" s="57"/>
      <c r="U105" s="57"/>
      <c r="V105" s="53"/>
      <c r="W105" s="50"/>
      <c r="X105" s="50"/>
      <c r="Y105" s="50"/>
      <c r="Z105" s="50"/>
      <c r="AA105" s="50"/>
    </row>
    <row r="106" spans="1:27" s="29" customFormat="1" x14ac:dyDescent="0.2">
      <c r="A106" s="53"/>
      <c r="B106" s="55"/>
      <c r="C106" s="55"/>
      <c r="D106" s="50"/>
      <c r="E106" s="50"/>
      <c r="F106" s="55"/>
      <c r="G106" s="55"/>
      <c r="H106" s="50"/>
      <c r="I106" s="50"/>
      <c r="J106" s="55"/>
      <c r="K106" s="55"/>
      <c r="L106" s="50"/>
      <c r="M106" s="50"/>
      <c r="N106" s="55"/>
      <c r="O106" s="50"/>
      <c r="P106" s="50"/>
      <c r="Q106" s="50"/>
      <c r="R106" s="55"/>
      <c r="S106" s="55"/>
      <c r="T106" s="50"/>
      <c r="U106" s="50"/>
      <c r="V106" s="53"/>
      <c r="W106" s="50"/>
      <c r="X106" s="50"/>
      <c r="Y106" s="50"/>
      <c r="Z106" s="50"/>
      <c r="AA106" s="50"/>
    </row>
    <row r="107" spans="1:27" s="29" customFormat="1" x14ac:dyDescent="0.2">
      <c r="A107" s="53"/>
      <c r="B107" s="55"/>
      <c r="C107" s="55"/>
      <c r="D107" s="50"/>
      <c r="E107" s="50"/>
      <c r="F107" s="55"/>
      <c r="G107" s="55"/>
      <c r="H107" s="50"/>
      <c r="I107" s="50"/>
      <c r="J107" s="55"/>
      <c r="K107" s="55"/>
      <c r="L107" s="50"/>
      <c r="M107" s="50"/>
      <c r="N107" s="55"/>
      <c r="O107" s="50"/>
      <c r="P107" s="50"/>
      <c r="Q107" s="50"/>
      <c r="R107" s="55"/>
      <c r="S107" s="55"/>
      <c r="T107" s="50"/>
      <c r="U107" s="50"/>
      <c r="V107" s="53"/>
      <c r="W107" s="50"/>
      <c r="X107" s="50"/>
      <c r="Y107" s="50"/>
      <c r="Z107" s="50"/>
      <c r="AA107" s="50"/>
    </row>
    <row r="108" spans="1:27" s="29" customFormat="1" x14ac:dyDescent="0.2">
      <c r="A108" s="53"/>
      <c r="B108" s="55"/>
      <c r="C108" s="55"/>
      <c r="D108" s="50"/>
      <c r="E108" s="50"/>
      <c r="F108" s="55"/>
      <c r="G108" s="55"/>
      <c r="H108" s="50"/>
      <c r="I108" s="50"/>
      <c r="J108" s="55"/>
      <c r="K108" s="55"/>
      <c r="L108" s="50"/>
      <c r="M108" s="50"/>
      <c r="N108" s="55"/>
      <c r="O108" s="50"/>
      <c r="P108" s="50"/>
      <c r="Q108" s="50"/>
      <c r="R108" s="55"/>
      <c r="S108" s="55"/>
      <c r="T108" s="50"/>
      <c r="U108" s="50"/>
      <c r="V108" s="53"/>
      <c r="W108" s="50"/>
      <c r="X108" s="50"/>
      <c r="Y108" s="50"/>
      <c r="Z108" s="50"/>
      <c r="AA108" s="50"/>
    </row>
    <row r="109" spans="1:27" s="29" customFormat="1" x14ac:dyDescent="0.2">
      <c r="A109" s="53"/>
      <c r="B109" s="55"/>
      <c r="C109" s="55"/>
      <c r="D109" s="50"/>
      <c r="E109" s="50"/>
      <c r="F109" s="55"/>
      <c r="G109" s="55"/>
      <c r="H109" s="50"/>
      <c r="I109" s="50"/>
      <c r="J109" s="55"/>
      <c r="K109" s="55"/>
      <c r="L109" s="50"/>
      <c r="M109" s="50"/>
      <c r="N109" s="55"/>
      <c r="O109" s="50"/>
      <c r="P109" s="50"/>
      <c r="Q109" s="50"/>
      <c r="R109" s="55"/>
      <c r="S109" s="55"/>
      <c r="T109" s="50"/>
      <c r="U109" s="50"/>
      <c r="V109" s="53"/>
      <c r="W109" s="50"/>
      <c r="X109" s="50"/>
      <c r="Y109" s="50"/>
      <c r="Z109" s="50"/>
      <c r="AA109" s="50"/>
    </row>
    <row r="110" spans="1:27" s="29" customFormat="1" x14ac:dyDescent="0.2">
      <c r="A110" s="50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</row>
    <row r="111" spans="1:27" s="29" customFormat="1" x14ac:dyDescent="0.2">
      <c r="A111" s="50"/>
      <c r="B111" s="50"/>
      <c r="C111" s="50"/>
      <c r="D111" s="50"/>
      <c r="E111" s="57"/>
      <c r="F111" s="50"/>
      <c r="G111" s="20"/>
      <c r="H111" s="50"/>
      <c r="I111" s="57"/>
      <c r="J111" s="50"/>
      <c r="K111" s="20"/>
      <c r="L111" s="50"/>
      <c r="M111" s="57"/>
      <c r="N111" s="50"/>
      <c r="O111" s="20"/>
      <c r="P111" s="50"/>
      <c r="Q111" s="57"/>
      <c r="R111" s="50"/>
      <c r="S111" s="20"/>
      <c r="T111" s="50"/>
      <c r="U111" s="57"/>
      <c r="V111" s="50"/>
      <c r="W111" s="50"/>
      <c r="X111" s="50"/>
      <c r="Y111" s="50"/>
      <c r="Z111" s="50"/>
      <c r="AA111" s="50"/>
    </row>
    <row r="112" spans="1:27" s="29" customFormat="1" x14ac:dyDescent="0.2">
      <c r="A112" s="53"/>
      <c r="B112" s="50"/>
      <c r="C112" s="50"/>
      <c r="D112" s="53"/>
      <c r="E112" s="53"/>
      <c r="F112" s="50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0"/>
      <c r="Z112" s="50"/>
      <c r="AA112" s="50"/>
    </row>
    <row r="113" spans="1:27" s="29" customFormat="1" x14ac:dyDescent="0.2">
      <c r="A113" s="50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</row>
    <row r="114" spans="1:27" s="29" customFormat="1" x14ac:dyDescent="0.2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</row>
    <row r="115" spans="1:27" s="29" customFormat="1" x14ac:dyDescent="0.2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</row>
    <row r="116" spans="1:27" s="29" customFormat="1" ht="12.75" customHeight="1" x14ac:dyDescent="0.2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</row>
    <row r="117" spans="1:27" s="29" customFormat="1" x14ac:dyDescent="0.2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</row>
    <row r="118" spans="1:27" s="29" customFormat="1" x14ac:dyDescent="0.2">
      <c r="A118" s="50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</row>
    <row r="119" spans="1:27" s="29" customFormat="1" x14ac:dyDescent="0.2">
      <c r="A119" s="50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</row>
    <row r="120" spans="1:27" s="29" customFormat="1" x14ac:dyDescent="0.2">
      <c r="A120" s="50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</row>
    <row r="121" spans="1:27" s="29" customFormat="1" x14ac:dyDescent="0.2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</row>
    <row r="122" spans="1:27" s="29" customFormat="1" x14ac:dyDescent="0.2">
      <c r="A122" s="50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</row>
    <row r="123" spans="1:27" s="29" customFormat="1" x14ac:dyDescent="0.2">
      <c r="A123" s="50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</row>
    <row r="124" spans="1:27" s="29" customFormat="1" x14ac:dyDescent="0.2">
      <c r="A124" s="50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</row>
    <row r="125" spans="1:27" s="29" customFormat="1" x14ac:dyDescent="0.2">
      <c r="A125" s="50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</row>
    <row r="126" spans="1:27" s="29" customFormat="1" x14ac:dyDescent="0.2">
      <c r="A126" s="50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</row>
    <row r="127" spans="1:27" s="29" customFormat="1" x14ac:dyDescent="0.2">
      <c r="A127" s="50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</row>
    <row r="128" spans="1:27" s="29" customFormat="1" x14ac:dyDescent="0.2">
      <c r="A128" s="50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</row>
    <row r="129" spans="1:27" s="29" customFormat="1" x14ac:dyDescent="0.2">
      <c r="A129" s="50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</row>
    <row r="130" spans="1:27" s="29" customFormat="1" x14ac:dyDescent="0.2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</row>
    <row r="131" spans="1:27" s="29" customFormat="1" x14ac:dyDescent="0.2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</row>
    <row r="132" spans="1:27" s="29" customFormat="1" x14ac:dyDescent="0.2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</row>
    <row r="133" spans="1:27" s="29" customFormat="1" x14ac:dyDescent="0.2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</row>
    <row r="134" spans="1:27" s="29" customFormat="1" x14ac:dyDescent="0.2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</row>
    <row r="135" spans="1:27" s="29" customFormat="1" x14ac:dyDescent="0.2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</row>
    <row r="136" spans="1:27" s="29" customFormat="1" x14ac:dyDescent="0.2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</row>
    <row r="137" spans="1:27" s="29" customFormat="1" x14ac:dyDescent="0.2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</row>
    <row r="138" spans="1:27" s="29" customFormat="1" x14ac:dyDescent="0.2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</row>
    <row r="139" spans="1:27" s="29" customFormat="1" x14ac:dyDescent="0.2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</row>
    <row r="140" spans="1:27" s="29" customFormat="1" x14ac:dyDescent="0.2">
      <c r="A140" s="50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</row>
    <row r="141" spans="1:27" s="29" customFormat="1" x14ac:dyDescent="0.2">
      <c r="A141" s="50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</row>
    <row r="142" spans="1:27" s="29" customFormat="1" x14ac:dyDescent="0.2">
      <c r="A142" s="50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</row>
    <row r="143" spans="1:27" s="29" customFormat="1" x14ac:dyDescent="0.2">
      <c r="A143" s="50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</row>
    <row r="144" spans="1:27" s="29" customFormat="1" x14ac:dyDescent="0.2">
      <c r="A144" s="50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</row>
    <row r="145" spans="1:27" s="29" customFormat="1" x14ac:dyDescent="0.2">
      <c r="A145" s="50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</row>
    <row r="146" spans="1:27" s="29" customFormat="1" x14ac:dyDescent="0.2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</row>
    <row r="147" spans="1:27" s="29" customFormat="1" x14ac:dyDescent="0.2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</row>
    <row r="148" spans="1:27" s="29" customFormat="1" x14ac:dyDescent="0.2">
      <c r="A148" s="50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</row>
    <row r="149" spans="1:27" s="29" customFormat="1" x14ac:dyDescent="0.2">
      <c r="A149" s="50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</row>
    <row r="150" spans="1:27" s="29" customFormat="1" x14ac:dyDescent="0.2">
      <c r="A150" s="50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</row>
    <row r="151" spans="1:27" s="29" customFormat="1" x14ac:dyDescent="0.2">
      <c r="A151" s="50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</row>
    <row r="152" spans="1:27" s="29" customFormat="1" x14ac:dyDescent="0.2">
      <c r="A152" s="50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</row>
    <row r="153" spans="1:27" s="29" customFormat="1" x14ac:dyDescent="0.2">
      <c r="A153" s="50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</row>
    <row r="154" spans="1:27" s="29" customFormat="1" x14ac:dyDescent="0.2">
      <c r="A154" s="50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</row>
    <row r="155" spans="1:27" s="29" customFormat="1" x14ac:dyDescent="0.2">
      <c r="A155" s="50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</row>
    <row r="156" spans="1:27" s="29" customFormat="1" x14ac:dyDescent="0.2">
      <c r="A156" s="50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</row>
    <row r="157" spans="1:27" s="29" customFormat="1" x14ac:dyDescent="0.2"/>
    <row r="158" spans="1:27" s="29" customFormat="1" x14ac:dyDescent="0.2"/>
    <row r="159" spans="1:27" s="29" customFormat="1" x14ac:dyDescent="0.2"/>
    <row r="160" spans="1:27" s="29" customFormat="1" x14ac:dyDescent="0.2"/>
    <row r="161" s="29" customFormat="1" x14ac:dyDescent="0.2"/>
    <row r="162" s="29" customFormat="1" x14ac:dyDescent="0.2"/>
    <row r="163" s="29" customFormat="1" x14ac:dyDescent="0.2"/>
    <row r="164" s="29" customFormat="1" x14ac:dyDescent="0.2"/>
    <row r="165" s="29" customFormat="1" x14ac:dyDescent="0.2"/>
    <row r="166" s="29" customFormat="1" x14ac:dyDescent="0.2"/>
  </sheetData>
  <sheetCalcPr fullCalcOnLoad="1"/>
  <mergeCells count="5">
    <mergeCell ref="Q2:X2"/>
    <mergeCell ref="A6:A14"/>
    <mergeCell ref="W8:X8"/>
    <mergeCell ref="W9:X9"/>
    <mergeCell ref="V6:V14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6"/>
  <sheetViews>
    <sheetView workbookViewId="0">
      <selection activeCell="D11" sqref="D11"/>
    </sheetView>
  </sheetViews>
  <sheetFormatPr defaultRowHeight="12.75" x14ac:dyDescent="0.2"/>
  <cols>
    <col min="1" max="1" width="5.7109375" style="17" customWidth="1"/>
    <col min="2" max="3" width="9.85546875" style="17" customWidth="1"/>
    <col min="4" max="5" width="5.85546875" style="17" customWidth="1"/>
    <col min="6" max="7" width="9.85546875" style="17" customWidth="1"/>
    <col min="8" max="9" width="5.85546875" style="17" customWidth="1"/>
    <col min="10" max="11" width="9.85546875" style="17" customWidth="1"/>
    <col min="12" max="13" width="5.85546875" style="17" customWidth="1"/>
    <col min="14" max="15" width="9.85546875" style="17" customWidth="1"/>
    <col min="16" max="17" width="5.85546875" style="17" customWidth="1"/>
    <col min="18" max="19" width="9.85546875" style="17" customWidth="1"/>
    <col min="20" max="21" width="5.85546875" style="17" customWidth="1"/>
    <col min="22" max="22" width="5.7109375" style="17" customWidth="1"/>
    <col min="23" max="24" width="9.85546875" style="17" customWidth="1"/>
    <col min="25" max="25" width="10" style="17" customWidth="1"/>
    <col min="26" max="26" width="5.7109375" style="17" customWidth="1"/>
    <col min="27" max="27" width="8.5703125" style="17" customWidth="1"/>
    <col min="28" max="28" width="7.7109375" style="17" customWidth="1"/>
    <col min="29" max="29" width="7.28515625" style="17" customWidth="1"/>
    <col min="30" max="30" width="6.5703125" style="17" customWidth="1"/>
    <col min="31" max="31" width="8.5703125" style="17" customWidth="1"/>
    <col min="32" max="32" width="8" style="17" customWidth="1"/>
    <col min="33" max="34" width="6.140625" style="17" customWidth="1"/>
    <col min="35" max="35" width="8.140625" style="17" customWidth="1"/>
    <col min="36" max="36" width="7.7109375" style="17" customWidth="1"/>
    <col min="37" max="38" width="7.140625" style="17" customWidth="1"/>
    <col min="39" max="39" width="7.7109375" style="17" customWidth="1"/>
    <col min="40" max="42" width="7.140625" style="17" customWidth="1"/>
    <col min="43" max="43" width="8.28515625" style="17" customWidth="1"/>
    <col min="44" max="44" width="7.7109375" style="17" customWidth="1"/>
    <col min="45" max="46" width="7.140625" style="17" customWidth="1"/>
    <col min="47" max="47" width="8.140625" style="17" customWidth="1"/>
    <col min="48" max="48" width="12.85546875" style="17" customWidth="1"/>
    <col min="49" max="49" width="12" style="17" customWidth="1"/>
    <col min="50" max="50" width="9.140625" style="17"/>
    <col min="51" max="51" width="11.28515625" style="17" customWidth="1"/>
    <col min="52" max="52" width="12.140625" style="17" customWidth="1"/>
    <col min="53" max="16384" width="9.140625" style="17"/>
  </cols>
  <sheetData>
    <row r="1" spans="1:24" s="380" customFormat="1" x14ac:dyDescent="0.2">
      <c r="A1" s="381"/>
      <c r="B1" s="381">
        <v>107</v>
      </c>
      <c r="C1" s="381">
        <v>108</v>
      </c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</row>
    <row r="2" spans="1:24" ht="18.75" x14ac:dyDescent="0.3">
      <c r="A2" s="154" t="s">
        <v>20</v>
      </c>
      <c r="B2" s="154"/>
      <c r="C2" s="154"/>
      <c r="D2" s="154"/>
      <c r="E2" s="154"/>
      <c r="F2" s="132"/>
      <c r="G2" s="65" t="str">
        <f>CONCATENATE(TEXT(Данные!$B$1,"ДД ММММ ГГГГ"), "   г.")</f>
        <v>20 Декабрь 2023   г.</v>
      </c>
      <c r="H2" s="132"/>
      <c r="I2" s="155"/>
      <c r="J2" s="126"/>
      <c r="K2" s="156" t="s">
        <v>25</v>
      </c>
      <c r="L2" s="157"/>
      <c r="M2" s="158"/>
      <c r="N2" s="158"/>
      <c r="O2" s="126"/>
      <c r="P2" s="154" t="s">
        <v>84</v>
      </c>
      <c r="Q2" s="429" t="s">
        <v>85</v>
      </c>
      <c r="R2" s="422"/>
      <c r="S2" s="422"/>
      <c r="T2" s="422"/>
      <c r="U2" s="422"/>
      <c r="V2" s="422"/>
      <c r="W2" s="422"/>
      <c r="X2" s="422"/>
    </row>
    <row r="3" spans="1:24" x14ac:dyDescent="0.2">
      <c r="A3" s="126"/>
      <c r="B3" s="126"/>
      <c r="C3" s="126"/>
      <c r="D3" s="126"/>
      <c r="E3" s="126"/>
      <c r="F3" s="159" t="s">
        <v>21</v>
      </c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59" t="s">
        <v>23</v>
      </c>
      <c r="V3" s="126"/>
      <c r="W3" s="126"/>
      <c r="X3" s="126"/>
    </row>
    <row r="4" spans="1:24" ht="19.5" x14ac:dyDescent="0.35">
      <c r="A4" s="126" t="s">
        <v>16</v>
      </c>
      <c r="B4" s="132"/>
      <c r="C4" s="160" t="s">
        <v>216</v>
      </c>
      <c r="D4" s="132"/>
      <c r="E4" s="132"/>
      <c r="F4" s="132"/>
      <c r="G4" s="132"/>
      <c r="H4" s="132"/>
      <c r="I4" s="132"/>
      <c r="J4" s="126"/>
      <c r="K4" s="154" t="s">
        <v>24</v>
      </c>
      <c r="L4" s="126"/>
      <c r="M4" s="126"/>
      <c r="N4" s="132"/>
      <c r="O4" s="161">
        <v>10</v>
      </c>
      <c r="P4" s="132"/>
      <c r="Q4" s="154" t="s">
        <v>26</v>
      </c>
      <c r="R4" s="126"/>
      <c r="S4" s="126"/>
      <c r="T4" s="126"/>
      <c r="U4" s="126"/>
      <c r="V4" s="126"/>
      <c r="W4" s="126"/>
      <c r="X4" s="126"/>
    </row>
    <row r="5" spans="1:24" ht="13.5" thickBot="1" x14ac:dyDescent="0.25">
      <c r="A5" s="126"/>
      <c r="B5" s="159" t="s">
        <v>19</v>
      </c>
      <c r="C5" s="126"/>
      <c r="D5" s="126"/>
      <c r="E5" s="126"/>
      <c r="F5" s="126"/>
      <c r="G5" s="126"/>
      <c r="H5" s="126"/>
      <c r="I5" s="126"/>
      <c r="J5" s="126"/>
      <c r="K5" s="154"/>
      <c r="L5" s="154"/>
      <c r="M5" s="126"/>
      <c r="N5" s="162"/>
      <c r="O5" s="163"/>
      <c r="P5" s="162"/>
      <c r="Q5" s="126"/>
      <c r="R5" s="126"/>
      <c r="S5" s="126"/>
      <c r="T5" s="126"/>
      <c r="U5" s="126"/>
      <c r="V5" s="126"/>
      <c r="W5" s="126" t="s">
        <v>2</v>
      </c>
      <c r="X5" s="126"/>
    </row>
    <row r="6" spans="1:24" x14ac:dyDescent="0.2">
      <c r="A6" s="409" t="s">
        <v>76</v>
      </c>
      <c r="B6" s="164" t="s">
        <v>17</v>
      </c>
      <c r="C6" s="165"/>
      <c r="D6" s="166">
        <v>16</v>
      </c>
      <c r="E6" s="167"/>
      <c r="F6" s="164" t="s">
        <v>17</v>
      </c>
      <c r="G6" s="165"/>
      <c r="H6" s="166" t="s">
        <v>2</v>
      </c>
      <c r="I6" s="167"/>
      <c r="J6" s="164" t="s">
        <v>17</v>
      </c>
      <c r="K6" s="165"/>
      <c r="L6" s="166" t="s">
        <v>2</v>
      </c>
      <c r="M6" s="167"/>
      <c r="N6" s="164" t="s">
        <v>17</v>
      </c>
      <c r="O6" s="165"/>
      <c r="P6" s="166" t="s">
        <v>2</v>
      </c>
      <c r="Q6" s="167"/>
      <c r="R6" s="164" t="s">
        <v>17</v>
      </c>
      <c r="S6" s="165"/>
      <c r="T6" s="166" t="s">
        <v>2</v>
      </c>
      <c r="U6" s="166"/>
      <c r="V6" s="409" t="s">
        <v>76</v>
      </c>
      <c r="W6" s="165" t="s">
        <v>2</v>
      </c>
      <c r="X6" s="168"/>
    </row>
    <row r="7" spans="1:24" x14ac:dyDescent="0.2">
      <c r="A7" s="410"/>
      <c r="B7" s="169" t="s">
        <v>18</v>
      </c>
      <c r="C7" s="162"/>
      <c r="D7" s="162"/>
      <c r="E7" s="170"/>
      <c r="F7" s="169" t="s">
        <v>18</v>
      </c>
      <c r="G7" s="162"/>
      <c r="H7" s="162"/>
      <c r="I7" s="170"/>
      <c r="J7" s="169" t="s">
        <v>18</v>
      </c>
      <c r="K7" s="162"/>
      <c r="L7" s="162"/>
      <c r="M7" s="170"/>
      <c r="N7" s="169" t="s">
        <v>18</v>
      </c>
      <c r="O7" s="162"/>
      <c r="P7" s="162"/>
      <c r="Q7" s="170"/>
      <c r="R7" s="169" t="s">
        <v>18</v>
      </c>
      <c r="S7" s="162"/>
      <c r="T7" s="162"/>
      <c r="U7" s="162"/>
      <c r="V7" s="410"/>
      <c r="W7" s="162"/>
      <c r="X7" s="170"/>
    </row>
    <row r="8" spans="1:24" x14ac:dyDescent="0.2">
      <c r="A8" s="410"/>
      <c r="C8" s="132" t="s">
        <v>217</v>
      </c>
      <c r="D8" s="132"/>
      <c r="E8" s="172"/>
      <c r="F8" s="171"/>
      <c r="G8" s="132"/>
      <c r="H8" s="132" t="s">
        <v>2</v>
      </c>
      <c r="I8" s="172"/>
      <c r="J8" s="171"/>
      <c r="K8" s="132"/>
      <c r="L8" s="132"/>
      <c r="M8" s="172"/>
      <c r="N8" s="171"/>
      <c r="O8" s="132"/>
      <c r="P8" s="132"/>
      <c r="Q8" s="172"/>
      <c r="R8" s="171"/>
      <c r="S8" s="132"/>
      <c r="T8" s="132"/>
      <c r="U8" s="132"/>
      <c r="V8" s="410"/>
      <c r="W8" s="426" t="s">
        <v>61</v>
      </c>
      <c r="X8" s="427"/>
    </row>
    <row r="9" spans="1:24" x14ac:dyDescent="0.2">
      <c r="A9" s="410"/>
      <c r="B9" s="173" t="s">
        <v>15</v>
      </c>
      <c r="C9" s="132"/>
      <c r="D9" s="174"/>
      <c r="E9" s="175"/>
      <c r="F9" s="173" t="s">
        <v>15</v>
      </c>
      <c r="G9" s="174" t="s">
        <v>2</v>
      </c>
      <c r="H9" s="174" t="s">
        <v>2</v>
      </c>
      <c r="I9" s="175"/>
      <c r="J9" s="173" t="s">
        <v>15</v>
      </c>
      <c r="K9" s="174" t="s">
        <v>2</v>
      </c>
      <c r="L9" s="174"/>
      <c r="M9" s="175"/>
      <c r="N9" s="173" t="s">
        <v>15</v>
      </c>
      <c r="O9" s="174" t="s">
        <v>2</v>
      </c>
      <c r="P9" s="174"/>
      <c r="Q9" s="175"/>
      <c r="R9" s="173" t="s">
        <v>15</v>
      </c>
      <c r="S9" s="174" t="s">
        <v>2</v>
      </c>
      <c r="T9" s="174"/>
      <c r="U9" s="174"/>
      <c r="V9" s="410"/>
      <c r="W9" s="426" t="s">
        <v>62</v>
      </c>
      <c r="X9" s="427"/>
    </row>
    <row r="10" spans="1:24" x14ac:dyDescent="0.2">
      <c r="A10" s="410"/>
      <c r="B10" s="171" t="s">
        <v>14</v>
      </c>
      <c r="C10" s="132"/>
      <c r="D10" s="174">
        <v>1800</v>
      </c>
      <c r="E10" s="176">
        <v>4000</v>
      </c>
      <c r="F10" s="171" t="s">
        <v>14</v>
      </c>
      <c r="G10" s="132"/>
      <c r="H10" s="177">
        <v>0</v>
      </c>
      <c r="I10" s="176">
        <v>80</v>
      </c>
      <c r="J10" s="171" t="s">
        <v>14</v>
      </c>
      <c r="K10" s="132"/>
      <c r="L10" s="174">
        <v>0</v>
      </c>
      <c r="M10" s="176">
        <v>2000</v>
      </c>
      <c r="N10" s="171" t="s">
        <v>14</v>
      </c>
      <c r="O10" s="132"/>
      <c r="P10" s="174">
        <v>0</v>
      </c>
      <c r="Q10" s="176">
        <v>2000</v>
      </c>
      <c r="R10" s="171" t="s">
        <v>14</v>
      </c>
      <c r="S10" s="132"/>
      <c r="T10" s="174">
        <v>0</v>
      </c>
      <c r="U10" s="177">
        <v>1000</v>
      </c>
      <c r="V10" s="410"/>
      <c r="W10" s="162" t="s">
        <v>2</v>
      </c>
      <c r="X10" s="178">
        <v>4000</v>
      </c>
    </row>
    <row r="11" spans="1:24" x14ac:dyDescent="0.2">
      <c r="A11" s="410"/>
      <c r="B11" s="173" t="s">
        <v>7</v>
      </c>
      <c r="C11" s="179"/>
      <c r="D11" s="180" t="s">
        <v>9</v>
      </c>
      <c r="E11" s="181"/>
      <c r="F11" s="173" t="s">
        <v>7</v>
      </c>
      <c r="G11" s="179"/>
      <c r="H11" s="180" t="s">
        <v>9</v>
      </c>
      <c r="I11" s="181"/>
      <c r="J11" s="173" t="s">
        <v>7</v>
      </c>
      <c r="K11" s="179"/>
      <c r="L11" s="180" t="s">
        <v>9</v>
      </c>
      <c r="M11" s="181"/>
      <c r="N11" s="173" t="s">
        <v>7</v>
      </c>
      <c r="O11" s="179"/>
      <c r="P11" s="180" t="s">
        <v>9</v>
      </c>
      <c r="Q11" s="181"/>
      <c r="R11" s="173" t="s">
        <v>7</v>
      </c>
      <c r="S11" s="179"/>
      <c r="T11" s="180" t="s">
        <v>9</v>
      </c>
      <c r="U11" s="182"/>
      <c r="V11" s="410"/>
      <c r="W11" s="162" t="s">
        <v>2</v>
      </c>
      <c r="X11" s="170"/>
    </row>
    <row r="12" spans="1:24" ht="13.5" thickBot="1" x14ac:dyDescent="0.25">
      <c r="A12" s="410"/>
      <c r="B12" s="171" t="s">
        <v>8</v>
      </c>
      <c r="C12" s="183"/>
      <c r="D12" s="118"/>
      <c r="E12" s="172"/>
      <c r="F12" s="171" t="s">
        <v>8</v>
      </c>
      <c r="G12" s="183"/>
      <c r="H12" s="118"/>
      <c r="I12" s="172"/>
      <c r="J12" s="171" t="s">
        <v>8</v>
      </c>
      <c r="K12" s="183"/>
      <c r="L12" s="118"/>
      <c r="M12" s="172"/>
      <c r="N12" s="171" t="s">
        <v>8</v>
      </c>
      <c r="O12" s="183"/>
      <c r="P12" s="118"/>
      <c r="Q12" s="172"/>
      <c r="R12" s="171" t="s">
        <v>8</v>
      </c>
      <c r="S12" s="183"/>
      <c r="T12" s="118"/>
      <c r="U12" s="132"/>
      <c r="V12" s="410"/>
      <c r="W12" s="184"/>
      <c r="X12" s="185"/>
    </row>
    <row r="13" spans="1:24" x14ac:dyDescent="0.2">
      <c r="A13" s="410"/>
      <c r="B13" s="107" t="s">
        <v>3</v>
      </c>
      <c r="C13" s="105" t="s">
        <v>5</v>
      </c>
      <c r="D13" s="105" t="s">
        <v>10</v>
      </c>
      <c r="E13" s="106" t="s">
        <v>12</v>
      </c>
      <c r="F13" s="107" t="s">
        <v>3</v>
      </c>
      <c r="G13" s="105" t="s">
        <v>5</v>
      </c>
      <c r="H13" s="105" t="s">
        <v>10</v>
      </c>
      <c r="I13" s="106" t="s">
        <v>12</v>
      </c>
      <c r="J13" s="107" t="s">
        <v>3</v>
      </c>
      <c r="K13" s="105" t="s">
        <v>5</v>
      </c>
      <c r="L13" s="105" t="s">
        <v>10</v>
      </c>
      <c r="M13" s="106" t="s">
        <v>12</v>
      </c>
      <c r="N13" s="107" t="s">
        <v>3</v>
      </c>
      <c r="O13" s="105" t="s">
        <v>5</v>
      </c>
      <c r="P13" s="105" t="s">
        <v>10</v>
      </c>
      <c r="Q13" s="106" t="s">
        <v>12</v>
      </c>
      <c r="R13" s="107" t="s">
        <v>3</v>
      </c>
      <c r="S13" s="105" t="s">
        <v>5</v>
      </c>
      <c r="T13" s="105" t="s">
        <v>10</v>
      </c>
      <c r="U13" s="186" t="s">
        <v>12</v>
      </c>
      <c r="V13" s="410"/>
      <c r="W13" s="187" t="s">
        <v>10</v>
      </c>
      <c r="X13" s="188" t="s">
        <v>12</v>
      </c>
    </row>
    <row r="14" spans="1:24" ht="13.5" thickBot="1" x14ac:dyDescent="0.25">
      <c r="A14" s="410"/>
      <c r="B14" s="189" t="s">
        <v>4</v>
      </c>
      <c r="C14" s="190" t="s">
        <v>6</v>
      </c>
      <c r="D14" s="190" t="s">
        <v>11</v>
      </c>
      <c r="E14" s="188" t="s">
        <v>13</v>
      </c>
      <c r="F14" s="189" t="s">
        <v>4</v>
      </c>
      <c r="G14" s="190" t="s">
        <v>6</v>
      </c>
      <c r="H14" s="190" t="s">
        <v>11</v>
      </c>
      <c r="I14" s="188" t="s">
        <v>13</v>
      </c>
      <c r="J14" s="189" t="s">
        <v>4</v>
      </c>
      <c r="K14" s="190" t="s">
        <v>6</v>
      </c>
      <c r="L14" s="190" t="s">
        <v>11</v>
      </c>
      <c r="M14" s="188" t="s">
        <v>13</v>
      </c>
      <c r="N14" s="189" t="s">
        <v>4</v>
      </c>
      <c r="O14" s="190" t="s">
        <v>6</v>
      </c>
      <c r="P14" s="190" t="s">
        <v>11</v>
      </c>
      <c r="Q14" s="188" t="s">
        <v>13</v>
      </c>
      <c r="R14" s="189" t="s">
        <v>4</v>
      </c>
      <c r="S14" s="190" t="s">
        <v>6</v>
      </c>
      <c r="T14" s="190" t="s">
        <v>11</v>
      </c>
      <c r="U14" s="191" t="s">
        <v>13</v>
      </c>
      <c r="V14" s="410"/>
      <c r="W14" s="187" t="s">
        <v>11</v>
      </c>
      <c r="X14" s="188" t="s">
        <v>13</v>
      </c>
    </row>
    <row r="15" spans="1:24" s="29" customFormat="1" x14ac:dyDescent="0.2">
      <c r="A15" s="321">
        <f ca="1">INDIRECT(ADDRESS(Данные!$A7,4,1,1,"Данные"), 1)</f>
        <v>45280</v>
      </c>
      <c r="B15" s="120">
        <f ca="1">ROUND(INDIRECT(ADDRESS(Данные!$A7,B$1,1,1,"Данные"), 1),2)</f>
        <v>13695.28</v>
      </c>
      <c r="C15" s="347">
        <f ca="1">ROUND(INDIRECT(ADDRESS(Данные!$A7,C$1,1,1,"Данные"), 1),2)</f>
        <v>1461.5</v>
      </c>
      <c r="D15" s="121"/>
      <c r="E15" s="122"/>
      <c r="F15" s="192"/>
      <c r="G15" s="120"/>
      <c r="H15" s="121" t="s">
        <v>2</v>
      </c>
      <c r="I15" s="124" t="s">
        <v>2</v>
      </c>
      <c r="J15" s="119"/>
      <c r="K15" s="120"/>
      <c r="L15" s="121" t="s">
        <v>2</v>
      </c>
      <c r="M15" s="122" t="s">
        <v>2</v>
      </c>
      <c r="N15" s="192"/>
      <c r="O15" s="121"/>
      <c r="P15" s="121" t="s">
        <v>2</v>
      </c>
      <c r="Q15" s="124" t="s">
        <v>2</v>
      </c>
      <c r="R15" s="119"/>
      <c r="S15" s="120"/>
      <c r="T15" s="121" t="s">
        <v>2</v>
      </c>
      <c r="U15" s="122" t="s">
        <v>2</v>
      </c>
      <c r="V15" s="125">
        <f ca="1">$A15</f>
        <v>45280</v>
      </c>
      <c r="W15" s="334" t="s">
        <v>2</v>
      </c>
      <c r="X15" s="167" t="s">
        <v>2</v>
      </c>
    </row>
    <row r="16" spans="1:24" s="29" customFormat="1" x14ac:dyDescent="0.2">
      <c r="A16" s="324">
        <f ca="1">INDIRECT(ADDRESS(Данные!$A8,4,1,1,"Данные"), 1)</f>
        <v>45280.020833333336</v>
      </c>
      <c r="B16" s="353">
        <f ca="1">ROUND(INDIRECT(ADDRESS(Данные!$A8,B$1,1,1,"Данные"), 1),2)</f>
        <v>13695.47</v>
      </c>
      <c r="C16" s="353">
        <f ca="1">ROUND(INDIRECT(ADDRESS(Данные!$A8,C$1,1,1,"Данные"), 1),2)</f>
        <v>1461.51</v>
      </c>
      <c r="D16" s="152">
        <f ca="1">(B16-B15)*D$10</f>
        <v>341.99999999764259</v>
      </c>
      <c r="E16" s="196">
        <f ca="1">(C16-C15)*D$10</f>
        <v>17.999999999983629</v>
      </c>
      <c r="F16" s="123"/>
      <c r="G16" s="129"/>
      <c r="H16" s="128"/>
      <c r="I16" s="264"/>
      <c r="J16" s="127"/>
      <c r="K16" s="129"/>
      <c r="L16" s="128"/>
      <c r="M16" s="292"/>
      <c r="N16" s="123"/>
      <c r="O16" s="128"/>
      <c r="P16" s="128"/>
      <c r="Q16" s="264"/>
      <c r="R16" s="127"/>
      <c r="S16" s="129"/>
      <c r="T16" s="128"/>
      <c r="U16" s="292"/>
      <c r="V16" s="294">
        <f t="shared" ref="V16:V63" ca="1" si="0">$A16</f>
        <v>45280.020833333336</v>
      </c>
      <c r="W16" s="335">
        <f ca="1">D16+H16+L16+P16+T16</f>
        <v>341.99999999764259</v>
      </c>
      <c r="X16" s="197">
        <f ca="1">E16+I16+M16+Q16+U16</f>
        <v>17.999999999983629</v>
      </c>
    </row>
    <row r="17" spans="1:24" s="29" customFormat="1" x14ac:dyDescent="0.2">
      <c r="A17" s="324">
        <f ca="1">INDIRECT(ADDRESS(Данные!$A9,4,1,1,"Данные"), 1)</f>
        <v>45280.041666666664</v>
      </c>
      <c r="B17" s="353">
        <f ca="1">ROUND(INDIRECT(ADDRESS(Данные!$A9,B$1,1,1,"Данные"), 1),2)</f>
        <v>13695.65</v>
      </c>
      <c r="C17" s="353">
        <f ca="1">ROUND(INDIRECT(ADDRESS(Данные!$A9,C$1,1,1,"Данные"), 1),2)</f>
        <v>1461.52</v>
      </c>
      <c r="D17" s="152">
        <f ca="1">(B17-B15)*D$10</f>
        <v>665.99999999816646</v>
      </c>
      <c r="E17" s="196">
        <f ca="1">(C17-C15)*D$10</f>
        <v>35.999999999967258</v>
      </c>
      <c r="F17" s="123"/>
      <c r="G17" s="129"/>
      <c r="H17" s="152">
        <f>(F17-F15)*H10</f>
        <v>0</v>
      </c>
      <c r="I17" s="195">
        <f>(G17-G15)*I10</f>
        <v>0</v>
      </c>
      <c r="J17" s="127"/>
      <c r="K17" s="129"/>
      <c r="L17" s="152">
        <f>(J17-J15)*L10</f>
        <v>0</v>
      </c>
      <c r="M17" s="196">
        <f>(K17-K15)*M10</f>
        <v>0</v>
      </c>
      <c r="N17" s="123"/>
      <c r="O17" s="128"/>
      <c r="P17" s="152">
        <f>(N17-N15)*P10</f>
        <v>0</v>
      </c>
      <c r="Q17" s="195">
        <f>(O17-O15)*Q10</f>
        <v>0</v>
      </c>
      <c r="R17" s="127"/>
      <c r="S17" s="129"/>
      <c r="T17" s="152">
        <f>(R17-R15)*T10</f>
        <v>0</v>
      </c>
      <c r="U17" s="196">
        <f>(S17-S15)*U10</f>
        <v>0</v>
      </c>
      <c r="V17" s="294">
        <f t="shared" ca="1" si="0"/>
        <v>45280.041666666664</v>
      </c>
      <c r="W17" s="335">
        <f t="shared" ref="W17:X63" ca="1" si="1">D17+H17+L17+P17+T17</f>
        <v>665.99999999816646</v>
      </c>
      <c r="X17" s="197">
        <f t="shared" ca="1" si="1"/>
        <v>35.999999999967258</v>
      </c>
    </row>
    <row r="18" spans="1:24" s="29" customFormat="1" x14ac:dyDescent="0.2">
      <c r="A18" s="324">
        <f ca="1">INDIRECT(ADDRESS(Данные!$A10,4,1,1,"Данные"), 1)</f>
        <v>45280.0625</v>
      </c>
      <c r="B18" s="353">
        <f ca="1">ROUND(INDIRECT(ADDRESS(Данные!$A10,B$1,1,1,"Данные"), 1),2)</f>
        <v>13695.83</v>
      </c>
      <c r="C18" s="353">
        <f ca="1">ROUND(INDIRECT(ADDRESS(Данные!$A10,C$1,1,1,"Данные"), 1),2)</f>
        <v>1461.53</v>
      </c>
      <c r="D18" s="152">
        <f ca="1">(B18-B17)*D$10</f>
        <v>324.00000000052387</v>
      </c>
      <c r="E18" s="196">
        <f ca="1">(C18-C17)*D$10</f>
        <v>17.999999999983629</v>
      </c>
      <c r="F18" s="123"/>
      <c r="G18" s="129"/>
      <c r="H18" s="152"/>
      <c r="I18" s="195"/>
      <c r="J18" s="127"/>
      <c r="K18" s="129"/>
      <c r="L18" s="152"/>
      <c r="M18" s="196"/>
      <c r="N18" s="123"/>
      <c r="O18" s="128"/>
      <c r="P18" s="152"/>
      <c r="Q18" s="195"/>
      <c r="R18" s="127"/>
      <c r="S18" s="129"/>
      <c r="T18" s="152"/>
      <c r="U18" s="196"/>
      <c r="V18" s="294">
        <f t="shared" ca="1" si="0"/>
        <v>45280.0625</v>
      </c>
      <c r="W18" s="335">
        <f t="shared" ca="1" si="1"/>
        <v>324.00000000052387</v>
      </c>
      <c r="X18" s="197">
        <f t="shared" ca="1" si="1"/>
        <v>17.999999999983629</v>
      </c>
    </row>
    <row r="19" spans="1:24" s="29" customFormat="1" x14ac:dyDescent="0.2">
      <c r="A19" s="324">
        <f ca="1">INDIRECT(ADDRESS(Данные!$A11,4,1,1,"Данные"), 1)</f>
        <v>45280.083333333336</v>
      </c>
      <c r="B19" s="353">
        <f ca="1">ROUND(INDIRECT(ADDRESS(Данные!$A11,B$1,1,1,"Данные"), 1),2)</f>
        <v>13696.02</v>
      </c>
      <c r="C19" s="353">
        <f ca="1">ROUND(INDIRECT(ADDRESS(Данные!$A11,C$1,1,1,"Данные"), 1),2)</f>
        <v>1461.55</v>
      </c>
      <c r="D19" s="152">
        <f ca="1">(B19-B17)*D$10</f>
        <v>666.00000000144064</v>
      </c>
      <c r="E19" s="196">
        <f ca="1">(C19-C17)*D$10</f>
        <v>53.999999999950887</v>
      </c>
      <c r="F19" s="123"/>
      <c r="G19" s="129"/>
      <c r="H19" s="152">
        <f>(F19-F17)*H10</f>
        <v>0</v>
      </c>
      <c r="I19" s="195">
        <f>(G19-G17)*I10</f>
        <v>0</v>
      </c>
      <c r="J19" s="127"/>
      <c r="K19" s="129"/>
      <c r="L19" s="152">
        <f>(J19-J17)*L10</f>
        <v>0</v>
      </c>
      <c r="M19" s="196">
        <f>(K19-K17)*M10</f>
        <v>0</v>
      </c>
      <c r="N19" s="123"/>
      <c r="O19" s="128"/>
      <c r="P19" s="152">
        <f>(N19-N17)*P10</f>
        <v>0</v>
      </c>
      <c r="Q19" s="195">
        <f>(O19-O17)*Q10</f>
        <v>0</v>
      </c>
      <c r="R19" s="127"/>
      <c r="S19" s="129"/>
      <c r="T19" s="152">
        <f>(R19-R17)*T10</f>
        <v>0</v>
      </c>
      <c r="U19" s="196">
        <f>(S19-S17)*U10</f>
        <v>0</v>
      </c>
      <c r="V19" s="294">
        <f t="shared" ca="1" si="0"/>
        <v>45280.083333333336</v>
      </c>
      <c r="W19" s="335">
        <f t="shared" ca="1" si="1"/>
        <v>666.00000000144064</v>
      </c>
      <c r="X19" s="197">
        <f t="shared" ca="1" si="1"/>
        <v>53.999999999950887</v>
      </c>
    </row>
    <row r="20" spans="1:24" s="29" customFormat="1" x14ac:dyDescent="0.2">
      <c r="A20" s="324">
        <f ca="1">INDIRECT(ADDRESS(Данные!$A12,4,1,1,"Данные"), 1)</f>
        <v>45280.104166666664</v>
      </c>
      <c r="B20" s="353">
        <f ca="1">ROUND(INDIRECT(ADDRESS(Данные!$A12,B$1,1,1,"Данные"), 1),2)</f>
        <v>13696.21</v>
      </c>
      <c r="C20" s="353">
        <f ca="1">ROUND(INDIRECT(ADDRESS(Данные!$A12,C$1,1,1,"Данные"), 1),2)</f>
        <v>1461.56</v>
      </c>
      <c r="D20" s="152">
        <f ca="1">(B20-B19)*D$10</f>
        <v>341.99999999764259</v>
      </c>
      <c r="E20" s="196">
        <f ca="1">(C20-C19)*D$10</f>
        <v>17.999999999983629</v>
      </c>
      <c r="F20" s="123"/>
      <c r="G20" s="129"/>
      <c r="H20" s="152"/>
      <c r="I20" s="195"/>
      <c r="J20" s="127"/>
      <c r="K20" s="129"/>
      <c r="L20" s="152"/>
      <c r="M20" s="196"/>
      <c r="N20" s="123"/>
      <c r="O20" s="128"/>
      <c r="P20" s="152"/>
      <c r="Q20" s="195"/>
      <c r="R20" s="127"/>
      <c r="S20" s="129"/>
      <c r="T20" s="152"/>
      <c r="U20" s="196"/>
      <c r="V20" s="294">
        <f t="shared" ca="1" si="0"/>
        <v>45280.104166666664</v>
      </c>
      <c r="W20" s="335">
        <f t="shared" ca="1" si="1"/>
        <v>341.99999999764259</v>
      </c>
      <c r="X20" s="197">
        <f t="shared" ca="1" si="1"/>
        <v>17.999999999983629</v>
      </c>
    </row>
    <row r="21" spans="1:24" s="29" customFormat="1" x14ac:dyDescent="0.2">
      <c r="A21" s="324">
        <f ca="1">INDIRECT(ADDRESS(Данные!$A13,4,1,1,"Данные"), 1)</f>
        <v>45280.125</v>
      </c>
      <c r="B21" s="353">
        <f ca="1">ROUND(INDIRECT(ADDRESS(Данные!$A13,B$1,1,1,"Данные"), 1),2)</f>
        <v>13696.39</v>
      </c>
      <c r="C21" s="353">
        <f ca="1">ROUND(INDIRECT(ADDRESS(Данные!$A13,C$1,1,1,"Данные"), 1),2)</f>
        <v>1461.57</v>
      </c>
      <c r="D21" s="152">
        <f ca="1">(B21-B19)*D$10</f>
        <v>665.99999999816646</v>
      </c>
      <c r="E21" s="196">
        <f ca="1">(C21-C19)*D$10</f>
        <v>35.999999999967258</v>
      </c>
      <c r="F21" s="123"/>
      <c r="G21" s="129"/>
      <c r="H21" s="152">
        <f>(F21-F19)*H10</f>
        <v>0</v>
      </c>
      <c r="I21" s="195">
        <f>(G21-G19)*I10</f>
        <v>0</v>
      </c>
      <c r="J21" s="127"/>
      <c r="K21" s="129"/>
      <c r="L21" s="152">
        <f>(J21-J19)*L10</f>
        <v>0</v>
      </c>
      <c r="M21" s="196">
        <f>(K21-K19)*M10</f>
        <v>0</v>
      </c>
      <c r="N21" s="123"/>
      <c r="O21" s="128"/>
      <c r="P21" s="152">
        <f>(N21-N19)*P10</f>
        <v>0</v>
      </c>
      <c r="Q21" s="195">
        <f>(O21-O19)*Q10</f>
        <v>0</v>
      </c>
      <c r="R21" s="127"/>
      <c r="S21" s="129"/>
      <c r="T21" s="152">
        <f>(R21-R19)*T10</f>
        <v>0</v>
      </c>
      <c r="U21" s="196">
        <f>(S21-S19)*U10</f>
        <v>0</v>
      </c>
      <c r="V21" s="294">
        <f t="shared" ca="1" si="0"/>
        <v>45280.125</v>
      </c>
      <c r="W21" s="335">
        <f t="shared" ca="1" si="1"/>
        <v>665.99999999816646</v>
      </c>
      <c r="X21" s="197">
        <f t="shared" ca="1" si="1"/>
        <v>35.999999999967258</v>
      </c>
    </row>
    <row r="22" spans="1:24" s="29" customFormat="1" x14ac:dyDescent="0.2">
      <c r="A22" s="324">
        <f ca="1">INDIRECT(ADDRESS(Данные!$A14,4,1,1,"Данные"), 1)</f>
        <v>45280.145833333336</v>
      </c>
      <c r="B22" s="353">
        <f ca="1">ROUND(INDIRECT(ADDRESS(Данные!$A14,B$1,1,1,"Данные"), 1),2)</f>
        <v>13696.57</v>
      </c>
      <c r="C22" s="353">
        <f ca="1">ROUND(INDIRECT(ADDRESS(Данные!$A14,C$1,1,1,"Данные"), 1),2)</f>
        <v>1461.59</v>
      </c>
      <c r="D22" s="152">
        <f ca="1">(B22-B21)*D$10</f>
        <v>324.00000000052387</v>
      </c>
      <c r="E22" s="196">
        <f ca="1">(C22-C21)*D$10</f>
        <v>35.999999999967258</v>
      </c>
      <c r="F22" s="123"/>
      <c r="G22" s="129"/>
      <c r="H22" s="152"/>
      <c r="I22" s="195"/>
      <c r="J22" s="127"/>
      <c r="K22" s="129"/>
      <c r="L22" s="152"/>
      <c r="M22" s="196"/>
      <c r="N22" s="123"/>
      <c r="O22" s="128"/>
      <c r="P22" s="152"/>
      <c r="Q22" s="195"/>
      <c r="R22" s="127"/>
      <c r="S22" s="129"/>
      <c r="T22" s="152"/>
      <c r="U22" s="196"/>
      <c r="V22" s="294">
        <f t="shared" ca="1" si="0"/>
        <v>45280.145833333336</v>
      </c>
      <c r="W22" s="335">
        <f t="shared" ca="1" si="1"/>
        <v>324.00000000052387</v>
      </c>
      <c r="X22" s="197">
        <f t="shared" ca="1" si="1"/>
        <v>35.999999999967258</v>
      </c>
    </row>
    <row r="23" spans="1:24" s="29" customFormat="1" x14ac:dyDescent="0.2">
      <c r="A23" s="324">
        <f ca="1">INDIRECT(ADDRESS(Данные!$A15,4,1,1,"Данные"), 1)</f>
        <v>45280.166666666664</v>
      </c>
      <c r="B23" s="353">
        <f ca="1">ROUND(INDIRECT(ADDRESS(Данные!$A15,B$1,1,1,"Данные"), 1),2)</f>
        <v>13696.74</v>
      </c>
      <c r="C23" s="353">
        <f ca="1">ROUND(INDIRECT(ADDRESS(Данные!$A15,C$1,1,1,"Данные"), 1),2)</f>
        <v>1461.6</v>
      </c>
      <c r="D23" s="152">
        <f ca="1">(B23-B21)*D$10</f>
        <v>630.00000000065484</v>
      </c>
      <c r="E23" s="196">
        <f ca="1">(C23-C21)*D$10</f>
        <v>53.999999999950887</v>
      </c>
      <c r="F23" s="123"/>
      <c r="G23" s="129"/>
      <c r="H23" s="152">
        <f>(F23-F21)*H10</f>
        <v>0</v>
      </c>
      <c r="I23" s="195">
        <f>(G23-G21)*I10</f>
        <v>0</v>
      </c>
      <c r="J23" s="127"/>
      <c r="K23" s="129"/>
      <c r="L23" s="152">
        <f>(J23-J21)*L10</f>
        <v>0</v>
      </c>
      <c r="M23" s="196">
        <f>(K23-K21)*M10</f>
        <v>0</v>
      </c>
      <c r="N23" s="123"/>
      <c r="O23" s="128"/>
      <c r="P23" s="152">
        <f>(N23-N21)*P10</f>
        <v>0</v>
      </c>
      <c r="Q23" s="195">
        <f>(O23-O21)*Q10</f>
        <v>0</v>
      </c>
      <c r="R23" s="127"/>
      <c r="S23" s="129"/>
      <c r="T23" s="152">
        <f>(R23-R21)*T10</f>
        <v>0</v>
      </c>
      <c r="U23" s="196">
        <f>(S23-S21)*U10</f>
        <v>0</v>
      </c>
      <c r="V23" s="294">
        <f t="shared" ca="1" si="0"/>
        <v>45280.166666666664</v>
      </c>
      <c r="W23" s="335">
        <f t="shared" ca="1" si="1"/>
        <v>630.00000000065484</v>
      </c>
      <c r="X23" s="197">
        <f t="shared" ca="1" si="1"/>
        <v>53.999999999950887</v>
      </c>
    </row>
    <row r="24" spans="1:24" s="29" customFormat="1" x14ac:dyDescent="0.2">
      <c r="A24" s="324">
        <f ca="1">INDIRECT(ADDRESS(Данные!$A16,4,1,1,"Данные"), 1)</f>
        <v>45280.1875</v>
      </c>
      <c r="B24" s="353">
        <f ca="1">ROUND(INDIRECT(ADDRESS(Данные!$A16,B$1,1,1,"Данные"), 1),2)</f>
        <v>13696.91</v>
      </c>
      <c r="C24" s="353">
        <f ca="1">ROUND(INDIRECT(ADDRESS(Данные!$A16,C$1,1,1,"Данные"), 1),2)</f>
        <v>1461.61</v>
      </c>
      <c r="D24" s="152">
        <f ca="1">(B24-B23)*D$10</f>
        <v>306.00000000013097</v>
      </c>
      <c r="E24" s="196">
        <f ca="1">(C24-C23)*D$10</f>
        <v>17.999999999983629</v>
      </c>
      <c r="F24" s="123"/>
      <c r="G24" s="129"/>
      <c r="H24" s="152"/>
      <c r="I24" s="195"/>
      <c r="J24" s="127"/>
      <c r="K24" s="129"/>
      <c r="L24" s="152"/>
      <c r="M24" s="196"/>
      <c r="N24" s="123"/>
      <c r="O24" s="128"/>
      <c r="P24" s="152"/>
      <c r="Q24" s="195"/>
      <c r="R24" s="127"/>
      <c r="S24" s="129"/>
      <c r="T24" s="152"/>
      <c r="U24" s="196"/>
      <c r="V24" s="294">
        <f t="shared" ca="1" si="0"/>
        <v>45280.1875</v>
      </c>
      <c r="W24" s="335">
        <f t="shared" ca="1" si="1"/>
        <v>306.00000000013097</v>
      </c>
      <c r="X24" s="197">
        <f t="shared" ca="1" si="1"/>
        <v>17.999999999983629</v>
      </c>
    </row>
    <row r="25" spans="1:24" s="29" customFormat="1" x14ac:dyDescent="0.2">
      <c r="A25" s="324">
        <f ca="1">INDIRECT(ADDRESS(Данные!$A17,4,1,1,"Данные"), 1)</f>
        <v>45280.208333333336</v>
      </c>
      <c r="B25" s="353">
        <f ca="1">ROUND(INDIRECT(ADDRESS(Данные!$A17,B$1,1,1,"Данные"), 1),2)</f>
        <v>13697.09</v>
      </c>
      <c r="C25" s="353">
        <f ca="1">ROUND(INDIRECT(ADDRESS(Данные!$A17,C$1,1,1,"Данные"), 1),2)</f>
        <v>1461.63</v>
      </c>
      <c r="D25" s="152">
        <f ca="1">(B25-B23)*D$10</f>
        <v>630.00000000065484</v>
      </c>
      <c r="E25" s="196">
        <f ca="1">(C25-C23)*D$10</f>
        <v>54.00000000036016</v>
      </c>
      <c r="F25" s="123"/>
      <c r="G25" s="129"/>
      <c r="H25" s="152">
        <f>(F25-F23)*H10</f>
        <v>0</v>
      </c>
      <c r="I25" s="195">
        <f>(G25-G23)*I10</f>
        <v>0</v>
      </c>
      <c r="J25" s="127"/>
      <c r="K25" s="129"/>
      <c r="L25" s="152">
        <f>(J25-J23)*L10</f>
        <v>0</v>
      </c>
      <c r="M25" s="196">
        <f>(K25-K23)*M10</f>
        <v>0</v>
      </c>
      <c r="N25" s="123"/>
      <c r="O25" s="128"/>
      <c r="P25" s="152">
        <f>(N25-N23)*P10</f>
        <v>0</v>
      </c>
      <c r="Q25" s="195">
        <f>(O25-O23)*Q10</f>
        <v>0</v>
      </c>
      <c r="R25" s="127"/>
      <c r="S25" s="129"/>
      <c r="T25" s="152">
        <f>(R25-R23)*T10</f>
        <v>0</v>
      </c>
      <c r="U25" s="196">
        <f>(S25-S23)*U10</f>
        <v>0</v>
      </c>
      <c r="V25" s="294">
        <f t="shared" ca="1" si="0"/>
        <v>45280.208333333336</v>
      </c>
      <c r="W25" s="335">
        <f t="shared" ca="1" si="1"/>
        <v>630.00000000065484</v>
      </c>
      <c r="X25" s="197">
        <f t="shared" ca="1" si="1"/>
        <v>54.00000000036016</v>
      </c>
    </row>
    <row r="26" spans="1:24" s="29" customFormat="1" x14ac:dyDescent="0.2">
      <c r="A26" s="324">
        <f ca="1">INDIRECT(ADDRESS(Данные!$A18,4,1,1,"Данные"), 1)</f>
        <v>45280.229166666664</v>
      </c>
      <c r="B26" s="353">
        <f ca="1">ROUND(INDIRECT(ADDRESS(Данные!$A18,B$1,1,1,"Данные"), 1),2)</f>
        <v>13697.26</v>
      </c>
      <c r="C26" s="353">
        <f ca="1">ROUND(INDIRECT(ADDRESS(Данные!$A18,C$1,1,1,"Данные"), 1),2)</f>
        <v>1461.64</v>
      </c>
      <c r="D26" s="152">
        <f ca="1">(B26-B25)*D$10</f>
        <v>306.00000000013097</v>
      </c>
      <c r="E26" s="196">
        <f ca="1">(C26-C25)*D$10</f>
        <v>17.999999999983629</v>
      </c>
      <c r="F26" s="123"/>
      <c r="G26" s="129"/>
      <c r="H26" s="152"/>
      <c r="I26" s="195"/>
      <c r="J26" s="127"/>
      <c r="K26" s="129"/>
      <c r="L26" s="152"/>
      <c r="M26" s="196"/>
      <c r="N26" s="123"/>
      <c r="O26" s="128"/>
      <c r="P26" s="152"/>
      <c r="Q26" s="195"/>
      <c r="R26" s="127"/>
      <c r="S26" s="129"/>
      <c r="T26" s="152"/>
      <c r="U26" s="196"/>
      <c r="V26" s="294">
        <f t="shared" ca="1" si="0"/>
        <v>45280.229166666664</v>
      </c>
      <c r="W26" s="335">
        <f t="shared" ca="1" si="1"/>
        <v>306.00000000013097</v>
      </c>
      <c r="X26" s="197">
        <f t="shared" ca="1" si="1"/>
        <v>17.999999999983629</v>
      </c>
    </row>
    <row r="27" spans="1:24" s="29" customFormat="1" x14ac:dyDescent="0.2">
      <c r="A27" s="324">
        <f ca="1">INDIRECT(ADDRESS(Данные!$A19,4,1,1,"Данные"), 1)</f>
        <v>45280.25</v>
      </c>
      <c r="B27" s="353">
        <f ca="1">ROUND(INDIRECT(ADDRESS(Данные!$A19,B$1,1,1,"Данные"), 1),2)</f>
        <v>13697.44</v>
      </c>
      <c r="C27" s="353">
        <f ca="1">ROUND(INDIRECT(ADDRESS(Данные!$A19,C$1,1,1,"Данные"), 1),2)</f>
        <v>1461.65</v>
      </c>
      <c r="D27" s="152">
        <f ca="1">(B27-B25)*D$10</f>
        <v>630.00000000065484</v>
      </c>
      <c r="E27" s="196">
        <f ca="1">(C27-C25)*D$10</f>
        <v>35.999999999967258</v>
      </c>
      <c r="F27" s="123"/>
      <c r="G27" s="129"/>
      <c r="H27" s="152">
        <f>(F27-F25)*H10</f>
        <v>0</v>
      </c>
      <c r="I27" s="195">
        <f>(G27-G25)*I10</f>
        <v>0</v>
      </c>
      <c r="J27" s="127"/>
      <c r="K27" s="129"/>
      <c r="L27" s="152">
        <f>(J27-J25)*L10</f>
        <v>0</v>
      </c>
      <c r="M27" s="196">
        <f>(K27-K25)*M10</f>
        <v>0</v>
      </c>
      <c r="N27" s="123"/>
      <c r="O27" s="128"/>
      <c r="P27" s="152">
        <f>(N27-N25)*P10</f>
        <v>0</v>
      </c>
      <c r="Q27" s="195">
        <f>(O27-O25)*Q10</f>
        <v>0</v>
      </c>
      <c r="R27" s="127"/>
      <c r="S27" s="129"/>
      <c r="T27" s="152">
        <f>(R27-R25)*T10</f>
        <v>0</v>
      </c>
      <c r="U27" s="196">
        <f>(S27-S25)*U10</f>
        <v>0</v>
      </c>
      <c r="V27" s="294">
        <f t="shared" ca="1" si="0"/>
        <v>45280.25</v>
      </c>
      <c r="W27" s="335">
        <f t="shared" ca="1" si="1"/>
        <v>630.00000000065484</v>
      </c>
      <c r="X27" s="197">
        <f t="shared" ca="1" si="1"/>
        <v>35.999999999967258</v>
      </c>
    </row>
    <row r="28" spans="1:24" s="29" customFormat="1" x14ac:dyDescent="0.2">
      <c r="A28" s="324">
        <f ca="1">INDIRECT(ADDRESS(Данные!$A20,4,1,1,"Данные"), 1)</f>
        <v>45280.270833333336</v>
      </c>
      <c r="B28" s="353">
        <f ca="1">ROUND(INDIRECT(ADDRESS(Данные!$A20,B$1,1,1,"Данные"), 1),2)</f>
        <v>13697.61</v>
      </c>
      <c r="C28" s="353">
        <f ca="1">ROUND(INDIRECT(ADDRESS(Данные!$A20,C$1,1,1,"Данные"), 1),2)</f>
        <v>1461.66</v>
      </c>
      <c r="D28" s="152">
        <f ca="1">(B28-B27)*D$10</f>
        <v>306.00000000013097</v>
      </c>
      <c r="E28" s="196">
        <f ca="1">(C28-C27)*D$10</f>
        <v>17.999999999983629</v>
      </c>
      <c r="F28" s="123"/>
      <c r="G28" s="129"/>
      <c r="H28" s="152"/>
      <c r="I28" s="195"/>
      <c r="J28" s="127"/>
      <c r="K28" s="129"/>
      <c r="L28" s="152"/>
      <c r="M28" s="196"/>
      <c r="N28" s="123"/>
      <c r="O28" s="128"/>
      <c r="P28" s="152"/>
      <c r="Q28" s="195"/>
      <c r="R28" s="127"/>
      <c r="S28" s="129"/>
      <c r="T28" s="152"/>
      <c r="U28" s="196"/>
      <c r="V28" s="294">
        <f t="shared" ca="1" si="0"/>
        <v>45280.270833333336</v>
      </c>
      <c r="W28" s="335">
        <f t="shared" ca="1" si="1"/>
        <v>306.00000000013097</v>
      </c>
      <c r="X28" s="197">
        <f t="shared" ca="1" si="1"/>
        <v>17.999999999983629</v>
      </c>
    </row>
    <row r="29" spans="1:24" s="29" customFormat="1" x14ac:dyDescent="0.2">
      <c r="A29" s="324">
        <f ca="1">INDIRECT(ADDRESS(Данные!$A21,4,1,1,"Данные"), 1)</f>
        <v>45280.291666666664</v>
      </c>
      <c r="B29" s="353">
        <f ca="1">ROUND(INDIRECT(ADDRESS(Данные!$A21,B$1,1,1,"Данные"), 1),2)</f>
        <v>13697.78</v>
      </c>
      <c r="C29" s="353">
        <f ca="1">ROUND(INDIRECT(ADDRESS(Данные!$A21,C$1,1,1,"Данные"), 1),2)</f>
        <v>1461.67</v>
      </c>
      <c r="D29" s="152">
        <f ca="1">(B29-B27)*D$10</f>
        <v>612.00000000026193</v>
      </c>
      <c r="E29" s="196">
        <f ca="1">(C29-C27)*D$10</f>
        <v>35.999999999967258</v>
      </c>
      <c r="F29" s="123"/>
      <c r="G29" s="129"/>
      <c r="H29" s="152">
        <f>(F29-F27)*H10</f>
        <v>0</v>
      </c>
      <c r="I29" s="195">
        <f>(G29-G27)*I10</f>
        <v>0</v>
      </c>
      <c r="J29" s="127"/>
      <c r="K29" s="129"/>
      <c r="L29" s="152">
        <f>(J29-J27)*L10</f>
        <v>0</v>
      </c>
      <c r="M29" s="196">
        <f>(K29-K27)*M10</f>
        <v>0</v>
      </c>
      <c r="N29" s="123"/>
      <c r="O29" s="128"/>
      <c r="P29" s="152">
        <f>(N29-N27)*P10</f>
        <v>0</v>
      </c>
      <c r="Q29" s="195">
        <f>(O29-O27)*Q10</f>
        <v>0</v>
      </c>
      <c r="R29" s="127"/>
      <c r="S29" s="129"/>
      <c r="T29" s="152">
        <f>(R29-R27)*T10</f>
        <v>0</v>
      </c>
      <c r="U29" s="196">
        <f>(S29-S27)*U10</f>
        <v>0</v>
      </c>
      <c r="V29" s="294">
        <f t="shared" ca="1" si="0"/>
        <v>45280.291666666664</v>
      </c>
      <c r="W29" s="335">
        <f t="shared" ca="1" si="1"/>
        <v>612.00000000026193</v>
      </c>
      <c r="X29" s="197">
        <f t="shared" ca="1" si="1"/>
        <v>35.999999999967258</v>
      </c>
    </row>
    <row r="30" spans="1:24" s="29" customFormat="1" x14ac:dyDescent="0.2">
      <c r="A30" s="324">
        <f ca="1">INDIRECT(ADDRESS(Данные!$A22,4,1,1,"Данные"), 1)</f>
        <v>45280.3125</v>
      </c>
      <c r="B30" s="353">
        <f ca="1">ROUND(INDIRECT(ADDRESS(Данные!$A22,B$1,1,1,"Данные"), 1),2)</f>
        <v>13697.94</v>
      </c>
      <c r="C30" s="353">
        <f ca="1">ROUND(INDIRECT(ADDRESS(Данные!$A22,C$1,1,1,"Данные"), 1),2)</f>
        <v>1461.69</v>
      </c>
      <c r="D30" s="152">
        <f ca="1">(B30-B29)*D$10</f>
        <v>287.99999999973807</v>
      </c>
      <c r="E30" s="196">
        <f ca="1">(C30-C29)*D$10</f>
        <v>35.999999999967258</v>
      </c>
      <c r="F30" s="123"/>
      <c r="G30" s="129"/>
      <c r="H30" s="152"/>
      <c r="I30" s="195"/>
      <c r="J30" s="127"/>
      <c r="K30" s="129"/>
      <c r="L30" s="152"/>
      <c r="M30" s="196"/>
      <c r="N30" s="123"/>
      <c r="O30" s="128"/>
      <c r="P30" s="152"/>
      <c r="Q30" s="195"/>
      <c r="R30" s="127"/>
      <c r="S30" s="129"/>
      <c r="T30" s="152"/>
      <c r="U30" s="196"/>
      <c r="V30" s="294">
        <f t="shared" ca="1" si="0"/>
        <v>45280.3125</v>
      </c>
      <c r="W30" s="335">
        <f t="shared" ca="1" si="1"/>
        <v>287.99999999973807</v>
      </c>
      <c r="X30" s="197">
        <f t="shared" ca="1" si="1"/>
        <v>35.999999999967258</v>
      </c>
    </row>
    <row r="31" spans="1:24" s="29" customFormat="1" x14ac:dyDescent="0.2">
      <c r="A31" s="324">
        <f ca="1">INDIRECT(ADDRESS(Данные!$A23,4,1,1,"Данные"), 1)</f>
        <v>45280.333333333336</v>
      </c>
      <c r="B31" s="353">
        <f ca="1">ROUND(INDIRECT(ADDRESS(Данные!$A23,B$1,1,1,"Данные"), 1),2)</f>
        <v>13698.11</v>
      </c>
      <c r="C31" s="353">
        <f ca="1">ROUND(INDIRECT(ADDRESS(Данные!$A23,C$1,1,1,"Данные"), 1),2)</f>
        <v>1461.7</v>
      </c>
      <c r="D31" s="152">
        <f ca="1">(B31-B29)*D$10</f>
        <v>593.99999999986903</v>
      </c>
      <c r="E31" s="196">
        <f ca="1">(C31-C29)*D$10</f>
        <v>53.999999999950887</v>
      </c>
      <c r="F31" s="123"/>
      <c r="G31" s="129"/>
      <c r="H31" s="152">
        <f>(F31-F29)*H10</f>
        <v>0</v>
      </c>
      <c r="I31" s="195">
        <f>(G31-G29)*I10</f>
        <v>0</v>
      </c>
      <c r="J31" s="127"/>
      <c r="K31" s="129"/>
      <c r="L31" s="152">
        <f>(J31-J29)*L10</f>
        <v>0</v>
      </c>
      <c r="M31" s="196">
        <f>(K31-K29)*M10</f>
        <v>0</v>
      </c>
      <c r="N31" s="123"/>
      <c r="O31" s="128"/>
      <c r="P31" s="152">
        <f>(N31-N29)*P10</f>
        <v>0</v>
      </c>
      <c r="Q31" s="195">
        <f>(O31-O29)*Q10</f>
        <v>0</v>
      </c>
      <c r="R31" s="127"/>
      <c r="S31" s="129"/>
      <c r="T31" s="152">
        <f>(R31-R29)*T10</f>
        <v>0</v>
      </c>
      <c r="U31" s="196">
        <f>(S31-S29)*U10</f>
        <v>0</v>
      </c>
      <c r="V31" s="294">
        <f t="shared" ca="1" si="0"/>
        <v>45280.333333333336</v>
      </c>
      <c r="W31" s="335">
        <f t="shared" ca="1" si="1"/>
        <v>593.99999999986903</v>
      </c>
      <c r="X31" s="197">
        <f t="shared" ca="1" si="1"/>
        <v>53.999999999950887</v>
      </c>
    </row>
    <row r="32" spans="1:24" s="29" customFormat="1" x14ac:dyDescent="0.2">
      <c r="A32" s="324">
        <f ca="1">INDIRECT(ADDRESS(Данные!$A24,4,1,1,"Данные"), 1)</f>
        <v>45280.354166666664</v>
      </c>
      <c r="B32" s="353">
        <f ca="1">ROUND(INDIRECT(ADDRESS(Данные!$A24,B$1,1,1,"Данные"), 1),2)</f>
        <v>13698.28</v>
      </c>
      <c r="C32" s="353">
        <f ca="1">ROUND(INDIRECT(ADDRESS(Данные!$A24,C$1,1,1,"Данные"), 1),2)</f>
        <v>1461.71</v>
      </c>
      <c r="D32" s="152">
        <f ca="1">(B32-B31)*D$10</f>
        <v>306.00000000013097</v>
      </c>
      <c r="E32" s="196">
        <f ca="1">(C32-C31)*D$10</f>
        <v>17.999999999983629</v>
      </c>
      <c r="F32" s="123"/>
      <c r="G32" s="129"/>
      <c r="H32" s="152"/>
      <c r="I32" s="195"/>
      <c r="J32" s="127"/>
      <c r="K32" s="129"/>
      <c r="L32" s="152"/>
      <c r="M32" s="196"/>
      <c r="N32" s="123"/>
      <c r="O32" s="128"/>
      <c r="P32" s="152"/>
      <c r="Q32" s="195"/>
      <c r="R32" s="127"/>
      <c r="S32" s="129"/>
      <c r="T32" s="152"/>
      <c r="U32" s="196"/>
      <c r="V32" s="294">
        <f t="shared" ca="1" si="0"/>
        <v>45280.354166666664</v>
      </c>
      <c r="W32" s="335">
        <f t="shared" ca="1" si="1"/>
        <v>306.00000000013097</v>
      </c>
      <c r="X32" s="197">
        <f t="shared" ca="1" si="1"/>
        <v>17.999999999983629</v>
      </c>
    </row>
    <row r="33" spans="1:24" s="29" customFormat="1" x14ac:dyDescent="0.2">
      <c r="A33" s="324">
        <f ca="1">INDIRECT(ADDRESS(Данные!$A25,4,1,1,"Данные"), 1)</f>
        <v>45280.375</v>
      </c>
      <c r="B33" s="353">
        <f ca="1">ROUND(INDIRECT(ADDRESS(Данные!$A25,B$1,1,1,"Данные"), 1),2)</f>
        <v>13698.44</v>
      </c>
      <c r="C33" s="353">
        <f ca="1">ROUND(INDIRECT(ADDRESS(Данные!$A25,C$1,1,1,"Данные"), 1),2)</f>
        <v>1461.72</v>
      </c>
      <c r="D33" s="152">
        <f ca="1">(B33-B31)*D$10</f>
        <v>593.99999999986903</v>
      </c>
      <c r="E33" s="196">
        <f ca="1">(C33-C31)*D$10</f>
        <v>35.999999999967258</v>
      </c>
      <c r="F33" s="123"/>
      <c r="G33" s="129"/>
      <c r="H33" s="152">
        <f>(F33-F31)*H10</f>
        <v>0</v>
      </c>
      <c r="I33" s="195">
        <f>(G33-G31)*I10</f>
        <v>0</v>
      </c>
      <c r="J33" s="127"/>
      <c r="K33" s="129"/>
      <c r="L33" s="152">
        <f>(J33-J31)*L10</f>
        <v>0</v>
      </c>
      <c r="M33" s="196">
        <f>(K33-K31)*M10</f>
        <v>0</v>
      </c>
      <c r="N33" s="123"/>
      <c r="O33" s="128"/>
      <c r="P33" s="152">
        <f>(N33-N31)*P10</f>
        <v>0</v>
      </c>
      <c r="Q33" s="195">
        <f>(O33-O31)*Q10</f>
        <v>0</v>
      </c>
      <c r="R33" s="127"/>
      <c r="S33" s="129"/>
      <c r="T33" s="152">
        <f>(R33-R31)*T10</f>
        <v>0</v>
      </c>
      <c r="U33" s="196">
        <f>(S33-S31)*U10</f>
        <v>0</v>
      </c>
      <c r="V33" s="294">
        <f t="shared" ca="1" si="0"/>
        <v>45280.375</v>
      </c>
      <c r="W33" s="335">
        <f t="shared" ca="1" si="1"/>
        <v>593.99999999986903</v>
      </c>
      <c r="X33" s="197">
        <f t="shared" ca="1" si="1"/>
        <v>35.999999999967258</v>
      </c>
    </row>
    <row r="34" spans="1:24" s="29" customFormat="1" x14ac:dyDescent="0.2">
      <c r="A34" s="324">
        <f ca="1">INDIRECT(ADDRESS(Данные!$A26,4,1,1,"Данные"), 1)</f>
        <v>45280.395833333336</v>
      </c>
      <c r="B34" s="353">
        <f ca="1">ROUND(INDIRECT(ADDRESS(Данные!$A26,B$1,1,1,"Данные"), 1),2)</f>
        <v>13698.6</v>
      </c>
      <c r="C34" s="353">
        <f ca="1">ROUND(INDIRECT(ADDRESS(Данные!$A26,C$1,1,1,"Данные"), 1),2)</f>
        <v>1461.74</v>
      </c>
      <c r="D34" s="152">
        <f ca="1">(B34-B33)*D$10</f>
        <v>287.99999999973807</v>
      </c>
      <c r="E34" s="196">
        <f ca="1">(C34-C33)*D$10</f>
        <v>35.999999999967258</v>
      </c>
      <c r="F34" s="123"/>
      <c r="G34" s="129"/>
      <c r="H34" s="152">
        <f>(F34-F33)*H10/0.5</f>
        <v>0</v>
      </c>
      <c r="I34" s="195">
        <f>(G34-G33)*I10/0.5</f>
        <v>0</v>
      </c>
      <c r="J34" s="127"/>
      <c r="K34" s="129"/>
      <c r="L34" s="152">
        <f>(J34-J33)*L10/0.5</f>
        <v>0</v>
      </c>
      <c r="M34" s="196">
        <f>(K34-K33)*M10/0.5</f>
        <v>0</v>
      </c>
      <c r="N34" s="123"/>
      <c r="O34" s="128"/>
      <c r="P34" s="152">
        <f>(N34-N33)*P10/0.5</f>
        <v>0</v>
      </c>
      <c r="Q34" s="195">
        <f>(O34-O33)*Q10/0.5</f>
        <v>0</v>
      </c>
      <c r="R34" s="127"/>
      <c r="S34" s="129"/>
      <c r="T34" s="152">
        <f>(R34-R33)*T10/0.5</f>
        <v>0</v>
      </c>
      <c r="U34" s="196">
        <f>(S34-S33)*U10/0.5</f>
        <v>0</v>
      </c>
      <c r="V34" s="294">
        <f t="shared" ca="1" si="0"/>
        <v>45280.395833333336</v>
      </c>
      <c r="W34" s="335">
        <f t="shared" ca="1" si="1"/>
        <v>287.99999999973807</v>
      </c>
      <c r="X34" s="197">
        <f t="shared" ca="1" si="1"/>
        <v>35.999999999967258</v>
      </c>
    </row>
    <row r="35" spans="1:24" s="30" customFormat="1" x14ac:dyDescent="0.2">
      <c r="A35" s="324">
        <f ca="1">INDIRECT(ADDRESS(Данные!$A27,4,1,1,"Данные"), 1)</f>
        <v>45280.416666666664</v>
      </c>
      <c r="B35" s="353">
        <f ca="1">ROUND(INDIRECT(ADDRESS(Данные!$A27,B$1,1,1,"Данные"), 1),2)</f>
        <v>13698.77</v>
      </c>
      <c r="C35" s="353">
        <f ca="1">ROUND(INDIRECT(ADDRESS(Данные!$A27,C$1,1,1,"Данные"), 1),2)</f>
        <v>1461.75</v>
      </c>
      <c r="D35" s="152">
        <f ca="1">(B35-B33)*D$10</f>
        <v>593.99999999986903</v>
      </c>
      <c r="E35" s="196">
        <f ca="1">(C35-C33)*D$10</f>
        <v>53.999999999950887</v>
      </c>
      <c r="F35" s="123"/>
      <c r="G35" s="129"/>
      <c r="H35" s="152">
        <f>(F35-F34)*H10/0.5</f>
        <v>0</v>
      </c>
      <c r="I35" s="195">
        <f>(G35-G34)*I10/0.5</f>
        <v>0</v>
      </c>
      <c r="J35" s="127"/>
      <c r="K35" s="129"/>
      <c r="L35" s="152">
        <f>(J35-J34)*L10/0.5</f>
        <v>0</v>
      </c>
      <c r="M35" s="196">
        <f>(K35-K34)*M10/0.5</f>
        <v>0</v>
      </c>
      <c r="N35" s="123"/>
      <c r="O35" s="128"/>
      <c r="P35" s="152">
        <f>(N35-N34)*P10/0.5</f>
        <v>0</v>
      </c>
      <c r="Q35" s="195">
        <f>(O35-O34)*Q10/0.5</f>
        <v>0</v>
      </c>
      <c r="R35" s="127"/>
      <c r="S35" s="129"/>
      <c r="T35" s="152">
        <f>(R35-R34)*T10/0.5</f>
        <v>0</v>
      </c>
      <c r="U35" s="196">
        <f>(S35-S34)*U10/0.5</f>
        <v>0</v>
      </c>
      <c r="V35" s="294">
        <f t="shared" ca="1" si="0"/>
        <v>45280.416666666664</v>
      </c>
      <c r="W35" s="335">
        <f t="shared" ca="1" si="1"/>
        <v>593.99999999986903</v>
      </c>
      <c r="X35" s="197">
        <f t="shared" ca="1" si="1"/>
        <v>53.999999999950887</v>
      </c>
    </row>
    <row r="36" spans="1:24" s="29" customFormat="1" x14ac:dyDescent="0.2">
      <c r="A36" s="324">
        <f ca="1">INDIRECT(ADDRESS(Данные!$A28,4,1,1,"Данные"), 1)</f>
        <v>45280.4375</v>
      </c>
      <c r="B36" s="353">
        <f ca="1">ROUND(INDIRECT(ADDRESS(Данные!$A28,B$1,1,1,"Данные"), 1),2)</f>
        <v>13698.92</v>
      </c>
      <c r="C36" s="353">
        <f ca="1">ROUND(INDIRECT(ADDRESS(Данные!$A28,C$1,1,1,"Данные"), 1),2)</f>
        <v>1461.76</v>
      </c>
      <c r="D36" s="152">
        <f ca="1">(B36-B35)*D$10</f>
        <v>269.99999999934516</v>
      </c>
      <c r="E36" s="196">
        <f ca="1">(C36-C35)*D$10</f>
        <v>17.999999999983629</v>
      </c>
      <c r="F36" s="123"/>
      <c r="G36" s="129"/>
      <c r="H36" s="152">
        <f>(F36-F35)*H10/0.5</f>
        <v>0</v>
      </c>
      <c r="I36" s="195">
        <f>(G36-G35)*I10/0.5</f>
        <v>0</v>
      </c>
      <c r="J36" s="127"/>
      <c r="K36" s="129"/>
      <c r="L36" s="152">
        <f>(J36-J35)*L10/0.5</f>
        <v>0</v>
      </c>
      <c r="M36" s="196">
        <f>(K36-K35)*M10/0.5</f>
        <v>0</v>
      </c>
      <c r="N36" s="123"/>
      <c r="O36" s="128"/>
      <c r="P36" s="152">
        <f>(N36-N35)*P10/0.5</f>
        <v>0</v>
      </c>
      <c r="Q36" s="195">
        <f>(O36-O35)*Q10/0.5</f>
        <v>0</v>
      </c>
      <c r="R36" s="127"/>
      <c r="S36" s="129"/>
      <c r="T36" s="152">
        <f>(R36-R35)*T10/0.5</f>
        <v>0</v>
      </c>
      <c r="U36" s="196">
        <f>(S36-S35)*U10/0.5</f>
        <v>0</v>
      </c>
      <c r="V36" s="294">
        <f t="shared" ca="1" si="0"/>
        <v>45280.4375</v>
      </c>
      <c r="W36" s="335">
        <f t="shared" ca="1" si="1"/>
        <v>269.99999999934516</v>
      </c>
      <c r="X36" s="197">
        <f t="shared" ca="1" si="1"/>
        <v>17.999999999983629</v>
      </c>
    </row>
    <row r="37" spans="1:24" s="30" customFormat="1" x14ac:dyDescent="0.2">
      <c r="A37" s="324">
        <f ca="1">INDIRECT(ADDRESS(Данные!$A29,4,1,1,"Данные"), 1)</f>
        <v>45280.458333333336</v>
      </c>
      <c r="B37" s="353">
        <f ca="1">ROUND(INDIRECT(ADDRESS(Данные!$A29,B$1,1,1,"Данные"), 1),2)</f>
        <v>13699.07</v>
      </c>
      <c r="C37" s="353">
        <f ca="1">ROUND(INDIRECT(ADDRESS(Данные!$A29,C$1,1,1,"Данные"), 1),2)</f>
        <v>1461.77</v>
      </c>
      <c r="D37" s="152">
        <f ca="1">(B37-B35)*D$10</f>
        <v>539.99999999869033</v>
      </c>
      <c r="E37" s="196">
        <f ca="1">(C37-C35)*D$10</f>
        <v>35.999999999967258</v>
      </c>
      <c r="F37" s="123"/>
      <c r="G37" s="129"/>
      <c r="H37" s="152">
        <f>(F37-F36)*H10/0.5</f>
        <v>0</v>
      </c>
      <c r="I37" s="195">
        <f>(G37-G36)*I10/0.5</f>
        <v>0</v>
      </c>
      <c r="J37" s="127"/>
      <c r="K37" s="129"/>
      <c r="L37" s="152">
        <f>(J37-J36)*L10/0.5</f>
        <v>0</v>
      </c>
      <c r="M37" s="196">
        <f>(K37-K36)*M10/0.5</f>
        <v>0</v>
      </c>
      <c r="N37" s="123"/>
      <c r="O37" s="128"/>
      <c r="P37" s="152">
        <f>(N37-N36)*P10/0.5</f>
        <v>0</v>
      </c>
      <c r="Q37" s="195">
        <f>(O37-O36)*Q10/0.5</f>
        <v>0</v>
      </c>
      <c r="R37" s="127"/>
      <c r="S37" s="129"/>
      <c r="T37" s="152">
        <f>(R37-R36)*T10/0.5</f>
        <v>0</v>
      </c>
      <c r="U37" s="196">
        <f>(S37-S36)*U10/0.5</f>
        <v>0</v>
      </c>
      <c r="V37" s="294">
        <f t="shared" ca="1" si="0"/>
        <v>45280.458333333336</v>
      </c>
      <c r="W37" s="335">
        <f t="shared" ca="1" si="1"/>
        <v>539.99999999869033</v>
      </c>
      <c r="X37" s="197">
        <f t="shared" ca="1" si="1"/>
        <v>35.999999999967258</v>
      </c>
    </row>
    <row r="38" spans="1:24" s="30" customFormat="1" x14ac:dyDescent="0.2">
      <c r="A38" s="324">
        <f ca="1">INDIRECT(ADDRESS(Данные!$A30,4,1,1,"Данные"), 1)</f>
        <v>45280.479166666664</v>
      </c>
      <c r="B38" s="353">
        <f ca="1">ROUND(INDIRECT(ADDRESS(Данные!$A30,B$1,1,1,"Данные"), 1),2)</f>
        <v>13699.22</v>
      </c>
      <c r="C38" s="353">
        <f ca="1">ROUND(INDIRECT(ADDRESS(Данные!$A30,C$1,1,1,"Данные"), 1),2)</f>
        <v>1461.79</v>
      </c>
      <c r="D38" s="152">
        <f ca="1">(B38-B37)*D$10</f>
        <v>269.99999999934516</v>
      </c>
      <c r="E38" s="196">
        <f ca="1">(C38-C37)*D$10</f>
        <v>35.999999999967258</v>
      </c>
      <c r="F38" s="123"/>
      <c r="G38" s="129"/>
      <c r="H38" s="152"/>
      <c r="I38" s="195"/>
      <c r="J38" s="127"/>
      <c r="K38" s="129"/>
      <c r="L38" s="152"/>
      <c r="M38" s="196"/>
      <c r="N38" s="123"/>
      <c r="O38" s="128"/>
      <c r="P38" s="152"/>
      <c r="Q38" s="195"/>
      <c r="R38" s="127"/>
      <c r="S38" s="129"/>
      <c r="T38" s="152"/>
      <c r="U38" s="196"/>
      <c r="V38" s="294">
        <f t="shared" ca="1" si="0"/>
        <v>45280.479166666664</v>
      </c>
      <c r="W38" s="335">
        <f t="shared" ca="1" si="1"/>
        <v>269.99999999934516</v>
      </c>
      <c r="X38" s="197">
        <f t="shared" ca="1" si="1"/>
        <v>35.999999999967258</v>
      </c>
    </row>
    <row r="39" spans="1:24" s="29" customFormat="1" x14ac:dyDescent="0.2">
      <c r="A39" s="324">
        <f ca="1">INDIRECT(ADDRESS(Данные!$A31,4,1,1,"Данные"), 1)</f>
        <v>45280.5</v>
      </c>
      <c r="B39" s="353">
        <f ca="1">ROUND(INDIRECT(ADDRESS(Данные!$A31,B$1,1,1,"Данные"), 1),2)</f>
        <v>13699.35</v>
      </c>
      <c r="C39" s="353">
        <f ca="1">ROUND(INDIRECT(ADDRESS(Данные!$A31,C$1,1,1,"Данные"), 1),2)</f>
        <v>1461.8</v>
      </c>
      <c r="D39" s="152">
        <f ca="1">(B39-B37)*D$10</f>
        <v>504.00000000117871</v>
      </c>
      <c r="E39" s="196">
        <f ca="1">(C39-C37)*D$10</f>
        <v>53.999999999950887</v>
      </c>
      <c r="F39" s="123"/>
      <c r="G39" s="129"/>
      <c r="H39" s="152">
        <f>(F39-F37)*H10</f>
        <v>0</v>
      </c>
      <c r="I39" s="195">
        <f>(G39-G37)*I10</f>
        <v>0</v>
      </c>
      <c r="J39" s="127"/>
      <c r="K39" s="129"/>
      <c r="L39" s="152">
        <f>(J39-J37)*L10</f>
        <v>0</v>
      </c>
      <c r="M39" s="196">
        <f>(K39-K37)*M10</f>
        <v>0</v>
      </c>
      <c r="N39" s="123"/>
      <c r="O39" s="128"/>
      <c r="P39" s="152">
        <f>(N39-N37)*P10</f>
        <v>0</v>
      </c>
      <c r="Q39" s="195">
        <f>(O39-O37)*Q10</f>
        <v>0</v>
      </c>
      <c r="R39" s="127"/>
      <c r="S39" s="129"/>
      <c r="T39" s="152">
        <f>(R39-R37)*T10</f>
        <v>0</v>
      </c>
      <c r="U39" s="196">
        <f>(S39-S37)*U10</f>
        <v>0</v>
      </c>
      <c r="V39" s="294">
        <f t="shared" ca="1" si="0"/>
        <v>45280.5</v>
      </c>
      <c r="W39" s="335">
        <f t="shared" ca="1" si="1"/>
        <v>504.00000000117871</v>
      </c>
      <c r="X39" s="197">
        <f t="shared" ca="1" si="1"/>
        <v>53.999999999950887</v>
      </c>
    </row>
    <row r="40" spans="1:24" s="29" customFormat="1" x14ac:dyDescent="0.2">
      <c r="A40" s="324">
        <f ca="1">INDIRECT(ADDRESS(Данные!$A32,4,1,1,"Данные"), 1)</f>
        <v>45280.520833333336</v>
      </c>
      <c r="B40" s="353">
        <f ca="1">ROUND(INDIRECT(ADDRESS(Данные!$A32,B$1,1,1,"Данные"), 1),2)</f>
        <v>13699.49</v>
      </c>
      <c r="C40" s="353">
        <f ca="1">ROUND(INDIRECT(ADDRESS(Данные!$A32,C$1,1,1,"Данные"), 1),2)</f>
        <v>1461.81</v>
      </c>
      <c r="D40" s="152">
        <f ca="1">(B40-B39)*D$10</f>
        <v>251.99999999895226</v>
      </c>
      <c r="E40" s="196">
        <f ca="1">(C40-C39)*D$10</f>
        <v>17.999999999983629</v>
      </c>
      <c r="F40" s="123"/>
      <c r="G40" s="129"/>
      <c r="H40" s="152"/>
      <c r="I40" s="195"/>
      <c r="J40" s="127"/>
      <c r="K40" s="129"/>
      <c r="L40" s="152"/>
      <c r="M40" s="196"/>
      <c r="N40" s="123"/>
      <c r="O40" s="128"/>
      <c r="P40" s="152"/>
      <c r="Q40" s="195"/>
      <c r="R40" s="127"/>
      <c r="S40" s="129"/>
      <c r="T40" s="152"/>
      <c r="U40" s="196"/>
      <c r="V40" s="294">
        <f t="shared" ca="1" si="0"/>
        <v>45280.520833333336</v>
      </c>
      <c r="W40" s="335">
        <f t="shared" ca="1" si="1"/>
        <v>251.99999999895226</v>
      </c>
      <c r="X40" s="197">
        <f t="shared" ca="1" si="1"/>
        <v>17.999999999983629</v>
      </c>
    </row>
    <row r="41" spans="1:24" s="29" customFormat="1" x14ac:dyDescent="0.2">
      <c r="A41" s="324">
        <f ca="1">INDIRECT(ADDRESS(Данные!$A33,4,1,1,"Данные"), 1)</f>
        <v>45280.541666666664</v>
      </c>
      <c r="B41" s="353">
        <f ca="1">ROUND(INDIRECT(ADDRESS(Данные!$A33,B$1,1,1,"Данные"), 1),2)</f>
        <v>13699.63</v>
      </c>
      <c r="C41" s="353">
        <f ca="1">ROUND(INDIRECT(ADDRESS(Данные!$A33,C$1,1,1,"Данные"), 1),2)</f>
        <v>1461.83</v>
      </c>
      <c r="D41" s="152">
        <f ca="1">(B41-B39)*D$10</f>
        <v>503.99999999790452</v>
      </c>
      <c r="E41" s="196">
        <f ca="1">(C41-C39)*D$10</f>
        <v>53.999999999950887</v>
      </c>
      <c r="F41" s="123"/>
      <c r="G41" s="129"/>
      <c r="H41" s="152">
        <f>(F41-F39)*H10</f>
        <v>0</v>
      </c>
      <c r="I41" s="195">
        <f>(G41-G39)*I10</f>
        <v>0</v>
      </c>
      <c r="J41" s="127"/>
      <c r="K41" s="129"/>
      <c r="L41" s="152">
        <f>(J41-J39)*L10</f>
        <v>0</v>
      </c>
      <c r="M41" s="196">
        <f>(K41-K39)*M10</f>
        <v>0</v>
      </c>
      <c r="N41" s="123"/>
      <c r="O41" s="128"/>
      <c r="P41" s="152">
        <f>(N41-N39)*P10</f>
        <v>0</v>
      </c>
      <c r="Q41" s="195">
        <f>(O41-O39)*Q10</f>
        <v>0</v>
      </c>
      <c r="R41" s="127"/>
      <c r="S41" s="129"/>
      <c r="T41" s="152">
        <f>(R41-R39)*T10</f>
        <v>0</v>
      </c>
      <c r="U41" s="196">
        <f>(S41-S39)*U10</f>
        <v>0</v>
      </c>
      <c r="V41" s="294">
        <f t="shared" ca="1" si="0"/>
        <v>45280.541666666664</v>
      </c>
      <c r="W41" s="335">
        <f t="shared" ca="1" si="1"/>
        <v>503.99999999790452</v>
      </c>
      <c r="X41" s="197">
        <f t="shared" ca="1" si="1"/>
        <v>53.999999999950887</v>
      </c>
    </row>
    <row r="42" spans="1:24" s="29" customFormat="1" x14ac:dyDescent="0.2">
      <c r="A42" s="324">
        <f ca="1">INDIRECT(ADDRESS(Данные!$A34,4,1,1,"Данные"), 1)</f>
        <v>45280.5625</v>
      </c>
      <c r="B42" s="353">
        <f ca="1">ROUND(INDIRECT(ADDRESS(Данные!$A34,B$1,1,1,"Данные"), 1),2)</f>
        <v>13699.77</v>
      </c>
      <c r="C42" s="353">
        <f ca="1">ROUND(INDIRECT(ADDRESS(Данные!$A34,C$1,1,1,"Данные"), 1),2)</f>
        <v>1461.84</v>
      </c>
      <c r="D42" s="152">
        <f ca="1">(B42-B41)*D$10</f>
        <v>252.00000000222644</v>
      </c>
      <c r="E42" s="196">
        <f ca="1">(C42-C41)*D$10</f>
        <v>17.999999999983629</v>
      </c>
      <c r="F42" s="123"/>
      <c r="G42" s="129"/>
      <c r="H42" s="152"/>
      <c r="I42" s="195"/>
      <c r="J42" s="127"/>
      <c r="K42" s="129"/>
      <c r="L42" s="152"/>
      <c r="M42" s="196"/>
      <c r="N42" s="123"/>
      <c r="O42" s="128"/>
      <c r="P42" s="152"/>
      <c r="Q42" s="195"/>
      <c r="R42" s="127"/>
      <c r="S42" s="129"/>
      <c r="T42" s="152"/>
      <c r="U42" s="196"/>
      <c r="V42" s="294">
        <f t="shared" ca="1" si="0"/>
        <v>45280.5625</v>
      </c>
      <c r="W42" s="335">
        <f t="shared" ca="1" si="1"/>
        <v>252.00000000222644</v>
      </c>
      <c r="X42" s="197">
        <f t="shared" ca="1" si="1"/>
        <v>17.999999999983629</v>
      </c>
    </row>
    <row r="43" spans="1:24" s="29" customFormat="1" x14ac:dyDescent="0.2">
      <c r="A43" s="324">
        <f ca="1">INDIRECT(ADDRESS(Данные!$A35,4,1,1,"Данные"), 1)</f>
        <v>45280.583333333336</v>
      </c>
      <c r="B43" s="353">
        <f ca="1">ROUND(INDIRECT(ADDRESS(Данные!$A35,B$1,1,1,"Данные"), 1),2)</f>
        <v>13699.9</v>
      </c>
      <c r="C43" s="353">
        <f ca="1">ROUND(INDIRECT(ADDRESS(Данные!$A35,C$1,1,1,"Данные"), 1),2)</f>
        <v>1461.86</v>
      </c>
      <c r="D43" s="152">
        <f ca="1">(B43-B41)*D$10</f>
        <v>486.0000000007858</v>
      </c>
      <c r="E43" s="196">
        <f ca="1">(C43-C41)*D$10</f>
        <v>53.999999999950887</v>
      </c>
      <c r="F43" s="123"/>
      <c r="G43" s="129"/>
      <c r="H43" s="152">
        <f>(F43-F41)*H10</f>
        <v>0</v>
      </c>
      <c r="I43" s="195">
        <f>(G43-G41)*I10</f>
        <v>0</v>
      </c>
      <c r="J43" s="127"/>
      <c r="K43" s="129"/>
      <c r="L43" s="152">
        <f>(J43-J41)*L10</f>
        <v>0</v>
      </c>
      <c r="M43" s="196">
        <f>(K43-K41)*M10</f>
        <v>0</v>
      </c>
      <c r="N43" s="123"/>
      <c r="O43" s="128"/>
      <c r="P43" s="152">
        <f>(N43-N41)*P10</f>
        <v>0</v>
      </c>
      <c r="Q43" s="195">
        <f>(O43-O41)*Q10</f>
        <v>0</v>
      </c>
      <c r="R43" s="127"/>
      <c r="S43" s="129"/>
      <c r="T43" s="152">
        <f>(R43-R41)*T10</f>
        <v>0</v>
      </c>
      <c r="U43" s="196">
        <f>(S43-S41)*U10</f>
        <v>0</v>
      </c>
      <c r="V43" s="294">
        <f t="shared" ca="1" si="0"/>
        <v>45280.583333333336</v>
      </c>
      <c r="W43" s="335">
        <f t="shared" ca="1" si="1"/>
        <v>486.0000000007858</v>
      </c>
      <c r="X43" s="197">
        <f t="shared" ca="1" si="1"/>
        <v>53.999999999950887</v>
      </c>
    </row>
    <row r="44" spans="1:24" s="29" customFormat="1" x14ac:dyDescent="0.2">
      <c r="A44" s="324">
        <f ca="1">INDIRECT(ADDRESS(Данные!$A36,4,1,1,"Данные"), 1)</f>
        <v>45280.604166666664</v>
      </c>
      <c r="B44" s="353">
        <f ca="1">ROUND(INDIRECT(ADDRESS(Данные!$A36,B$1,1,1,"Данные"), 1),2)</f>
        <v>13700.03</v>
      </c>
      <c r="C44" s="353">
        <f ca="1">ROUND(INDIRECT(ADDRESS(Данные!$A36,C$1,1,1,"Данные"), 1),2)</f>
        <v>1461.88</v>
      </c>
      <c r="D44" s="152">
        <f ca="1">(B44-B43)*D$10</f>
        <v>234.00000000183354</v>
      </c>
      <c r="E44" s="196">
        <f ca="1">(C44-C43)*D$10</f>
        <v>36.000000000376531</v>
      </c>
      <c r="F44" s="123"/>
      <c r="G44" s="129"/>
      <c r="H44" s="152"/>
      <c r="I44" s="195"/>
      <c r="J44" s="127"/>
      <c r="K44" s="129"/>
      <c r="L44" s="152"/>
      <c r="M44" s="196"/>
      <c r="N44" s="123"/>
      <c r="O44" s="128"/>
      <c r="P44" s="152"/>
      <c r="Q44" s="195"/>
      <c r="R44" s="127"/>
      <c r="S44" s="129"/>
      <c r="T44" s="152"/>
      <c r="U44" s="196"/>
      <c r="V44" s="294">
        <f t="shared" ca="1" si="0"/>
        <v>45280.604166666664</v>
      </c>
      <c r="W44" s="335">
        <f t="shared" ca="1" si="1"/>
        <v>234.00000000183354</v>
      </c>
      <c r="X44" s="197">
        <f t="shared" ca="1" si="1"/>
        <v>36.000000000376531</v>
      </c>
    </row>
    <row r="45" spans="1:24" s="29" customFormat="1" x14ac:dyDescent="0.2">
      <c r="A45" s="324">
        <f ca="1">INDIRECT(ADDRESS(Данные!$A37,4,1,1,"Данные"), 1)</f>
        <v>45280.625</v>
      </c>
      <c r="B45" s="353">
        <f ca="1">ROUND(INDIRECT(ADDRESS(Данные!$A37,B$1,1,1,"Данные"), 1),2)</f>
        <v>13700.17</v>
      </c>
      <c r="C45" s="353">
        <f ca="1">ROUND(INDIRECT(ADDRESS(Данные!$A37,C$1,1,1,"Данные"), 1),2)</f>
        <v>1461.89</v>
      </c>
      <c r="D45" s="152">
        <f ca="1">(B45-B43)*D$10</f>
        <v>486.0000000007858</v>
      </c>
      <c r="E45" s="196">
        <f ca="1">(C45-C43)*D$10</f>
        <v>54.00000000036016</v>
      </c>
      <c r="F45" s="123"/>
      <c r="G45" s="129"/>
      <c r="H45" s="152">
        <f>(F45-F43)*H10</f>
        <v>0</v>
      </c>
      <c r="I45" s="195">
        <f>(G45-G43)*I10</f>
        <v>0</v>
      </c>
      <c r="J45" s="127"/>
      <c r="K45" s="129"/>
      <c r="L45" s="152">
        <f>(J45-J43)*L10</f>
        <v>0</v>
      </c>
      <c r="M45" s="196">
        <f>(K45-K43)*M10</f>
        <v>0</v>
      </c>
      <c r="N45" s="123"/>
      <c r="O45" s="128"/>
      <c r="P45" s="152">
        <f>(N45-N43)*P10</f>
        <v>0</v>
      </c>
      <c r="Q45" s="195">
        <f>(O45-O43)*Q10</f>
        <v>0</v>
      </c>
      <c r="R45" s="127"/>
      <c r="S45" s="129"/>
      <c r="T45" s="152">
        <f>(R45-R43)*T10</f>
        <v>0</v>
      </c>
      <c r="U45" s="196">
        <f>(S45-S43)*U10</f>
        <v>0</v>
      </c>
      <c r="V45" s="294">
        <f t="shared" ca="1" si="0"/>
        <v>45280.625</v>
      </c>
      <c r="W45" s="335">
        <f t="shared" ca="1" si="1"/>
        <v>486.0000000007858</v>
      </c>
      <c r="X45" s="197">
        <f t="shared" ca="1" si="1"/>
        <v>54.00000000036016</v>
      </c>
    </row>
    <row r="46" spans="1:24" s="29" customFormat="1" x14ac:dyDescent="0.2">
      <c r="A46" s="324">
        <f ca="1">INDIRECT(ADDRESS(Данные!$A38,4,1,1,"Данные"), 1)</f>
        <v>45280.645833333336</v>
      </c>
      <c r="B46" s="353">
        <f ca="1">ROUND(INDIRECT(ADDRESS(Данные!$A38,B$1,1,1,"Данные"), 1),2)</f>
        <v>13700.3</v>
      </c>
      <c r="C46" s="353">
        <f ca="1">ROUND(INDIRECT(ADDRESS(Данные!$A38,C$1,1,1,"Данные"), 1),2)</f>
        <v>1461.91</v>
      </c>
      <c r="D46" s="152">
        <f ca="1">(B46-B45)*D$10</f>
        <v>233.99999999855936</v>
      </c>
      <c r="E46" s="196">
        <f ca="1">(C46-C45)*D$10</f>
        <v>35.999999999967258</v>
      </c>
      <c r="F46" s="123"/>
      <c r="G46" s="129"/>
      <c r="H46" s="152"/>
      <c r="I46" s="195"/>
      <c r="J46" s="127"/>
      <c r="K46" s="129"/>
      <c r="L46" s="152"/>
      <c r="M46" s="196"/>
      <c r="N46" s="123"/>
      <c r="O46" s="128"/>
      <c r="P46" s="152"/>
      <c r="Q46" s="195"/>
      <c r="R46" s="127"/>
      <c r="S46" s="129"/>
      <c r="T46" s="152"/>
      <c r="U46" s="196"/>
      <c r="V46" s="294">
        <f t="shared" ca="1" si="0"/>
        <v>45280.645833333336</v>
      </c>
      <c r="W46" s="335">
        <f t="shared" ca="1" si="1"/>
        <v>233.99999999855936</v>
      </c>
      <c r="X46" s="197">
        <f t="shared" ca="1" si="1"/>
        <v>35.999999999967258</v>
      </c>
    </row>
    <row r="47" spans="1:24" s="29" customFormat="1" x14ac:dyDescent="0.2">
      <c r="A47" s="324">
        <f ca="1">INDIRECT(ADDRESS(Данные!$A39,4,1,1,"Данные"), 1)</f>
        <v>45280.666666666664</v>
      </c>
      <c r="B47" s="353">
        <f ca="1">ROUND(INDIRECT(ADDRESS(Данные!$A39,B$1,1,1,"Данные"), 1),2)</f>
        <v>13700.44</v>
      </c>
      <c r="C47" s="353">
        <f ca="1">ROUND(INDIRECT(ADDRESS(Данные!$A39,C$1,1,1,"Данные"), 1),2)</f>
        <v>1461.92</v>
      </c>
      <c r="D47" s="152">
        <f ca="1">(B47-B45)*D$10</f>
        <v>486.0000000007858</v>
      </c>
      <c r="E47" s="196">
        <f ca="1">(C47-C45)*D$10</f>
        <v>53.999999999950887</v>
      </c>
      <c r="F47" s="123"/>
      <c r="G47" s="129"/>
      <c r="H47" s="152">
        <f>(F47-F45)*H10</f>
        <v>0</v>
      </c>
      <c r="I47" s="195">
        <f>(G47-G45)*I10</f>
        <v>0</v>
      </c>
      <c r="J47" s="127"/>
      <c r="K47" s="129"/>
      <c r="L47" s="152">
        <f>(J47-J45)*L10</f>
        <v>0</v>
      </c>
      <c r="M47" s="196">
        <f>(K47-K45)*M10</f>
        <v>0</v>
      </c>
      <c r="N47" s="123"/>
      <c r="O47" s="128"/>
      <c r="P47" s="152">
        <f>(N47-N45)*P10</f>
        <v>0</v>
      </c>
      <c r="Q47" s="195">
        <f>(O47-O45)*Q10</f>
        <v>0</v>
      </c>
      <c r="R47" s="127"/>
      <c r="S47" s="129"/>
      <c r="T47" s="152">
        <f>(R47-R45)*T10</f>
        <v>0</v>
      </c>
      <c r="U47" s="196">
        <f>(S47-S45)*U10</f>
        <v>0</v>
      </c>
      <c r="V47" s="294">
        <f t="shared" ca="1" si="0"/>
        <v>45280.666666666664</v>
      </c>
      <c r="W47" s="335">
        <f t="shared" ca="1" si="1"/>
        <v>486.0000000007858</v>
      </c>
      <c r="X47" s="197">
        <f t="shared" ca="1" si="1"/>
        <v>53.999999999950887</v>
      </c>
    </row>
    <row r="48" spans="1:24" s="29" customFormat="1" x14ac:dyDescent="0.2">
      <c r="A48" s="324">
        <f ca="1">INDIRECT(ADDRESS(Данные!$A40,4,1,1,"Данные"), 1)</f>
        <v>45280.6875</v>
      </c>
      <c r="B48" s="353">
        <f ca="1">ROUND(INDIRECT(ADDRESS(Данные!$A40,B$1,1,1,"Данные"), 1),2)</f>
        <v>13700.58</v>
      </c>
      <c r="C48" s="353">
        <f ca="1">ROUND(INDIRECT(ADDRESS(Данные!$A40,C$1,1,1,"Данные"), 1),2)</f>
        <v>1461.94</v>
      </c>
      <c r="D48" s="152">
        <f ca="1">(B48-B47)*D$10</f>
        <v>251.99999999895226</v>
      </c>
      <c r="E48" s="196">
        <f ca="1">(C48-C47)*D$10</f>
        <v>35.999999999967258</v>
      </c>
      <c r="F48" s="123"/>
      <c r="G48" s="129"/>
      <c r="H48" s="152"/>
      <c r="I48" s="195"/>
      <c r="J48" s="127"/>
      <c r="K48" s="129"/>
      <c r="L48" s="152"/>
      <c r="M48" s="196"/>
      <c r="N48" s="123"/>
      <c r="O48" s="128"/>
      <c r="P48" s="152"/>
      <c r="Q48" s="195"/>
      <c r="R48" s="127"/>
      <c r="S48" s="129"/>
      <c r="T48" s="152"/>
      <c r="U48" s="196"/>
      <c r="V48" s="294">
        <f t="shared" ca="1" si="0"/>
        <v>45280.6875</v>
      </c>
      <c r="W48" s="335">
        <f t="shared" ca="1" si="1"/>
        <v>251.99999999895226</v>
      </c>
      <c r="X48" s="197">
        <f t="shared" ca="1" si="1"/>
        <v>35.999999999967258</v>
      </c>
    </row>
    <row r="49" spans="1:24" s="29" customFormat="1" x14ac:dyDescent="0.2">
      <c r="A49" s="324">
        <f ca="1">INDIRECT(ADDRESS(Данные!$A41,4,1,1,"Данные"), 1)</f>
        <v>45280.708333333336</v>
      </c>
      <c r="B49" s="353">
        <f ca="1">ROUND(INDIRECT(ADDRESS(Данные!$A41,B$1,1,1,"Данные"), 1),2)</f>
        <v>13700.73</v>
      </c>
      <c r="C49" s="353">
        <f ca="1">ROUND(INDIRECT(ADDRESS(Данные!$A41,C$1,1,1,"Данные"), 1),2)</f>
        <v>1461.95</v>
      </c>
      <c r="D49" s="152">
        <f ca="1">(B49-B47)*D$10</f>
        <v>521.99999999829743</v>
      </c>
      <c r="E49" s="196">
        <f ca="1">(C49-C47)*D$10</f>
        <v>53.999999999950887</v>
      </c>
      <c r="F49" s="123"/>
      <c r="G49" s="129"/>
      <c r="H49" s="152">
        <f>(F49-F47)*H10</f>
        <v>0</v>
      </c>
      <c r="I49" s="195">
        <f>(G49-G47)*I10</f>
        <v>0</v>
      </c>
      <c r="J49" s="127"/>
      <c r="K49" s="129"/>
      <c r="L49" s="152">
        <f>(J49-J47)*L10</f>
        <v>0</v>
      </c>
      <c r="M49" s="196">
        <f>(K49-K47)*M10</f>
        <v>0</v>
      </c>
      <c r="N49" s="123"/>
      <c r="O49" s="128"/>
      <c r="P49" s="152">
        <f>(N49-N47)*P10</f>
        <v>0</v>
      </c>
      <c r="Q49" s="195">
        <f>(O49-O47)*Q10</f>
        <v>0</v>
      </c>
      <c r="R49" s="127"/>
      <c r="S49" s="129"/>
      <c r="T49" s="152">
        <f>(R49-R47)*T10</f>
        <v>0</v>
      </c>
      <c r="U49" s="196">
        <f>(S49-S47)*U10</f>
        <v>0</v>
      </c>
      <c r="V49" s="294">
        <f t="shared" ca="1" si="0"/>
        <v>45280.708333333336</v>
      </c>
      <c r="W49" s="335">
        <f t="shared" ca="1" si="1"/>
        <v>521.99999999829743</v>
      </c>
      <c r="X49" s="197">
        <f t="shared" ca="1" si="1"/>
        <v>53.999999999950887</v>
      </c>
    </row>
    <row r="50" spans="1:24" s="29" customFormat="1" x14ac:dyDescent="0.2">
      <c r="A50" s="324">
        <f ca="1">INDIRECT(ADDRESS(Данные!$A42,4,1,1,"Данные"), 1)</f>
        <v>45280.729166666664</v>
      </c>
      <c r="B50" s="353">
        <f ca="1">ROUND(INDIRECT(ADDRESS(Данные!$A42,B$1,1,1,"Данные"), 1),2)</f>
        <v>13700.88</v>
      </c>
      <c r="C50" s="353">
        <f ca="1">ROUND(INDIRECT(ADDRESS(Данные!$A42,C$1,1,1,"Данные"), 1),2)</f>
        <v>1461.97</v>
      </c>
      <c r="D50" s="152">
        <f ca="1">(B50-B49)*D$10</f>
        <v>269.99999999934516</v>
      </c>
      <c r="E50" s="196">
        <f ca="1">(C50-C49)*D$10</f>
        <v>35.999999999967258</v>
      </c>
      <c r="F50" s="123"/>
      <c r="G50" s="129"/>
      <c r="H50" s="152"/>
      <c r="I50" s="195"/>
      <c r="J50" s="127"/>
      <c r="K50" s="129"/>
      <c r="L50" s="152"/>
      <c r="M50" s="196"/>
      <c r="N50" s="123"/>
      <c r="O50" s="128"/>
      <c r="P50" s="152"/>
      <c r="Q50" s="195"/>
      <c r="R50" s="127"/>
      <c r="S50" s="129"/>
      <c r="T50" s="152"/>
      <c r="U50" s="196"/>
      <c r="V50" s="294">
        <f t="shared" ca="1" si="0"/>
        <v>45280.729166666664</v>
      </c>
      <c r="W50" s="335">
        <f t="shared" ca="1" si="1"/>
        <v>269.99999999934516</v>
      </c>
      <c r="X50" s="197">
        <f t="shared" ca="1" si="1"/>
        <v>35.999999999967258</v>
      </c>
    </row>
    <row r="51" spans="1:24" s="29" customFormat="1" x14ac:dyDescent="0.2">
      <c r="A51" s="324">
        <f ca="1">INDIRECT(ADDRESS(Данные!$A43,4,1,1,"Данные"), 1)</f>
        <v>45280.75</v>
      </c>
      <c r="B51" s="353">
        <f ca="1">ROUND(INDIRECT(ADDRESS(Данные!$A43,B$1,1,1,"Данные"), 1),2)</f>
        <v>13701.03</v>
      </c>
      <c r="C51" s="353">
        <f ca="1">ROUND(INDIRECT(ADDRESS(Данные!$A43,C$1,1,1,"Данные"), 1),2)</f>
        <v>1461.98</v>
      </c>
      <c r="D51" s="152">
        <f ca="1">(B51-B49)*D$10</f>
        <v>540.00000000196451</v>
      </c>
      <c r="E51" s="196">
        <f ca="1">(C51-C49)*D$10</f>
        <v>53.999999999950887</v>
      </c>
      <c r="F51" s="123"/>
      <c r="G51" s="129"/>
      <c r="H51" s="152">
        <f>(F51-F49)*H10</f>
        <v>0</v>
      </c>
      <c r="I51" s="195">
        <f>(G51-G49)*I10</f>
        <v>0</v>
      </c>
      <c r="J51" s="127"/>
      <c r="K51" s="129"/>
      <c r="L51" s="152">
        <f>(J51-J49)*L10</f>
        <v>0</v>
      </c>
      <c r="M51" s="196">
        <f>(K51-K49)*M10</f>
        <v>0</v>
      </c>
      <c r="N51" s="123"/>
      <c r="O51" s="128"/>
      <c r="P51" s="152">
        <f>(N51-N49)*P10</f>
        <v>0</v>
      </c>
      <c r="Q51" s="195">
        <f>(O51-O49)*Q10</f>
        <v>0</v>
      </c>
      <c r="R51" s="127"/>
      <c r="S51" s="129"/>
      <c r="T51" s="152">
        <f>(R51-R49)*T10</f>
        <v>0</v>
      </c>
      <c r="U51" s="196">
        <f>(S51-S49)*U10</f>
        <v>0</v>
      </c>
      <c r="V51" s="294">
        <f t="shared" ca="1" si="0"/>
        <v>45280.75</v>
      </c>
      <c r="W51" s="335">
        <f t="shared" ca="1" si="1"/>
        <v>540.00000000196451</v>
      </c>
      <c r="X51" s="197">
        <f t="shared" ca="1" si="1"/>
        <v>53.999999999950887</v>
      </c>
    </row>
    <row r="52" spans="1:24" s="29" customFormat="1" x14ac:dyDescent="0.2">
      <c r="A52" s="324">
        <f ca="1">INDIRECT(ADDRESS(Данные!$A44,4,1,1,"Данные"), 1)</f>
        <v>45280.770833333336</v>
      </c>
      <c r="B52" s="353">
        <f ca="1">ROUND(INDIRECT(ADDRESS(Данные!$A44,B$1,1,1,"Данные"), 1),2)</f>
        <v>13701.19</v>
      </c>
      <c r="C52" s="353">
        <f ca="1">ROUND(INDIRECT(ADDRESS(Данные!$A44,C$1,1,1,"Данные"), 1),2)</f>
        <v>1461.99</v>
      </c>
      <c r="D52" s="152">
        <f ca="1">(B52-B51)*D$10</f>
        <v>287.99999999973807</v>
      </c>
      <c r="E52" s="196">
        <f ca="1">(C52-C51)*D$10</f>
        <v>17.999999999983629</v>
      </c>
      <c r="F52" s="123"/>
      <c r="G52" s="129"/>
      <c r="H52" s="152"/>
      <c r="I52" s="195"/>
      <c r="J52" s="127"/>
      <c r="K52" s="129"/>
      <c r="L52" s="152"/>
      <c r="M52" s="196"/>
      <c r="N52" s="123"/>
      <c r="O52" s="128"/>
      <c r="P52" s="152"/>
      <c r="Q52" s="195"/>
      <c r="R52" s="127"/>
      <c r="S52" s="129"/>
      <c r="T52" s="152"/>
      <c r="U52" s="196"/>
      <c r="V52" s="294">
        <f t="shared" ca="1" si="0"/>
        <v>45280.770833333336</v>
      </c>
      <c r="W52" s="335">
        <f t="shared" ca="1" si="1"/>
        <v>287.99999999973807</v>
      </c>
      <c r="X52" s="197">
        <f t="shared" ca="1" si="1"/>
        <v>17.999999999983629</v>
      </c>
    </row>
    <row r="53" spans="1:24" s="29" customFormat="1" x14ac:dyDescent="0.2">
      <c r="A53" s="324">
        <f ca="1">INDIRECT(ADDRESS(Данные!$A45,4,1,1,"Данные"), 1)</f>
        <v>45280.791666666664</v>
      </c>
      <c r="B53" s="353">
        <f ca="1">ROUND(INDIRECT(ADDRESS(Данные!$A45,B$1,1,1,"Данные"), 1),2)</f>
        <v>13701.35</v>
      </c>
      <c r="C53" s="353">
        <f ca="1">ROUND(INDIRECT(ADDRESS(Данные!$A45,C$1,1,1,"Данные"), 1),2)</f>
        <v>1462</v>
      </c>
      <c r="D53" s="152">
        <f ca="1">(B53-B51)*D$10</f>
        <v>575.99999999947613</v>
      </c>
      <c r="E53" s="196">
        <f ca="1">(C53-C51)*D$10</f>
        <v>35.999999999967258</v>
      </c>
      <c r="F53" s="123"/>
      <c r="G53" s="129"/>
      <c r="H53" s="152">
        <f>(F53-F51)*H10/0.5</f>
        <v>0</v>
      </c>
      <c r="I53" s="195">
        <f>(G53-G51)*I10/0.5</f>
        <v>0</v>
      </c>
      <c r="J53" s="127"/>
      <c r="K53" s="129"/>
      <c r="L53" s="152">
        <f>(J53-J51)*L10/0.5</f>
        <v>0</v>
      </c>
      <c r="M53" s="196">
        <f>(K53-K51)*M10/0.5</f>
        <v>0</v>
      </c>
      <c r="N53" s="123"/>
      <c r="O53" s="128"/>
      <c r="P53" s="152">
        <f>(N53-N51)*P10/0.5</f>
        <v>0</v>
      </c>
      <c r="Q53" s="195">
        <f>(O53-O51)*Q10/0.5</f>
        <v>0</v>
      </c>
      <c r="R53" s="127"/>
      <c r="S53" s="129"/>
      <c r="T53" s="152">
        <f>(R53-R51)*T10/0.5</f>
        <v>0</v>
      </c>
      <c r="U53" s="196">
        <f>(S53-S51)*U10/0.5</f>
        <v>0</v>
      </c>
      <c r="V53" s="294">
        <f t="shared" ca="1" si="0"/>
        <v>45280.791666666664</v>
      </c>
      <c r="W53" s="335">
        <f t="shared" ca="1" si="1"/>
        <v>575.99999999947613</v>
      </c>
      <c r="X53" s="197">
        <f t="shared" ca="1" si="1"/>
        <v>35.999999999967258</v>
      </c>
    </row>
    <row r="54" spans="1:24" s="29" customFormat="1" x14ac:dyDescent="0.2">
      <c r="A54" s="324">
        <f ca="1">INDIRECT(ADDRESS(Данные!$A46,4,1,1,"Данные"), 1)</f>
        <v>45280.8125</v>
      </c>
      <c r="B54" s="353">
        <f ca="1">ROUND(INDIRECT(ADDRESS(Данные!$A46,B$1,1,1,"Данные"), 1),2)</f>
        <v>13701.51</v>
      </c>
      <c r="C54" s="353">
        <f ca="1">ROUND(INDIRECT(ADDRESS(Данные!$A46,C$1,1,1,"Данные"), 1),2)</f>
        <v>1462.01</v>
      </c>
      <c r="D54" s="152">
        <f ca="1">(B54-B53)*D$10</f>
        <v>287.99999999973807</v>
      </c>
      <c r="E54" s="196">
        <f ca="1">(C54-C53)*D$10</f>
        <v>17.999999999983629</v>
      </c>
      <c r="F54" s="123"/>
      <c r="G54" s="129"/>
      <c r="H54" s="152"/>
      <c r="I54" s="195"/>
      <c r="J54" s="127"/>
      <c r="K54" s="129"/>
      <c r="L54" s="152"/>
      <c r="M54" s="196"/>
      <c r="N54" s="123"/>
      <c r="O54" s="128"/>
      <c r="P54" s="152"/>
      <c r="Q54" s="195"/>
      <c r="R54" s="127"/>
      <c r="S54" s="129"/>
      <c r="T54" s="152"/>
      <c r="U54" s="196"/>
      <c r="V54" s="294">
        <f t="shared" ca="1" si="0"/>
        <v>45280.8125</v>
      </c>
      <c r="W54" s="335">
        <f t="shared" ca="1" si="1"/>
        <v>287.99999999973807</v>
      </c>
      <c r="X54" s="197">
        <f t="shared" ca="1" si="1"/>
        <v>17.999999999983629</v>
      </c>
    </row>
    <row r="55" spans="1:24" s="29" customFormat="1" x14ac:dyDescent="0.2">
      <c r="A55" s="324">
        <f ca="1">INDIRECT(ADDRESS(Данные!$A47,4,1,1,"Данные"), 1)</f>
        <v>45280.833333333336</v>
      </c>
      <c r="B55" s="353">
        <f ca="1">ROUND(INDIRECT(ADDRESS(Данные!$A47,B$1,1,1,"Данные"), 1),2)</f>
        <v>13701.68</v>
      </c>
      <c r="C55" s="353">
        <f ca="1">ROUND(INDIRECT(ADDRESS(Данные!$A47,C$1,1,1,"Данные"), 1),2)</f>
        <v>1462.03</v>
      </c>
      <c r="D55" s="152">
        <f ca="1">(B55-B53)*D$10</f>
        <v>593.99999999986903</v>
      </c>
      <c r="E55" s="196">
        <f ca="1">(C55-C53)*D$10</f>
        <v>53.999999999950887</v>
      </c>
      <c r="F55" s="123"/>
      <c r="G55" s="129"/>
      <c r="H55" s="251">
        <f>(F55-F53)*H10/0.5</f>
        <v>0</v>
      </c>
      <c r="I55" s="250">
        <f>(G55-G53)*I10/0.5</f>
        <v>0</v>
      </c>
      <c r="J55" s="127"/>
      <c r="K55" s="129"/>
      <c r="L55" s="251">
        <f>(J55-J53)*L10/0.5</f>
        <v>0</v>
      </c>
      <c r="M55" s="252">
        <f>(K55-K53)*M10/0.5</f>
        <v>0</v>
      </c>
      <c r="N55" s="123"/>
      <c r="O55" s="128"/>
      <c r="P55" s="251">
        <f>(N55-N53)*P10/0.5</f>
        <v>0</v>
      </c>
      <c r="Q55" s="250">
        <f>(O55-O53)*Q10/0.5</f>
        <v>0</v>
      </c>
      <c r="R55" s="127"/>
      <c r="S55" s="129"/>
      <c r="T55" s="251">
        <f>(R55-R53)*T10/0.5</f>
        <v>0</v>
      </c>
      <c r="U55" s="252">
        <f>(S55-S53)*U10/0.5</f>
        <v>0</v>
      </c>
      <c r="V55" s="294">
        <f t="shared" ca="1" si="0"/>
        <v>45280.833333333336</v>
      </c>
      <c r="W55" s="335">
        <f t="shared" ca="1" si="1"/>
        <v>593.99999999986903</v>
      </c>
      <c r="X55" s="197">
        <f t="shared" ca="1" si="1"/>
        <v>53.999999999950887</v>
      </c>
    </row>
    <row r="56" spans="1:24" s="29" customFormat="1" x14ac:dyDescent="0.2">
      <c r="A56" s="324">
        <f ca="1">INDIRECT(ADDRESS(Данные!$A48,4,1,1,"Данные"), 1)</f>
        <v>45280.854166666664</v>
      </c>
      <c r="B56" s="353">
        <f ca="1">ROUND(INDIRECT(ADDRESS(Данные!$A48,B$1,1,1,"Данные"), 1),2)</f>
        <v>13701.86</v>
      </c>
      <c r="C56" s="353">
        <f ca="1">ROUND(INDIRECT(ADDRESS(Данные!$A48,C$1,1,1,"Данные"), 1),2)</f>
        <v>1462.04</v>
      </c>
      <c r="D56" s="152">
        <f ca="1">(B56-B55)*D$10</f>
        <v>324.00000000052387</v>
      </c>
      <c r="E56" s="196">
        <f ca="1">(C56-C55)*D$10</f>
        <v>17.999999999983629</v>
      </c>
      <c r="F56" s="123"/>
      <c r="G56" s="129"/>
      <c r="H56" s="251"/>
      <c r="I56" s="250"/>
      <c r="J56" s="127"/>
      <c r="K56" s="129"/>
      <c r="L56" s="251"/>
      <c r="M56" s="252"/>
      <c r="N56" s="123"/>
      <c r="O56" s="128"/>
      <c r="P56" s="251"/>
      <c r="Q56" s="250"/>
      <c r="R56" s="127"/>
      <c r="S56" s="129"/>
      <c r="T56" s="251"/>
      <c r="U56" s="252"/>
      <c r="V56" s="294">
        <f t="shared" ca="1" si="0"/>
        <v>45280.854166666664</v>
      </c>
      <c r="W56" s="335">
        <f t="shared" ca="1" si="1"/>
        <v>324.00000000052387</v>
      </c>
      <c r="X56" s="197">
        <f t="shared" ca="1" si="1"/>
        <v>17.999999999983629</v>
      </c>
    </row>
    <row r="57" spans="1:24" s="29" customFormat="1" x14ac:dyDescent="0.2">
      <c r="A57" s="324">
        <f ca="1">INDIRECT(ADDRESS(Данные!$A49,4,1,1,"Данные"), 1)</f>
        <v>45280.875</v>
      </c>
      <c r="B57" s="353">
        <f ca="1">ROUND(INDIRECT(ADDRESS(Данные!$A49,B$1,1,1,"Данные"), 1),2)</f>
        <v>13702.04</v>
      </c>
      <c r="C57" s="353">
        <f ca="1">ROUND(INDIRECT(ADDRESS(Данные!$A49,C$1,1,1,"Данные"), 1),2)</f>
        <v>1462.05</v>
      </c>
      <c r="D57" s="152">
        <f ca="1">(B57-B55)*D$10</f>
        <v>648.00000000104774</v>
      </c>
      <c r="E57" s="196">
        <f ca="1">(C57-C55)*D$10</f>
        <v>35.999999999967258</v>
      </c>
      <c r="F57" s="123"/>
      <c r="G57" s="129"/>
      <c r="H57" s="152">
        <f>(F57-F55)*H10/0.5</f>
        <v>0</v>
      </c>
      <c r="I57" s="195">
        <f>(G57-G55)*I10/0.5</f>
        <v>0</v>
      </c>
      <c r="J57" s="127"/>
      <c r="K57" s="129"/>
      <c r="L57" s="152">
        <f>(J57-J55)*L10/0.5</f>
        <v>0</v>
      </c>
      <c r="M57" s="196">
        <f>(K57-K55)*M10/0.5</f>
        <v>0</v>
      </c>
      <c r="N57" s="123"/>
      <c r="O57" s="128"/>
      <c r="P57" s="152">
        <f>(N57-N55)*P10/0.5</f>
        <v>0</v>
      </c>
      <c r="Q57" s="195">
        <f>(O57-O55)*Q10/0.5</f>
        <v>0</v>
      </c>
      <c r="R57" s="127"/>
      <c r="S57" s="129"/>
      <c r="T57" s="152">
        <f>(R57-R55)*T10/0.5</f>
        <v>0</v>
      </c>
      <c r="U57" s="196">
        <f>(S57-S55)*U10/0.5</f>
        <v>0</v>
      </c>
      <c r="V57" s="294">
        <f t="shared" ca="1" si="0"/>
        <v>45280.875</v>
      </c>
      <c r="W57" s="335">
        <f t="shared" ca="1" si="1"/>
        <v>648.00000000104774</v>
      </c>
      <c r="X57" s="197">
        <f t="shared" ca="1" si="1"/>
        <v>35.999999999967258</v>
      </c>
    </row>
    <row r="58" spans="1:24" s="29" customFormat="1" x14ac:dyDescent="0.2">
      <c r="A58" s="324">
        <f ca="1">INDIRECT(ADDRESS(Данные!$A50,4,1,1,"Данные"), 1)</f>
        <v>45280.895833333336</v>
      </c>
      <c r="B58" s="353">
        <f ca="1">ROUND(INDIRECT(ADDRESS(Данные!$A50,B$1,1,1,"Данные"), 1),2)</f>
        <v>13702.21</v>
      </c>
      <c r="C58" s="353">
        <f ca="1">ROUND(INDIRECT(ADDRESS(Данные!$A50,C$1,1,1,"Данные"), 1),2)</f>
        <v>1462.06</v>
      </c>
      <c r="D58" s="152">
        <f ca="1">(B58-B57)*D$10</f>
        <v>305.99999999685679</v>
      </c>
      <c r="E58" s="196">
        <f ca="1">(C58-C57)*D$10</f>
        <v>17.999999999983629</v>
      </c>
      <c r="F58" s="123"/>
      <c r="G58" s="129"/>
      <c r="H58" s="152">
        <f>(F58-F57)*H10/0.5</f>
        <v>0</v>
      </c>
      <c r="I58" s="195">
        <f>(G58-G57)*I10/0.5</f>
        <v>0</v>
      </c>
      <c r="J58" s="127"/>
      <c r="K58" s="129"/>
      <c r="L58" s="152">
        <f>(J58-J57)*L10/0.5</f>
        <v>0</v>
      </c>
      <c r="M58" s="196">
        <f>(K58-K57)*M10/0.5</f>
        <v>0</v>
      </c>
      <c r="N58" s="123"/>
      <c r="O58" s="128"/>
      <c r="P58" s="152">
        <f>(N58-N57)*P10/0.5</f>
        <v>0</v>
      </c>
      <c r="Q58" s="195">
        <f>(O58-O57)*Q10/0.5</f>
        <v>0</v>
      </c>
      <c r="R58" s="127"/>
      <c r="S58" s="129"/>
      <c r="T58" s="152">
        <f>(R58-R57)*T10/0.5</f>
        <v>0</v>
      </c>
      <c r="U58" s="196">
        <f>(S58-S57)*U10/0.5</f>
        <v>0</v>
      </c>
      <c r="V58" s="294">
        <f t="shared" ca="1" si="0"/>
        <v>45280.895833333336</v>
      </c>
      <c r="W58" s="335">
        <f t="shared" ca="1" si="1"/>
        <v>305.99999999685679</v>
      </c>
      <c r="X58" s="197">
        <f t="shared" ca="1" si="1"/>
        <v>17.999999999983629</v>
      </c>
    </row>
    <row r="59" spans="1:24" s="30" customFormat="1" x14ac:dyDescent="0.2">
      <c r="A59" s="324">
        <f ca="1">INDIRECT(ADDRESS(Данные!$A51,4,1,1,"Данные"), 1)</f>
        <v>45280.916666666664</v>
      </c>
      <c r="B59" s="353">
        <f ca="1">ROUND(INDIRECT(ADDRESS(Данные!$A51,B$1,1,1,"Данные"), 1),2)</f>
        <v>13702.38</v>
      </c>
      <c r="C59" s="353">
        <f ca="1">ROUND(INDIRECT(ADDRESS(Данные!$A51,C$1,1,1,"Данные"), 1),2)</f>
        <v>1462.07</v>
      </c>
      <c r="D59" s="152">
        <f ca="1">(B59-B57)*D$10</f>
        <v>611.99999999698775</v>
      </c>
      <c r="E59" s="196">
        <f ca="1">(C59-C57)*D$10</f>
        <v>35.999999999967258</v>
      </c>
      <c r="F59" s="123"/>
      <c r="G59" s="129"/>
      <c r="H59" s="152">
        <f>(F59-F58)*H10/0.5</f>
        <v>0</v>
      </c>
      <c r="I59" s="195">
        <f>(G59-G58)*I10/0.5</f>
        <v>0</v>
      </c>
      <c r="J59" s="127"/>
      <c r="K59" s="129"/>
      <c r="L59" s="152">
        <f>(J59-J58)*L10/0.5</f>
        <v>0</v>
      </c>
      <c r="M59" s="196">
        <f>(K59-K58)*M10/0.5</f>
        <v>0</v>
      </c>
      <c r="N59" s="123"/>
      <c r="O59" s="128"/>
      <c r="P59" s="152">
        <f>(N59-N58)*P10/0.5</f>
        <v>0</v>
      </c>
      <c r="Q59" s="195">
        <f>(O59-O58)*Q10/0.5</f>
        <v>0</v>
      </c>
      <c r="R59" s="127"/>
      <c r="S59" s="129"/>
      <c r="T59" s="152">
        <f>(R59-R58)*T10/0.5</f>
        <v>0</v>
      </c>
      <c r="U59" s="196">
        <f>(S59-S58)*U10/0.5</f>
        <v>0</v>
      </c>
      <c r="V59" s="294">
        <f t="shared" ca="1" si="0"/>
        <v>45280.916666666664</v>
      </c>
      <c r="W59" s="335">
        <f t="shared" ca="1" si="1"/>
        <v>611.99999999698775</v>
      </c>
      <c r="X59" s="197">
        <f t="shared" ca="1" si="1"/>
        <v>35.999999999967258</v>
      </c>
    </row>
    <row r="60" spans="1:24" s="29" customFormat="1" x14ac:dyDescent="0.2">
      <c r="A60" s="324">
        <f ca="1">INDIRECT(ADDRESS(Данные!$A52,4,1,1,"Данные"), 1)</f>
        <v>45280.9375</v>
      </c>
      <c r="B60" s="353">
        <f ca="1">ROUND(INDIRECT(ADDRESS(Данные!$A52,B$1,1,1,"Данные"), 1),2)</f>
        <v>13702.55</v>
      </c>
      <c r="C60" s="353">
        <f ca="1">ROUND(INDIRECT(ADDRESS(Данные!$A52,C$1,1,1,"Данные"), 1),2)</f>
        <v>1462.08</v>
      </c>
      <c r="D60" s="152">
        <f ca="1">(B60-B59)*D$10</f>
        <v>306.00000000013097</v>
      </c>
      <c r="E60" s="196">
        <f ca="1">(C60-C59)*D$10</f>
        <v>17.999999999983629</v>
      </c>
      <c r="F60" s="123"/>
      <c r="G60" s="129"/>
      <c r="H60" s="152">
        <f>(F60-F59)*H10/0.5</f>
        <v>0</v>
      </c>
      <c r="I60" s="195">
        <f>(G60-G59)*I10/0.5</f>
        <v>0</v>
      </c>
      <c r="J60" s="127"/>
      <c r="K60" s="129"/>
      <c r="L60" s="152">
        <f>(J60-J59)*L10/0.5</f>
        <v>0</v>
      </c>
      <c r="M60" s="196">
        <f>(K60-K59)*M10/0.5</f>
        <v>0</v>
      </c>
      <c r="N60" s="123"/>
      <c r="O60" s="128"/>
      <c r="P60" s="152">
        <f>(N60-N59)*P10/0.5</f>
        <v>0</v>
      </c>
      <c r="Q60" s="195">
        <f>(O60-O59)*Q10/0.5</f>
        <v>0</v>
      </c>
      <c r="R60" s="127"/>
      <c r="S60" s="129"/>
      <c r="T60" s="152">
        <f>(R60-R59)*T10/0.5</f>
        <v>0</v>
      </c>
      <c r="U60" s="196">
        <f>(S60-S59)*U10/0.5</f>
        <v>0</v>
      </c>
      <c r="V60" s="294">
        <f t="shared" ca="1" si="0"/>
        <v>45280.9375</v>
      </c>
      <c r="W60" s="335">
        <f t="shared" ca="1" si="1"/>
        <v>306.00000000013097</v>
      </c>
      <c r="X60" s="197">
        <f t="shared" ca="1" si="1"/>
        <v>17.999999999983629</v>
      </c>
    </row>
    <row r="61" spans="1:24" s="30" customFormat="1" x14ac:dyDescent="0.2">
      <c r="A61" s="324">
        <f ca="1">INDIRECT(ADDRESS(Данные!$A53,4,1,1,"Данные"), 1)</f>
        <v>45280.958333333336</v>
      </c>
      <c r="B61" s="353">
        <f ca="1">ROUND(INDIRECT(ADDRESS(Данные!$A53,B$1,1,1,"Данные"), 1),2)</f>
        <v>13702.72</v>
      </c>
      <c r="C61" s="353">
        <f ca="1">ROUND(INDIRECT(ADDRESS(Данные!$A53,C$1,1,1,"Данные"), 1),2)</f>
        <v>1462.09</v>
      </c>
      <c r="D61" s="152">
        <f ca="1">(B61-B59)*D$10</f>
        <v>612.00000000026193</v>
      </c>
      <c r="E61" s="196">
        <f ca="1">(C61-C59)*D$10</f>
        <v>35.999999999967258</v>
      </c>
      <c r="F61" s="123"/>
      <c r="G61" s="129"/>
      <c r="H61" s="152">
        <f>(F61-F60)*H10/0.5</f>
        <v>0</v>
      </c>
      <c r="I61" s="195">
        <f>(G61-G60)*I10/0.5</f>
        <v>0</v>
      </c>
      <c r="J61" s="127"/>
      <c r="K61" s="129"/>
      <c r="L61" s="152">
        <f>(J61-J60)*L10/0.5</f>
        <v>0</v>
      </c>
      <c r="M61" s="196">
        <f>(K61-K60)*M10/0.5</f>
        <v>0</v>
      </c>
      <c r="N61" s="123"/>
      <c r="O61" s="128"/>
      <c r="P61" s="152">
        <f>(N61-N60)*P10/0.5</f>
        <v>0</v>
      </c>
      <c r="Q61" s="195">
        <f>(O61-O60)*Q10/0.5</f>
        <v>0</v>
      </c>
      <c r="R61" s="127"/>
      <c r="S61" s="129"/>
      <c r="T61" s="152">
        <f>(R61-R60)*T10/0.5</f>
        <v>0</v>
      </c>
      <c r="U61" s="196">
        <f>(S61-S60)*U10/0.5</f>
        <v>0</v>
      </c>
      <c r="V61" s="294">
        <f t="shared" ca="1" si="0"/>
        <v>45280.958333333336</v>
      </c>
      <c r="W61" s="335">
        <f t="shared" ca="1" si="1"/>
        <v>612.00000000026193</v>
      </c>
      <c r="X61" s="197">
        <f t="shared" ca="1" si="1"/>
        <v>35.999999999967258</v>
      </c>
    </row>
    <row r="62" spans="1:24" s="30" customFormat="1" x14ac:dyDescent="0.2">
      <c r="A62" s="324">
        <f ca="1">INDIRECT(ADDRESS(Данные!$A54,4,1,1,"Данные"), 1)</f>
        <v>45280.979166666664</v>
      </c>
      <c r="B62" s="353">
        <f ca="1">ROUND(INDIRECT(ADDRESS(Данные!$A54,B$1,1,1,"Данные"), 1),2)</f>
        <v>13702.91</v>
      </c>
      <c r="C62" s="353">
        <f ca="1">ROUND(INDIRECT(ADDRESS(Данные!$A54,C$1,1,1,"Данные"), 1),2)</f>
        <v>1462.1</v>
      </c>
      <c r="D62" s="152">
        <f ca="1">(B62-B61)*D$10</f>
        <v>342.00000000091677</v>
      </c>
      <c r="E62" s="196">
        <f ca="1">(C62-C61)*D$10</f>
        <v>17.999999999983629</v>
      </c>
      <c r="F62" s="123"/>
      <c r="G62" s="129"/>
      <c r="H62" s="152"/>
      <c r="I62" s="195"/>
      <c r="J62" s="127"/>
      <c r="K62" s="129"/>
      <c r="L62" s="152"/>
      <c r="M62" s="196"/>
      <c r="N62" s="123"/>
      <c r="O62" s="128"/>
      <c r="P62" s="152"/>
      <c r="Q62" s="195"/>
      <c r="R62" s="127"/>
      <c r="S62" s="129"/>
      <c r="T62" s="152"/>
      <c r="U62" s="196"/>
      <c r="V62" s="294">
        <f t="shared" ca="1" si="0"/>
        <v>45280.979166666664</v>
      </c>
      <c r="W62" s="335">
        <f t="shared" ca="1" si="1"/>
        <v>342.00000000091677</v>
      </c>
      <c r="X62" s="197">
        <f t="shared" ca="1" si="1"/>
        <v>17.999999999983629</v>
      </c>
    </row>
    <row r="63" spans="1:24" s="29" customFormat="1" ht="13.5" thickBot="1" x14ac:dyDescent="0.25">
      <c r="A63" s="325">
        <f ca="1">INDIRECT(ADDRESS(Данные!$A55,4,1,1,"Данные"), 1)</f>
        <v>45281</v>
      </c>
      <c r="B63" s="355">
        <f ca="1">ROUND(INDIRECT(ADDRESS(Данные!$A55,B$1,1,1,"Данные"), 1),2)</f>
        <v>13703.1</v>
      </c>
      <c r="C63" s="355">
        <f ca="1">ROUND(INDIRECT(ADDRESS(Данные!$A55,C$1,1,1,"Данные"), 1),2)</f>
        <v>1462.12</v>
      </c>
      <c r="D63" s="287">
        <f ca="1">(B63-B61)*D$10</f>
        <v>684.00000000183354</v>
      </c>
      <c r="E63" s="291">
        <f ca="1">(C63-C61)*D$10</f>
        <v>53.999999999950887</v>
      </c>
      <c r="F63" s="263"/>
      <c r="G63" s="130"/>
      <c r="H63" s="287">
        <f>(F63-F61)*H10/0.5</f>
        <v>0</v>
      </c>
      <c r="I63" s="262">
        <f>(G63-G61)*I10/0.5</f>
        <v>0</v>
      </c>
      <c r="J63" s="288"/>
      <c r="K63" s="130"/>
      <c r="L63" s="287">
        <f>(J63-J61)*L10/0.5</f>
        <v>0</v>
      </c>
      <c r="M63" s="291">
        <f>(K63-K61)*M10/0.5</f>
        <v>0</v>
      </c>
      <c r="N63" s="263"/>
      <c r="O63" s="131"/>
      <c r="P63" s="287">
        <f>(N63-N61)*P10/0.5</f>
        <v>0</v>
      </c>
      <c r="Q63" s="262">
        <f>(O63-O61)*Q10/0.5</f>
        <v>0</v>
      </c>
      <c r="R63" s="288"/>
      <c r="S63" s="130"/>
      <c r="T63" s="287">
        <f>(R63-R61)*T10/0.5</f>
        <v>0</v>
      </c>
      <c r="U63" s="291">
        <f>(S63-S61)*U10/0.5</f>
        <v>0</v>
      </c>
      <c r="V63" s="295">
        <f t="shared" ca="1" si="0"/>
        <v>45281</v>
      </c>
      <c r="W63" s="336">
        <f t="shared" ca="1" si="1"/>
        <v>684.00000000183354</v>
      </c>
      <c r="X63" s="333">
        <f ca="1">E63+I63+M63+Q63+U63</f>
        <v>53.999999999950887</v>
      </c>
    </row>
    <row r="64" spans="1:24" s="29" customFormat="1" x14ac:dyDescent="0.2">
      <c r="A64" s="126"/>
      <c r="B64" s="126" t="s">
        <v>2</v>
      </c>
      <c r="C64" s="126"/>
      <c r="D64" s="126" t="s">
        <v>2</v>
      </c>
      <c r="E64" s="126"/>
      <c r="F64" s="126"/>
      <c r="G64" s="126"/>
      <c r="H64" s="126" t="s">
        <v>2</v>
      </c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 t="s">
        <v>2</v>
      </c>
      <c r="X64" s="126"/>
    </row>
    <row r="65" spans="1:27" s="29" customFormat="1" x14ac:dyDescent="0.2">
      <c r="A65" s="126" t="s">
        <v>2</v>
      </c>
      <c r="B65" s="126"/>
      <c r="C65" s="154" t="s">
        <v>27</v>
      </c>
      <c r="D65" s="269">
        <f ca="1">D$17+D$19+D$21+D$23+D$25+D$27+D$29+D$31+D$33+D$35+D$37+D$39+D$41+D$43+D$45+D$47+D$49+D$51+D$53+D$55+D$57+D$59+D$61+D$63</f>
        <v>14075.999999999476</v>
      </c>
      <c r="E65" s="269">
        <f ca="1">E$17+E$19+E$21+E$23+E$25+E$27+E$29+E$31+E$33+E$35+E$37+E$39+E$41+E$43+E$45+E$47+E$49+E$51+E$53+E$55+E$57+E$59+E$61+E$63</f>
        <v>1115.9999999998035</v>
      </c>
      <c r="F65"/>
      <c r="G65" s="154" t="s">
        <v>27</v>
      </c>
      <c r="H65" s="269">
        <f t="shared" ref="H65:X65" si="2">H$17+H$19+H$21+H$23+H$25+H$27+H$29+H$31+H$33+H$35+H$37+H$39+H$41+H$43+H$45+H$47+H$49+H$51+H$53+H$55+H$57+H$59+H$61+H$63</f>
        <v>0</v>
      </c>
      <c r="I65" s="269">
        <f t="shared" si="2"/>
        <v>0</v>
      </c>
      <c r="J65"/>
      <c r="K65" s="154" t="s">
        <v>27</v>
      </c>
      <c r="L65" s="269">
        <f t="shared" si="2"/>
        <v>0</v>
      </c>
      <c r="M65" s="269">
        <f t="shared" si="2"/>
        <v>0</v>
      </c>
      <c r="N65"/>
      <c r="O65" s="154" t="s">
        <v>27</v>
      </c>
      <c r="P65" s="269">
        <f t="shared" si="2"/>
        <v>0</v>
      </c>
      <c r="Q65" s="269">
        <f t="shared" si="2"/>
        <v>0</v>
      </c>
      <c r="R65"/>
      <c r="S65" s="154" t="s">
        <v>27</v>
      </c>
      <c r="T65" s="269">
        <f t="shared" si="2"/>
        <v>0</v>
      </c>
      <c r="U65" s="269">
        <f t="shared" si="2"/>
        <v>0</v>
      </c>
      <c r="V65"/>
      <c r="W65" s="269">
        <f t="shared" ca="1" si="2"/>
        <v>14075.999999999476</v>
      </c>
      <c r="X65" s="269">
        <f t="shared" ca="1" si="2"/>
        <v>1115.9999999998035</v>
      </c>
    </row>
    <row r="66" spans="1:27" s="29" customFormat="1" x14ac:dyDescent="0.2">
      <c r="A66" s="198"/>
      <c r="B66" s="198"/>
      <c r="C66" s="198"/>
      <c r="D66" s="198" t="s">
        <v>29</v>
      </c>
      <c r="E66" s="198" t="s">
        <v>28</v>
      </c>
      <c r="F66" s="198"/>
      <c r="G66" s="198"/>
      <c r="H66" s="198" t="s">
        <v>29</v>
      </c>
      <c r="I66" s="198" t="s">
        <v>28</v>
      </c>
      <c r="J66" s="198"/>
      <c r="K66" s="198"/>
      <c r="L66" s="198" t="s">
        <v>29</v>
      </c>
      <c r="M66" s="198" t="s">
        <v>28</v>
      </c>
      <c r="N66" s="198"/>
      <c r="O66" s="198"/>
      <c r="P66" s="198" t="s">
        <v>29</v>
      </c>
      <c r="Q66" s="198" t="s">
        <v>28</v>
      </c>
      <c r="R66" s="198"/>
      <c r="S66" s="198"/>
      <c r="T66" s="198" t="s">
        <v>29</v>
      </c>
      <c r="U66" s="198" t="s">
        <v>28</v>
      </c>
      <c r="V66" s="146"/>
      <c r="W66" s="198" t="s">
        <v>29</v>
      </c>
      <c r="X66" s="198" t="s">
        <v>28</v>
      </c>
    </row>
    <row r="67" spans="1:27" s="29" customFormat="1" x14ac:dyDescent="0.2">
      <c r="A67" s="126"/>
      <c r="B67" s="126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</row>
    <row r="68" spans="1:27" s="29" customFormat="1" x14ac:dyDescent="0.2">
      <c r="A68" s="68"/>
      <c r="B68" s="63" t="s">
        <v>53</v>
      </c>
      <c r="C68" s="63"/>
      <c r="D68" s="63"/>
      <c r="E68" s="63"/>
      <c r="F68" s="64"/>
      <c r="G68" s="64"/>
      <c r="H68" s="79"/>
      <c r="I68" s="79" t="s">
        <v>81</v>
      </c>
      <c r="J68" s="79"/>
      <c r="K68" s="68"/>
      <c r="L68" s="68"/>
      <c r="M68" s="68"/>
      <c r="N68" s="256" t="s">
        <v>59</v>
      </c>
      <c r="O68" s="68"/>
      <c r="P68" s="68"/>
      <c r="Q68" s="64"/>
      <c r="R68" s="64"/>
      <c r="S68" s="64"/>
      <c r="T68" s="79"/>
      <c r="U68" s="68" t="s">
        <v>80</v>
      </c>
      <c r="V68" s="68"/>
      <c r="W68" s="126"/>
      <c r="X68" s="126"/>
    </row>
    <row r="69" spans="1:27" s="29" customFormat="1" x14ac:dyDescent="0.2">
      <c r="A69" s="68"/>
      <c r="B69" s="68"/>
      <c r="C69" s="68"/>
      <c r="D69" s="68"/>
      <c r="E69" s="68"/>
      <c r="F69" s="68" t="s">
        <v>30</v>
      </c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 t="s">
        <v>31</v>
      </c>
      <c r="S69" s="68"/>
      <c r="T69" s="68"/>
      <c r="U69" s="68"/>
      <c r="V69" s="68"/>
      <c r="W69" s="126"/>
      <c r="X69" s="126"/>
    </row>
    <row r="70" spans="1:27" s="29" customFormat="1" x14ac:dyDescent="0.2">
      <c r="A70" s="50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</row>
    <row r="71" spans="1:27" s="29" customFormat="1" x14ac:dyDescent="0.2">
      <c r="A71" s="20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</row>
    <row r="72" spans="1:27" s="29" customFormat="1" ht="18" x14ac:dyDescent="0.25">
      <c r="A72" s="20"/>
      <c r="B72" s="20"/>
      <c r="C72" s="20"/>
      <c r="D72" s="20"/>
      <c r="E72" s="20"/>
      <c r="F72" s="50"/>
      <c r="G72" s="32"/>
      <c r="H72" s="50"/>
      <c r="I72" s="20"/>
      <c r="J72" s="50"/>
      <c r="K72" s="33"/>
      <c r="L72" s="34"/>
      <c r="M72" s="35"/>
      <c r="N72" s="35"/>
      <c r="O72" s="50"/>
      <c r="P72" s="50"/>
      <c r="Q72" s="50"/>
      <c r="R72" s="20"/>
      <c r="S72" s="36"/>
      <c r="T72" s="50"/>
      <c r="U72" s="50"/>
      <c r="V72" s="50"/>
      <c r="W72" s="50"/>
      <c r="X72" s="50"/>
      <c r="Y72" s="50"/>
      <c r="Z72" s="50"/>
      <c r="AA72" s="50"/>
    </row>
    <row r="73" spans="1:27" s="29" customFormat="1" x14ac:dyDescent="0.2">
      <c r="A73" s="50"/>
      <c r="B73" s="50"/>
      <c r="C73" s="50"/>
      <c r="D73" s="50"/>
      <c r="E73" s="50"/>
      <c r="F73" s="37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37"/>
      <c r="V73" s="50"/>
      <c r="W73" s="50"/>
      <c r="X73" s="50"/>
      <c r="Y73" s="50"/>
      <c r="Z73" s="50"/>
      <c r="AA73" s="50"/>
    </row>
    <row r="74" spans="1:27" s="29" customFormat="1" ht="18.75" x14ac:dyDescent="0.3">
      <c r="A74" s="50"/>
      <c r="B74" s="50"/>
      <c r="C74" s="38"/>
      <c r="D74" s="50"/>
      <c r="E74" s="50"/>
      <c r="F74" s="50"/>
      <c r="G74" s="50"/>
      <c r="H74" s="50"/>
      <c r="I74" s="50"/>
      <c r="J74" s="50"/>
      <c r="K74" s="20"/>
      <c r="L74" s="50"/>
      <c r="M74" s="50"/>
      <c r="N74" s="50"/>
      <c r="O74" s="32"/>
      <c r="P74" s="50"/>
      <c r="Q74" s="20"/>
      <c r="R74" s="50"/>
      <c r="S74" s="50"/>
      <c r="T74" s="50"/>
      <c r="U74" s="50"/>
      <c r="V74" s="50"/>
      <c r="W74" s="50"/>
      <c r="X74" s="50"/>
      <c r="Y74" s="50"/>
      <c r="Z74" s="50"/>
      <c r="AA74" s="50"/>
    </row>
    <row r="75" spans="1:27" s="29" customFormat="1" x14ac:dyDescent="0.2">
      <c r="A75" s="50"/>
      <c r="B75" s="37"/>
      <c r="C75" s="50"/>
      <c r="D75" s="50"/>
      <c r="E75" s="50"/>
      <c r="F75" s="50"/>
      <c r="G75" s="50"/>
      <c r="H75" s="50"/>
      <c r="I75" s="50"/>
      <c r="J75" s="50"/>
      <c r="K75" s="20"/>
      <c r="L75" s="20"/>
      <c r="M75" s="50"/>
      <c r="N75" s="50"/>
      <c r="O75" s="2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</row>
    <row r="76" spans="1:27" s="29" customFormat="1" x14ac:dyDescent="0.2">
      <c r="A76" s="52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2"/>
      <c r="W76" s="50"/>
      <c r="X76" s="50"/>
      <c r="Y76" s="50"/>
      <c r="Z76" s="50"/>
      <c r="AA76" s="50"/>
    </row>
    <row r="77" spans="1:27" s="29" customFormat="1" x14ac:dyDescent="0.2">
      <c r="A77" s="52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2"/>
      <c r="W77" s="50"/>
      <c r="X77" s="50"/>
      <c r="Y77" s="50"/>
      <c r="Z77" s="50"/>
      <c r="AA77" s="50"/>
    </row>
    <row r="78" spans="1:27" s="29" customFormat="1" x14ac:dyDescent="0.2">
      <c r="A78" s="52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2"/>
      <c r="W78" s="50"/>
      <c r="X78" s="50"/>
      <c r="Y78" s="50"/>
      <c r="Z78" s="50"/>
      <c r="AA78" s="50"/>
    </row>
    <row r="79" spans="1:27" s="29" customFormat="1" x14ac:dyDescent="0.2">
      <c r="A79" s="52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2"/>
      <c r="W79" s="50"/>
      <c r="X79" s="50"/>
      <c r="Y79" s="50"/>
      <c r="Z79" s="50"/>
      <c r="AA79" s="50"/>
    </row>
    <row r="80" spans="1:27" s="29" customFormat="1" x14ac:dyDescent="0.2">
      <c r="A80" s="52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2"/>
      <c r="W80" s="50"/>
      <c r="X80" s="50"/>
      <c r="Y80" s="50"/>
      <c r="Z80" s="50"/>
      <c r="AA80" s="50"/>
    </row>
    <row r="81" spans="1:27" s="29" customFormat="1" x14ac:dyDescent="0.2">
      <c r="A81" s="52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2"/>
      <c r="W81" s="50"/>
      <c r="X81" s="50"/>
      <c r="Y81" s="50"/>
      <c r="Z81" s="50"/>
      <c r="AA81" s="50"/>
    </row>
    <row r="82" spans="1:27" s="29" customFormat="1" x14ac:dyDescent="0.2">
      <c r="A82" s="52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2"/>
      <c r="W82" s="50"/>
      <c r="X82" s="50"/>
      <c r="Y82" s="50"/>
      <c r="Z82" s="50"/>
      <c r="AA82" s="50"/>
    </row>
    <row r="83" spans="1:27" s="29" customFormat="1" x14ac:dyDescent="0.2">
      <c r="A83" s="52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2"/>
      <c r="W83" s="53"/>
      <c r="X83" s="53"/>
      <c r="Y83" s="50"/>
      <c r="Z83" s="50"/>
      <c r="AA83" s="50"/>
    </row>
    <row r="84" spans="1:27" s="29" customFormat="1" x14ac:dyDescent="0.2">
      <c r="A84" s="52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2"/>
      <c r="W84" s="53"/>
      <c r="X84" s="53"/>
      <c r="Y84" s="50"/>
      <c r="Z84" s="50"/>
      <c r="AA84" s="50"/>
    </row>
    <row r="85" spans="1:27" s="29" customFormat="1" x14ac:dyDescent="0.2">
      <c r="A85" s="54"/>
      <c r="B85" s="55"/>
      <c r="C85" s="55"/>
      <c r="D85" s="50"/>
      <c r="E85" s="50"/>
      <c r="F85" s="55"/>
      <c r="G85" s="55"/>
      <c r="H85" s="50"/>
      <c r="I85" s="50"/>
      <c r="J85" s="55"/>
      <c r="K85" s="55"/>
      <c r="L85" s="50"/>
      <c r="M85" s="50"/>
      <c r="N85" s="55"/>
      <c r="O85" s="50"/>
      <c r="P85" s="50"/>
      <c r="Q85" s="50"/>
      <c r="R85" s="55"/>
      <c r="S85" s="55"/>
      <c r="T85" s="50"/>
      <c r="U85" s="50"/>
      <c r="V85" s="54"/>
      <c r="W85" s="50"/>
      <c r="X85" s="50"/>
      <c r="Y85" s="50"/>
      <c r="Z85" s="50"/>
      <c r="AA85" s="50"/>
    </row>
    <row r="86" spans="1:27" s="29" customFormat="1" x14ac:dyDescent="0.2">
      <c r="A86" s="53"/>
      <c r="B86" s="55"/>
      <c r="C86" s="55"/>
      <c r="D86" s="50"/>
      <c r="E86" s="50"/>
      <c r="F86" s="55"/>
      <c r="G86" s="55"/>
      <c r="H86" s="50"/>
      <c r="I86" s="50"/>
      <c r="J86" s="55"/>
      <c r="K86" s="55"/>
      <c r="L86" s="50"/>
      <c r="M86" s="50"/>
      <c r="N86" s="55"/>
      <c r="O86" s="50"/>
      <c r="P86" s="50"/>
      <c r="Q86" s="50"/>
      <c r="R86" s="55"/>
      <c r="S86" s="55"/>
      <c r="T86" s="50"/>
      <c r="U86" s="50"/>
      <c r="V86" s="53"/>
      <c r="W86" s="50"/>
      <c r="X86" s="50"/>
      <c r="Y86" s="50"/>
      <c r="Z86" s="50"/>
      <c r="AA86" s="50"/>
    </row>
    <row r="87" spans="1:27" s="29" customFormat="1" x14ac:dyDescent="0.2">
      <c r="A87" s="53"/>
      <c r="B87" s="55"/>
      <c r="C87" s="55"/>
      <c r="D87" s="50"/>
      <c r="E87" s="50"/>
      <c r="F87" s="55"/>
      <c r="G87" s="55"/>
      <c r="H87" s="50"/>
      <c r="I87" s="50"/>
      <c r="J87" s="55"/>
      <c r="K87" s="55"/>
      <c r="L87" s="50"/>
      <c r="M87" s="50"/>
      <c r="N87" s="55"/>
      <c r="O87" s="50"/>
      <c r="P87" s="50"/>
      <c r="Q87" s="50"/>
      <c r="R87" s="55"/>
      <c r="S87" s="55"/>
      <c r="T87" s="50"/>
      <c r="U87" s="50"/>
      <c r="V87" s="53"/>
      <c r="W87" s="50"/>
      <c r="X87" s="50"/>
      <c r="Y87" s="50"/>
      <c r="Z87" s="50"/>
      <c r="AA87" s="50"/>
    </row>
    <row r="88" spans="1:27" s="29" customFormat="1" x14ac:dyDescent="0.2">
      <c r="A88" s="53"/>
      <c r="B88" s="55"/>
      <c r="C88" s="55"/>
      <c r="D88" s="50"/>
      <c r="E88" s="50"/>
      <c r="F88" s="55"/>
      <c r="G88" s="55"/>
      <c r="H88" s="50"/>
      <c r="I88" s="50"/>
      <c r="J88" s="55"/>
      <c r="K88" s="55"/>
      <c r="L88" s="50"/>
      <c r="M88" s="50"/>
      <c r="N88" s="55"/>
      <c r="O88" s="50"/>
      <c r="P88" s="50"/>
      <c r="Q88" s="50"/>
      <c r="R88" s="55"/>
      <c r="S88" s="55"/>
      <c r="T88" s="50"/>
      <c r="U88" s="50"/>
      <c r="V88" s="53"/>
      <c r="W88" s="50"/>
      <c r="X88" s="50"/>
      <c r="Y88" s="50"/>
      <c r="Z88" s="50"/>
      <c r="AA88" s="50"/>
    </row>
    <row r="89" spans="1:27" s="29" customFormat="1" x14ac:dyDescent="0.2">
      <c r="A89" s="53"/>
      <c r="B89" s="55"/>
      <c r="C89" s="55"/>
      <c r="D89" s="50"/>
      <c r="E89" s="50"/>
      <c r="F89" s="55"/>
      <c r="G89" s="55"/>
      <c r="H89" s="50"/>
      <c r="I89" s="50"/>
      <c r="J89" s="55"/>
      <c r="K89" s="55"/>
      <c r="L89" s="50"/>
      <c r="M89" s="50"/>
      <c r="N89" s="55"/>
      <c r="O89" s="50"/>
      <c r="P89" s="50"/>
      <c r="Q89" s="50"/>
      <c r="R89" s="55"/>
      <c r="S89" s="55"/>
      <c r="T89" s="50"/>
      <c r="U89" s="50"/>
      <c r="V89" s="53"/>
      <c r="W89" s="50"/>
      <c r="X89" s="50"/>
      <c r="Y89" s="50"/>
      <c r="Z89" s="50"/>
      <c r="AA89" s="50"/>
    </row>
    <row r="90" spans="1:27" s="29" customFormat="1" x14ac:dyDescent="0.2">
      <c r="A90" s="53"/>
      <c r="B90" s="55"/>
      <c r="C90" s="55"/>
      <c r="D90" s="50"/>
      <c r="E90" s="50"/>
      <c r="F90" s="55"/>
      <c r="G90" s="55"/>
      <c r="H90" s="50"/>
      <c r="I90" s="50"/>
      <c r="J90" s="55"/>
      <c r="K90" s="55"/>
      <c r="L90" s="50"/>
      <c r="M90" s="50"/>
      <c r="N90" s="55"/>
      <c r="O90" s="50"/>
      <c r="P90" s="50"/>
      <c r="Q90" s="50"/>
      <c r="R90" s="55"/>
      <c r="S90" s="55"/>
      <c r="T90" s="50"/>
      <c r="U90" s="50"/>
      <c r="V90" s="53"/>
      <c r="W90" s="50"/>
      <c r="X90" s="50"/>
      <c r="Y90" s="50"/>
      <c r="Z90" s="50"/>
      <c r="AA90" s="50"/>
    </row>
    <row r="91" spans="1:27" s="29" customFormat="1" x14ac:dyDescent="0.2">
      <c r="A91" s="53"/>
      <c r="B91" s="55"/>
      <c r="C91" s="55"/>
      <c r="D91" s="50"/>
      <c r="E91" s="50"/>
      <c r="F91" s="55"/>
      <c r="G91" s="55"/>
      <c r="H91" s="50"/>
      <c r="I91" s="50"/>
      <c r="J91" s="55"/>
      <c r="K91" s="55"/>
      <c r="L91" s="50"/>
      <c r="M91" s="50"/>
      <c r="N91" s="55"/>
      <c r="O91" s="50"/>
      <c r="P91" s="50"/>
      <c r="Q91" s="50"/>
      <c r="R91" s="55"/>
      <c r="S91" s="55"/>
      <c r="T91" s="50"/>
      <c r="U91" s="50"/>
      <c r="V91" s="53"/>
      <c r="W91" s="50"/>
      <c r="X91" s="50"/>
      <c r="Y91" s="50"/>
      <c r="Z91" s="50"/>
      <c r="AA91" s="50"/>
    </row>
    <row r="92" spans="1:27" s="29" customFormat="1" x14ac:dyDescent="0.2">
      <c r="A92" s="53"/>
      <c r="B92" s="55"/>
      <c r="C92" s="55"/>
      <c r="D92" s="50"/>
      <c r="E92" s="50"/>
      <c r="F92" s="55"/>
      <c r="G92" s="55"/>
      <c r="H92" s="50"/>
      <c r="I92" s="50"/>
      <c r="J92" s="55"/>
      <c r="K92" s="55"/>
      <c r="L92" s="50"/>
      <c r="M92" s="50"/>
      <c r="N92" s="55"/>
      <c r="O92" s="50"/>
      <c r="P92" s="50"/>
      <c r="Q92" s="50"/>
      <c r="R92" s="55"/>
      <c r="S92" s="55"/>
      <c r="T92" s="50"/>
      <c r="U92" s="50"/>
      <c r="V92" s="53"/>
      <c r="W92" s="50"/>
      <c r="X92" s="50"/>
      <c r="Y92" s="50"/>
      <c r="Z92" s="50"/>
      <c r="AA92" s="50"/>
    </row>
    <row r="93" spans="1:27" s="29" customFormat="1" x14ac:dyDescent="0.2">
      <c r="A93" s="53"/>
      <c r="B93" s="55"/>
      <c r="C93" s="55"/>
      <c r="D93" s="50"/>
      <c r="E93" s="50"/>
      <c r="F93" s="55"/>
      <c r="G93" s="55"/>
      <c r="H93" s="50"/>
      <c r="I93" s="50"/>
      <c r="J93" s="55"/>
      <c r="K93" s="55"/>
      <c r="L93" s="50"/>
      <c r="M93" s="50"/>
      <c r="N93" s="55"/>
      <c r="O93" s="50"/>
      <c r="P93" s="50"/>
      <c r="Q93" s="50"/>
      <c r="R93" s="55"/>
      <c r="S93" s="55"/>
      <c r="T93" s="50"/>
      <c r="U93" s="50"/>
      <c r="V93" s="53"/>
      <c r="W93" s="50"/>
      <c r="X93" s="50"/>
      <c r="Y93" s="50"/>
      <c r="Z93" s="50"/>
      <c r="AA93" s="50"/>
    </row>
    <row r="94" spans="1:27" s="29" customFormat="1" x14ac:dyDescent="0.2">
      <c r="A94" s="54"/>
      <c r="B94" s="55"/>
      <c r="C94" s="55"/>
      <c r="D94" s="50"/>
      <c r="E94" s="50"/>
      <c r="F94" s="55"/>
      <c r="G94" s="55"/>
      <c r="H94" s="50"/>
      <c r="I94" s="50"/>
      <c r="J94" s="55"/>
      <c r="K94" s="55"/>
      <c r="L94" s="50"/>
      <c r="M94" s="50"/>
      <c r="N94" s="55"/>
      <c r="O94" s="50"/>
      <c r="P94" s="50"/>
      <c r="Q94" s="50"/>
      <c r="R94" s="55"/>
      <c r="S94" s="55"/>
      <c r="T94" s="50"/>
      <c r="U94" s="50"/>
      <c r="V94" s="54"/>
      <c r="W94" s="50"/>
      <c r="X94" s="50"/>
      <c r="Y94" s="50"/>
      <c r="Z94" s="50"/>
      <c r="AA94" s="50"/>
    </row>
    <row r="95" spans="1:27" s="29" customFormat="1" x14ac:dyDescent="0.2">
      <c r="A95" s="53"/>
      <c r="B95" s="55"/>
      <c r="C95" s="55"/>
      <c r="D95" s="50"/>
      <c r="E95" s="50"/>
      <c r="F95" s="55"/>
      <c r="G95" s="55"/>
      <c r="H95" s="50"/>
      <c r="I95" s="50"/>
      <c r="J95" s="55"/>
      <c r="K95" s="55"/>
      <c r="L95" s="50"/>
      <c r="M95" s="50"/>
      <c r="N95" s="55"/>
      <c r="O95" s="50"/>
      <c r="P95" s="50"/>
      <c r="Q95" s="50"/>
      <c r="R95" s="55"/>
      <c r="S95" s="55"/>
      <c r="T95" s="50"/>
      <c r="U95" s="50"/>
      <c r="V95" s="53"/>
      <c r="W95" s="50"/>
      <c r="X95" s="50"/>
      <c r="Y95" s="50"/>
      <c r="Z95" s="50"/>
      <c r="AA95" s="50"/>
    </row>
    <row r="96" spans="1:27" s="29" customFormat="1" x14ac:dyDescent="0.2">
      <c r="A96" s="53"/>
      <c r="B96" s="55"/>
      <c r="C96" s="55"/>
      <c r="D96" s="50"/>
      <c r="E96" s="50"/>
      <c r="F96" s="55"/>
      <c r="G96" s="55"/>
      <c r="H96" s="50"/>
      <c r="I96" s="50"/>
      <c r="J96" s="55"/>
      <c r="K96" s="55"/>
      <c r="L96" s="50"/>
      <c r="M96" s="50"/>
      <c r="N96" s="55"/>
      <c r="O96" s="50"/>
      <c r="P96" s="50"/>
      <c r="Q96" s="50"/>
      <c r="R96" s="55"/>
      <c r="S96" s="55"/>
      <c r="T96" s="50"/>
      <c r="U96" s="50"/>
      <c r="V96" s="53"/>
      <c r="W96" s="50"/>
      <c r="X96" s="50"/>
      <c r="Y96" s="50"/>
      <c r="Z96" s="50"/>
      <c r="AA96" s="50"/>
    </row>
    <row r="97" spans="1:27" s="29" customFormat="1" x14ac:dyDescent="0.2">
      <c r="A97" s="53"/>
      <c r="B97" s="55"/>
      <c r="C97" s="55"/>
      <c r="D97" s="50"/>
      <c r="E97" s="50"/>
      <c r="F97" s="55"/>
      <c r="G97" s="55"/>
      <c r="H97" s="50"/>
      <c r="I97" s="50"/>
      <c r="J97" s="55"/>
      <c r="K97" s="55"/>
      <c r="L97" s="50"/>
      <c r="M97" s="50"/>
      <c r="N97" s="55"/>
      <c r="O97" s="50"/>
      <c r="P97" s="50"/>
      <c r="Q97" s="50"/>
      <c r="R97" s="55"/>
      <c r="S97" s="55"/>
      <c r="T97" s="50"/>
      <c r="U97" s="50"/>
      <c r="V97" s="53"/>
      <c r="W97" s="50"/>
      <c r="X97" s="50"/>
      <c r="Y97" s="50"/>
      <c r="Z97" s="50"/>
      <c r="AA97" s="50"/>
    </row>
    <row r="98" spans="1:27" s="29" customFormat="1" x14ac:dyDescent="0.2">
      <c r="A98" s="53"/>
      <c r="B98" s="55"/>
      <c r="C98" s="55"/>
      <c r="D98" s="50"/>
      <c r="E98" s="50"/>
      <c r="F98" s="55"/>
      <c r="G98" s="55"/>
      <c r="H98" s="50"/>
      <c r="I98" s="50"/>
      <c r="J98" s="55"/>
      <c r="K98" s="55"/>
      <c r="L98" s="50"/>
      <c r="M98" s="50"/>
      <c r="N98" s="55"/>
      <c r="O98" s="50"/>
      <c r="P98" s="50"/>
      <c r="Q98" s="50"/>
      <c r="R98" s="55"/>
      <c r="S98" s="55"/>
      <c r="T98" s="50"/>
      <c r="U98" s="50"/>
      <c r="V98" s="53"/>
      <c r="W98" s="50"/>
      <c r="X98" s="50"/>
      <c r="Y98" s="50"/>
      <c r="Z98" s="50"/>
      <c r="AA98" s="50"/>
    </row>
    <row r="99" spans="1:27" s="29" customFormat="1" x14ac:dyDescent="0.2">
      <c r="A99" s="53"/>
      <c r="B99" s="55"/>
      <c r="C99" s="55"/>
      <c r="D99" s="50"/>
      <c r="E99" s="50"/>
      <c r="F99" s="55"/>
      <c r="G99" s="55"/>
      <c r="H99" s="50"/>
      <c r="I99" s="50"/>
      <c r="J99" s="55"/>
      <c r="K99" s="55"/>
      <c r="L99" s="50"/>
      <c r="M99" s="50"/>
      <c r="N99" s="55"/>
      <c r="O99" s="50"/>
      <c r="P99" s="50"/>
      <c r="Q99" s="50"/>
      <c r="R99" s="55"/>
      <c r="S99" s="55"/>
      <c r="T99" s="50"/>
      <c r="U99" s="50"/>
      <c r="V99" s="53"/>
      <c r="W99" s="50"/>
      <c r="X99" s="50"/>
      <c r="Y99" s="50"/>
      <c r="Z99" s="50"/>
      <c r="AA99" s="50"/>
    </row>
    <row r="100" spans="1:27" s="29" customFormat="1" x14ac:dyDescent="0.2">
      <c r="A100" s="53"/>
      <c r="B100" s="55"/>
      <c r="C100" s="55"/>
      <c r="D100" s="50"/>
      <c r="E100" s="50"/>
      <c r="F100" s="55"/>
      <c r="G100" s="55"/>
      <c r="H100" s="50"/>
      <c r="I100" s="50"/>
      <c r="J100" s="55"/>
      <c r="K100" s="55"/>
      <c r="L100" s="50"/>
      <c r="M100" s="50"/>
      <c r="N100" s="55"/>
      <c r="O100" s="50"/>
      <c r="P100" s="50"/>
      <c r="Q100" s="50"/>
      <c r="R100" s="55"/>
      <c r="S100" s="55"/>
      <c r="T100" s="50"/>
      <c r="U100" s="50"/>
      <c r="V100" s="53"/>
      <c r="W100" s="50"/>
      <c r="X100" s="50"/>
      <c r="Y100" s="50"/>
      <c r="Z100" s="50"/>
      <c r="AA100" s="50"/>
    </row>
    <row r="101" spans="1:27" s="29" customFormat="1" x14ac:dyDescent="0.2">
      <c r="A101" s="53"/>
      <c r="B101" s="55"/>
      <c r="C101" s="55"/>
      <c r="D101" s="50"/>
      <c r="E101" s="50"/>
      <c r="F101" s="55"/>
      <c r="G101" s="55"/>
      <c r="H101" s="50"/>
      <c r="I101" s="50"/>
      <c r="J101" s="55"/>
      <c r="K101" s="55"/>
      <c r="L101" s="50"/>
      <c r="M101" s="50"/>
      <c r="N101" s="55"/>
      <c r="O101" s="50"/>
      <c r="P101" s="50"/>
      <c r="Q101" s="50"/>
      <c r="R101" s="55"/>
      <c r="S101" s="55"/>
      <c r="T101" s="50"/>
      <c r="U101" s="50"/>
      <c r="V101" s="53"/>
      <c r="W101" s="50"/>
      <c r="X101" s="50"/>
      <c r="Y101" s="50"/>
      <c r="Z101" s="50"/>
      <c r="AA101" s="50"/>
    </row>
    <row r="102" spans="1:27" s="29" customFormat="1" x14ac:dyDescent="0.2">
      <c r="A102" s="53"/>
      <c r="B102" s="55"/>
      <c r="C102" s="55"/>
      <c r="D102" s="50"/>
      <c r="E102" s="50"/>
      <c r="F102" s="55"/>
      <c r="G102" s="55"/>
      <c r="H102" s="50"/>
      <c r="I102" s="50"/>
      <c r="J102" s="55"/>
      <c r="K102" s="55"/>
      <c r="L102" s="50"/>
      <c r="M102" s="50"/>
      <c r="N102" s="55"/>
      <c r="O102" s="50"/>
      <c r="P102" s="50"/>
      <c r="Q102" s="50"/>
      <c r="R102" s="55"/>
      <c r="S102" s="55"/>
      <c r="T102" s="50"/>
      <c r="U102" s="50"/>
      <c r="V102" s="53"/>
      <c r="W102" s="50"/>
      <c r="X102" s="50"/>
      <c r="Y102" s="50"/>
      <c r="Z102" s="50"/>
      <c r="AA102" s="50"/>
    </row>
    <row r="103" spans="1:27" s="29" customFormat="1" x14ac:dyDescent="0.2">
      <c r="A103" s="53"/>
      <c r="B103" s="55"/>
      <c r="C103" s="55"/>
      <c r="D103" s="50"/>
      <c r="E103" s="50"/>
      <c r="F103" s="55"/>
      <c r="G103" s="55"/>
      <c r="H103" s="50"/>
      <c r="I103" s="50"/>
      <c r="J103" s="55"/>
      <c r="K103" s="55"/>
      <c r="L103" s="50"/>
      <c r="M103" s="50"/>
      <c r="N103" s="55"/>
      <c r="O103" s="50"/>
      <c r="P103" s="50"/>
      <c r="Q103" s="50"/>
      <c r="R103" s="55"/>
      <c r="S103" s="55"/>
      <c r="T103" s="50"/>
      <c r="U103" s="50"/>
      <c r="V103" s="53"/>
      <c r="W103" s="50"/>
      <c r="X103" s="50"/>
      <c r="Y103" s="50"/>
      <c r="Z103" s="50"/>
      <c r="AA103" s="50"/>
    </row>
    <row r="104" spans="1:27" s="29" customFormat="1" x14ac:dyDescent="0.2">
      <c r="A104" s="53"/>
      <c r="B104" s="55"/>
      <c r="C104" s="55"/>
      <c r="D104" s="56"/>
      <c r="E104" s="56"/>
      <c r="F104" s="55"/>
      <c r="G104" s="55"/>
      <c r="H104" s="56"/>
      <c r="I104" s="56"/>
      <c r="J104" s="55"/>
      <c r="K104" s="55"/>
      <c r="L104" s="56"/>
      <c r="M104" s="56"/>
      <c r="N104" s="55"/>
      <c r="O104" s="50"/>
      <c r="P104" s="56"/>
      <c r="Q104" s="56"/>
      <c r="R104" s="55"/>
      <c r="S104" s="55"/>
      <c r="T104" s="56"/>
      <c r="U104" s="56"/>
      <c r="V104" s="53"/>
      <c r="W104" s="50"/>
      <c r="X104" s="50"/>
      <c r="Y104" s="50"/>
      <c r="Z104" s="50"/>
      <c r="AA104" s="50"/>
    </row>
    <row r="105" spans="1:27" s="29" customFormat="1" x14ac:dyDescent="0.2">
      <c r="A105" s="53"/>
      <c r="B105" s="55"/>
      <c r="C105" s="55"/>
      <c r="D105" s="57"/>
      <c r="E105" s="57"/>
      <c r="F105" s="55"/>
      <c r="G105" s="55"/>
      <c r="H105" s="57"/>
      <c r="I105" s="57"/>
      <c r="J105" s="55"/>
      <c r="K105" s="55"/>
      <c r="L105" s="57"/>
      <c r="M105" s="57"/>
      <c r="N105" s="55"/>
      <c r="O105" s="50"/>
      <c r="P105" s="57"/>
      <c r="Q105" s="57"/>
      <c r="R105" s="55"/>
      <c r="S105" s="55"/>
      <c r="T105" s="57"/>
      <c r="U105" s="57"/>
      <c r="V105" s="53"/>
      <c r="W105" s="50"/>
      <c r="X105" s="50"/>
      <c r="Y105" s="50"/>
      <c r="Z105" s="50"/>
      <c r="AA105" s="50"/>
    </row>
    <row r="106" spans="1:27" s="29" customFormat="1" x14ac:dyDescent="0.2">
      <c r="A106" s="53"/>
      <c r="B106" s="55"/>
      <c r="C106" s="55"/>
      <c r="D106" s="50"/>
      <c r="E106" s="50"/>
      <c r="F106" s="55"/>
      <c r="G106" s="55"/>
      <c r="H106" s="50"/>
      <c r="I106" s="50"/>
      <c r="J106" s="55"/>
      <c r="K106" s="55"/>
      <c r="L106" s="50"/>
      <c r="M106" s="50"/>
      <c r="N106" s="55"/>
      <c r="O106" s="50"/>
      <c r="P106" s="50"/>
      <c r="Q106" s="50"/>
      <c r="R106" s="55"/>
      <c r="S106" s="55"/>
      <c r="T106" s="50"/>
      <c r="U106" s="50"/>
      <c r="V106" s="53"/>
      <c r="W106" s="50"/>
      <c r="X106" s="50"/>
      <c r="Y106" s="50"/>
      <c r="Z106" s="50"/>
      <c r="AA106" s="50"/>
    </row>
    <row r="107" spans="1:27" s="29" customFormat="1" x14ac:dyDescent="0.2">
      <c r="A107" s="53"/>
      <c r="B107" s="55"/>
      <c r="C107" s="55"/>
      <c r="D107" s="50"/>
      <c r="E107" s="50"/>
      <c r="F107" s="55"/>
      <c r="G107" s="55"/>
      <c r="H107" s="50"/>
      <c r="I107" s="50"/>
      <c r="J107" s="55"/>
      <c r="K107" s="55"/>
      <c r="L107" s="50"/>
      <c r="M107" s="50"/>
      <c r="N107" s="55"/>
      <c r="O107" s="50"/>
      <c r="P107" s="50"/>
      <c r="Q107" s="50"/>
      <c r="R107" s="55"/>
      <c r="S107" s="55"/>
      <c r="T107" s="50"/>
      <c r="U107" s="50"/>
      <c r="V107" s="53"/>
      <c r="W107" s="50"/>
      <c r="X107" s="50"/>
      <c r="Y107" s="50"/>
      <c r="Z107" s="50"/>
      <c r="AA107" s="50"/>
    </row>
    <row r="108" spans="1:27" s="29" customFormat="1" x14ac:dyDescent="0.2">
      <c r="A108" s="53"/>
      <c r="B108" s="55"/>
      <c r="C108" s="55"/>
      <c r="D108" s="50"/>
      <c r="E108" s="50"/>
      <c r="F108" s="55"/>
      <c r="G108" s="55"/>
      <c r="H108" s="50"/>
      <c r="I108" s="50"/>
      <c r="J108" s="55"/>
      <c r="K108" s="55"/>
      <c r="L108" s="50"/>
      <c r="M108" s="50"/>
      <c r="N108" s="55"/>
      <c r="O108" s="50"/>
      <c r="P108" s="50"/>
      <c r="Q108" s="50"/>
      <c r="R108" s="55"/>
      <c r="S108" s="55"/>
      <c r="T108" s="50"/>
      <c r="U108" s="50"/>
      <c r="V108" s="53"/>
      <c r="W108" s="50"/>
      <c r="X108" s="50"/>
      <c r="Y108" s="50"/>
      <c r="Z108" s="50"/>
      <c r="AA108" s="50"/>
    </row>
    <row r="109" spans="1:27" s="29" customFormat="1" x14ac:dyDescent="0.2">
      <c r="A109" s="53"/>
      <c r="B109" s="55"/>
      <c r="C109" s="55"/>
      <c r="D109" s="50"/>
      <c r="E109" s="50"/>
      <c r="F109" s="55"/>
      <c r="G109" s="55"/>
      <c r="H109" s="50"/>
      <c r="I109" s="50"/>
      <c r="J109" s="55"/>
      <c r="K109" s="55"/>
      <c r="L109" s="50"/>
      <c r="M109" s="50"/>
      <c r="N109" s="55"/>
      <c r="O109" s="50"/>
      <c r="P109" s="50"/>
      <c r="Q109" s="50"/>
      <c r="R109" s="55"/>
      <c r="S109" s="55"/>
      <c r="T109" s="50"/>
      <c r="U109" s="50"/>
      <c r="V109" s="53"/>
      <c r="W109" s="50"/>
      <c r="X109" s="50"/>
      <c r="Y109" s="50"/>
      <c r="Z109" s="50"/>
      <c r="AA109" s="50"/>
    </row>
    <row r="110" spans="1:27" s="29" customFormat="1" x14ac:dyDescent="0.2">
      <c r="A110" s="50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</row>
    <row r="111" spans="1:27" s="29" customFormat="1" x14ac:dyDescent="0.2">
      <c r="A111" s="50"/>
      <c r="B111" s="50"/>
      <c r="C111" s="50"/>
      <c r="D111" s="50"/>
      <c r="E111" s="57"/>
      <c r="F111" s="50"/>
      <c r="G111" s="20"/>
      <c r="H111" s="50"/>
      <c r="I111" s="57"/>
      <c r="J111" s="50"/>
      <c r="K111" s="20"/>
      <c r="L111" s="50"/>
      <c r="M111" s="57"/>
      <c r="N111" s="50"/>
      <c r="O111" s="20"/>
      <c r="P111" s="50"/>
      <c r="Q111" s="57"/>
      <c r="R111" s="50"/>
      <c r="S111" s="20"/>
      <c r="T111" s="50"/>
      <c r="U111" s="57"/>
      <c r="V111" s="50"/>
      <c r="W111" s="50"/>
      <c r="X111" s="50"/>
      <c r="Y111" s="50"/>
      <c r="Z111" s="50"/>
      <c r="AA111" s="50"/>
    </row>
    <row r="112" spans="1:27" s="29" customFormat="1" x14ac:dyDescent="0.2">
      <c r="A112" s="53"/>
      <c r="B112" s="50"/>
      <c r="C112" s="50"/>
      <c r="D112" s="53"/>
      <c r="E112" s="53"/>
      <c r="F112" s="50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0"/>
      <c r="Z112" s="50"/>
      <c r="AA112" s="50"/>
    </row>
    <row r="113" spans="1:27" s="29" customFormat="1" x14ac:dyDescent="0.2">
      <c r="A113" s="50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</row>
    <row r="114" spans="1:27" s="29" customFormat="1" x14ac:dyDescent="0.2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</row>
    <row r="115" spans="1:27" s="29" customFormat="1" x14ac:dyDescent="0.2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</row>
    <row r="116" spans="1:27" s="29" customFormat="1" ht="12.75" customHeight="1" x14ac:dyDescent="0.2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</row>
    <row r="117" spans="1:27" s="29" customFormat="1" x14ac:dyDescent="0.2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</row>
    <row r="118" spans="1:27" s="29" customFormat="1" x14ac:dyDescent="0.2">
      <c r="A118" s="50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</row>
    <row r="119" spans="1:27" s="29" customFormat="1" x14ac:dyDescent="0.2">
      <c r="A119" s="50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</row>
    <row r="120" spans="1:27" s="29" customFormat="1" x14ac:dyDescent="0.2">
      <c r="A120" s="50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</row>
    <row r="121" spans="1:27" s="29" customFormat="1" x14ac:dyDescent="0.2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</row>
    <row r="122" spans="1:27" s="29" customFormat="1" x14ac:dyDescent="0.2">
      <c r="A122" s="50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</row>
    <row r="123" spans="1:27" s="29" customFormat="1" x14ac:dyDescent="0.2">
      <c r="A123" s="50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</row>
    <row r="124" spans="1:27" s="29" customFormat="1" x14ac:dyDescent="0.2">
      <c r="A124" s="50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</row>
    <row r="125" spans="1:27" s="29" customFormat="1" x14ac:dyDescent="0.2">
      <c r="A125" s="50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</row>
    <row r="126" spans="1:27" s="29" customFormat="1" x14ac:dyDescent="0.2">
      <c r="A126" s="50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</row>
    <row r="127" spans="1:27" s="29" customFormat="1" x14ac:dyDescent="0.2">
      <c r="A127" s="50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</row>
    <row r="128" spans="1:27" s="29" customFormat="1" x14ac:dyDescent="0.2">
      <c r="A128" s="50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</row>
    <row r="129" spans="1:27" s="29" customFormat="1" x14ac:dyDescent="0.2">
      <c r="A129" s="50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</row>
    <row r="130" spans="1:27" s="29" customFormat="1" x14ac:dyDescent="0.2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</row>
    <row r="131" spans="1:27" s="29" customFormat="1" x14ac:dyDescent="0.2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</row>
    <row r="132" spans="1:27" s="29" customFormat="1" x14ac:dyDescent="0.2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</row>
    <row r="133" spans="1:27" s="29" customFormat="1" x14ac:dyDescent="0.2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</row>
    <row r="134" spans="1:27" s="29" customFormat="1" x14ac:dyDescent="0.2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</row>
    <row r="135" spans="1:27" s="29" customFormat="1" x14ac:dyDescent="0.2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</row>
    <row r="136" spans="1:27" s="29" customFormat="1" x14ac:dyDescent="0.2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</row>
    <row r="137" spans="1:27" s="29" customFormat="1" x14ac:dyDescent="0.2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</row>
    <row r="138" spans="1:27" s="29" customFormat="1" x14ac:dyDescent="0.2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</row>
    <row r="139" spans="1:27" s="29" customFormat="1" x14ac:dyDescent="0.2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</row>
    <row r="140" spans="1:27" s="29" customFormat="1" x14ac:dyDescent="0.2">
      <c r="A140" s="50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</row>
    <row r="141" spans="1:27" s="29" customFormat="1" x14ac:dyDescent="0.2">
      <c r="A141" s="50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</row>
    <row r="142" spans="1:27" s="29" customFormat="1" x14ac:dyDescent="0.2">
      <c r="A142" s="50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</row>
    <row r="143" spans="1:27" s="29" customFormat="1" x14ac:dyDescent="0.2">
      <c r="A143" s="50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</row>
    <row r="144" spans="1:27" s="29" customFormat="1" x14ac:dyDescent="0.2">
      <c r="A144" s="50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</row>
    <row r="145" spans="1:27" s="29" customFormat="1" x14ac:dyDescent="0.2">
      <c r="A145" s="50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</row>
    <row r="146" spans="1:27" s="29" customFormat="1" x14ac:dyDescent="0.2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</row>
    <row r="147" spans="1:27" s="29" customFormat="1" x14ac:dyDescent="0.2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</row>
    <row r="148" spans="1:27" s="29" customFormat="1" x14ac:dyDescent="0.2">
      <c r="A148" s="50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</row>
    <row r="149" spans="1:27" s="29" customFormat="1" x14ac:dyDescent="0.2">
      <c r="A149" s="50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</row>
    <row r="150" spans="1:27" s="29" customFormat="1" x14ac:dyDescent="0.2">
      <c r="A150" s="50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</row>
    <row r="151" spans="1:27" s="29" customFormat="1" x14ac:dyDescent="0.2">
      <c r="A151" s="50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</row>
    <row r="152" spans="1:27" s="29" customFormat="1" x14ac:dyDescent="0.2">
      <c r="A152" s="50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</row>
    <row r="153" spans="1:27" s="29" customFormat="1" x14ac:dyDescent="0.2">
      <c r="A153" s="50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</row>
    <row r="154" spans="1:27" s="29" customFormat="1" x14ac:dyDescent="0.2">
      <c r="A154" s="50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</row>
    <row r="155" spans="1:27" s="29" customFormat="1" x14ac:dyDescent="0.2">
      <c r="A155" s="50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</row>
    <row r="156" spans="1:27" s="29" customFormat="1" x14ac:dyDescent="0.2">
      <c r="A156" s="50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</row>
    <row r="157" spans="1:27" s="29" customFormat="1" x14ac:dyDescent="0.2"/>
    <row r="158" spans="1:27" s="29" customFormat="1" x14ac:dyDescent="0.2"/>
    <row r="159" spans="1:27" s="29" customFormat="1" x14ac:dyDescent="0.2"/>
    <row r="160" spans="1:27" s="29" customFormat="1" x14ac:dyDescent="0.2"/>
    <row r="161" s="29" customFormat="1" x14ac:dyDescent="0.2"/>
    <row r="162" s="29" customFormat="1" x14ac:dyDescent="0.2"/>
    <row r="163" s="29" customFormat="1" x14ac:dyDescent="0.2"/>
    <row r="164" s="29" customFormat="1" x14ac:dyDescent="0.2"/>
    <row r="165" s="29" customFormat="1" x14ac:dyDescent="0.2"/>
    <row r="166" s="29" customFormat="1" x14ac:dyDescent="0.2"/>
  </sheetData>
  <sheetCalcPr fullCalcOnLoad="1"/>
  <mergeCells count="5">
    <mergeCell ref="Q2:X2"/>
    <mergeCell ref="A6:A14"/>
    <mergeCell ref="W8:X8"/>
    <mergeCell ref="W9:X9"/>
    <mergeCell ref="V6:V14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6"/>
  <sheetViews>
    <sheetView workbookViewId="0">
      <selection activeCell="D11" sqref="D11"/>
    </sheetView>
  </sheetViews>
  <sheetFormatPr defaultRowHeight="12.75" x14ac:dyDescent="0.2"/>
  <cols>
    <col min="1" max="1" width="5.7109375" style="17" customWidth="1"/>
    <col min="2" max="3" width="9.85546875" style="17" customWidth="1"/>
    <col min="4" max="5" width="5.85546875" style="17" customWidth="1"/>
    <col min="6" max="7" width="9.85546875" style="17" customWidth="1"/>
    <col min="8" max="9" width="5.85546875" style="17" customWidth="1"/>
    <col min="10" max="11" width="9.85546875" style="17" customWidth="1"/>
    <col min="12" max="13" width="5.85546875" style="17" customWidth="1"/>
    <col min="14" max="15" width="9.85546875" style="17" customWidth="1"/>
    <col min="16" max="17" width="5.85546875" style="17" customWidth="1"/>
    <col min="18" max="19" width="9.85546875" style="17" customWidth="1"/>
    <col min="20" max="21" width="5.85546875" style="17" customWidth="1"/>
    <col min="22" max="22" width="5.7109375" style="17" customWidth="1"/>
    <col min="23" max="24" width="9.85546875" style="17" customWidth="1"/>
    <col min="25" max="25" width="10" style="17" customWidth="1"/>
    <col min="26" max="26" width="5.7109375" style="17" customWidth="1"/>
    <col min="27" max="27" width="8.5703125" style="17" customWidth="1"/>
    <col min="28" max="28" width="7.7109375" style="17" customWidth="1"/>
    <col min="29" max="29" width="7.28515625" style="17" customWidth="1"/>
    <col min="30" max="30" width="6.5703125" style="17" customWidth="1"/>
    <col min="31" max="31" width="8.5703125" style="17" customWidth="1"/>
    <col min="32" max="32" width="8" style="17" customWidth="1"/>
    <col min="33" max="34" width="6.140625" style="17" customWidth="1"/>
    <col min="35" max="35" width="8.140625" style="17" customWidth="1"/>
    <col min="36" max="36" width="7.7109375" style="17" customWidth="1"/>
    <col min="37" max="38" width="7.140625" style="17" customWidth="1"/>
    <col min="39" max="39" width="7.7109375" style="17" customWidth="1"/>
    <col min="40" max="42" width="7.140625" style="17" customWidth="1"/>
    <col min="43" max="43" width="8.28515625" style="17" customWidth="1"/>
    <col min="44" max="44" width="7.7109375" style="17" customWidth="1"/>
    <col min="45" max="46" width="7.140625" style="17" customWidth="1"/>
    <col min="47" max="47" width="8.140625" style="17" customWidth="1"/>
    <col min="48" max="48" width="12.85546875" style="17" customWidth="1"/>
    <col min="49" max="49" width="12" style="17" customWidth="1"/>
    <col min="50" max="50" width="9.140625" style="17"/>
    <col min="51" max="51" width="11.28515625" style="17" customWidth="1"/>
    <col min="52" max="52" width="12.140625" style="17" customWidth="1"/>
    <col min="53" max="16384" width="9.140625" style="17"/>
  </cols>
  <sheetData>
    <row r="1" spans="1:25" s="380" customFormat="1" x14ac:dyDescent="0.2">
      <c r="A1" s="381"/>
      <c r="B1" s="381">
        <v>85</v>
      </c>
      <c r="C1" s="381">
        <v>86</v>
      </c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</row>
    <row r="2" spans="1:25" ht="18.75" x14ac:dyDescent="0.3">
      <c r="A2" s="154" t="s">
        <v>20</v>
      </c>
      <c r="B2" s="154"/>
      <c r="C2" s="154"/>
      <c r="D2" s="154"/>
      <c r="E2" s="154"/>
      <c r="F2" s="132"/>
      <c r="G2" s="65" t="str">
        <f>CONCATENATE(TEXT(Данные!$B$1,"ДД ММММ ГГГГ"), "   г.")</f>
        <v>20 Декабрь 2023   г.</v>
      </c>
      <c r="H2" s="132"/>
      <c r="I2" s="155"/>
      <c r="J2" s="126"/>
      <c r="K2" s="156" t="s">
        <v>25</v>
      </c>
      <c r="L2" s="157"/>
      <c r="M2" s="158"/>
      <c r="N2" s="158"/>
      <c r="O2" s="126"/>
      <c r="P2" s="154" t="s">
        <v>84</v>
      </c>
      <c r="Q2" s="429" t="s">
        <v>85</v>
      </c>
      <c r="R2" s="422"/>
      <c r="S2" s="422"/>
      <c r="T2" s="422"/>
      <c r="U2" s="422"/>
      <c r="V2" s="422"/>
      <c r="W2" s="422"/>
      <c r="X2" s="422"/>
    </row>
    <row r="3" spans="1:25" x14ac:dyDescent="0.2">
      <c r="A3" s="126"/>
      <c r="B3" s="126"/>
      <c r="C3" s="126"/>
      <c r="D3" s="126"/>
      <c r="E3" s="126"/>
      <c r="F3" s="159" t="s">
        <v>21</v>
      </c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59" t="s">
        <v>23</v>
      </c>
      <c r="V3" s="126"/>
      <c r="W3" s="126"/>
      <c r="X3" s="126"/>
    </row>
    <row r="4" spans="1:25" ht="19.5" x14ac:dyDescent="0.35">
      <c r="A4" s="126" t="s">
        <v>16</v>
      </c>
      <c r="B4" s="132"/>
      <c r="C4" s="160" t="s">
        <v>215</v>
      </c>
      <c r="D4" s="132"/>
      <c r="E4" s="132"/>
      <c r="F4" s="132"/>
      <c r="G4" s="132"/>
      <c r="H4" s="132"/>
      <c r="I4" s="132"/>
      <c r="J4" s="126"/>
      <c r="K4" s="154" t="s">
        <v>24</v>
      </c>
      <c r="L4" s="126"/>
      <c r="M4" s="126"/>
      <c r="N4" s="132"/>
      <c r="O4" s="161">
        <v>10</v>
      </c>
      <c r="P4" s="132"/>
      <c r="Q4" s="154" t="s">
        <v>26</v>
      </c>
      <c r="R4" s="126"/>
      <c r="S4" s="126"/>
      <c r="T4" s="126"/>
      <c r="U4" s="126"/>
      <c r="V4" s="126"/>
      <c r="W4" s="126"/>
      <c r="X4" s="126"/>
    </row>
    <row r="5" spans="1:25" ht="13.5" thickBot="1" x14ac:dyDescent="0.25">
      <c r="A5" s="126"/>
      <c r="B5" s="159" t="s">
        <v>19</v>
      </c>
      <c r="C5" s="126"/>
      <c r="D5" s="126"/>
      <c r="E5" s="126"/>
      <c r="F5" s="126"/>
      <c r="G5" s="126"/>
      <c r="H5" s="126"/>
      <c r="I5" s="126"/>
      <c r="J5" s="126"/>
      <c r="K5" s="154"/>
      <c r="L5" s="154"/>
      <c r="M5" s="126"/>
      <c r="N5" s="162"/>
      <c r="O5" s="163"/>
      <c r="P5" s="162"/>
      <c r="Q5" s="126"/>
      <c r="R5" s="126"/>
      <c r="S5" s="126"/>
      <c r="T5" s="126"/>
      <c r="U5" s="126"/>
      <c r="V5" s="126"/>
      <c r="W5" s="126" t="s">
        <v>2</v>
      </c>
      <c r="X5" s="126"/>
    </row>
    <row r="6" spans="1:25" x14ac:dyDescent="0.2">
      <c r="A6" s="409" t="s">
        <v>76</v>
      </c>
      <c r="B6" s="164" t="s">
        <v>17</v>
      </c>
      <c r="C6" s="165"/>
      <c r="D6" s="166">
        <v>16</v>
      </c>
      <c r="E6" s="167"/>
      <c r="F6" s="164" t="s">
        <v>17</v>
      </c>
      <c r="G6" s="165"/>
      <c r="H6" s="166" t="s">
        <v>2</v>
      </c>
      <c r="I6" s="167"/>
      <c r="J6" s="164" t="s">
        <v>17</v>
      </c>
      <c r="K6" s="165"/>
      <c r="L6" s="166" t="s">
        <v>2</v>
      </c>
      <c r="M6" s="167"/>
      <c r="N6" s="164" t="s">
        <v>17</v>
      </c>
      <c r="O6" s="165"/>
      <c r="P6" s="166" t="s">
        <v>2</v>
      </c>
      <c r="Q6" s="167"/>
      <c r="R6" s="164" t="s">
        <v>17</v>
      </c>
      <c r="S6" s="165"/>
      <c r="T6" s="166" t="s">
        <v>2</v>
      </c>
      <c r="U6" s="166"/>
      <c r="V6" s="409" t="s">
        <v>76</v>
      </c>
      <c r="W6" s="165" t="s">
        <v>2</v>
      </c>
      <c r="X6" s="168"/>
    </row>
    <row r="7" spans="1:25" x14ac:dyDescent="0.2">
      <c r="A7" s="410"/>
      <c r="B7" s="169" t="s">
        <v>18</v>
      </c>
      <c r="C7" s="162"/>
      <c r="D7" s="162"/>
      <c r="E7" s="170"/>
      <c r="F7" s="169" t="s">
        <v>18</v>
      </c>
      <c r="G7" s="162"/>
      <c r="H7" s="162"/>
      <c r="I7" s="170"/>
      <c r="J7" s="169" t="s">
        <v>18</v>
      </c>
      <c r="K7" s="162"/>
      <c r="L7" s="162"/>
      <c r="M7" s="170"/>
      <c r="N7" s="169" t="s">
        <v>18</v>
      </c>
      <c r="O7" s="162"/>
      <c r="P7" s="162"/>
      <c r="Q7" s="170"/>
      <c r="R7" s="169" t="s">
        <v>18</v>
      </c>
      <c r="S7" s="162"/>
      <c r="T7" s="162"/>
      <c r="U7" s="162"/>
      <c r="V7" s="410"/>
      <c r="W7" s="162"/>
      <c r="X7" s="170"/>
    </row>
    <row r="8" spans="1:25" x14ac:dyDescent="0.2">
      <c r="A8" s="410"/>
      <c r="C8" s="132"/>
      <c r="D8" s="132"/>
      <c r="E8" s="172"/>
      <c r="F8" s="171"/>
      <c r="G8" s="132"/>
      <c r="H8" s="132" t="s">
        <v>2</v>
      </c>
      <c r="I8" s="172"/>
      <c r="J8" s="171"/>
      <c r="K8" s="132"/>
      <c r="L8" s="132"/>
      <c r="M8" s="172"/>
      <c r="N8" s="171"/>
      <c r="O8" s="132"/>
      <c r="P8" s="132"/>
      <c r="Q8" s="172"/>
      <c r="R8" s="171"/>
      <c r="S8" s="132"/>
      <c r="T8" s="132"/>
      <c r="U8" s="132"/>
      <c r="V8" s="410"/>
      <c r="W8" s="426" t="s">
        <v>61</v>
      </c>
      <c r="X8" s="427"/>
    </row>
    <row r="9" spans="1:25" x14ac:dyDescent="0.2">
      <c r="A9" s="410"/>
      <c r="B9" s="173" t="s">
        <v>15</v>
      </c>
      <c r="C9" s="132"/>
      <c r="D9" s="174"/>
      <c r="E9" s="175"/>
      <c r="F9" s="173" t="s">
        <v>15</v>
      </c>
      <c r="G9" s="174" t="s">
        <v>2</v>
      </c>
      <c r="H9" s="174" t="s">
        <v>2</v>
      </c>
      <c r="I9" s="175"/>
      <c r="J9" s="173" t="s">
        <v>15</v>
      </c>
      <c r="K9" s="174" t="s">
        <v>2</v>
      </c>
      <c r="L9" s="174"/>
      <c r="M9" s="175"/>
      <c r="N9" s="173" t="s">
        <v>15</v>
      </c>
      <c r="O9" s="174" t="s">
        <v>2</v>
      </c>
      <c r="P9" s="174"/>
      <c r="Q9" s="175"/>
      <c r="R9" s="173" t="s">
        <v>15</v>
      </c>
      <c r="S9" s="174" t="s">
        <v>2</v>
      </c>
      <c r="T9" s="174"/>
      <c r="U9" s="174"/>
      <c r="V9" s="410"/>
      <c r="W9" s="426" t="s">
        <v>62</v>
      </c>
      <c r="X9" s="427"/>
    </row>
    <row r="10" spans="1:25" x14ac:dyDescent="0.2">
      <c r="A10" s="410"/>
      <c r="B10" s="171" t="s">
        <v>14</v>
      </c>
      <c r="C10" s="132"/>
      <c r="D10" s="174">
        <v>3600</v>
      </c>
      <c r="E10" s="176">
        <v>4000</v>
      </c>
      <c r="F10" s="171" t="s">
        <v>14</v>
      </c>
      <c r="G10" s="132"/>
      <c r="H10" s="177">
        <v>0</v>
      </c>
      <c r="I10" s="176">
        <v>80</v>
      </c>
      <c r="J10" s="171" t="s">
        <v>14</v>
      </c>
      <c r="K10" s="132"/>
      <c r="L10" s="174">
        <v>0</v>
      </c>
      <c r="M10" s="176">
        <v>2000</v>
      </c>
      <c r="N10" s="171" t="s">
        <v>14</v>
      </c>
      <c r="O10" s="132"/>
      <c r="P10" s="174">
        <v>0</v>
      </c>
      <c r="Q10" s="176">
        <v>2000</v>
      </c>
      <c r="R10" s="171" t="s">
        <v>14</v>
      </c>
      <c r="S10" s="132"/>
      <c r="T10" s="174">
        <v>0</v>
      </c>
      <c r="U10" s="177">
        <v>1000</v>
      </c>
      <c r="V10" s="410"/>
      <c r="W10" s="162" t="s">
        <v>2</v>
      </c>
      <c r="X10" s="178">
        <v>4000</v>
      </c>
    </row>
    <row r="11" spans="1:25" x14ac:dyDescent="0.2">
      <c r="A11" s="410"/>
      <c r="B11" s="173" t="s">
        <v>7</v>
      </c>
      <c r="C11" s="179"/>
      <c r="D11" s="180" t="s">
        <v>9</v>
      </c>
      <c r="E11" s="181"/>
      <c r="F11" s="173" t="s">
        <v>7</v>
      </c>
      <c r="G11" s="179"/>
      <c r="H11" s="180" t="s">
        <v>9</v>
      </c>
      <c r="I11" s="181"/>
      <c r="J11" s="173" t="s">
        <v>7</v>
      </c>
      <c r="K11" s="179"/>
      <c r="L11" s="180" t="s">
        <v>9</v>
      </c>
      <c r="M11" s="181"/>
      <c r="N11" s="173" t="s">
        <v>7</v>
      </c>
      <c r="O11" s="179"/>
      <c r="P11" s="180" t="s">
        <v>9</v>
      </c>
      <c r="Q11" s="181"/>
      <c r="R11" s="173" t="s">
        <v>7</v>
      </c>
      <c r="S11" s="179"/>
      <c r="T11" s="180" t="s">
        <v>9</v>
      </c>
      <c r="U11" s="182"/>
      <c r="V11" s="410"/>
      <c r="W11" s="162" t="s">
        <v>2</v>
      </c>
      <c r="X11" s="170"/>
    </row>
    <row r="12" spans="1:25" ht="13.5" thickBot="1" x14ac:dyDescent="0.25">
      <c r="A12" s="410"/>
      <c r="B12" s="171" t="s">
        <v>8</v>
      </c>
      <c r="C12" s="183"/>
      <c r="D12" s="118"/>
      <c r="E12" s="172"/>
      <c r="F12" s="171" t="s">
        <v>8</v>
      </c>
      <c r="G12" s="183"/>
      <c r="H12" s="118"/>
      <c r="I12" s="172"/>
      <c r="J12" s="171" t="s">
        <v>8</v>
      </c>
      <c r="K12" s="183"/>
      <c r="L12" s="118"/>
      <c r="M12" s="172"/>
      <c r="N12" s="171" t="s">
        <v>8</v>
      </c>
      <c r="O12" s="183"/>
      <c r="P12" s="118"/>
      <c r="Q12" s="172"/>
      <c r="R12" s="171" t="s">
        <v>8</v>
      </c>
      <c r="S12" s="183"/>
      <c r="T12" s="118"/>
      <c r="U12" s="132"/>
      <c r="V12" s="410"/>
      <c r="W12" s="184"/>
      <c r="X12" s="185"/>
    </row>
    <row r="13" spans="1:25" x14ac:dyDescent="0.2">
      <c r="A13" s="410"/>
      <c r="B13" s="107" t="s">
        <v>3</v>
      </c>
      <c r="C13" s="105" t="s">
        <v>5</v>
      </c>
      <c r="D13" s="105" t="s">
        <v>10</v>
      </c>
      <c r="E13" s="106" t="s">
        <v>12</v>
      </c>
      <c r="F13" s="107" t="s">
        <v>3</v>
      </c>
      <c r="G13" s="105" t="s">
        <v>5</v>
      </c>
      <c r="H13" s="105" t="s">
        <v>10</v>
      </c>
      <c r="I13" s="106" t="s">
        <v>12</v>
      </c>
      <c r="J13" s="107" t="s">
        <v>3</v>
      </c>
      <c r="K13" s="105" t="s">
        <v>5</v>
      </c>
      <c r="L13" s="105" t="s">
        <v>10</v>
      </c>
      <c r="M13" s="106" t="s">
        <v>12</v>
      </c>
      <c r="N13" s="107" t="s">
        <v>3</v>
      </c>
      <c r="O13" s="105" t="s">
        <v>5</v>
      </c>
      <c r="P13" s="105" t="s">
        <v>10</v>
      </c>
      <c r="Q13" s="106" t="s">
        <v>12</v>
      </c>
      <c r="R13" s="107" t="s">
        <v>3</v>
      </c>
      <c r="S13" s="105" t="s">
        <v>5</v>
      </c>
      <c r="T13" s="105" t="s">
        <v>10</v>
      </c>
      <c r="U13" s="186" t="s">
        <v>12</v>
      </c>
      <c r="V13" s="410"/>
      <c r="W13" s="187" t="s">
        <v>10</v>
      </c>
      <c r="X13" s="188" t="s">
        <v>12</v>
      </c>
    </row>
    <row r="14" spans="1:25" ht="13.5" thickBot="1" x14ac:dyDescent="0.25">
      <c r="A14" s="410"/>
      <c r="B14" s="189" t="s">
        <v>4</v>
      </c>
      <c r="C14" s="190" t="s">
        <v>6</v>
      </c>
      <c r="D14" s="190" t="s">
        <v>11</v>
      </c>
      <c r="E14" s="188" t="s">
        <v>13</v>
      </c>
      <c r="F14" s="189" t="s">
        <v>4</v>
      </c>
      <c r="G14" s="190" t="s">
        <v>6</v>
      </c>
      <c r="H14" s="190" t="s">
        <v>11</v>
      </c>
      <c r="I14" s="188" t="s">
        <v>13</v>
      </c>
      <c r="J14" s="189" t="s">
        <v>4</v>
      </c>
      <c r="K14" s="190" t="s">
        <v>6</v>
      </c>
      <c r="L14" s="190" t="s">
        <v>11</v>
      </c>
      <c r="M14" s="188" t="s">
        <v>13</v>
      </c>
      <c r="N14" s="189" t="s">
        <v>4</v>
      </c>
      <c r="O14" s="190" t="s">
        <v>6</v>
      </c>
      <c r="P14" s="190" t="s">
        <v>11</v>
      </c>
      <c r="Q14" s="188" t="s">
        <v>13</v>
      </c>
      <c r="R14" s="189" t="s">
        <v>4</v>
      </c>
      <c r="S14" s="190" t="s">
        <v>6</v>
      </c>
      <c r="T14" s="190" t="s">
        <v>11</v>
      </c>
      <c r="U14" s="191" t="s">
        <v>13</v>
      </c>
      <c r="V14" s="410"/>
      <c r="W14" s="187" t="s">
        <v>11</v>
      </c>
      <c r="X14" s="188" t="s">
        <v>13</v>
      </c>
    </row>
    <row r="15" spans="1:25" s="29" customFormat="1" x14ac:dyDescent="0.2">
      <c r="A15" s="321">
        <f ca="1">INDIRECT(ADDRESS(Данные!$A7,4,1,1,"Данные"), 1)</f>
        <v>45280</v>
      </c>
      <c r="B15" s="120">
        <f ca="1">ROUND(INDIRECT(ADDRESS(Данные!$A7,B$1,1,1,"Данные"), 1),2)</f>
        <v>22473.08</v>
      </c>
      <c r="C15" s="347">
        <f ca="1">ROUND(INDIRECT(ADDRESS(Данные!$A7,C$1,1,1,"Данные"), 1),2)</f>
        <v>6917.28</v>
      </c>
      <c r="D15" s="121"/>
      <c r="E15" s="122"/>
      <c r="F15" s="192"/>
      <c r="G15" s="120"/>
      <c r="H15" s="121" t="s">
        <v>2</v>
      </c>
      <c r="I15" s="124" t="s">
        <v>2</v>
      </c>
      <c r="J15" s="119"/>
      <c r="K15" s="120"/>
      <c r="L15" s="121" t="s">
        <v>2</v>
      </c>
      <c r="M15" s="122" t="s">
        <v>2</v>
      </c>
      <c r="N15" s="192"/>
      <c r="O15" s="121"/>
      <c r="P15" s="121" t="s">
        <v>2</v>
      </c>
      <c r="Q15" s="124" t="s">
        <v>2</v>
      </c>
      <c r="R15" s="119"/>
      <c r="S15" s="120"/>
      <c r="T15" s="121" t="s">
        <v>2</v>
      </c>
      <c r="U15" s="122" t="s">
        <v>2</v>
      </c>
      <c r="V15" s="125">
        <f ca="1">$A15</f>
        <v>45280</v>
      </c>
      <c r="W15" s="334" t="s">
        <v>2</v>
      </c>
      <c r="X15" s="167" t="s">
        <v>2</v>
      </c>
    </row>
    <row r="16" spans="1:25" s="29" customFormat="1" x14ac:dyDescent="0.2">
      <c r="A16" s="324">
        <f ca="1">INDIRECT(ADDRESS(Данные!$A8,4,1,1,"Данные"), 1)</f>
        <v>45280.020833333336</v>
      </c>
      <c r="B16" s="353">
        <f ca="1">ROUND(INDIRECT(ADDRESS(Данные!$A8,B$1,1,1,"Данные"), 1),2)</f>
        <v>22473.3</v>
      </c>
      <c r="C16" s="353">
        <f ca="1">ROUND(INDIRECT(ADDRESS(Данные!$A8,C$1,1,1,"Данные"), 1),2)</f>
        <v>6917.3</v>
      </c>
      <c r="D16" s="152">
        <f ca="1">(B16-B15)*D$10</f>
        <v>791.99999999109423</v>
      </c>
      <c r="E16" s="196">
        <f ca="1">(C16-C15)*D$10</f>
        <v>72.000000001571607</v>
      </c>
      <c r="F16" s="123"/>
      <c r="G16" s="129"/>
      <c r="H16" s="128"/>
      <c r="I16" s="264"/>
      <c r="J16" s="127"/>
      <c r="K16" s="129"/>
      <c r="L16" s="128"/>
      <c r="M16" s="292"/>
      <c r="N16" s="123"/>
      <c r="O16" s="128"/>
      <c r="P16" s="128"/>
      <c r="Q16" s="264"/>
      <c r="R16" s="127"/>
      <c r="S16" s="129"/>
      <c r="T16" s="128"/>
      <c r="U16" s="292"/>
      <c r="V16" s="294">
        <f t="shared" ref="V16:V63" ca="1" si="0">$A16</f>
        <v>45280.020833333336</v>
      </c>
      <c r="W16" s="335">
        <f ca="1">D16+H16+L16+P16+T16</f>
        <v>791.99999999109423</v>
      </c>
      <c r="X16" s="197">
        <f ca="1">E16+I16+M16+Q16+U16</f>
        <v>72.000000001571607</v>
      </c>
      <c r="Y16" s="29">
        <v>5</v>
      </c>
    </row>
    <row r="17" spans="1:24" s="29" customFormat="1" x14ac:dyDescent="0.2">
      <c r="A17" s="324">
        <f ca="1">INDIRECT(ADDRESS(Данные!$A9,4,1,1,"Данные"), 1)</f>
        <v>45280.041666666664</v>
      </c>
      <c r="B17" s="353">
        <f ca="1">ROUND(INDIRECT(ADDRESS(Данные!$A9,B$1,1,1,"Данные"), 1),2)</f>
        <v>22473.52</v>
      </c>
      <c r="C17" s="353">
        <f ca="1">ROUND(INDIRECT(ADDRESS(Данные!$A9,C$1,1,1,"Данные"), 1),2)</f>
        <v>6917.33</v>
      </c>
      <c r="D17" s="152">
        <f ca="1">(B17-B15)*D$10</f>
        <v>1583.9999999952852</v>
      </c>
      <c r="E17" s="196">
        <f ca="1">(C17-C15)*D$10</f>
        <v>180.00000000065484</v>
      </c>
      <c r="F17" s="123"/>
      <c r="G17" s="129"/>
      <c r="H17" s="152">
        <f>(F17-F15)*H10</f>
        <v>0</v>
      </c>
      <c r="I17" s="195">
        <f>(G17-G15)*I10</f>
        <v>0</v>
      </c>
      <c r="J17" s="127"/>
      <c r="K17" s="129"/>
      <c r="L17" s="152">
        <f>(J17-J15)*L10</f>
        <v>0</v>
      </c>
      <c r="M17" s="196">
        <f>(K17-K15)*M10</f>
        <v>0</v>
      </c>
      <c r="N17" s="123"/>
      <c r="O17" s="128"/>
      <c r="P17" s="152">
        <f>(N17-N15)*P10</f>
        <v>0</v>
      </c>
      <c r="Q17" s="195">
        <f>(O17-O15)*Q10</f>
        <v>0</v>
      </c>
      <c r="R17" s="127"/>
      <c r="S17" s="129"/>
      <c r="T17" s="152">
        <f>(R17-R15)*T10</f>
        <v>0</v>
      </c>
      <c r="U17" s="196">
        <f>(S17-S15)*U10</f>
        <v>0</v>
      </c>
      <c r="V17" s="294">
        <f t="shared" ca="1" si="0"/>
        <v>45280.041666666664</v>
      </c>
      <c r="W17" s="335">
        <f t="shared" ref="W17:X63" ca="1" si="1">D17+H17+L17+P17+T17</f>
        <v>1583.9999999952852</v>
      </c>
      <c r="X17" s="197">
        <f t="shared" ca="1" si="1"/>
        <v>180.00000000065484</v>
      </c>
    </row>
    <row r="18" spans="1:24" s="29" customFormat="1" x14ac:dyDescent="0.2">
      <c r="A18" s="324">
        <f ca="1">INDIRECT(ADDRESS(Данные!$A10,4,1,1,"Данные"), 1)</f>
        <v>45280.0625</v>
      </c>
      <c r="B18" s="353">
        <f ca="1">ROUND(INDIRECT(ADDRESS(Данные!$A10,B$1,1,1,"Данные"), 1),2)</f>
        <v>22473.73</v>
      </c>
      <c r="C18" s="353">
        <f ca="1">ROUND(INDIRECT(ADDRESS(Данные!$A10,C$1,1,1,"Данные"), 1),2)</f>
        <v>6917.36</v>
      </c>
      <c r="D18" s="152">
        <f ca="1">(B18-B17)*D$10</f>
        <v>755.99999999685679</v>
      </c>
      <c r="E18" s="196">
        <f ca="1">(C18-C17)*D$10</f>
        <v>107.99999999908323</v>
      </c>
      <c r="F18" s="123"/>
      <c r="G18" s="129"/>
      <c r="H18" s="152"/>
      <c r="I18" s="195"/>
      <c r="J18" s="127"/>
      <c r="K18" s="129"/>
      <c r="L18" s="152"/>
      <c r="M18" s="196"/>
      <c r="N18" s="123"/>
      <c r="O18" s="128"/>
      <c r="P18" s="152"/>
      <c r="Q18" s="195"/>
      <c r="R18" s="127"/>
      <c r="S18" s="129"/>
      <c r="T18" s="152"/>
      <c r="U18" s="196"/>
      <c r="V18" s="294">
        <f t="shared" ca="1" si="0"/>
        <v>45280.0625</v>
      </c>
      <c r="W18" s="335">
        <f t="shared" ca="1" si="1"/>
        <v>755.99999999685679</v>
      </c>
      <c r="X18" s="197">
        <f t="shared" ca="1" si="1"/>
        <v>107.99999999908323</v>
      </c>
    </row>
    <row r="19" spans="1:24" s="29" customFormat="1" x14ac:dyDescent="0.2">
      <c r="A19" s="324">
        <f ca="1">INDIRECT(ADDRESS(Данные!$A11,4,1,1,"Данные"), 1)</f>
        <v>45280.083333333336</v>
      </c>
      <c r="B19" s="353">
        <f ca="1">ROUND(INDIRECT(ADDRESS(Данные!$A11,B$1,1,1,"Данные"), 1),2)</f>
        <v>22473.94</v>
      </c>
      <c r="C19" s="353">
        <f ca="1">ROUND(INDIRECT(ADDRESS(Данные!$A11,C$1,1,1,"Данные"), 1),2)</f>
        <v>6917.39</v>
      </c>
      <c r="D19" s="152">
        <f ca="1">(B19-B17)*D$10</f>
        <v>1511.9999999937136</v>
      </c>
      <c r="E19" s="196">
        <f ca="1">(C19-C17)*D$10</f>
        <v>216.00000000144064</v>
      </c>
      <c r="F19" s="123"/>
      <c r="G19" s="129"/>
      <c r="H19" s="152">
        <f>(F19-F17)*H10</f>
        <v>0</v>
      </c>
      <c r="I19" s="195">
        <f>(G19-G17)*I10</f>
        <v>0</v>
      </c>
      <c r="J19" s="127"/>
      <c r="K19" s="129"/>
      <c r="L19" s="152">
        <f>(J19-J17)*L10</f>
        <v>0</v>
      </c>
      <c r="M19" s="196">
        <f>(K19-K17)*M10</f>
        <v>0</v>
      </c>
      <c r="N19" s="123"/>
      <c r="O19" s="128"/>
      <c r="P19" s="152">
        <f>(N19-N17)*P10</f>
        <v>0</v>
      </c>
      <c r="Q19" s="195">
        <f>(O19-O17)*Q10</f>
        <v>0</v>
      </c>
      <c r="R19" s="127"/>
      <c r="S19" s="129"/>
      <c r="T19" s="152">
        <f>(R19-R17)*T10</f>
        <v>0</v>
      </c>
      <c r="U19" s="196">
        <f>(S19-S17)*U10</f>
        <v>0</v>
      </c>
      <c r="V19" s="294">
        <f t="shared" ca="1" si="0"/>
        <v>45280.083333333336</v>
      </c>
      <c r="W19" s="335">
        <f t="shared" ca="1" si="1"/>
        <v>1511.9999999937136</v>
      </c>
      <c r="X19" s="197">
        <f t="shared" ca="1" si="1"/>
        <v>216.00000000144064</v>
      </c>
    </row>
    <row r="20" spans="1:24" s="29" customFormat="1" x14ac:dyDescent="0.2">
      <c r="A20" s="324">
        <f ca="1">INDIRECT(ADDRESS(Данные!$A12,4,1,1,"Данные"), 1)</f>
        <v>45280.104166666664</v>
      </c>
      <c r="B20" s="353">
        <f ca="1">ROUND(INDIRECT(ADDRESS(Данные!$A12,B$1,1,1,"Данные"), 1),2)</f>
        <v>22474.16</v>
      </c>
      <c r="C20" s="353">
        <f ca="1">ROUND(INDIRECT(ADDRESS(Данные!$A12,C$1,1,1,"Данные"), 1),2)</f>
        <v>6917.42</v>
      </c>
      <c r="D20" s="152">
        <f ca="1">(B20-B19)*D$10</f>
        <v>792.00000000419095</v>
      </c>
      <c r="E20" s="196">
        <f ca="1">(C20-C19)*D$10</f>
        <v>107.99999999908323</v>
      </c>
      <c r="F20" s="123"/>
      <c r="G20" s="129"/>
      <c r="H20" s="152"/>
      <c r="I20" s="195"/>
      <c r="J20" s="127"/>
      <c r="K20" s="129"/>
      <c r="L20" s="152"/>
      <c r="M20" s="196"/>
      <c r="N20" s="123"/>
      <c r="O20" s="128"/>
      <c r="P20" s="152"/>
      <c r="Q20" s="195"/>
      <c r="R20" s="127"/>
      <c r="S20" s="129"/>
      <c r="T20" s="152"/>
      <c r="U20" s="196"/>
      <c r="V20" s="294">
        <f t="shared" ca="1" si="0"/>
        <v>45280.104166666664</v>
      </c>
      <c r="W20" s="335">
        <f t="shared" ca="1" si="1"/>
        <v>792.00000000419095</v>
      </c>
      <c r="X20" s="197">
        <f t="shared" ca="1" si="1"/>
        <v>107.99999999908323</v>
      </c>
    </row>
    <row r="21" spans="1:24" s="29" customFormat="1" x14ac:dyDescent="0.2">
      <c r="A21" s="324">
        <f ca="1">INDIRECT(ADDRESS(Данные!$A13,4,1,1,"Данные"), 1)</f>
        <v>45280.125</v>
      </c>
      <c r="B21" s="353">
        <f ca="1">ROUND(INDIRECT(ADDRESS(Данные!$A13,B$1,1,1,"Данные"), 1),2)</f>
        <v>22474.37</v>
      </c>
      <c r="C21" s="353">
        <f ca="1">ROUND(INDIRECT(ADDRESS(Данные!$A13,C$1,1,1,"Данные"), 1),2)</f>
        <v>6917.44</v>
      </c>
      <c r="D21" s="152">
        <f ca="1">(B21-B19)*D$10</f>
        <v>1548.0000000010477</v>
      </c>
      <c r="E21" s="196">
        <f ca="1">(C21-C19)*D$10</f>
        <v>179.99999999738066</v>
      </c>
      <c r="F21" s="123"/>
      <c r="G21" s="129"/>
      <c r="H21" s="152">
        <f>(F21-F19)*H10</f>
        <v>0</v>
      </c>
      <c r="I21" s="195">
        <f>(G21-G19)*I10</f>
        <v>0</v>
      </c>
      <c r="J21" s="127"/>
      <c r="K21" s="129"/>
      <c r="L21" s="152">
        <f>(J21-J19)*L10</f>
        <v>0</v>
      </c>
      <c r="M21" s="196">
        <f>(K21-K19)*M10</f>
        <v>0</v>
      </c>
      <c r="N21" s="123"/>
      <c r="O21" s="128"/>
      <c r="P21" s="152">
        <f>(N21-N19)*P10</f>
        <v>0</v>
      </c>
      <c r="Q21" s="195">
        <f>(O21-O19)*Q10</f>
        <v>0</v>
      </c>
      <c r="R21" s="127"/>
      <c r="S21" s="129"/>
      <c r="T21" s="152">
        <f>(R21-R19)*T10</f>
        <v>0</v>
      </c>
      <c r="U21" s="196">
        <f>(S21-S19)*U10</f>
        <v>0</v>
      </c>
      <c r="V21" s="294">
        <f t="shared" ca="1" si="0"/>
        <v>45280.125</v>
      </c>
      <c r="W21" s="335">
        <f t="shared" ca="1" si="1"/>
        <v>1548.0000000010477</v>
      </c>
      <c r="X21" s="197">
        <f t="shared" ca="1" si="1"/>
        <v>179.99999999738066</v>
      </c>
    </row>
    <row r="22" spans="1:24" s="29" customFormat="1" x14ac:dyDescent="0.2">
      <c r="A22" s="324">
        <f ca="1">INDIRECT(ADDRESS(Данные!$A14,4,1,1,"Данные"), 1)</f>
        <v>45280.145833333336</v>
      </c>
      <c r="B22" s="353">
        <f ca="1">ROUND(INDIRECT(ADDRESS(Данные!$A14,B$1,1,1,"Данные"), 1),2)</f>
        <v>22474.59</v>
      </c>
      <c r="C22" s="353">
        <f ca="1">ROUND(INDIRECT(ADDRESS(Данные!$A14,C$1,1,1,"Данные"), 1),2)</f>
        <v>6917.47</v>
      </c>
      <c r="D22" s="152">
        <f ca="1">(B22-B21)*D$10</f>
        <v>792.00000000419095</v>
      </c>
      <c r="E22" s="196">
        <f ca="1">(C22-C21)*D$10</f>
        <v>108.00000000235741</v>
      </c>
      <c r="F22" s="123"/>
      <c r="G22" s="129"/>
      <c r="H22" s="152"/>
      <c r="I22" s="195"/>
      <c r="J22" s="127"/>
      <c r="K22" s="129"/>
      <c r="L22" s="152"/>
      <c r="M22" s="196"/>
      <c r="N22" s="123"/>
      <c r="O22" s="128"/>
      <c r="P22" s="152"/>
      <c r="Q22" s="195"/>
      <c r="R22" s="127"/>
      <c r="S22" s="129"/>
      <c r="T22" s="152"/>
      <c r="U22" s="196"/>
      <c r="V22" s="294">
        <f t="shared" ca="1" si="0"/>
        <v>45280.145833333336</v>
      </c>
      <c r="W22" s="335">
        <f t="shared" ca="1" si="1"/>
        <v>792.00000000419095</v>
      </c>
      <c r="X22" s="197">
        <f t="shared" ca="1" si="1"/>
        <v>108.00000000235741</v>
      </c>
    </row>
    <row r="23" spans="1:24" s="29" customFormat="1" x14ac:dyDescent="0.2">
      <c r="A23" s="324">
        <f ca="1">INDIRECT(ADDRESS(Данные!$A15,4,1,1,"Данные"), 1)</f>
        <v>45280.166666666664</v>
      </c>
      <c r="B23" s="353">
        <f ca="1">ROUND(INDIRECT(ADDRESS(Данные!$A15,B$1,1,1,"Данные"), 1),2)</f>
        <v>22474.799999999999</v>
      </c>
      <c r="C23" s="353">
        <f ca="1">ROUND(INDIRECT(ADDRESS(Данные!$A15,C$1,1,1,"Данные"), 1),2)</f>
        <v>6917.5</v>
      </c>
      <c r="D23" s="152">
        <f ca="1">(B23-B21)*D$10</f>
        <v>1548.0000000010477</v>
      </c>
      <c r="E23" s="196">
        <f ca="1">(C23-C21)*D$10</f>
        <v>216.00000000144064</v>
      </c>
      <c r="F23" s="123"/>
      <c r="G23" s="129"/>
      <c r="H23" s="152">
        <f>(F23-F21)*H10</f>
        <v>0</v>
      </c>
      <c r="I23" s="195">
        <f>(G23-G21)*I10</f>
        <v>0</v>
      </c>
      <c r="J23" s="127"/>
      <c r="K23" s="129"/>
      <c r="L23" s="152">
        <f>(J23-J21)*L10</f>
        <v>0</v>
      </c>
      <c r="M23" s="196">
        <f>(K23-K21)*M10</f>
        <v>0</v>
      </c>
      <c r="N23" s="123"/>
      <c r="O23" s="128"/>
      <c r="P23" s="152">
        <f>(N23-N21)*P10</f>
        <v>0</v>
      </c>
      <c r="Q23" s="195">
        <f>(O23-O21)*Q10</f>
        <v>0</v>
      </c>
      <c r="R23" s="127"/>
      <c r="S23" s="129"/>
      <c r="T23" s="152">
        <f>(R23-R21)*T10</f>
        <v>0</v>
      </c>
      <c r="U23" s="196">
        <f>(S23-S21)*U10</f>
        <v>0</v>
      </c>
      <c r="V23" s="294">
        <f t="shared" ca="1" si="0"/>
        <v>45280.166666666664</v>
      </c>
      <c r="W23" s="335">
        <f t="shared" ca="1" si="1"/>
        <v>1548.0000000010477</v>
      </c>
      <c r="X23" s="197">
        <f t="shared" ca="1" si="1"/>
        <v>216.00000000144064</v>
      </c>
    </row>
    <row r="24" spans="1:24" s="29" customFormat="1" x14ac:dyDescent="0.2">
      <c r="A24" s="324">
        <f ca="1">INDIRECT(ADDRESS(Данные!$A16,4,1,1,"Данные"), 1)</f>
        <v>45280.1875</v>
      </c>
      <c r="B24" s="353">
        <f ca="1">ROUND(INDIRECT(ADDRESS(Данные!$A16,B$1,1,1,"Данные"), 1),2)</f>
        <v>22475.01</v>
      </c>
      <c r="C24" s="353">
        <f ca="1">ROUND(INDIRECT(ADDRESS(Данные!$A16,C$1,1,1,"Данные"), 1),2)</f>
        <v>6917.53</v>
      </c>
      <c r="D24" s="152">
        <f ca="1">(B24-B23)*D$10</f>
        <v>755.99999999685679</v>
      </c>
      <c r="E24" s="196">
        <f ca="1">(C24-C23)*D$10</f>
        <v>107.99999999908323</v>
      </c>
      <c r="F24" s="123"/>
      <c r="G24" s="129"/>
      <c r="H24" s="152"/>
      <c r="I24" s="195"/>
      <c r="J24" s="127"/>
      <c r="K24" s="129"/>
      <c r="L24" s="152"/>
      <c r="M24" s="196"/>
      <c r="N24" s="123"/>
      <c r="O24" s="128"/>
      <c r="P24" s="152"/>
      <c r="Q24" s="195"/>
      <c r="R24" s="127"/>
      <c r="S24" s="129"/>
      <c r="T24" s="152"/>
      <c r="U24" s="196"/>
      <c r="V24" s="294">
        <f t="shared" ca="1" si="0"/>
        <v>45280.1875</v>
      </c>
      <c r="W24" s="335">
        <f t="shared" ca="1" si="1"/>
        <v>755.99999999685679</v>
      </c>
      <c r="X24" s="197">
        <f t="shared" ca="1" si="1"/>
        <v>107.99999999908323</v>
      </c>
    </row>
    <row r="25" spans="1:24" s="29" customFormat="1" x14ac:dyDescent="0.2">
      <c r="A25" s="324">
        <f ca="1">INDIRECT(ADDRESS(Данные!$A17,4,1,1,"Данные"), 1)</f>
        <v>45280.208333333336</v>
      </c>
      <c r="B25" s="353">
        <f ca="1">ROUND(INDIRECT(ADDRESS(Данные!$A17,B$1,1,1,"Данные"), 1),2)</f>
        <v>22475.23</v>
      </c>
      <c r="C25" s="353">
        <f ca="1">ROUND(INDIRECT(ADDRESS(Данные!$A17,C$1,1,1,"Данные"), 1),2)</f>
        <v>6917.56</v>
      </c>
      <c r="D25" s="152">
        <f ca="1">(B25-B23)*D$10</f>
        <v>1548.0000000010477</v>
      </c>
      <c r="E25" s="196">
        <f ca="1">(C25-C23)*D$10</f>
        <v>216.00000000144064</v>
      </c>
      <c r="F25" s="123"/>
      <c r="G25" s="129"/>
      <c r="H25" s="152">
        <f>(F25-F23)*H10</f>
        <v>0</v>
      </c>
      <c r="I25" s="195">
        <f>(G25-G23)*I10</f>
        <v>0</v>
      </c>
      <c r="J25" s="127"/>
      <c r="K25" s="129"/>
      <c r="L25" s="152">
        <f>(J25-J23)*L10</f>
        <v>0</v>
      </c>
      <c r="M25" s="196">
        <f>(K25-K23)*M10</f>
        <v>0</v>
      </c>
      <c r="N25" s="123"/>
      <c r="O25" s="128"/>
      <c r="P25" s="152">
        <f>(N25-N23)*P10</f>
        <v>0</v>
      </c>
      <c r="Q25" s="195">
        <f>(O25-O23)*Q10</f>
        <v>0</v>
      </c>
      <c r="R25" s="127"/>
      <c r="S25" s="129"/>
      <c r="T25" s="152">
        <f>(R25-R23)*T10</f>
        <v>0</v>
      </c>
      <c r="U25" s="196">
        <f>(S25-S23)*U10</f>
        <v>0</v>
      </c>
      <c r="V25" s="294">
        <f t="shared" ca="1" si="0"/>
        <v>45280.208333333336</v>
      </c>
      <c r="W25" s="335">
        <f t="shared" ca="1" si="1"/>
        <v>1548.0000000010477</v>
      </c>
      <c r="X25" s="197">
        <f t="shared" ca="1" si="1"/>
        <v>216.00000000144064</v>
      </c>
    </row>
    <row r="26" spans="1:24" s="29" customFormat="1" x14ac:dyDescent="0.2">
      <c r="A26" s="324">
        <f ca="1">INDIRECT(ADDRESS(Данные!$A18,4,1,1,"Данные"), 1)</f>
        <v>45280.229166666664</v>
      </c>
      <c r="B26" s="353">
        <f ca="1">ROUND(INDIRECT(ADDRESS(Данные!$A18,B$1,1,1,"Данные"), 1),2)</f>
        <v>22475.45</v>
      </c>
      <c r="C26" s="353">
        <f ca="1">ROUND(INDIRECT(ADDRESS(Данные!$A18,C$1,1,1,"Данные"), 1),2)</f>
        <v>6917.58</v>
      </c>
      <c r="D26" s="152">
        <f ca="1">(B26-B25)*D$10</f>
        <v>792.00000000419095</v>
      </c>
      <c r="E26" s="196">
        <f ca="1">(C26-C25)*D$10</f>
        <v>71.999999998297426</v>
      </c>
      <c r="F26" s="123"/>
      <c r="G26" s="129"/>
      <c r="H26" s="152"/>
      <c r="I26" s="195"/>
      <c r="J26" s="127"/>
      <c r="K26" s="129"/>
      <c r="L26" s="152"/>
      <c r="M26" s="196"/>
      <c r="N26" s="123"/>
      <c r="O26" s="128"/>
      <c r="P26" s="152"/>
      <c r="Q26" s="195"/>
      <c r="R26" s="127"/>
      <c r="S26" s="129"/>
      <c r="T26" s="152"/>
      <c r="U26" s="196"/>
      <c r="V26" s="294">
        <f t="shared" ca="1" si="0"/>
        <v>45280.229166666664</v>
      </c>
      <c r="W26" s="335">
        <f t="shared" ca="1" si="1"/>
        <v>792.00000000419095</v>
      </c>
      <c r="X26" s="197">
        <f t="shared" ca="1" si="1"/>
        <v>71.999999998297426</v>
      </c>
    </row>
    <row r="27" spans="1:24" s="29" customFormat="1" x14ac:dyDescent="0.2">
      <c r="A27" s="324">
        <f ca="1">INDIRECT(ADDRESS(Данные!$A19,4,1,1,"Данные"), 1)</f>
        <v>45280.25</v>
      </c>
      <c r="B27" s="353">
        <f ca="1">ROUND(INDIRECT(ADDRESS(Данные!$A19,B$1,1,1,"Данные"), 1),2)</f>
        <v>22475.66</v>
      </c>
      <c r="C27" s="353">
        <f ca="1">ROUND(INDIRECT(ADDRESS(Данные!$A19,C$1,1,1,"Данные"), 1),2)</f>
        <v>6917.61</v>
      </c>
      <c r="D27" s="152">
        <f ca="1">(B27-B25)*D$10</f>
        <v>1548.0000000010477</v>
      </c>
      <c r="E27" s="196">
        <f ca="1">(C27-C25)*D$10</f>
        <v>179.99999999738066</v>
      </c>
      <c r="F27" s="123"/>
      <c r="G27" s="129"/>
      <c r="H27" s="152">
        <f>(F27-F25)*H10</f>
        <v>0</v>
      </c>
      <c r="I27" s="195">
        <f>(G27-G25)*I10</f>
        <v>0</v>
      </c>
      <c r="J27" s="127"/>
      <c r="K27" s="129"/>
      <c r="L27" s="152">
        <f>(J27-J25)*L10</f>
        <v>0</v>
      </c>
      <c r="M27" s="196">
        <f>(K27-K25)*M10</f>
        <v>0</v>
      </c>
      <c r="N27" s="123"/>
      <c r="O27" s="128"/>
      <c r="P27" s="152">
        <f>(N27-N25)*P10</f>
        <v>0</v>
      </c>
      <c r="Q27" s="195">
        <f>(O27-O25)*Q10</f>
        <v>0</v>
      </c>
      <c r="R27" s="127"/>
      <c r="S27" s="129"/>
      <c r="T27" s="152">
        <f>(R27-R25)*T10</f>
        <v>0</v>
      </c>
      <c r="U27" s="196">
        <f>(S27-S25)*U10</f>
        <v>0</v>
      </c>
      <c r="V27" s="294">
        <f t="shared" ca="1" si="0"/>
        <v>45280.25</v>
      </c>
      <c r="W27" s="335">
        <f t="shared" ca="1" si="1"/>
        <v>1548.0000000010477</v>
      </c>
      <c r="X27" s="197">
        <f t="shared" ca="1" si="1"/>
        <v>179.99999999738066</v>
      </c>
    </row>
    <row r="28" spans="1:24" s="29" customFormat="1" x14ac:dyDescent="0.2">
      <c r="A28" s="324">
        <f ca="1">INDIRECT(ADDRESS(Данные!$A20,4,1,1,"Данные"), 1)</f>
        <v>45280.270833333336</v>
      </c>
      <c r="B28" s="353">
        <f ca="1">ROUND(INDIRECT(ADDRESS(Данные!$A20,B$1,1,1,"Данные"), 1),2)</f>
        <v>22475.88</v>
      </c>
      <c r="C28" s="353">
        <f ca="1">ROUND(INDIRECT(ADDRESS(Данные!$A20,C$1,1,1,"Данные"), 1),2)</f>
        <v>6917.64</v>
      </c>
      <c r="D28" s="152">
        <f ca="1">(B28-B27)*D$10</f>
        <v>792.00000000419095</v>
      </c>
      <c r="E28" s="196">
        <f ca="1">(C28-C27)*D$10</f>
        <v>108.00000000235741</v>
      </c>
      <c r="F28" s="123"/>
      <c r="G28" s="129"/>
      <c r="H28" s="152"/>
      <c r="I28" s="195"/>
      <c r="J28" s="127"/>
      <c r="K28" s="129"/>
      <c r="L28" s="152"/>
      <c r="M28" s="196"/>
      <c r="N28" s="123"/>
      <c r="O28" s="128"/>
      <c r="P28" s="152"/>
      <c r="Q28" s="195"/>
      <c r="R28" s="127"/>
      <c r="S28" s="129"/>
      <c r="T28" s="152"/>
      <c r="U28" s="196"/>
      <c r="V28" s="294">
        <f t="shared" ca="1" si="0"/>
        <v>45280.270833333336</v>
      </c>
      <c r="W28" s="335">
        <f t="shared" ca="1" si="1"/>
        <v>792.00000000419095</v>
      </c>
      <c r="X28" s="197">
        <f t="shared" ca="1" si="1"/>
        <v>108.00000000235741</v>
      </c>
    </row>
    <row r="29" spans="1:24" s="29" customFormat="1" x14ac:dyDescent="0.2">
      <c r="A29" s="324">
        <f ca="1">INDIRECT(ADDRESS(Данные!$A21,4,1,1,"Данные"), 1)</f>
        <v>45280.291666666664</v>
      </c>
      <c r="B29" s="353">
        <f ca="1">ROUND(INDIRECT(ADDRESS(Данные!$A21,B$1,1,1,"Данные"), 1),2)</f>
        <v>22476.1</v>
      </c>
      <c r="C29" s="353">
        <f ca="1">ROUND(INDIRECT(ADDRESS(Данные!$A21,C$1,1,1,"Данные"), 1),2)</f>
        <v>6917.67</v>
      </c>
      <c r="D29" s="152">
        <f ca="1">(B29-B27)*D$10</f>
        <v>1583.9999999952852</v>
      </c>
      <c r="E29" s="196">
        <f ca="1">(C29-C27)*D$10</f>
        <v>216.00000000144064</v>
      </c>
      <c r="F29" s="123"/>
      <c r="G29" s="129"/>
      <c r="H29" s="152">
        <f>(F29-F27)*H10</f>
        <v>0</v>
      </c>
      <c r="I29" s="195">
        <f>(G29-G27)*I10</f>
        <v>0</v>
      </c>
      <c r="J29" s="127"/>
      <c r="K29" s="129"/>
      <c r="L29" s="152">
        <f>(J29-J27)*L10</f>
        <v>0</v>
      </c>
      <c r="M29" s="196">
        <f>(K29-K27)*M10</f>
        <v>0</v>
      </c>
      <c r="N29" s="123"/>
      <c r="O29" s="128"/>
      <c r="P29" s="152">
        <f>(N29-N27)*P10</f>
        <v>0</v>
      </c>
      <c r="Q29" s="195">
        <f>(O29-O27)*Q10</f>
        <v>0</v>
      </c>
      <c r="R29" s="127"/>
      <c r="S29" s="129"/>
      <c r="T29" s="152">
        <f>(R29-R27)*T10</f>
        <v>0</v>
      </c>
      <c r="U29" s="196">
        <f>(S29-S27)*U10</f>
        <v>0</v>
      </c>
      <c r="V29" s="294">
        <f t="shared" ca="1" si="0"/>
        <v>45280.291666666664</v>
      </c>
      <c r="W29" s="335">
        <f t="shared" ca="1" si="1"/>
        <v>1583.9999999952852</v>
      </c>
      <c r="X29" s="197">
        <f t="shared" ca="1" si="1"/>
        <v>216.00000000144064</v>
      </c>
    </row>
    <row r="30" spans="1:24" s="29" customFormat="1" x14ac:dyDescent="0.2">
      <c r="A30" s="324">
        <f ca="1">INDIRECT(ADDRESS(Данные!$A22,4,1,1,"Данные"), 1)</f>
        <v>45280.3125</v>
      </c>
      <c r="B30" s="353">
        <f ca="1">ROUND(INDIRECT(ADDRESS(Данные!$A22,B$1,1,1,"Данные"), 1),2)</f>
        <v>22476.31</v>
      </c>
      <c r="C30" s="353">
        <f ca="1">ROUND(INDIRECT(ADDRESS(Данные!$A22,C$1,1,1,"Данные"), 1),2)</f>
        <v>6917.7</v>
      </c>
      <c r="D30" s="152">
        <f ca="1">(B30-B29)*D$10</f>
        <v>756.00000000995351</v>
      </c>
      <c r="E30" s="196">
        <f ca="1">(C30-C29)*D$10</f>
        <v>107.99999999908323</v>
      </c>
      <c r="F30" s="123"/>
      <c r="G30" s="129"/>
      <c r="H30" s="152"/>
      <c r="I30" s="195"/>
      <c r="J30" s="127"/>
      <c r="K30" s="129"/>
      <c r="L30" s="152"/>
      <c r="M30" s="196"/>
      <c r="N30" s="123"/>
      <c r="O30" s="128"/>
      <c r="P30" s="152"/>
      <c r="Q30" s="195"/>
      <c r="R30" s="127"/>
      <c r="S30" s="129"/>
      <c r="T30" s="152"/>
      <c r="U30" s="196"/>
      <c r="V30" s="294">
        <f t="shared" ca="1" si="0"/>
        <v>45280.3125</v>
      </c>
      <c r="W30" s="335">
        <f t="shared" ca="1" si="1"/>
        <v>756.00000000995351</v>
      </c>
      <c r="X30" s="197">
        <f t="shared" ca="1" si="1"/>
        <v>107.99999999908323</v>
      </c>
    </row>
    <row r="31" spans="1:24" s="29" customFormat="1" x14ac:dyDescent="0.2">
      <c r="A31" s="324">
        <f ca="1">INDIRECT(ADDRESS(Данные!$A23,4,1,1,"Данные"), 1)</f>
        <v>45280.333333333336</v>
      </c>
      <c r="B31" s="353">
        <f ca="1">ROUND(INDIRECT(ADDRESS(Данные!$A23,B$1,1,1,"Данные"), 1),2)</f>
        <v>22476.52</v>
      </c>
      <c r="C31" s="353">
        <f ca="1">ROUND(INDIRECT(ADDRESS(Данные!$A23,C$1,1,1,"Данные"), 1),2)</f>
        <v>6917.72</v>
      </c>
      <c r="D31" s="152">
        <f ca="1">(B31-B29)*D$10</f>
        <v>1512.0000000068103</v>
      </c>
      <c r="E31" s="196">
        <f ca="1">(C31-C29)*D$10</f>
        <v>180.00000000065484</v>
      </c>
      <c r="F31" s="123"/>
      <c r="G31" s="129"/>
      <c r="H31" s="152">
        <f>(F31-F29)*H10</f>
        <v>0</v>
      </c>
      <c r="I31" s="195">
        <f>(G31-G29)*I10</f>
        <v>0</v>
      </c>
      <c r="J31" s="127"/>
      <c r="K31" s="129"/>
      <c r="L31" s="152">
        <f>(J31-J29)*L10</f>
        <v>0</v>
      </c>
      <c r="M31" s="196">
        <f>(K31-K29)*M10</f>
        <v>0</v>
      </c>
      <c r="N31" s="123"/>
      <c r="O31" s="128"/>
      <c r="P31" s="152">
        <f>(N31-N29)*P10</f>
        <v>0</v>
      </c>
      <c r="Q31" s="195">
        <f>(O31-O29)*Q10</f>
        <v>0</v>
      </c>
      <c r="R31" s="127"/>
      <c r="S31" s="129"/>
      <c r="T31" s="152">
        <f>(R31-R29)*T10</f>
        <v>0</v>
      </c>
      <c r="U31" s="196">
        <f>(S31-S29)*U10</f>
        <v>0</v>
      </c>
      <c r="V31" s="294">
        <f t="shared" ca="1" si="0"/>
        <v>45280.333333333336</v>
      </c>
      <c r="W31" s="335">
        <f t="shared" ca="1" si="1"/>
        <v>1512.0000000068103</v>
      </c>
      <c r="X31" s="197">
        <f t="shared" ca="1" si="1"/>
        <v>180.00000000065484</v>
      </c>
    </row>
    <row r="32" spans="1:24" s="29" customFormat="1" x14ac:dyDescent="0.2">
      <c r="A32" s="324">
        <f ca="1">INDIRECT(ADDRESS(Данные!$A24,4,1,1,"Данные"), 1)</f>
        <v>45280.354166666664</v>
      </c>
      <c r="B32" s="353">
        <f ca="1">ROUND(INDIRECT(ADDRESS(Данные!$A24,B$1,1,1,"Данные"), 1),2)</f>
        <v>22476.720000000001</v>
      </c>
      <c r="C32" s="353">
        <f ca="1">ROUND(INDIRECT(ADDRESS(Данные!$A24,C$1,1,1,"Данные"), 1),2)</f>
        <v>6917.75</v>
      </c>
      <c r="D32" s="152">
        <f ca="1">(B32-B31)*D$10</f>
        <v>720.00000000261934</v>
      </c>
      <c r="E32" s="196">
        <f ca="1">(C32-C31)*D$10</f>
        <v>107.99999999908323</v>
      </c>
      <c r="F32" s="123"/>
      <c r="G32" s="129"/>
      <c r="H32" s="152"/>
      <c r="I32" s="195"/>
      <c r="J32" s="127"/>
      <c r="K32" s="129"/>
      <c r="L32" s="152"/>
      <c r="M32" s="196"/>
      <c r="N32" s="123"/>
      <c r="O32" s="128"/>
      <c r="P32" s="152"/>
      <c r="Q32" s="195"/>
      <c r="R32" s="127"/>
      <c r="S32" s="129"/>
      <c r="T32" s="152"/>
      <c r="U32" s="196"/>
      <c r="V32" s="294">
        <f t="shared" ca="1" si="0"/>
        <v>45280.354166666664</v>
      </c>
      <c r="W32" s="335">
        <f t="shared" ca="1" si="1"/>
        <v>720.00000000261934</v>
      </c>
      <c r="X32" s="197">
        <f t="shared" ca="1" si="1"/>
        <v>107.99999999908323</v>
      </c>
    </row>
    <row r="33" spans="1:24" s="29" customFormat="1" x14ac:dyDescent="0.2">
      <c r="A33" s="324">
        <f ca="1">INDIRECT(ADDRESS(Данные!$A25,4,1,1,"Данные"), 1)</f>
        <v>45280.375</v>
      </c>
      <c r="B33" s="353">
        <f ca="1">ROUND(INDIRECT(ADDRESS(Данные!$A25,B$1,1,1,"Данные"), 1),2)</f>
        <v>22476.92</v>
      </c>
      <c r="C33" s="353">
        <f ca="1">ROUND(INDIRECT(ADDRESS(Данные!$A25,C$1,1,1,"Данные"), 1),2)</f>
        <v>6917.77</v>
      </c>
      <c r="D33" s="152">
        <f ca="1">(B33-B31)*D$10</f>
        <v>1439.999999992142</v>
      </c>
      <c r="E33" s="196">
        <f ca="1">(C33-C31)*D$10</f>
        <v>180.00000000065484</v>
      </c>
      <c r="F33" s="123"/>
      <c r="G33" s="129"/>
      <c r="H33" s="152">
        <f>(F33-F31)*H10</f>
        <v>0</v>
      </c>
      <c r="I33" s="195">
        <f>(G33-G31)*I10</f>
        <v>0</v>
      </c>
      <c r="J33" s="127"/>
      <c r="K33" s="129"/>
      <c r="L33" s="152">
        <f>(J33-J31)*L10</f>
        <v>0</v>
      </c>
      <c r="M33" s="196">
        <f>(K33-K31)*M10</f>
        <v>0</v>
      </c>
      <c r="N33" s="123"/>
      <c r="O33" s="128"/>
      <c r="P33" s="152">
        <f>(N33-N31)*P10</f>
        <v>0</v>
      </c>
      <c r="Q33" s="195">
        <f>(O33-O31)*Q10</f>
        <v>0</v>
      </c>
      <c r="R33" s="127"/>
      <c r="S33" s="129"/>
      <c r="T33" s="152">
        <f>(R33-R31)*T10</f>
        <v>0</v>
      </c>
      <c r="U33" s="196">
        <f>(S33-S31)*U10</f>
        <v>0</v>
      </c>
      <c r="V33" s="294">
        <f t="shared" ca="1" si="0"/>
        <v>45280.375</v>
      </c>
      <c r="W33" s="335">
        <f t="shared" ca="1" si="1"/>
        <v>1439.999999992142</v>
      </c>
      <c r="X33" s="197">
        <f t="shared" ca="1" si="1"/>
        <v>180.00000000065484</v>
      </c>
    </row>
    <row r="34" spans="1:24" s="29" customFormat="1" x14ac:dyDescent="0.2">
      <c r="A34" s="324">
        <f ca="1">INDIRECT(ADDRESS(Данные!$A26,4,1,1,"Данные"), 1)</f>
        <v>45280.395833333336</v>
      </c>
      <c r="B34" s="353">
        <f ca="1">ROUND(INDIRECT(ADDRESS(Данные!$A26,B$1,1,1,"Данные"), 1),2)</f>
        <v>22477.119999999999</v>
      </c>
      <c r="C34" s="353">
        <f ca="1">ROUND(INDIRECT(ADDRESS(Данные!$A26,C$1,1,1,"Данные"), 1),2)</f>
        <v>6917.8</v>
      </c>
      <c r="D34" s="152">
        <f ca="1">(B34-B33)*D$10</f>
        <v>720.00000000261934</v>
      </c>
      <c r="E34" s="196">
        <f ca="1">(C34-C33)*D$10</f>
        <v>107.99999999908323</v>
      </c>
      <c r="F34" s="123"/>
      <c r="G34" s="129"/>
      <c r="H34" s="152">
        <f>(F34-F33)*H10/0.5</f>
        <v>0</v>
      </c>
      <c r="I34" s="195">
        <f>(G34-G33)*I10/0.5</f>
        <v>0</v>
      </c>
      <c r="J34" s="127"/>
      <c r="K34" s="129"/>
      <c r="L34" s="152">
        <f>(J34-J33)*L10/0.5</f>
        <v>0</v>
      </c>
      <c r="M34" s="196">
        <f>(K34-K33)*M10/0.5</f>
        <v>0</v>
      </c>
      <c r="N34" s="123"/>
      <c r="O34" s="128"/>
      <c r="P34" s="152">
        <f>(N34-N33)*P10/0.5</f>
        <v>0</v>
      </c>
      <c r="Q34" s="195">
        <f>(O34-O33)*Q10/0.5</f>
        <v>0</v>
      </c>
      <c r="R34" s="127"/>
      <c r="S34" s="129"/>
      <c r="T34" s="152">
        <f>(R34-R33)*T10/0.5</f>
        <v>0</v>
      </c>
      <c r="U34" s="196">
        <f>(S34-S33)*U10/0.5</f>
        <v>0</v>
      </c>
      <c r="V34" s="294">
        <f t="shared" ca="1" si="0"/>
        <v>45280.395833333336</v>
      </c>
      <c r="W34" s="335">
        <f t="shared" ca="1" si="1"/>
        <v>720.00000000261934</v>
      </c>
      <c r="X34" s="197">
        <f t="shared" ca="1" si="1"/>
        <v>107.99999999908323</v>
      </c>
    </row>
    <row r="35" spans="1:24" s="30" customFormat="1" x14ac:dyDescent="0.2">
      <c r="A35" s="324">
        <f ca="1">INDIRECT(ADDRESS(Данные!$A27,4,1,1,"Данные"), 1)</f>
        <v>45280.416666666664</v>
      </c>
      <c r="B35" s="353">
        <f ca="1">ROUND(INDIRECT(ADDRESS(Данные!$A27,B$1,1,1,"Данные"), 1),2)</f>
        <v>22477.32</v>
      </c>
      <c r="C35" s="353">
        <f ca="1">ROUND(INDIRECT(ADDRESS(Данные!$A27,C$1,1,1,"Данные"), 1),2)</f>
        <v>6917.82</v>
      </c>
      <c r="D35" s="152">
        <f ca="1">(B35-B33)*D$10</f>
        <v>1440.0000000052387</v>
      </c>
      <c r="E35" s="196">
        <f ca="1">(C35-C33)*D$10</f>
        <v>179.99999999738066</v>
      </c>
      <c r="F35" s="123"/>
      <c r="G35" s="129"/>
      <c r="H35" s="152">
        <f>(F35-F34)*H10/0.5</f>
        <v>0</v>
      </c>
      <c r="I35" s="195">
        <f>(G35-G34)*I10/0.5</f>
        <v>0</v>
      </c>
      <c r="J35" s="127"/>
      <c r="K35" s="129"/>
      <c r="L35" s="152">
        <f>(J35-J34)*L10/0.5</f>
        <v>0</v>
      </c>
      <c r="M35" s="196">
        <f>(K35-K34)*M10/0.5</f>
        <v>0</v>
      </c>
      <c r="N35" s="123"/>
      <c r="O35" s="128"/>
      <c r="P35" s="152">
        <f>(N35-N34)*P10/0.5</f>
        <v>0</v>
      </c>
      <c r="Q35" s="195">
        <f>(O35-O34)*Q10/0.5</f>
        <v>0</v>
      </c>
      <c r="R35" s="127"/>
      <c r="S35" s="129"/>
      <c r="T35" s="152">
        <f>(R35-R34)*T10/0.5</f>
        <v>0</v>
      </c>
      <c r="U35" s="196">
        <f>(S35-S34)*U10/0.5</f>
        <v>0</v>
      </c>
      <c r="V35" s="294">
        <f t="shared" ca="1" si="0"/>
        <v>45280.416666666664</v>
      </c>
      <c r="W35" s="335">
        <f t="shared" ca="1" si="1"/>
        <v>1440.0000000052387</v>
      </c>
      <c r="X35" s="197">
        <f t="shared" ca="1" si="1"/>
        <v>179.99999999738066</v>
      </c>
    </row>
    <row r="36" spans="1:24" s="29" customFormat="1" x14ac:dyDescent="0.2">
      <c r="A36" s="324">
        <f ca="1">INDIRECT(ADDRESS(Данные!$A28,4,1,1,"Данные"), 1)</f>
        <v>45280.4375</v>
      </c>
      <c r="B36" s="353">
        <f ca="1">ROUND(INDIRECT(ADDRESS(Данные!$A28,B$1,1,1,"Данные"), 1),2)</f>
        <v>22477.52</v>
      </c>
      <c r="C36" s="353">
        <f ca="1">ROUND(INDIRECT(ADDRESS(Данные!$A28,C$1,1,1,"Данные"), 1),2)</f>
        <v>6917.85</v>
      </c>
      <c r="D36" s="152">
        <f ca="1">(B36-B35)*D$10</f>
        <v>720.00000000261934</v>
      </c>
      <c r="E36" s="196">
        <f ca="1">(C36-C35)*D$10</f>
        <v>108.00000000235741</v>
      </c>
      <c r="F36" s="123"/>
      <c r="G36" s="129"/>
      <c r="H36" s="152">
        <f>(F36-F35)*H10/0.5</f>
        <v>0</v>
      </c>
      <c r="I36" s="195">
        <f>(G36-G35)*I10/0.5</f>
        <v>0</v>
      </c>
      <c r="J36" s="127"/>
      <c r="K36" s="129"/>
      <c r="L36" s="152">
        <f>(J36-J35)*L10/0.5</f>
        <v>0</v>
      </c>
      <c r="M36" s="196">
        <f>(K36-K35)*M10/0.5</f>
        <v>0</v>
      </c>
      <c r="N36" s="123"/>
      <c r="O36" s="128"/>
      <c r="P36" s="152">
        <f>(N36-N35)*P10/0.5</f>
        <v>0</v>
      </c>
      <c r="Q36" s="195">
        <f>(O36-O35)*Q10/0.5</f>
        <v>0</v>
      </c>
      <c r="R36" s="127"/>
      <c r="S36" s="129"/>
      <c r="T36" s="152">
        <f>(R36-R35)*T10/0.5</f>
        <v>0</v>
      </c>
      <c r="U36" s="196">
        <f>(S36-S35)*U10/0.5</f>
        <v>0</v>
      </c>
      <c r="V36" s="294">
        <f t="shared" ca="1" si="0"/>
        <v>45280.4375</v>
      </c>
      <c r="W36" s="335">
        <f t="shared" ca="1" si="1"/>
        <v>720.00000000261934</v>
      </c>
      <c r="X36" s="197">
        <f t="shared" ca="1" si="1"/>
        <v>108.00000000235741</v>
      </c>
    </row>
    <row r="37" spans="1:24" s="30" customFormat="1" x14ac:dyDescent="0.2">
      <c r="A37" s="324">
        <f ca="1">INDIRECT(ADDRESS(Данные!$A29,4,1,1,"Данные"), 1)</f>
        <v>45280.458333333336</v>
      </c>
      <c r="B37" s="353">
        <f ca="1">ROUND(INDIRECT(ADDRESS(Данные!$A29,B$1,1,1,"Данные"), 1),2)</f>
        <v>22477.71</v>
      </c>
      <c r="C37" s="353">
        <f ca="1">ROUND(INDIRECT(ADDRESS(Данные!$A29,C$1,1,1,"Данные"), 1),2)</f>
        <v>6917.87</v>
      </c>
      <c r="D37" s="152">
        <f ca="1">(B37-B35)*D$10</f>
        <v>1403.9999999979045</v>
      </c>
      <c r="E37" s="196">
        <f ca="1">(C37-C35)*D$10</f>
        <v>180.00000000065484</v>
      </c>
      <c r="F37" s="123"/>
      <c r="G37" s="129"/>
      <c r="H37" s="152">
        <f>(F37-F36)*H10/0.5</f>
        <v>0</v>
      </c>
      <c r="I37" s="195">
        <f>(G37-G36)*I10/0.5</f>
        <v>0</v>
      </c>
      <c r="J37" s="127"/>
      <c r="K37" s="129"/>
      <c r="L37" s="152">
        <f>(J37-J36)*L10/0.5</f>
        <v>0</v>
      </c>
      <c r="M37" s="196">
        <f>(K37-K36)*M10/0.5</f>
        <v>0</v>
      </c>
      <c r="N37" s="123"/>
      <c r="O37" s="128"/>
      <c r="P37" s="152">
        <f>(N37-N36)*P10/0.5</f>
        <v>0</v>
      </c>
      <c r="Q37" s="195">
        <f>(O37-O36)*Q10/0.5</f>
        <v>0</v>
      </c>
      <c r="R37" s="127"/>
      <c r="S37" s="129"/>
      <c r="T37" s="152">
        <f>(R37-R36)*T10/0.5</f>
        <v>0</v>
      </c>
      <c r="U37" s="196">
        <f>(S37-S36)*U10/0.5</f>
        <v>0</v>
      </c>
      <c r="V37" s="294">
        <f t="shared" ca="1" si="0"/>
        <v>45280.458333333336</v>
      </c>
      <c r="W37" s="335">
        <f t="shared" ca="1" si="1"/>
        <v>1403.9999999979045</v>
      </c>
      <c r="X37" s="197">
        <f t="shared" ca="1" si="1"/>
        <v>180.00000000065484</v>
      </c>
    </row>
    <row r="38" spans="1:24" s="30" customFormat="1" x14ac:dyDescent="0.2">
      <c r="A38" s="324">
        <f ca="1">INDIRECT(ADDRESS(Данные!$A30,4,1,1,"Данные"), 1)</f>
        <v>45280.479166666664</v>
      </c>
      <c r="B38" s="353">
        <f ca="1">ROUND(INDIRECT(ADDRESS(Данные!$A30,B$1,1,1,"Данные"), 1),2)</f>
        <v>22477.91</v>
      </c>
      <c r="C38" s="353">
        <f ca="1">ROUND(INDIRECT(ADDRESS(Данные!$A30,C$1,1,1,"Данные"), 1),2)</f>
        <v>6917.9</v>
      </c>
      <c r="D38" s="152">
        <f ca="1">(B38-B37)*D$10</f>
        <v>720.00000000261934</v>
      </c>
      <c r="E38" s="196">
        <f ca="1">(C38-C37)*D$10</f>
        <v>107.99999999908323</v>
      </c>
      <c r="F38" s="123"/>
      <c r="G38" s="129"/>
      <c r="H38" s="152"/>
      <c r="I38" s="195"/>
      <c r="J38" s="127"/>
      <c r="K38" s="129"/>
      <c r="L38" s="152"/>
      <c r="M38" s="196"/>
      <c r="N38" s="123"/>
      <c r="O38" s="128"/>
      <c r="P38" s="152"/>
      <c r="Q38" s="195"/>
      <c r="R38" s="127"/>
      <c r="S38" s="129"/>
      <c r="T38" s="152"/>
      <c r="U38" s="196"/>
      <c r="V38" s="294">
        <f t="shared" ca="1" si="0"/>
        <v>45280.479166666664</v>
      </c>
      <c r="W38" s="335">
        <f t="shared" ca="1" si="1"/>
        <v>720.00000000261934</v>
      </c>
      <c r="X38" s="197">
        <f t="shared" ca="1" si="1"/>
        <v>107.99999999908323</v>
      </c>
    </row>
    <row r="39" spans="1:24" s="29" customFormat="1" x14ac:dyDescent="0.2">
      <c r="A39" s="324">
        <f ca="1">INDIRECT(ADDRESS(Данные!$A31,4,1,1,"Данные"), 1)</f>
        <v>45280.5</v>
      </c>
      <c r="B39" s="353">
        <f ca="1">ROUND(INDIRECT(ADDRESS(Данные!$A31,B$1,1,1,"Данные"), 1),2)</f>
        <v>22478.1</v>
      </c>
      <c r="C39" s="353">
        <f ca="1">ROUND(INDIRECT(ADDRESS(Данные!$A31,C$1,1,1,"Данные"), 1),2)</f>
        <v>6917.92</v>
      </c>
      <c r="D39" s="152">
        <f ca="1">(B39-B37)*D$10</f>
        <v>1403.9999999979045</v>
      </c>
      <c r="E39" s="196">
        <f ca="1">(C39-C37)*D$10</f>
        <v>180.00000000065484</v>
      </c>
      <c r="F39" s="123"/>
      <c r="G39" s="129"/>
      <c r="H39" s="152">
        <f>(F39-F37)*H10</f>
        <v>0</v>
      </c>
      <c r="I39" s="195">
        <f>(G39-G37)*I10</f>
        <v>0</v>
      </c>
      <c r="J39" s="127"/>
      <c r="K39" s="129"/>
      <c r="L39" s="152">
        <f>(J39-J37)*L10</f>
        <v>0</v>
      </c>
      <c r="M39" s="196">
        <f>(K39-K37)*M10</f>
        <v>0</v>
      </c>
      <c r="N39" s="123"/>
      <c r="O39" s="128"/>
      <c r="P39" s="152">
        <f>(N39-N37)*P10</f>
        <v>0</v>
      </c>
      <c r="Q39" s="195">
        <f>(O39-O37)*Q10</f>
        <v>0</v>
      </c>
      <c r="R39" s="127"/>
      <c r="S39" s="129"/>
      <c r="T39" s="152">
        <f>(R39-R37)*T10</f>
        <v>0</v>
      </c>
      <c r="U39" s="196">
        <f>(S39-S37)*U10</f>
        <v>0</v>
      </c>
      <c r="V39" s="294">
        <f t="shared" ca="1" si="0"/>
        <v>45280.5</v>
      </c>
      <c r="W39" s="335">
        <f t="shared" ca="1" si="1"/>
        <v>1403.9999999979045</v>
      </c>
      <c r="X39" s="197">
        <f t="shared" ca="1" si="1"/>
        <v>180.00000000065484</v>
      </c>
    </row>
    <row r="40" spans="1:24" s="29" customFormat="1" x14ac:dyDescent="0.2">
      <c r="A40" s="324">
        <f ca="1">INDIRECT(ADDRESS(Данные!$A32,4,1,1,"Данные"), 1)</f>
        <v>45280.520833333336</v>
      </c>
      <c r="B40" s="353">
        <f ca="1">ROUND(INDIRECT(ADDRESS(Данные!$A32,B$1,1,1,"Данные"), 1),2)</f>
        <v>22478.3</v>
      </c>
      <c r="C40" s="353">
        <f ca="1">ROUND(INDIRECT(ADDRESS(Данные!$A32,C$1,1,1,"Данные"), 1),2)</f>
        <v>6917.95</v>
      </c>
      <c r="D40" s="152">
        <f ca="1">(B40-B39)*D$10</f>
        <v>720.00000000261934</v>
      </c>
      <c r="E40" s="196">
        <f ca="1">(C40-C39)*D$10</f>
        <v>107.99999999908323</v>
      </c>
      <c r="F40" s="123"/>
      <c r="G40" s="129"/>
      <c r="H40" s="152"/>
      <c r="I40" s="195"/>
      <c r="J40" s="127"/>
      <c r="K40" s="129"/>
      <c r="L40" s="152"/>
      <c r="M40" s="196"/>
      <c r="N40" s="123"/>
      <c r="O40" s="128"/>
      <c r="P40" s="152"/>
      <c r="Q40" s="195"/>
      <c r="R40" s="127"/>
      <c r="S40" s="129"/>
      <c r="T40" s="152"/>
      <c r="U40" s="196"/>
      <c r="V40" s="294">
        <f t="shared" ca="1" si="0"/>
        <v>45280.520833333336</v>
      </c>
      <c r="W40" s="335">
        <f t="shared" ca="1" si="1"/>
        <v>720.00000000261934</v>
      </c>
      <c r="X40" s="197">
        <f t="shared" ca="1" si="1"/>
        <v>107.99999999908323</v>
      </c>
    </row>
    <row r="41" spans="1:24" s="29" customFormat="1" x14ac:dyDescent="0.2">
      <c r="A41" s="324">
        <f ca="1">INDIRECT(ADDRESS(Данные!$A33,4,1,1,"Данные"), 1)</f>
        <v>45280.541666666664</v>
      </c>
      <c r="B41" s="353">
        <f ca="1">ROUND(INDIRECT(ADDRESS(Данные!$A33,B$1,1,1,"Данные"), 1),2)</f>
        <v>22478.49</v>
      </c>
      <c r="C41" s="353">
        <f ca="1">ROUND(INDIRECT(ADDRESS(Данные!$A33,C$1,1,1,"Данные"), 1),2)</f>
        <v>6917.97</v>
      </c>
      <c r="D41" s="152">
        <f ca="1">(B41-B39)*D$10</f>
        <v>1404.0000000110012</v>
      </c>
      <c r="E41" s="196">
        <f ca="1">(C41-C39)*D$10</f>
        <v>180.00000000065484</v>
      </c>
      <c r="F41" s="123"/>
      <c r="G41" s="129"/>
      <c r="H41" s="152">
        <f>(F41-F39)*H10</f>
        <v>0</v>
      </c>
      <c r="I41" s="195">
        <f>(G41-G39)*I10</f>
        <v>0</v>
      </c>
      <c r="J41" s="127"/>
      <c r="K41" s="129"/>
      <c r="L41" s="152">
        <f>(J41-J39)*L10</f>
        <v>0</v>
      </c>
      <c r="M41" s="196">
        <f>(K41-K39)*M10</f>
        <v>0</v>
      </c>
      <c r="N41" s="123"/>
      <c r="O41" s="128"/>
      <c r="P41" s="152">
        <f>(N41-N39)*P10</f>
        <v>0</v>
      </c>
      <c r="Q41" s="195">
        <f>(O41-O39)*Q10</f>
        <v>0</v>
      </c>
      <c r="R41" s="127"/>
      <c r="S41" s="129"/>
      <c r="T41" s="152">
        <f>(R41-R39)*T10</f>
        <v>0</v>
      </c>
      <c r="U41" s="196">
        <f>(S41-S39)*U10</f>
        <v>0</v>
      </c>
      <c r="V41" s="294">
        <f t="shared" ca="1" si="0"/>
        <v>45280.541666666664</v>
      </c>
      <c r="W41" s="335">
        <f t="shared" ca="1" si="1"/>
        <v>1404.0000000110012</v>
      </c>
      <c r="X41" s="197">
        <f t="shared" ca="1" si="1"/>
        <v>180.00000000065484</v>
      </c>
    </row>
    <row r="42" spans="1:24" s="29" customFormat="1" x14ac:dyDescent="0.2">
      <c r="A42" s="324">
        <f ca="1">INDIRECT(ADDRESS(Данные!$A34,4,1,1,"Данные"), 1)</f>
        <v>45280.5625</v>
      </c>
      <c r="B42" s="353">
        <f ca="1">ROUND(INDIRECT(ADDRESS(Данные!$A34,B$1,1,1,"Данные"), 1),2)</f>
        <v>22478.68</v>
      </c>
      <c r="C42" s="353">
        <f ca="1">ROUND(INDIRECT(ADDRESS(Данные!$A34,C$1,1,1,"Данные"), 1),2)</f>
        <v>6917.99</v>
      </c>
      <c r="D42" s="152">
        <f ca="1">(B42-B41)*D$10</f>
        <v>683.99999999528518</v>
      </c>
      <c r="E42" s="196">
        <f ca="1">(C42-C41)*D$10</f>
        <v>71.999999998297426</v>
      </c>
      <c r="F42" s="123"/>
      <c r="G42" s="129"/>
      <c r="H42" s="152"/>
      <c r="I42" s="195"/>
      <c r="J42" s="127"/>
      <c r="K42" s="129"/>
      <c r="L42" s="152"/>
      <c r="M42" s="196"/>
      <c r="N42" s="123"/>
      <c r="O42" s="128"/>
      <c r="P42" s="152"/>
      <c r="Q42" s="195"/>
      <c r="R42" s="127"/>
      <c r="S42" s="129"/>
      <c r="T42" s="152"/>
      <c r="U42" s="196"/>
      <c r="V42" s="294">
        <f t="shared" ca="1" si="0"/>
        <v>45280.5625</v>
      </c>
      <c r="W42" s="335">
        <f t="shared" ca="1" si="1"/>
        <v>683.99999999528518</v>
      </c>
      <c r="X42" s="197">
        <f t="shared" ca="1" si="1"/>
        <v>71.999999998297426</v>
      </c>
    </row>
    <row r="43" spans="1:24" s="29" customFormat="1" x14ac:dyDescent="0.2">
      <c r="A43" s="324">
        <f ca="1">INDIRECT(ADDRESS(Данные!$A35,4,1,1,"Данные"), 1)</f>
        <v>45280.583333333336</v>
      </c>
      <c r="B43" s="353">
        <f ca="1">ROUND(INDIRECT(ADDRESS(Данные!$A35,B$1,1,1,"Данные"), 1),2)</f>
        <v>22478.880000000001</v>
      </c>
      <c r="C43" s="353">
        <f ca="1">ROUND(INDIRECT(ADDRESS(Данные!$A35,C$1,1,1,"Данные"), 1),2)</f>
        <v>6918.02</v>
      </c>
      <c r="D43" s="152">
        <f ca="1">(B43-B41)*D$10</f>
        <v>1403.9999999979045</v>
      </c>
      <c r="E43" s="196">
        <f ca="1">(C43-C41)*D$10</f>
        <v>180.00000000065484</v>
      </c>
      <c r="F43" s="123"/>
      <c r="G43" s="129"/>
      <c r="H43" s="152">
        <f>(F43-F41)*H10</f>
        <v>0</v>
      </c>
      <c r="I43" s="195">
        <f>(G43-G41)*I10</f>
        <v>0</v>
      </c>
      <c r="J43" s="127"/>
      <c r="K43" s="129"/>
      <c r="L43" s="152">
        <f>(J43-J41)*L10</f>
        <v>0</v>
      </c>
      <c r="M43" s="196">
        <f>(K43-K41)*M10</f>
        <v>0</v>
      </c>
      <c r="N43" s="123"/>
      <c r="O43" s="128"/>
      <c r="P43" s="152">
        <f>(N43-N41)*P10</f>
        <v>0</v>
      </c>
      <c r="Q43" s="195">
        <f>(O43-O41)*Q10</f>
        <v>0</v>
      </c>
      <c r="R43" s="127"/>
      <c r="S43" s="129"/>
      <c r="T43" s="152">
        <f>(R43-R41)*T10</f>
        <v>0</v>
      </c>
      <c r="U43" s="196">
        <f>(S43-S41)*U10</f>
        <v>0</v>
      </c>
      <c r="V43" s="294">
        <f t="shared" ca="1" si="0"/>
        <v>45280.583333333336</v>
      </c>
      <c r="W43" s="335">
        <f t="shared" ca="1" si="1"/>
        <v>1403.9999999979045</v>
      </c>
      <c r="X43" s="197">
        <f t="shared" ca="1" si="1"/>
        <v>180.00000000065484</v>
      </c>
    </row>
    <row r="44" spans="1:24" s="29" customFormat="1" x14ac:dyDescent="0.2">
      <c r="A44" s="324">
        <f ca="1">INDIRECT(ADDRESS(Данные!$A36,4,1,1,"Данные"), 1)</f>
        <v>45280.604166666664</v>
      </c>
      <c r="B44" s="353">
        <f ca="1">ROUND(INDIRECT(ADDRESS(Данные!$A36,B$1,1,1,"Данные"), 1),2)</f>
        <v>22479.07</v>
      </c>
      <c r="C44" s="353">
        <f ca="1">ROUND(INDIRECT(ADDRESS(Данные!$A36,C$1,1,1,"Данные"), 1),2)</f>
        <v>6918.04</v>
      </c>
      <c r="D44" s="152">
        <f ca="1">(B44-B43)*D$10</f>
        <v>683.99999999528518</v>
      </c>
      <c r="E44" s="196">
        <f ca="1">(C44-C43)*D$10</f>
        <v>71.999999998297426</v>
      </c>
      <c r="F44" s="123"/>
      <c r="G44" s="129"/>
      <c r="H44" s="152"/>
      <c r="I44" s="195"/>
      <c r="J44" s="127"/>
      <c r="K44" s="129"/>
      <c r="L44" s="152"/>
      <c r="M44" s="196"/>
      <c r="N44" s="123"/>
      <c r="O44" s="128"/>
      <c r="P44" s="152"/>
      <c r="Q44" s="195"/>
      <c r="R44" s="127"/>
      <c r="S44" s="129"/>
      <c r="T44" s="152"/>
      <c r="U44" s="196"/>
      <c r="V44" s="294">
        <f t="shared" ca="1" si="0"/>
        <v>45280.604166666664</v>
      </c>
      <c r="W44" s="335">
        <f t="shared" ca="1" si="1"/>
        <v>683.99999999528518</v>
      </c>
      <c r="X44" s="197">
        <f t="shared" ca="1" si="1"/>
        <v>71.999999998297426</v>
      </c>
    </row>
    <row r="45" spans="1:24" s="29" customFormat="1" x14ac:dyDescent="0.2">
      <c r="A45" s="324">
        <f ca="1">INDIRECT(ADDRESS(Данные!$A37,4,1,1,"Данные"), 1)</f>
        <v>45280.625</v>
      </c>
      <c r="B45" s="353">
        <f ca="1">ROUND(INDIRECT(ADDRESS(Данные!$A37,B$1,1,1,"Данные"), 1),2)</f>
        <v>22479.26</v>
      </c>
      <c r="C45" s="353">
        <f ca="1">ROUND(INDIRECT(ADDRESS(Данные!$A37,C$1,1,1,"Данные"), 1),2)</f>
        <v>6918.07</v>
      </c>
      <c r="D45" s="152">
        <f ca="1">(B45-B43)*D$10</f>
        <v>1367.9999999905704</v>
      </c>
      <c r="E45" s="196">
        <f ca="1">(C45-C43)*D$10</f>
        <v>179.99999999738066</v>
      </c>
      <c r="F45" s="123"/>
      <c r="G45" s="129"/>
      <c r="H45" s="152">
        <f>(F45-F43)*H10</f>
        <v>0</v>
      </c>
      <c r="I45" s="195">
        <f>(G45-G43)*I10</f>
        <v>0</v>
      </c>
      <c r="J45" s="127"/>
      <c r="K45" s="129"/>
      <c r="L45" s="152">
        <f>(J45-J43)*L10</f>
        <v>0</v>
      </c>
      <c r="M45" s="196">
        <f>(K45-K43)*M10</f>
        <v>0</v>
      </c>
      <c r="N45" s="123"/>
      <c r="O45" s="128"/>
      <c r="P45" s="152">
        <f>(N45-N43)*P10</f>
        <v>0</v>
      </c>
      <c r="Q45" s="195">
        <f>(O45-O43)*Q10</f>
        <v>0</v>
      </c>
      <c r="R45" s="127"/>
      <c r="S45" s="129"/>
      <c r="T45" s="152">
        <f>(R45-R43)*T10</f>
        <v>0</v>
      </c>
      <c r="U45" s="196">
        <f>(S45-S43)*U10</f>
        <v>0</v>
      </c>
      <c r="V45" s="294">
        <f t="shared" ca="1" si="0"/>
        <v>45280.625</v>
      </c>
      <c r="W45" s="335">
        <f t="shared" ca="1" si="1"/>
        <v>1367.9999999905704</v>
      </c>
      <c r="X45" s="197">
        <f t="shared" ca="1" si="1"/>
        <v>179.99999999738066</v>
      </c>
    </row>
    <row r="46" spans="1:24" s="29" customFormat="1" x14ac:dyDescent="0.2">
      <c r="A46" s="324">
        <f ca="1">INDIRECT(ADDRESS(Данные!$A38,4,1,1,"Данные"), 1)</f>
        <v>45280.645833333336</v>
      </c>
      <c r="B46" s="353">
        <f ca="1">ROUND(INDIRECT(ADDRESS(Данные!$A38,B$1,1,1,"Данные"), 1),2)</f>
        <v>22479.46</v>
      </c>
      <c r="C46" s="353">
        <f ca="1">ROUND(INDIRECT(ADDRESS(Данные!$A38,C$1,1,1,"Данные"), 1),2)</f>
        <v>6918.09</v>
      </c>
      <c r="D46" s="152">
        <f ca="1">(B46-B45)*D$10</f>
        <v>720.00000000261934</v>
      </c>
      <c r="E46" s="196">
        <f ca="1">(C46-C45)*D$10</f>
        <v>72.000000001571607</v>
      </c>
      <c r="F46" s="123"/>
      <c r="G46" s="129"/>
      <c r="H46" s="152"/>
      <c r="I46" s="195"/>
      <c r="J46" s="127"/>
      <c r="K46" s="129"/>
      <c r="L46" s="152"/>
      <c r="M46" s="196"/>
      <c r="N46" s="123"/>
      <c r="O46" s="128"/>
      <c r="P46" s="152"/>
      <c r="Q46" s="195"/>
      <c r="R46" s="127"/>
      <c r="S46" s="129"/>
      <c r="T46" s="152"/>
      <c r="U46" s="196"/>
      <c r="V46" s="294">
        <f t="shared" ca="1" si="0"/>
        <v>45280.645833333336</v>
      </c>
      <c r="W46" s="335">
        <f t="shared" ca="1" si="1"/>
        <v>720.00000000261934</v>
      </c>
      <c r="X46" s="197">
        <f t="shared" ca="1" si="1"/>
        <v>72.000000001571607</v>
      </c>
    </row>
    <row r="47" spans="1:24" s="29" customFormat="1" x14ac:dyDescent="0.2">
      <c r="A47" s="324">
        <f ca="1">INDIRECT(ADDRESS(Данные!$A39,4,1,1,"Данные"), 1)</f>
        <v>45280.666666666664</v>
      </c>
      <c r="B47" s="353">
        <f ca="1">ROUND(INDIRECT(ADDRESS(Данные!$A39,B$1,1,1,"Данные"), 1),2)</f>
        <v>22479.65</v>
      </c>
      <c r="C47" s="353">
        <f ca="1">ROUND(INDIRECT(ADDRESS(Данные!$A39,C$1,1,1,"Данные"), 1),2)</f>
        <v>6918.12</v>
      </c>
      <c r="D47" s="152">
        <f ca="1">(B47-B45)*D$10</f>
        <v>1404.0000000110012</v>
      </c>
      <c r="E47" s="196">
        <f ca="1">(C47-C45)*D$10</f>
        <v>180.00000000065484</v>
      </c>
      <c r="F47" s="123"/>
      <c r="G47" s="129"/>
      <c r="H47" s="152">
        <f>(F47-F45)*H10</f>
        <v>0</v>
      </c>
      <c r="I47" s="195">
        <f>(G47-G45)*I10</f>
        <v>0</v>
      </c>
      <c r="J47" s="127"/>
      <c r="K47" s="129"/>
      <c r="L47" s="152">
        <f>(J47-J45)*L10</f>
        <v>0</v>
      </c>
      <c r="M47" s="196">
        <f>(K47-K45)*M10</f>
        <v>0</v>
      </c>
      <c r="N47" s="123"/>
      <c r="O47" s="128"/>
      <c r="P47" s="152">
        <f>(N47-N45)*P10</f>
        <v>0</v>
      </c>
      <c r="Q47" s="195">
        <f>(O47-O45)*Q10</f>
        <v>0</v>
      </c>
      <c r="R47" s="127"/>
      <c r="S47" s="129"/>
      <c r="T47" s="152">
        <f>(R47-R45)*T10</f>
        <v>0</v>
      </c>
      <c r="U47" s="196">
        <f>(S47-S45)*U10</f>
        <v>0</v>
      </c>
      <c r="V47" s="294">
        <f t="shared" ca="1" si="0"/>
        <v>45280.666666666664</v>
      </c>
      <c r="W47" s="335">
        <f t="shared" ca="1" si="1"/>
        <v>1404.0000000110012</v>
      </c>
      <c r="X47" s="197">
        <f t="shared" ca="1" si="1"/>
        <v>180.00000000065484</v>
      </c>
    </row>
    <row r="48" spans="1:24" s="29" customFormat="1" x14ac:dyDescent="0.2">
      <c r="A48" s="324">
        <f ca="1">INDIRECT(ADDRESS(Данные!$A40,4,1,1,"Данные"), 1)</f>
        <v>45280.6875</v>
      </c>
      <c r="B48" s="353">
        <f ca="1">ROUND(INDIRECT(ADDRESS(Данные!$A40,B$1,1,1,"Данные"), 1),2)</f>
        <v>22479.85</v>
      </c>
      <c r="C48" s="353">
        <f ca="1">ROUND(INDIRECT(ADDRESS(Данные!$A40,C$1,1,1,"Данные"), 1),2)</f>
        <v>6918.15</v>
      </c>
      <c r="D48" s="152">
        <f ca="1">(B48-B47)*D$10</f>
        <v>719.99999998952262</v>
      </c>
      <c r="E48" s="196">
        <f ca="1">(C48-C47)*D$10</f>
        <v>107.99999999908323</v>
      </c>
      <c r="F48" s="123"/>
      <c r="G48" s="129"/>
      <c r="H48" s="152"/>
      <c r="I48" s="195"/>
      <c r="J48" s="127"/>
      <c r="K48" s="129"/>
      <c r="L48" s="152"/>
      <c r="M48" s="196"/>
      <c r="N48" s="123"/>
      <c r="O48" s="128"/>
      <c r="P48" s="152"/>
      <c r="Q48" s="195"/>
      <c r="R48" s="127"/>
      <c r="S48" s="129"/>
      <c r="T48" s="152"/>
      <c r="U48" s="196"/>
      <c r="V48" s="294">
        <f t="shared" ca="1" si="0"/>
        <v>45280.6875</v>
      </c>
      <c r="W48" s="335">
        <f t="shared" ca="1" si="1"/>
        <v>719.99999998952262</v>
      </c>
      <c r="X48" s="197">
        <f t="shared" ca="1" si="1"/>
        <v>107.99999999908323</v>
      </c>
    </row>
    <row r="49" spans="1:24" s="29" customFormat="1" x14ac:dyDescent="0.2">
      <c r="A49" s="324">
        <f ca="1">INDIRECT(ADDRESS(Данные!$A41,4,1,1,"Данные"), 1)</f>
        <v>45280.708333333336</v>
      </c>
      <c r="B49" s="353">
        <f ca="1">ROUND(INDIRECT(ADDRESS(Данные!$A41,B$1,1,1,"Данные"), 1),2)</f>
        <v>22480.05</v>
      </c>
      <c r="C49" s="353">
        <f ca="1">ROUND(INDIRECT(ADDRESS(Данные!$A41,C$1,1,1,"Данные"), 1),2)</f>
        <v>6918.17</v>
      </c>
      <c r="D49" s="152">
        <f ca="1">(B49-B47)*D$10</f>
        <v>1439.999999992142</v>
      </c>
      <c r="E49" s="196">
        <f ca="1">(C49-C47)*D$10</f>
        <v>180.00000000065484</v>
      </c>
      <c r="F49" s="123"/>
      <c r="G49" s="129"/>
      <c r="H49" s="152">
        <f>(F49-F47)*H10</f>
        <v>0</v>
      </c>
      <c r="I49" s="195">
        <f>(G49-G47)*I10</f>
        <v>0</v>
      </c>
      <c r="J49" s="127"/>
      <c r="K49" s="129"/>
      <c r="L49" s="152">
        <f>(J49-J47)*L10</f>
        <v>0</v>
      </c>
      <c r="M49" s="196">
        <f>(K49-K47)*M10</f>
        <v>0</v>
      </c>
      <c r="N49" s="123"/>
      <c r="O49" s="128"/>
      <c r="P49" s="152">
        <f>(N49-N47)*P10</f>
        <v>0</v>
      </c>
      <c r="Q49" s="195">
        <f>(O49-O47)*Q10</f>
        <v>0</v>
      </c>
      <c r="R49" s="127"/>
      <c r="S49" s="129"/>
      <c r="T49" s="152">
        <f>(R49-R47)*T10</f>
        <v>0</v>
      </c>
      <c r="U49" s="196">
        <f>(S49-S47)*U10</f>
        <v>0</v>
      </c>
      <c r="V49" s="294">
        <f t="shared" ca="1" si="0"/>
        <v>45280.708333333336</v>
      </c>
      <c r="W49" s="335">
        <f t="shared" ca="1" si="1"/>
        <v>1439.999999992142</v>
      </c>
      <c r="X49" s="197">
        <f t="shared" ca="1" si="1"/>
        <v>180.00000000065484</v>
      </c>
    </row>
    <row r="50" spans="1:24" s="29" customFormat="1" x14ac:dyDescent="0.2">
      <c r="A50" s="324">
        <f ca="1">INDIRECT(ADDRESS(Данные!$A42,4,1,1,"Данные"), 1)</f>
        <v>45280.729166666664</v>
      </c>
      <c r="B50" s="353">
        <f ca="1">ROUND(INDIRECT(ADDRESS(Данные!$A42,B$1,1,1,"Данные"), 1),2)</f>
        <v>22480.25</v>
      </c>
      <c r="C50" s="353">
        <f ca="1">ROUND(INDIRECT(ADDRESS(Данные!$A42,C$1,1,1,"Данные"), 1),2)</f>
        <v>6918.2</v>
      </c>
      <c r="D50" s="152">
        <f ca="1">(B50-B49)*D$10</f>
        <v>720.00000000261934</v>
      </c>
      <c r="E50" s="196">
        <f ca="1">(C50-C49)*D$10</f>
        <v>107.99999999908323</v>
      </c>
      <c r="F50" s="123"/>
      <c r="G50" s="129"/>
      <c r="H50" s="152"/>
      <c r="I50" s="195"/>
      <c r="J50" s="127"/>
      <c r="K50" s="129"/>
      <c r="L50" s="152"/>
      <c r="M50" s="196"/>
      <c r="N50" s="123"/>
      <c r="O50" s="128"/>
      <c r="P50" s="152"/>
      <c r="Q50" s="195"/>
      <c r="R50" s="127"/>
      <c r="S50" s="129"/>
      <c r="T50" s="152"/>
      <c r="U50" s="196"/>
      <c r="V50" s="294">
        <f t="shared" ca="1" si="0"/>
        <v>45280.729166666664</v>
      </c>
      <c r="W50" s="335">
        <f t="shared" ca="1" si="1"/>
        <v>720.00000000261934</v>
      </c>
      <c r="X50" s="197">
        <f t="shared" ca="1" si="1"/>
        <v>107.99999999908323</v>
      </c>
    </row>
    <row r="51" spans="1:24" s="29" customFormat="1" x14ac:dyDescent="0.2">
      <c r="A51" s="324">
        <f ca="1">INDIRECT(ADDRESS(Данные!$A43,4,1,1,"Данные"), 1)</f>
        <v>45280.75</v>
      </c>
      <c r="B51" s="353">
        <f ca="1">ROUND(INDIRECT(ADDRESS(Данные!$A43,B$1,1,1,"Данные"), 1),2)</f>
        <v>22480.45</v>
      </c>
      <c r="C51" s="353">
        <f ca="1">ROUND(INDIRECT(ADDRESS(Данные!$A43,C$1,1,1,"Данные"), 1),2)</f>
        <v>6918.22</v>
      </c>
      <c r="D51" s="152">
        <f ca="1">(B51-B49)*D$10</f>
        <v>1440.0000000052387</v>
      </c>
      <c r="E51" s="196">
        <f ca="1">(C51-C49)*D$10</f>
        <v>180.00000000065484</v>
      </c>
      <c r="F51" s="123"/>
      <c r="G51" s="129"/>
      <c r="H51" s="152">
        <f>(F51-F49)*H10</f>
        <v>0</v>
      </c>
      <c r="I51" s="195">
        <f>(G51-G49)*I10</f>
        <v>0</v>
      </c>
      <c r="J51" s="127"/>
      <c r="K51" s="129"/>
      <c r="L51" s="152">
        <f>(J51-J49)*L10</f>
        <v>0</v>
      </c>
      <c r="M51" s="196">
        <f>(K51-K49)*M10</f>
        <v>0</v>
      </c>
      <c r="N51" s="123"/>
      <c r="O51" s="128"/>
      <c r="P51" s="152">
        <f>(N51-N49)*P10</f>
        <v>0</v>
      </c>
      <c r="Q51" s="195">
        <f>(O51-O49)*Q10</f>
        <v>0</v>
      </c>
      <c r="R51" s="127"/>
      <c r="S51" s="129"/>
      <c r="T51" s="152">
        <f>(R51-R49)*T10</f>
        <v>0</v>
      </c>
      <c r="U51" s="196">
        <f>(S51-S49)*U10</f>
        <v>0</v>
      </c>
      <c r="V51" s="294">
        <f t="shared" ca="1" si="0"/>
        <v>45280.75</v>
      </c>
      <c r="W51" s="335">
        <f t="shared" ca="1" si="1"/>
        <v>1440.0000000052387</v>
      </c>
      <c r="X51" s="197">
        <f t="shared" ca="1" si="1"/>
        <v>180.00000000065484</v>
      </c>
    </row>
    <row r="52" spans="1:24" s="29" customFormat="1" x14ac:dyDescent="0.2">
      <c r="A52" s="324">
        <f ca="1">INDIRECT(ADDRESS(Данные!$A44,4,1,1,"Данные"), 1)</f>
        <v>45280.770833333336</v>
      </c>
      <c r="B52" s="353">
        <f ca="1">ROUND(INDIRECT(ADDRESS(Данные!$A44,B$1,1,1,"Данные"), 1),2)</f>
        <v>22480.65</v>
      </c>
      <c r="C52" s="353">
        <f ca="1">ROUND(INDIRECT(ADDRESS(Данные!$A44,C$1,1,1,"Данные"), 1),2)</f>
        <v>6918.25</v>
      </c>
      <c r="D52" s="152">
        <f ca="1">(B52-B51)*D$10</f>
        <v>720.00000000261934</v>
      </c>
      <c r="E52" s="196">
        <f ca="1">(C52-C51)*D$10</f>
        <v>107.99999999908323</v>
      </c>
      <c r="F52" s="123"/>
      <c r="G52" s="129"/>
      <c r="H52" s="152"/>
      <c r="I52" s="195"/>
      <c r="J52" s="127"/>
      <c r="K52" s="129"/>
      <c r="L52" s="152"/>
      <c r="M52" s="196"/>
      <c r="N52" s="123"/>
      <c r="O52" s="128"/>
      <c r="P52" s="152"/>
      <c r="Q52" s="195"/>
      <c r="R52" s="127"/>
      <c r="S52" s="129"/>
      <c r="T52" s="152"/>
      <c r="U52" s="196"/>
      <c r="V52" s="294">
        <f t="shared" ca="1" si="0"/>
        <v>45280.770833333336</v>
      </c>
      <c r="W52" s="335">
        <f t="shared" ca="1" si="1"/>
        <v>720.00000000261934</v>
      </c>
      <c r="X52" s="197">
        <f t="shared" ca="1" si="1"/>
        <v>107.99999999908323</v>
      </c>
    </row>
    <row r="53" spans="1:24" s="29" customFormat="1" x14ac:dyDescent="0.2">
      <c r="A53" s="324">
        <f ca="1">INDIRECT(ADDRESS(Данные!$A45,4,1,1,"Данные"), 1)</f>
        <v>45280.791666666664</v>
      </c>
      <c r="B53" s="353">
        <f ca="1">ROUND(INDIRECT(ADDRESS(Данные!$A45,B$1,1,1,"Данные"), 1),2)</f>
        <v>22480.86</v>
      </c>
      <c r="C53" s="353">
        <f ca="1">ROUND(INDIRECT(ADDRESS(Данные!$A45,C$1,1,1,"Данные"), 1),2)</f>
        <v>6918.27</v>
      </c>
      <c r="D53" s="152">
        <f ca="1">(B53-B51)*D$10</f>
        <v>1475.9999999994761</v>
      </c>
      <c r="E53" s="196">
        <f ca="1">(C53-C51)*D$10</f>
        <v>180.00000000065484</v>
      </c>
      <c r="F53" s="123"/>
      <c r="G53" s="129"/>
      <c r="H53" s="152">
        <f>(F53-F51)*H10/0.5</f>
        <v>0</v>
      </c>
      <c r="I53" s="195">
        <f>(G53-G51)*I10/0.5</f>
        <v>0</v>
      </c>
      <c r="J53" s="127"/>
      <c r="K53" s="129"/>
      <c r="L53" s="152">
        <f>(J53-J51)*L10/0.5</f>
        <v>0</v>
      </c>
      <c r="M53" s="196">
        <f>(K53-K51)*M10/0.5</f>
        <v>0</v>
      </c>
      <c r="N53" s="123"/>
      <c r="O53" s="128"/>
      <c r="P53" s="152">
        <f>(N53-N51)*P10/0.5</f>
        <v>0</v>
      </c>
      <c r="Q53" s="195">
        <f>(O53-O51)*Q10/0.5</f>
        <v>0</v>
      </c>
      <c r="R53" s="127"/>
      <c r="S53" s="129"/>
      <c r="T53" s="152">
        <f>(R53-R51)*T10/0.5</f>
        <v>0</v>
      </c>
      <c r="U53" s="196">
        <f>(S53-S51)*U10/0.5</f>
        <v>0</v>
      </c>
      <c r="V53" s="294">
        <f t="shared" ca="1" si="0"/>
        <v>45280.791666666664</v>
      </c>
      <c r="W53" s="335">
        <f t="shared" ca="1" si="1"/>
        <v>1475.9999999994761</v>
      </c>
      <c r="X53" s="197">
        <f t="shared" ca="1" si="1"/>
        <v>180.00000000065484</v>
      </c>
    </row>
    <row r="54" spans="1:24" s="29" customFormat="1" x14ac:dyDescent="0.2">
      <c r="A54" s="324">
        <f ca="1">INDIRECT(ADDRESS(Данные!$A46,4,1,1,"Данные"), 1)</f>
        <v>45280.8125</v>
      </c>
      <c r="B54" s="353">
        <f ca="1">ROUND(INDIRECT(ADDRESS(Данные!$A46,B$1,1,1,"Данные"), 1),2)</f>
        <v>22481.07</v>
      </c>
      <c r="C54" s="353">
        <f ca="1">ROUND(INDIRECT(ADDRESS(Данные!$A46,C$1,1,1,"Данные"), 1),2)</f>
        <v>6918.3</v>
      </c>
      <c r="D54" s="152">
        <f ca="1">(B54-B53)*D$10</f>
        <v>755.99999999685679</v>
      </c>
      <c r="E54" s="196">
        <f ca="1">(C54-C53)*D$10</f>
        <v>107.99999999908323</v>
      </c>
      <c r="F54" s="123"/>
      <c r="G54" s="129"/>
      <c r="H54" s="152"/>
      <c r="I54" s="195"/>
      <c r="J54" s="127"/>
      <c r="K54" s="129"/>
      <c r="L54" s="152"/>
      <c r="M54" s="196"/>
      <c r="N54" s="123"/>
      <c r="O54" s="128"/>
      <c r="P54" s="152"/>
      <c r="Q54" s="195"/>
      <c r="R54" s="127"/>
      <c r="S54" s="129"/>
      <c r="T54" s="152"/>
      <c r="U54" s="196"/>
      <c r="V54" s="294">
        <f t="shared" ca="1" si="0"/>
        <v>45280.8125</v>
      </c>
      <c r="W54" s="335">
        <f t="shared" ca="1" si="1"/>
        <v>755.99999999685679</v>
      </c>
      <c r="X54" s="197">
        <f t="shared" ca="1" si="1"/>
        <v>107.99999999908323</v>
      </c>
    </row>
    <row r="55" spans="1:24" s="29" customFormat="1" x14ac:dyDescent="0.2">
      <c r="A55" s="324">
        <f ca="1">INDIRECT(ADDRESS(Данные!$A47,4,1,1,"Данные"), 1)</f>
        <v>45280.833333333336</v>
      </c>
      <c r="B55" s="353">
        <f ca="1">ROUND(INDIRECT(ADDRESS(Данные!$A47,B$1,1,1,"Данные"), 1),2)</f>
        <v>22481.279999999999</v>
      </c>
      <c r="C55" s="353">
        <f ca="1">ROUND(INDIRECT(ADDRESS(Данные!$A47,C$1,1,1,"Данные"), 1),2)</f>
        <v>6918.33</v>
      </c>
      <c r="D55" s="152">
        <f ca="1">(B55-B53)*D$10</f>
        <v>1511.9999999937136</v>
      </c>
      <c r="E55" s="196">
        <f ca="1">(C55-C53)*D$10</f>
        <v>215.99999999816646</v>
      </c>
      <c r="F55" s="123"/>
      <c r="G55" s="129"/>
      <c r="H55" s="251">
        <f>(F55-F53)*H10/0.5</f>
        <v>0</v>
      </c>
      <c r="I55" s="250">
        <f>(G55-G53)*I10/0.5</f>
        <v>0</v>
      </c>
      <c r="J55" s="127"/>
      <c r="K55" s="129"/>
      <c r="L55" s="251">
        <f>(J55-J53)*L10/0.5</f>
        <v>0</v>
      </c>
      <c r="M55" s="252">
        <f>(K55-K53)*M10/0.5</f>
        <v>0</v>
      </c>
      <c r="N55" s="123"/>
      <c r="O55" s="128"/>
      <c r="P55" s="251">
        <f>(N55-N53)*P10/0.5</f>
        <v>0</v>
      </c>
      <c r="Q55" s="250">
        <f>(O55-O53)*Q10/0.5</f>
        <v>0</v>
      </c>
      <c r="R55" s="127"/>
      <c r="S55" s="129"/>
      <c r="T55" s="251">
        <f>(R55-R53)*T10/0.5</f>
        <v>0</v>
      </c>
      <c r="U55" s="252">
        <f>(S55-S53)*U10/0.5</f>
        <v>0</v>
      </c>
      <c r="V55" s="294">
        <f t="shared" ca="1" si="0"/>
        <v>45280.833333333336</v>
      </c>
      <c r="W55" s="335">
        <f t="shared" ca="1" si="1"/>
        <v>1511.9999999937136</v>
      </c>
      <c r="X55" s="197">
        <f t="shared" ca="1" si="1"/>
        <v>215.99999999816646</v>
      </c>
    </row>
    <row r="56" spans="1:24" s="29" customFormat="1" x14ac:dyDescent="0.2">
      <c r="A56" s="324">
        <f ca="1">INDIRECT(ADDRESS(Данные!$A48,4,1,1,"Данные"), 1)</f>
        <v>45280.854166666664</v>
      </c>
      <c r="B56" s="353">
        <f ca="1">ROUND(INDIRECT(ADDRESS(Данные!$A48,B$1,1,1,"Данные"), 1),2)</f>
        <v>22481.49</v>
      </c>
      <c r="C56" s="353">
        <f ca="1">ROUND(INDIRECT(ADDRESS(Данные!$A48,C$1,1,1,"Данные"), 1),2)</f>
        <v>6918.35</v>
      </c>
      <c r="D56" s="152">
        <f ca="1">(B56-B55)*D$10</f>
        <v>756.00000000995351</v>
      </c>
      <c r="E56" s="196">
        <f ca="1">(C56-C55)*D$10</f>
        <v>72.000000001571607</v>
      </c>
      <c r="F56" s="123"/>
      <c r="G56" s="129"/>
      <c r="H56" s="251"/>
      <c r="I56" s="250"/>
      <c r="J56" s="127"/>
      <c r="K56" s="129"/>
      <c r="L56" s="251"/>
      <c r="M56" s="252"/>
      <c r="N56" s="123"/>
      <c r="O56" s="128"/>
      <c r="P56" s="251"/>
      <c r="Q56" s="250"/>
      <c r="R56" s="127"/>
      <c r="S56" s="129"/>
      <c r="T56" s="251"/>
      <c r="U56" s="252"/>
      <c r="V56" s="294">
        <f t="shared" ca="1" si="0"/>
        <v>45280.854166666664</v>
      </c>
      <c r="W56" s="335">
        <f t="shared" ca="1" si="1"/>
        <v>756.00000000995351</v>
      </c>
      <c r="X56" s="197">
        <f t="shared" ca="1" si="1"/>
        <v>72.000000001571607</v>
      </c>
    </row>
    <row r="57" spans="1:24" s="29" customFormat="1" x14ac:dyDescent="0.2">
      <c r="A57" s="324">
        <f ca="1">INDIRECT(ADDRESS(Данные!$A49,4,1,1,"Данные"), 1)</f>
        <v>45280.875</v>
      </c>
      <c r="B57" s="353">
        <f ca="1">ROUND(INDIRECT(ADDRESS(Данные!$A49,B$1,1,1,"Данные"), 1),2)</f>
        <v>22481.69</v>
      </c>
      <c r="C57" s="353">
        <f ca="1">ROUND(INDIRECT(ADDRESS(Данные!$A49,C$1,1,1,"Данные"), 1),2)</f>
        <v>6918.38</v>
      </c>
      <c r="D57" s="152">
        <f ca="1">(B57-B55)*D$10</f>
        <v>1475.9999999994761</v>
      </c>
      <c r="E57" s="196">
        <f ca="1">(C57-C55)*D$10</f>
        <v>180.00000000065484</v>
      </c>
      <c r="F57" s="123"/>
      <c r="G57" s="129"/>
      <c r="H57" s="152">
        <f>(F57-F55)*H10/0.5</f>
        <v>0</v>
      </c>
      <c r="I57" s="195">
        <f>(G57-G55)*I10/0.5</f>
        <v>0</v>
      </c>
      <c r="J57" s="127"/>
      <c r="K57" s="129"/>
      <c r="L57" s="152">
        <f>(J57-J55)*L10/0.5</f>
        <v>0</v>
      </c>
      <c r="M57" s="196">
        <f>(K57-K55)*M10/0.5</f>
        <v>0</v>
      </c>
      <c r="N57" s="123"/>
      <c r="O57" s="128"/>
      <c r="P57" s="152">
        <f>(N57-N55)*P10/0.5</f>
        <v>0</v>
      </c>
      <c r="Q57" s="195">
        <f>(O57-O55)*Q10/0.5</f>
        <v>0</v>
      </c>
      <c r="R57" s="127"/>
      <c r="S57" s="129"/>
      <c r="T57" s="152">
        <f>(R57-R55)*T10/0.5</f>
        <v>0</v>
      </c>
      <c r="U57" s="196">
        <f>(S57-S55)*U10/0.5</f>
        <v>0</v>
      </c>
      <c r="V57" s="294">
        <f t="shared" ca="1" si="0"/>
        <v>45280.875</v>
      </c>
      <c r="W57" s="335">
        <f t="shared" ca="1" si="1"/>
        <v>1475.9999999994761</v>
      </c>
      <c r="X57" s="197">
        <f t="shared" ca="1" si="1"/>
        <v>180.00000000065484</v>
      </c>
    </row>
    <row r="58" spans="1:24" s="29" customFormat="1" x14ac:dyDescent="0.2">
      <c r="A58" s="324">
        <f ca="1">INDIRECT(ADDRESS(Данные!$A50,4,1,1,"Данные"), 1)</f>
        <v>45280.895833333336</v>
      </c>
      <c r="B58" s="353">
        <f ca="1">ROUND(INDIRECT(ADDRESS(Данные!$A50,B$1,1,1,"Данные"), 1),2)</f>
        <v>22481.9</v>
      </c>
      <c r="C58" s="353">
        <f ca="1">ROUND(INDIRECT(ADDRESS(Данные!$A50,C$1,1,1,"Данные"), 1),2)</f>
        <v>6918.41</v>
      </c>
      <c r="D58" s="152">
        <f ca="1">(B58-B57)*D$10</f>
        <v>756.00000000995351</v>
      </c>
      <c r="E58" s="196">
        <f ca="1">(C58-C57)*D$10</f>
        <v>107.99999999908323</v>
      </c>
      <c r="F58" s="123"/>
      <c r="G58" s="129"/>
      <c r="H58" s="152">
        <f>(F58-F57)*H10/0.5</f>
        <v>0</v>
      </c>
      <c r="I58" s="195">
        <f>(G58-G57)*I10/0.5</f>
        <v>0</v>
      </c>
      <c r="J58" s="127"/>
      <c r="K58" s="129"/>
      <c r="L58" s="152">
        <f>(J58-J57)*L10/0.5</f>
        <v>0</v>
      </c>
      <c r="M58" s="196">
        <f>(K58-K57)*M10/0.5</f>
        <v>0</v>
      </c>
      <c r="N58" s="123"/>
      <c r="O58" s="128"/>
      <c r="P58" s="152">
        <f>(N58-N57)*P10/0.5</f>
        <v>0</v>
      </c>
      <c r="Q58" s="195">
        <f>(O58-O57)*Q10/0.5</f>
        <v>0</v>
      </c>
      <c r="R58" s="127"/>
      <c r="S58" s="129"/>
      <c r="T58" s="152">
        <f>(R58-R57)*T10/0.5</f>
        <v>0</v>
      </c>
      <c r="U58" s="196">
        <f>(S58-S57)*U10/0.5</f>
        <v>0</v>
      </c>
      <c r="V58" s="294">
        <f t="shared" ca="1" si="0"/>
        <v>45280.895833333336</v>
      </c>
      <c r="W58" s="335">
        <f t="shared" ca="1" si="1"/>
        <v>756.00000000995351</v>
      </c>
      <c r="X58" s="197">
        <f t="shared" ca="1" si="1"/>
        <v>107.99999999908323</v>
      </c>
    </row>
    <row r="59" spans="1:24" s="30" customFormat="1" x14ac:dyDescent="0.2">
      <c r="A59" s="324">
        <f ca="1">INDIRECT(ADDRESS(Данные!$A51,4,1,1,"Данные"), 1)</f>
        <v>45280.916666666664</v>
      </c>
      <c r="B59" s="353">
        <f ca="1">ROUND(INDIRECT(ADDRESS(Данные!$A51,B$1,1,1,"Данные"), 1),2)</f>
        <v>22482.11</v>
      </c>
      <c r="C59" s="353">
        <f ca="1">ROUND(INDIRECT(ADDRESS(Данные!$A51,C$1,1,1,"Данные"), 1),2)</f>
        <v>6918.43</v>
      </c>
      <c r="D59" s="152">
        <f ca="1">(B59-B57)*D$10</f>
        <v>1512.0000000068103</v>
      </c>
      <c r="E59" s="196">
        <f ca="1">(C59-C57)*D$10</f>
        <v>180.00000000065484</v>
      </c>
      <c r="F59" s="123"/>
      <c r="G59" s="129"/>
      <c r="H59" s="152">
        <f>(F59-F58)*H10/0.5</f>
        <v>0</v>
      </c>
      <c r="I59" s="195">
        <f>(G59-G58)*I10/0.5</f>
        <v>0</v>
      </c>
      <c r="J59" s="127"/>
      <c r="K59" s="129"/>
      <c r="L59" s="152">
        <f>(J59-J58)*L10/0.5</f>
        <v>0</v>
      </c>
      <c r="M59" s="196">
        <f>(K59-K58)*M10/0.5</f>
        <v>0</v>
      </c>
      <c r="N59" s="123"/>
      <c r="O59" s="128"/>
      <c r="P59" s="152">
        <f>(N59-N58)*P10/0.5</f>
        <v>0</v>
      </c>
      <c r="Q59" s="195">
        <f>(O59-O58)*Q10/0.5</f>
        <v>0</v>
      </c>
      <c r="R59" s="127"/>
      <c r="S59" s="129"/>
      <c r="T59" s="152">
        <f>(R59-R58)*T10/0.5</f>
        <v>0</v>
      </c>
      <c r="U59" s="196">
        <f>(S59-S58)*U10/0.5</f>
        <v>0</v>
      </c>
      <c r="V59" s="294">
        <f t="shared" ca="1" si="0"/>
        <v>45280.916666666664</v>
      </c>
      <c r="W59" s="335">
        <f t="shared" ca="1" si="1"/>
        <v>1512.0000000068103</v>
      </c>
      <c r="X59" s="197">
        <f t="shared" ca="1" si="1"/>
        <v>180.00000000065484</v>
      </c>
    </row>
    <row r="60" spans="1:24" s="29" customFormat="1" x14ac:dyDescent="0.2">
      <c r="A60" s="324">
        <f ca="1">INDIRECT(ADDRESS(Данные!$A52,4,1,1,"Данные"), 1)</f>
        <v>45280.9375</v>
      </c>
      <c r="B60" s="353">
        <f ca="1">ROUND(INDIRECT(ADDRESS(Данные!$A52,B$1,1,1,"Данные"), 1),2)</f>
        <v>22482.32</v>
      </c>
      <c r="C60" s="353">
        <f ca="1">ROUND(INDIRECT(ADDRESS(Данные!$A52,C$1,1,1,"Данные"), 1),2)</f>
        <v>6918.46</v>
      </c>
      <c r="D60" s="152">
        <f ca="1">(B60-B59)*D$10</f>
        <v>755.99999999685679</v>
      </c>
      <c r="E60" s="196">
        <f ca="1">(C60-C59)*D$10</f>
        <v>107.99999999908323</v>
      </c>
      <c r="F60" s="123"/>
      <c r="G60" s="129"/>
      <c r="H60" s="152">
        <f>(F60-F59)*H10/0.5</f>
        <v>0</v>
      </c>
      <c r="I60" s="195">
        <f>(G60-G59)*I10/0.5</f>
        <v>0</v>
      </c>
      <c r="J60" s="127"/>
      <c r="K60" s="129"/>
      <c r="L60" s="152">
        <f>(J60-J59)*L10/0.5</f>
        <v>0</v>
      </c>
      <c r="M60" s="196">
        <f>(K60-K59)*M10/0.5</f>
        <v>0</v>
      </c>
      <c r="N60" s="123"/>
      <c r="O60" s="128"/>
      <c r="P60" s="152">
        <f>(N60-N59)*P10/0.5</f>
        <v>0</v>
      </c>
      <c r="Q60" s="195">
        <f>(O60-O59)*Q10/0.5</f>
        <v>0</v>
      </c>
      <c r="R60" s="127"/>
      <c r="S60" s="129"/>
      <c r="T60" s="152">
        <f>(R60-R59)*T10/0.5</f>
        <v>0</v>
      </c>
      <c r="U60" s="196">
        <f>(S60-S59)*U10/0.5</f>
        <v>0</v>
      </c>
      <c r="V60" s="294">
        <f t="shared" ca="1" si="0"/>
        <v>45280.9375</v>
      </c>
      <c r="W60" s="335">
        <f t="shared" ca="1" si="1"/>
        <v>755.99999999685679</v>
      </c>
      <c r="X60" s="197">
        <f t="shared" ca="1" si="1"/>
        <v>107.99999999908323</v>
      </c>
    </row>
    <row r="61" spans="1:24" s="30" customFormat="1" x14ac:dyDescent="0.2">
      <c r="A61" s="324">
        <f ca="1">INDIRECT(ADDRESS(Данные!$A53,4,1,1,"Данные"), 1)</f>
        <v>45280.958333333336</v>
      </c>
      <c r="B61" s="353">
        <f ca="1">ROUND(INDIRECT(ADDRESS(Данные!$A53,B$1,1,1,"Данные"), 1),2)</f>
        <v>22482.53</v>
      </c>
      <c r="C61" s="353">
        <f ca="1">ROUND(INDIRECT(ADDRESS(Данные!$A53,C$1,1,1,"Данные"), 1),2)</f>
        <v>6918.49</v>
      </c>
      <c r="D61" s="152">
        <f ca="1">(B61-B59)*D$10</f>
        <v>1511.9999999937136</v>
      </c>
      <c r="E61" s="196">
        <f ca="1">(C61-C59)*D$10</f>
        <v>215.99999999816646</v>
      </c>
      <c r="F61" s="123"/>
      <c r="G61" s="129"/>
      <c r="H61" s="152">
        <f>(F61-F60)*H10/0.5</f>
        <v>0</v>
      </c>
      <c r="I61" s="195">
        <f>(G61-G60)*I10/0.5</f>
        <v>0</v>
      </c>
      <c r="J61" s="127"/>
      <c r="K61" s="129"/>
      <c r="L61" s="152">
        <f>(J61-J60)*L10/0.5</f>
        <v>0</v>
      </c>
      <c r="M61" s="196">
        <f>(K61-K60)*M10/0.5</f>
        <v>0</v>
      </c>
      <c r="N61" s="123"/>
      <c r="O61" s="128"/>
      <c r="P61" s="152">
        <f>(N61-N60)*P10/0.5</f>
        <v>0</v>
      </c>
      <c r="Q61" s="195">
        <f>(O61-O60)*Q10/0.5</f>
        <v>0</v>
      </c>
      <c r="R61" s="127"/>
      <c r="S61" s="129"/>
      <c r="T61" s="152">
        <f>(R61-R60)*T10/0.5</f>
        <v>0</v>
      </c>
      <c r="U61" s="196">
        <f>(S61-S60)*U10/0.5</f>
        <v>0</v>
      </c>
      <c r="V61" s="294">
        <f t="shared" ca="1" si="0"/>
        <v>45280.958333333336</v>
      </c>
      <c r="W61" s="335">
        <f t="shared" ca="1" si="1"/>
        <v>1511.9999999937136</v>
      </c>
      <c r="X61" s="197">
        <f t="shared" ca="1" si="1"/>
        <v>215.99999999816646</v>
      </c>
    </row>
    <row r="62" spans="1:24" s="30" customFormat="1" x14ac:dyDescent="0.2">
      <c r="A62" s="324">
        <f ca="1">INDIRECT(ADDRESS(Данные!$A54,4,1,1,"Данные"), 1)</f>
        <v>45280.979166666664</v>
      </c>
      <c r="B62" s="353">
        <f ca="1">ROUND(INDIRECT(ADDRESS(Данные!$A54,B$1,1,1,"Данные"), 1),2)</f>
        <v>22482.74</v>
      </c>
      <c r="C62" s="353">
        <f ca="1">ROUND(INDIRECT(ADDRESS(Данные!$A54,C$1,1,1,"Данные"), 1),2)</f>
        <v>6918.51</v>
      </c>
      <c r="D62" s="152">
        <f ca="1">(B62-B61)*D$10</f>
        <v>756.00000000995351</v>
      </c>
      <c r="E62" s="196">
        <f ca="1">(C62-C61)*D$10</f>
        <v>72.000000001571607</v>
      </c>
      <c r="F62" s="123"/>
      <c r="G62" s="129"/>
      <c r="H62" s="152"/>
      <c r="I62" s="195"/>
      <c r="J62" s="127"/>
      <c r="K62" s="129"/>
      <c r="L62" s="152"/>
      <c r="M62" s="196"/>
      <c r="N62" s="123"/>
      <c r="O62" s="128"/>
      <c r="P62" s="152"/>
      <c r="Q62" s="195"/>
      <c r="R62" s="127"/>
      <c r="S62" s="129"/>
      <c r="T62" s="152"/>
      <c r="U62" s="196"/>
      <c r="V62" s="294">
        <f t="shared" ca="1" si="0"/>
        <v>45280.979166666664</v>
      </c>
      <c r="W62" s="335">
        <f t="shared" ca="1" si="1"/>
        <v>756.00000000995351</v>
      </c>
      <c r="X62" s="197">
        <f t="shared" ca="1" si="1"/>
        <v>72.000000001571607</v>
      </c>
    </row>
    <row r="63" spans="1:24" s="29" customFormat="1" ht="13.5" thickBot="1" x14ac:dyDescent="0.25">
      <c r="A63" s="325">
        <f ca="1">INDIRECT(ADDRESS(Данные!$A55,4,1,1,"Данные"), 1)</f>
        <v>45281</v>
      </c>
      <c r="B63" s="355">
        <f ca="1">ROUND(INDIRECT(ADDRESS(Данные!$A55,B$1,1,1,"Данные"), 1),2)</f>
        <v>22482.95</v>
      </c>
      <c r="C63" s="355">
        <f ca="1">ROUND(INDIRECT(ADDRESS(Данные!$A55,C$1,1,1,"Данные"), 1),2)</f>
        <v>6918.54</v>
      </c>
      <c r="D63" s="287">
        <f ca="1">(B63-B61)*D$10</f>
        <v>1512.0000000068103</v>
      </c>
      <c r="E63" s="291">
        <f ca="1">(C63-C61)*D$10</f>
        <v>180.00000000065484</v>
      </c>
      <c r="F63" s="263"/>
      <c r="G63" s="130"/>
      <c r="H63" s="287">
        <f>(F63-F61)*H10/0.5</f>
        <v>0</v>
      </c>
      <c r="I63" s="262">
        <f>(G63-G61)*I10/0.5</f>
        <v>0</v>
      </c>
      <c r="J63" s="288"/>
      <c r="K63" s="130"/>
      <c r="L63" s="287">
        <f>(J63-J61)*L10/0.5</f>
        <v>0</v>
      </c>
      <c r="M63" s="291">
        <f>(K63-K61)*M10/0.5</f>
        <v>0</v>
      </c>
      <c r="N63" s="263"/>
      <c r="O63" s="131"/>
      <c r="P63" s="287">
        <f>(N63-N61)*P10/0.5</f>
        <v>0</v>
      </c>
      <c r="Q63" s="262">
        <f>(O63-O61)*Q10/0.5</f>
        <v>0</v>
      </c>
      <c r="R63" s="288"/>
      <c r="S63" s="130"/>
      <c r="T63" s="287">
        <f>(R63-R61)*T10/0.5</f>
        <v>0</v>
      </c>
      <c r="U63" s="291">
        <f>(S63-S61)*U10/0.5</f>
        <v>0</v>
      </c>
      <c r="V63" s="295">
        <f t="shared" ca="1" si="0"/>
        <v>45281</v>
      </c>
      <c r="W63" s="336">
        <f t="shared" ca="1" si="1"/>
        <v>1512.0000000068103</v>
      </c>
      <c r="X63" s="333">
        <f ca="1">E63+I63+M63+Q63+U63</f>
        <v>180.00000000065484</v>
      </c>
    </row>
    <row r="64" spans="1:24" s="29" customFormat="1" x14ac:dyDescent="0.2">
      <c r="A64" s="126"/>
      <c r="B64" s="126" t="s">
        <v>2</v>
      </c>
      <c r="C64" s="126"/>
      <c r="D64" s="126" t="s">
        <v>2</v>
      </c>
      <c r="E64" s="126"/>
      <c r="F64" s="126"/>
      <c r="G64" s="126"/>
      <c r="H64" s="126" t="s">
        <v>2</v>
      </c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 t="s">
        <v>2</v>
      </c>
      <c r="X64" s="126"/>
    </row>
    <row r="65" spans="1:27" s="29" customFormat="1" x14ac:dyDescent="0.2">
      <c r="A65" s="126" t="s">
        <v>2</v>
      </c>
      <c r="B65" s="126"/>
      <c r="C65" s="154" t="s">
        <v>27</v>
      </c>
      <c r="D65" s="269">
        <f ca="1">D$17+D$19+D$21+D$23+D$25+D$27+D$29+D$31+D$33+D$35+D$37+D$39+D$41+D$43+D$45+D$47+D$49+D$51+D$53+D$55+D$57+D$59+D$61+D$63</f>
        <v>35531.999999996333</v>
      </c>
      <c r="E65" s="269">
        <f ca="1">E$17+E$19+E$21+E$23+E$25+E$27+E$29+E$31+E$33+E$35+E$37+E$39+E$41+E$43+E$45+E$47+E$49+E$51+E$53+E$55+E$57+E$59+E$61+E$63</f>
        <v>4536.0000000007858</v>
      </c>
      <c r="F65"/>
      <c r="G65" s="154" t="s">
        <v>27</v>
      </c>
      <c r="H65" s="269">
        <f t="shared" ref="H65:X65" si="2">H$17+H$19+H$21+H$23+H$25+H$27+H$29+H$31+H$33+H$35+H$37+H$39+H$41+H$43+H$45+H$47+H$49+H$51+H$53+H$55+H$57+H$59+H$61+H$63</f>
        <v>0</v>
      </c>
      <c r="I65" s="269">
        <f t="shared" si="2"/>
        <v>0</v>
      </c>
      <c r="J65"/>
      <c r="K65" s="154" t="s">
        <v>27</v>
      </c>
      <c r="L65" s="269">
        <f t="shared" si="2"/>
        <v>0</v>
      </c>
      <c r="M65" s="269">
        <f t="shared" si="2"/>
        <v>0</v>
      </c>
      <c r="N65"/>
      <c r="O65" s="154" t="s">
        <v>27</v>
      </c>
      <c r="P65" s="269">
        <f t="shared" si="2"/>
        <v>0</v>
      </c>
      <c r="Q65" s="269">
        <f t="shared" si="2"/>
        <v>0</v>
      </c>
      <c r="R65"/>
      <c r="S65" s="154" t="s">
        <v>27</v>
      </c>
      <c r="T65" s="269">
        <f t="shared" si="2"/>
        <v>0</v>
      </c>
      <c r="U65" s="269">
        <f t="shared" si="2"/>
        <v>0</v>
      </c>
      <c r="V65"/>
      <c r="W65" s="269">
        <f t="shared" ca="1" si="2"/>
        <v>35531.999999996333</v>
      </c>
      <c r="X65" s="269">
        <f t="shared" ca="1" si="2"/>
        <v>4536.0000000007858</v>
      </c>
    </row>
    <row r="66" spans="1:27" s="29" customFormat="1" x14ac:dyDescent="0.2">
      <c r="A66" s="198"/>
      <c r="B66" s="198"/>
      <c r="C66" s="198"/>
      <c r="D66" s="198" t="s">
        <v>29</v>
      </c>
      <c r="E66" s="198" t="s">
        <v>28</v>
      </c>
      <c r="F66" s="198"/>
      <c r="G66" s="198"/>
      <c r="H66" s="198" t="s">
        <v>29</v>
      </c>
      <c r="I66" s="198" t="s">
        <v>28</v>
      </c>
      <c r="J66" s="198"/>
      <c r="K66" s="198"/>
      <c r="L66" s="198" t="s">
        <v>29</v>
      </c>
      <c r="M66" s="198" t="s">
        <v>28</v>
      </c>
      <c r="N66" s="198"/>
      <c r="O66" s="198"/>
      <c r="P66" s="198" t="s">
        <v>29</v>
      </c>
      <c r="Q66" s="198" t="s">
        <v>28</v>
      </c>
      <c r="R66" s="198"/>
      <c r="S66" s="198"/>
      <c r="T66" s="198" t="s">
        <v>29</v>
      </c>
      <c r="U66" s="198" t="s">
        <v>28</v>
      </c>
      <c r="V66" s="146"/>
      <c r="W66" s="198" t="s">
        <v>29</v>
      </c>
      <c r="X66" s="198" t="s">
        <v>28</v>
      </c>
    </row>
    <row r="67" spans="1:27" s="29" customFormat="1" x14ac:dyDescent="0.2">
      <c r="A67" s="126"/>
      <c r="B67" s="126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</row>
    <row r="68" spans="1:27" s="29" customFormat="1" x14ac:dyDescent="0.2">
      <c r="A68" s="68"/>
      <c r="B68" s="63" t="s">
        <v>53</v>
      </c>
      <c r="C68" s="63"/>
      <c r="D68" s="63"/>
      <c r="E68" s="63"/>
      <c r="F68" s="64"/>
      <c r="G68" s="64"/>
      <c r="H68" s="79"/>
      <c r="I68" s="79" t="s">
        <v>81</v>
      </c>
      <c r="J68" s="79"/>
      <c r="K68" s="68"/>
      <c r="L68" s="68"/>
      <c r="M68" s="68"/>
      <c r="N68" s="256" t="s">
        <v>59</v>
      </c>
      <c r="O68" s="68"/>
      <c r="P68" s="68"/>
      <c r="Q68" s="64"/>
      <c r="R68" s="64"/>
      <c r="S68" s="64"/>
      <c r="T68" s="79"/>
      <c r="U68" s="68" t="s">
        <v>80</v>
      </c>
      <c r="V68" s="68"/>
      <c r="W68" s="126"/>
      <c r="X68" s="126"/>
    </row>
    <row r="69" spans="1:27" s="29" customFormat="1" x14ac:dyDescent="0.2">
      <c r="A69" s="68"/>
      <c r="B69" s="68"/>
      <c r="C69" s="68"/>
      <c r="D69" s="68"/>
      <c r="E69" s="68"/>
      <c r="F69" s="68" t="s">
        <v>30</v>
      </c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 t="s">
        <v>31</v>
      </c>
      <c r="S69" s="68"/>
      <c r="T69" s="68"/>
      <c r="U69" s="68"/>
      <c r="V69" s="68"/>
      <c r="W69" s="126"/>
      <c r="X69" s="126"/>
    </row>
    <row r="70" spans="1:27" s="29" customFormat="1" x14ac:dyDescent="0.2">
      <c r="A70" s="50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</row>
    <row r="71" spans="1:27" s="29" customFormat="1" x14ac:dyDescent="0.2">
      <c r="A71" s="20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</row>
    <row r="72" spans="1:27" s="29" customFormat="1" ht="18" x14ac:dyDescent="0.25">
      <c r="A72" s="20"/>
      <c r="B72" s="20"/>
      <c r="C72" s="20"/>
      <c r="D72" s="20"/>
      <c r="E72" s="20"/>
      <c r="F72" s="50"/>
      <c r="G72" s="32"/>
      <c r="H72" s="50"/>
      <c r="I72" s="20"/>
      <c r="J72" s="50"/>
      <c r="K72" s="33"/>
      <c r="L72" s="34"/>
      <c r="M72" s="35"/>
      <c r="N72" s="35"/>
      <c r="O72" s="50"/>
      <c r="P72" s="50"/>
      <c r="Q72" s="50"/>
      <c r="R72" s="20"/>
      <c r="S72" s="36"/>
      <c r="T72" s="50"/>
      <c r="U72" s="50"/>
      <c r="V72" s="50"/>
      <c r="W72" s="50"/>
      <c r="X72" s="50"/>
      <c r="Y72" s="50"/>
      <c r="Z72" s="50"/>
      <c r="AA72" s="50"/>
    </row>
    <row r="73" spans="1:27" s="29" customFormat="1" x14ac:dyDescent="0.2">
      <c r="A73" s="50"/>
      <c r="B73" s="50"/>
      <c r="C73" s="50"/>
      <c r="D73" s="50"/>
      <c r="E73" s="50"/>
      <c r="F73" s="37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37"/>
      <c r="V73" s="50"/>
      <c r="W73" s="50"/>
      <c r="X73" s="50"/>
      <c r="Y73" s="50"/>
      <c r="Z73" s="50"/>
      <c r="AA73" s="50"/>
    </row>
    <row r="74" spans="1:27" s="29" customFormat="1" ht="18.75" x14ac:dyDescent="0.3">
      <c r="A74" s="50"/>
      <c r="B74" s="50"/>
      <c r="C74" s="38"/>
      <c r="D74" s="50"/>
      <c r="E74" s="50"/>
      <c r="F74" s="50"/>
      <c r="G74" s="50"/>
      <c r="H74" s="50"/>
      <c r="I74" s="50"/>
      <c r="J74" s="50"/>
      <c r="K74" s="20"/>
      <c r="L74" s="50"/>
      <c r="M74" s="50"/>
      <c r="N74" s="50"/>
      <c r="O74" s="32"/>
      <c r="P74" s="50"/>
      <c r="Q74" s="20"/>
      <c r="R74" s="50"/>
      <c r="S74" s="50"/>
      <c r="T74" s="50"/>
      <c r="U74" s="50"/>
      <c r="V74" s="50"/>
      <c r="W74" s="50"/>
      <c r="X74" s="50"/>
      <c r="Y74" s="50"/>
      <c r="Z74" s="50"/>
      <c r="AA74" s="50"/>
    </row>
    <row r="75" spans="1:27" s="29" customFormat="1" x14ac:dyDescent="0.2">
      <c r="A75" s="50"/>
      <c r="B75" s="37"/>
      <c r="C75" s="50"/>
      <c r="D75" s="50"/>
      <c r="E75" s="50"/>
      <c r="F75" s="50"/>
      <c r="G75" s="50"/>
      <c r="H75" s="50"/>
      <c r="I75" s="50"/>
      <c r="J75" s="50"/>
      <c r="K75" s="20"/>
      <c r="L75" s="20"/>
      <c r="M75" s="50"/>
      <c r="N75" s="50"/>
      <c r="O75" s="2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</row>
    <row r="76" spans="1:27" s="29" customFormat="1" x14ac:dyDescent="0.2">
      <c r="A76" s="52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2"/>
      <c r="W76" s="50"/>
      <c r="X76" s="50"/>
      <c r="Y76" s="50"/>
      <c r="Z76" s="50"/>
      <c r="AA76" s="50"/>
    </row>
    <row r="77" spans="1:27" s="29" customFormat="1" x14ac:dyDescent="0.2">
      <c r="A77" s="52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2"/>
      <c r="W77" s="50"/>
      <c r="X77" s="50"/>
      <c r="Y77" s="50"/>
      <c r="Z77" s="50"/>
      <c r="AA77" s="50"/>
    </row>
    <row r="78" spans="1:27" s="29" customFormat="1" x14ac:dyDescent="0.2">
      <c r="A78" s="52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2"/>
      <c r="W78" s="50"/>
      <c r="X78" s="50"/>
      <c r="Y78" s="50"/>
      <c r="Z78" s="50"/>
      <c r="AA78" s="50"/>
    </row>
    <row r="79" spans="1:27" s="29" customFormat="1" x14ac:dyDescent="0.2">
      <c r="A79" s="52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2"/>
      <c r="W79" s="50"/>
      <c r="X79" s="50"/>
      <c r="Y79" s="50"/>
      <c r="Z79" s="50"/>
      <c r="AA79" s="50"/>
    </row>
    <row r="80" spans="1:27" s="29" customFormat="1" x14ac:dyDescent="0.2">
      <c r="A80" s="52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2"/>
      <c r="W80" s="50"/>
      <c r="X80" s="50"/>
      <c r="Y80" s="50"/>
      <c r="Z80" s="50"/>
      <c r="AA80" s="50"/>
    </row>
    <row r="81" spans="1:27" s="29" customFormat="1" x14ac:dyDescent="0.2">
      <c r="A81" s="52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2"/>
      <c r="W81" s="50"/>
      <c r="X81" s="50"/>
      <c r="Y81" s="50"/>
      <c r="Z81" s="50"/>
      <c r="AA81" s="50"/>
    </row>
    <row r="82" spans="1:27" s="29" customFormat="1" x14ac:dyDescent="0.2">
      <c r="A82" s="52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2"/>
      <c r="W82" s="50"/>
      <c r="X82" s="50"/>
      <c r="Y82" s="50"/>
      <c r="Z82" s="50"/>
      <c r="AA82" s="50"/>
    </row>
    <row r="83" spans="1:27" s="29" customFormat="1" x14ac:dyDescent="0.2">
      <c r="A83" s="52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2"/>
      <c r="W83" s="53"/>
      <c r="X83" s="53"/>
      <c r="Y83" s="50"/>
      <c r="Z83" s="50"/>
      <c r="AA83" s="50"/>
    </row>
    <row r="84" spans="1:27" s="29" customFormat="1" x14ac:dyDescent="0.2">
      <c r="A84" s="52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2"/>
      <c r="W84" s="53"/>
      <c r="X84" s="53"/>
      <c r="Y84" s="50"/>
      <c r="Z84" s="50"/>
      <c r="AA84" s="50"/>
    </row>
    <row r="85" spans="1:27" s="29" customFormat="1" x14ac:dyDescent="0.2">
      <c r="A85" s="54"/>
      <c r="B85" s="55"/>
      <c r="C85" s="55"/>
      <c r="D85" s="50"/>
      <c r="E85" s="50"/>
      <c r="F85" s="55"/>
      <c r="G85" s="55"/>
      <c r="H85" s="50"/>
      <c r="I85" s="50"/>
      <c r="J85" s="55"/>
      <c r="K85" s="55"/>
      <c r="L85" s="50"/>
      <c r="M85" s="50"/>
      <c r="N85" s="55"/>
      <c r="O85" s="50"/>
      <c r="P85" s="50"/>
      <c r="Q85" s="50"/>
      <c r="R85" s="55"/>
      <c r="S85" s="55"/>
      <c r="T85" s="50"/>
      <c r="U85" s="50"/>
      <c r="V85" s="54"/>
      <c r="W85" s="50"/>
      <c r="X85" s="50"/>
      <c r="Y85" s="50"/>
      <c r="Z85" s="50"/>
      <c r="AA85" s="50"/>
    </row>
    <row r="86" spans="1:27" s="29" customFormat="1" x14ac:dyDescent="0.2">
      <c r="A86" s="53"/>
      <c r="B86" s="55"/>
      <c r="C86" s="55"/>
      <c r="D86" s="50"/>
      <c r="E86" s="50"/>
      <c r="F86" s="55"/>
      <c r="G86" s="55"/>
      <c r="H86" s="50"/>
      <c r="I86" s="50"/>
      <c r="J86" s="55"/>
      <c r="K86" s="55"/>
      <c r="L86" s="50"/>
      <c r="M86" s="50"/>
      <c r="N86" s="55"/>
      <c r="O86" s="50"/>
      <c r="P86" s="50"/>
      <c r="Q86" s="50"/>
      <c r="R86" s="55"/>
      <c r="S86" s="55"/>
      <c r="T86" s="50"/>
      <c r="U86" s="50"/>
      <c r="V86" s="53"/>
      <c r="W86" s="50"/>
      <c r="X86" s="50"/>
      <c r="Y86" s="50"/>
      <c r="Z86" s="50"/>
      <c r="AA86" s="50"/>
    </row>
    <row r="87" spans="1:27" s="29" customFormat="1" x14ac:dyDescent="0.2">
      <c r="A87" s="53"/>
      <c r="B87" s="55"/>
      <c r="C87" s="55"/>
      <c r="D87" s="50"/>
      <c r="E87" s="50"/>
      <c r="F87" s="55"/>
      <c r="G87" s="55"/>
      <c r="H87" s="50"/>
      <c r="I87" s="50"/>
      <c r="J87" s="55"/>
      <c r="K87" s="55"/>
      <c r="L87" s="50"/>
      <c r="M87" s="50"/>
      <c r="N87" s="55"/>
      <c r="O87" s="50"/>
      <c r="P87" s="50"/>
      <c r="Q87" s="50"/>
      <c r="R87" s="55"/>
      <c r="S87" s="55"/>
      <c r="T87" s="50"/>
      <c r="U87" s="50"/>
      <c r="V87" s="53"/>
      <c r="W87" s="50"/>
      <c r="X87" s="50"/>
      <c r="Y87" s="50"/>
      <c r="Z87" s="50"/>
      <c r="AA87" s="50"/>
    </row>
    <row r="88" spans="1:27" s="29" customFormat="1" x14ac:dyDescent="0.2">
      <c r="A88" s="53"/>
      <c r="B88" s="55"/>
      <c r="C88" s="55"/>
      <c r="D88" s="50"/>
      <c r="E88" s="50"/>
      <c r="F88" s="55"/>
      <c r="G88" s="55"/>
      <c r="H88" s="50"/>
      <c r="I88" s="50"/>
      <c r="J88" s="55"/>
      <c r="K88" s="55"/>
      <c r="L88" s="50"/>
      <c r="M88" s="50"/>
      <c r="N88" s="55"/>
      <c r="O88" s="50"/>
      <c r="P88" s="50"/>
      <c r="Q88" s="50"/>
      <c r="R88" s="55"/>
      <c r="S88" s="55"/>
      <c r="T88" s="50"/>
      <c r="U88" s="50"/>
      <c r="V88" s="53"/>
      <c r="W88" s="50"/>
      <c r="X88" s="50"/>
      <c r="Y88" s="50"/>
      <c r="Z88" s="50"/>
      <c r="AA88" s="50"/>
    </row>
    <row r="89" spans="1:27" s="29" customFormat="1" x14ac:dyDescent="0.2">
      <c r="A89" s="53"/>
      <c r="B89" s="55"/>
      <c r="C89" s="55"/>
      <c r="D89" s="50"/>
      <c r="E89" s="50"/>
      <c r="F89" s="55"/>
      <c r="G89" s="55"/>
      <c r="H89" s="50"/>
      <c r="I89" s="50"/>
      <c r="J89" s="55"/>
      <c r="K89" s="55"/>
      <c r="L89" s="50"/>
      <c r="M89" s="50"/>
      <c r="N89" s="55"/>
      <c r="O89" s="50"/>
      <c r="P89" s="50"/>
      <c r="Q89" s="50"/>
      <c r="R89" s="55"/>
      <c r="S89" s="55"/>
      <c r="T89" s="50"/>
      <c r="U89" s="50"/>
      <c r="V89" s="53"/>
      <c r="W89" s="50"/>
      <c r="X89" s="50"/>
      <c r="Y89" s="50"/>
      <c r="Z89" s="50"/>
      <c r="AA89" s="50"/>
    </row>
    <row r="90" spans="1:27" s="29" customFormat="1" x14ac:dyDescent="0.2">
      <c r="A90" s="53"/>
      <c r="B90" s="55"/>
      <c r="C90" s="55"/>
      <c r="D90" s="50"/>
      <c r="E90" s="50"/>
      <c r="F90" s="55"/>
      <c r="G90" s="55"/>
      <c r="H90" s="50"/>
      <c r="I90" s="50"/>
      <c r="J90" s="55"/>
      <c r="K90" s="55"/>
      <c r="L90" s="50"/>
      <c r="M90" s="50"/>
      <c r="N90" s="55"/>
      <c r="O90" s="50"/>
      <c r="P90" s="50"/>
      <c r="Q90" s="50"/>
      <c r="R90" s="55"/>
      <c r="S90" s="55"/>
      <c r="T90" s="50"/>
      <c r="U90" s="50"/>
      <c r="V90" s="53"/>
      <c r="W90" s="50"/>
      <c r="X90" s="50"/>
      <c r="Y90" s="50"/>
      <c r="Z90" s="50"/>
      <c r="AA90" s="50"/>
    </row>
    <row r="91" spans="1:27" s="29" customFormat="1" x14ac:dyDescent="0.2">
      <c r="A91" s="53"/>
      <c r="B91" s="55"/>
      <c r="C91" s="55"/>
      <c r="D91" s="50"/>
      <c r="E91" s="50"/>
      <c r="F91" s="55"/>
      <c r="G91" s="55"/>
      <c r="H91" s="50"/>
      <c r="I91" s="50"/>
      <c r="J91" s="55"/>
      <c r="K91" s="55"/>
      <c r="L91" s="50"/>
      <c r="M91" s="50"/>
      <c r="N91" s="55"/>
      <c r="O91" s="50"/>
      <c r="P91" s="50"/>
      <c r="Q91" s="50"/>
      <c r="R91" s="55"/>
      <c r="S91" s="55"/>
      <c r="T91" s="50"/>
      <c r="U91" s="50"/>
      <c r="V91" s="53"/>
      <c r="W91" s="50"/>
      <c r="X91" s="50"/>
      <c r="Y91" s="50"/>
      <c r="Z91" s="50"/>
      <c r="AA91" s="50"/>
    </row>
    <row r="92" spans="1:27" s="29" customFormat="1" x14ac:dyDescent="0.2">
      <c r="A92" s="53"/>
      <c r="B92" s="55"/>
      <c r="C92" s="55"/>
      <c r="D92" s="50"/>
      <c r="E92" s="50"/>
      <c r="F92" s="55"/>
      <c r="G92" s="55"/>
      <c r="H92" s="50"/>
      <c r="I92" s="50"/>
      <c r="J92" s="55"/>
      <c r="K92" s="55"/>
      <c r="L92" s="50"/>
      <c r="M92" s="50"/>
      <c r="N92" s="55"/>
      <c r="O92" s="50"/>
      <c r="P92" s="50"/>
      <c r="Q92" s="50"/>
      <c r="R92" s="55"/>
      <c r="S92" s="55"/>
      <c r="T92" s="50"/>
      <c r="U92" s="50"/>
      <c r="V92" s="53"/>
      <c r="W92" s="50"/>
      <c r="X92" s="50"/>
      <c r="Y92" s="50"/>
      <c r="Z92" s="50"/>
      <c r="AA92" s="50"/>
    </row>
    <row r="93" spans="1:27" s="29" customFormat="1" x14ac:dyDescent="0.2">
      <c r="A93" s="53"/>
      <c r="B93" s="55"/>
      <c r="C93" s="55"/>
      <c r="D93" s="50"/>
      <c r="E93" s="50"/>
      <c r="F93" s="55"/>
      <c r="G93" s="55"/>
      <c r="H93" s="50"/>
      <c r="I93" s="50"/>
      <c r="J93" s="55"/>
      <c r="K93" s="55"/>
      <c r="L93" s="50"/>
      <c r="M93" s="50"/>
      <c r="N93" s="55"/>
      <c r="O93" s="50"/>
      <c r="P93" s="50"/>
      <c r="Q93" s="50"/>
      <c r="R93" s="55"/>
      <c r="S93" s="55"/>
      <c r="T93" s="50"/>
      <c r="U93" s="50"/>
      <c r="V93" s="53"/>
      <c r="W93" s="50"/>
      <c r="X93" s="50"/>
      <c r="Y93" s="50"/>
      <c r="Z93" s="50"/>
      <c r="AA93" s="50"/>
    </row>
    <row r="94" spans="1:27" s="29" customFormat="1" x14ac:dyDescent="0.2">
      <c r="A94" s="54"/>
      <c r="B94" s="55"/>
      <c r="C94" s="55"/>
      <c r="D94" s="50"/>
      <c r="E94" s="50"/>
      <c r="F94" s="55"/>
      <c r="G94" s="55"/>
      <c r="H94" s="50"/>
      <c r="I94" s="50"/>
      <c r="J94" s="55"/>
      <c r="K94" s="55"/>
      <c r="L94" s="50"/>
      <c r="M94" s="50"/>
      <c r="N94" s="55"/>
      <c r="O94" s="50"/>
      <c r="P94" s="50"/>
      <c r="Q94" s="50"/>
      <c r="R94" s="55"/>
      <c r="S94" s="55"/>
      <c r="T94" s="50"/>
      <c r="U94" s="50"/>
      <c r="V94" s="54"/>
      <c r="W94" s="50"/>
      <c r="X94" s="50"/>
      <c r="Y94" s="50"/>
      <c r="Z94" s="50"/>
      <c r="AA94" s="50"/>
    </row>
    <row r="95" spans="1:27" s="29" customFormat="1" x14ac:dyDescent="0.2">
      <c r="A95" s="53"/>
      <c r="B95" s="55"/>
      <c r="C95" s="55"/>
      <c r="D95" s="50"/>
      <c r="E95" s="50"/>
      <c r="F95" s="55"/>
      <c r="G95" s="55"/>
      <c r="H95" s="50"/>
      <c r="I95" s="50"/>
      <c r="J95" s="55"/>
      <c r="K95" s="55"/>
      <c r="L95" s="50"/>
      <c r="M95" s="50"/>
      <c r="N95" s="55"/>
      <c r="O95" s="50"/>
      <c r="P95" s="50"/>
      <c r="Q95" s="50"/>
      <c r="R95" s="55"/>
      <c r="S95" s="55"/>
      <c r="T95" s="50"/>
      <c r="U95" s="50"/>
      <c r="V95" s="53"/>
      <c r="W95" s="50"/>
      <c r="X95" s="50"/>
      <c r="Y95" s="50"/>
      <c r="Z95" s="50"/>
      <c r="AA95" s="50"/>
    </row>
    <row r="96" spans="1:27" s="29" customFormat="1" x14ac:dyDescent="0.2">
      <c r="A96" s="53"/>
      <c r="B96" s="55"/>
      <c r="C96" s="55"/>
      <c r="D96" s="50"/>
      <c r="E96" s="50"/>
      <c r="F96" s="55"/>
      <c r="G96" s="55"/>
      <c r="H96" s="50"/>
      <c r="I96" s="50"/>
      <c r="J96" s="55"/>
      <c r="K96" s="55"/>
      <c r="L96" s="50"/>
      <c r="M96" s="50"/>
      <c r="N96" s="55"/>
      <c r="O96" s="50"/>
      <c r="P96" s="50"/>
      <c r="Q96" s="50"/>
      <c r="R96" s="55"/>
      <c r="S96" s="55"/>
      <c r="T96" s="50"/>
      <c r="U96" s="50"/>
      <c r="V96" s="53"/>
      <c r="W96" s="50"/>
      <c r="X96" s="50"/>
      <c r="Y96" s="50"/>
      <c r="Z96" s="50"/>
      <c r="AA96" s="50"/>
    </row>
    <row r="97" spans="1:27" s="29" customFormat="1" x14ac:dyDescent="0.2">
      <c r="A97" s="53"/>
      <c r="B97" s="55"/>
      <c r="C97" s="55"/>
      <c r="D97" s="50"/>
      <c r="E97" s="50"/>
      <c r="F97" s="55"/>
      <c r="G97" s="55"/>
      <c r="H97" s="50"/>
      <c r="I97" s="50"/>
      <c r="J97" s="55"/>
      <c r="K97" s="55"/>
      <c r="L97" s="50"/>
      <c r="M97" s="50"/>
      <c r="N97" s="55"/>
      <c r="O97" s="50"/>
      <c r="P97" s="50"/>
      <c r="Q97" s="50"/>
      <c r="R97" s="55"/>
      <c r="S97" s="55"/>
      <c r="T97" s="50"/>
      <c r="U97" s="50"/>
      <c r="V97" s="53"/>
      <c r="W97" s="50"/>
      <c r="X97" s="50"/>
      <c r="Y97" s="50"/>
      <c r="Z97" s="50"/>
      <c r="AA97" s="50"/>
    </row>
    <row r="98" spans="1:27" s="29" customFormat="1" x14ac:dyDescent="0.2">
      <c r="A98" s="53"/>
      <c r="B98" s="55"/>
      <c r="C98" s="55"/>
      <c r="D98" s="50"/>
      <c r="E98" s="50"/>
      <c r="F98" s="55"/>
      <c r="G98" s="55"/>
      <c r="H98" s="50"/>
      <c r="I98" s="50"/>
      <c r="J98" s="55"/>
      <c r="K98" s="55"/>
      <c r="L98" s="50"/>
      <c r="M98" s="50"/>
      <c r="N98" s="55"/>
      <c r="O98" s="50"/>
      <c r="P98" s="50"/>
      <c r="Q98" s="50"/>
      <c r="R98" s="55"/>
      <c r="S98" s="55"/>
      <c r="T98" s="50"/>
      <c r="U98" s="50"/>
      <c r="V98" s="53"/>
      <c r="W98" s="50"/>
      <c r="X98" s="50"/>
      <c r="Y98" s="50"/>
      <c r="Z98" s="50"/>
      <c r="AA98" s="50"/>
    </row>
    <row r="99" spans="1:27" s="29" customFormat="1" x14ac:dyDescent="0.2">
      <c r="A99" s="53"/>
      <c r="B99" s="55"/>
      <c r="C99" s="55"/>
      <c r="D99" s="50"/>
      <c r="E99" s="50"/>
      <c r="F99" s="55"/>
      <c r="G99" s="55"/>
      <c r="H99" s="50"/>
      <c r="I99" s="50"/>
      <c r="J99" s="55"/>
      <c r="K99" s="55"/>
      <c r="L99" s="50"/>
      <c r="M99" s="50"/>
      <c r="N99" s="55"/>
      <c r="O99" s="50"/>
      <c r="P99" s="50"/>
      <c r="Q99" s="50"/>
      <c r="R99" s="55"/>
      <c r="S99" s="55"/>
      <c r="T99" s="50"/>
      <c r="U99" s="50"/>
      <c r="V99" s="53"/>
      <c r="W99" s="50"/>
      <c r="X99" s="50"/>
      <c r="Y99" s="50"/>
      <c r="Z99" s="50"/>
      <c r="AA99" s="50"/>
    </row>
    <row r="100" spans="1:27" s="29" customFormat="1" x14ac:dyDescent="0.2">
      <c r="A100" s="53"/>
      <c r="B100" s="55"/>
      <c r="C100" s="55"/>
      <c r="D100" s="50"/>
      <c r="E100" s="50"/>
      <c r="F100" s="55"/>
      <c r="G100" s="55"/>
      <c r="H100" s="50"/>
      <c r="I100" s="50"/>
      <c r="J100" s="55"/>
      <c r="K100" s="55"/>
      <c r="L100" s="50"/>
      <c r="M100" s="50"/>
      <c r="N100" s="55"/>
      <c r="O100" s="50"/>
      <c r="P100" s="50"/>
      <c r="Q100" s="50"/>
      <c r="R100" s="55"/>
      <c r="S100" s="55"/>
      <c r="T100" s="50"/>
      <c r="U100" s="50"/>
      <c r="V100" s="53"/>
      <c r="W100" s="50"/>
      <c r="X100" s="50"/>
      <c r="Y100" s="50"/>
      <c r="Z100" s="50"/>
      <c r="AA100" s="50"/>
    </row>
    <row r="101" spans="1:27" s="29" customFormat="1" x14ac:dyDescent="0.2">
      <c r="A101" s="53"/>
      <c r="B101" s="55"/>
      <c r="C101" s="55"/>
      <c r="D101" s="50"/>
      <c r="E101" s="50"/>
      <c r="F101" s="55"/>
      <c r="G101" s="55"/>
      <c r="H101" s="50"/>
      <c r="I101" s="50"/>
      <c r="J101" s="55"/>
      <c r="K101" s="55"/>
      <c r="L101" s="50"/>
      <c r="M101" s="50"/>
      <c r="N101" s="55"/>
      <c r="O101" s="50"/>
      <c r="P101" s="50"/>
      <c r="Q101" s="50"/>
      <c r="R101" s="55"/>
      <c r="S101" s="55"/>
      <c r="T101" s="50"/>
      <c r="U101" s="50"/>
      <c r="V101" s="53"/>
      <c r="W101" s="50"/>
      <c r="X101" s="50"/>
      <c r="Y101" s="50"/>
      <c r="Z101" s="50"/>
      <c r="AA101" s="50"/>
    </row>
    <row r="102" spans="1:27" s="29" customFormat="1" x14ac:dyDescent="0.2">
      <c r="A102" s="53"/>
      <c r="B102" s="55"/>
      <c r="C102" s="55"/>
      <c r="D102" s="50"/>
      <c r="E102" s="50"/>
      <c r="F102" s="55"/>
      <c r="G102" s="55"/>
      <c r="H102" s="50"/>
      <c r="I102" s="50"/>
      <c r="J102" s="55"/>
      <c r="K102" s="55"/>
      <c r="L102" s="50"/>
      <c r="M102" s="50"/>
      <c r="N102" s="55"/>
      <c r="O102" s="50"/>
      <c r="P102" s="50"/>
      <c r="Q102" s="50"/>
      <c r="R102" s="55"/>
      <c r="S102" s="55"/>
      <c r="T102" s="50"/>
      <c r="U102" s="50"/>
      <c r="V102" s="53"/>
      <c r="W102" s="50"/>
      <c r="X102" s="50"/>
      <c r="Y102" s="50"/>
      <c r="Z102" s="50"/>
      <c r="AA102" s="50"/>
    </row>
    <row r="103" spans="1:27" s="29" customFormat="1" x14ac:dyDescent="0.2">
      <c r="A103" s="53"/>
      <c r="B103" s="55"/>
      <c r="C103" s="55"/>
      <c r="D103" s="50"/>
      <c r="E103" s="50"/>
      <c r="F103" s="55"/>
      <c r="G103" s="55"/>
      <c r="H103" s="50"/>
      <c r="I103" s="50"/>
      <c r="J103" s="55"/>
      <c r="K103" s="55"/>
      <c r="L103" s="50"/>
      <c r="M103" s="50"/>
      <c r="N103" s="55"/>
      <c r="O103" s="50"/>
      <c r="P103" s="50"/>
      <c r="Q103" s="50"/>
      <c r="R103" s="55"/>
      <c r="S103" s="55"/>
      <c r="T103" s="50"/>
      <c r="U103" s="50"/>
      <c r="V103" s="53"/>
      <c r="W103" s="50"/>
      <c r="X103" s="50"/>
      <c r="Y103" s="50"/>
      <c r="Z103" s="50"/>
      <c r="AA103" s="50"/>
    </row>
    <row r="104" spans="1:27" s="29" customFormat="1" x14ac:dyDescent="0.2">
      <c r="A104" s="53"/>
      <c r="B104" s="55"/>
      <c r="C104" s="55"/>
      <c r="D104" s="56"/>
      <c r="E104" s="56"/>
      <c r="F104" s="55"/>
      <c r="G104" s="55"/>
      <c r="H104" s="56"/>
      <c r="I104" s="56"/>
      <c r="J104" s="55"/>
      <c r="K104" s="55"/>
      <c r="L104" s="56"/>
      <c r="M104" s="56"/>
      <c r="N104" s="55"/>
      <c r="O104" s="50"/>
      <c r="P104" s="56"/>
      <c r="Q104" s="56"/>
      <c r="R104" s="55"/>
      <c r="S104" s="55"/>
      <c r="T104" s="56"/>
      <c r="U104" s="56"/>
      <c r="V104" s="53"/>
      <c r="W104" s="50"/>
      <c r="X104" s="50"/>
      <c r="Y104" s="50"/>
      <c r="Z104" s="50"/>
      <c r="AA104" s="50"/>
    </row>
    <row r="105" spans="1:27" s="29" customFormat="1" x14ac:dyDescent="0.2">
      <c r="A105" s="53"/>
      <c r="B105" s="55"/>
      <c r="C105" s="55"/>
      <c r="D105" s="57"/>
      <c r="E105" s="57"/>
      <c r="F105" s="55"/>
      <c r="G105" s="55"/>
      <c r="H105" s="57"/>
      <c r="I105" s="57"/>
      <c r="J105" s="55"/>
      <c r="K105" s="55"/>
      <c r="L105" s="57"/>
      <c r="M105" s="57"/>
      <c r="N105" s="55"/>
      <c r="O105" s="50"/>
      <c r="P105" s="57"/>
      <c r="Q105" s="57"/>
      <c r="R105" s="55"/>
      <c r="S105" s="55"/>
      <c r="T105" s="57"/>
      <c r="U105" s="57"/>
      <c r="V105" s="53"/>
      <c r="W105" s="50"/>
      <c r="X105" s="50"/>
      <c r="Y105" s="50"/>
      <c r="Z105" s="50"/>
      <c r="AA105" s="50"/>
    </row>
    <row r="106" spans="1:27" s="29" customFormat="1" x14ac:dyDescent="0.2">
      <c r="A106" s="53"/>
      <c r="B106" s="55"/>
      <c r="C106" s="55"/>
      <c r="D106" s="50"/>
      <c r="E106" s="50"/>
      <c r="F106" s="55"/>
      <c r="G106" s="55"/>
      <c r="H106" s="50"/>
      <c r="I106" s="50"/>
      <c r="J106" s="55"/>
      <c r="K106" s="55"/>
      <c r="L106" s="50"/>
      <c r="M106" s="50"/>
      <c r="N106" s="55"/>
      <c r="O106" s="50"/>
      <c r="P106" s="50"/>
      <c r="Q106" s="50"/>
      <c r="R106" s="55"/>
      <c r="S106" s="55"/>
      <c r="T106" s="50"/>
      <c r="U106" s="50"/>
      <c r="V106" s="53"/>
      <c r="W106" s="50"/>
      <c r="X106" s="50"/>
      <c r="Y106" s="50"/>
      <c r="Z106" s="50"/>
      <c r="AA106" s="50"/>
    </row>
    <row r="107" spans="1:27" s="29" customFormat="1" x14ac:dyDescent="0.2">
      <c r="A107" s="53"/>
      <c r="B107" s="55"/>
      <c r="C107" s="55"/>
      <c r="D107" s="50"/>
      <c r="E107" s="50"/>
      <c r="F107" s="55"/>
      <c r="G107" s="55"/>
      <c r="H107" s="50"/>
      <c r="I107" s="50"/>
      <c r="J107" s="55"/>
      <c r="K107" s="55"/>
      <c r="L107" s="50"/>
      <c r="M107" s="50"/>
      <c r="N107" s="55"/>
      <c r="O107" s="50"/>
      <c r="P107" s="50"/>
      <c r="Q107" s="50"/>
      <c r="R107" s="55"/>
      <c r="S107" s="55"/>
      <c r="T107" s="50"/>
      <c r="U107" s="50"/>
      <c r="V107" s="53"/>
      <c r="W107" s="50"/>
      <c r="X107" s="50"/>
      <c r="Y107" s="50"/>
      <c r="Z107" s="50"/>
      <c r="AA107" s="50"/>
    </row>
    <row r="108" spans="1:27" s="29" customFormat="1" x14ac:dyDescent="0.2">
      <c r="A108" s="53"/>
      <c r="B108" s="55"/>
      <c r="C108" s="55"/>
      <c r="D108" s="50"/>
      <c r="E108" s="50"/>
      <c r="F108" s="55"/>
      <c r="G108" s="55"/>
      <c r="H108" s="50"/>
      <c r="I108" s="50"/>
      <c r="J108" s="55"/>
      <c r="K108" s="55"/>
      <c r="L108" s="50"/>
      <c r="M108" s="50"/>
      <c r="N108" s="55"/>
      <c r="O108" s="50"/>
      <c r="P108" s="50"/>
      <c r="Q108" s="50"/>
      <c r="R108" s="55"/>
      <c r="S108" s="55"/>
      <c r="T108" s="50"/>
      <c r="U108" s="50"/>
      <c r="V108" s="53"/>
      <c r="W108" s="50"/>
      <c r="X108" s="50"/>
      <c r="Y108" s="50"/>
      <c r="Z108" s="50"/>
      <c r="AA108" s="50"/>
    </row>
    <row r="109" spans="1:27" s="29" customFormat="1" x14ac:dyDescent="0.2">
      <c r="A109" s="53"/>
      <c r="B109" s="55"/>
      <c r="C109" s="55"/>
      <c r="D109" s="50"/>
      <c r="E109" s="50"/>
      <c r="F109" s="55"/>
      <c r="G109" s="55"/>
      <c r="H109" s="50"/>
      <c r="I109" s="50"/>
      <c r="J109" s="55"/>
      <c r="K109" s="55"/>
      <c r="L109" s="50"/>
      <c r="M109" s="50"/>
      <c r="N109" s="55"/>
      <c r="O109" s="50"/>
      <c r="P109" s="50"/>
      <c r="Q109" s="50"/>
      <c r="R109" s="55"/>
      <c r="S109" s="55"/>
      <c r="T109" s="50"/>
      <c r="U109" s="50"/>
      <c r="V109" s="53"/>
      <c r="W109" s="50"/>
      <c r="X109" s="50"/>
      <c r="Y109" s="50"/>
      <c r="Z109" s="50"/>
      <c r="AA109" s="50"/>
    </row>
    <row r="110" spans="1:27" s="29" customFormat="1" x14ac:dyDescent="0.2">
      <c r="A110" s="50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</row>
    <row r="111" spans="1:27" s="29" customFormat="1" x14ac:dyDescent="0.2">
      <c r="A111" s="50"/>
      <c r="B111" s="50"/>
      <c r="C111" s="50"/>
      <c r="D111" s="50"/>
      <c r="E111" s="57"/>
      <c r="F111" s="50"/>
      <c r="G111" s="20"/>
      <c r="H111" s="50"/>
      <c r="I111" s="57"/>
      <c r="J111" s="50"/>
      <c r="K111" s="20"/>
      <c r="L111" s="50"/>
      <c r="M111" s="57"/>
      <c r="N111" s="50"/>
      <c r="O111" s="20"/>
      <c r="P111" s="50"/>
      <c r="Q111" s="57"/>
      <c r="R111" s="50"/>
      <c r="S111" s="20"/>
      <c r="T111" s="50"/>
      <c r="U111" s="57"/>
      <c r="V111" s="50"/>
      <c r="W111" s="50"/>
      <c r="X111" s="50"/>
      <c r="Y111" s="50"/>
      <c r="Z111" s="50"/>
      <c r="AA111" s="50"/>
    </row>
    <row r="112" spans="1:27" s="29" customFormat="1" x14ac:dyDescent="0.2">
      <c r="A112" s="53"/>
      <c r="B112" s="50"/>
      <c r="C112" s="50"/>
      <c r="D112" s="53"/>
      <c r="E112" s="53"/>
      <c r="F112" s="50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0"/>
      <c r="Z112" s="50"/>
      <c r="AA112" s="50"/>
    </row>
    <row r="113" spans="1:27" s="29" customFormat="1" x14ac:dyDescent="0.2">
      <c r="A113" s="50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</row>
    <row r="114" spans="1:27" s="29" customFormat="1" x14ac:dyDescent="0.2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</row>
    <row r="115" spans="1:27" s="29" customFormat="1" x14ac:dyDescent="0.2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</row>
    <row r="116" spans="1:27" s="29" customFormat="1" ht="12.75" customHeight="1" x14ac:dyDescent="0.2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</row>
    <row r="117" spans="1:27" s="29" customFormat="1" x14ac:dyDescent="0.2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</row>
    <row r="118" spans="1:27" s="29" customFormat="1" x14ac:dyDescent="0.2">
      <c r="A118" s="50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</row>
    <row r="119" spans="1:27" s="29" customFormat="1" x14ac:dyDescent="0.2">
      <c r="A119" s="50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</row>
    <row r="120" spans="1:27" s="29" customFormat="1" x14ac:dyDescent="0.2">
      <c r="A120" s="50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</row>
    <row r="121" spans="1:27" s="29" customFormat="1" x14ac:dyDescent="0.2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</row>
    <row r="122" spans="1:27" s="29" customFormat="1" x14ac:dyDescent="0.2">
      <c r="A122" s="50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</row>
    <row r="123" spans="1:27" s="29" customFormat="1" x14ac:dyDescent="0.2">
      <c r="A123" s="50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</row>
    <row r="124" spans="1:27" s="29" customFormat="1" x14ac:dyDescent="0.2">
      <c r="A124" s="50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</row>
    <row r="125" spans="1:27" s="29" customFormat="1" x14ac:dyDescent="0.2">
      <c r="A125" s="50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</row>
    <row r="126" spans="1:27" s="29" customFormat="1" x14ac:dyDescent="0.2">
      <c r="A126" s="50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</row>
    <row r="127" spans="1:27" s="29" customFormat="1" x14ac:dyDescent="0.2">
      <c r="A127" s="50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</row>
    <row r="128" spans="1:27" s="29" customFormat="1" x14ac:dyDescent="0.2">
      <c r="A128" s="50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</row>
    <row r="129" spans="1:27" s="29" customFormat="1" x14ac:dyDescent="0.2">
      <c r="A129" s="50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</row>
    <row r="130" spans="1:27" s="29" customFormat="1" x14ac:dyDescent="0.2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</row>
    <row r="131" spans="1:27" s="29" customFormat="1" x14ac:dyDescent="0.2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</row>
    <row r="132" spans="1:27" s="29" customFormat="1" x14ac:dyDescent="0.2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</row>
    <row r="133" spans="1:27" s="29" customFormat="1" x14ac:dyDescent="0.2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</row>
    <row r="134" spans="1:27" s="29" customFormat="1" x14ac:dyDescent="0.2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</row>
    <row r="135" spans="1:27" s="29" customFormat="1" x14ac:dyDescent="0.2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</row>
    <row r="136" spans="1:27" s="29" customFormat="1" x14ac:dyDescent="0.2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</row>
    <row r="137" spans="1:27" s="29" customFormat="1" x14ac:dyDescent="0.2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</row>
    <row r="138" spans="1:27" s="29" customFormat="1" x14ac:dyDescent="0.2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</row>
    <row r="139" spans="1:27" s="29" customFormat="1" x14ac:dyDescent="0.2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</row>
    <row r="140" spans="1:27" s="29" customFormat="1" x14ac:dyDescent="0.2">
      <c r="A140" s="50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</row>
    <row r="141" spans="1:27" s="29" customFormat="1" x14ac:dyDescent="0.2">
      <c r="A141" s="50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</row>
    <row r="142" spans="1:27" s="29" customFormat="1" x14ac:dyDescent="0.2">
      <c r="A142" s="50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</row>
    <row r="143" spans="1:27" s="29" customFormat="1" x14ac:dyDescent="0.2">
      <c r="A143" s="50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</row>
    <row r="144" spans="1:27" s="29" customFormat="1" x14ac:dyDescent="0.2">
      <c r="A144" s="50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</row>
    <row r="145" spans="1:27" s="29" customFormat="1" x14ac:dyDescent="0.2">
      <c r="A145" s="50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</row>
    <row r="146" spans="1:27" s="29" customFormat="1" x14ac:dyDescent="0.2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</row>
    <row r="147" spans="1:27" s="29" customFormat="1" x14ac:dyDescent="0.2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</row>
    <row r="148" spans="1:27" s="29" customFormat="1" x14ac:dyDescent="0.2">
      <c r="A148" s="50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</row>
    <row r="149" spans="1:27" s="29" customFormat="1" x14ac:dyDescent="0.2">
      <c r="A149" s="50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</row>
    <row r="150" spans="1:27" s="29" customFormat="1" x14ac:dyDescent="0.2">
      <c r="A150" s="50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</row>
    <row r="151" spans="1:27" s="29" customFormat="1" x14ac:dyDescent="0.2">
      <c r="A151" s="50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</row>
    <row r="152" spans="1:27" s="29" customFormat="1" x14ac:dyDescent="0.2">
      <c r="A152" s="50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</row>
    <row r="153" spans="1:27" s="29" customFormat="1" x14ac:dyDescent="0.2">
      <c r="A153" s="50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</row>
    <row r="154" spans="1:27" s="29" customFormat="1" x14ac:dyDescent="0.2">
      <c r="A154" s="50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</row>
    <row r="155" spans="1:27" s="29" customFormat="1" x14ac:dyDescent="0.2">
      <c r="A155" s="50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</row>
    <row r="156" spans="1:27" s="29" customFormat="1" x14ac:dyDescent="0.2">
      <c r="A156" s="50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</row>
    <row r="157" spans="1:27" s="29" customFormat="1" x14ac:dyDescent="0.2"/>
    <row r="158" spans="1:27" s="29" customFormat="1" x14ac:dyDescent="0.2"/>
    <row r="159" spans="1:27" s="29" customFormat="1" x14ac:dyDescent="0.2"/>
    <row r="160" spans="1:27" s="29" customFormat="1" x14ac:dyDescent="0.2"/>
    <row r="161" s="29" customFormat="1" x14ac:dyDescent="0.2"/>
    <row r="162" s="29" customFormat="1" x14ac:dyDescent="0.2"/>
    <row r="163" s="29" customFormat="1" x14ac:dyDescent="0.2"/>
    <row r="164" s="29" customFormat="1" x14ac:dyDescent="0.2"/>
    <row r="165" s="29" customFormat="1" x14ac:dyDescent="0.2"/>
    <row r="166" s="29" customFormat="1" x14ac:dyDescent="0.2"/>
  </sheetData>
  <sheetCalcPr fullCalcOnLoad="1"/>
  <mergeCells count="5">
    <mergeCell ref="Q2:X2"/>
    <mergeCell ref="A6:A14"/>
    <mergeCell ref="W8:X8"/>
    <mergeCell ref="W9:X9"/>
    <mergeCell ref="V6:V14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6"/>
  <sheetViews>
    <sheetView workbookViewId="0">
      <selection activeCell="O44" sqref="O44"/>
    </sheetView>
  </sheetViews>
  <sheetFormatPr defaultRowHeight="12.75" x14ac:dyDescent="0.2"/>
  <cols>
    <col min="1" max="1" width="5.7109375" style="17" customWidth="1"/>
    <col min="2" max="3" width="9.85546875" style="17" customWidth="1"/>
    <col min="4" max="5" width="5.85546875" style="17" customWidth="1"/>
    <col min="6" max="7" width="9.85546875" style="17" customWidth="1"/>
    <col min="8" max="9" width="5.85546875" style="17" customWidth="1"/>
    <col min="10" max="11" width="9.85546875" style="17" customWidth="1"/>
    <col min="12" max="13" width="5.85546875" style="17" customWidth="1"/>
    <col min="14" max="15" width="9.85546875" style="17" customWidth="1"/>
    <col min="16" max="17" width="5.85546875" style="17" customWidth="1"/>
    <col min="18" max="19" width="9.85546875" style="17" customWidth="1"/>
    <col min="20" max="21" width="5.85546875" style="17" customWidth="1"/>
    <col min="22" max="22" width="5.7109375" style="17" customWidth="1"/>
    <col min="23" max="24" width="9.85546875" style="17" customWidth="1"/>
    <col min="25" max="25" width="10" style="17" customWidth="1"/>
    <col min="26" max="26" width="5.7109375" style="17" customWidth="1"/>
    <col min="27" max="27" width="8.5703125" style="17" customWidth="1"/>
    <col min="28" max="28" width="7.7109375" style="17" customWidth="1"/>
    <col min="29" max="29" width="7.28515625" style="17" customWidth="1"/>
    <col min="30" max="30" width="6.5703125" style="17" customWidth="1"/>
    <col min="31" max="31" width="8.5703125" style="17" customWidth="1"/>
    <col min="32" max="32" width="8" style="17" customWidth="1"/>
    <col min="33" max="34" width="6.140625" style="17" customWidth="1"/>
    <col min="35" max="35" width="8.140625" style="17" customWidth="1"/>
    <col min="36" max="36" width="7.7109375" style="17" customWidth="1"/>
    <col min="37" max="38" width="7.140625" style="17" customWidth="1"/>
    <col min="39" max="39" width="7.7109375" style="17" customWidth="1"/>
    <col min="40" max="42" width="7.140625" style="17" customWidth="1"/>
    <col min="43" max="43" width="8.28515625" style="17" customWidth="1"/>
    <col min="44" max="44" width="7.7109375" style="17" customWidth="1"/>
    <col min="45" max="46" width="7.140625" style="17" customWidth="1"/>
    <col min="47" max="47" width="8.140625" style="17" customWidth="1"/>
    <col min="48" max="48" width="12.85546875" style="17" customWidth="1"/>
    <col min="49" max="49" width="12" style="17" customWidth="1"/>
    <col min="50" max="50" width="9.140625" style="17"/>
    <col min="51" max="51" width="11.28515625" style="17" customWidth="1"/>
    <col min="52" max="52" width="12.140625" style="17" customWidth="1"/>
    <col min="53" max="16384" width="9.140625" style="17"/>
  </cols>
  <sheetData>
    <row r="1" spans="1:24" s="380" customFormat="1" x14ac:dyDescent="0.2">
      <c r="A1" s="381"/>
      <c r="B1" s="381">
        <v>109</v>
      </c>
      <c r="C1" s="381">
        <v>110</v>
      </c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</row>
    <row r="2" spans="1:24" ht="18.75" x14ac:dyDescent="0.3">
      <c r="A2" s="154" t="s">
        <v>20</v>
      </c>
      <c r="B2" s="154"/>
      <c r="C2" s="154"/>
      <c r="D2" s="154"/>
      <c r="E2" s="154"/>
      <c r="F2" s="132"/>
      <c r="G2" s="65" t="str">
        <f>CONCATENATE(TEXT(Данные!$B$1,"ДД ММММ ГГГГ"), "   г.")</f>
        <v>20 Декабрь 2023   г.</v>
      </c>
      <c r="H2" s="132"/>
      <c r="I2" s="155"/>
      <c r="J2" s="126"/>
      <c r="K2" s="156" t="s">
        <v>25</v>
      </c>
      <c r="L2" s="157"/>
      <c r="M2" s="158"/>
      <c r="N2" s="158"/>
      <c r="O2" s="126"/>
      <c r="P2" s="154" t="s">
        <v>84</v>
      </c>
      <c r="Q2" s="429" t="s">
        <v>85</v>
      </c>
      <c r="R2" s="422"/>
      <c r="S2" s="422"/>
      <c r="T2" s="422"/>
      <c r="U2" s="422"/>
      <c r="V2" s="422"/>
      <c r="W2" s="422"/>
      <c r="X2" s="422"/>
    </row>
    <row r="3" spans="1:24" x14ac:dyDescent="0.2">
      <c r="A3" s="126"/>
      <c r="B3" s="126"/>
      <c r="C3" s="126"/>
      <c r="D3" s="126"/>
      <c r="E3" s="126"/>
      <c r="F3" s="159" t="s">
        <v>21</v>
      </c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59" t="s">
        <v>23</v>
      </c>
      <c r="V3" s="126"/>
      <c r="W3" s="126"/>
      <c r="X3" s="126"/>
    </row>
    <row r="4" spans="1:24" ht="19.5" x14ac:dyDescent="0.35">
      <c r="A4" s="126" t="s">
        <v>16</v>
      </c>
      <c r="B4" s="132"/>
      <c r="C4" s="160" t="s">
        <v>218</v>
      </c>
      <c r="D4" s="132"/>
      <c r="E4" s="132"/>
      <c r="F4" s="132"/>
      <c r="G4" s="132"/>
      <c r="H4" s="132"/>
      <c r="I4" s="132"/>
      <c r="J4" s="126"/>
      <c r="K4" s="154" t="s">
        <v>24</v>
      </c>
      <c r="L4" s="126"/>
      <c r="M4" s="126"/>
      <c r="N4" s="132"/>
      <c r="O4" s="161">
        <v>10</v>
      </c>
      <c r="P4" s="132"/>
      <c r="Q4" s="154" t="s">
        <v>26</v>
      </c>
      <c r="R4" s="126"/>
      <c r="S4" s="126"/>
      <c r="T4" s="126"/>
      <c r="U4" s="126"/>
      <c r="V4" s="126"/>
      <c r="W4" s="126"/>
      <c r="X4" s="126"/>
    </row>
    <row r="5" spans="1:24" ht="13.5" thickBot="1" x14ac:dyDescent="0.25">
      <c r="A5" s="126"/>
      <c r="B5" s="159" t="s">
        <v>19</v>
      </c>
      <c r="C5" s="126"/>
      <c r="D5" s="126"/>
      <c r="E5" s="126"/>
      <c r="F5" s="126"/>
      <c r="G5" s="126"/>
      <c r="H5" s="126"/>
      <c r="I5" s="126"/>
      <c r="J5" s="126"/>
      <c r="K5" s="154"/>
      <c r="L5" s="154"/>
      <c r="M5" s="126"/>
      <c r="N5" s="162"/>
      <c r="O5" s="163"/>
      <c r="P5" s="162"/>
      <c r="Q5" s="126"/>
      <c r="R5" s="126"/>
      <c r="S5" s="126"/>
      <c r="T5" s="126"/>
      <c r="U5" s="126"/>
      <c r="V5" s="126"/>
      <c r="W5" s="126" t="s">
        <v>2</v>
      </c>
      <c r="X5" s="126"/>
    </row>
    <row r="6" spans="1:24" x14ac:dyDescent="0.2">
      <c r="A6" s="409" t="s">
        <v>76</v>
      </c>
      <c r="B6" s="164" t="s">
        <v>17</v>
      </c>
      <c r="C6" s="165"/>
      <c r="D6" s="166">
        <v>2</v>
      </c>
      <c r="E6" s="167"/>
      <c r="F6" s="164" t="s">
        <v>17</v>
      </c>
      <c r="G6" s="165"/>
      <c r="H6" s="166" t="s">
        <v>2</v>
      </c>
      <c r="I6" s="167"/>
      <c r="J6" s="164" t="s">
        <v>17</v>
      </c>
      <c r="K6" s="165"/>
      <c r="L6" s="166" t="s">
        <v>2</v>
      </c>
      <c r="M6" s="167"/>
      <c r="N6" s="164" t="s">
        <v>17</v>
      </c>
      <c r="O6" s="165"/>
      <c r="P6" s="166" t="s">
        <v>2</v>
      </c>
      <c r="Q6" s="167"/>
      <c r="R6" s="164" t="s">
        <v>17</v>
      </c>
      <c r="S6" s="165"/>
      <c r="T6" s="166" t="s">
        <v>2</v>
      </c>
      <c r="U6" s="166"/>
      <c r="V6" s="409" t="s">
        <v>76</v>
      </c>
      <c r="W6" s="165" t="s">
        <v>2</v>
      </c>
      <c r="X6" s="168"/>
    </row>
    <row r="7" spans="1:24" x14ac:dyDescent="0.2">
      <c r="A7" s="410"/>
      <c r="B7" s="169" t="s">
        <v>18</v>
      </c>
      <c r="C7" s="162"/>
      <c r="D7" s="162"/>
      <c r="E7" s="170"/>
      <c r="F7" s="169" t="s">
        <v>18</v>
      </c>
      <c r="G7" s="162"/>
      <c r="H7" s="162"/>
      <c r="I7" s="170"/>
      <c r="J7" s="169" t="s">
        <v>18</v>
      </c>
      <c r="K7" s="162"/>
      <c r="L7" s="162"/>
      <c r="M7" s="170"/>
      <c r="N7" s="169" t="s">
        <v>18</v>
      </c>
      <c r="O7" s="162"/>
      <c r="P7" s="162"/>
      <c r="Q7" s="170"/>
      <c r="R7" s="169" t="s">
        <v>18</v>
      </c>
      <c r="S7" s="162"/>
      <c r="T7" s="162"/>
      <c r="U7" s="162"/>
      <c r="V7" s="410"/>
      <c r="W7" s="162"/>
      <c r="X7" s="170"/>
    </row>
    <row r="8" spans="1:24" x14ac:dyDescent="0.2">
      <c r="A8" s="410"/>
      <c r="C8" s="132" t="s">
        <v>219</v>
      </c>
      <c r="D8" s="132"/>
      <c r="E8" s="172"/>
      <c r="F8" s="171"/>
      <c r="G8" s="132"/>
      <c r="H8" s="132" t="s">
        <v>2</v>
      </c>
      <c r="I8" s="172"/>
      <c r="J8" s="171"/>
      <c r="K8" s="132"/>
      <c r="L8" s="132"/>
      <c r="M8" s="172"/>
      <c r="N8" s="171"/>
      <c r="O8" s="132"/>
      <c r="P8" s="132"/>
      <c r="Q8" s="172"/>
      <c r="R8" s="171"/>
      <c r="S8" s="132"/>
      <c r="T8" s="132"/>
      <c r="U8" s="132"/>
      <c r="V8" s="410"/>
      <c r="W8" s="426" t="s">
        <v>61</v>
      </c>
      <c r="X8" s="427"/>
    </row>
    <row r="9" spans="1:24" x14ac:dyDescent="0.2">
      <c r="A9" s="410"/>
      <c r="B9" s="173" t="s">
        <v>15</v>
      </c>
      <c r="C9" s="132"/>
      <c r="D9" s="174"/>
      <c r="E9" s="175"/>
      <c r="F9" s="173" t="s">
        <v>15</v>
      </c>
      <c r="G9" s="174" t="s">
        <v>2</v>
      </c>
      <c r="H9" s="174" t="s">
        <v>2</v>
      </c>
      <c r="I9" s="175"/>
      <c r="J9" s="173" t="s">
        <v>15</v>
      </c>
      <c r="K9" s="174" t="s">
        <v>2</v>
      </c>
      <c r="L9" s="174"/>
      <c r="M9" s="175"/>
      <c r="N9" s="173" t="s">
        <v>15</v>
      </c>
      <c r="O9" s="174" t="s">
        <v>2</v>
      </c>
      <c r="P9" s="174"/>
      <c r="Q9" s="175"/>
      <c r="R9" s="173" t="s">
        <v>15</v>
      </c>
      <c r="S9" s="174" t="s">
        <v>2</v>
      </c>
      <c r="T9" s="174"/>
      <c r="U9" s="174"/>
      <c r="V9" s="410"/>
      <c r="W9" s="426" t="s">
        <v>62</v>
      </c>
      <c r="X9" s="427"/>
    </row>
    <row r="10" spans="1:24" x14ac:dyDescent="0.2">
      <c r="A10" s="410"/>
      <c r="B10" s="171" t="s">
        <v>14</v>
      </c>
      <c r="C10" s="132"/>
      <c r="D10" s="174">
        <v>200</v>
      </c>
      <c r="E10" s="176">
        <v>4000</v>
      </c>
      <c r="F10" s="171" t="s">
        <v>14</v>
      </c>
      <c r="G10" s="132"/>
      <c r="H10" s="177">
        <v>0</v>
      </c>
      <c r="I10" s="176">
        <v>80</v>
      </c>
      <c r="J10" s="171" t="s">
        <v>14</v>
      </c>
      <c r="K10" s="132"/>
      <c r="L10" s="174">
        <v>0</v>
      </c>
      <c r="M10" s="176">
        <v>2000</v>
      </c>
      <c r="N10" s="171" t="s">
        <v>14</v>
      </c>
      <c r="O10" s="132"/>
      <c r="P10" s="174">
        <v>0</v>
      </c>
      <c r="Q10" s="176">
        <v>2000</v>
      </c>
      <c r="R10" s="171" t="s">
        <v>14</v>
      </c>
      <c r="S10" s="132"/>
      <c r="T10" s="174">
        <v>0</v>
      </c>
      <c r="U10" s="177">
        <v>1000</v>
      </c>
      <c r="V10" s="410"/>
      <c r="W10" s="162" t="s">
        <v>2</v>
      </c>
      <c r="X10" s="178">
        <v>4000</v>
      </c>
    </row>
    <row r="11" spans="1:24" x14ac:dyDescent="0.2">
      <c r="A11" s="410"/>
      <c r="B11" s="173" t="s">
        <v>7</v>
      </c>
      <c r="C11" s="179"/>
      <c r="D11" s="180" t="s">
        <v>9</v>
      </c>
      <c r="E11" s="181"/>
      <c r="F11" s="173" t="s">
        <v>7</v>
      </c>
      <c r="G11" s="179"/>
      <c r="H11" s="180" t="s">
        <v>9</v>
      </c>
      <c r="I11" s="181"/>
      <c r="J11" s="173" t="s">
        <v>7</v>
      </c>
      <c r="K11" s="179"/>
      <c r="L11" s="180" t="s">
        <v>9</v>
      </c>
      <c r="M11" s="181"/>
      <c r="N11" s="173" t="s">
        <v>7</v>
      </c>
      <c r="O11" s="179"/>
      <c r="P11" s="180" t="s">
        <v>9</v>
      </c>
      <c r="Q11" s="181"/>
      <c r="R11" s="173" t="s">
        <v>7</v>
      </c>
      <c r="S11" s="179"/>
      <c r="T11" s="180" t="s">
        <v>9</v>
      </c>
      <c r="U11" s="182"/>
      <c r="V11" s="410"/>
      <c r="W11" s="162" t="s">
        <v>2</v>
      </c>
      <c r="X11" s="170"/>
    </row>
    <row r="12" spans="1:24" ht="13.5" thickBot="1" x14ac:dyDescent="0.25">
      <c r="A12" s="410"/>
      <c r="B12" s="171" t="s">
        <v>8</v>
      </c>
      <c r="C12" s="183"/>
      <c r="D12" s="118"/>
      <c r="E12" s="172"/>
      <c r="F12" s="171" t="s">
        <v>8</v>
      </c>
      <c r="G12" s="183"/>
      <c r="H12" s="118"/>
      <c r="I12" s="172"/>
      <c r="J12" s="171" t="s">
        <v>8</v>
      </c>
      <c r="K12" s="183"/>
      <c r="L12" s="118"/>
      <c r="M12" s="172"/>
      <c r="N12" s="171" t="s">
        <v>8</v>
      </c>
      <c r="O12" s="183"/>
      <c r="P12" s="118"/>
      <c r="Q12" s="172"/>
      <c r="R12" s="171" t="s">
        <v>8</v>
      </c>
      <c r="S12" s="183"/>
      <c r="T12" s="118"/>
      <c r="U12" s="132"/>
      <c r="V12" s="410"/>
      <c r="W12" s="184"/>
      <c r="X12" s="185"/>
    </row>
    <row r="13" spans="1:24" x14ac:dyDescent="0.2">
      <c r="A13" s="410"/>
      <c r="B13" s="107" t="s">
        <v>3</v>
      </c>
      <c r="C13" s="105" t="s">
        <v>5</v>
      </c>
      <c r="D13" s="105" t="s">
        <v>10</v>
      </c>
      <c r="E13" s="106" t="s">
        <v>12</v>
      </c>
      <c r="F13" s="107" t="s">
        <v>3</v>
      </c>
      <c r="G13" s="105" t="s">
        <v>5</v>
      </c>
      <c r="H13" s="105" t="s">
        <v>10</v>
      </c>
      <c r="I13" s="106" t="s">
        <v>12</v>
      </c>
      <c r="J13" s="107" t="s">
        <v>3</v>
      </c>
      <c r="K13" s="105" t="s">
        <v>5</v>
      </c>
      <c r="L13" s="105" t="s">
        <v>10</v>
      </c>
      <c r="M13" s="106" t="s">
        <v>12</v>
      </c>
      <c r="N13" s="107" t="s">
        <v>3</v>
      </c>
      <c r="O13" s="105" t="s">
        <v>5</v>
      </c>
      <c r="P13" s="105" t="s">
        <v>10</v>
      </c>
      <c r="Q13" s="106" t="s">
        <v>12</v>
      </c>
      <c r="R13" s="107" t="s">
        <v>3</v>
      </c>
      <c r="S13" s="105" t="s">
        <v>5</v>
      </c>
      <c r="T13" s="105" t="s">
        <v>10</v>
      </c>
      <c r="U13" s="186" t="s">
        <v>12</v>
      </c>
      <c r="V13" s="410"/>
      <c r="W13" s="187" t="s">
        <v>10</v>
      </c>
      <c r="X13" s="188" t="s">
        <v>12</v>
      </c>
    </row>
    <row r="14" spans="1:24" ht="13.5" thickBot="1" x14ac:dyDescent="0.25">
      <c r="A14" s="410"/>
      <c r="B14" s="189" t="s">
        <v>4</v>
      </c>
      <c r="C14" s="190" t="s">
        <v>6</v>
      </c>
      <c r="D14" s="190" t="s">
        <v>11</v>
      </c>
      <c r="E14" s="188" t="s">
        <v>13</v>
      </c>
      <c r="F14" s="189" t="s">
        <v>4</v>
      </c>
      <c r="G14" s="190" t="s">
        <v>6</v>
      </c>
      <c r="H14" s="190" t="s">
        <v>11</v>
      </c>
      <c r="I14" s="188" t="s">
        <v>13</v>
      </c>
      <c r="J14" s="189" t="s">
        <v>4</v>
      </c>
      <c r="K14" s="190" t="s">
        <v>6</v>
      </c>
      <c r="L14" s="190" t="s">
        <v>11</v>
      </c>
      <c r="M14" s="188" t="s">
        <v>13</v>
      </c>
      <c r="N14" s="189" t="s">
        <v>4</v>
      </c>
      <c r="O14" s="190" t="s">
        <v>6</v>
      </c>
      <c r="P14" s="190" t="s">
        <v>11</v>
      </c>
      <c r="Q14" s="188" t="s">
        <v>13</v>
      </c>
      <c r="R14" s="189" t="s">
        <v>4</v>
      </c>
      <c r="S14" s="190" t="s">
        <v>6</v>
      </c>
      <c r="T14" s="190" t="s">
        <v>11</v>
      </c>
      <c r="U14" s="191" t="s">
        <v>13</v>
      </c>
      <c r="V14" s="410"/>
      <c r="W14" s="187" t="s">
        <v>11</v>
      </c>
      <c r="X14" s="188" t="s">
        <v>13</v>
      </c>
    </row>
    <row r="15" spans="1:24" s="29" customFormat="1" x14ac:dyDescent="0.2">
      <c r="A15" s="321">
        <f ca="1">INDIRECT(ADDRESS(Данные!$A7,4,1,1,"Данные"), 1)</f>
        <v>45280</v>
      </c>
      <c r="B15" s="120">
        <f ca="1">ROUND(INDIRECT(ADDRESS(Данные!$A7,B$1,1,1,"Данные"), 1),2)</f>
        <v>6444.99</v>
      </c>
      <c r="C15" s="347">
        <f ca="1">ROUND(INDIRECT(ADDRESS(Данные!$A7,C$1,1,1,"Данные"), 1),2)</f>
        <v>1427.47</v>
      </c>
      <c r="D15" s="121"/>
      <c r="E15" s="122"/>
      <c r="F15" s="192"/>
      <c r="G15" s="120"/>
      <c r="H15" s="121" t="s">
        <v>2</v>
      </c>
      <c r="I15" s="124" t="s">
        <v>2</v>
      </c>
      <c r="J15" s="119"/>
      <c r="K15" s="120"/>
      <c r="L15" s="121" t="s">
        <v>2</v>
      </c>
      <c r="M15" s="122" t="s">
        <v>2</v>
      </c>
      <c r="N15" s="192"/>
      <c r="O15" s="121"/>
      <c r="P15" s="121" t="s">
        <v>2</v>
      </c>
      <c r="Q15" s="124" t="s">
        <v>2</v>
      </c>
      <c r="R15" s="119"/>
      <c r="S15" s="120"/>
      <c r="T15" s="121" t="s">
        <v>2</v>
      </c>
      <c r="U15" s="122" t="s">
        <v>2</v>
      </c>
      <c r="V15" s="125">
        <f ca="1">$A15</f>
        <v>45280</v>
      </c>
      <c r="W15" s="334" t="s">
        <v>2</v>
      </c>
      <c r="X15" s="167" t="s">
        <v>2</v>
      </c>
    </row>
    <row r="16" spans="1:24" s="29" customFormat="1" x14ac:dyDescent="0.2">
      <c r="A16" s="324">
        <f ca="1">INDIRECT(ADDRESS(Данные!$A8,4,1,1,"Данные"), 1)</f>
        <v>45280.020833333336</v>
      </c>
      <c r="B16" s="353">
        <f ca="1">ROUND(INDIRECT(ADDRESS(Данные!$A8,B$1,1,1,"Данные"), 1),2)</f>
        <v>6445.02</v>
      </c>
      <c r="C16" s="353">
        <f ca="1">ROUND(INDIRECT(ADDRESS(Данные!$A8,C$1,1,1,"Данные"), 1),2)</f>
        <v>1427.47</v>
      </c>
      <c r="D16" s="152">
        <f ca="1">(B16-B15)*D$10</f>
        <v>6.0000000001309672</v>
      </c>
      <c r="E16" s="196">
        <f ca="1">(C16-C15)*D$10</f>
        <v>0</v>
      </c>
      <c r="F16" s="123"/>
      <c r="G16" s="129"/>
      <c r="H16" s="128"/>
      <c r="I16" s="264"/>
      <c r="J16" s="127"/>
      <c r="K16" s="129"/>
      <c r="L16" s="128"/>
      <c r="M16" s="292"/>
      <c r="N16" s="123"/>
      <c r="O16" s="128"/>
      <c r="P16" s="128"/>
      <c r="Q16" s="264"/>
      <c r="R16" s="127"/>
      <c r="S16" s="129"/>
      <c r="T16" s="128"/>
      <c r="U16" s="292"/>
      <c r="V16" s="294">
        <f t="shared" ref="V16:V63" ca="1" si="0">$A16</f>
        <v>45280.020833333336</v>
      </c>
      <c r="W16" s="335">
        <f ca="1">D16+H16+L16+P16+T16</f>
        <v>6.0000000001309672</v>
      </c>
      <c r="X16" s="197">
        <f ca="1">E16+I16+M16+Q16+U16</f>
        <v>0</v>
      </c>
    </row>
    <row r="17" spans="1:24" s="29" customFormat="1" x14ac:dyDescent="0.2">
      <c r="A17" s="324">
        <f ca="1">INDIRECT(ADDRESS(Данные!$A9,4,1,1,"Данные"), 1)</f>
        <v>45280.041666666664</v>
      </c>
      <c r="B17" s="353">
        <f ca="1">ROUND(INDIRECT(ADDRESS(Данные!$A9,B$1,1,1,"Данные"), 1),2)</f>
        <v>6445.04</v>
      </c>
      <c r="C17" s="353">
        <f ca="1">ROUND(INDIRECT(ADDRESS(Данные!$A9,C$1,1,1,"Данные"), 1),2)</f>
        <v>1427.47</v>
      </c>
      <c r="D17" s="152">
        <f ca="1">(B17-B15)*D$10</f>
        <v>10.00000000003638</v>
      </c>
      <c r="E17" s="196">
        <f ca="1">(C17-C15)*D$10</f>
        <v>0</v>
      </c>
      <c r="F17" s="123"/>
      <c r="G17" s="129"/>
      <c r="H17" s="152">
        <f>(F17-F15)*H10</f>
        <v>0</v>
      </c>
      <c r="I17" s="195">
        <f>(G17-G15)*I10</f>
        <v>0</v>
      </c>
      <c r="J17" s="127"/>
      <c r="K17" s="129"/>
      <c r="L17" s="152">
        <f>(J17-J15)*L10</f>
        <v>0</v>
      </c>
      <c r="M17" s="196">
        <f>(K17-K15)*M10</f>
        <v>0</v>
      </c>
      <c r="N17" s="123"/>
      <c r="O17" s="128"/>
      <c r="P17" s="152">
        <f>(N17-N15)*P10</f>
        <v>0</v>
      </c>
      <c r="Q17" s="195">
        <f>(O17-O15)*Q10</f>
        <v>0</v>
      </c>
      <c r="R17" s="127"/>
      <c r="S17" s="129"/>
      <c r="T17" s="152">
        <f>(R17-R15)*T10</f>
        <v>0</v>
      </c>
      <c r="U17" s="196">
        <f>(S17-S15)*U10</f>
        <v>0</v>
      </c>
      <c r="V17" s="294">
        <f t="shared" ca="1" si="0"/>
        <v>45280.041666666664</v>
      </c>
      <c r="W17" s="335">
        <f t="shared" ref="W17:X63" ca="1" si="1">D17+H17+L17+P17+T17</f>
        <v>10.00000000003638</v>
      </c>
      <c r="X17" s="197">
        <f t="shared" ca="1" si="1"/>
        <v>0</v>
      </c>
    </row>
    <row r="18" spans="1:24" s="29" customFormat="1" x14ac:dyDescent="0.2">
      <c r="A18" s="324">
        <f ca="1">INDIRECT(ADDRESS(Данные!$A10,4,1,1,"Данные"), 1)</f>
        <v>45280.0625</v>
      </c>
      <c r="B18" s="353">
        <f ca="1">ROUND(INDIRECT(ADDRESS(Данные!$A10,B$1,1,1,"Данные"), 1),2)</f>
        <v>6445.06</v>
      </c>
      <c r="C18" s="353">
        <f ca="1">ROUND(INDIRECT(ADDRESS(Данные!$A10,C$1,1,1,"Данные"), 1),2)</f>
        <v>1427.47</v>
      </c>
      <c r="D18" s="152">
        <f ca="1">(B18-B17)*D$10</f>
        <v>4.0000000000873115</v>
      </c>
      <c r="E18" s="196">
        <f ca="1">(C18-C17)*D$10</f>
        <v>0</v>
      </c>
      <c r="F18" s="123"/>
      <c r="G18" s="129"/>
      <c r="H18" s="152"/>
      <c r="I18" s="195"/>
      <c r="J18" s="127"/>
      <c r="K18" s="129"/>
      <c r="L18" s="152"/>
      <c r="M18" s="196"/>
      <c r="N18" s="123"/>
      <c r="O18" s="128"/>
      <c r="P18" s="152"/>
      <c r="Q18" s="195"/>
      <c r="R18" s="127"/>
      <c r="S18" s="129"/>
      <c r="T18" s="152"/>
      <c r="U18" s="196"/>
      <c r="V18" s="294">
        <f t="shared" ca="1" si="0"/>
        <v>45280.0625</v>
      </c>
      <c r="W18" s="335">
        <f t="shared" ca="1" si="1"/>
        <v>4.0000000000873115</v>
      </c>
      <c r="X18" s="197">
        <f t="shared" ca="1" si="1"/>
        <v>0</v>
      </c>
    </row>
    <row r="19" spans="1:24" s="29" customFormat="1" x14ac:dyDescent="0.2">
      <c r="A19" s="324">
        <f ca="1">INDIRECT(ADDRESS(Данные!$A11,4,1,1,"Данные"), 1)</f>
        <v>45280.083333333336</v>
      </c>
      <c r="B19" s="353">
        <f ca="1">ROUND(INDIRECT(ADDRESS(Данные!$A11,B$1,1,1,"Данные"), 1),2)</f>
        <v>6445.08</v>
      </c>
      <c r="C19" s="353">
        <f ca="1">ROUND(INDIRECT(ADDRESS(Данные!$A11,C$1,1,1,"Данные"), 1),2)</f>
        <v>1427.48</v>
      </c>
      <c r="D19" s="152">
        <f ca="1">(B19-B17)*D$10</f>
        <v>7.999999999992724</v>
      </c>
      <c r="E19" s="196">
        <f ca="1">(C19-C17)*D$10</f>
        <v>1.999999999998181</v>
      </c>
      <c r="F19" s="123"/>
      <c r="G19" s="129"/>
      <c r="H19" s="152">
        <f>(F19-F17)*H10</f>
        <v>0</v>
      </c>
      <c r="I19" s="195">
        <f>(G19-G17)*I10</f>
        <v>0</v>
      </c>
      <c r="J19" s="127"/>
      <c r="K19" s="129"/>
      <c r="L19" s="152">
        <f>(J19-J17)*L10</f>
        <v>0</v>
      </c>
      <c r="M19" s="196">
        <f>(K19-K17)*M10</f>
        <v>0</v>
      </c>
      <c r="N19" s="123"/>
      <c r="O19" s="128"/>
      <c r="P19" s="152">
        <f>(N19-N17)*P10</f>
        <v>0</v>
      </c>
      <c r="Q19" s="195">
        <f>(O19-O17)*Q10</f>
        <v>0</v>
      </c>
      <c r="R19" s="127"/>
      <c r="S19" s="129"/>
      <c r="T19" s="152">
        <f>(R19-R17)*T10</f>
        <v>0</v>
      </c>
      <c r="U19" s="196">
        <f>(S19-S17)*U10</f>
        <v>0</v>
      </c>
      <c r="V19" s="294">
        <f t="shared" ca="1" si="0"/>
        <v>45280.083333333336</v>
      </c>
      <c r="W19" s="335">
        <f t="shared" ca="1" si="1"/>
        <v>7.999999999992724</v>
      </c>
      <c r="X19" s="197">
        <f t="shared" ca="1" si="1"/>
        <v>1.999999999998181</v>
      </c>
    </row>
    <row r="20" spans="1:24" s="29" customFormat="1" x14ac:dyDescent="0.2">
      <c r="A20" s="324">
        <f ca="1">INDIRECT(ADDRESS(Данные!$A12,4,1,1,"Данные"), 1)</f>
        <v>45280.104166666664</v>
      </c>
      <c r="B20" s="353">
        <f ca="1">ROUND(INDIRECT(ADDRESS(Данные!$A12,B$1,1,1,"Данные"), 1),2)</f>
        <v>6445.1</v>
      </c>
      <c r="C20" s="353">
        <f ca="1">ROUND(INDIRECT(ADDRESS(Данные!$A12,C$1,1,1,"Данные"), 1),2)</f>
        <v>1427.48</v>
      </c>
      <c r="D20" s="152">
        <f ca="1">(B20-B19)*D$10</f>
        <v>4.0000000000873115</v>
      </c>
      <c r="E20" s="196">
        <f ca="1">(C20-C19)*D$10</f>
        <v>0</v>
      </c>
      <c r="F20" s="123"/>
      <c r="G20" s="129"/>
      <c r="H20" s="152"/>
      <c r="I20" s="195"/>
      <c r="J20" s="127"/>
      <c r="K20" s="129"/>
      <c r="L20" s="152"/>
      <c r="M20" s="196"/>
      <c r="N20" s="123"/>
      <c r="O20" s="128"/>
      <c r="P20" s="152"/>
      <c r="Q20" s="195"/>
      <c r="R20" s="127"/>
      <c r="S20" s="129"/>
      <c r="T20" s="152"/>
      <c r="U20" s="196"/>
      <c r="V20" s="294">
        <f t="shared" ca="1" si="0"/>
        <v>45280.104166666664</v>
      </c>
      <c r="W20" s="335">
        <f t="shared" ca="1" si="1"/>
        <v>4.0000000000873115</v>
      </c>
      <c r="X20" s="197">
        <f t="shared" ca="1" si="1"/>
        <v>0</v>
      </c>
    </row>
    <row r="21" spans="1:24" s="29" customFormat="1" x14ac:dyDescent="0.2">
      <c r="A21" s="324">
        <f ca="1">INDIRECT(ADDRESS(Данные!$A13,4,1,1,"Данные"), 1)</f>
        <v>45280.125</v>
      </c>
      <c r="B21" s="353">
        <f ca="1">ROUND(INDIRECT(ADDRESS(Данные!$A13,B$1,1,1,"Данные"), 1),2)</f>
        <v>6445.13</v>
      </c>
      <c r="C21" s="353">
        <f ca="1">ROUND(INDIRECT(ADDRESS(Данные!$A13,C$1,1,1,"Данные"), 1),2)</f>
        <v>1427.48</v>
      </c>
      <c r="D21" s="152">
        <f ca="1">(B21-B19)*D$10</f>
        <v>10.00000000003638</v>
      </c>
      <c r="E21" s="196">
        <f ca="1">(C21-C19)*D$10</f>
        <v>0</v>
      </c>
      <c r="F21" s="123"/>
      <c r="G21" s="129"/>
      <c r="H21" s="152">
        <f>(F21-F19)*H10</f>
        <v>0</v>
      </c>
      <c r="I21" s="195">
        <f>(G21-G19)*I10</f>
        <v>0</v>
      </c>
      <c r="J21" s="127"/>
      <c r="K21" s="129"/>
      <c r="L21" s="152">
        <f>(J21-J19)*L10</f>
        <v>0</v>
      </c>
      <c r="M21" s="196">
        <f>(K21-K19)*M10</f>
        <v>0</v>
      </c>
      <c r="N21" s="123"/>
      <c r="O21" s="128"/>
      <c r="P21" s="152">
        <f>(N21-N19)*P10</f>
        <v>0</v>
      </c>
      <c r="Q21" s="195">
        <f>(O21-O19)*Q10</f>
        <v>0</v>
      </c>
      <c r="R21" s="127"/>
      <c r="S21" s="129"/>
      <c r="T21" s="152">
        <f>(R21-R19)*T10</f>
        <v>0</v>
      </c>
      <c r="U21" s="196">
        <f>(S21-S19)*U10</f>
        <v>0</v>
      </c>
      <c r="V21" s="294">
        <f t="shared" ca="1" si="0"/>
        <v>45280.125</v>
      </c>
      <c r="W21" s="335">
        <f t="shared" ca="1" si="1"/>
        <v>10.00000000003638</v>
      </c>
      <c r="X21" s="197">
        <f t="shared" ca="1" si="1"/>
        <v>0</v>
      </c>
    </row>
    <row r="22" spans="1:24" s="29" customFormat="1" x14ac:dyDescent="0.2">
      <c r="A22" s="324">
        <f ca="1">INDIRECT(ADDRESS(Данные!$A14,4,1,1,"Данные"), 1)</f>
        <v>45280.145833333336</v>
      </c>
      <c r="B22" s="353">
        <f ca="1">ROUND(INDIRECT(ADDRESS(Данные!$A14,B$1,1,1,"Данные"), 1),2)</f>
        <v>6445.15</v>
      </c>
      <c r="C22" s="353">
        <f ca="1">ROUND(INDIRECT(ADDRESS(Данные!$A14,C$1,1,1,"Данные"), 1),2)</f>
        <v>1427.48</v>
      </c>
      <c r="D22" s="152">
        <f ca="1">(B22-B21)*D$10</f>
        <v>3.9999999999054126</v>
      </c>
      <c r="E22" s="196">
        <f ca="1">(C22-C21)*D$10</f>
        <v>0</v>
      </c>
      <c r="F22" s="123"/>
      <c r="G22" s="129"/>
      <c r="H22" s="152"/>
      <c r="I22" s="195"/>
      <c r="J22" s="127"/>
      <c r="K22" s="129"/>
      <c r="L22" s="152"/>
      <c r="M22" s="196"/>
      <c r="N22" s="123"/>
      <c r="O22" s="128"/>
      <c r="P22" s="152"/>
      <c r="Q22" s="195"/>
      <c r="R22" s="127"/>
      <c r="S22" s="129"/>
      <c r="T22" s="152"/>
      <c r="U22" s="196"/>
      <c r="V22" s="294">
        <f t="shared" ca="1" si="0"/>
        <v>45280.145833333336</v>
      </c>
      <c r="W22" s="335">
        <f t="shared" ca="1" si="1"/>
        <v>3.9999999999054126</v>
      </c>
      <c r="X22" s="197">
        <f t="shared" ca="1" si="1"/>
        <v>0</v>
      </c>
    </row>
    <row r="23" spans="1:24" s="29" customFormat="1" x14ac:dyDescent="0.2">
      <c r="A23" s="324">
        <f ca="1">INDIRECT(ADDRESS(Данные!$A15,4,1,1,"Данные"), 1)</f>
        <v>45280.166666666664</v>
      </c>
      <c r="B23" s="353">
        <f ca="1">ROUND(INDIRECT(ADDRESS(Данные!$A15,B$1,1,1,"Данные"), 1),2)</f>
        <v>6445.17</v>
      </c>
      <c r="C23" s="353">
        <f ca="1">ROUND(INDIRECT(ADDRESS(Данные!$A15,C$1,1,1,"Данные"), 1),2)</f>
        <v>1427.48</v>
      </c>
      <c r="D23" s="152">
        <f ca="1">(B23-B21)*D$10</f>
        <v>7.999999999992724</v>
      </c>
      <c r="E23" s="196">
        <f ca="1">(C23-C21)*D$10</f>
        <v>0</v>
      </c>
      <c r="F23" s="123"/>
      <c r="G23" s="129"/>
      <c r="H23" s="152">
        <f>(F23-F21)*H10</f>
        <v>0</v>
      </c>
      <c r="I23" s="195">
        <f>(G23-G21)*I10</f>
        <v>0</v>
      </c>
      <c r="J23" s="127"/>
      <c r="K23" s="129"/>
      <c r="L23" s="152">
        <f>(J23-J21)*L10</f>
        <v>0</v>
      </c>
      <c r="M23" s="196">
        <f>(K23-K21)*M10</f>
        <v>0</v>
      </c>
      <c r="N23" s="123"/>
      <c r="O23" s="128"/>
      <c r="P23" s="152">
        <f>(N23-N21)*P10</f>
        <v>0</v>
      </c>
      <c r="Q23" s="195">
        <f>(O23-O21)*Q10</f>
        <v>0</v>
      </c>
      <c r="R23" s="127"/>
      <c r="S23" s="129"/>
      <c r="T23" s="152">
        <f>(R23-R21)*T10</f>
        <v>0</v>
      </c>
      <c r="U23" s="196">
        <f>(S23-S21)*U10</f>
        <v>0</v>
      </c>
      <c r="V23" s="294">
        <f t="shared" ca="1" si="0"/>
        <v>45280.166666666664</v>
      </c>
      <c r="W23" s="335">
        <f t="shared" ca="1" si="1"/>
        <v>7.999999999992724</v>
      </c>
      <c r="X23" s="197">
        <f t="shared" ca="1" si="1"/>
        <v>0</v>
      </c>
    </row>
    <row r="24" spans="1:24" s="29" customFormat="1" x14ac:dyDescent="0.2">
      <c r="A24" s="324">
        <f ca="1">INDIRECT(ADDRESS(Данные!$A16,4,1,1,"Данные"), 1)</f>
        <v>45280.1875</v>
      </c>
      <c r="B24" s="353">
        <f ca="1">ROUND(INDIRECT(ADDRESS(Данные!$A16,B$1,1,1,"Данные"), 1),2)</f>
        <v>6445.19</v>
      </c>
      <c r="C24" s="353">
        <f ca="1">ROUND(INDIRECT(ADDRESS(Данные!$A16,C$1,1,1,"Данные"), 1),2)</f>
        <v>1427.48</v>
      </c>
      <c r="D24" s="152">
        <f ca="1">(B24-B23)*D$10</f>
        <v>3.9999999999054126</v>
      </c>
      <c r="E24" s="196">
        <f ca="1">(C24-C23)*D$10</f>
        <v>0</v>
      </c>
      <c r="F24" s="123"/>
      <c r="G24" s="129"/>
      <c r="H24" s="152"/>
      <c r="I24" s="195"/>
      <c r="J24" s="127"/>
      <c r="K24" s="129"/>
      <c r="L24" s="152"/>
      <c r="M24" s="196"/>
      <c r="N24" s="123"/>
      <c r="O24" s="128"/>
      <c r="P24" s="152"/>
      <c r="Q24" s="195"/>
      <c r="R24" s="127"/>
      <c r="S24" s="129"/>
      <c r="T24" s="152"/>
      <c r="U24" s="196"/>
      <c r="V24" s="294">
        <f t="shared" ca="1" si="0"/>
        <v>45280.1875</v>
      </c>
      <c r="W24" s="335">
        <f t="shared" ca="1" si="1"/>
        <v>3.9999999999054126</v>
      </c>
      <c r="X24" s="197">
        <f t="shared" ca="1" si="1"/>
        <v>0</v>
      </c>
    </row>
    <row r="25" spans="1:24" s="29" customFormat="1" x14ac:dyDescent="0.2">
      <c r="A25" s="324">
        <f ca="1">INDIRECT(ADDRESS(Данные!$A17,4,1,1,"Данные"), 1)</f>
        <v>45280.208333333336</v>
      </c>
      <c r="B25" s="353">
        <f ca="1">ROUND(INDIRECT(ADDRESS(Данные!$A17,B$1,1,1,"Данные"), 1),2)</f>
        <v>6445.21</v>
      </c>
      <c r="C25" s="353">
        <f ca="1">ROUND(INDIRECT(ADDRESS(Данные!$A17,C$1,1,1,"Данные"), 1),2)</f>
        <v>1427.48</v>
      </c>
      <c r="D25" s="152">
        <f ca="1">(B25-B23)*D$10</f>
        <v>7.999999999992724</v>
      </c>
      <c r="E25" s="196">
        <f ca="1">(C25-C23)*D$10</f>
        <v>0</v>
      </c>
      <c r="F25" s="123"/>
      <c r="G25" s="129"/>
      <c r="H25" s="152">
        <f>(F25-F23)*H10</f>
        <v>0</v>
      </c>
      <c r="I25" s="195">
        <f>(G25-G23)*I10</f>
        <v>0</v>
      </c>
      <c r="J25" s="127"/>
      <c r="K25" s="129"/>
      <c r="L25" s="152">
        <f>(J25-J23)*L10</f>
        <v>0</v>
      </c>
      <c r="M25" s="196">
        <f>(K25-K23)*M10</f>
        <v>0</v>
      </c>
      <c r="N25" s="123"/>
      <c r="O25" s="128"/>
      <c r="P25" s="152">
        <f>(N25-N23)*P10</f>
        <v>0</v>
      </c>
      <c r="Q25" s="195">
        <f>(O25-O23)*Q10</f>
        <v>0</v>
      </c>
      <c r="R25" s="127"/>
      <c r="S25" s="129"/>
      <c r="T25" s="152">
        <f>(R25-R23)*T10</f>
        <v>0</v>
      </c>
      <c r="U25" s="196">
        <f>(S25-S23)*U10</f>
        <v>0</v>
      </c>
      <c r="V25" s="294">
        <f t="shared" ca="1" si="0"/>
        <v>45280.208333333336</v>
      </c>
      <c r="W25" s="335">
        <f t="shared" ca="1" si="1"/>
        <v>7.999999999992724</v>
      </c>
      <c r="X25" s="197">
        <f t="shared" ca="1" si="1"/>
        <v>0</v>
      </c>
    </row>
    <row r="26" spans="1:24" s="29" customFormat="1" x14ac:dyDescent="0.2">
      <c r="A26" s="324">
        <f ca="1">INDIRECT(ADDRESS(Данные!$A18,4,1,1,"Данные"), 1)</f>
        <v>45280.229166666664</v>
      </c>
      <c r="B26" s="353">
        <f ca="1">ROUND(INDIRECT(ADDRESS(Данные!$A18,B$1,1,1,"Данные"), 1),2)</f>
        <v>6445.24</v>
      </c>
      <c r="C26" s="353">
        <f ca="1">ROUND(INDIRECT(ADDRESS(Данные!$A18,C$1,1,1,"Данные"), 1),2)</f>
        <v>1427.48</v>
      </c>
      <c r="D26" s="152">
        <f ca="1">(B26-B25)*D$10</f>
        <v>5.9999999999490683</v>
      </c>
      <c r="E26" s="196">
        <f ca="1">(C26-C25)*D$10</f>
        <v>0</v>
      </c>
      <c r="F26" s="123"/>
      <c r="G26" s="129"/>
      <c r="H26" s="152"/>
      <c r="I26" s="195"/>
      <c r="J26" s="127"/>
      <c r="K26" s="129"/>
      <c r="L26" s="152"/>
      <c r="M26" s="196"/>
      <c r="N26" s="123"/>
      <c r="O26" s="128"/>
      <c r="P26" s="152"/>
      <c r="Q26" s="195"/>
      <c r="R26" s="127"/>
      <c r="S26" s="129"/>
      <c r="T26" s="152"/>
      <c r="U26" s="196"/>
      <c r="V26" s="294">
        <f t="shared" ca="1" si="0"/>
        <v>45280.229166666664</v>
      </c>
      <c r="W26" s="335">
        <f t="shared" ca="1" si="1"/>
        <v>5.9999999999490683</v>
      </c>
      <c r="X26" s="197">
        <f t="shared" ca="1" si="1"/>
        <v>0</v>
      </c>
    </row>
    <row r="27" spans="1:24" s="29" customFormat="1" x14ac:dyDescent="0.2">
      <c r="A27" s="324">
        <f ca="1">INDIRECT(ADDRESS(Данные!$A19,4,1,1,"Данные"), 1)</f>
        <v>45280.25</v>
      </c>
      <c r="B27" s="353">
        <f ca="1">ROUND(INDIRECT(ADDRESS(Данные!$A19,B$1,1,1,"Данные"), 1),2)</f>
        <v>6445.25</v>
      </c>
      <c r="C27" s="353">
        <f ca="1">ROUND(INDIRECT(ADDRESS(Данные!$A19,C$1,1,1,"Данные"), 1),2)</f>
        <v>1427.48</v>
      </c>
      <c r="D27" s="152">
        <f ca="1">(B27-B25)*D$10</f>
        <v>7.999999999992724</v>
      </c>
      <c r="E27" s="196">
        <f ca="1">(C27-C25)*D$10</f>
        <v>0</v>
      </c>
      <c r="F27" s="123"/>
      <c r="G27" s="129"/>
      <c r="H27" s="152">
        <f>(F27-F25)*H10</f>
        <v>0</v>
      </c>
      <c r="I27" s="195">
        <f>(G27-G25)*I10</f>
        <v>0</v>
      </c>
      <c r="J27" s="127"/>
      <c r="K27" s="129"/>
      <c r="L27" s="152">
        <f>(J27-J25)*L10</f>
        <v>0</v>
      </c>
      <c r="M27" s="196">
        <f>(K27-K25)*M10</f>
        <v>0</v>
      </c>
      <c r="N27" s="123"/>
      <c r="O27" s="128"/>
      <c r="P27" s="152">
        <f>(N27-N25)*P10</f>
        <v>0</v>
      </c>
      <c r="Q27" s="195">
        <f>(O27-O25)*Q10</f>
        <v>0</v>
      </c>
      <c r="R27" s="127"/>
      <c r="S27" s="129"/>
      <c r="T27" s="152">
        <f>(R27-R25)*T10</f>
        <v>0</v>
      </c>
      <c r="U27" s="196">
        <f>(S27-S25)*U10</f>
        <v>0</v>
      </c>
      <c r="V27" s="294">
        <f t="shared" ca="1" si="0"/>
        <v>45280.25</v>
      </c>
      <c r="W27" s="335">
        <f t="shared" ca="1" si="1"/>
        <v>7.999999999992724</v>
      </c>
      <c r="X27" s="197">
        <f t="shared" ca="1" si="1"/>
        <v>0</v>
      </c>
    </row>
    <row r="28" spans="1:24" s="29" customFormat="1" x14ac:dyDescent="0.2">
      <c r="A28" s="324">
        <f ca="1">INDIRECT(ADDRESS(Данные!$A20,4,1,1,"Данные"), 1)</f>
        <v>45280.270833333336</v>
      </c>
      <c r="B28" s="353">
        <f ca="1">ROUND(INDIRECT(ADDRESS(Данные!$A20,B$1,1,1,"Данные"), 1),2)</f>
        <v>6445.28</v>
      </c>
      <c r="C28" s="353">
        <f ca="1">ROUND(INDIRECT(ADDRESS(Данные!$A20,C$1,1,1,"Данные"), 1),2)</f>
        <v>1427.49</v>
      </c>
      <c r="D28" s="152">
        <f ca="1">(B28-B27)*D$10</f>
        <v>5.9999999999490683</v>
      </c>
      <c r="E28" s="196">
        <f ca="1">(C28-C27)*D$10</f>
        <v>1.999999999998181</v>
      </c>
      <c r="F28" s="123"/>
      <c r="G28" s="129"/>
      <c r="H28" s="152"/>
      <c r="I28" s="195"/>
      <c r="J28" s="127"/>
      <c r="K28" s="129"/>
      <c r="L28" s="152"/>
      <c r="M28" s="196"/>
      <c r="N28" s="123"/>
      <c r="O28" s="128"/>
      <c r="P28" s="152"/>
      <c r="Q28" s="195"/>
      <c r="R28" s="127"/>
      <c r="S28" s="129"/>
      <c r="T28" s="152"/>
      <c r="U28" s="196"/>
      <c r="V28" s="294">
        <f t="shared" ca="1" si="0"/>
        <v>45280.270833333336</v>
      </c>
      <c r="W28" s="335">
        <f t="shared" ca="1" si="1"/>
        <v>5.9999999999490683</v>
      </c>
      <c r="X28" s="197">
        <f t="shared" ca="1" si="1"/>
        <v>1.999999999998181</v>
      </c>
    </row>
    <row r="29" spans="1:24" s="29" customFormat="1" x14ac:dyDescent="0.2">
      <c r="A29" s="324">
        <f ca="1">INDIRECT(ADDRESS(Данные!$A21,4,1,1,"Данные"), 1)</f>
        <v>45280.291666666664</v>
      </c>
      <c r="B29" s="353">
        <f ca="1">ROUND(INDIRECT(ADDRESS(Данные!$A21,B$1,1,1,"Данные"), 1),2)</f>
        <v>6445.3</v>
      </c>
      <c r="C29" s="353">
        <f ca="1">ROUND(INDIRECT(ADDRESS(Данные!$A21,C$1,1,1,"Данные"), 1),2)</f>
        <v>1427.49</v>
      </c>
      <c r="D29" s="152">
        <f ca="1">(B29-B27)*D$10</f>
        <v>10.00000000003638</v>
      </c>
      <c r="E29" s="196">
        <f ca="1">(C29-C27)*D$10</f>
        <v>1.999999999998181</v>
      </c>
      <c r="F29" s="123"/>
      <c r="G29" s="129"/>
      <c r="H29" s="152">
        <f>(F29-F27)*H10</f>
        <v>0</v>
      </c>
      <c r="I29" s="195">
        <f>(G29-G27)*I10</f>
        <v>0</v>
      </c>
      <c r="J29" s="127"/>
      <c r="K29" s="129"/>
      <c r="L29" s="152">
        <f>(J29-J27)*L10</f>
        <v>0</v>
      </c>
      <c r="M29" s="196">
        <f>(K29-K27)*M10</f>
        <v>0</v>
      </c>
      <c r="N29" s="123"/>
      <c r="O29" s="128"/>
      <c r="P29" s="152">
        <f>(N29-N27)*P10</f>
        <v>0</v>
      </c>
      <c r="Q29" s="195">
        <f>(O29-O27)*Q10</f>
        <v>0</v>
      </c>
      <c r="R29" s="127"/>
      <c r="S29" s="129"/>
      <c r="T29" s="152">
        <f>(R29-R27)*T10</f>
        <v>0</v>
      </c>
      <c r="U29" s="196">
        <f>(S29-S27)*U10</f>
        <v>0</v>
      </c>
      <c r="V29" s="294">
        <f t="shared" ca="1" si="0"/>
        <v>45280.291666666664</v>
      </c>
      <c r="W29" s="335">
        <f t="shared" ca="1" si="1"/>
        <v>10.00000000003638</v>
      </c>
      <c r="X29" s="197">
        <f t="shared" ca="1" si="1"/>
        <v>1.999999999998181</v>
      </c>
    </row>
    <row r="30" spans="1:24" s="29" customFormat="1" x14ac:dyDescent="0.2">
      <c r="A30" s="324">
        <f ca="1">INDIRECT(ADDRESS(Данные!$A22,4,1,1,"Данные"), 1)</f>
        <v>45280.3125</v>
      </c>
      <c r="B30" s="353">
        <f ca="1">ROUND(INDIRECT(ADDRESS(Данные!$A22,B$1,1,1,"Данные"), 1),2)</f>
        <v>6445.32</v>
      </c>
      <c r="C30" s="353">
        <f ca="1">ROUND(INDIRECT(ADDRESS(Данные!$A22,C$1,1,1,"Данные"), 1),2)</f>
        <v>1427.49</v>
      </c>
      <c r="D30" s="152">
        <f ca="1">(B30-B29)*D$10</f>
        <v>3.9999999999054126</v>
      </c>
      <c r="E30" s="196">
        <f ca="1">(C30-C29)*D$10</f>
        <v>0</v>
      </c>
      <c r="F30" s="123"/>
      <c r="G30" s="129"/>
      <c r="H30" s="152"/>
      <c r="I30" s="195"/>
      <c r="J30" s="127"/>
      <c r="K30" s="129"/>
      <c r="L30" s="152"/>
      <c r="M30" s="196"/>
      <c r="N30" s="123"/>
      <c r="O30" s="128"/>
      <c r="P30" s="152"/>
      <c r="Q30" s="195"/>
      <c r="R30" s="127"/>
      <c r="S30" s="129"/>
      <c r="T30" s="152"/>
      <c r="U30" s="196"/>
      <c r="V30" s="294">
        <f t="shared" ca="1" si="0"/>
        <v>45280.3125</v>
      </c>
      <c r="W30" s="335">
        <f t="shared" ca="1" si="1"/>
        <v>3.9999999999054126</v>
      </c>
      <c r="X30" s="197">
        <f t="shared" ca="1" si="1"/>
        <v>0</v>
      </c>
    </row>
    <row r="31" spans="1:24" s="29" customFormat="1" x14ac:dyDescent="0.2">
      <c r="A31" s="324">
        <f ca="1">INDIRECT(ADDRESS(Данные!$A23,4,1,1,"Данные"), 1)</f>
        <v>45280.333333333336</v>
      </c>
      <c r="B31" s="353">
        <f ca="1">ROUND(INDIRECT(ADDRESS(Данные!$A23,B$1,1,1,"Данные"), 1),2)</f>
        <v>6445.34</v>
      </c>
      <c r="C31" s="353">
        <f ca="1">ROUND(INDIRECT(ADDRESS(Данные!$A23,C$1,1,1,"Данные"), 1),2)</f>
        <v>1427.49</v>
      </c>
      <c r="D31" s="152">
        <f ca="1">(B31-B29)*D$10</f>
        <v>7.999999999992724</v>
      </c>
      <c r="E31" s="196">
        <f ca="1">(C31-C29)*D$10</f>
        <v>0</v>
      </c>
      <c r="F31" s="123"/>
      <c r="G31" s="129"/>
      <c r="H31" s="152">
        <f>(F31-F29)*H10</f>
        <v>0</v>
      </c>
      <c r="I31" s="195">
        <f>(G31-G29)*I10</f>
        <v>0</v>
      </c>
      <c r="J31" s="127"/>
      <c r="K31" s="129"/>
      <c r="L31" s="152">
        <f>(J31-J29)*L10</f>
        <v>0</v>
      </c>
      <c r="M31" s="196">
        <f>(K31-K29)*M10</f>
        <v>0</v>
      </c>
      <c r="N31" s="123"/>
      <c r="O31" s="128"/>
      <c r="P31" s="152">
        <f>(N31-N29)*P10</f>
        <v>0</v>
      </c>
      <c r="Q31" s="195">
        <f>(O31-O29)*Q10</f>
        <v>0</v>
      </c>
      <c r="R31" s="127"/>
      <c r="S31" s="129"/>
      <c r="T31" s="152">
        <f>(R31-R29)*T10</f>
        <v>0</v>
      </c>
      <c r="U31" s="196">
        <f>(S31-S29)*U10</f>
        <v>0</v>
      </c>
      <c r="V31" s="294">
        <f t="shared" ca="1" si="0"/>
        <v>45280.333333333336</v>
      </c>
      <c r="W31" s="335">
        <f t="shared" ca="1" si="1"/>
        <v>7.999999999992724</v>
      </c>
      <c r="X31" s="197">
        <f t="shared" ca="1" si="1"/>
        <v>0</v>
      </c>
    </row>
    <row r="32" spans="1:24" s="29" customFormat="1" x14ac:dyDescent="0.2">
      <c r="A32" s="324">
        <f ca="1">INDIRECT(ADDRESS(Данные!$A24,4,1,1,"Данные"), 1)</f>
        <v>45280.354166666664</v>
      </c>
      <c r="B32" s="353">
        <f ca="1">ROUND(INDIRECT(ADDRESS(Данные!$A24,B$1,1,1,"Данные"), 1),2)</f>
        <v>6445.37</v>
      </c>
      <c r="C32" s="353">
        <f ca="1">ROUND(INDIRECT(ADDRESS(Данные!$A24,C$1,1,1,"Данные"), 1),2)</f>
        <v>1427.49</v>
      </c>
      <c r="D32" s="152">
        <f ca="1">(B32-B31)*D$10</f>
        <v>5.9999999999490683</v>
      </c>
      <c r="E32" s="196">
        <f ca="1">(C32-C31)*D$10</f>
        <v>0</v>
      </c>
      <c r="F32" s="123"/>
      <c r="G32" s="129"/>
      <c r="H32" s="152"/>
      <c r="I32" s="195"/>
      <c r="J32" s="127"/>
      <c r="K32" s="129"/>
      <c r="L32" s="152"/>
      <c r="M32" s="196"/>
      <c r="N32" s="123"/>
      <c r="O32" s="128"/>
      <c r="P32" s="152"/>
      <c r="Q32" s="195"/>
      <c r="R32" s="127"/>
      <c r="S32" s="129"/>
      <c r="T32" s="152"/>
      <c r="U32" s="196"/>
      <c r="V32" s="294">
        <f t="shared" ca="1" si="0"/>
        <v>45280.354166666664</v>
      </c>
      <c r="W32" s="335">
        <f t="shared" ca="1" si="1"/>
        <v>5.9999999999490683</v>
      </c>
      <c r="X32" s="197">
        <f t="shared" ca="1" si="1"/>
        <v>0</v>
      </c>
    </row>
    <row r="33" spans="1:24" s="29" customFormat="1" x14ac:dyDescent="0.2">
      <c r="A33" s="324">
        <f ca="1">INDIRECT(ADDRESS(Данные!$A25,4,1,1,"Данные"), 1)</f>
        <v>45280.375</v>
      </c>
      <c r="B33" s="353">
        <f ca="1">ROUND(INDIRECT(ADDRESS(Данные!$A25,B$1,1,1,"Данные"), 1),2)</f>
        <v>6445.39</v>
      </c>
      <c r="C33" s="353">
        <f ca="1">ROUND(INDIRECT(ADDRESS(Данные!$A25,C$1,1,1,"Данные"), 1),2)</f>
        <v>1427.49</v>
      </c>
      <c r="D33" s="152">
        <f ca="1">(B33-B31)*D$10</f>
        <v>10.00000000003638</v>
      </c>
      <c r="E33" s="196">
        <f ca="1">(C33-C31)*D$10</f>
        <v>0</v>
      </c>
      <c r="F33" s="123"/>
      <c r="G33" s="129"/>
      <c r="H33" s="152">
        <f>(F33-F31)*H10</f>
        <v>0</v>
      </c>
      <c r="I33" s="195">
        <f>(G33-G31)*I10</f>
        <v>0</v>
      </c>
      <c r="J33" s="127"/>
      <c r="K33" s="129"/>
      <c r="L33" s="152">
        <f>(J33-J31)*L10</f>
        <v>0</v>
      </c>
      <c r="M33" s="196">
        <f>(K33-K31)*M10</f>
        <v>0</v>
      </c>
      <c r="N33" s="123"/>
      <c r="O33" s="128"/>
      <c r="P33" s="152">
        <f>(N33-N31)*P10</f>
        <v>0</v>
      </c>
      <c r="Q33" s="195">
        <f>(O33-O31)*Q10</f>
        <v>0</v>
      </c>
      <c r="R33" s="127"/>
      <c r="S33" s="129"/>
      <c r="T33" s="152">
        <f>(R33-R31)*T10</f>
        <v>0</v>
      </c>
      <c r="U33" s="196">
        <f>(S33-S31)*U10</f>
        <v>0</v>
      </c>
      <c r="V33" s="294">
        <f t="shared" ca="1" si="0"/>
        <v>45280.375</v>
      </c>
      <c r="W33" s="335">
        <f t="shared" ca="1" si="1"/>
        <v>10.00000000003638</v>
      </c>
      <c r="X33" s="197">
        <f t="shared" ca="1" si="1"/>
        <v>0</v>
      </c>
    </row>
    <row r="34" spans="1:24" s="29" customFormat="1" x14ac:dyDescent="0.2">
      <c r="A34" s="324">
        <f ca="1">INDIRECT(ADDRESS(Данные!$A26,4,1,1,"Данные"), 1)</f>
        <v>45280.395833333336</v>
      </c>
      <c r="B34" s="353">
        <f ca="1">ROUND(INDIRECT(ADDRESS(Данные!$A26,B$1,1,1,"Данные"), 1),2)</f>
        <v>6445.41</v>
      </c>
      <c r="C34" s="353">
        <f ca="1">ROUND(INDIRECT(ADDRESS(Данные!$A26,C$1,1,1,"Данные"), 1),2)</f>
        <v>1427.49</v>
      </c>
      <c r="D34" s="152">
        <f ca="1">(B34-B33)*D$10</f>
        <v>3.9999999999054126</v>
      </c>
      <c r="E34" s="196">
        <f ca="1">(C34-C33)*D$10</f>
        <v>0</v>
      </c>
      <c r="F34" s="123"/>
      <c r="G34" s="129"/>
      <c r="H34" s="152">
        <f>(F34-F33)*H10/0.5</f>
        <v>0</v>
      </c>
      <c r="I34" s="195">
        <f>(G34-G33)*I10/0.5</f>
        <v>0</v>
      </c>
      <c r="J34" s="127"/>
      <c r="K34" s="129"/>
      <c r="L34" s="152">
        <f>(J34-J33)*L10/0.5</f>
        <v>0</v>
      </c>
      <c r="M34" s="196">
        <f>(K34-K33)*M10/0.5</f>
        <v>0</v>
      </c>
      <c r="N34" s="123"/>
      <c r="O34" s="128"/>
      <c r="P34" s="152">
        <f>(N34-N33)*P10/0.5</f>
        <v>0</v>
      </c>
      <c r="Q34" s="195">
        <f>(O34-O33)*Q10/0.5</f>
        <v>0</v>
      </c>
      <c r="R34" s="127"/>
      <c r="S34" s="129"/>
      <c r="T34" s="152">
        <f>(R34-R33)*T10/0.5</f>
        <v>0</v>
      </c>
      <c r="U34" s="196">
        <f>(S34-S33)*U10/0.5</f>
        <v>0</v>
      </c>
      <c r="V34" s="294">
        <f t="shared" ca="1" si="0"/>
        <v>45280.395833333336</v>
      </c>
      <c r="W34" s="335">
        <f t="shared" ca="1" si="1"/>
        <v>3.9999999999054126</v>
      </c>
      <c r="X34" s="197">
        <f t="shared" ca="1" si="1"/>
        <v>0</v>
      </c>
    </row>
    <row r="35" spans="1:24" s="30" customFormat="1" x14ac:dyDescent="0.2">
      <c r="A35" s="324">
        <f ca="1">INDIRECT(ADDRESS(Данные!$A27,4,1,1,"Данные"), 1)</f>
        <v>45280.416666666664</v>
      </c>
      <c r="B35" s="353">
        <f ca="1">ROUND(INDIRECT(ADDRESS(Данные!$A27,B$1,1,1,"Данные"), 1),2)</f>
        <v>6445.43</v>
      </c>
      <c r="C35" s="353">
        <f ca="1">ROUND(INDIRECT(ADDRESS(Данные!$A27,C$1,1,1,"Данные"), 1),2)</f>
        <v>1427.49</v>
      </c>
      <c r="D35" s="152">
        <f ca="1">(B35-B33)*D$10</f>
        <v>7.999999999992724</v>
      </c>
      <c r="E35" s="196">
        <f ca="1">(C35-C33)*D$10</f>
        <v>0</v>
      </c>
      <c r="F35" s="123"/>
      <c r="G35" s="129"/>
      <c r="H35" s="152">
        <f>(F35-F34)*H10/0.5</f>
        <v>0</v>
      </c>
      <c r="I35" s="195">
        <f>(G35-G34)*I10/0.5</f>
        <v>0</v>
      </c>
      <c r="J35" s="127"/>
      <c r="K35" s="129"/>
      <c r="L35" s="152">
        <f>(J35-J34)*L10/0.5</f>
        <v>0</v>
      </c>
      <c r="M35" s="196">
        <f>(K35-K34)*M10/0.5</f>
        <v>0</v>
      </c>
      <c r="N35" s="123"/>
      <c r="O35" s="128"/>
      <c r="P35" s="152">
        <f>(N35-N34)*P10/0.5</f>
        <v>0</v>
      </c>
      <c r="Q35" s="195">
        <f>(O35-O34)*Q10/0.5</f>
        <v>0</v>
      </c>
      <c r="R35" s="127"/>
      <c r="S35" s="129"/>
      <c r="T35" s="152">
        <f>(R35-R34)*T10/0.5</f>
        <v>0</v>
      </c>
      <c r="U35" s="196">
        <f>(S35-S34)*U10/0.5</f>
        <v>0</v>
      </c>
      <c r="V35" s="294">
        <f t="shared" ca="1" si="0"/>
        <v>45280.416666666664</v>
      </c>
      <c r="W35" s="335">
        <f t="shared" ca="1" si="1"/>
        <v>7.999999999992724</v>
      </c>
      <c r="X35" s="197">
        <f t="shared" ca="1" si="1"/>
        <v>0</v>
      </c>
    </row>
    <row r="36" spans="1:24" s="29" customFormat="1" x14ac:dyDescent="0.2">
      <c r="A36" s="324">
        <f ca="1">INDIRECT(ADDRESS(Данные!$A28,4,1,1,"Данные"), 1)</f>
        <v>45280.4375</v>
      </c>
      <c r="B36" s="353">
        <f ca="1">ROUND(INDIRECT(ADDRESS(Данные!$A28,B$1,1,1,"Данные"), 1),2)</f>
        <v>6445.46</v>
      </c>
      <c r="C36" s="353">
        <f ca="1">ROUND(INDIRECT(ADDRESS(Данные!$A28,C$1,1,1,"Данные"), 1),2)</f>
        <v>1427.5</v>
      </c>
      <c r="D36" s="152">
        <f ca="1">(B36-B35)*D$10</f>
        <v>5.9999999999490683</v>
      </c>
      <c r="E36" s="196">
        <f ca="1">(C36-C35)*D$10</f>
        <v>1.999999999998181</v>
      </c>
      <c r="F36" s="123"/>
      <c r="G36" s="129"/>
      <c r="H36" s="152">
        <f>(F36-F35)*H10/0.5</f>
        <v>0</v>
      </c>
      <c r="I36" s="195">
        <f>(G36-G35)*I10/0.5</f>
        <v>0</v>
      </c>
      <c r="J36" s="127"/>
      <c r="K36" s="129"/>
      <c r="L36" s="152">
        <f>(J36-J35)*L10/0.5</f>
        <v>0</v>
      </c>
      <c r="M36" s="196">
        <f>(K36-K35)*M10/0.5</f>
        <v>0</v>
      </c>
      <c r="N36" s="123"/>
      <c r="O36" s="128"/>
      <c r="P36" s="152">
        <f>(N36-N35)*P10/0.5</f>
        <v>0</v>
      </c>
      <c r="Q36" s="195">
        <f>(O36-O35)*Q10/0.5</f>
        <v>0</v>
      </c>
      <c r="R36" s="127"/>
      <c r="S36" s="129"/>
      <c r="T36" s="152">
        <f>(R36-R35)*T10/0.5</f>
        <v>0</v>
      </c>
      <c r="U36" s="196">
        <f>(S36-S35)*U10/0.5</f>
        <v>0</v>
      </c>
      <c r="V36" s="294">
        <f t="shared" ca="1" si="0"/>
        <v>45280.4375</v>
      </c>
      <c r="W36" s="335">
        <f t="shared" ca="1" si="1"/>
        <v>5.9999999999490683</v>
      </c>
      <c r="X36" s="197">
        <f t="shared" ca="1" si="1"/>
        <v>1.999999999998181</v>
      </c>
    </row>
    <row r="37" spans="1:24" s="30" customFormat="1" x14ac:dyDescent="0.2">
      <c r="A37" s="324">
        <f ca="1">INDIRECT(ADDRESS(Данные!$A29,4,1,1,"Данные"), 1)</f>
        <v>45280.458333333336</v>
      </c>
      <c r="B37" s="353">
        <f ca="1">ROUND(INDIRECT(ADDRESS(Данные!$A29,B$1,1,1,"Данные"), 1),2)</f>
        <v>6445.48</v>
      </c>
      <c r="C37" s="353">
        <f ca="1">ROUND(INDIRECT(ADDRESS(Данные!$A29,C$1,1,1,"Данные"), 1),2)</f>
        <v>1427.5</v>
      </c>
      <c r="D37" s="152">
        <f ca="1">(B37-B35)*D$10</f>
        <v>9.9999999998544808</v>
      </c>
      <c r="E37" s="196">
        <f ca="1">(C37-C35)*D$10</f>
        <v>1.999999999998181</v>
      </c>
      <c r="F37" s="123"/>
      <c r="G37" s="129"/>
      <c r="H37" s="152">
        <f>(F37-F36)*H10/0.5</f>
        <v>0</v>
      </c>
      <c r="I37" s="195">
        <f>(G37-G36)*I10/0.5</f>
        <v>0</v>
      </c>
      <c r="J37" s="127"/>
      <c r="K37" s="129"/>
      <c r="L37" s="152">
        <f>(J37-J36)*L10/0.5</f>
        <v>0</v>
      </c>
      <c r="M37" s="196">
        <f>(K37-K36)*M10/0.5</f>
        <v>0</v>
      </c>
      <c r="N37" s="123"/>
      <c r="O37" s="128"/>
      <c r="P37" s="152">
        <f>(N37-N36)*P10/0.5</f>
        <v>0</v>
      </c>
      <c r="Q37" s="195">
        <f>(O37-O36)*Q10/0.5</f>
        <v>0</v>
      </c>
      <c r="R37" s="127"/>
      <c r="S37" s="129"/>
      <c r="T37" s="152">
        <f>(R37-R36)*T10/0.5</f>
        <v>0</v>
      </c>
      <c r="U37" s="196">
        <f>(S37-S36)*U10/0.5</f>
        <v>0</v>
      </c>
      <c r="V37" s="294">
        <f t="shared" ca="1" si="0"/>
        <v>45280.458333333336</v>
      </c>
      <c r="W37" s="335">
        <f t="shared" ca="1" si="1"/>
        <v>9.9999999998544808</v>
      </c>
      <c r="X37" s="197">
        <f t="shared" ca="1" si="1"/>
        <v>1.999999999998181</v>
      </c>
    </row>
    <row r="38" spans="1:24" s="30" customFormat="1" x14ac:dyDescent="0.2">
      <c r="A38" s="324">
        <f ca="1">INDIRECT(ADDRESS(Данные!$A30,4,1,1,"Данные"), 1)</f>
        <v>45280.479166666664</v>
      </c>
      <c r="B38" s="353">
        <f ca="1">ROUND(INDIRECT(ADDRESS(Данные!$A30,B$1,1,1,"Данные"), 1),2)</f>
        <v>6445.5</v>
      </c>
      <c r="C38" s="353">
        <f ca="1">ROUND(INDIRECT(ADDRESS(Данные!$A30,C$1,1,1,"Данные"), 1),2)</f>
        <v>1427.5</v>
      </c>
      <c r="D38" s="152">
        <f ca="1">(B38-B37)*D$10</f>
        <v>4.0000000000873115</v>
      </c>
      <c r="E38" s="196">
        <f ca="1">(C38-C37)*D$10</f>
        <v>0</v>
      </c>
      <c r="F38" s="123"/>
      <c r="G38" s="129"/>
      <c r="H38" s="152"/>
      <c r="I38" s="195"/>
      <c r="J38" s="127"/>
      <c r="K38" s="129"/>
      <c r="L38" s="152"/>
      <c r="M38" s="196"/>
      <c r="N38" s="123"/>
      <c r="O38" s="128"/>
      <c r="P38" s="152"/>
      <c r="Q38" s="195"/>
      <c r="R38" s="127"/>
      <c r="S38" s="129"/>
      <c r="T38" s="152"/>
      <c r="U38" s="196"/>
      <c r="V38" s="294">
        <f t="shared" ca="1" si="0"/>
        <v>45280.479166666664</v>
      </c>
      <c r="W38" s="335">
        <f t="shared" ca="1" si="1"/>
        <v>4.0000000000873115</v>
      </c>
      <c r="X38" s="197">
        <f t="shared" ca="1" si="1"/>
        <v>0</v>
      </c>
    </row>
    <row r="39" spans="1:24" s="29" customFormat="1" x14ac:dyDescent="0.2">
      <c r="A39" s="324">
        <f ca="1">INDIRECT(ADDRESS(Данные!$A31,4,1,1,"Данные"), 1)</f>
        <v>45280.5</v>
      </c>
      <c r="B39" s="353">
        <f ca="1">ROUND(INDIRECT(ADDRESS(Данные!$A31,B$1,1,1,"Данные"), 1),2)</f>
        <v>6445.53</v>
      </c>
      <c r="C39" s="353">
        <f ca="1">ROUND(INDIRECT(ADDRESS(Данные!$A31,C$1,1,1,"Данные"), 1),2)</f>
        <v>1427.5</v>
      </c>
      <c r="D39" s="152">
        <f ca="1">(B39-B37)*D$10</f>
        <v>10.00000000003638</v>
      </c>
      <c r="E39" s="196">
        <f ca="1">(C39-C37)*D$10</f>
        <v>0</v>
      </c>
      <c r="F39" s="123"/>
      <c r="G39" s="129"/>
      <c r="H39" s="152">
        <f>(F39-F37)*H10</f>
        <v>0</v>
      </c>
      <c r="I39" s="195">
        <f>(G39-G37)*I10</f>
        <v>0</v>
      </c>
      <c r="J39" s="127"/>
      <c r="K39" s="129"/>
      <c r="L39" s="152">
        <f>(J39-J37)*L10</f>
        <v>0</v>
      </c>
      <c r="M39" s="196">
        <f>(K39-K37)*M10</f>
        <v>0</v>
      </c>
      <c r="N39" s="123"/>
      <c r="O39" s="128"/>
      <c r="P39" s="152">
        <f>(N39-N37)*P10</f>
        <v>0</v>
      </c>
      <c r="Q39" s="195">
        <f>(O39-O37)*Q10</f>
        <v>0</v>
      </c>
      <c r="R39" s="127"/>
      <c r="S39" s="129"/>
      <c r="T39" s="152">
        <f>(R39-R37)*T10</f>
        <v>0</v>
      </c>
      <c r="U39" s="196">
        <f>(S39-S37)*U10</f>
        <v>0</v>
      </c>
      <c r="V39" s="294">
        <f t="shared" ca="1" si="0"/>
        <v>45280.5</v>
      </c>
      <c r="W39" s="335">
        <f t="shared" ca="1" si="1"/>
        <v>10.00000000003638</v>
      </c>
      <c r="X39" s="197">
        <f t="shared" ca="1" si="1"/>
        <v>0</v>
      </c>
    </row>
    <row r="40" spans="1:24" s="29" customFormat="1" x14ac:dyDescent="0.2">
      <c r="A40" s="324">
        <f ca="1">INDIRECT(ADDRESS(Данные!$A32,4,1,1,"Данные"), 1)</f>
        <v>45280.520833333336</v>
      </c>
      <c r="B40" s="353">
        <f ca="1">ROUND(INDIRECT(ADDRESS(Данные!$A32,B$1,1,1,"Данные"), 1),2)</f>
        <v>6445.56</v>
      </c>
      <c r="C40" s="353">
        <f ca="1">ROUND(INDIRECT(ADDRESS(Данные!$A32,C$1,1,1,"Данные"), 1),2)</f>
        <v>1427.5</v>
      </c>
      <c r="D40" s="152">
        <f ca="1">(B40-B39)*D$10</f>
        <v>6.0000000001309672</v>
      </c>
      <c r="E40" s="196">
        <f ca="1">(C40-C39)*D$10</f>
        <v>0</v>
      </c>
      <c r="F40" s="123"/>
      <c r="G40" s="129"/>
      <c r="H40" s="152"/>
      <c r="I40" s="195"/>
      <c r="J40" s="127"/>
      <c r="K40" s="129"/>
      <c r="L40" s="152"/>
      <c r="M40" s="196"/>
      <c r="N40" s="123"/>
      <c r="O40" s="128"/>
      <c r="P40" s="152"/>
      <c r="Q40" s="195"/>
      <c r="R40" s="127"/>
      <c r="S40" s="129"/>
      <c r="T40" s="152"/>
      <c r="U40" s="196"/>
      <c r="V40" s="294">
        <f t="shared" ca="1" si="0"/>
        <v>45280.520833333336</v>
      </c>
      <c r="W40" s="335">
        <f t="shared" ca="1" si="1"/>
        <v>6.0000000001309672</v>
      </c>
      <c r="X40" s="197">
        <f t="shared" ca="1" si="1"/>
        <v>0</v>
      </c>
    </row>
    <row r="41" spans="1:24" s="29" customFormat="1" x14ac:dyDescent="0.2">
      <c r="A41" s="324">
        <f ca="1">INDIRECT(ADDRESS(Данные!$A33,4,1,1,"Данные"), 1)</f>
        <v>45280.541666666664</v>
      </c>
      <c r="B41" s="353">
        <f ca="1">ROUND(INDIRECT(ADDRESS(Данные!$A33,B$1,1,1,"Данные"), 1),2)</f>
        <v>6445.59</v>
      </c>
      <c r="C41" s="353">
        <f ca="1">ROUND(INDIRECT(ADDRESS(Данные!$A33,C$1,1,1,"Данные"), 1),2)</f>
        <v>1427.5</v>
      </c>
      <c r="D41" s="152">
        <f ca="1">(B41-B39)*D$10</f>
        <v>12.000000000080036</v>
      </c>
      <c r="E41" s="196">
        <f ca="1">(C41-C39)*D$10</f>
        <v>0</v>
      </c>
      <c r="F41" s="123"/>
      <c r="G41" s="129"/>
      <c r="H41" s="152">
        <f>(F41-F39)*H10</f>
        <v>0</v>
      </c>
      <c r="I41" s="195">
        <f>(G41-G39)*I10</f>
        <v>0</v>
      </c>
      <c r="J41" s="127"/>
      <c r="K41" s="129"/>
      <c r="L41" s="152">
        <f>(J41-J39)*L10</f>
        <v>0</v>
      </c>
      <c r="M41" s="196">
        <f>(K41-K39)*M10</f>
        <v>0</v>
      </c>
      <c r="N41" s="123"/>
      <c r="O41" s="128"/>
      <c r="P41" s="152">
        <f>(N41-N39)*P10</f>
        <v>0</v>
      </c>
      <c r="Q41" s="195">
        <f>(O41-O39)*Q10</f>
        <v>0</v>
      </c>
      <c r="R41" s="127"/>
      <c r="S41" s="129"/>
      <c r="T41" s="152">
        <f>(R41-R39)*T10</f>
        <v>0</v>
      </c>
      <c r="U41" s="196">
        <f>(S41-S39)*U10</f>
        <v>0</v>
      </c>
      <c r="V41" s="294">
        <f t="shared" ca="1" si="0"/>
        <v>45280.541666666664</v>
      </c>
      <c r="W41" s="335">
        <f t="shared" ca="1" si="1"/>
        <v>12.000000000080036</v>
      </c>
      <c r="X41" s="197">
        <f t="shared" ca="1" si="1"/>
        <v>0</v>
      </c>
    </row>
    <row r="42" spans="1:24" s="29" customFormat="1" x14ac:dyDescent="0.2">
      <c r="A42" s="324">
        <f ca="1">INDIRECT(ADDRESS(Данные!$A34,4,1,1,"Данные"), 1)</f>
        <v>45280.5625</v>
      </c>
      <c r="B42" s="353">
        <f ca="1">ROUND(INDIRECT(ADDRESS(Данные!$A34,B$1,1,1,"Данные"), 1),2)</f>
        <v>6445.61</v>
      </c>
      <c r="C42" s="353">
        <f ca="1">ROUND(INDIRECT(ADDRESS(Данные!$A34,C$1,1,1,"Данные"), 1),2)</f>
        <v>1427.5</v>
      </c>
      <c r="D42" s="152">
        <f ca="1">(B42-B41)*D$10</f>
        <v>3.9999999999054126</v>
      </c>
      <c r="E42" s="196">
        <f ca="1">(C42-C41)*D$10</f>
        <v>0</v>
      </c>
      <c r="F42" s="123"/>
      <c r="G42" s="129"/>
      <c r="H42" s="152"/>
      <c r="I42" s="195"/>
      <c r="J42" s="127"/>
      <c r="K42" s="129"/>
      <c r="L42" s="152"/>
      <c r="M42" s="196"/>
      <c r="N42" s="123"/>
      <c r="O42" s="128"/>
      <c r="P42" s="152"/>
      <c r="Q42" s="195"/>
      <c r="R42" s="127"/>
      <c r="S42" s="129"/>
      <c r="T42" s="152"/>
      <c r="U42" s="196"/>
      <c r="V42" s="294">
        <f t="shared" ca="1" si="0"/>
        <v>45280.5625</v>
      </c>
      <c r="W42" s="335">
        <f t="shared" ca="1" si="1"/>
        <v>3.9999999999054126</v>
      </c>
      <c r="X42" s="197">
        <f t="shared" ca="1" si="1"/>
        <v>0</v>
      </c>
    </row>
    <row r="43" spans="1:24" s="29" customFormat="1" x14ac:dyDescent="0.2">
      <c r="A43" s="324">
        <f ca="1">INDIRECT(ADDRESS(Данные!$A35,4,1,1,"Данные"), 1)</f>
        <v>45280.583333333336</v>
      </c>
      <c r="B43" s="353">
        <f ca="1">ROUND(INDIRECT(ADDRESS(Данные!$A35,B$1,1,1,"Данные"), 1),2)</f>
        <v>6445.63</v>
      </c>
      <c r="C43" s="353">
        <f ca="1">ROUND(INDIRECT(ADDRESS(Данные!$A35,C$1,1,1,"Данные"), 1),2)</f>
        <v>1427.5</v>
      </c>
      <c r="D43" s="152">
        <f ca="1">(B43-B41)*D$10</f>
        <v>7.999999999992724</v>
      </c>
      <c r="E43" s="196">
        <f ca="1">(C43-C41)*D$10</f>
        <v>0</v>
      </c>
      <c r="F43" s="123"/>
      <c r="G43" s="129"/>
      <c r="H43" s="152">
        <f>(F43-F41)*H10</f>
        <v>0</v>
      </c>
      <c r="I43" s="195">
        <f>(G43-G41)*I10</f>
        <v>0</v>
      </c>
      <c r="J43" s="127"/>
      <c r="K43" s="129"/>
      <c r="L43" s="152">
        <f>(J43-J41)*L10</f>
        <v>0</v>
      </c>
      <c r="M43" s="196">
        <f>(K43-K41)*M10</f>
        <v>0</v>
      </c>
      <c r="N43" s="123"/>
      <c r="O43" s="128"/>
      <c r="P43" s="152">
        <f>(N43-N41)*P10</f>
        <v>0</v>
      </c>
      <c r="Q43" s="195">
        <f>(O43-O41)*Q10</f>
        <v>0</v>
      </c>
      <c r="R43" s="127"/>
      <c r="S43" s="129"/>
      <c r="T43" s="152">
        <f>(R43-R41)*T10</f>
        <v>0</v>
      </c>
      <c r="U43" s="196">
        <f>(S43-S41)*U10</f>
        <v>0</v>
      </c>
      <c r="V43" s="294">
        <f t="shared" ca="1" si="0"/>
        <v>45280.583333333336</v>
      </c>
      <c r="W43" s="335">
        <f t="shared" ca="1" si="1"/>
        <v>7.999999999992724</v>
      </c>
      <c r="X43" s="197">
        <f t="shared" ca="1" si="1"/>
        <v>0</v>
      </c>
    </row>
    <row r="44" spans="1:24" s="29" customFormat="1" x14ac:dyDescent="0.2">
      <c r="A44" s="324">
        <f ca="1">INDIRECT(ADDRESS(Данные!$A36,4,1,1,"Данные"), 1)</f>
        <v>45280.604166666664</v>
      </c>
      <c r="B44" s="353">
        <f ca="1">ROUND(INDIRECT(ADDRESS(Данные!$A36,B$1,1,1,"Данные"), 1),2)</f>
        <v>6445.65</v>
      </c>
      <c r="C44" s="353">
        <f ca="1">ROUND(INDIRECT(ADDRESS(Данные!$A36,C$1,1,1,"Данные"), 1),2)</f>
        <v>1427.51</v>
      </c>
      <c r="D44" s="152">
        <f ca="1">(B44-B43)*D$10</f>
        <v>3.9999999999054126</v>
      </c>
      <c r="E44" s="196">
        <f ca="1">(C44-C43)*D$10</f>
        <v>1.999999999998181</v>
      </c>
      <c r="F44" s="123"/>
      <c r="G44" s="129"/>
      <c r="H44" s="152"/>
      <c r="I44" s="195"/>
      <c r="J44" s="127"/>
      <c r="K44" s="129"/>
      <c r="L44" s="152"/>
      <c r="M44" s="196"/>
      <c r="N44" s="123"/>
      <c r="O44" s="128"/>
      <c r="P44" s="152"/>
      <c r="Q44" s="195"/>
      <c r="R44" s="127"/>
      <c r="S44" s="129"/>
      <c r="T44" s="152"/>
      <c r="U44" s="196"/>
      <c r="V44" s="294">
        <f t="shared" ca="1" si="0"/>
        <v>45280.604166666664</v>
      </c>
      <c r="W44" s="335">
        <f t="shared" ca="1" si="1"/>
        <v>3.9999999999054126</v>
      </c>
      <c r="X44" s="197">
        <f t="shared" ca="1" si="1"/>
        <v>1.999999999998181</v>
      </c>
    </row>
    <row r="45" spans="1:24" s="29" customFormat="1" x14ac:dyDescent="0.2">
      <c r="A45" s="324">
        <f ca="1">INDIRECT(ADDRESS(Данные!$A37,4,1,1,"Данные"), 1)</f>
        <v>45280.625</v>
      </c>
      <c r="B45" s="353">
        <f ca="1">ROUND(INDIRECT(ADDRESS(Данные!$A37,B$1,1,1,"Данные"), 1),2)</f>
        <v>6445.67</v>
      </c>
      <c r="C45" s="353">
        <f ca="1">ROUND(INDIRECT(ADDRESS(Данные!$A37,C$1,1,1,"Данные"), 1),2)</f>
        <v>1427.51</v>
      </c>
      <c r="D45" s="152">
        <f ca="1">(B45-B43)*D$10</f>
        <v>7.999999999992724</v>
      </c>
      <c r="E45" s="196">
        <f ca="1">(C45-C43)*D$10</f>
        <v>1.999999999998181</v>
      </c>
      <c r="F45" s="123"/>
      <c r="G45" s="129"/>
      <c r="H45" s="152">
        <f>(F45-F43)*H10</f>
        <v>0</v>
      </c>
      <c r="I45" s="195">
        <f>(G45-G43)*I10</f>
        <v>0</v>
      </c>
      <c r="J45" s="127"/>
      <c r="K45" s="129"/>
      <c r="L45" s="152">
        <f>(J45-J43)*L10</f>
        <v>0</v>
      </c>
      <c r="M45" s="196">
        <f>(K45-K43)*M10</f>
        <v>0</v>
      </c>
      <c r="N45" s="123"/>
      <c r="O45" s="128"/>
      <c r="P45" s="152">
        <f>(N45-N43)*P10</f>
        <v>0</v>
      </c>
      <c r="Q45" s="195">
        <f>(O45-O43)*Q10</f>
        <v>0</v>
      </c>
      <c r="R45" s="127"/>
      <c r="S45" s="129"/>
      <c r="T45" s="152">
        <f>(R45-R43)*T10</f>
        <v>0</v>
      </c>
      <c r="U45" s="196">
        <f>(S45-S43)*U10</f>
        <v>0</v>
      </c>
      <c r="V45" s="294">
        <f t="shared" ca="1" si="0"/>
        <v>45280.625</v>
      </c>
      <c r="W45" s="335">
        <f t="shared" ca="1" si="1"/>
        <v>7.999999999992724</v>
      </c>
      <c r="X45" s="197">
        <f t="shared" ca="1" si="1"/>
        <v>1.999999999998181</v>
      </c>
    </row>
    <row r="46" spans="1:24" s="29" customFormat="1" x14ac:dyDescent="0.2">
      <c r="A46" s="324">
        <f ca="1">INDIRECT(ADDRESS(Данные!$A38,4,1,1,"Данные"), 1)</f>
        <v>45280.645833333336</v>
      </c>
      <c r="B46" s="353">
        <f ca="1">ROUND(INDIRECT(ADDRESS(Данные!$A38,B$1,1,1,"Данные"), 1),2)</f>
        <v>6445.68</v>
      </c>
      <c r="C46" s="353">
        <f ca="1">ROUND(INDIRECT(ADDRESS(Данные!$A38,C$1,1,1,"Данные"), 1),2)</f>
        <v>1427.51</v>
      </c>
      <c r="D46" s="152">
        <f ca="1">(B46-B45)*D$10</f>
        <v>2.0000000000436557</v>
      </c>
      <c r="E46" s="196">
        <f ca="1">(C46-C45)*D$10</f>
        <v>0</v>
      </c>
      <c r="F46" s="123"/>
      <c r="G46" s="129"/>
      <c r="H46" s="152"/>
      <c r="I46" s="195"/>
      <c r="J46" s="127"/>
      <c r="K46" s="129"/>
      <c r="L46" s="152"/>
      <c r="M46" s="196"/>
      <c r="N46" s="123"/>
      <c r="O46" s="128"/>
      <c r="P46" s="152"/>
      <c r="Q46" s="195"/>
      <c r="R46" s="127"/>
      <c r="S46" s="129"/>
      <c r="T46" s="152"/>
      <c r="U46" s="196"/>
      <c r="V46" s="294">
        <f t="shared" ca="1" si="0"/>
        <v>45280.645833333336</v>
      </c>
      <c r="W46" s="335">
        <f t="shared" ca="1" si="1"/>
        <v>2.0000000000436557</v>
      </c>
      <c r="X46" s="197">
        <f t="shared" ca="1" si="1"/>
        <v>0</v>
      </c>
    </row>
    <row r="47" spans="1:24" s="29" customFormat="1" x14ac:dyDescent="0.2">
      <c r="A47" s="324">
        <f ca="1">INDIRECT(ADDRESS(Данные!$A39,4,1,1,"Данные"), 1)</f>
        <v>45280.666666666664</v>
      </c>
      <c r="B47" s="353">
        <f ca="1">ROUND(INDIRECT(ADDRESS(Данные!$A39,B$1,1,1,"Данные"), 1),2)</f>
        <v>6445.71</v>
      </c>
      <c r="C47" s="353">
        <f ca="1">ROUND(INDIRECT(ADDRESS(Данные!$A39,C$1,1,1,"Данные"), 1),2)</f>
        <v>1427.51</v>
      </c>
      <c r="D47" s="152">
        <f ca="1">(B47-B45)*D$10</f>
        <v>7.999999999992724</v>
      </c>
      <c r="E47" s="196">
        <f ca="1">(C47-C45)*D$10</f>
        <v>0</v>
      </c>
      <c r="F47" s="123"/>
      <c r="G47" s="129"/>
      <c r="H47" s="152">
        <f>(F47-F45)*H10</f>
        <v>0</v>
      </c>
      <c r="I47" s="195">
        <f>(G47-G45)*I10</f>
        <v>0</v>
      </c>
      <c r="J47" s="127"/>
      <c r="K47" s="129"/>
      <c r="L47" s="152">
        <f>(J47-J45)*L10</f>
        <v>0</v>
      </c>
      <c r="M47" s="196">
        <f>(K47-K45)*M10</f>
        <v>0</v>
      </c>
      <c r="N47" s="123"/>
      <c r="O47" s="128"/>
      <c r="P47" s="152">
        <f>(N47-N45)*P10</f>
        <v>0</v>
      </c>
      <c r="Q47" s="195">
        <f>(O47-O45)*Q10</f>
        <v>0</v>
      </c>
      <c r="R47" s="127"/>
      <c r="S47" s="129"/>
      <c r="T47" s="152">
        <f>(R47-R45)*T10</f>
        <v>0</v>
      </c>
      <c r="U47" s="196">
        <f>(S47-S45)*U10</f>
        <v>0</v>
      </c>
      <c r="V47" s="294">
        <f t="shared" ca="1" si="0"/>
        <v>45280.666666666664</v>
      </c>
      <c r="W47" s="335">
        <f t="shared" ca="1" si="1"/>
        <v>7.999999999992724</v>
      </c>
      <c r="X47" s="197">
        <f t="shared" ca="1" si="1"/>
        <v>0</v>
      </c>
    </row>
    <row r="48" spans="1:24" s="29" customFormat="1" x14ac:dyDescent="0.2">
      <c r="A48" s="324">
        <f ca="1">INDIRECT(ADDRESS(Данные!$A40,4,1,1,"Данные"), 1)</f>
        <v>45280.6875</v>
      </c>
      <c r="B48" s="353">
        <f ca="1">ROUND(INDIRECT(ADDRESS(Данные!$A40,B$1,1,1,"Данные"), 1),2)</f>
        <v>6445.72</v>
      </c>
      <c r="C48" s="353">
        <f ca="1">ROUND(INDIRECT(ADDRESS(Данные!$A40,C$1,1,1,"Данные"), 1),2)</f>
        <v>1427.51</v>
      </c>
      <c r="D48" s="152">
        <f ca="1">(B48-B47)*D$10</f>
        <v>2.0000000000436557</v>
      </c>
      <c r="E48" s="196">
        <f ca="1">(C48-C47)*D$10</f>
        <v>0</v>
      </c>
      <c r="F48" s="123"/>
      <c r="G48" s="129"/>
      <c r="H48" s="152"/>
      <c r="I48" s="195"/>
      <c r="J48" s="127"/>
      <c r="K48" s="129"/>
      <c r="L48" s="152"/>
      <c r="M48" s="196"/>
      <c r="N48" s="123"/>
      <c r="O48" s="128"/>
      <c r="P48" s="152"/>
      <c r="Q48" s="195"/>
      <c r="R48" s="127"/>
      <c r="S48" s="129"/>
      <c r="T48" s="152"/>
      <c r="U48" s="196"/>
      <c r="V48" s="294">
        <f t="shared" ca="1" si="0"/>
        <v>45280.6875</v>
      </c>
      <c r="W48" s="335">
        <f t="shared" ca="1" si="1"/>
        <v>2.0000000000436557</v>
      </c>
      <c r="X48" s="197">
        <f t="shared" ca="1" si="1"/>
        <v>0</v>
      </c>
    </row>
    <row r="49" spans="1:24" s="29" customFormat="1" x14ac:dyDescent="0.2">
      <c r="A49" s="324">
        <f ca="1">INDIRECT(ADDRESS(Данные!$A41,4,1,1,"Данные"), 1)</f>
        <v>45280.708333333336</v>
      </c>
      <c r="B49" s="353">
        <f ca="1">ROUND(INDIRECT(ADDRESS(Данные!$A41,B$1,1,1,"Данные"), 1),2)</f>
        <v>6445.74</v>
      </c>
      <c r="C49" s="353">
        <f ca="1">ROUND(INDIRECT(ADDRESS(Данные!$A41,C$1,1,1,"Данные"), 1),2)</f>
        <v>1427.51</v>
      </c>
      <c r="D49" s="152">
        <f ca="1">(B49-B47)*D$10</f>
        <v>5.9999999999490683</v>
      </c>
      <c r="E49" s="196">
        <f ca="1">(C49-C47)*D$10</f>
        <v>0</v>
      </c>
      <c r="F49" s="123"/>
      <c r="G49" s="129"/>
      <c r="H49" s="152">
        <f>(F49-F47)*H10</f>
        <v>0</v>
      </c>
      <c r="I49" s="195">
        <f>(G49-G47)*I10</f>
        <v>0</v>
      </c>
      <c r="J49" s="127"/>
      <c r="K49" s="129"/>
      <c r="L49" s="152">
        <f>(J49-J47)*L10</f>
        <v>0</v>
      </c>
      <c r="M49" s="196">
        <f>(K49-K47)*M10</f>
        <v>0</v>
      </c>
      <c r="N49" s="123"/>
      <c r="O49" s="128"/>
      <c r="P49" s="152">
        <f>(N49-N47)*P10</f>
        <v>0</v>
      </c>
      <c r="Q49" s="195">
        <f>(O49-O47)*Q10</f>
        <v>0</v>
      </c>
      <c r="R49" s="127"/>
      <c r="S49" s="129"/>
      <c r="T49" s="152">
        <f>(R49-R47)*T10</f>
        <v>0</v>
      </c>
      <c r="U49" s="196">
        <f>(S49-S47)*U10</f>
        <v>0</v>
      </c>
      <c r="V49" s="294">
        <f t="shared" ca="1" si="0"/>
        <v>45280.708333333336</v>
      </c>
      <c r="W49" s="335">
        <f t="shared" ca="1" si="1"/>
        <v>5.9999999999490683</v>
      </c>
      <c r="X49" s="197">
        <f t="shared" ca="1" si="1"/>
        <v>0</v>
      </c>
    </row>
    <row r="50" spans="1:24" s="29" customFormat="1" x14ac:dyDescent="0.2">
      <c r="A50" s="324">
        <f ca="1">INDIRECT(ADDRESS(Данные!$A42,4,1,1,"Данные"), 1)</f>
        <v>45280.729166666664</v>
      </c>
      <c r="B50" s="353">
        <f ca="1">ROUND(INDIRECT(ADDRESS(Данные!$A42,B$1,1,1,"Данные"), 1),2)</f>
        <v>6445.76</v>
      </c>
      <c r="C50" s="353">
        <f ca="1">ROUND(INDIRECT(ADDRESS(Данные!$A42,C$1,1,1,"Данные"), 1),2)</f>
        <v>1427.51</v>
      </c>
      <c r="D50" s="152">
        <f ca="1">(B50-B49)*D$10</f>
        <v>4.0000000000873115</v>
      </c>
      <c r="E50" s="196">
        <f ca="1">(C50-C49)*D$10</f>
        <v>0</v>
      </c>
      <c r="F50" s="123"/>
      <c r="G50" s="129"/>
      <c r="H50" s="152"/>
      <c r="I50" s="195"/>
      <c r="J50" s="127"/>
      <c r="K50" s="129"/>
      <c r="L50" s="152"/>
      <c r="M50" s="196"/>
      <c r="N50" s="123"/>
      <c r="O50" s="128"/>
      <c r="P50" s="152"/>
      <c r="Q50" s="195"/>
      <c r="R50" s="127"/>
      <c r="S50" s="129"/>
      <c r="T50" s="152"/>
      <c r="U50" s="196"/>
      <c r="V50" s="294">
        <f t="shared" ca="1" si="0"/>
        <v>45280.729166666664</v>
      </c>
      <c r="W50" s="335">
        <f t="shared" ca="1" si="1"/>
        <v>4.0000000000873115</v>
      </c>
      <c r="X50" s="197">
        <f t="shared" ca="1" si="1"/>
        <v>0</v>
      </c>
    </row>
    <row r="51" spans="1:24" s="29" customFormat="1" x14ac:dyDescent="0.2">
      <c r="A51" s="324">
        <f ca="1">INDIRECT(ADDRESS(Данные!$A43,4,1,1,"Данные"), 1)</f>
        <v>45280.75</v>
      </c>
      <c r="B51" s="353">
        <f ca="1">ROUND(INDIRECT(ADDRESS(Данные!$A43,B$1,1,1,"Данные"), 1),2)</f>
        <v>6445.78</v>
      </c>
      <c r="C51" s="353">
        <f ca="1">ROUND(INDIRECT(ADDRESS(Данные!$A43,C$1,1,1,"Данные"), 1),2)</f>
        <v>1427.52</v>
      </c>
      <c r="D51" s="152">
        <f ca="1">(B51-B49)*D$10</f>
        <v>7.999999999992724</v>
      </c>
      <c r="E51" s="196">
        <f ca="1">(C51-C49)*D$10</f>
        <v>1.999999999998181</v>
      </c>
      <c r="F51" s="123"/>
      <c r="G51" s="129"/>
      <c r="H51" s="152">
        <f>(F51-F49)*H10</f>
        <v>0</v>
      </c>
      <c r="I51" s="195">
        <f>(G51-G49)*I10</f>
        <v>0</v>
      </c>
      <c r="J51" s="127"/>
      <c r="K51" s="129"/>
      <c r="L51" s="152">
        <f>(J51-J49)*L10</f>
        <v>0</v>
      </c>
      <c r="M51" s="196">
        <f>(K51-K49)*M10</f>
        <v>0</v>
      </c>
      <c r="N51" s="123"/>
      <c r="O51" s="128"/>
      <c r="P51" s="152">
        <f>(N51-N49)*P10</f>
        <v>0</v>
      </c>
      <c r="Q51" s="195">
        <f>(O51-O49)*Q10</f>
        <v>0</v>
      </c>
      <c r="R51" s="127"/>
      <c r="S51" s="129"/>
      <c r="T51" s="152">
        <f>(R51-R49)*T10</f>
        <v>0</v>
      </c>
      <c r="U51" s="196">
        <f>(S51-S49)*U10</f>
        <v>0</v>
      </c>
      <c r="V51" s="294">
        <f t="shared" ca="1" si="0"/>
        <v>45280.75</v>
      </c>
      <c r="W51" s="335">
        <f t="shared" ca="1" si="1"/>
        <v>7.999999999992724</v>
      </c>
      <c r="X51" s="197">
        <f t="shared" ca="1" si="1"/>
        <v>1.999999999998181</v>
      </c>
    </row>
    <row r="52" spans="1:24" s="29" customFormat="1" x14ac:dyDescent="0.2">
      <c r="A52" s="324">
        <f ca="1">INDIRECT(ADDRESS(Данные!$A44,4,1,1,"Данные"), 1)</f>
        <v>45280.770833333336</v>
      </c>
      <c r="B52" s="353">
        <f ca="1">ROUND(INDIRECT(ADDRESS(Данные!$A44,B$1,1,1,"Данные"), 1),2)</f>
        <v>6445.8</v>
      </c>
      <c r="C52" s="353">
        <f ca="1">ROUND(INDIRECT(ADDRESS(Данные!$A44,C$1,1,1,"Данные"), 1),2)</f>
        <v>1427.52</v>
      </c>
      <c r="D52" s="152">
        <f ca="1">(B52-B51)*D$10</f>
        <v>4.0000000000873115</v>
      </c>
      <c r="E52" s="196">
        <f ca="1">(C52-C51)*D$10</f>
        <v>0</v>
      </c>
      <c r="F52" s="123"/>
      <c r="G52" s="129"/>
      <c r="H52" s="152"/>
      <c r="I52" s="195"/>
      <c r="J52" s="127"/>
      <c r="K52" s="129"/>
      <c r="L52" s="152"/>
      <c r="M52" s="196"/>
      <c r="N52" s="123"/>
      <c r="O52" s="128"/>
      <c r="P52" s="152"/>
      <c r="Q52" s="195"/>
      <c r="R52" s="127"/>
      <c r="S52" s="129"/>
      <c r="T52" s="152"/>
      <c r="U52" s="196"/>
      <c r="V52" s="294">
        <f t="shared" ca="1" si="0"/>
        <v>45280.770833333336</v>
      </c>
      <c r="W52" s="335">
        <f t="shared" ca="1" si="1"/>
        <v>4.0000000000873115</v>
      </c>
      <c r="X52" s="197">
        <f t="shared" ca="1" si="1"/>
        <v>0</v>
      </c>
    </row>
    <row r="53" spans="1:24" s="29" customFormat="1" x14ac:dyDescent="0.2">
      <c r="A53" s="324">
        <f ca="1">INDIRECT(ADDRESS(Данные!$A45,4,1,1,"Данные"), 1)</f>
        <v>45280.791666666664</v>
      </c>
      <c r="B53" s="353">
        <f ca="1">ROUND(INDIRECT(ADDRESS(Данные!$A45,B$1,1,1,"Данные"), 1),2)</f>
        <v>6445.83</v>
      </c>
      <c r="C53" s="353">
        <f ca="1">ROUND(INDIRECT(ADDRESS(Данные!$A45,C$1,1,1,"Данные"), 1),2)</f>
        <v>1427.52</v>
      </c>
      <c r="D53" s="152">
        <f ca="1">(B53-B51)*D$10</f>
        <v>10.00000000003638</v>
      </c>
      <c r="E53" s="196">
        <f ca="1">(C53-C51)*D$10</f>
        <v>0</v>
      </c>
      <c r="F53" s="123"/>
      <c r="G53" s="129"/>
      <c r="H53" s="152">
        <f>(F53-F51)*H10/0.5</f>
        <v>0</v>
      </c>
      <c r="I53" s="195">
        <f>(G53-G51)*I10/0.5</f>
        <v>0</v>
      </c>
      <c r="J53" s="127"/>
      <c r="K53" s="129"/>
      <c r="L53" s="152">
        <f>(J53-J51)*L10/0.5</f>
        <v>0</v>
      </c>
      <c r="M53" s="196">
        <f>(K53-K51)*M10/0.5</f>
        <v>0</v>
      </c>
      <c r="N53" s="123"/>
      <c r="O53" s="128"/>
      <c r="P53" s="152">
        <f>(N53-N51)*P10/0.5</f>
        <v>0</v>
      </c>
      <c r="Q53" s="195">
        <f>(O53-O51)*Q10/0.5</f>
        <v>0</v>
      </c>
      <c r="R53" s="127"/>
      <c r="S53" s="129"/>
      <c r="T53" s="152">
        <f>(R53-R51)*T10/0.5</f>
        <v>0</v>
      </c>
      <c r="U53" s="196">
        <f>(S53-S51)*U10/0.5</f>
        <v>0</v>
      </c>
      <c r="V53" s="294">
        <f t="shared" ca="1" si="0"/>
        <v>45280.791666666664</v>
      </c>
      <c r="W53" s="335">
        <f t="shared" ca="1" si="1"/>
        <v>10.00000000003638</v>
      </c>
      <c r="X53" s="197">
        <f t="shared" ca="1" si="1"/>
        <v>0</v>
      </c>
    </row>
    <row r="54" spans="1:24" s="29" customFormat="1" x14ac:dyDescent="0.2">
      <c r="A54" s="324">
        <f ca="1">INDIRECT(ADDRESS(Данные!$A46,4,1,1,"Данные"), 1)</f>
        <v>45280.8125</v>
      </c>
      <c r="B54" s="353">
        <f ca="1">ROUND(INDIRECT(ADDRESS(Данные!$A46,B$1,1,1,"Данные"), 1),2)</f>
        <v>6445.85</v>
      </c>
      <c r="C54" s="353">
        <f ca="1">ROUND(INDIRECT(ADDRESS(Данные!$A46,C$1,1,1,"Данные"), 1),2)</f>
        <v>1427.52</v>
      </c>
      <c r="D54" s="152">
        <f ca="1">(B54-B53)*D$10</f>
        <v>4.0000000000873115</v>
      </c>
      <c r="E54" s="196">
        <f ca="1">(C54-C53)*D$10</f>
        <v>0</v>
      </c>
      <c r="F54" s="123"/>
      <c r="G54" s="129"/>
      <c r="H54" s="152"/>
      <c r="I54" s="195"/>
      <c r="J54" s="127"/>
      <c r="K54" s="129"/>
      <c r="L54" s="152"/>
      <c r="M54" s="196"/>
      <c r="N54" s="123"/>
      <c r="O54" s="128"/>
      <c r="P54" s="152"/>
      <c r="Q54" s="195"/>
      <c r="R54" s="127"/>
      <c r="S54" s="129"/>
      <c r="T54" s="152"/>
      <c r="U54" s="196"/>
      <c r="V54" s="294">
        <f t="shared" ca="1" si="0"/>
        <v>45280.8125</v>
      </c>
      <c r="W54" s="335">
        <f t="shared" ca="1" si="1"/>
        <v>4.0000000000873115</v>
      </c>
      <c r="X54" s="197">
        <f t="shared" ca="1" si="1"/>
        <v>0</v>
      </c>
    </row>
    <row r="55" spans="1:24" s="29" customFormat="1" x14ac:dyDescent="0.2">
      <c r="A55" s="324">
        <f ca="1">INDIRECT(ADDRESS(Данные!$A47,4,1,1,"Данные"), 1)</f>
        <v>45280.833333333336</v>
      </c>
      <c r="B55" s="353">
        <f ca="1">ROUND(INDIRECT(ADDRESS(Данные!$A47,B$1,1,1,"Данные"), 1),2)</f>
        <v>6445.87</v>
      </c>
      <c r="C55" s="353">
        <f ca="1">ROUND(INDIRECT(ADDRESS(Данные!$A47,C$1,1,1,"Данные"), 1),2)</f>
        <v>1427.52</v>
      </c>
      <c r="D55" s="152">
        <f ca="1">(B55-B53)*D$10</f>
        <v>7.999999999992724</v>
      </c>
      <c r="E55" s="196">
        <f ca="1">(C55-C53)*D$10</f>
        <v>0</v>
      </c>
      <c r="F55" s="123"/>
      <c r="G55" s="129"/>
      <c r="H55" s="251">
        <f>(F55-F53)*H10/0.5</f>
        <v>0</v>
      </c>
      <c r="I55" s="250">
        <f>(G55-G53)*I10/0.5</f>
        <v>0</v>
      </c>
      <c r="J55" s="127"/>
      <c r="K55" s="129"/>
      <c r="L55" s="251">
        <f>(J55-J53)*L10/0.5</f>
        <v>0</v>
      </c>
      <c r="M55" s="252">
        <f>(K55-K53)*M10/0.5</f>
        <v>0</v>
      </c>
      <c r="N55" s="123"/>
      <c r="O55" s="128"/>
      <c r="P55" s="251">
        <f>(N55-N53)*P10/0.5</f>
        <v>0</v>
      </c>
      <c r="Q55" s="250">
        <f>(O55-O53)*Q10/0.5</f>
        <v>0</v>
      </c>
      <c r="R55" s="127"/>
      <c r="S55" s="129"/>
      <c r="T55" s="251">
        <f>(R55-R53)*T10/0.5</f>
        <v>0</v>
      </c>
      <c r="U55" s="252">
        <f>(S55-S53)*U10/0.5</f>
        <v>0</v>
      </c>
      <c r="V55" s="294">
        <f t="shared" ca="1" si="0"/>
        <v>45280.833333333336</v>
      </c>
      <c r="W55" s="335">
        <f t="shared" ca="1" si="1"/>
        <v>7.999999999992724</v>
      </c>
      <c r="X55" s="197">
        <f t="shared" ca="1" si="1"/>
        <v>0</v>
      </c>
    </row>
    <row r="56" spans="1:24" s="29" customFormat="1" x14ac:dyDescent="0.2">
      <c r="A56" s="324">
        <f ca="1">INDIRECT(ADDRESS(Данные!$A48,4,1,1,"Данные"), 1)</f>
        <v>45280.854166666664</v>
      </c>
      <c r="B56" s="353">
        <f ca="1">ROUND(INDIRECT(ADDRESS(Данные!$A48,B$1,1,1,"Данные"), 1),2)</f>
        <v>6445.9</v>
      </c>
      <c r="C56" s="353">
        <f ca="1">ROUND(INDIRECT(ADDRESS(Данные!$A48,C$1,1,1,"Данные"), 1),2)</f>
        <v>1427.52</v>
      </c>
      <c r="D56" s="152">
        <f ca="1">(B56-B55)*D$10</f>
        <v>5.9999999999490683</v>
      </c>
      <c r="E56" s="196">
        <f ca="1">(C56-C55)*D$10</f>
        <v>0</v>
      </c>
      <c r="F56" s="123"/>
      <c r="G56" s="129"/>
      <c r="H56" s="251"/>
      <c r="I56" s="250"/>
      <c r="J56" s="127"/>
      <c r="K56" s="129"/>
      <c r="L56" s="251"/>
      <c r="M56" s="252"/>
      <c r="N56" s="123"/>
      <c r="O56" s="128"/>
      <c r="P56" s="251"/>
      <c r="Q56" s="250"/>
      <c r="R56" s="127"/>
      <c r="S56" s="129"/>
      <c r="T56" s="251"/>
      <c r="U56" s="252"/>
      <c r="V56" s="294">
        <f t="shared" ca="1" si="0"/>
        <v>45280.854166666664</v>
      </c>
      <c r="W56" s="335">
        <f t="shared" ca="1" si="1"/>
        <v>5.9999999999490683</v>
      </c>
      <c r="X56" s="197">
        <f t="shared" ca="1" si="1"/>
        <v>0</v>
      </c>
    </row>
    <row r="57" spans="1:24" s="29" customFormat="1" x14ac:dyDescent="0.2">
      <c r="A57" s="324">
        <f ca="1">INDIRECT(ADDRESS(Данные!$A49,4,1,1,"Данные"), 1)</f>
        <v>45280.875</v>
      </c>
      <c r="B57" s="353">
        <f ca="1">ROUND(INDIRECT(ADDRESS(Данные!$A49,B$1,1,1,"Данные"), 1),2)</f>
        <v>6445.92</v>
      </c>
      <c r="C57" s="353">
        <f ca="1">ROUND(INDIRECT(ADDRESS(Данные!$A49,C$1,1,1,"Данные"), 1),2)</f>
        <v>1427.52</v>
      </c>
      <c r="D57" s="152">
        <f ca="1">(B57-B55)*D$10</f>
        <v>10.00000000003638</v>
      </c>
      <c r="E57" s="196">
        <f ca="1">(C57-C55)*D$10</f>
        <v>0</v>
      </c>
      <c r="F57" s="123"/>
      <c r="G57" s="129"/>
      <c r="H57" s="152">
        <f>(F57-F55)*H10/0.5</f>
        <v>0</v>
      </c>
      <c r="I57" s="195">
        <f>(G57-G55)*I10/0.5</f>
        <v>0</v>
      </c>
      <c r="J57" s="127"/>
      <c r="K57" s="129"/>
      <c r="L57" s="152">
        <f>(J57-J55)*L10/0.5</f>
        <v>0</v>
      </c>
      <c r="M57" s="196">
        <f>(K57-K55)*M10/0.5</f>
        <v>0</v>
      </c>
      <c r="N57" s="123"/>
      <c r="O57" s="128"/>
      <c r="P57" s="152">
        <f>(N57-N55)*P10/0.5</f>
        <v>0</v>
      </c>
      <c r="Q57" s="195">
        <f>(O57-O55)*Q10/0.5</f>
        <v>0</v>
      </c>
      <c r="R57" s="127"/>
      <c r="S57" s="129"/>
      <c r="T57" s="152">
        <f>(R57-R55)*T10/0.5</f>
        <v>0</v>
      </c>
      <c r="U57" s="196">
        <f>(S57-S55)*U10/0.5</f>
        <v>0</v>
      </c>
      <c r="V57" s="294">
        <f t="shared" ca="1" si="0"/>
        <v>45280.875</v>
      </c>
      <c r="W57" s="335">
        <f t="shared" ca="1" si="1"/>
        <v>10.00000000003638</v>
      </c>
      <c r="X57" s="197">
        <f t="shared" ca="1" si="1"/>
        <v>0</v>
      </c>
    </row>
    <row r="58" spans="1:24" s="29" customFormat="1" x14ac:dyDescent="0.2">
      <c r="A58" s="324">
        <f ca="1">INDIRECT(ADDRESS(Данные!$A50,4,1,1,"Данные"), 1)</f>
        <v>45280.895833333336</v>
      </c>
      <c r="B58" s="353">
        <f ca="1">ROUND(INDIRECT(ADDRESS(Данные!$A50,B$1,1,1,"Данные"), 1),2)</f>
        <v>6445.95</v>
      </c>
      <c r="C58" s="353">
        <f ca="1">ROUND(INDIRECT(ADDRESS(Данные!$A50,C$1,1,1,"Данные"), 1),2)</f>
        <v>1427.52</v>
      </c>
      <c r="D58" s="152">
        <f ca="1">(B58-B57)*D$10</f>
        <v>5.9999999999490683</v>
      </c>
      <c r="E58" s="196">
        <f ca="1">(C58-C57)*D$10</f>
        <v>0</v>
      </c>
      <c r="F58" s="123"/>
      <c r="G58" s="129"/>
      <c r="H58" s="152">
        <f>(F58-F57)*H10/0.5</f>
        <v>0</v>
      </c>
      <c r="I58" s="195">
        <f>(G58-G57)*I10/0.5</f>
        <v>0</v>
      </c>
      <c r="J58" s="127"/>
      <c r="K58" s="129"/>
      <c r="L58" s="152">
        <f>(J58-J57)*L10/0.5</f>
        <v>0</v>
      </c>
      <c r="M58" s="196">
        <f>(K58-K57)*M10/0.5</f>
        <v>0</v>
      </c>
      <c r="N58" s="123"/>
      <c r="O58" s="128"/>
      <c r="P58" s="152">
        <f>(N58-N57)*P10/0.5</f>
        <v>0</v>
      </c>
      <c r="Q58" s="195">
        <f>(O58-O57)*Q10/0.5</f>
        <v>0</v>
      </c>
      <c r="R58" s="127"/>
      <c r="S58" s="129"/>
      <c r="T58" s="152">
        <f>(R58-R57)*T10/0.5</f>
        <v>0</v>
      </c>
      <c r="U58" s="196">
        <f>(S58-S57)*U10/0.5</f>
        <v>0</v>
      </c>
      <c r="V58" s="294">
        <f t="shared" ca="1" si="0"/>
        <v>45280.895833333336</v>
      </c>
      <c r="W58" s="335">
        <f t="shared" ca="1" si="1"/>
        <v>5.9999999999490683</v>
      </c>
      <c r="X58" s="197">
        <f t="shared" ca="1" si="1"/>
        <v>0</v>
      </c>
    </row>
    <row r="59" spans="1:24" s="30" customFormat="1" x14ac:dyDescent="0.2">
      <c r="A59" s="324">
        <f ca="1">INDIRECT(ADDRESS(Данные!$A51,4,1,1,"Данные"), 1)</f>
        <v>45280.916666666664</v>
      </c>
      <c r="B59" s="353">
        <f ca="1">ROUND(INDIRECT(ADDRESS(Данные!$A51,B$1,1,1,"Данные"), 1),2)</f>
        <v>6445.98</v>
      </c>
      <c r="C59" s="353">
        <f ca="1">ROUND(INDIRECT(ADDRESS(Данные!$A51,C$1,1,1,"Данные"), 1),2)</f>
        <v>1427.52</v>
      </c>
      <c r="D59" s="152">
        <f ca="1">(B59-B57)*D$10</f>
        <v>11.999999999898137</v>
      </c>
      <c r="E59" s="196">
        <f ca="1">(C59-C57)*D$10</f>
        <v>0</v>
      </c>
      <c r="F59" s="123"/>
      <c r="G59" s="129"/>
      <c r="H59" s="152">
        <f>(F59-F58)*H10/0.5</f>
        <v>0</v>
      </c>
      <c r="I59" s="195">
        <f>(G59-G58)*I10/0.5</f>
        <v>0</v>
      </c>
      <c r="J59" s="127"/>
      <c r="K59" s="129"/>
      <c r="L59" s="152">
        <f>(J59-J58)*L10/0.5</f>
        <v>0</v>
      </c>
      <c r="M59" s="196">
        <f>(K59-K58)*M10/0.5</f>
        <v>0</v>
      </c>
      <c r="N59" s="123"/>
      <c r="O59" s="128"/>
      <c r="P59" s="152">
        <f>(N59-N58)*P10/0.5</f>
        <v>0</v>
      </c>
      <c r="Q59" s="195">
        <f>(O59-O58)*Q10/0.5</f>
        <v>0</v>
      </c>
      <c r="R59" s="127"/>
      <c r="S59" s="129"/>
      <c r="T59" s="152">
        <f>(R59-R58)*T10/0.5</f>
        <v>0</v>
      </c>
      <c r="U59" s="196">
        <f>(S59-S58)*U10/0.5</f>
        <v>0</v>
      </c>
      <c r="V59" s="294">
        <f t="shared" ca="1" si="0"/>
        <v>45280.916666666664</v>
      </c>
      <c r="W59" s="335">
        <f t="shared" ca="1" si="1"/>
        <v>11.999999999898137</v>
      </c>
      <c r="X59" s="197">
        <f t="shared" ca="1" si="1"/>
        <v>0</v>
      </c>
    </row>
    <row r="60" spans="1:24" s="29" customFormat="1" x14ac:dyDescent="0.2">
      <c r="A60" s="324">
        <f ca="1">INDIRECT(ADDRESS(Данные!$A52,4,1,1,"Данные"), 1)</f>
        <v>45280.9375</v>
      </c>
      <c r="B60" s="353">
        <f ca="1">ROUND(INDIRECT(ADDRESS(Данные!$A52,B$1,1,1,"Данные"), 1),2)</f>
        <v>6446</v>
      </c>
      <c r="C60" s="353">
        <f ca="1">ROUND(INDIRECT(ADDRESS(Данные!$A52,C$1,1,1,"Данные"), 1),2)</f>
        <v>1427.52</v>
      </c>
      <c r="D60" s="152">
        <f ca="1">(B60-B59)*D$10</f>
        <v>4.0000000000873115</v>
      </c>
      <c r="E60" s="196">
        <f ca="1">(C60-C59)*D$10</f>
        <v>0</v>
      </c>
      <c r="F60" s="123"/>
      <c r="G60" s="129"/>
      <c r="H60" s="152">
        <f>(F60-F59)*H10/0.5</f>
        <v>0</v>
      </c>
      <c r="I60" s="195">
        <f>(G60-G59)*I10/0.5</f>
        <v>0</v>
      </c>
      <c r="J60" s="127"/>
      <c r="K60" s="129"/>
      <c r="L60" s="152">
        <f>(J60-J59)*L10/0.5</f>
        <v>0</v>
      </c>
      <c r="M60" s="196">
        <f>(K60-K59)*M10/0.5</f>
        <v>0</v>
      </c>
      <c r="N60" s="123"/>
      <c r="O60" s="128"/>
      <c r="P60" s="152">
        <f>(N60-N59)*P10/0.5</f>
        <v>0</v>
      </c>
      <c r="Q60" s="195">
        <f>(O60-O59)*Q10/0.5</f>
        <v>0</v>
      </c>
      <c r="R60" s="127"/>
      <c r="S60" s="129"/>
      <c r="T60" s="152">
        <f>(R60-R59)*T10/0.5</f>
        <v>0</v>
      </c>
      <c r="U60" s="196">
        <f>(S60-S59)*U10/0.5</f>
        <v>0</v>
      </c>
      <c r="V60" s="294">
        <f t="shared" ca="1" si="0"/>
        <v>45280.9375</v>
      </c>
      <c r="W60" s="335">
        <f t="shared" ca="1" si="1"/>
        <v>4.0000000000873115</v>
      </c>
      <c r="X60" s="197">
        <f t="shared" ca="1" si="1"/>
        <v>0</v>
      </c>
    </row>
    <row r="61" spans="1:24" s="30" customFormat="1" x14ac:dyDescent="0.2">
      <c r="A61" s="324">
        <f ca="1">INDIRECT(ADDRESS(Данные!$A53,4,1,1,"Данные"), 1)</f>
        <v>45280.958333333336</v>
      </c>
      <c r="B61" s="353">
        <f ca="1">ROUND(INDIRECT(ADDRESS(Данные!$A53,B$1,1,1,"Данные"), 1),2)</f>
        <v>6446.03</v>
      </c>
      <c r="C61" s="353">
        <f ca="1">ROUND(INDIRECT(ADDRESS(Данные!$A53,C$1,1,1,"Данные"), 1),2)</f>
        <v>1427.53</v>
      </c>
      <c r="D61" s="152">
        <f ca="1">(B61-B59)*D$10</f>
        <v>10.00000000003638</v>
      </c>
      <c r="E61" s="196">
        <f ca="1">(C61-C59)*D$10</f>
        <v>1.999999999998181</v>
      </c>
      <c r="F61" s="123"/>
      <c r="G61" s="129"/>
      <c r="H61" s="152">
        <f>(F61-F60)*H10/0.5</f>
        <v>0</v>
      </c>
      <c r="I61" s="195">
        <f>(G61-G60)*I10/0.5</f>
        <v>0</v>
      </c>
      <c r="J61" s="127"/>
      <c r="K61" s="129"/>
      <c r="L61" s="152">
        <f>(J61-J60)*L10/0.5</f>
        <v>0</v>
      </c>
      <c r="M61" s="196">
        <f>(K61-K60)*M10/0.5</f>
        <v>0</v>
      </c>
      <c r="N61" s="123"/>
      <c r="O61" s="128"/>
      <c r="P61" s="152">
        <f>(N61-N60)*P10/0.5</f>
        <v>0</v>
      </c>
      <c r="Q61" s="195">
        <f>(O61-O60)*Q10/0.5</f>
        <v>0</v>
      </c>
      <c r="R61" s="127"/>
      <c r="S61" s="129"/>
      <c r="T61" s="152">
        <f>(R61-R60)*T10/0.5</f>
        <v>0</v>
      </c>
      <c r="U61" s="196">
        <f>(S61-S60)*U10/0.5</f>
        <v>0</v>
      </c>
      <c r="V61" s="294">
        <f t="shared" ca="1" si="0"/>
        <v>45280.958333333336</v>
      </c>
      <c r="W61" s="335">
        <f t="shared" ca="1" si="1"/>
        <v>10.00000000003638</v>
      </c>
      <c r="X61" s="197">
        <f t="shared" ca="1" si="1"/>
        <v>1.999999999998181</v>
      </c>
    </row>
    <row r="62" spans="1:24" s="30" customFormat="1" x14ac:dyDescent="0.2">
      <c r="A62" s="324">
        <f ca="1">INDIRECT(ADDRESS(Данные!$A54,4,1,1,"Данные"), 1)</f>
        <v>45280.979166666664</v>
      </c>
      <c r="B62" s="353">
        <f ca="1">ROUND(INDIRECT(ADDRESS(Данные!$A54,B$1,1,1,"Данные"), 1),2)</f>
        <v>6446.05</v>
      </c>
      <c r="C62" s="353">
        <f ca="1">ROUND(INDIRECT(ADDRESS(Данные!$A54,C$1,1,1,"Данные"), 1),2)</f>
        <v>1427.53</v>
      </c>
      <c r="D62" s="152">
        <f ca="1">(B62-B61)*D$10</f>
        <v>4.0000000000873115</v>
      </c>
      <c r="E62" s="196">
        <f ca="1">(C62-C61)*D$10</f>
        <v>0</v>
      </c>
      <c r="F62" s="123"/>
      <c r="G62" s="129"/>
      <c r="H62" s="152"/>
      <c r="I62" s="195"/>
      <c r="J62" s="127"/>
      <c r="K62" s="129"/>
      <c r="L62" s="152"/>
      <c r="M62" s="196"/>
      <c r="N62" s="123"/>
      <c r="O62" s="128"/>
      <c r="P62" s="152"/>
      <c r="Q62" s="195"/>
      <c r="R62" s="127"/>
      <c r="S62" s="129"/>
      <c r="T62" s="152"/>
      <c r="U62" s="196"/>
      <c r="V62" s="294">
        <f t="shared" ca="1" si="0"/>
        <v>45280.979166666664</v>
      </c>
      <c r="W62" s="335">
        <f t="shared" ca="1" si="1"/>
        <v>4.0000000000873115</v>
      </c>
      <c r="X62" s="197">
        <f t="shared" ca="1" si="1"/>
        <v>0</v>
      </c>
    </row>
    <row r="63" spans="1:24" s="29" customFormat="1" ht="13.5" thickBot="1" x14ac:dyDescent="0.25">
      <c r="A63" s="325">
        <f ca="1">INDIRECT(ADDRESS(Данные!$A55,4,1,1,"Данные"), 1)</f>
        <v>45281</v>
      </c>
      <c r="B63" s="355">
        <f ca="1">ROUND(INDIRECT(ADDRESS(Данные!$A55,B$1,1,1,"Данные"), 1),2)</f>
        <v>6446.08</v>
      </c>
      <c r="C63" s="355">
        <f ca="1">ROUND(INDIRECT(ADDRESS(Данные!$A55,C$1,1,1,"Данные"), 1),2)</f>
        <v>1427.53</v>
      </c>
      <c r="D63" s="287">
        <f ca="1">(B63-B61)*D$10</f>
        <v>10.00000000003638</v>
      </c>
      <c r="E63" s="291">
        <f ca="1">(C63-C61)*D$10</f>
        <v>0</v>
      </c>
      <c r="F63" s="263"/>
      <c r="G63" s="130"/>
      <c r="H63" s="287">
        <f>(F63-F61)*H10/0.5</f>
        <v>0</v>
      </c>
      <c r="I63" s="262">
        <f>(G63-G61)*I10/0.5</f>
        <v>0</v>
      </c>
      <c r="J63" s="288"/>
      <c r="K63" s="130"/>
      <c r="L63" s="287">
        <f>(J63-J61)*L10/0.5</f>
        <v>0</v>
      </c>
      <c r="M63" s="291">
        <f>(K63-K61)*M10/0.5</f>
        <v>0</v>
      </c>
      <c r="N63" s="263"/>
      <c r="O63" s="131"/>
      <c r="P63" s="287">
        <f>(N63-N61)*P10/0.5</f>
        <v>0</v>
      </c>
      <c r="Q63" s="262">
        <f>(O63-O61)*Q10/0.5</f>
        <v>0</v>
      </c>
      <c r="R63" s="288"/>
      <c r="S63" s="130"/>
      <c r="T63" s="287">
        <f>(R63-R61)*T10/0.5</f>
        <v>0</v>
      </c>
      <c r="U63" s="291">
        <f>(S63-S61)*U10/0.5</f>
        <v>0</v>
      </c>
      <c r="V63" s="295">
        <f t="shared" ca="1" si="0"/>
        <v>45281</v>
      </c>
      <c r="W63" s="336">
        <f t="shared" ca="1" si="1"/>
        <v>10.00000000003638</v>
      </c>
      <c r="X63" s="333">
        <f ca="1">E63+I63+M63+Q63+U63</f>
        <v>0</v>
      </c>
    </row>
    <row r="64" spans="1:24" s="29" customFormat="1" x14ac:dyDescent="0.2">
      <c r="A64" s="381">
        <v>1</v>
      </c>
      <c r="B64" s="381">
        <v>2</v>
      </c>
      <c r="C64" s="381">
        <v>3</v>
      </c>
      <c r="D64" s="381">
        <v>4</v>
      </c>
      <c r="E64" s="381">
        <v>5</v>
      </c>
      <c r="F64" s="381">
        <v>6</v>
      </c>
      <c r="G64" s="381">
        <v>7</v>
      </c>
      <c r="H64" s="381">
        <v>8</v>
      </c>
      <c r="I64" s="381">
        <v>9</v>
      </c>
      <c r="J64" s="381">
        <v>10</v>
      </c>
      <c r="K64" s="381">
        <v>11</v>
      </c>
      <c r="L64" s="381">
        <v>12</v>
      </c>
      <c r="M64" s="381">
        <v>13</v>
      </c>
      <c r="N64" s="381">
        <v>14</v>
      </c>
      <c r="O64" s="381">
        <v>15</v>
      </c>
      <c r="P64" s="381">
        <v>16</v>
      </c>
      <c r="Q64" s="381">
        <v>17</v>
      </c>
      <c r="R64" s="381">
        <v>18</v>
      </c>
      <c r="S64" s="381">
        <v>19</v>
      </c>
      <c r="T64" s="381">
        <v>20</v>
      </c>
      <c r="U64" s="381">
        <v>21</v>
      </c>
      <c r="V64" s="381">
        <v>22</v>
      </c>
      <c r="W64" s="381">
        <v>23</v>
      </c>
      <c r="X64" s="381">
        <v>24</v>
      </c>
    </row>
    <row r="65" spans="1:27" s="29" customFormat="1" x14ac:dyDescent="0.2">
      <c r="A65" s="126" t="s">
        <v>2</v>
      </c>
      <c r="B65" s="126"/>
      <c r="C65" s="154" t="s">
        <v>27</v>
      </c>
      <c r="D65" s="269">
        <f ca="1">D$17+D$19+D$21+D$23+D$25+D$27+D$29+D$31+D$33+D$35+D$37+D$39+D$41+D$43+D$45+D$47+D$49+D$51+D$53+D$55+D$57+D$59+D$61+D$63</f>
        <v>218.0000000000291</v>
      </c>
      <c r="E65" s="269">
        <f ca="1">E$17+E$19+E$21+E$23+E$25+E$27+E$29+E$31+E$33+E$35+E$37+E$39+E$41+E$43+E$45+E$47+E$49+E$51+E$53+E$55+E$57+E$59+E$61+E$63</f>
        <v>11.999999999989086</v>
      </c>
      <c r="F65"/>
      <c r="G65" s="154" t="s">
        <v>27</v>
      </c>
      <c r="H65" s="269">
        <f t="shared" ref="H65:X65" si="2">H$17+H$19+H$21+H$23+H$25+H$27+H$29+H$31+H$33+H$35+H$37+H$39+H$41+H$43+H$45+H$47+H$49+H$51+H$53+H$55+H$57+H$59+H$61+H$63</f>
        <v>0</v>
      </c>
      <c r="I65" s="269">
        <f t="shared" si="2"/>
        <v>0</v>
      </c>
      <c r="J65"/>
      <c r="K65" s="154" t="s">
        <v>27</v>
      </c>
      <c r="L65" s="269">
        <f t="shared" si="2"/>
        <v>0</v>
      </c>
      <c r="M65" s="269">
        <f t="shared" si="2"/>
        <v>0</v>
      </c>
      <c r="N65"/>
      <c r="O65" s="154" t="s">
        <v>27</v>
      </c>
      <c r="P65" s="269">
        <f t="shared" si="2"/>
        <v>0</v>
      </c>
      <c r="Q65" s="269">
        <f t="shared" si="2"/>
        <v>0</v>
      </c>
      <c r="R65"/>
      <c r="S65" s="154" t="s">
        <v>27</v>
      </c>
      <c r="T65" s="269">
        <f t="shared" si="2"/>
        <v>0</v>
      </c>
      <c r="U65" s="269">
        <f t="shared" si="2"/>
        <v>0</v>
      </c>
      <c r="V65"/>
      <c r="W65" s="269">
        <f t="shared" ca="1" si="2"/>
        <v>218.0000000000291</v>
      </c>
      <c r="X65" s="269">
        <f t="shared" ca="1" si="2"/>
        <v>11.999999999989086</v>
      </c>
    </row>
    <row r="66" spans="1:27" s="29" customFormat="1" x14ac:dyDescent="0.2">
      <c r="A66" s="198"/>
      <c r="B66" s="198"/>
      <c r="C66" s="198"/>
      <c r="D66" s="198" t="s">
        <v>29</v>
      </c>
      <c r="E66" s="198" t="s">
        <v>28</v>
      </c>
      <c r="F66" s="198"/>
      <c r="G66" s="198"/>
      <c r="H66" s="198" t="s">
        <v>29</v>
      </c>
      <c r="I66" s="198" t="s">
        <v>28</v>
      </c>
      <c r="J66" s="198"/>
      <c r="K66" s="198"/>
      <c r="L66" s="198" t="s">
        <v>29</v>
      </c>
      <c r="M66" s="198" t="s">
        <v>28</v>
      </c>
      <c r="N66" s="198"/>
      <c r="O66" s="198"/>
      <c r="P66" s="198" t="s">
        <v>29</v>
      </c>
      <c r="Q66" s="198" t="s">
        <v>28</v>
      </c>
      <c r="R66" s="198"/>
      <c r="S66" s="198"/>
      <c r="T66" s="198" t="s">
        <v>29</v>
      </c>
      <c r="U66" s="198" t="s">
        <v>28</v>
      </c>
      <c r="V66" s="146"/>
      <c r="W66" s="198" t="s">
        <v>29</v>
      </c>
      <c r="X66" s="198" t="s">
        <v>28</v>
      </c>
    </row>
    <row r="67" spans="1:27" s="29" customFormat="1" x14ac:dyDescent="0.2">
      <c r="A67" s="126"/>
      <c r="B67" s="126"/>
      <c r="C67" s="126"/>
      <c r="D67" s="126"/>
      <c r="E67" s="126"/>
      <c r="F67" s="126"/>
      <c r="G67" s="126"/>
      <c r="H67" s="126"/>
      <c r="I67" s="126"/>
      <c r="J67" s="126"/>
      <c r="K67" s="126"/>
      <c r="L67" s="126"/>
      <c r="M67" s="126"/>
      <c r="N67" s="126"/>
      <c r="O67" s="126"/>
      <c r="P67" s="126"/>
      <c r="Q67" s="126"/>
      <c r="R67" s="126"/>
      <c r="S67" s="126"/>
      <c r="T67" s="126"/>
      <c r="U67" s="126"/>
      <c r="V67" s="126"/>
      <c r="W67" s="126"/>
      <c r="X67" s="126"/>
    </row>
    <row r="68" spans="1:27" s="29" customFormat="1" x14ac:dyDescent="0.2">
      <c r="A68" s="68"/>
      <c r="B68" s="63" t="s">
        <v>53</v>
      </c>
      <c r="C68" s="63"/>
      <c r="D68" s="63"/>
      <c r="E68" s="63"/>
      <c r="F68" s="64"/>
      <c r="G68" s="64"/>
      <c r="H68" s="79"/>
      <c r="I68" s="79" t="s">
        <v>81</v>
      </c>
      <c r="J68" s="79"/>
      <c r="K68" s="68"/>
      <c r="L68" s="68"/>
      <c r="M68" s="68"/>
      <c r="N68" s="256" t="s">
        <v>59</v>
      </c>
      <c r="O68" s="68"/>
      <c r="P68" s="68"/>
      <c r="Q68" s="64"/>
      <c r="R68" s="64"/>
      <c r="S68" s="64"/>
      <c r="T68" s="79"/>
      <c r="U68" s="68" t="s">
        <v>80</v>
      </c>
      <c r="V68" s="68"/>
      <c r="W68" s="126"/>
      <c r="X68" s="126"/>
    </row>
    <row r="69" spans="1:27" s="29" customFormat="1" x14ac:dyDescent="0.2">
      <c r="A69" s="68"/>
      <c r="B69" s="68"/>
      <c r="C69" s="68"/>
      <c r="D69" s="68"/>
      <c r="E69" s="68"/>
      <c r="F69" s="68" t="s">
        <v>30</v>
      </c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 t="s">
        <v>31</v>
      </c>
      <c r="S69" s="68"/>
      <c r="T69" s="68"/>
      <c r="U69" s="68"/>
      <c r="V69" s="68"/>
      <c r="W69" s="126"/>
      <c r="X69" s="126"/>
    </row>
    <row r="70" spans="1:27" s="29" customFormat="1" x14ac:dyDescent="0.2">
      <c r="A70" s="50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</row>
    <row r="71" spans="1:27" s="29" customFormat="1" x14ac:dyDescent="0.2">
      <c r="A71" s="20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</row>
    <row r="72" spans="1:27" s="29" customFormat="1" ht="18" x14ac:dyDescent="0.25">
      <c r="A72" s="20"/>
      <c r="B72" s="20"/>
      <c r="C72" s="20"/>
      <c r="D72" s="20"/>
      <c r="E72" s="20"/>
      <c r="F72" s="50"/>
      <c r="G72" s="32"/>
      <c r="H72" s="50"/>
      <c r="I72" s="20"/>
      <c r="J72" s="50"/>
      <c r="K72" s="33"/>
      <c r="L72" s="34"/>
      <c r="M72" s="35"/>
      <c r="N72" s="35"/>
      <c r="O72" s="50"/>
      <c r="P72" s="50"/>
      <c r="Q72" s="50"/>
      <c r="R72" s="20"/>
      <c r="S72" s="36"/>
      <c r="T72" s="50"/>
      <c r="U72" s="50"/>
      <c r="V72" s="50"/>
      <c r="W72" s="50"/>
      <c r="X72" s="50"/>
      <c r="Y72" s="50"/>
      <c r="Z72" s="50"/>
      <c r="AA72" s="50"/>
    </row>
    <row r="73" spans="1:27" s="29" customFormat="1" x14ac:dyDescent="0.2">
      <c r="A73" s="50"/>
      <c r="B73" s="50"/>
      <c r="C73" s="50"/>
      <c r="D73" s="50"/>
      <c r="E73" s="50"/>
      <c r="F73" s="37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37"/>
      <c r="V73" s="50"/>
      <c r="W73" s="50"/>
      <c r="X73" s="50"/>
      <c r="Y73" s="50"/>
      <c r="Z73" s="50"/>
      <c r="AA73" s="50"/>
    </row>
    <row r="74" spans="1:27" s="29" customFormat="1" ht="18.75" x14ac:dyDescent="0.3">
      <c r="A74" s="50"/>
      <c r="B74" s="50"/>
      <c r="C74" s="38"/>
      <c r="D74" s="50"/>
      <c r="E74" s="50"/>
      <c r="F74" s="50"/>
      <c r="G74" s="50"/>
      <c r="H74" s="50"/>
      <c r="I74" s="50"/>
      <c r="J74" s="50"/>
      <c r="K74" s="20"/>
      <c r="L74" s="50"/>
      <c r="M74" s="50"/>
      <c r="N74" s="50"/>
      <c r="O74" s="32"/>
      <c r="P74" s="50"/>
      <c r="Q74" s="20"/>
      <c r="R74" s="50"/>
      <c r="S74" s="50"/>
      <c r="T74" s="50"/>
      <c r="U74" s="50"/>
      <c r="V74" s="50"/>
      <c r="W74" s="50"/>
      <c r="X74" s="50"/>
      <c r="Y74" s="50"/>
      <c r="Z74" s="50"/>
      <c r="AA74" s="50"/>
    </row>
    <row r="75" spans="1:27" s="29" customFormat="1" x14ac:dyDescent="0.2">
      <c r="A75" s="50"/>
      <c r="B75" s="37"/>
      <c r="C75" s="50"/>
      <c r="D75" s="50"/>
      <c r="E75" s="50"/>
      <c r="F75" s="50"/>
      <c r="G75" s="50"/>
      <c r="H75" s="50"/>
      <c r="I75" s="50"/>
      <c r="J75" s="50"/>
      <c r="K75" s="20"/>
      <c r="L75" s="20"/>
      <c r="M75" s="50"/>
      <c r="N75" s="50"/>
      <c r="O75" s="2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</row>
    <row r="76" spans="1:27" s="29" customFormat="1" x14ac:dyDescent="0.2">
      <c r="A76" s="52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V76" s="52"/>
      <c r="W76" s="50"/>
      <c r="X76" s="50"/>
      <c r="Y76" s="50"/>
      <c r="Z76" s="50"/>
      <c r="AA76" s="50"/>
    </row>
    <row r="77" spans="1:27" s="29" customFormat="1" x14ac:dyDescent="0.2">
      <c r="A77" s="52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2"/>
      <c r="W77" s="50"/>
      <c r="X77" s="50"/>
      <c r="Y77" s="50"/>
      <c r="Z77" s="50"/>
      <c r="AA77" s="50"/>
    </row>
    <row r="78" spans="1:27" s="29" customFormat="1" x14ac:dyDescent="0.2">
      <c r="A78" s="52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V78" s="52"/>
      <c r="W78" s="50"/>
      <c r="X78" s="50"/>
      <c r="Y78" s="50"/>
      <c r="Z78" s="50"/>
      <c r="AA78" s="50"/>
    </row>
    <row r="79" spans="1:27" s="29" customFormat="1" x14ac:dyDescent="0.2">
      <c r="A79" s="52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2"/>
      <c r="W79" s="50"/>
      <c r="X79" s="50"/>
      <c r="Y79" s="50"/>
      <c r="Z79" s="50"/>
      <c r="AA79" s="50"/>
    </row>
    <row r="80" spans="1:27" s="29" customFormat="1" x14ac:dyDescent="0.2">
      <c r="A80" s="52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V80" s="52"/>
      <c r="W80" s="50"/>
      <c r="X80" s="50"/>
      <c r="Y80" s="50"/>
      <c r="Z80" s="50"/>
      <c r="AA80" s="50"/>
    </row>
    <row r="81" spans="1:27" s="29" customFormat="1" x14ac:dyDescent="0.2">
      <c r="A81" s="52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2"/>
      <c r="W81" s="50"/>
      <c r="X81" s="50"/>
      <c r="Y81" s="50"/>
      <c r="Z81" s="50"/>
      <c r="AA81" s="50"/>
    </row>
    <row r="82" spans="1:27" s="29" customFormat="1" x14ac:dyDescent="0.2">
      <c r="A82" s="52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V82" s="52"/>
      <c r="W82" s="50"/>
      <c r="X82" s="50"/>
      <c r="Y82" s="50"/>
      <c r="Z82" s="50"/>
      <c r="AA82" s="50"/>
    </row>
    <row r="83" spans="1:27" s="29" customFormat="1" x14ac:dyDescent="0.2">
      <c r="A83" s="52"/>
      <c r="B83" s="53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2"/>
      <c r="W83" s="53"/>
      <c r="X83" s="53"/>
      <c r="Y83" s="50"/>
      <c r="Z83" s="50"/>
      <c r="AA83" s="50"/>
    </row>
    <row r="84" spans="1:27" s="29" customFormat="1" x14ac:dyDescent="0.2">
      <c r="A84" s="52"/>
      <c r="B84" s="53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2"/>
      <c r="W84" s="53"/>
      <c r="X84" s="53"/>
      <c r="Y84" s="50"/>
      <c r="Z84" s="50"/>
      <c r="AA84" s="50"/>
    </row>
    <row r="85" spans="1:27" s="29" customFormat="1" x14ac:dyDescent="0.2">
      <c r="A85" s="54"/>
      <c r="B85" s="55"/>
      <c r="C85" s="55"/>
      <c r="D85" s="50"/>
      <c r="E85" s="50"/>
      <c r="F85" s="55"/>
      <c r="G85" s="55"/>
      <c r="H85" s="50"/>
      <c r="I85" s="50"/>
      <c r="J85" s="55"/>
      <c r="K85" s="55"/>
      <c r="L85" s="50"/>
      <c r="M85" s="50"/>
      <c r="N85" s="55"/>
      <c r="O85" s="50"/>
      <c r="P85" s="50"/>
      <c r="Q85" s="50"/>
      <c r="R85" s="55"/>
      <c r="S85" s="55"/>
      <c r="T85" s="50"/>
      <c r="U85" s="50"/>
      <c r="V85" s="54"/>
      <c r="W85" s="50"/>
      <c r="X85" s="50"/>
      <c r="Y85" s="50"/>
      <c r="Z85" s="50"/>
      <c r="AA85" s="50"/>
    </row>
    <row r="86" spans="1:27" s="29" customFormat="1" x14ac:dyDescent="0.2">
      <c r="A86" s="53"/>
      <c r="B86" s="55"/>
      <c r="C86" s="55"/>
      <c r="D86" s="50"/>
      <c r="E86" s="50"/>
      <c r="F86" s="55"/>
      <c r="G86" s="55"/>
      <c r="H86" s="50"/>
      <c r="I86" s="50"/>
      <c r="J86" s="55"/>
      <c r="K86" s="55"/>
      <c r="L86" s="50"/>
      <c r="M86" s="50"/>
      <c r="N86" s="55"/>
      <c r="O86" s="50"/>
      <c r="P86" s="50"/>
      <c r="Q86" s="50"/>
      <c r="R86" s="55"/>
      <c r="S86" s="55"/>
      <c r="T86" s="50"/>
      <c r="U86" s="50"/>
      <c r="V86" s="53"/>
      <c r="W86" s="50"/>
      <c r="X86" s="50"/>
      <c r="Y86" s="50"/>
      <c r="Z86" s="50"/>
      <c r="AA86" s="50"/>
    </row>
    <row r="87" spans="1:27" s="29" customFormat="1" x14ac:dyDescent="0.2">
      <c r="A87" s="53"/>
      <c r="B87" s="55"/>
      <c r="C87" s="55"/>
      <c r="D87" s="50"/>
      <c r="E87" s="50"/>
      <c r="F87" s="55"/>
      <c r="G87" s="55"/>
      <c r="H87" s="50"/>
      <c r="I87" s="50"/>
      <c r="J87" s="55"/>
      <c r="K87" s="55"/>
      <c r="L87" s="50"/>
      <c r="M87" s="50"/>
      <c r="N87" s="55"/>
      <c r="O87" s="50"/>
      <c r="P87" s="50"/>
      <c r="Q87" s="50"/>
      <c r="R87" s="55"/>
      <c r="S87" s="55"/>
      <c r="T87" s="50"/>
      <c r="U87" s="50"/>
      <c r="V87" s="53"/>
      <c r="W87" s="50"/>
      <c r="X87" s="50"/>
      <c r="Y87" s="50"/>
      <c r="Z87" s="50"/>
      <c r="AA87" s="50"/>
    </row>
    <row r="88" spans="1:27" s="29" customFormat="1" x14ac:dyDescent="0.2">
      <c r="A88" s="53"/>
      <c r="B88" s="55"/>
      <c r="C88" s="55"/>
      <c r="D88" s="50"/>
      <c r="E88" s="50"/>
      <c r="F88" s="55"/>
      <c r="G88" s="55"/>
      <c r="H88" s="50"/>
      <c r="I88" s="50"/>
      <c r="J88" s="55"/>
      <c r="K88" s="55"/>
      <c r="L88" s="50"/>
      <c r="M88" s="50"/>
      <c r="N88" s="55"/>
      <c r="O88" s="50"/>
      <c r="P88" s="50"/>
      <c r="Q88" s="50"/>
      <c r="R88" s="55"/>
      <c r="S88" s="55"/>
      <c r="T88" s="50"/>
      <c r="U88" s="50"/>
      <c r="V88" s="53"/>
      <c r="W88" s="50"/>
      <c r="X88" s="50"/>
      <c r="Y88" s="50"/>
      <c r="Z88" s="50"/>
      <c r="AA88" s="50"/>
    </row>
    <row r="89" spans="1:27" s="29" customFormat="1" x14ac:dyDescent="0.2">
      <c r="A89" s="53"/>
      <c r="B89" s="55"/>
      <c r="C89" s="55"/>
      <c r="D89" s="50"/>
      <c r="E89" s="50"/>
      <c r="F89" s="55"/>
      <c r="G89" s="55"/>
      <c r="H89" s="50"/>
      <c r="I89" s="50"/>
      <c r="J89" s="55"/>
      <c r="K89" s="55"/>
      <c r="L89" s="50"/>
      <c r="M89" s="50"/>
      <c r="N89" s="55"/>
      <c r="O89" s="50"/>
      <c r="P89" s="50"/>
      <c r="Q89" s="50"/>
      <c r="R89" s="55"/>
      <c r="S89" s="55"/>
      <c r="T89" s="50"/>
      <c r="U89" s="50"/>
      <c r="V89" s="53"/>
      <c r="W89" s="50"/>
      <c r="X89" s="50"/>
      <c r="Y89" s="50"/>
      <c r="Z89" s="50"/>
      <c r="AA89" s="50"/>
    </row>
    <row r="90" spans="1:27" s="29" customFormat="1" x14ac:dyDescent="0.2">
      <c r="A90" s="53"/>
      <c r="B90" s="55"/>
      <c r="C90" s="55"/>
      <c r="D90" s="50"/>
      <c r="E90" s="50"/>
      <c r="F90" s="55"/>
      <c r="G90" s="55"/>
      <c r="H90" s="50"/>
      <c r="I90" s="50"/>
      <c r="J90" s="55"/>
      <c r="K90" s="55"/>
      <c r="L90" s="50"/>
      <c r="M90" s="50"/>
      <c r="N90" s="55"/>
      <c r="O90" s="50"/>
      <c r="P90" s="50"/>
      <c r="Q90" s="50"/>
      <c r="R90" s="55"/>
      <c r="S90" s="55"/>
      <c r="T90" s="50"/>
      <c r="U90" s="50"/>
      <c r="V90" s="53"/>
      <c r="W90" s="50"/>
      <c r="X90" s="50"/>
      <c r="Y90" s="50"/>
      <c r="Z90" s="50"/>
      <c r="AA90" s="50"/>
    </row>
    <row r="91" spans="1:27" s="29" customFormat="1" x14ac:dyDescent="0.2">
      <c r="A91" s="53"/>
      <c r="B91" s="55"/>
      <c r="C91" s="55"/>
      <c r="D91" s="50"/>
      <c r="E91" s="50"/>
      <c r="F91" s="55"/>
      <c r="G91" s="55"/>
      <c r="H91" s="50"/>
      <c r="I91" s="50"/>
      <c r="J91" s="55"/>
      <c r="K91" s="55"/>
      <c r="L91" s="50"/>
      <c r="M91" s="50"/>
      <c r="N91" s="55"/>
      <c r="O91" s="50"/>
      <c r="P91" s="50"/>
      <c r="Q91" s="50"/>
      <c r="R91" s="55"/>
      <c r="S91" s="55"/>
      <c r="T91" s="50"/>
      <c r="U91" s="50"/>
      <c r="V91" s="53"/>
      <c r="W91" s="50"/>
      <c r="X91" s="50"/>
      <c r="Y91" s="50"/>
      <c r="Z91" s="50"/>
      <c r="AA91" s="50"/>
    </row>
    <row r="92" spans="1:27" s="29" customFormat="1" x14ac:dyDescent="0.2">
      <c r="A92" s="53"/>
      <c r="B92" s="55"/>
      <c r="C92" s="55"/>
      <c r="D92" s="50"/>
      <c r="E92" s="50"/>
      <c r="F92" s="55"/>
      <c r="G92" s="55"/>
      <c r="H92" s="50"/>
      <c r="I92" s="50"/>
      <c r="J92" s="55"/>
      <c r="K92" s="55"/>
      <c r="L92" s="50"/>
      <c r="M92" s="50"/>
      <c r="N92" s="55"/>
      <c r="O92" s="50"/>
      <c r="P92" s="50"/>
      <c r="Q92" s="50"/>
      <c r="R92" s="55"/>
      <c r="S92" s="55"/>
      <c r="T92" s="50"/>
      <c r="U92" s="50"/>
      <c r="V92" s="53"/>
      <c r="W92" s="50"/>
      <c r="X92" s="50"/>
      <c r="Y92" s="50"/>
      <c r="Z92" s="50"/>
      <c r="AA92" s="50"/>
    </row>
    <row r="93" spans="1:27" s="29" customFormat="1" x14ac:dyDescent="0.2">
      <c r="A93" s="53"/>
      <c r="B93" s="55"/>
      <c r="C93" s="55"/>
      <c r="D93" s="50"/>
      <c r="E93" s="50"/>
      <c r="F93" s="55"/>
      <c r="G93" s="55"/>
      <c r="H93" s="50"/>
      <c r="I93" s="50"/>
      <c r="J93" s="55"/>
      <c r="K93" s="55"/>
      <c r="L93" s="50"/>
      <c r="M93" s="50"/>
      <c r="N93" s="55"/>
      <c r="O93" s="50"/>
      <c r="P93" s="50"/>
      <c r="Q93" s="50"/>
      <c r="R93" s="55"/>
      <c r="S93" s="55"/>
      <c r="T93" s="50"/>
      <c r="U93" s="50"/>
      <c r="V93" s="53"/>
      <c r="W93" s="50"/>
      <c r="X93" s="50"/>
      <c r="Y93" s="50"/>
      <c r="Z93" s="50"/>
      <c r="AA93" s="50"/>
    </row>
    <row r="94" spans="1:27" s="29" customFormat="1" x14ac:dyDescent="0.2">
      <c r="A94" s="54"/>
      <c r="B94" s="55"/>
      <c r="C94" s="55"/>
      <c r="D94" s="50"/>
      <c r="E94" s="50"/>
      <c r="F94" s="55"/>
      <c r="G94" s="55"/>
      <c r="H94" s="50"/>
      <c r="I94" s="50"/>
      <c r="J94" s="55"/>
      <c r="K94" s="55"/>
      <c r="L94" s="50"/>
      <c r="M94" s="50"/>
      <c r="N94" s="55"/>
      <c r="O94" s="50"/>
      <c r="P94" s="50"/>
      <c r="Q94" s="50"/>
      <c r="R94" s="55"/>
      <c r="S94" s="55"/>
      <c r="T94" s="50"/>
      <c r="U94" s="50"/>
      <c r="V94" s="54"/>
      <c r="W94" s="50"/>
      <c r="X94" s="50"/>
      <c r="Y94" s="50"/>
      <c r="Z94" s="50"/>
      <c r="AA94" s="50"/>
    </row>
    <row r="95" spans="1:27" s="29" customFormat="1" x14ac:dyDescent="0.2">
      <c r="A95" s="53"/>
      <c r="B95" s="55"/>
      <c r="C95" s="55"/>
      <c r="D95" s="50"/>
      <c r="E95" s="50"/>
      <c r="F95" s="55"/>
      <c r="G95" s="55"/>
      <c r="H95" s="50"/>
      <c r="I95" s="50"/>
      <c r="J95" s="55"/>
      <c r="K95" s="55"/>
      <c r="L95" s="50"/>
      <c r="M95" s="50"/>
      <c r="N95" s="55"/>
      <c r="O95" s="50"/>
      <c r="P95" s="50"/>
      <c r="Q95" s="50"/>
      <c r="R95" s="55"/>
      <c r="S95" s="55"/>
      <c r="T95" s="50"/>
      <c r="U95" s="50"/>
      <c r="V95" s="53"/>
      <c r="W95" s="50"/>
      <c r="X95" s="50"/>
      <c r="Y95" s="50"/>
      <c r="Z95" s="50"/>
      <c r="AA95" s="50"/>
    </row>
    <row r="96" spans="1:27" s="29" customFormat="1" x14ac:dyDescent="0.2">
      <c r="A96" s="53"/>
      <c r="B96" s="55"/>
      <c r="C96" s="55"/>
      <c r="D96" s="50"/>
      <c r="E96" s="50"/>
      <c r="F96" s="55"/>
      <c r="G96" s="55"/>
      <c r="H96" s="50"/>
      <c r="I96" s="50"/>
      <c r="J96" s="55"/>
      <c r="K96" s="55"/>
      <c r="L96" s="50"/>
      <c r="M96" s="50"/>
      <c r="N96" s="55"/>
      <c r="O96" s="50"/>
      <c r="P96" s="50"/>
      <c r="Q96" s="50"/>
      <c r="R96" s="55"/>
      <c r="S96" s="55"/>
      <c r="T96" s="50"/>
      <c r="U96" s="50"/>
      <c r="V96" s="53"/>
      <c r="W96" s="50"/>
      <c r="X96" s="50"/>
      <c r="Y96" s="50"/>
      <c r="Z96" s="50"/>
      <c r="AA96" s="50"/>
    </row>
    <row r="97" spans="1:27" s="29" customFormat="1" x14ac:dyDescent="0.2">
      <c r="A97" s="53"/>
      <c r="B97" s="55"/>
      <c r="C97" s="55"/>
      <c r="D97" s="50"/>
      <c r="E97" s="50"/>
      <c r="F97" s="55"/>
      <c r="G97" s="55"/>
      <c r="H97" s="50"/>
      <c r="I97" s="50"/>
      <c r="J97" s="55"/>
      <c r="K97" s="55"/>
      <c r="L97" s="50"/>
      <c r="M97" s="50"/>
      <c r="N97" s="55"/>
      <c r="O97" s="50"/>
      <c r="P97" s="50"/>
      <c r="Q97" s="50"/>
      <c r="R97" s="55"/>
      <c r="S97" s="55"/>
      <c r="T97" s="50"/>
      <c r="U97" s="50"/>
      <c r="V97" s="53"/>
      <c r="W97" s="50"/>
      <c r="X97" s="50"/>
      <c r="Y97" s="50"/>
      <c r="Z97" s="50"/>
      <c r="AA97" s="50"/>
    </row>
    <row r="98" spans="1:27" s="29" customFormat="1" x14ac:dyDescent="0.2">
      <c r="A98" s="53"/>
      <c r="B98" s="55"/>
      <c r="C98" s="55"/>
      <c r="D98" s="50"/>
      <c r="E98" s="50"/>
      <c r="F98" s="55"/>
      <c r="G98" s="55"/>
      <c r="H98" s="50"/>
      <c r="I98" s="50"/>
      <c r="J98" s="55"/>
      <c r="K98" s="55"/>
      <c r="L98" s="50"/>
      <c r="M98" s="50"/>
      <c r="N98" s="55"/>
      <c r="O98" s="50"/>
      <c r="P98" s="50"/>
      <c r="Q98" s="50"/>
      <c r="R98" s="55"/>
      <c r="S98" s="55"/>
      <c r="T98" s="50"/>
      <c r="U98" s="50"/>
      <c r="V98" s="53"/>
      <c r="W98" s="50"/>
      <c r="X98" s="50"/>
      <c r="Y98" s="50"/>
      <c r="Z98" s="50"/>
      <c r="AA98" s="50"/>
    </row>
    <row r="99" spans="1:27" s="29" customFormat="1" x14ac:dyDescent="0.2">
      <c r="A99" s="53"/>
      <c r="B99" s="55"/>
      <c r="C99" s="55"/>
      <c r="D99" s="50"/>
      <c r="E99" s="50"/>
      <c r="F99" s="55"/>
      <c r="G99" s="55"/>
      <c r="H99" s="50"/>
      <c r="I99" s="50"/>
      <c r="J99" s="55"/>
      <c r="K99" s="55"/>
      <c r="L99" s="50"/>
      <c r="M99" s="50"/>
      <c r="N99" s="55"/>
      <c r="O99" s="50"/>
      <c r="P99" s="50"/>
      <c r="Q99" s="50"/>
      <c r="R99" s="55"/>
      <c r="S99" s="55"/>
      <c r="T99" s="50"/>
      <c r="U99" s="50"/>
      <c r="V99" s="53"/>
      <c r="W99" s="50"/>
      <c r="X99" s="50"/>
      <c r="Y99" s="50"/>
      <c r="Z99" s="50"/>
      <c r="AA99" s="50"/>
    </row>
    <row r="100" spans="1:27" s="29" customFormat="1" x14ac:dyDescent="0.2">
      <c r="A100" s="53"/>
      <c r="B100" s="55"/>
      <c r="C100" s="55"/>
      <c r="D100" s="50"/>
      <c r="E100" s="50"/>
      <c r="F100" s="55"/>
      <c r="G100" s="55"/>
      <c r="H100" s="50"/>
      <c r="I100" s="50"/>
      <c r="J100" s="55"/>
      <c r="K100" s="55"/>
      <c r="L100" s="50"/>
      <c r="M100" s="50"/>
      <c r="N100" s="55"/>
      <c r="O100" s="50"/>
      <c r="P100" s="50"/>
      <c r="Q100" s="50"/>
      <c r="R100" s="55"/>
      <c r="S100" s="55"/>
      <c r="T100" s="50"/>
      <c r="U100" s="50"/>
      <c r="V100" s="53"/>
      <c r="W100" s="50"/>
      <c r="X100" s="50"/>
      <c r="Y100" s="50"/>
      <c r="Z100" s="50"/>
      <c r="AA100" s="50"/>
    </row>
    <row r="101" spans="1:27" s="29" customFormat="1" x14ac:dyDescent="0.2">
      <c r="A101" s="53"/>
      <c r="B101" s="55"/>
      <c r="C101" s="55"/>
      <c r="D101" s="50"/>
      <c r="E101" s="50"/>
      <c r="F101" s="55"/>
      <c r="G101" s="55"/>
      <c r="H101" s="50"/>
      <c r="I101" s="50"/>
      <c r="J101" s="55"/>
      <c r="K101" s="55"/>
      <c r="L101" s="50"/>
      <c r="M101" s="50"/>
      <c r="N101" s="55"/>
      <c r="O101" s="50"/>
      <c r="P101" s="50"/>
      <c r="Q101" s="50"/>
      <c r="R101" s="55"/>
      <c r="S101" s="55"/>
      <c r="T101" s="50"/>
      <c r="U101" s="50"/>
      <c r="V101" s="53"/>
      <c r="W101" s="50"/>
      <c r="X101" s="50"/>
      <c r="Y101" s="50"/>
      <c r="Z101" s="50"/>
      <c r="AA101" s="50"/>
    </row>
    <row r="102" spans="1:27" s="29" customFormat="1" x14ac:dyDescent="0.2">
      <c r="A102" s="53"/>
      <c r="B102" s="55"/>
      <c r="C102" s="55"/>
      <c r="D102" s="50"/>
      <c r="E102" s="50"/>
      <c r="F102" s="55"/>
      <c r="G102" s="55"/>
      <c r="H102" s="50"/>
      <c r="I102" s="50"/>
      <c r="J102" s="55"/>
      <c r="K102" s="55"/>
      <c r="L102" s="50"/>
      <c r="M102" s="50"/>
      <c r="N102" s="55"/>
      <c r="O102" s="50"/>
      <c r="P102" s="50"/>
      <c r="Q102" s="50"/>
      <c r="R102" s="55"/>
      <c r="S102" s="55"/>
      <c r="T102" s="50"/>
      <c r="U102" s="50"/>
      <c r="V102" s="53"/>
      <c r="W102" s="50"/>
      <c r="X102" s="50"/>
      <c r="Y102" s="50"/>
      <c r="Z102" s="50"/>
      <c r="AA102" s="50"/>
    </row>
    <row r="103" spans="1:27" s="29" customFormat="1" x14ac:dyDescent="0.2">
      <c r="A103" s="53"/>
      <c r="B103" s="55"/>
      <c r="C103" s="55"/>
      <c r="D103" s="50"/>
      <c r="E103" s="50"/>
      <c r="F103" s="55"/>
      <c r="G103" s="55"/>
      <c r="H103" s="50"/>
      <c r="I103" s="50"/>
      <c r="J103" s="55"/>
      <c r="K103" s="55"/>
      <c r="L103" s="50"/>
      <c r="M103" s="50"/>
      <c r="N103" s="55"/>
      <c r="O103" s="50"/>
      <c r="P103" s="50"/>
      <c r="Q103" s="50"/>
      <c r="R103" s="55"/>
      <c r="S103" s="55"/>
      <c r="T103" s="50"/>
      <c r="U103" s="50"/>
      <c r="V103" s="53"/>
      <c r="W103" s="50"/>
      <c r="X103" s="50"/>
      <c r="Y103" s="50"/>
      <c r="Z103" s="50"/>
      <c r="AA103" s="50"/>
    </row>
    <row r="104" spans="1:27" s="29" customFormat="1" x14ac:dyDescent="0.2">
      <c r="A104" s="53"/>
      <c r="B104" s="55"/>
      <c r="C104" s="55"/>
      <c r="D104" s="56"/>
      <c r="E104" s="56"/>
      <c r="F104" s="55"/>
      <c r="G104" s="55"/>
      <c r="H104" s="56"/>
      <c r="I104" s="56"/>
      <c r="J104" s="55"/>
      <c r="K104" s="55"/>
      <c r="L104" s="56"/>
      <c r="M104" s="56"/>
      <c r="N104" s="55"/>
      <c r="O104" s="50"/>
      <c r="P104" s="56"/>
      <c r="Q104" s="56"/>
      <c r="R104" s="55"/>
      <c r="S104" s="55"/>
      <c r="T104" s="56"/>
      <c r="U104" s="56"/>
      <c r="V104" s="53"/>
      <c r="W104" s="50"/>
      <c r="X104" s="50"/>
      <c r="Y104" s="50"/>
      <c r="Z104" s="50"/>
      <c r="AA104" s="50"/>
    </row>
    <row r="105" spans="1:27" s="29" customFormat="1" x14ac:dyDescent="0.2">
      <c r="A105" s="53"/>
      <c r="B105" s="55"/>
      <c r="C105" s="55"/>
      <c r="D105" s="57"/>
      <c r="E105" s="57"/>
      <c r="F105" s="55"/>
      <c r="G105" s="55"/>
      <c r="H105" s="57"/>
      <c r="I105" s="57"/>
      <c r="J105" s="55"/>
      <c r="K105" s="55"/>
      <c r="L105" s="57"/>
      <c r="M105" s="57"/>
      <c r="N105" s="55"/>
      <c r="O105" s="50"/>
      <c r="P105" s="57"/>
      <c r="Q105" s="57"/>
      <c r="R105" s="55"/>
      <c r="S105" s="55"/>
      <c r="T105" s="57"/>
      <c r="U105" s="57"/>
      <c r="V105" s="53"/>
      <c r="W105" s="50"/>
      <c r="X105" s="50"/>
      <c r="Y105" s="50"/>
      <c r="Z105" s="50"/>
      <c r="AA105" s="50"/>
    </row>
    <row r="106" spans="1:27" s="29" customFormat="1" x14ac:dyDescent="0.2">
      <c r="A106" s="53"/>
      <c r="B106" s="55"/>
      <c r="C106" s="55"/>
      <c r="D106" s="50"/>
      <c r="E106" s="50"/>
      <c r="F106" s="55"/>
      <c r="G106" s="55"/>
      <c r="H106" s="50"/>
      <c r="I106" s="50"/>
      <c r="J106" s="55"/>
      <c r="K106" s="55"/>
      <c r="L106" s="50"/>
      <c r="M106" s="50"/>
      <c r="N106" s="55"/>
      <c r="O106" s="50"/>
      <c r="P106" s="50"/>
      <c r="Q106" s="50"/>
      <c r="R106" s="55"/>
      <c r="S106" s="55"/>
      <c r="T106" s="50"/>
      <c r="U106" s="50"/>
      <c r="V106" s="53"/>
      <c r="W106" s="50"/>
      <c r="X106" s="50"/>
      <c r="Y106" s="50"/>
      <c r="Z106" s="50"/>
      <c r="AA106" s="50"/>
    </row>
    <row r="107" spans="1:27" s="29" customFormat="1" x14ac:dyDescent="0.2">
      <c r="A107" s="53"/>
      <c r="B107" s="55"/>
      <c r="C107" s="55"/>
      <c r="D107" s="50"/>
      <c r="E107" s="50"/>
      <c r="F107" s="55"/>
      <c r="G107" s="55"/>
      <c r="H107" s="50"/>
      <c r="I107" s="50"/>
      <c r="J107" s="55"/>
      <c r="K107" s="55"/>
      <c r="L107" s="50"/>
      <c r="M107" s="50"/>
      <c r="N107" s="55"/>
      <c r="O107" s="50"/>
      <c r="P107" s="50"/>
      <c r="Q107" s="50"/>
      <c r="R107" s="55"/>
      <c r="S107" s="55"/>
      <c r="T107" s="50"/>
      <c r="U107" s="50"/>
      <c r="V107" s="53"/>
      <c r="W107" s="50"/>
      <c r="X107" s="50"/>
      <c r="Y107" s="50"/>
      <c r="Z107" s="50"/>
      <c r="AA107" s="50"/>
    </row>
    <row r="108" spans="1:27" s="29" customFormat="1" x14ac:dyDescent="0.2">
      <c r="A108" s="53"/>
      <c r="B108" s="55"/>
      <c r="C108" s="55"/>
      <c r="D108" s="50"/>
      <c r="E108" s="50"/>
      <c r="F108" s="55"/>
      <c r="G108" s="55"/>
      <c r="H108" s="50"/>
      <c r="I108" s="50"/>
      <c r="J108" s="55"/>
      <c r="K108" s="55"/>
      <c r="L108" s="50"/>
      <c r="M108" s="50"/>
      <c r="N108" s="55"/>
      <c r="O108" s="50"/>
      <c r="P108" s="50"/>
      <c r="Q108" s="50"/>
      <c r="R108" s="55"/>
      <c r="S108" s="55"/>
      <c r="T108" s="50"/>
      <c r="U108" s="50"/>
      <c r="V108" s="53"/>
      <c r="W108" s="50"/>
      <c r="X108" s="50"/>
      <c r="Y108" s="50"/>
      <c r="Z108" s="50"/>
      <c r="AA108" s="50"/>
    </row>
    <row r="109" spans="1:27" s="29" customFormat="1" x14ac:dyDescent="0.2">
      <c r="A109" s="53"/>
      <c r="B109" s="55"/>
      <c r="C109" s="55"/>
      <c r="D109" s="50"/>
      <c r="E109" s="50"/>
      <c r="F109" s="55"/>
      <c r="G109" s="55"/>
      <c r="H109" s="50"/>
      <c r="I109" s="50"/>
      <c r="J109" s="55"/>
      <c r="K109" s="55"/>
      <c r="L109" s="50"/>
      <c r="M109" s="50"/>
      <c r="N109" s="55"/>
      <c r="O109" s="50"/>
      <c r="P109" s="50"/>
      <c r="Q109" s="50"/>
      <c r="R109" s="55"/>
      <c r="S109" s="55"/>
      <c r="T109" s="50"/>
      <c r="U109" s="50"/>
      <c r="V109" s="53"/>
      <c r="W109" s="50"/>
      <c r="X109" s="50"/>
      <c r="Y109" s="50"/>
      <c r="Z109" s="50"/>
      <c r="AA109" s="50"/>
    </row>
    <row r="110" spans="1:27" s="29" customFormat="1" x14ac:dyDescent="0.2">
      <c r="A110" s="50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V110" s="50"/>
      <c r="W110" s="50"/>
      <c r="X110" s="50"/>
      <c r="Y110" s="50"/>
      <c r="Z110" s="50"/>
      <c r="AA110" s="50"/>
    </row>
    <row r="111" spans="1:27" s="29" customFormat="1" x14ac:dyDescent="0.2">
      <c r="A111" s="50"/>
      <c r="B111" s="50"/>
      <c r="C111" s="50"/>
      <c r="D111" s="50"/>
      <c r="E111" s="57"/>
      <c r="F111" s="50"/>
      <c r="G111" s="20"/>
      <c r="H111" s="50"/>
      <c r="I111" s="57"/>
      <c r="J111" s="50"/>
      <c r="K111" s="20"/>
      <c r="L111" s="50"/>
      <c r="M111" s="57"/>
      <c r="N111" s="50"/>
      <c r="O111" s="20"/>
      <c r="P111" s="50"/>
      <c r="Q111" s="57"/>
      <c r="R111" s="50"/>
      <c r="S111" s="20"/>
      <c r="T111" s="50"/>
      <c r="U111" s="57"/>
      <c r="V111" s="50"/>
      <c r="W111" s="50"/>
      <c r="X111" s="50"/>
      <c r="Y111" s="50"/>
      <c r="Z111" s="50"/>
      <c r="AA111" s="50"/>
    </row>
    <row r="112" spans="1:27" s="29" customFormat="1" x14ac:dyDescent="0.2">
      <c r="A112" s="53"/>
      <c r="B112" s="50"/>
      <c r="C112" s="50"/>
      <c r="D112" s="53"/>
      <c r="E112" s="53"/>
      <c r="F112" s="50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0"/>
      <c r="Z112" s="50"/>
      <c r="AA112" s="50"/>
    </row>
    <row r="113" spans="1:27" s="29" customFormat="1" x14ac:dyDescent="0.2">
      <c r="A113" s="50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</row>
    <row r="114" spans="1:27" s="29" customFormat="1" x14ac:dyDescent="0.2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V114" s="50"/>
      <c r="W114" s="50"/>
      <c r="X114" s="50"/>
      <c r="Y114" s="50"/>
      <c r="Z114" s="50"/>
      <c r="AA114" s="50"/>
    </row>
    <row r="115" spans="1:27" s="29" customFormat="1" x14ac:dyDescent="0.2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</row>
    <row r="116" spans="1:27" s="29" customFormat="1" ht="12.75" customHeight="1" x14ac:dyDescent="0.2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V116" s="50"/>
      <c r="W116" s="50"/>
      <c r="X116" s="50"/>
      <c r="Y116" s="50"/>
      <c r="Z116" s="50"/>
      <c r="AA116" s="50"/>
    </row>
    <row r="117" spans="1:27" s="29" customFormat="1" x14ac:dyDescent="0.2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</row>
    <row r="118" spans="1:27" s="29" customFormat="1" x14ac:dyDescent="0.2">
      <c r="A118" s="50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V118" s="50"/>
      <c r="W118" s="50"/>
      <c r="X118" s="50"/>
      <c r="Y118" s="50"/>
      <c r="Z118" s="50"/>
      <c r="AA118" s="50"/>
    </row>
    <row r="119" spans="1:27" s="29" customFormat="1" x14ac:dyDescent="0.2">
      <c r="A119" s="50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</row>
    <row r="120" spans="1:27" s="29" customFormat="1" x14ac:dyDescent="0.2">
      <c r="A120" s="50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V120" s="50"/>
      <c r="W120" s="50"/>
      <c r="X120" s="50"/>
      <c r="Y120" s="50"/>
      <c r="Z120" s="50"/>
      <c r="AA120" s="50"/>
    </row>
    <row r="121" spans="1:27" s="29" customFormat="1" x14ac:dyDescent="0.2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</row>
    <row r="122" spans="1:27" s="29" customFormat="1" x14ac:dyDescent="0.2">
      <c r="A122" s="50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V122" s="50"/>
      <c r="W122" s="50"/>
      <c r="X122" s="50"/>
      <c r="Y122" s="50"/>
      <c r="Z122" s="50"/>
      <c r="AA122" s="50"/>
    </row>
    <row r="123" spans="1:27" s="29" customFormat="1" x14ac:dyDescent="0.2">
      <c r="A123" s="50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</row>
    <row r="124" spans="1:27" s="29" customFormat="1" x14ac:dyDescent="0.2">
      <c r="A124" s="50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</row>
    <row r="125" spans="1:27" s="29" customFormat="1" x14ac:dyDescent="0.2">
      <c r="A125" s="50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</row>
    <row r="126" spans="1:27" s="29" customFormat="1" x14ac:dyDescent="0.2">
      <c r="A126" s="50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V126" s="50"/>
      <c r="W126" s="50"/>
      <c r="X126" s="50"/>
      <c r="Y126" s="50"/>
      <c r="Z126" s="50"/>
      <c r="AA126" s="50"/>
    </row>
    <row r="127" spans="1:27" s="29" customFormat="1" x14ac:dyDescent="0.2">
      <c r="A127" s="50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</row>
    <row r="128" spans="1:27" s="29" customFormat="1" x14ac:dyDescent="0.2">
      <c r="A128" s="50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V128" s="50"/>
      <c r="W128" s="50"/>
      <c r="X128" s="50"/>
      <c r="Y128" s="50"/>
      <c r="Z128" s="50"/>
      <c r="AA128" s="50"/>
    </row>
    <row r="129" spans="1:27" s="29" customFormat="1" x14ac:dyDescent="0.2">
      <c r="A129" s="50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</row>
    <row r="130" spans="1:27" s="29" customFormat="1" x14ac:dyDescent="0.2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V130" s="50"/>
      <c r="W130" s="50"/>
      <c r="X130" s="50"/>
      <c r="Y130" s="50"/>
      <c r="Z130" s="50"/>
      <c r="AA130" s="50"/>
    </row>
    <row r="131" spans="1:27" s="29" customFormat="1" x14ac:dyDescent="0.2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</row>
    <row r="132" spans="1:27" s="29" customFormat="1" x14ac:dyDescent="0.2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V132" s="50"/>
      <c r="W132" s="50"/>
      <c r="X132" s="50"/>
      <c r="Y132" s="50"/>
      <c r="Z132" s="50"/>
      <c r="AA132" s="50"/>
    </row>
    <row r="133" spans="1:27" s="29" customFormat="1" x14ac:dyDescent="0.2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</row>
    <row r="134" spans="1:27" s="29" customFormat="1" x14ac:dyDescent="0.2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V134" s="50"/>
      <c r="W134" s="50"/>
      <c r="X134" s="50"/>
      <c r="Y134" s="50"/>
      <c r="Z134" s="50"/>
      <c r="AA134" s="50"/>
    </row>
    <row r="135" spans="1:27" s="29" customFormat="1" x14ac:dyDescent="0.2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</row>
    <row r="136" spans="1:27" s="29" customFormat="1" x14ac:dyDescent="0.2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V136" s="50"/>
      <c r="W136" s="50"/>
      <c r="X136" s="50"/>
      <c r="Y136" s="50"/>
      <c r="Z136" s="50"/>
      <c r="AA136" s="50"/>
    </row>
    <row r="137" spans="1:27" s="29" customFormat="1" x14ac:dyDescent="0.2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</row>
    <row r="138" spans="1:27" s="29" customFormat="1" x14ac:dyDescent="0.2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V138" s="50"/>
      <c r="W138" s="50"/>
      <c r="X138" s="50"/>
      <c r="Y138" s="50"/>
      <c r="Z138" s="50"/>
      <c r="AA138" s="50"/>
    </row>
    <row r="139" spans="1:27" s="29" customFormat="1" x14ac:dyDescent="0.2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</row>
    <row r="140" spans="1:27" s="29" customFormat="1" x14ac:dyDescent="0.2">
      <c r="A140" s="50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50"/>
      <c r="W140" s="50"/>
      <c r="X140" s="50"/>
      <c r="Y140" s="50"/>
      <c r="Z140" s="50"/>
      <c r="AA140" s="50"/>
    </row>
    <row r="141" spans="1:27" s="29" customFormat="1" x14ac:dyDescent="0.2">
      <c r="A141" s="50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</row>
    <row r="142" spans="1:27" s="29" customFormat="1" x14ac:dyDescent="0.2">
      <c r="A142" s="50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V142" s="50"/>
      <c r="W142" s="50"/>
      <c r="X142" s="50"/>
      <c r="Y142" s="50"/>
      <c r="Z142" s="50"/>
      <c r="AA142" s="50"/>
    </row>
    <row r="143" spans="1:27" s="29" customFormat="1" x14ac:dyDescent="0.2">
      <c r="A143" s="50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</row>
    <row r="144" spans="1:27" s="29" customFormat="1" x14ac:dyDescent="0.2">
      <c r="A144" s="50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50"/>
      <c r="W144" s="50"/>
      <c r="X144" s="50"/>
      <c r="Y144" s="50"/>
      <c r="Z144" s="50"/>
      <c r="AA144" s="50"/>
    </row>
    <row r="145" spans="1:27" s="29" customFormat="1" x14ac:dyDescent="0.2">
      <c r="A145" s="50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</row>
    <row r="146" spans="1:27" s="29" customFormat="1" x14ac:dyDescent="0.2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V146" s="50"/>
      <c r="W146" s="50"/>
      <c r="X146" s="50"/>
      <c r="Y146" s="50"/>
      <c r="Z146" s="50"/>
      <c r="AA146" s="50"/>
    </row>
    <row r="147" spans="1:27" s="29" customFormat="1" x14ac:dyDescent="0.2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</row>
    <row r="148" spans="1:27" s="29" customFormat="1" x14ac:dyDescent="0.2">
      <c r="A148" s="50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V148" s="50"/>
      <c r="W148" s="50"/>
      <c r="X148" s="50"/>
      <c r="Y148" s="50"/>
      <c r="Z148" s="50"/>
      <c r="AA148" s="50"/>
    </row>
    <row r="149" spans="1:27" s="29" customFormat="1" x14ac:dyDescent="0.2">
      <c r="A149" s="50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</row>
    <row r="150" spans="1:27" s="29" customFormat="1" x14ac:dyDescent="0.2">
      <c r="A150" s="50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V150" s="50"/>
      <c r="W150" s="50"/>
      <c r="X150" s="50"/>
      <c r="Y150" s="50"/>
      <c r="Z150" s="50"/>
      <c r="AA150" s="50"/>
    </row>
    <row r="151" spans="1:27" s="29" customFormat="1" x14ac:dyDescent="0.2">
      <c r="A151" s="50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</row>
    <row r="152" spans="1:27" s="29" customFormat="1" x14ac:dyDescent="0.2">
      <c r="A152" s="50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V152" s="50"/>
      <c r="W152" s="50"/>
      <c r="X152" s="50"/>
      <c r="Y152" s="50"/>
      <c r="Z152" s="50"/>
      <c r="AA152" s="50"/>
    </row>
    <row r="153" spans="1:27" s="29" customFormat="1" x14ac:dyDescent="0.2">
      <c r="A153" s="50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</row>
    <row r="154" spans="1:27" s="29" customFormat="1" x14ac:dyDescent="0.2">
      <c r="A154" s="50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V154" s="50"/>
      <c r="W154" s="50"/>
      <c r="X154" s="50"/>
      <c r="Y154" s="50"/>
      <c r="Z154" s="50"/>
      <c r="AA154" s="50"/>
    </row>
    <row r="155" spans="1:27" s="29" customFormat="1" x14ac:dyDescent="0.2">
      <c r="A155" s="50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</row>
    <row r="156" spans="1:27" s="29" customFormat="1" x14ac:dyDescent="0.2">
      <c r="A156" s="50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V156" s="50"/>
      <c r="W156" s="50"/>
      <c r="X156" s="50"/>
      <c r="Y156" s="50"/>
      <c r="Z156" s="50"/>
      <c r="AA156" s="50"/>
    </row>
    <row r="157" spans="1:27" s="29" customFormat="1" x14ac:dyDescent="0.2"/>
    <row r="158" spans="1:27" s="29" customFormat="1" x14ac:dyDescent="0.2"/>
    <row r="159" spans="1:27" s="29" customFormat="1" x14ac:dyDescent="0.2"/>
    <row r="160" spans="1:27" s="29" customFormat="1" x14ac:dyDescent="0.2"/>
    <row r="161" s="29" customFormat="1" x14ac:dyDescent="0.2"/>
    <row r="162" s="29" customFormat="1" x14ac:dyDescent="0.2"/>
    <row r="163" s="29" customFormat="1" x14ac:dyDescent="0.2"/>
    <row r="164" s="29" customFormat="1" x14ac:dyDescent="0.2"/>
    <row r="165" s="29" customFormat="1" x14ac:dyDescent="0.2"/>
    <row r="166" s="29" customFormat="1" x14ac:dyDescent="0.2"/>
  </sheetData>
  <sheetCalcPr fullCalcOnLoad="1"/>
  <mergeCells count="5">
    <mergeCell ref="Q2:X2"/>
    <mergeCell ref="A6:A14"/>
    <mergeCell ref="W8:X8"/>
    <mergeCell ref="W9:X9"/>
    <mergeCell ref="V6:V14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6"/>
  <sheetViews>
    <sheetView workbookViewId="0">
      <selection activeCell="A6" sqref="A6:A14"/>
    </sheetView>
  </sheetViews>
  <sheetFormatPr defaultRowHeight="12.75" x14ac:dyDescent="0.2"/>
  <sheetData>
    <row r="1" spans="1:24" x14ac:dyDescent="0.2">
      <c r="A1" s="381"/>
      <c r="B1" s="381">
        <v>111</v>
      </c>
      <c r="C1" s="381">
        <v>112</v>
      </c>
      <c r="D1" s="381"/>
      <c r="E1" s="381"/>
      <c r="F1" s="381"/>
      <c r="G1" s="381"/>
      <c r="H1" s="381"/>
      <c r="I1" s="381"/>
      <c r="J1" s="381"/>
      <c r="K1" s="381"/>
      <c r="L1" s="381"/>
      <c r="M1" s="381"/>
      <c r="N1" s="381"/>
      <c r="O1" s="381"/>
      <c r="P1" s="381"/>
      <c r="Q1" s="381"/>
      <c r="R1" s="381"/>
      <c r="S1" s="381"/>
      <c r="T1" s="381"/>
      <c r="U1" s="381"/>
      <c r="V1" s="381"/>
      <c r="W1" s="381"/>
      <c r="X1" s="381"/>
    </row>
    <row r="2" spans="1:24" ht="18.75" x14ac:dyDescent="0.3">
      <c r="A2" s="154" t="s">
        <v>20</v>
      </c>
      <c r="B2" s="154"/>
      <c r="C2" s="154"/>
      <c r="D2" s="154"/>
      <c r="E2" s="154"/>
      <c r="F2" s="132"/>
      <c r="G2" s="65" t="str">
        <f>CONCATENATE(TEXT(Данные!$B$1,"ДД ММММ ГГГГ"), "   г.")</f>
        <v>20 Декабрь 2023   г.</v>
      </c>
      <c r="H2" s="132"/>
      <c r="I2" s="155"/>
      <c r="J2" s="126"/>
      <c r="K2" s="156" t="s">
        <v>25</v>
      </c>
      <c r="L2" s="157"/>
      <c r="M2" s="158"/>
      <c r="N2" s="158"/>
      <c r="O2" s="126"/>
      <c r="P2" s="154" t="s">
        <v>84</v>
      </c>
      <c r="Q2" s="429" t="s">
        <v>85</v>
      </c>
      <c r="R2" s="422"/>
      <c r="S2" s="422"/>
      <c r="T2" s="422"/>
      <c r="U2" s="422"/>
      <c r="V2" s="422"/>
      <c r="W2" s="422"/>
      <c r="X2" s="422"/>
    </row>
    <row r="3" spans="1:24" x14ac:dyDescent="0.2">
      <c r="A3" s="126"/>
      <c r="B3" s="126"/>
      <c r="C3" s="126"/>
      <c r="D3" s="126"/>
      <c r="E3" s="126"/>
      <c r="F3" s="159" t="s">
        <v>21</v>
      </c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6"/>
      <c r="T3" s="126"/>
      <c r="U3" s="159" t="s">
        <v>23</v>
      </c>
      <c r="V3" s="126"/>
      <c r="W3" s="126"/>
      <c r="X3" s="126"/>
    </row>
    <row r="4" spans="1:24" ht="19.5" x14ac:dyDescent="0.35">
      <c r="A4" s="126" t="s">
        <v>16</v>
      </c>
      <c r="B4" s="132"/>
      <c r="C4" s="160" t="s">
        <v>220</v>
      </c>
      <c r="D4" s="132"/>
      <c r="E4" s="132"/>
      <c r="F4" s="132"/>
      <c r="G4" s="132"/>
      <c r="H4" s="132"/>
      <c r="I4" s="132"/>
      <c r="J4" s="126"/>
      <c r="K4" s="154" t="s">
        <v>24</v>
      </c>
      <c r="L4" s="126"/>
      <c r="M4" s="126"/>
      <c r="N4" s="132"/>
      <c r="O4" s="161">
        <v>10</v>
      </c>
      <c r="P4" s="132"/>
      <c r="Q4" s="154" t="s">
        <v>26</v>
      </c>
      <c r="R4" s="126"/>
      <c r="S4" s="126"/>
      <c r="T4" s="126"/>
      <c r="U4" s="126"/>
      <c r="V4" s="126"/>
      <c r="W4" s="126"/>
      <c r="X4" s="126"/>
    </row>
    <row r="5" spans="1:24" ht="13.5" thickBot="1" x14ac:dyDescent="0.25">
      <c r="A5" s="126"/>
      <c r="B5" s="159" t="s">
        <v>19</v>
      </c>
      <c r="C5" s="126"/>
      <c r="D5" s="126"/>
      <c r="E5" s="126"/>
      <c r="F5" s="126"/>
      <c r="G5" s="126"/>
      <c r="H5" s="126"/>
      <c r="I5" s="126"/>
      <c r="J5" s="126"/>
      <c r="K5" s="154"/>
      <c r="L5" s="154"/>
      <c r="M5" s="126"/>
      <c r="N5" s="162"/>
      <c r="O5" s="163"/>
      <c r="P5" s="162"/>
      <c r="Q5" s="126"/>
      <c r="R5" s="126"/>
      <c r="S5" s="126"/>
      <c r="T5" s="126"/>
      <c r="U5" s="126"/>
      <c r="V5" s="126"/>
      <c r="W5" s="126" t="s">
        <v>2</v>
      </c>
      <c r="X5" s="126"/>
    </row>
    <row r="6" spans="1:24" x14ac:dyDescent="0.2">
      <c r="A6" s="409" t="s">
        <v>76</v>
      </c>
      <c r="B6" s="164" t="s">
        <v>17</v>
      </c>
      <c r="C6" s="165"/>
      <c r="D6" s="166">
        <v>12</v>
      </c>
      <c r="E6" s="167"/>
      <c r="F6" s="164" t="s">
        <v>17</v>
      </c>
      <c r="G6" s="165"/>
      <c r="H6" s="166" t="s">
        <v>2</v>
      </c>
      <c r="I6" s="167"/>
      <c r="J6" s="164" t="s">
        <v>17</v>
      </c>
      <c r="K6" s="165"/>
      <c r="L6" s="166" t="s">
        <v>2</v>
      </c>
      <c r="M6" s="167"/>
      <c r="N6" s="164" t="s">
        <v>17</v>
      </c>
      <c r="O6" s="165"/>
      <c r="P6" s="166" t="s">
        <v>2</v>
      </c>
      <c r="Q6" s="167"/>
      <c r="R6" s="164" t="s">
        <v>17</v>
      </c>
      <c r="S6" s="165"/>
      <c r="T6" s="166" t="s">
        <v>2</v>
      </c>
      <c r="U6" s="166"/>
      <c r="V6" s="409" t="s">
        <v>76</v>
      </c>
      <c r="W6" s="165" t="s">
        <v>2</v>
      </c>
      <c r="X6" s="168"/>
    </row>
    <row r="7" spans="1:24" x14ac:dyDescent="0.2">
      <c r="A7" s="410"/>
      <c r="B7" s="169" t="s">
        <v>18</v>
      </c>
      <c r="C7" s="162"/>
      <c r="D7" s="162"/>
      <c r="E7" s="170"/>
      <c r="F7" s="169" t="s">
        <v>18</v>
      </c>
      <c r="G7" s="162"/>
      <c r="H7" s="162"/>
      <c r="I7" s="170"/>
      <c r="J7" s="169" t="s">
        <v>18</v>
      </c>
      <c r="K7" s="162"/>
      <c r="L7" s="162"/>
      <c r="M7" s="170"/>
      <c r="N7" s="169" t="s">
        <v>18</v>
      </c>
      <c r="O7" s="162"/>
      <c r="P7" s="162"/>
      <c r="Q7" s="170"/>
      <c r="R7" s="169" t="s">
        <v>18</v>
      </c>
      <c r="S7" s="162"/>
      <c r="T7" s="162"/>
      <c r="U7" s="162"/>
      <c r="V7" s="410"/>
      <c r="W7" s="162"/>
      <c r="X7" s="170"/>
    </row>
    <row r="8" spans="1:24" x14ac:dyDescent="0.2">
      <c r="A8" s="410"/>
      <c r="B8" s="17"/>
      <c r="C8" s="132" t="s">
        <v>221</v>
      </c>
      <c r="D8" s="132"/>
      <c r="E8" s="172"/>
      <c r="F8" s="171"/>
      <c r="G8" s="132"/>
      <c r="H8" s="132" t="s">
        <v>2</v>
      </c>
      <c r="I8" s="172"/>
      <c r="J8" s="171"/>
      <c r="K8" s="132"/>
      <c r="L8" s="132"/>
      <c r="M8" s="172"/>
      <c r="N8" s="171"/>
      <c r="O8" s="132"/>
      <c r="P8" s="132"/>
      <c r="Q8" s="172"/>
      <c r="R8" s="171"/>
      <c r="S8" s="132"/>
      <c r="T8" s="132"/>
      <c r="U8" s="132"/>
      <c r="V8" s="410"/>
      <c r="W8" s="426" t="s">
        <v>61</v>
      </c>
      <c r="X8" s="427"/>
    </row>
    <row r="9" spans="1:24" x14ac:dyDescent="0.2">
      <c r="A9" s="410"/>
      <c r="B9" s="173" t="s">
        <v>15</v>
      </c>
      <c r="C9" s="132"/>
      <c r="D9" s="174"/>
      <c r="E9" s="175"/>
      <c r="F9" s="173" t="s">
        <v>15</v>
      </c>
      <c r="G9" s="174" t="s">
        <v>2</v>
      </c>
      <c r="H9" s="174" t="s">
        <v>2</v>
      </c>
      <c r="I9" s="175"/>
      <c r="J9" s="173" t="s">
        <v>15</v>
      </c>
      <c r="K9" s="174" t="s">
        <v>2</v>
      </c>
      <c r="L9" s="174"/>
      <c r="M9" s="175"/>
      <c r="N9" s="173" t="s">
        <v>15</v>
      </c>
      <c r="O9" s="174" t="s">
        <v>2</v>
      </c>
      <c r="P9" s="174"/>
      <c r="Q9" s="175"/>
      <c r="R9" s="173" t="s">
        <v>15</v>
      </c>
      <c r="S9" s="174" t="s">
        <v>2</v>
      </c>
      <c r="T9" s="174"/>
      <c r="U9" s="174"/>
      <c r="V9" s="410"/>
      <c r="W9" s="426" t="s">
        <v>62</v>
      </c>
      <c r="X9" s="427"/>
    </row>
    <row r="10" spans="1:24" x14ac:dyDescent="0.2">
      <c r="A10" s="410"/>
      <c r="B10" s="171" t="s">
        <v>14</v>
      </c>
      <c r="C10" s="132"/>
      <c r="D10" s="174">
        <v>180</v>
      </c>
      <c r="E10" s="176">
        <v>4000</v>
      </c>
      <c r="F10" s="171" t="s">
        <v>14</v>
      </c>
      <c r="G10" s="132"/>
      <c r="H10" s="177">
        <v>0</v>
      </c>
      <c r="I10" s="176">
        <v>80</v>
      </c>
      <c r="J10" s="171" t="s">
        <v>14</v>
      </c>
      <c r="K10" s="132"/>
      <c r="L10" s="174">
        <v>0</v>
      </c>
      <c r="M10" s="176">
        <v>2000</v>
      </c>
      <c r="N10" s="171" t="s">
        <v>14</v>
      </c>
      <c r="O10" s="132"/>
      <c r="P10" s="174">
        <v>0</v>
      </c>
      <c r="Q10" s="176">
        <v>2000</v>
      </c>
      <c r="R10" s="171" t="s">
        <v>14</v>
      </c>
      <c r="S10" s="132"/>
      <c r="T10" s="174">
        <v>0</v>
      </c>
      <c r="U10" s="177">
        <v>1000</v>
      </c>
      <c r="V10" s="410"/>
      <c r="W10" s="162" t="s">
        <v>2</v>
      </c>
      <c r="X10" s="178">
        <v>4000</v>
      </c>
    </row>
    <row r="11" spans="1:24" x14ac:dyDescent="0.2">
      <c r="A11" s="410"/>
      <c r="B11" s="173" t="s">
        <v>7</v>
      </c>
      <c r="C11" s="179"/>
      <c r="D11" s="180" t="s">
        <v>9</v>
      </c>
      <c r="E11" s="181"/>
      <c r="F11" s="173" t="s">
        <v>7</v>
      </c>
      <c r="G11" s="179"/>
      <c r="H11" s="180" t="s">
        <v>9</v>
      </c>
      <c r="I11" s="181"/>
      <c r="J11" s="173" t="s">
        <v>7</v>
      </c>
      <c r="K11" s="179"/>
      <c r="L11" s="180" t="s">
        <v>9</v>
      </c>
      <c r="M11" s="181"/>
      <c r="N11" s="173" t="s">
        <v>7</v>
      </c>
      <c r="O11" s="179"/>
      <c r="P11" s="180" t="s">
        <v>9</v>
      </c>
      <c r="Q11" s="181"/>
      <c r="R11" s="173" t="s">
        <v>7</v>
      </c>
      <c r="S11" s="179"/>
      <c r="T11" s="180" t="s">
        <v>9</v>
      </c>
      <c r="U11" s="182"/>
      <c r="V11" s="410"/>
      <c r="W11" s="162" t="s">
        <v>2</v>
      </c>
      <c r="X11" s="170"/>
    </row>
    <row r="12" spans="1:24" ht="13.5" thickBot="1" x14ac:dyDescent="0.25">
      <c r="A12" s="410"/>
      <c r="B12" s="171" t="s">
        <v>8</v>
      </c>
      <c r="C12" s="183"/>
      <c r="D12" s="118"/>
      <c r="E12" s="172"/>
      <c r="F12" s="171" t="s">
        <v>8</v>
      </c>
      <c r="G12" s="183"/>
      <c r="H12" s="118"/>
      <c r="I12" s="172"/>
      <c r="J12" s="171" t="s">
        <v>8</v>
      </c>
      <c r="K12" s="183"/>
      <c r="L12" s="118"/>
      <c r="M12" s="172"/>
      <c r="N12" s="171" t="s">
        <v>8</v>
      </c>
      <c r="O12" s="183"/>
      <c r="P12" s="118"/>
      <c r="Q12" s="172"/>
      <c r="R12" s="171" t="s">
        <v>8</v>
      </c>
      <c r="S12" s="183"/>
      <c r="T12" s="118"/>
      <c r="U12" s="132"/>
      <c r="V12" s="410"/>
      <c r="W12" s="184"/>
      <c r="X12" s="185"/>
    </row>
    <row r="13" spans="1:24" x14ac:dyDescent="0.2">
      <c r="A13" s="410"/>
      <c r="B13" s="107" t="s">
        <v>3</v>
      </c>
      <c r="C13" s="105" t="s">
        <v>5</v>
      </c>
      <c r="D13" s="105" t="s">
        <v>10</v>
      </c>
      <c r="E13" s="106" t="s">
        <v>12</v>
      </c>
      <c r="F13" s="107" t="s">
        <v>3</v>
      </c>
      <c r="G13" s="105" t="s">
        <v>5</v>
      </c>
      <c r="H13" s="105" t="s">
        <v>10</v>
      </c>
      <c r="I13" s="106" t="s">
        <v>12</v>
      </c>
      <c r="J13" s="107" t="s">
        <v>3</v>
      </c>
      <c r="K13" s="105" t="s">
        <v>5</v>
      </c>
      <c r="L13" s="105" t="s">
        <v>10</v>
      </c>
      <c r="M13" s="106" t="s">
        <v>12</v>
      </c>
      <c r="N13" s="107" t="s">
        <v>3</v>
      </c>
      <c r="O13" s="105" t="s">
        <v>5</v>
      </c>
      <c r="P13" s="105" t="s">
        <v>10</v>
      </c>
      <c r="Q13" s="106" t="s">
        <v>12</v>
      </c>
      <c r="R13" s="107" t="s">
        <v>3</v>
      </c>
      <c r="S13" s="105" t="s">
        <v>5</v>
      </c>
      <c r="T13" s="105" t="s">
        <v>10</v>
      </c>
      <c r="U13" s="186" t="s">
        <v>12</v>
      </c>
      <c r="V13" s="410"/>
      <c r="W13" s="187" t="s">
        <v>10</v>
      </c>
      <c r="X13" s="188" t="s">
        <v>12</v>
      </c>
    </row>
    <row r="14" spans="1:24" ht="13.5" thickBot="1" x14ac:dyDescent="0.25">
      <c r="A14" s="410"/>
      <c r="B14" s="189" t="s">
        <v>4</v>
      </c>
      <c r="C14" s="190" t="s">
        <v>6</v>
      </c>
      <c r="D14" s="190" t="s">
        <v>11</v>
      </c>
      <c r="E14" s="188" t="s">
        <v>13</v>
      </c>
      <c r="F14" s="189" t="s">
        <v>4</v>
      </c>
      <c r="G14" s="190" t="s">
        <v>6</v>
      </c>
      <c r="H14" s="190" t="s">
        <v>11</v>
      </c>
      <c r="I14" s="188" t="s">
        <v>13</v>
      </c>
      <c r="J14" s="189" t="s">
        <v>4</v>
      </c>
      <c r="K14" s="190" t="s">
        <v>6</v>
      </c>
      <c r="L14" s="190" t="s">
        <v>11</v>
      </c>
      <c r="M14" s="188" t="s">
        <v>13</v>
      </c>
      <c r="N14" s="189" t="s">
        <v>4</v>
      </c>
      <c r="O14" s="190" t="s">
        <v>6</v>
      </c>
      <c r="P14" s="190" t="s">
        <v>11</v>
      </c>
      <c r="Q14" s="188" t="s">
        <v>13</v>
      </c>
      <c r="R14" s="189" t="s">
        <v>4</v>
      </c>
      <c r="S14" s="190" t="s">
        <v>6</v>
      </c>
      <c r="T14" s="190" t="s">
        <v>11</v>
      </c>
      <c r="U14" s="191" t="s">
        <v>13</v>
      </c>
      <c r="V14" s="410"/>
      <c r="W14" s="187" t="s">
        <v>11</v>
      </c>
      <c r="X14" s="188" t="s">
        <v>13</v>
      </c>
    </row>
    <row r="15" spans="1:24" x14ac:dyDescent="0.2">
      <c r="A15" s="321">
        <f ca="1">INDIRECT(ADDRESS(Данные!$A7,4,1,1,"Данные"), 1)</f>
        <v>45280</v>
      </c>
      <c r="B15" s="120">
        <f ca="1">ROUND(INDIRECT(ADDRESS(Данные!$A7,B$1,1,1,"Данные"), 1),2)</f>
        <v>2890.58</v>
      </c>
      <c r="C15" s="347">
        <f ca="1">ROUND(INDIRECT(ADDRESS(Данные!$A7,C$1,1,1,"Данные"), 1),2)</f>
        <v>4513.76</v>
      </c>
      <c r="D15" s="121"/>
      <c r="E15" s="122"/>
      <c r="F15" s="192"/>
      <c r="G15" s="120"/>
      <c r="H15" s="121" t="s">
        <v>2</v>
      </c>
      <c r="I15" s="124" t="s">
        <v>2</v>
      </c>
      <c r="J15" s="119"/>
      <c r="K15" s="120"/>
      <c r="L15" s="121" t="s">
        <v>2</v>
      </c>
      <c r="M15" s="122" t="s">
        <v>2</v>
      </c>
      <c r="N15" s="192"/>
      <c r="O15" s="121"/>
      <c r="P15" s="121" t="s">
        <v>2</v>
      </c>
      <c r="Q15" s="124" t="s">
        <v>2</v>
      </c>
      <c r="R15" s="119"/>
      <c r="S15" s="120"/>
      <c r="T15" s="121" t="s">
        <v>2</v>
      </c>
      <c r="U15" s="122" t="s">
        <v>2</v>
      </c>
      <c r="V15" s="125">
        <f ca="1">$A15</f>
        <v>45280</v>
      </c>
      <c r="W15" s="334" t="s">
        <v>2</v>
      </c>
      <c r="X15" s="167" t="s">
        <v>2</v>
      </c>
    </row>
    <row r="16" spans="1:24" x14ac:dyDescent="0.2">
      <c r="A16" s="324">
        <f ca="1">INDIRECT(ADDRESS(Данные!$A8,4,1,1,"Данные"), 1)</f>
        <v>45280.020833333336</v>
      </c>
      <c r="B16" s="353">
        <f ca="1">ROUND(INDIRECT(ADDRESS(Данные!$A8,B$1,1,1,"Данные"), 1),2)</f>
        <v>2890.67</v>
      </c>
      <c r="C16" s="353">
        <f ca="1">ROUND(INDIRECT(ADDRESS(Данные!$A8,C$1,1,1,"Данные"), 1),2)</f>
        <v>4513.8</v>
      </c>
      <c r="D16" s="152">
        <f ca="1">(B16-B15)*D$10</f>
        <v>16.200000000026193</v>
      </c>
      <c r="E16" s="196">
        <f ca="1">(C16-C15)*D$10</f>
        <v>7.1999999999934516</v>
      </c>
      <c r="F16" s="123"/>
      <c r="G16" s="129"/>
      <c r="H16" s="128"/>
      <c r="I16" s="264"/>
      <c r="J16" s="127"/>
      <c r="K16" s="129"/>
      <c r="L16" s="128"/>
      <c r="M16" s="292"/>
      <c r="N16" s="123"/>
      <c r="O16" s="128"/>
      <c r="P16" s="128"/>
      <c r="Q16" s="264"/>
      <c r="R16" s="127"/>
      <c r="S16" s="129"/>
      <c r="T16" s="128"/>
      <c r="U16" s="292"/>
      <c r="V16" s="294">
        <f t="shared" ref="V16:V63" ca="1" si="0">$A16</f>
        <v>45280.020833333336</v>
      </c>
      <c r="W16" s="335">
        <f ca="1">D16+H16+L16+P16+T16</f>
        <v>16.200000000026193</v>
      </c>
      <c r="X16" s="197">
        <f ca="1">E16+I16+M16+Q16+U16</f>
        <v>7.1999999999934516</v>
      </c>
    </row>
    <row r="17" spans="1:24" x14ac:dyDescent="0.2">
      <c r="A17" s="324">
        <f ca="1">INDIRECT(ADDRESS(Данные!$A9,4,1,1,"Данные"), 1)</f>
        <v>45280.041666666664</v>
      </c>
      <c r="B17" s="353">
        <f ca="1">ROUND(INDIRECT(ADDRESS(Данные!$A9,B$1,1,1,"Данные"), 1),2)</f>
        <v>2890.74</v>
      </c>
      <c r="C17" s="353">
        <f ca="1">ROUND(INDIRECT(ADDRESS(Данные!$A9,C$1,1,1,"Данные"), 1),2)</f>
        <v>4513.8500000000004</v>
      </c>
      <c r="D17" s="152">
        <f ca="1">(B17-B15)*D$10</f>
        <v>28.799999999973807</v>
      </c>
      <c r="E17" s="196">
        <f ca="1">(C17-C15)*D$10</f>
        <v>16.200000000026193</v>
      </c>
      <c r="F17" s="123"/>
      <c r="G17" s="129"/>
      <c r="H17" s="152">
        <f>(F17-F15)*H10</f>
        <v>0</v>
      </c>
      <c r="I17" s="195">
        <f>(G17-G15)*I10</f>
        <v>0</v>
      </c>
      <c r="J17" s="127"/>
      <c r="K17" s="129"/>
      <c r="L17" s="152">
        <f>(J17-J15)*L10</f>
        <v>0</v>
      </c>
      <c r="M17" s="196">
        <f>(K17-K15)*M10</f>
        <v>0</v>
      </c>
      <c r="N17" s="123"/>
      <c r="O17" s="128"/>
      <c r="P17" s="152">
        <f>(N17-N15)*P10</f>
        <v>0</v>
      </c>
      <c r="Q17" s="195">
        <f>(O17-O15)*Q10</f>
        <v>0</v>
      </c>
      <c r="R17" s="127"/>
      <c r="S17" s="129"/>
      <c r="T17" s="152">
        <f>(R17-R15)*T10</f>
        <v>0</v>
      </c>
      <c r="U17" s="196">
        <f>(S17-S15)*U10</f>
        <v>0</v>
      </c>
      <c r="V17" s="294">
        <f t="shared" ca="1" si="0"/>
        <v>45280.041666666664</v>
      </c>
      <c r="W17" s="335">
        <f t="shared" ref="W17:X63" ca="1" si="1">D17+H17+L17+P17+T17</f>
        <v>28.799999999973807</v>
      </c>
      <c r="X17" s="197">
        <f t="shared" ca="1" si="1"/>
        <v>16.200000000026193</v>
      </c>
    </row>
    <row r="18" spans="1:24" x14ac:dyDescent="0.2">
      <c r="A18" s="324">
        <f ca="1">INDIRECT(ADDRESS(Данные!$A10,4,1,1,"Данные"), 1)</f>
        <v>45280.0625</v>
      </c>
      <c r="B18" s="353">
        <f ca="1">ROUND(INDIRECT(ADDRESS(Данные!$A10,B$1,1,1,"Данные"), 1),2)</f>
        <v>2890.83</v>
      </c>
      <c r="C18" s="353">
        <f ca="1">ROUND(INDIRECT(ADDRESS(Данные!$A10,C$1,1,1,"Данные"), 1),2)</f>
        <v>4513.8900000000003</v>
      </c>
      <c r="D18" s="152">
        <f ca="1">(B18-B17)*D$10</f>
        <v>16.200000000026193</v>
      </c>
      <c r="E18" s="196">
        <f ca="1">(C18-C17)*D$10</f>
        <v>7.1999999999934516</v>
      </c>
      <c r="F18" s="123"/>
      <c r="G18" s="129"/>
      <c r="H18" s="152"/>
      <c r="I18" s="195"/>
      <c r="J18" s="127"/>
      <c r="K18" s="129"/>
      <c r="L18" s="152"/>
      <c r="M18" s="196"/>
      <c r="N18" s="123"/>
      <c r="O18" s="128"/>
      <c r="P18" s="152"/>
      <c r="Q18" s="195"/>
      <c r="R18" s="127"/>
      <c r="S18" s="129"/>
      <c r="T18" s="152"/>
      <c r="U18" s="196"/>
      <c r="V18" s="294">
        <f t="shared" ca="1" si="0"/>
        <v>45280.0625</v>
      </c>
      <c r="W18" s="335">
        <f t="shared" ca="1" si="1"/>
        <v>16.200000000026193</v>
      </c>
      <c r="X18" s="197">
        <f t="shared" ca="1" si="1"/>
        <v>7.1999999999934516</v>
      </c>
    </row>
    <row r="19" spans="1:24" x14ac:dyDescent="0.2">
      <c r="A19" s="324">
        <f ca="1">INDIRECT(ADDRESS(Данные!$A11,4,1,1,"Данные"), 1)</f>
        <v>45280.083333333336</v>
      </c>
      <c r="B19" s="353">
        <f ca="1">ROUND(INDIRECT(ADDRESS(Данные!$A11,B$1,1,1,"Данные"), 1),2)</f>
        <v>2890.91</v>
      </c>
      <c r="C19" s="353">
        <f ca="1">ROUND(INDIRECT(ADDRESS(Данные!$A11,C$1,1,1,"Данные"), 1),2)</f>
        <v>4513.9399999999996</v>
      </c>
      <c r="D19" s="152">
        <f ca="1">(B19-B17)*D$10</f>
        <v>30.600000000013097</v>
      </c>
      <c r="E19" s="196">
        <f ca="1">(C19-C17)*D$10</f>
        <v>16.199999999862484</v>
      </c>
      <c r="F19" s="123"/>
      <c r="G19" s="129"/>
      <c r="H19" s="152">
        <f>(F19-F17)*H10</f>
        <v>0</v>
      </c>
      <c r="I19" s="195">
        <f>(G19-G17)*I10</f>
        <v>0</v>
      </c>
      <c r="J19" s="127"/>
      <c r="K19" s="129"/>
      <c r="L19" s="152">
        <f>(J19-J17)*L10</f>
        <v>0</v>
      </c>
      <c r="M19" s="196">
        <f>(K19-K17)*M10</f>
        <v>0</v>
      </c>
      <c r="N19" s="123"/>
      <c r="O19" s="128"/>
      <c r="P19" s="152">
        <f>(N19-N17)*P10</f>
        <v>0</v>
      </c>
      <c r="Q19" s="195">
        <f>(O19-O17)*Q10</f>
        <v>0</v>
      </c>
      <c r="R19" s="127"/>
      <c r="S19" s="129"/>
      <c r="T19" s="152">
        <f>(R19-R17)*T10</f>
        <v>0</v>
      </c>
      <c r="U19" s="196">
        <f>(S19-S17)*U10</f>
        <v>0</v>
      </c>
      <c r="V19" s="294">
        <f t="shared" ca="1" si="0"/>
        <v>45280.083333333336</v>
      </c>
      <c r="W19" s="335">
        <f t="shared" ca="1" si="1"/>
        <v>30.600000000013097</v>
      </c>
      <c r="X19" s="197">
        <f t="shared" ca="1" si="1"/>
        <v>16.199999999862484</v>
      </c>
    </row>
    <row r="20" spans="1:24" x14ac:dyDescent="0.2">
      <c r="A20" s="324">
        <f ca="1">INDIRECT(ADDRESS(Данные!$A12,4,1,1,"Данные"), 1)</f>
        <v>45280.104166666664</v>
      </c>
      <c r="B20" s="353">
        <f ca="1">ROUND(INDIRECT(ADDRESS(Данные!$A12,B$1,1,1,"Данные"), 1),2)</f>
        <v>2890.99</v>
      </c>
      <c r="C20" s="353">
        <f ca="1">ROUND(INDIRECT(ADDRESS(Данные!$A12,C$1,1,1,"Данные"), 1),2)</f>
        <v>4513.99</v>
      </c>
      <c r="D20" s="152">
        <f ca="1">(B20-B19)*D$10</f>
        <v>14.399999999986903</v>
      </c>
      <c r="E20" s="196">
        <f ca="1">(C20-C19)*D$10</f>
        <v>9.0000000000327418</v>
      </c>
      <c r="F20" s="123"/>
      <c r="G20" s="129"/>
      <c r="H20" s="152"/>
      <c r="I20" s="195"/>
      <c r="J20" s="127"/>
      <c r="K20" s="129"/>
      <c r="L20" s="152"/>
      <c r="M20" s="196"/>
      <c r="N20" s="123"/>
      <c r="O20" s="128"/>
      <c r="P20" s="152"/>
      <c r="Q20" s="195"/>
      <c r="R20" s="127"/>
      <c r="S20" s="129"/>
      <c r="T20" s="152"/>
      <c r="U20" s="196"/>
      <c r="V20" s="294">
        <f t="shared" ca="1" si="0"/>
        <v>45280.104166666664</v>
      </c>
      <c r="W20" s="335">
        <f t="shared" ca="1" si="1"/>
        <v>14.399999999986903</v>
      </c>
      <c r="X20" s="197">
        <f t="shared" ca="1" si="1"/>
        <v>9.0000000000327418</v>
      </c>
    </row>
    <row r="21" spans="1:24" x14ac:dyDescent="0.2">
      <c r="A21" s="324">
        <f ca="1">INDIRECT(ADDRESS(Данные!$A13,4,1,1,"Данные"), 1)</f>
        <v>45280.125</v>
      </c>
      <c r="B21" s="353">
        <f ca="1">ROUND(INDIRECT(ADDRESS(Данные!$A13,B$1,1,1,"Данные"), 1),2)</f>
        <v>2891.07</v>
      </c>
      <c r="C21" s="353">
        <f ca="1">ROUND(INDIRECT(ADDRESS(Данные!$A13,C$1,1,1,"Данные"), 1),2)</f>
        <v>4514.03</v>
      </c>
      <c r="D21" s="152">
        <f ca="1">(B21-B19)*D$10</f>
        <v>28.800000000055661</v>
      </c>
      <c r="E21" s="196">
        <f ca="1">(C21-C19)*D$10</f>
        <v>16.200000000026193</v>
      </c>
      <c r="F21" s="123"/>
      <c r="G21" s="129"/>
      <c r="H21" s="152">
        <f>(F21-F19)*H10</f>
        <v>0</v>
      </c>
      <c r="I21" s="195">
        <f>(G21-G19)*I10</f>
        <v>0</v>
      </c>
      <c r="J21" s="127"/>
      <c r="K21" s="129"/>
      <c r="L21" s="152">
        <f>(J21-J19)*L10</f>
        <v>0</v>
      </c>
      <c r="M21" s="196">
        <f>(K21-K19)*M10</f>
        <v>0</v>
      </c>
      <c r="N21" s="123"/>
      <c r="O21" s="128"/>
      <c r="P21" s="152">
        <f>(N21-N19)*P10</f>
        <v>0</v>
      </c>
      <c r="Q21" s="195">
        <f>(O21-O19)*Q10</f>
        <v>0</v>
      </c>
      <c r="R21" s="127"/>
      <c r="S21" s="129"/>
      <c r="T21" s="152">
        <f>(R21-R19)*T10</f>
        <v>0</v>
      </c>
      <c r="U21" s="196">
        <f>(S21-S19)*U10</f>
        <v>0</v>
      </c>
      <c r="V21" s="294">
        <f t="shared" ca="1" si="0"/>
        <v>45280.125</v>
      </c>
      <c r="W21" s="335">
        <f t="shared" ca="1" si="1"/>
        <v>28.800000000055661</v>
      </c>
      <c r="X21" s="197">
        <f t="shared" ca="1" si="1"/>
        <v>16.200000000026193</v>
      </c>
    </row>
    <row r="22" spans="1:24" x14ac:dyDescent="0.2">
      <c r="A22" s="324">
        <f ca="1">INDIRECT(ADDRESS(Данные!$A14,4,1,1,"Данные"), 1)</f>
        <v>45280.145833333336</v>
      </c>
      <c r="B22" s="353">
        <f ca="1">ROUND(INDIRECT(ADDRESS(Данные!$A14,B$1,1,1,"Данные"), 1),2)</f>
        <v>2891.15</v>
      </c>
      <c r="C22" s="353">
        <f ca="1">ROUND(INDIRECT(ADDRESS(Данные!$A14,C$1,1,1,"Данные"), 1),2)</f>
        <v>4514.08</v>
      </c>
      <c r="D22" s="152">
        <f ca="1">(B22-B21)*D$10</f>
        <v>14.399999999986903</v>
      </c>
      <c r="E22" s="196">
        <f ca="1">(C22-C21)*D$10</f>
        <v>9.0000000000327418</v>
      </c>
      <c r="F22" s="123"/>
      <c r="G22" s="129"/>
      <c r="H22" s="152"/>
      <c r="I22" s="195"/>
      <c r="J22" s="127"/>
      <c r="K22" s="129"/>
      <c r="L22" s="152"/>
      <c r="M22" s="196"/>
      <c r="N22" s="123"/>
      <c r="O22" s="128"/>
      <c r="P22" s="152"/>
      <c r="Q22" s="195"/>
      <c r="R22" s="127"/>
      <c r="S22" s="129"/>
      <c r="T22" s="152"/>
      <c r="U22" s="196"/>
      <c r="V22" s="294">
        <f t="shared" ca="1" si="0"/>
        <v>45280.145833333336</v>
      </c>
      <c r="W22" s="335">
        <f t="shared" ca="1" si="1"/>
        <v>14.399999999986903</v>
      </c>
      <c r="X22" s="197">
        <f t="shared" ca="1" si="1"/>
        <v>9.0000000000327418</v>
      </c>
    </row>
    <row r="23" spans="1:24" x14ac:dyDescent="0.2">
      <c r="A23" s="324">
        <f ca="1">INDIRECT(ADDRESS(Данные!$A15,4,1,1,"Данные"), 1)</f>
        <v>45280.166666666664</v>
      </c>
      <c r="B23" s="353">
        <f ca="1">ROUND(INDIRECT(ADDRESS(Данные!$A15,B$1,1,1,"Данные"), 1),2)</f>
        <v>2891.24</v>
      </c>
      <c r="C23" s="353">
        <f ca="1">ROUND(INDIRECT(ADDRESS(Данные!$A15,C$1,1,1,"Данные"), 1),2)</f>
        <v>4514.13</v>
      </c>
      <c r="D23" s="152">
        <f ca="1">(B23-B21)*D$10</f>
        <v>30.599999999931242</v>
      </c>
      <c r="E23" s="196">
        <f ca="1">(C23-C21)*D$10</f>
        <v>18.000000000065484</v>
      </c>
      <c r="F23" s="123"/>
      <c r="G23" s="129"/>
      <c r="H23" s="152">
        <f>(F23-F21)*H10</f>
        <v>0</v>
      </c>
      <c r="I23" s="195">
        <f>(G23-G21)*I10</f>
        <v>0</v>
      </c>
      <c r="J23" s="127"/>
      <c r="K23" s="129"/>
      <c r="L23" s="152">
        <f>(J23-J21)*L10</f>
        <v>0</v>
      </c>
      <c r="M23" s="196">
        <f>(K23-K21)*M10</f>
        <v>0</v>
      </c>
      <c r="N23" s="123"/>
      <c r="O23" s="128"/>
      <c r="P23" s="152">
        <f>(N23-N21)*P10</f>
        <v>0</v>
      </c>
      <c r="Q23" s="195">
        <f>(O23-O21)*Q10</f>
        <v>0</v>
      </c>
      <c r="R23" s="127"/>
      <c r="S23" s="129"/>
      <c r="T23" s="152">
        <f>(R23-R21)*T10</f>
        <v>0</v>
      </c>
      <c r="U23" s="196">
        <f>(S23-S21)*U10</f>
        <v>0</v>
      </c>
      <c r="V23" s="294">
        <f t="shared" ca="1" si="0"/>
        <v>45280.166666666664</v>
      </c>
      <c r="W23" s="335">
        <f t="shared" ca="1" si="1"/>
        <v>30.599999999931242</v>
      </c>
      <c r="X23" s="197">
        <f t="shared" ca="1" si="1"/>
        <v>18.000000000065484</v>
      </c>
    </row>
    <row r="24" spans="1:24" x14ac:dyDescent="0.2">
      <c r="A24" s="324">
        <f ca="1">INDIRECT(ADDRESS(Данные!$A16,4,1,1,"Данные"), 1)</f>
        <v>45280.1875</v>
      </c>
      <c r="B24" s="353">
        <f ca="1">ROUND(INDIRECT(ADDRESS(Данные!$A16,B$1,1,1,"Данные"), 1),2)</f>
        <v>2891.31</v>
      </c>
      <c r="C24" s="353">
        <f ca="1">ROUND(INDIRECT(ADDRESS(Данные!$A16,C$1,1,1,"Данные"), 1),2)</f>
        <v>4514.17</v>
      </c>
      <c r="D24" s="152">
        <f ca="1">(B24-B23)*D$10</f>
        <v>12.600000000029468</v>
      </c>
      <c r="E24" s="196">
        <f ca="1">(C24-C23)*D$10</f>
        <v>7.1999999999934516</v>
      </c>
      <c r="F24" s="123"/>
      <c r="G24" s="129"/>
      <c r="H24" s="152"/>
      <c r="I24" s="195"/>
      <c r="J24" s="127"/>
      <c r="K24" s="129"/>
      <c r="L24" s="152"/>
      <c r="M24" s="196"/>
      <c r="N24" s="123"/>
      <c r="O24" s="128"/>
      <c r="P24" s="152"/>
      <c r="Q24" s="195"/>
      <c r="R24" s="127"/>
      <c r="S24" s="129"/>
      <c r="T24" s="152"/>
      <c r="U24" s="196"/>
      <c r="V24" s="294">
        <f t="shared" ca="1" si="0"/>
        <v>45280.1875</v>
      </c>
      <c r="W24" s="335">
        <f t="shared" ca="1" si="1"/>
        <v>12.600000000029468</v>
      </c>
      <c r="X24" s="197">
        <f t="shared" ca="1" si="1"/>
        <v>7.1999999999934516</v>
      </c>
    </row>
    <row r="25" spans="1:24" x14ac:dyDescent="0.2">
      <c r="A25" s="324">
        <f ca="1">INDIRECT(ADDRESS(Данные!$A17,4,1,1,"Данные"), 1)</f>
        <v>45280.208333333336</v>
      </c>
      <c r="B25" s="353">
        <f ca="1">ROUND(INDIRECT(ADDRESS(Данные!$A17,B$1,1,1,"Данные"), 1),2)</f>
        <v>2891.4</v>
      </c>
      <c r="C25" s="353">
        <f ca="1">ROUND(INDIRECT(ADDRESS(Данные!$A17,C$1,1,1,"Данные"), 1),2)</f>
        <v>4514.22</v>
      </c>
      <c r="D25" s="152">
        <f ca="1">(B25-B23)*D$10</f>
        <v>28.800000000055661</v>
      </c>
      <c r="E25" s="196">
        <f ca="1">(C25-C23)*D$10</f>
        <v>16.200000000026193</v>
      </c>
      <c r="F25" s="123"/>
      <c r="G25" s="129"/>
      <c r="H25" s="152">
        <f>(F25-F23)*H10</f>
        <v>0</v>
      </c>
      <c r="I25" s="195">
        <f>(G25-G23)*I10</f>
        <v>0</v>
      </c>
      <c r="J25" s="127"/>
      <c r="K25" s="129"/>
      <c r="L25" s="152">
        <f>(J25-J23)*L10</f>
        <v>0</v>
      </c>
      <c r="M25" s="196">
        <f>(K25-K23)*M10</f>
        <v>0</v>
      </c>
      <c r="N25" s="123"/>
      <c r="O25" s="128"/>
      <c r="P25" s="152">
        <f>(N25-N23)*P10</f>
        <v>0</v>
      </c>
      <c r="Q25" s="195">
        <f>(O25-O23)*Q10</f>
        <v>0</v>
      </c>
      <c r="R25" s="127"/>
      <c r="S25" s="129"/>
      <c r="T25" s="152">
        <f>(R25-R23)*T10</f>
        <v>0</v>
      </c>
      <c r="U25" s="196">
        <f>(S25-S23)*U10</f>
        <v>0</v>
      </c>
      <c r="V25" s="294">
        <f t="shared" ca="1" si="0"/>
        <v>45280.208333333336</v>
      </c>
      <c r="W25" s="335">
        <f t="shared" ca="1" si="1"/>
        <v>28.800000000055661</v>
      </c>
      <c r="X25" s="197">
        <f t="shared" ca="1" si="1"/>
        <v>16.200000000026193</v>
      </c>
    </row>
    <row r="26" spans="1:24" x14ac:dyDescent="0.2">
      <c r="A26" s="324">
        <f ca="1">INDIRECT(ADDRESS(Данные!$A18,4,1,1,"Данные"), 1)</f>
        <v>45280.229166666664</v>
      </c>
      <c r="B26" s="353">
        <f ca="1">ROUND(INDIRECT(ADDRESS(Данные!$A18,B$1,1,1,"Данные"), 1),2)</f>
        <v>2891.49</v>
      </c>
      <c r="C26" s="353">
        <f ca="1">ROUND(INDIRECT(ADDRESS(Данные!$A18,C$1,1,1,"Данные"), 1),2)</f>
        <v>4514.2700000000004</v>
      </c>
      <c r="D26" s="152">
        <f ca="1">(B26-B25)*D$10</f>
        <v>16.199999999944339</v>
      </c>
      <c r="E26" s="196">
        <f ca="1">(C26-C25)*D$10</f>
        <v>9.0000000000327418</v>
      </c>
      <c r="F26" s="123"/>
      <c r="G26" s="129"/>
      <c r="H26" s="152"/>
      <c r="I26" s="195"/>
      <c r="J26" s="127"/>
      <c r="K26" s="129"/>
      <c r="L26" s="152"/>
      <c r="M26" s="196"/>
      <c r="N26" s="123"/>
      <c r="O26" s="128"/>
      <c r="P26" s="152"/>
      <c r="Q26" s="195"/>
      <c r="R26" s="127"/>
      <c r="S26" s="129"/>
      <c r="T26" s="152"/>
      <c r="U26" s="196"/>
      <c r="V26" s="294">
        <f t="shared" ca="1" si="0"/>
        <v>45280.229166666664</v>
      </c>
      <c r="W26" s="335">
        <f t="shared" ca="1" si="1"/>
        <v>16.199999999944339</v>
      </c>
      <c r="X26" s="197">
        <f t="shared" ca="1" si="1"/>
        <v>9.0000000000327418</v>
      </c>
    </row>
    <row r="27" spans="1:24" x14ac:dyDescent="0.2">
      <c r="A27" s="324">
        <f ca="1">INDIRECT(ADDRESS(Данные!$A19,4,1,1,"Данные"), 1)</f>
        <v>45280.25</v>
      </c>
      <c r="B27" s="353">
        <f ca="1">ROUND(INDIRECT(ADDRESS(Данные!$A19,B$1,1,1,"Данные"), 1),2)</f>
        <v>2891.58</v>
      </c>
      <c r="C27" s="353">
        <f ca="1">ROUND(INDIRECT(ADDRESS(Данные!$A19,C$1,1,1,"Данные"), 1),2)</f>
        <v>4514.3100000000004</v>
      </c>
      <c r="D27" s="152">
        <f ca="1">(B27-B25)*D$10</f>
        <v>32.399999999970532</v>
      </c>
      <c r="E27" s="196">
        <f ca="1">(C27-C25)*D$10</f>
        <v>16.200000000026193</v>
      </c>
      <c r="F27" s="123"/>
      <c r="G27" s="129"/>
      <c r="H27" s="152">
        <f>(F27-F25)*H10</f>
        <v>0</v>
      </c>
      <c r="I27" s="195">
        <f>(G27-G25)*I10</f>
        <v>0</v>
      </c>
      <c r="J27" s="127"/>
      <c r="K27" s="129"/>
      <c r="L27" s="152">
        <f>(J27-J25)*L10</f>
        <v>0</v>
      </c>
      <c r="M27" s="196">
        <f>(K27-K25)*M10</f>
        <v>0</v>
      </c>
      <c r="N27" s="123"/>
      <c r="O27" s="128"/>
      <c r="P27" s="152">
        <f>(N27-N25)*P10</f>
        <v>0</v>
      </c>
      <c r="Q27" s="195">
        <f>(O27-O25)*Q10</f>
        <v>0</v>
      </c>
      <c r="R27" s="127"/>
      <c r="S27" s="129"/>
      <c r="T27" s="152">
        <f>(R27-R25)*T10</f>
        <v>0</v>
      </c>
      <c r="U27" s="196">
        <f>(S27-S25)*U10</f>
        <v>0</v>
      </c>
      <c r="V27" s="294">
        <f t="shared" ca="1" si="0"/>
        <v>45280.25</v>
      </c>
      <c r="W27" s="335">
        <f t="shared" ca="1" si="1"/>
        <v>32.399999999970532</v>
      </c>
      <c r="X27" s="197">
        <f t="shared" ca="1" si="1"/>
        <v>16.200000000026193</v>
      </c>
    </row>
    <row r="28" spans="1:24" x14ac:dyDescent="0.2">
      <c r="A28" s="324">
        <f ca="1">INDIRECT(ADDRESS(Данные!$A20,4,1,1,"Данные"), 1)</f>
        <v>45280.270833333336</v>
      </c>
      <c r="B28" s="353">
        <f ca="1">ROUND(INDIRECT(ADDRESS(Данные!$A20,B$1,1,1,"Данные"), 1),2)</f>
        <v>2891.69</v>
      </c>
      <c r="C28" s="353">
        <f ca="1">ROUND(INDIRECT(ADDRESS(Данные!$A20,C$1,1,1,"Данные"), 1),2)</f>
        <v>4514.3599999999997</v>
      </c>
      <c r="D28" s="152">
        <f ca="1">(B28-B27)*D$10</f>
        <v>19.800000000022919</v>
      </c>
      <c r="E28" s="196">
        <f ca="1">(C28-C27)*D$10</f>
        <v>8.9999999998690328</v>
      </c>
      <c r="F28" s="123"/>
      <c r="G28" s="129"/>
      <c r="H28" s="152"/>
      <c r="I28" s="195"/>
      <c r="J28" s="127"/>
      <c r="K28" s="129"/>
      <c r="L28" s="152"/>
      <c r="M28" s="196"/>
      <c r="N28" s="123"/>
      <c r="O28" s="128"/>
      <c r="P28" s="152"/>
      <c r="Q28" s="195"/>
      <c r="R28" s="127"/>
      <c r="S28" s="129"/>
      <c r="T28" s="152"/>
      <c r="U28" s="196"/>
      <c r="V28" s="294">
        <f t="shared" ca="1" si="0"/>
        <v>45280.270833333336</v>
      </c>
      <c r="W28" s="335">
        <f t="shared" ca="1" si="1"/>
        <v>19.800000000022919</v>
      </c>
      <c r="X28" s="197">
        <f t="shared" ca="1" si="1"/>
        <v>8.9999999998690328</v>
      </c>
    </row>
    <row r="29" spans="1:24" x14ac:dyDescent="0.2">
      <c r="A29" s="324">
        <f ca="1">INDIRECT(ADDRESS(Данные!$A21,4,1,1,"Данные"), 1)</f>
        <v>45280.291666666664</v>
      </c>
      <c r="B29" s="353">
        <f ca="1">ROUND(INDIRECT(ADDRESS(Данные!$A21,B$1,1,1,"Данные"), 1),2)</f>
        <v>2891.77</v>
      </c>
      <c r="C29" s="353">
        <f ca="1">ROUND(INDIRECT(ADDRESS(Данные!$A21,C$1,1,1,"Данные"), 1),2)</f>
        <v>4514.3999999999996</v>
      </c>
      <c r="D29" s="152">
        <f ca="1">(B29-B27)*D$10</f>
        <v>34.200000000009823</v>
      </c>
      <c r="E29" s="196">
        <f ca="1">(C29-C27)*D$10</f>
        <v>16.199999999862484</v>
      </c>
      <c r="F29" s="123"/>
      <c r="G29" s="129"/>
      <c r="H29" s="152">
        <f>(F29-F27)*H10</f>
        <v>0</v>
      </c>
      <c r="I29" s="195">
        <f>(G29-G27)*I10</f>
        <v>0</v>
      </c>
      <c r="J29" s="127"/>
      <c r="K29" s="129"/>
      <c r="L29" s="152">
        <f>(J29-J27)*L10</f>
        <v>0</v>
      </c>
      <c r="M29" s="196">
        <f>(K29-K27)*M10</f>
        <v>0</v>
      </c>
      <c r="N29" s="123"/>
      <c r="O29" s="128"/>
      <c r="P29" s="152">
        <f>(N29-N27)*P10</f>
        <v>0</v>
      </c>
      <c r="Q29" s="195">
        <f>(O29-O27)*Q10</f>
        <v>0</v>
      </c>
      <c r="R29" s="127"/>
      <c r="S29" s="129"/>
      <c r="T29" s="152">
        <f>(R29-R27)*T10</f>
        <v>0</v>
      </c>
      <c r="U29" s="196">
        <f>(S29-S27)*U10</f>
        <v>0</v>
      </c>
      <c r="V29" s="294">
        <f t="shared" ca="1" si="0"/>
        <v>45280.291666666664</v>
      </c>
      <c r="W29" s="335">
        <f t="shared" ca="1" si="1"/>
        <v>34.200000000009823</v>
      </c>
      <c r="X29" s="197">
        <f t="shared" ca="1" si="1"/>
        <v>16.199999999862484</v>
      </c>
    </row>
    <row r="30" spans="1:24" x14ac:dyDescent="0.2">
      <c r="A30" s="324">
        <f ca="1">INDIRECT(ADDRESS(Данные!$A22,4,1,1,"Данные"), 1)</f>
        <v>45280.3125</v>
      </c>
      <c r="B30" s="353">
        <f ca="1">ROUND(INDIRECT(ADDRESS(Данные!$A22,B$1,1,1,"Данные"), 1),2)</f>
        <v>2891.87</v>
      </c>
      <c r="C30" s="353">
        <f ca="1">ROUND(INDIRECT(ADDRESS(Данные!$A22,C$1,1,1,"Данные"), 1),2)</f>
        <v>4514.45</v>
      </c>
      <c r="D30" s="152">
        <f ca="1">(B30-B29)*D$10</f>
        <v>17.999999999983629</v>
      </c>
      <c r="E30" s="196">
        <f ca="1">(C30-C29)*D$10</f>
        <v>9.0000000000327418</v>
      </c>
      <c r="F30" s="123"/>
      <c r="G30" s="129"/>
      <c r="H30" s="152"/>
      <c r="I30" s="195"/>
      <c r="J30" s="127"/>
      <c r="K30" s="129"/>
      <c r="L30" s="152"/>
      <c r="M30" s="196"/>
      <c r="N30" s="123"/>
      <c r="O30" s="128"/>
      <c r="P30" s="152"/>
      <c r="Q30" s="195"/>
      <c r="R30" s="127"/>
      <c r="S30" s="129"/>
      <c r="T30" s="152"/>
      <c r="U30" s="196"/>
      <c r="V30" s="294">
        <f t="shared" ca="1" si="0"/>
        <v>45280.3125</v>
      </c>
      <c r="W30" s="335">
        <f t="shared" ca="1" si="1"/>
        <v>17.999999999983629</v>
      </c>
      <c r="X30" s="197">
        <f t="shared" ca="1" si="1"/>
        <v>9.0000000000327418</v>
      </c>
    </row>
    <row r="31" spans="1:24" x14ac:dyDescent="0.2">
      <c r="A31" s="324">
        <f ca="1">INDIRECT(ADDRESS(Данные!$A23,4,1,1,"Данные"), 1)</f>
        <v>45280.333333333336</v>
      </c>
      <c r="B31" s="353">
        <f ca="1">ROUND(INDIRECT(ADDRESS(Данные!$A23,B$1,1,1,"Данные"), 1),2)</f>
        <v>2891.96</v>
      </c>
      <c r="C31" s="353">
        <f ca="1">ROUND(INDIRECT(ADDRESS(Данные!$A23,C$1,1,1,"Данные"), 1),2)</f>
        <v>4514.49</v>
      </c>
      <c r="D31" s="152">
        <f ca="1">(B31-B29)*D$10</f>
        <v>34.200000000009823</v>
      </c>
      <c r="E31" s="196">
        <f ca="1">(C31-C29)*D$10</f>
        <v>16.200000000026193</v>
      </c>
      <c r="F31" s="123"/>
      <c r="G31" s="129"/>
      <c r="H31" s="152">
        <f>(F31-F29)*H10</f>
        <v>0</v>
      </c>
      <c r="I31" s="195">
        <f>(G31-G29)*I10</f>
        <v>0</v>
      </c>
      <c r="J31" s="127"/>
      <c r="K31" s="129"/>
      <c r="L31" s="152">
        <f>(J31-J29)*L10</f>
        <v>0</v>
      </c>
      <c r="M31" s="196">
        <f>(K31-K29)*M10</f>
        <v>0</v>
      </c>
      <c r="N31" s="123"/>
      <c r="O31" s="128"/>
      <c r="P31" s="152">
        <f>(N31-N29)*P10</f>
        <v>0</v>
      </c>
      <c r="Q31" s="195">
        <f>(O31-O29)*Q10</f>
        <v>0</v>
      </c>
      <c r="R31" s="127"/>
      <c r="S31" s="129"/>
      <c r="T31" s="152">
        <f>(R31-R29)*T10</f>
        <v>0</v>
      </c>
      <c r="U31" s="196">
        <f>(S31-S29)*U10</f>
        <v>0</v>
      </c>
      <c r="V31" s="294">
        <f t="shared" ca="1" si="0"/>
        <v>45280.333333333336</v>
      </c>
      <c r="W31" s="335">
        <f t="shared" ca="1" si="1"/>
        <v>34.200000000009823</v>
      </c>
      <c r="X31" s="197">
        <f t="shared" ca="1" si="1"/>
        <v>16.200000000026193</v>
      </c>
    </row>
    <row r="32" spans="1:24" x14ac:dyDescent="0.2">
      <c r="A32" s="324">
        <f ca="1">INDIRECT(ADDRESS(Данные!$A24,4,1,1,"Данные"), 1)</f>
        <v>45280.354166666664</v>
      </c>
      <c r="B32" s="353">
        <f ca="1">ROUND(INDIRECT(ADDRESS(Данные!$A24,B$1,1,1,"Данные"), 1),2)</f>
        <v>2892.05</v>
      </c>
      <c r="C32" s="353">
        <f ca="1">ROUND(INDIRECT(ADDRESS(Данные!$A24,C$1,1,1,"Данные"), 1),2)</f>
        <v>4514.53</v>
      </c>
      <c r="D32" s="152">
        <f ca="1">(B32-B31)*D$10</f>
        <v>16.200000000026193</v>
      </c>
      <c r="E32" s="196">
        <f ca="1">(C32-C31)*D$10</f>
        <v>7.1999999999934516</v>
      </c>
      <c r="F32" s="123"/>
      <c r="G32" s="129"/>
      <c r="H32" s="152"/>
      <c r="I32" s="195"/>
      <c r="J32" s="127"/>
      <c r="K32" s="129"/>
      <c r="L32" s="152"/>
      <c r="M32" s="196"/>
      <c r="N32" s="123"/>
      <c r="O32" s="128"/>
      <c r="P32" s="152"/>
      <c r="Q32" s="195"/>
      <c r="R32" s="127"/>
      <c r="S32" s="129"/>
      <c r="T32" s="152"/>
      <c r="U32" s="196"/>
      <c r="V32" s="294">
        <f t="shared" ca="1" si="0"/>
        <v>45280.354166666664</v>
      </c>
      <c r="W32" s="335">
        <f t="shared" ca="1" si="1"/>
        <v>16.200000000026193</v>
      </c>
      <c r="X32" s="197">
        <f t="shared" ca="1" si="1"/>
        <v>7.1999999999934516</v>
      </c>
    </row>
    <row r="33" spans="1:24" x14ac:dyDescent="0.2">
      <c r="A33" s="324">
        <f ca="1">INDIRECT(ADDRESS(Данные!$A25,4,1,1,"Данные"), 1)</f>
        <v>45280.375</v>
      </c>
      <c r="B33" s="353">
        <f ca="1">ROUND(INDIRECT(ADDRESS(Данные!$A25,B$1,1,1,"Данные"), 1),2)</f>
        <v>2892.15</v>
      </c>
      <c r="C33" s="353">
        <f ca="1">ROUND(INDIRECT(ADDRESS(Данные!$A25,C$1,1,1,"Данные"), 1),2)</f>
        <v>4514.58</v>
      </c>
      <c r="D33" s="152">
        <f ca="1">(B33-B31)*D$10</f>
        <v>34.200000000009823</v>
      </c>
      <c r="E33" s="196">
        <f ca="1">(C33-C31)*D$10</f>
        <v>16.200000000026193</v>
      </c>
      <c r="F33" s="123"/>
      <c r="G33" s="129"/>
      <c r="H33" s="152">
        <f>(F33-F31)*H10</f>
        <v>0</v>
      </c>
      <c r="I33" s="195">
        <f>(G33-G31)*I10</f>
        <v>0</v>
      </c>
      <c r="J33" s="127"/>
      <c r="K33" s="129"/>
      <c r="L33" s="152">
        <f>(J33-J31)*L10</f>
        <v>0</v>
      </c>
      <c r="M33" s="196">
        <f>(K33-K31)*M10</f>
        <v>0</v>
      </c>
      <c r="N33" s="123"/>
      <c r="O33" s="128"/>
      <c r="P33" s="152">
        <f>(N33-N31)*P10</f>
        <v>0</v>
      </c>
      <c r="Q33" s="195">
        <f>(O33-O31)*Q10</f>
        <v>0</v>
      </c>
      <c r="R33" s="127"/>
      <c r="S33" s="129"/>
      <c r="T33" s="152">
        <f>(R33-R31)*T10</f>
        <v>0</v>
      </c>
      <c r="U33" s="196">
        <f>(S33-S31)*U10</f>
        <v>0</v>
      </c>
      <c r="V33" s="294">
        <f t="shared" ca="1" si="0"/>
        <v>45280.375</v>
      </c>
      <c r="W33" s="335">
        <f t="shared" ca="1" si="1"/>
        <v>34.200000000009823</v>
      </c>
      <c r="X33" s="197">
        <f t="shared" ca="1" si="1"/>
        <v>16.200000000026193</v>
      </c>
    </row>
    <row r="34" spans="1:24" x14ac:dyDescent="0.2">
      <c r="A34" s="324">
        <f ca="1">INDIRECT(ADDRESS(Данные!$A26,4,1,1,"Данные"), 1)</f>
        <v>45280.395833333336</v>
      </c>
      <c r="B34" s="353">
        <f ca="1">ROUND(INDIRECT(ADDRESS(Данные!$A26,B$1,1,1,"Данные"), 1),2)</f>
        <v>2892.24</v>
      </c>
      <c r="C34" s="353">
        <f ca="1">ROUND(INDIRECT(ADDRESS(Данные!$A26,C$1,1,1,"Данные"), 1),2)</f>
        <v>4514.62</v>
      </c>
      <c r="D34" s="152">
        <f ca="1">(B34-B33)*D$10</f>
        <v>16.199999999944339</v>
      </c>
      <c r="E34" s="196">
        <f ca="1">(C34-C33)*D$10</f>
        <v>7.1999999999934516</v>
      </c>
      <c r="F34" s="123"/>
      <c r="G34" s="129"/>
      <c r="H34" s="152">
        <f>(F34-F33)*H10/0.5</f>
        <v>0</v>
      </c>
      <c r="I34" s="195">
        <f>(G34-G33)*I10/0.5</f>
        <v>0</v>
      </c>
      <c r="J34" s="127"/>
      <c r="K34" s="129"/>
      <c r="L34" s="152">
        <f>(J34-J33)*L10/0.5</f>
        <v>0</v>
      </c>
      <c r="M34" s="196">
        <f>(K34-K33)*M10/0.5</f>
        <v>0</v>
      </c>
      <c r="N34" s="123"/>
      <c r="O34" s="128"/>
      <c r="P34" s="152">
        <f>(N34-N33)*P10/0.5</f>
        <v>0</v>
      </c>
      <c r="Q34" s="195">
        <f>(O34-O33)*Q10/0.5</f>
        <v>0</v>
      </c>
      <c r="R34" s="127"/>
      <c r="S34" s="129"/>
      <c r="T34" s="152">
        <f>(R34-R33)*T10/0.5</f>
        <v>0</v>
      </c>
      <c r="U34" s="196">
        <f>(S34-S33)*U10/0.5</f>
        <v>0</v>
      </c>
      <c r="V34" s="294">
        <f t="shared" ca="1" si="0"/>
        <v>45280.395833333336</v>
      </c>
      <c r="W34" s="335">
        <f t="shared" ca="1" si="1"/>
        <v>16.199999999944339</v>
      </c>
      <c r="X34" s="197">
        <f t="shared" ca="1" si="1"/>
        <v>7.1999999999934516</v>
      </c>
    </row>
    <row r="35" spans="1:24" x14ac:dyDescent="0.2">
      <c r="A35" s="324">
        <f ca="1">INDIRECT(ADDRESS(Данные!$A27,4,1,1,"Данные"), 1)</f>
        <v>45280.416666666664</v>
      </c>
      <c r="B35" s="353">
        <f ca="1">ROUND(INDIRECT(ADDRESS(Данные!$A27,B$1,1,1,"Данные"), 1),2)</f>
        <v>2892.33</v>
      </c>
      <c r="C35" s="353">
        <f ca="1">ROUND(INDIRECT(ADDRESS(Данные!$A27,C$1,1,1,"Данные"), 1),2)</f>
        <v>4514.67</v>
      </c>
      <c r="D35" s="152">
        <f ca="1">(B35-B33)*D$10</f>
        <v>32.399999999970532</v>
      </c>
      <c r="E35" s="196">
        <f ca="1">(C35-C33)*D$10</f>
        <v>16.200000000026193</v>
      </c>
      <c r="F35" s="123"/>
      <c r="G35" s="129"/>
      <c r="H35" s="152">
        <f>(F35-F34)*H10/0.5</f>
        <v>0</v>
      </c>
      <c r="I35" s="195">
        <f>(G35-G34)*I10/0.5</f>
        <v>0</v>
      </c>
      <c r="J35" s="127"/>
      <c r="K35" s="129"/>
      <c r="L35" s="152">
        <f>(J35-J34)*L10/0.5</f>
        <v>0</v>
      </c>
      <c r="M35" s="196">
        <f>(K35-K34)*M10/0.5</f>
        <v>0</v>
      </c>
      <c r="N35" s="123"/>
      <c r="O35" s="128"/>
      <c r="P35" s="152">
        <f>(N35-N34)*P10/0.5</f>
        <v>0</v>
      </c>
      <c r="Q35" s="195">
        <f>(O35-O34)*Q10/0.5</f>
        <v>0</v>
      </c>
      <c r="R35" s="127"/>
      <c r="S35" s="129"/>
      <c r="T35" s="152">
        <f>(R35-R34)*T10/0.5</f>
        <v>0</v>
      </c>
      <c r="U35" s="196">
        <f>(S35-S34)*U10/0.5</f>
        <v>0</v>
      </c>
      <c r="V35" s="294">
        <f t="shared" ca="1" si="0"/>
        <v>45280.416666666664</v>
      </c>
      <c r="W35" s="335">
        <f t="shared" ca="1" si="1"/>
        <v>32.399999999970532</v>
      </c>
      <c r="X35" s="197">
        <f t="shared" ca="1" si="1"/>
        <v>16.200000000026193</v>
      </c>
    </row>
    <row r="36" spans="1:24" x14ac:dyDescent="0.2">
      <c r="A36" s="324">
        <f ca="1">INDIRECT(ADDRESS(Данные!$A28,4,1,1,"Данные"), 1)</f>
        <v>45280.4375</v>
      </c>
      <c r="B36" s="353">
        <f ca="1">ROUND(INDIRECT(ADDRESS(Данные!$A28,B$1,1,1,"Данные"), 1),2)</f>
        <v>2892.41</v>
      </c>
      <c r="C36" s="353">
        <f ca="1">ROUND(INDIRECT(ADDRESS(Данные!$A28,C$1,1,1,"Данные"), 1),2)</f>
        <v>4514.71</v>
      </c>
      <c r="D36" s="152">
        <f ca="1">(B36-B35)*D$10</f>
        <v>14.399999999986903</v>
      </c>
      <c r="E36" s="196">
        <f ca="1">(C36-C35)*D$10</f>
        <v>7.1999999999934516</v>
      </c>
      <c r="F36" s="123"/>
      <c r="G36" s="129"/>
      <c r="H36" s="152">
        <f>(F36-F35)*H10/0.5</f>
        <v>0</v>
      </c>
      <c r="I36" s="195">
        <f>(G36-G35)*I10/0.5</f>
        <v>0</v>
      </c>
      <c r="J36" s="127"/>
      <c r="K36" s="129"/>
      <c r="L36" s="152">
        <f>(J36-J35)*L10/0.5</f>
        <v>0</v>
      </c>
      <c r="M36" s="196">
        <f>(K36-K35)*M10/0.5</f>
        <v>0</v>
      </c>
      <c r="N36" s="123"/>
      <c r="O36" s="128"/>
      <c r="P36" s="152">
        <f>(N36-N35)*P10/0.5</f>
        <v>0</v>
      </c>
      <c r="Q36" s="195">
        <f>(O36-O35)*Q10/0.5</f>
        <v>0</v>
      </c>
      <c r="R36" s="127"/>
      <c r="S36" s="129"/>
      <c r="T36" s="152">
        <f>(R36-R35)*T10/0.5</f>
        <v>0</v>
      </c>
      <c r="U36" s="196">
        <f>(S36-S35)*U10/0.5</f>
        <v>0</v>
      </c>
      <c r="V36" s="294">
        <f t="shared" ca="1" si="0"/>
        <v>45280.4375</v>
      </c>
      <c r="W36" s="335">
        <f t="shared" ca="1" si="1"/>
        <v>14.399999999986903</v>
      </c>
      <c r="X36" s="197">
        <f t="shared" ca="1" si="1"/>
        <v>7.1999999999934516</v>
      </c>
    </row>
    <row r="37" spans="1:24" x14ac:dyDescent="0.2">
      <c r="A37" s="324">
        <f ca="1">INDIRECT(ADDRESS(Данные!$A29,4,1,1,"Данные"), 1)</f>
        <v>45280.458333333336</v>
      </c>
      <c r="B37" s="353">
        <f ca="1">ROUND(INDIRECT(ADDRESS(Данные!$A29,B$1,1,1,"Данные"), 1),2)</f>
        <v>2892.51</v>
      </c>
      <c r="C37" s="353">
        <f ca="1">ROUND(INDIRECT(ADDRESS(Данные!$A29,C$1,1,1,"Данные"), 1),2)</f>
        <v>4514.76</v>
      </c>
      <c r="D37" s="152">
        <f ca="1">(B37-B35)*D$10</f>
        <v>32.400000000052387</v>
      </c>
      <c r="E37" s="196">
        <f ca="1">(C37-C35)*D$10</f>
        <v>16.200000000026193</v>
      </c>
      <c r="F37" s="123"/>
      <c r="G37" s="129"/>
      <c r="H37" s="152">
        <f>(F37-F36)*H10/0.5</f>
        <v>0</v>
      </c>
      <c r="I37" s="195">
        <f>(G37-G36)*I10/0.5</f>
        <v>0</v>
      </c>
      <c r="J37" s="127"/>
      <c r="K37" s="129"/>
      <c r="L37" s="152">
        <f>(J37-J36)*L10/0.5</f>
        <v>0</v>
      </c>
      <c r="M37" s="196">
        <f>(K37-K36)*M10/0.5</f>
        <v>0</v>
      </c>
      <c r="N37" s="123"/>
      <c r="O37" s="128"/>
      <c r="P37" s="152">
        <f>(N37-N36)*P10/0.5</f>
        <v>0</v>
      </c>
      <c r="Q37" s="195">
        <f>(O37-O36)*Q10/0.5</f>
        <v>0</v>
      </c>
      <c r="R37" s="127"/>
      <c r="S37" s="129"/>
      <c r="T37" s="152">
        <f>(R37-R36)*T10/0.5</f>
        <v>0</v>
      </c>
      <c r="U37" s="196">
        <f>(S37-S36)*U10/0.5</f>
        <v>0</v>
      </c>
      <c r="V37" s="294">
        <f t="shared" ca="1" si="0"/>
        <v>45280.458333333336</v>
      </c>
      <c r="W37" s="335">
        <f t="shared" ca="1" si="1"/>
        <v>32.400000000052387</v>
      </c>
      <c r="X37" s="197">
        <f t="shared" ca="1" si="1"/>
        <v>16.200000000026193</v>
      </c>
    </row>
    <row r="38" spans="1:24" x14ac:dyDescent="0.2">
      <c r="A38" s="324">
        <f ca="1">INDIRECT(ADDRESS(Данные!$A30,4,1,1,"Данные"), 1)</f>
        <v>45280.479166666664</v>
      </c>
      <c r="B38" s="353">
        <f ca="1">ROUND(INDIRECT(ADDRESS(Данные!$A30,B$1,1,1,"Данные"), 1),2)</f>
        <v>2892.59</v>
      </c>
      <c r="C38" s="353">
        <f ca="1">ROUND(INDIRECT(ADDRESS(Данные!$A30,C$1,1,1,"Данные"), 1),2)</f>
        <v>4514.8</v>
      </c>
      <c r="D38" s="152">
        <f ca="1">(B38-B37)*D$10</f>
        <v>14.399999999986903</v>
      </c>
      <c r="E38" s="196">
        <f ca="1">(C38-C37)*D$10</f>
        <v>7.1999999999934516</v>
      </c>
      <c r="F38" s="123"/>
      <c r="G38" s="129"/>
      <c r="H38" s="152"/>
      <c r="I38" s="195"/>
      <c r="J38" s="127"/>
      <c r="K38" s="129"/>
      <c r="L38" s="152"/>
      <c r="M38" s="196"/>
      <c r="N38" s="123"/>
      <c r="O38" s="128"/>
      <c r="P38" s="152"/>
      <c r="Q38" s="195"/>
      <c r="R38" s="127"/>
      <c r="S38" s="129"/>
      <c r="T38" s="152"/>
      <c r="U38" s="196"/>
      <c r="V38" s="294">
        <f t="shared" ca="1" si="0"/>
        <v>45280.479166666664</v>
      </c>
      <c r="W38" s="335">
        <f t="shared" ca="1" si="1"/>
        <v>14.399999999986903</v>
      </c>
      <c r="X38" s="197">
        <f t="shared" ca="1" si="1"/>
        <v>7.1999999999934516</v>
      </c>
    </row>
    <row r="39" spans="1:24" x14ac:dyDescent="0.2">
      <c r="A39" s="324">
        <f ca="1">INDIRECT(ADDRESS(Данные!$A31,4,1,1,"Данные"), 1)</f>
        <v>45280.5</v>
      </c>
      <c r="B39" s="353">
        <f ca="1">ROUND(INDIRECT(ADDRESS(Данные!$A31,B$1,1,1,"Данные"), 1),2)</f>
        <v>2892.67</v>
      </c>
      <c r="C39" s="353">
        <f ca="1">ROUND(INDIRECT(ADDRESS(Данные!$A31,C$1,1,1,"Данные"), 1),2)</f>
        <v>4514.8500000000004</v>
      </c>
      <c r="D39" s="152">
        <f ca="1">(B39-B37)*D$10</f>
        <v>28.799999999973807</v>
      </c>
      <c r="E39" s="196">
        <f ca="1">(C39-C37)*D$10</f>
        <v>16.200000000026193</v>
      </c>
      <c r="F39" s="123"/>
      <c r="G39" s="129"/>
      <c r="H39" s="152">
        <f>(F39-F37)*H10</f>
        <v>0</v>
      </c>
      <c r="I39" s="195">
        <f>(G39-G37)*I10</f>
        <v>0</v>
      </c>
      <c r="J39" s="127"/>
      <c r="K39" s="129"/>
      <c r="L39" s="152">
        <f>(J39-J37)*L10</f>
        <v>0</v>
      </c>
      <c r="M39" s="196">
        <f>(K39-K37)*M10</f>
        <v>0</v>
      </c>
      <c r="N39" s="123"/>
      <c r="O39" s="128"/>
      <c r="P39" s="152">
        <f>(N39-N37)*P10</f>
        <v>0</v>
      </c>
      <c r="Q39" s="195">
        <f>(O39-O37)*Q10</f>
        <v>0</v>
      </c>
      <c r="R39" s="127"/>
      <c r="S39" s="129"/>
      <c r="T39" s="152">
        <f>(R39-R37)*T10</f>
        <v>0</v>
      </c>
      <c r="U39" s="196">
        <f>(S39-S37)*U10</f>
        <v>0</v>
      </c>
      <c r="V39" s="294">
        <f t="shared" ca="1" si="0"/>
        <v>45280.5</v>
      </c>
      <c r="W39" s="335">
        <f t="shared" ca="1" si="1"/>
        <v>28.799999999973807</v>
      </c>
      <c r="X39" s="197">
        <f t="shared" ca="1" si="1"/>
        <v>16.200000000026193</v>
      </c>
    </row>
    <row r="40" spans="1:24" x14ac:dyDescent="0.2">
      <c r="A40" s="324">
        <f ca="1">INDIRECT(ADDRESS(Данные!$A32,4,1,1,"Данные"), 1)</f>
        <v>45280.520833333336</v>
      </c>
      <c r="B40" s="353">
        <f ca="1">ROUND(INDIRECT(ADDRESS(Данные!$A32,B$1,1,1,"Данные"), 1),2)</f>
        <v>2892.76</v>
      </c>
      <c r="C40" s="353">
        <f ca="1">ROUND(INDIRECT(ADDRESS(Данные!$A32,C$1,1,1,"Данные"), 1),2)</f>
        <v>4514.8999999999996</v>
      </c>
      <c r="D40" s="152">
        <f ca="1">(B40-B39)*D$10</f>
        <v>16.200000000026193</v>
      </c>
      <c r="E40" s="196">
        <f ca="1">(C40-C39)*D$10</f>
        <v>8.9999999998690328</v>
      </c>
      <c r="F40" s="123"/>
      <c r="G40" s="129"/>
      <c r="H40" s="152"/>
      <c r="I40" s="195"/>
      <c r="J40" s="127"/>
      <c r="K40" s="129"/>
      <c r="L40" s="152"/>
      <c r="M40" s="196"/>
      <c r="N40" s="123"/>
      <c r="O40" s="128"/>
      <c r="P40" s="152"/>
      <c r="Q40" s="195"/>
      <c r="R40" s="127"/>
      <c r="S40" s="129"/>
      <c r="T40" s="152"/>
      <c r="U40" s="196"/>
      <c r="V40" s="294">
        <f t="shared" ca="1" si="0"/>
        <v>45280.520833333336</v>
      </c>
      <c r="W40" s="335">
        <f t="shared" ca="1" si="1"/>
        <v>16.200000000026193</v>
      </c>
      <c r="X40" s="197">
        <f t="shared" ca="1" si="1"/>
        <v>8.9999999998690328</v>
      </c>
    </row>
    <row r="41" spans="1:24" x14ac:dyDescent="0.2">
      <c r="A41" s="324">
        <f ca="1">INDIRECT(ADDRESS(Данные!$A33,4,1,1,"Данные"), 1)</f>
        <v>45280.541666666664</v>
      </c>
      <c r="B41" s="353">
        <f ca="1">ROUND(INDIRECT(ADDRESS(Данные!$A33,B$1,1,1,"Данные"), 1),2)</f>
        <v>2892.84</v>
      </c>
      <c r="C41" s="353">
        <f ca="1">ROUND(INDIRECT(ADDRESS(Данные!$A33,C$1,1,1,"Данные"), 1),2)</f>
        <v>4514.9399999999996</v>
      </c>
      <c r="D41" s="152">
        <f ca="1">(B41-B39)*D$10</f>
        <v>30.600000000013097</v>
      </c>
      <c r="E41" s="196">
        <f ca="1">(C41-C39)*D$10</f>
        <v>16.199999999862484</v>
      </c>
      <c r="F41" s="123"/>
      <c r="G41" s="129"/>
      <c r="H41" s="152">
        <f>(F41-F39)*H10</f>
        <v>0</v>
      </c>
      <c r="I41" s="195">
        <f>(G41-G39)*I10</f>
        <v>0</v>
      </c>
      <c r="J41" s="127"/>
      <c r="K41" s="129"/>
      <c r="L41" s="152">
        <f>(J41-J39)*L10</f>
        <v>0</v>
      </c>
      <c r="M41" s="196">
        <f>(K41-K39)*M10</f>
        <v>0</v>
      </c>
      <c r="N41" s="123"/>
      <c r="O41" s="128"/>
      <c r="P41" s="152">
        <f>(N41-N39)*P10</f>
        <v>0</v>
      </c>
      <c r="Q41" s="195">
        <f>(O41-O39)*Q10</f>
        <v>0</v>
      </c>
      <c r="R41" s="127"/>
      <c r="S41" s="129"/>
      <c r="T41" s="152">
        <f>(R41-R39)*T10</f>
        <v>0</v>
      </c>
      <c r="U41" s="196">
        <f>(S41-S39)*U10</f>
        <v>0</v>
      </c>
      <c r="V41" s="294">
        <f t="shared" ca="1" si="0"/>
        <v>45280.541666666664</v>
      </c>
      <c r="W41" s="335">
        <f t="shared" ca="1" si="1"/>
        <v>30.600000000013097</v>
      </c>
      <c r="X41" s="197">
        <f t="shared" ca="1" si="1"/>
        <v>16.199999999862484</v>
      </c>
    </row>
    <row r="42" spans="1:24" x14ac:dyDescent="0.2">
      <c r="A42" s="324">
        <f ca="1">INDIRECT(ADDRESS(Данные!$A34,4,1,1,"Данные"), 1)</f>
        <v>45280.5625</v>
      </c>
      <c r="B42" s="353">
        <f ca="1">ROUND(INDIRECT(ADDRESS(Данные!$A34,B$1,1,1,"Данные"), 1),2)</f>
        <v>2892.92</v>
      </c>
      <c r="C42" s="353">
        <f ca="1">ROUND(INDIRECT(ADDRESS(Данные!$A34,C$1,1,1,"Данные"), 1),2)</f>
        <v>4514.99</v>
      </c>
      <c r="D42" s="152">
        <f ca="1">(B42-B41)*D$10</f>
        <v>14.399999999986903</v>
      </c>
      <c r="E42" s="196">
        <f ca="1">(C42-C41)*D$10</f>
        <v>9.0000000000327418</v>
      </c>
      <c r="F42" s="123"/>
      <c r="G42" s="129"/>
      <c r="H42" s="152"/>
      <c r="I42" s="195"/>
      <c r="J42" s="127"/>
      <c r="K42" s="129"/>
      <c r="L42" s="152"/>
      <c r="M42" s="196"/>
      <c r="N42" s="123"/>
      <c r="O42" s="128"/>
      <c r="P42" s="152"/>
      <c r="Q42" s="195"/>
      <c r="R42" s="127"/>
      <c r="S42" s="129"/>
      <c r="T42" s="152"/>
      <c r="U42" s="196"/>
      <c r="V42" s="294">
        <f t="shared" ca="1" si="0"/>
        <v>45280.5625</v>
      </c>
      <c r="W42" s="335">
        <f t="shared" ca="1" si="1"/>
        <v>14.399999999986903</v>
      </c>
      <c r="X42" s="197">
        <f t="shared" ca="1" si="1"/>
        <v>9.0000000000327418</v>
      </c>
    </row>
    <row r="43" spans="1:24" x14ac:dyDescent="0.2">
      <c r="A43" s="324">
        <f ca="1">INDIRECT(ADDRESS(Данные!$A35,4,1,1,"Данные"), 1)</f>
        <v>45280.583333333336</v>
      </c>
      <c r="B43" s="353">
        <f ca="1">ROUND(INDIRECT(ADDRESS(Данные!$A35,B$1,1,1,"Данные"), 1),2)</f>
        <v>2893</v>
      </c>
      <c r="C43" s="353">
        <f ca="1">ROUND(INDIRECT(ADDRESS(Данные!$A35,C$1,1,1,"Данные"), 1),2)</f>
        <v>4515.04</v>
      </c>
      <c r="D43" s="152">
        <f ca="1">(B43-B41)*D$10</f>
        <v>28.799999999973807</v>
      </c>
      <c r="E43" s="196">
        <f ca="1">(C43-C41)*D$10</f>
        <v>18.000000000065484</v>
      </c>
      <c r="F43" s="123"/>
      <c r="G43" s="129"/>
      <c r="H43" s="152">
        <f>(F43-F41)*H10</f>
        <v>0</v>
      </c>
      <c r="I43" s="195">
        <f>(G43-G41)*I10</f>
        <v>0</v>
      </c>
      <c r="J43" s="127"/>
      <c r="K43" s="129"/>
      <c r="L43" s="152">
        <f>(J43-J41)*L10</f>
        <v>0</v>
      </c>
      <c r="M43" s="196">
        <f>(K43-K41)*M10</f>
        <v>0</v>
      </c>
      <c r="N43" s="123"/>
      <c r="O43" s="128"/>
      <c r="P43" s="152">
        <f>(N43-N41)*P10</f>
        <v>0</v>
      </c>
      <c r="Q43" s="195">
        <f>(O43-O41)*Q10</f>
        <v>0</v>
      </c>
      <c r="R43" s="127"/>
      <c r="S43" s="129"/>
      <c r="T43" s="152">
        <f>(R43-R41)*T10</f>
        <v>0</v>
      </c>
      <c r="U43" s="196">
        <f>(S43-S41)*U10</f>
        <v>0</v>
      </c>
      <c r="V43" s="294">
        <f t="shared" ca="1" si="0"/>
        <v>45280.583333333336</v>
      </c>
      <c r="W43" s="335">
        <f t="shared" ca="1" si="1"/>
        <v>28.799999999973807</v>
      </c>
      <c r="X43" s="197">
        <f t="shared" ca="1" si="1"/>
        <v>18.000000000065484</v>
      </c>
    </row>
    <row r="44" spans="1:24" x14ac:dyDescent="0.2">
      <c r="A44" s="324">
        <f ca="1">INDIRECT(ADDRESS(Данные!$A36,4,1,1,"Данные"), 1)</f>
        <v>45280.604166666664</v>
      </c>
      <c r="B44" s="353">
        <f ca="1">ROUND(INDIRECT(ADDRESS(Данные!$A36,B$1,1,1,"Данные"), 1),2)</f>
        <v>2893.08</v>
      </c>
      <c r="C44" s="353">
        <f ca="1">ROUND(INDIRECT(ADDRESS(Данные!$A36,C$1,1,1,"Данные"), 1),2)</f>
        <v>4515.09</v>
      </c>
      <c r="D44" s="152">
        <f ca="1">(B44-B43)*D$10</f>
        <v>14.399999999986903</v>
      </c>
      <c r="E44" s="196">
        <f ca="1">(C44-C43)*D$10</f>
        <v>9.0000000000327418</v>
      </c>
      <c r="F44" s="123"/>
      <c r="G44" s="129"/>
      <c r="H44" s="152"/>
      <c r="I44" s="195"/>
      <c r="J44" s="127"/>
      <c r="K44" s="129"/>
      <c r="L44" s="152"/>
      <c r="M44" s="196"/>
      <c r="N44" s="123"/>
      <c r="O44" s="128"/>
      <c r="P44" s="152"/>
      <c r="Q44" s="195"/>
      <c r="R44" s="127"/>
      <c r="S44" s="129"/>
      <c r="T44" s="152"/>
      <c r="U44" s="196"/>
      <c r="V44" s="294">
        <f t="shared" ca="1" si="0"/>
        <v>45280.604166666664</v>
      </c>
      <c r="W44" s="335">
        <f t="shared" ca="1" si="1"/>
        <v>14.399999999986903</v>
      </c>
      <c r="X44" s="197">
        <f t="shared" ca="1" si="1"/>
        <v>9.0000000000327418</v>
      </c>
    </row>
    <row r="45" spans="1:24" x14ac:dyDescent="0.2">
      <c r="A45" s="324">
        <f ca="1">INDIRECT(ADDRESS(Данные!$A37,4,1,1,"Данные"), 1)</f>
        <v>45280.625</v>
      </c>
      <c r="B45" s="353">
        <f ca="1">ROUND(INDIRECT(ADDRESS(Данные!$A37,B$1,1,1,"Данные"), 1),2)</f>
        <v>2893.16</v>
      </c>
      <c r="C45" s="353">
        <f ca="1">ROUND(INDIRECT(ADDRESS(Данные!$A37,C$1,1,1,"Данные"), 1),2)</f>
        <v>4515.1400000000003</v>
      </c>
      <c r="D45" s="152">
        <f ca="1">(B45-B43)*D$10</f>
        <v>28.799999999973807</v>
      </c>
      <c r="E45" s="196">
        <f ca="1">(C45-C43)*D$10</f>
        <v>18.000000000065484</v>
      </c>
      <c r="F45" s="123"/>
      <c r="G45" s="129"/>
      <c r="H45" s="152">
        <f>(F45-F43)*H10</f>
        <v>0</v>
      </c>
      <c r="I45" s="195">
        <f>(G45-G43)*I10</f>
        <v>0</v>
      </c>
      <c r="J45" s="127"/>
      <c r="K45" s="129"/>
      <c r="L45" s="152">
        <f>(J45-J43)*L10</f>
        <v>0</v>
      </c>
      <c r="M45" s="196">
        <f>(K45-K43)*M10</f>
        <v>0</v>
      </c>
      <c r="N45" s="123"/>
      <c r="O45" s="128"/>
      <c r="P45" s="152">
        <f>(N45-N43)*P10</f>
        <v>0</v>
      </c>
      <c r="Q45" s="195">
        <f>(O45-O43)*Q10</f>
        <v>0</v>
      </c>
      <c r="R45" s="127"/>
      <c r="S45" s="129"/>
      <c r="T45" s="152">
        <f>(R45-R43)*T10</f>
        <v>0</v>
      </c>
      <c r="U45" s="196">
        <f>(S45-S43)*U10</f>
        <v>0</v>
      </c>
      <c r="V45" s="294">
        <f t="shared" ca="1" si="0"/>
        <v>45280.625</v>
      </c>
      <c r="W45" s="335">
        <f t="shared" ca="1" si="1"/>
        <v>28.799999999973807</v>
      </c>
      <c r="X45" s="197">
        <f t="shared" ca="1" si="1"/>
        <v>18.000000000065484</v>
      </c>
    </row>
    <row r="46" spans="1:24" x14ac:dyDescent="0.2">
      <c r="A46" s="324">
        <f ca="1">INDIRECT(ADDRESS(Данные!$A38,4,1,1,"Данные"), 1)</f>
        <v>45280.645833333336</v>
      </c>
      <c r="B46" s="353">
        <f ca="1">ROUND(INDIRECT(ADDRESS(Данные!$A38,B$1,1,1,"Данные"), 1),2)</f>
        <v>2893.24</v>
      </c>
      <c r="C46" s="353">
        <f ca="1">ROUND(INDIRECT(ADDRESS(Данные!$A38,C$1,1,1,"Данные"), 1),2)</f>
        <v>4515.1899999999996</v>
      </c>
      <c r="D46" s="152">
        <f ca="1">(B46-B45)*D$10</f>
        <v>14.399999999986903</v>
      </c>
      <c r="E46" s="196">
        <f ca="1">(C46-C45)*D$10</f>
        <v>8.9999999998690328</v>
      </c>
      <c r="F46" s="123"/>
      <c r="G46" s="129"/>
      <c r="H46" s="152"/>
      <c r="I46" s="195"/>
      <c r="J46" s="127"/>
      <c r="K46" s="129"/>
      <c r="L46" s="152"/>
      <c r="M46" s="196"/>
      <c r="N46" s="123"/>
      <c r="O46" s="128"/>
      <c r="P46" s="152"/>
      <c r="Q46" s="195"/>
      <c r="R46" s="127"/>
      <c r="S46" s="129"/>
      <c r="T46" s="152"/>
      <c r="U46" s="196"/>
      <c r="V46" s="294">
        <f t="shared" ca="1" si="0"/>
        <v>45280.645833333336</v>
      </c>
      <c r="W46" s="335">
        <f t="shared" ca="1" si="1"/>
        <v>14.399999999986903</v>
      </c>
      <c r="X46" s="197">
        <f t="shared" ca="1" si="1"/>
        <v>8.9999999998690328</v>
      </c>
    </row>
    <row r="47" spans="1:24" x14ac:dyDescent="0.2">
      <c r="A47" s="324">
        <f ca="1">INDIRECT(ADDRESS(Данные!$A39,4,1,1,"Данные"), 1)</f>
        <v>45280.666666666664</v>
      </c>
      <c r="B47" s="353">
        <f ca="1">ROUND(INDIRECT(ADDRESS(Данные!$A39,B$1,1,1,"Данные"), 1),2)</f>
        <v>2893.32</v>
      </c>
      <c r="C47" s="353">
        <f ca="1">ROUND(INDIRECT(ADDRESS(Данные!$A39,C$1,1,1,"Данные"), 1),2)</f>
        <v>4515.24</v>
      </c>
      <c r="D47" s="152">
        <f ca="1">(B47-B45)*D$10</f>
        <v>28.800000000055661</v>
      </c>
      <c r="E47" s="196">
        <f ca="1">(C47-C45)*D$10</f>
        <v>17.999999999901775</v>
      </c>
      <c r="F47" s="123"/>
      <c r="G47" s="129"/>
      <c r="H47" s="152">
        <f>(F47-F45)*H10</f>
        <v>0</v>
      </c>
      <c r="I47" s="195">
        <f>(G47-G45)*I10</f>
        <v>0</v>
      </c>
      <c r="J47" s="127"/>
      <c r="K47" s="129"/>
      <c r="L47" s="152">
        <f>(J47-J45)*L10</f>
        <v>0</v>
      </c>
      <c r="M47" s="196">
        <f>(K47-K45)*M10</f>
        <v>0</v>
      </c>
      <c r="N47" s="123"/>
      <c r="O47" s="128"/>
      <c r="P47" s="152">
        <f>(N47-N45)*P10</f>
        <v>0</v>
      </c>
      <c r="Q47" s="195">
        <f>(O47-O45)*Q10</f>
        <v>0</v>
      </c>
      <c r="R47" s="127"/>
      <c r="S47" s="129"/>
      <c r="T47" s="152">
        <f>(R47-R45)*T10</f>
        <v>0</v>
      </c>
      <c r="U47" s="196">
        <f>(S47-S45)*U10</f>
        <v>0</v>
      </c>
      <c r="V47" s="294">
        <f t="shared" ca="1" si="0"/>
        <v>45280.666666666664</v>
      </c>
      <c r="W47" s="335">
        <f t="shared" ca="1" si="1"/>
        <v>28.800000000055661</v>
      </c>
      <c r="X47" s="197">
        <f t="shared" ca="1" si="1"/>
        <v>17.999999999901775</v>
      </c>
    </row>
    <row r="48" spans="1:24" x14ac:dyDescent="0.2">
      <c r="A48" s="324">
        <f ca="1">INDIRECT(ADDRESS(Данные!$A40,4,1,1,"Данные"), 1)</f>
        <v>45280.6875</v>
      </c>
      <c r="B48" s="353">
        <f ca="1">ROUND(INDIRECT(ADDRESS(Данные!$A40,B$1,1,1,"Данные"), 1),2)</f>
        <v>2893.4</v>
      </c>
      <c r="C48" s="353">
        <f ca="1">ROUND(INDIRECT(ADDRESS(Данные!$A40,C$1,1,1,"Данные"), 1),2)</f>
        <v>4515.28</v>
      </c>
      <c r="D48" s="152">
        <f ca="1">(B48-B47)*D$10</f>
        <v>14.399999999986903</v>
      </c>
      <c r="E48" s="196">
        <f ca="1">(C48-C47)*D$10</f>
        <v>7.1999999999934516</v>
      </c>
      <c r="F48" s="123"/>
      <c r="G48" s="129"/>
      <c r="H48" s="152"/>
      <c r="I48" s="195"/>
      <c r="J48" s="127"/>
      <c r="K48" s="129"/>
      <c r="L48" s="152"/>
      <c r="M48" s="196"/>
      <c r="N48" s="123"/>
      <c r="O48" s="128"/>
      <c r="P48" s="152"/>
      <c r="Q48" s="195"/>
      <c r="R48" s="127"/>
      <c r="S48" s="129"/>
      <c r="T48" s="152"/>
      <c r="U48" s="196"/>
      <c r="V48" s="294">
        <f t="shared" ca="1" si="0"/>
        <v>45280.6875</v>
      </c>
      <c r="W48" s="335">
        <f t="shared" ca="1" si="1"/>
        <v>14.399999999986903</v>
      </c>
      <c r="X48" s="197">
        <f t="shared" ca="1" si="1"/>
        <v>7.1999999999934516</v>
      </c>
    </row>
    <row r="49" spans="1:24" x14ac:dyDescent="0.2">
      <c r="A49" s="324">
        <f ca="1">INDIRECT(ADDRESS(Данные!$A41,4,1,1,"Данные"), 1)</f>
        <v>45280.708333333336</v>
      </c>
      <c r="B49" s="353">
        <f ca="1">ROUND(INDIRECT(ADDRESS(Данные!$A41,B$1,1,1,"Данные"), 1),2)</f>
        <v>2893.49</v>
      </c>
      <c r="C49" s="353">
        <f ca="1">ROUND(INDIRECT(ADDRESS(Данные!$A41,C$1,1,1,"Данные"), 1),2)</f>
        <v>4515.33</v>
      </c>
      <c r="D49" s="152">
        <f ca="1">(B49-B47)*D$10</f>
        <v>30.599999999931242</v>
      </c>
      <c r="E49" s="196">
        <f ca="1">(C49-C47)*D$10</f>
        <v>16.200000000026193</v>
      </c>
      <c r="F49" s="123"/>
      <c r="G49" s="129"/>
      <c r="H49" s="152">
        <f>(F49-F47)*H10</f>
        <v>0</v>
      </c>
      <c r="I49" s="195">
        <f>(G49-G47)*I10</f>
        <v>0</v>
      </c>
      <c r="J49" s="127"/>
      <c r="K49" s="129"/>
      <c r="L49" s="152">
        <f>(J49-J47)*L10</f>
        <v>0</v>
      </c>
      <c r="M49" s="196">
        <f>(K49-K47)*M10</f>
        <v>0</v>
      </c>
      <c r="N49" s="123"/>
      <c r="O49" s="128"/>
      <c r="P49" s="152">
        <f>(N49-N47)*P10</f>
        <v>0</v>
      </c>
      <c r="Q49" s="195">
        <f>(O49-O47)*Q10</f>
        <v>0</v>
      </c>
      <c r="R49" s="127"/>
      <c r="S49" s="129"/>
      <c r="T49" s="152">
        <f>(R49-R47)*T10</f>
        <v>0</v>
      </c>
      <c r="U49" s="196">
        <f>(S49-S47)*U10</f>
        <v>0</v>
      </c>
      <c r="V49" s="294">
        <f t="shared" ca="1" si="0"/>
        <v>45280.708333333336</v>
      </c>
      <c r="W49" s="335">
        <f t="shared" ca="1" si="1"/>
        <v>30.599999999931242</v>
      </c>
      <c r="X49" s="197">
        <f t="shared" ca="1" si="1"/>
        <v>16.200000000026193</v>
      </c>
    </row>
    <row r="50" spans="1:24" x14ac:dyDescent="0.2">
      <c r="A50" s="324">
        <f ca="1">INDIRECT(ADDRESS(Данные!$A42,4,1,1,"Данные"), 1)</f>
        <v>45280.729166666664</v>
      </c>
      <c r="B50" s="353">
        <f ca="1">ROUND(INDIRECT(ADDRESS(Данные!$A42,B$1,1,1,"Данные"), 1),2)</f>
        <v>2893.59</v>
      </c>
      <c r="C50" s="353">
        <f ca="1">ROUND(INDIRECT(ADDRESS(Данные!$A42,C$1,1,1,"Данные"), 1),2)</f>
        <v>4515.38</v>
      </c>
      <c r="D50" s="152">
        <f ca="1">(B50-B49)*D$10</f>
        <v>18.000000000065484</v>
      </c>
      <c r="E50" s="196">
        <f ca="1">(C50-C49)*D$10</f>
        <v>9.0000000000327418</v>
      </c>
      <c r="F50" s="123"/>
      <c r="G50" s="129"/>
      <c r="H50" s="152"/>
      <c r="I50" s="195"/>
      <c r="J50" s="127"/>
      <c r="K50" s="129"/>
      <c r="L50" s="152"/>
      <c r="M50" s="196"/>
      <c r="N50" s="123"/>
      <c r="O50" s="128"/>
      <c r="P50" s="152"/>
      <c r="Q50" s="195"/>
      <c r="R50" s="127"/>
      <c r="S50" s="129"/>
      <c r="T50" s="152"/>
      <c r="U50" s="196"/>
      <c r="V50" s="294">
        <f t="shared" ca="1" si="0"/>
        <v>45280.729166666664</v>
      </c>
      <c r="W50" s="335">
        <f t="shared" ca="1" si="1"/>
        <v>18.000000000065484</v>
      </c>
      <c r="X50" s="197">
        <f t="shared" ca="1" si="1"/>
        <v>9.0000000000327418</v>
      </c>
    </row>
    <row r="51" spans="1:24" x14ac:dyDescent="0.2">
      <c r="A51" s="324">
        <f ca="1">INDIRECT(ADDRESS(Данные!$A43,4,1,1,"Данные"), 1)</f>
        <v>45280.75</v>
      </c>
      <c r="B51" s="353">
        <f ca="1">ROUND(INDIRECT(ADDRESS(Данные!$A43,B$1,1,1,"Данные"), 1),2)</f>
        <v>2893.67</v>
      </c>
      <c r="C51" s="353">
        <f ca="1">ROUND(INDIRECT(ADDRESS(Данные!$A43,C$1,1,1,"Данные"), 1),2)</f>
        <v>4515.43</v>
      </c>
      <c r="D51" s="152">
        <f ca="1">(B51-B49)*D$10</f>
        <v>32.400000000052387</v>
      </c>
      <c r="E51" s="196">
        <f ca="1">(C51-C49)*D$10</f>
        <v>18.000000000065484</v>
      </c>
      <c r="F51" s="123"/>
      <c r="G51" s="129"/>
      <c r="H51" s="152">
        <f>(F51-F49)*H10</f>
        <v>0</v>
      </c>
      <c r="I51" s="195">
        <f>(G51-G49)*I10</f>
        <v>0</v>
      </c>
      <c r="J51" s="127"/>
      <c r="K51" s="129"/>
      <c r="L51" s="152">
        <f>(J51-J49)*L10</f>
        <v>0</v>
      </c>
      <c r="M51" s="196">
        <f>(K51-K49)*M10</f>
        <v>0</v>
      </c>
      <c r="N51" s="123"/>
      <c r="O51" s="128"/>
      <c r="P51" s="152">
        <f>(N51-N49)*P10</f>
        <v>0</v>
      </c>
      <c r="Q51" s="195">
        <f>(O51-O49)*Q10</f>
        <v>0</v>
      </c>
      <c r="R51" s="127"/>
      <c r="S51" s="129"/>
      <c r="T51" s="152">
        <f>(R51-R49)*T10</f>
        <v>0</v>
      </c>
      <c r="U51" s="196">
        <f>(S51-S49)*U10</f>
        <v>0</v>
      </c>
      <c r="V51" s="294">
        <f t="shared" ca="1" si="0"/>
        <v>45280.75</v>
      </c>
      <c r="W51" s="335">
        <f t="shared" ca="1" si="1"/>
        <v>32.400000000052387</v>
      </c>
      <c r="X51" s="197">
        <f t="shared" ca="1" si="1"/>
        <v>18.000000000065484</v>
      </c>
    </row>
    <row r="52" spans="1:24" x14ac:dyDescent="0.2">
      <c r="A52" s="324">
        <f ca="1">INDIRECT(ADDRESS(Данные!$A44,4,1,1,"Данные"), 1)</f>
        <v>45280.770833333336</v>
      </c>
      <c r="B52" s="353">
        <f ca="1">ROUND(INDIRECT(ADDRESS(Данные!$A44,B$1,1,1,"Данные"), 1),2)</f>
        <v>2893.76</v>
      </c>
      <c r="C52" s="353">
        <f ca="1">ROUND(INDIRECT(ADDRESS(Данные!$A44,C$1,1,1,"Данные"), 1),2)</f>
        <v>4515.47</v>
      </c>
      <c r="D52" s="152">
        <f ca="1">(B52-B51)*D$10</f>
        <v>16.200000000026193</v>
      </c>
      <c r="E52" s="196">
        <f ca="1">(C52-C51)*D$10</f>
        <v>7.1999999999934516</v>
      </c>
      <c r="F52" s="123"/>
      <c r="G52" s="129"/>
      <c r="H52" s="152"/>
      <c r="I52" s="195"/>
      <c r="J52" s="127"/>
      <c r="K52" s="129"/>
      <c r="L52" s="152"/>
      <c r="M52" s="196"/>
      <c r="N52" s="123"/>
      <c r="O52" s="128"/>
      <c r="P52" s="152"/>
      <c r="Q52" s="195"/>
      <c r="R52" s="127"/>
      <c r="S52" s="129"/>
      <c r="T52" s="152"/>
      <c r="U52" s="196"/>
      <c r="V52" s="294">
        <f t="shared" ca="1" si="0"/>
        <v>45280.770833333336</v>
      </c>
      <c r="W52" s="335">
        <f t="shared" ca="1" si="1"/>
        <v>16.200000000026193</v>
      </c>
      <c r="X52" s="197">
        <f t="shared" ca="1" si="1"/>
        <v>7.1999999999934516</v>
      </c>
    </row>
    <row r="53" spans="1:24" x14ac:dyDescent="0.2">
      <c r="A53" s="324">
        <f ca="1">INDIRECT(ADDRESS(Данные!$A45,4,1,1,"Данные"), 1)</f>
        <v>45280.791666666664</v>
      </c>
      <c r="B53" s="353">
        <f ca="1">ROUND(INDIRECT(ADDRESS(Данные!$A45,B$1,1,1,"Данные"), 1),2)</f>
        <v>2893.83</v>
      </c>
      <c r="C53" s="353">
        <f ca="1">ROUND(INDIRECT(ADDRESS(Данные!$A45,C$1,1,1,"Данные"), 1),2)</f>
        <v>4515.51</v>
      </c>
      <c r="D53" s="152">
        <f ca="1">(B53-B51)*D$10</f>
        <v>28.799999999973807</v>
      </c>
      <c r="E53" s="196">
        <f ca="1">(C53-C51)*D$10</f>
        <v>14.399999999986903</v>
      </c>
      <c r="F53" s="123"/>
      <c r="G53" s="129"/>
      <c r="H53" s="152">
        <f>(F53-F51)*H10/0.5</f>
        <v>0</v>
      </c>
      <c r="I53" s="195">
        <f>(G53-G51)*I10/0.5</f>
        <v>0</v>
      </c>
      <c r="J53" s="127"/>
      <c r="K53" s="129"/>
      <c r="L53" s="152">
        <f>(J53-J51)*L10/0.5</f>
        <v>0</v>
      </c>
      <c r="M53" s="196">
        <f>(K53-K51)*M10/0.5</f>
        <v>0</v>
      </c>
      <c r="N53" s="123"/>
      <c r="O53" s="128"/>
      <c r="P53" s="152">
        <f>(N53-N51)*P10/0.5</f>
        <v>0</v>
      </c>
      <c r="Q53" s="195">
        <f>(O53-O51)*Q10/0.5</f>
        <v>0</v>
      </c>
      <c r="R53" s="127"/>
      <c r="S53" s="129"/>
      <c r="T53" s="152">
        <f>(R53-R51)*T10/0.5</f>
        <v>0</v>
      </c>
      <c r="U53" s="196">
        <f>(S53-S51)*U10/0.5</f>
        <v>0</v>
      </c>
      <c r="V53" s="294">
        <f t="shared" ca="1" si="0"/>
        <v>45280.791666666664</v>
      </c>
      <c r="W53" s="335">
        <f t="shared" ca="1" si="1"/>
        <v>28.799999999973807</v>
      </c>
      <c r="X53" s="197">
        <f t="shared" ca="1" si="1"/>
        <v>14.399999999986903</v>
      </c>
    </row>
    <row r="54" spans="1:24" x14ac:dyDescent="0.2">
      <c r="A54" s="324">
        <f ca="1">INDIRECT(ADDRESS(Данные!$A46,4,1,1,"Данные"), 1)</f>
        <v>45280.8125</v>
      </c>
      <c r="B54" s="353">
        <f ca="1">ROUND(INDIRECT(ADDRESS(Данные!$A46,B$1,1,1,"Данные"), 1),2)</f>
        <v>2893.92</v>
      </c>
      <c r="C54" s="353">
        <f ca="1">ROUND(INDIRECT(ADDRESS(Данные!$A46,C$1,1,1,"Данные"), 1),2)</f>
        <v>4515.5600000000004</v>
      </c>
      <c r="D54" s="152">
        <f ca="1">(B54-B53)*D$10</f>
        <v>16.200000000026193</v>
      </c>
      <c r="E54" s="196">
        <f ca="1">(C54-C53)*D$10</f>
        <v>9.0000000000327418</v>
      </c>
      <c r="F54" s="123"/>
      <c r="G54" s="129"/>
      <c r="H54" s="152"/>
      <c r="I54" s="195"/>
      <c r="J54" s="127"/>
      <c r="K54" s="129"/>
      <c r="L54" s="152"/>
      <c r="M54" s="196"/>
      <c r="N54" s="123"/>
      <c r="O54" s="128"/>
      <c r="P54" s="152"/>
      <c r="Q54" s="195"/>
      <c r="R54" s="127"/>
      <c r="S54" s="129"/>
      <c r="T54" s="152"/>
      <c r="U54" s="196"/>
      <c r="V54" s="294">
        <f t="shared" ca="1" si="0"/>
        <v>45280.8125</v>
      </c>
      <c r="W54" s="335">
        <f t="shared" ca="1" si="1"/>
        <v>16.200000000026193</v>
      </c>
      <c r="X54" s="197">
        <f t="shared" ca="1" si="1"/>
        <v>9.0000000000327418</v>
      </c>
    </row>
    <row r="55" spans="1:24" x14ac:dyDescent="0.2">
      <c r="A55" s="324">
        <f ca="1">INDIRECT(ADDRESS(Данные!$A47,4,1,1,"Данные"), 1)</f>
        <v>45280.833333333336</v>
      </c>
      <c r="B55" s="353">
        <f ca="1">ROUND(INDIRECT(ADDRESS(Данные!$A47,B$1,1,1,"Данные"), 1),2)</f>
        <v>2894</v>
      </c>
      <c r="C55" s="353">
        <f ca="1">ROUND(INDIRECT(ADDRESS(Данные!$A47,C$1,1,1,"Данные"), 1),2)</f>
        <v>4515.6000000000004</v>
      </c>
      <c r="D55" s="152">
        <f ca="1">(B55-B53)*D$10</f>
        <v>30.600000000013097</v>
      </c>
      <c r="E55" s="196">
        <f ca="1">(C55-C53)*D$10</f>
        <v>16.200000000026193</v>
      </c>
      <c r="F55" s="123"/>
      <c r="G55" s="129"/>
      <c r="H55" s="251">
        <f>(F55-F53)*H10/0.5</f>
        <v>0</v>
      </c>
      <c r="I55" s="250">
        <f>(G55-G53)*I10/0.5</f>
        <v>0</v>
      </c>
      <c r="J55" s="127"/>
      <c r="K55" s="129"/>
      <c r="L55" s="251">
        <f>(J55-J53)*L10/0.5</f>
        <v>0</v>
      </c>
      <c r="M55" s="252">
        <f>(K55-K53)*M10/0.5</f>
        <v>0</v>
      </c>
      <c r="N55" s="123"/>
      <c r="O55" s="128"/>
      <c r="P55" s="251">
        <f>(N55-N53)*P10/0.5</f>
        <v>0</v>
      </c>
      <c r="Q55" s="250">
        <f>(O55-O53)*Q10/0.5</f>
        <v>0</v>
      </c>
      <c r="R55" s="127"/>
      <c r="S55" s="129"/>
      <c r="T55" s="251">
        <f>(R55-R53)*T10/0.5</f>
        <v>0</v>
      </c>
      <c r="U55" s="252">
        <f>(S55-S53)*U10/0.5</f>
        <v>0</v>
      </c>
      <c r="V55" s="294">
        <f t="shared" ca="1" si="0"/>
        <v>45280.833333333336</v>
      </c>
      <c r="W55" s="335">
        <f t="shared" ca="1" si="1"/>
        <v>30.600000000013097</v>
      </c>
      <c r="X55" s="197">
        <f t="shared" ca="1" si="1"/>
        <v>16.200000000026193</v>
      </c>
    </row>
    <row r="56" spans="1:24" x14ac:dyDescent="0.2">
      <c r="A56" s="324">
        <f ca="1">INDIRECT(ADDRESS(Данные!$A48,4,1,1,"Данные"), 1)</f>
        <v>45280.854166666664</v>
      </c>
      <c r="B56" s="353">
        <f ca="1">ROUND(INDIRECT(ADDRESS(Данные!$A48,B$1,1,1,"Данные"), 1),2)</f>
        <v>2894.08</v>
      </c>
      <c r="C56" s="353">
        <f ca="1">ROUND(INDIRECT(ADDRESS(Данные!$A48,C$1,1,1,"Данные"), 1),2)</f>
        <v>4515.6400000000003</v>
      </c>
      <c r="D56" s="152">
        <f ca="1">(B56-B55)*D$10</f>
        <v>14.399999999986903</v>
      </c>
      <c r="E56" s="196">
        <f ca="1">(C56-C55)*D$10</f>
        <v>7.1999999999934516</v>
      </c>
      <c r="F56" s="123"/>
      <c r="G56" s="129"/>
      <c r="H56" s="251"/>
      <c r="I56" s="250"/>
      <c r="J56" s="127"/>
      <c r="K56" s="129"/>
      <c r="L56" s="251"/>
      <c r="M56" s="252"/>
      <c r="N56" s="123"/>
      <c r="O56" s="128"/>
      <c r="P56" s="251"/>
      <c r="Q56" s="250"/>
      <c r="R56" s="127"/>
      <c r="S56" s="129"/>
      <c r="T56" s="251"/>
      <c r="U56" s="252"/>
      <c r="V56" s="294">
        <f t="shared" ca="1" si="0"/>
        <v>45280.854166666664</v>
      </c>
      <c r="W56" s="335">
        <f t="shared" ca="1" si="1"/>
        <v>14.399999999986903</v>
      </c>
      <c r="X56" s="197">
        <f t="shared" ca="1" si="1"/>
        <v>7.1999999999934516</v>
      </c>
    </row>
    <row r="57" spans="1:24" x14ac:dyDescent="0.2">
      <c r="A57" s="324">
        <f ca="1">INDIRECT(ADDRESS(Данные!$A49,4,1,1,"Данные"), 1)</f>
        <v>45280.875</v>
      </c>
      <c r="B57" s="353">
        <f ca="1">ROUND(INDIRECT(ADDRESS(Данные!$A49,B$1,1,1,"Данные"), 1),2)</f>
        <v>2894.17</v>
      </c>
      <c r="C57" s="353">
        <f ca="1">ROUND(INDIRECT(ADDRESS(Данные!$A49,C$1,1,1,"Данные"), 1),2)</f>
        <v>4515.6899999999996</v>
      </c>
      <c r="D57" s="152">
        <f ca="1">(B57-B55)*D$10</f>
        <v>30.600000000013097</v>
      </c>
      <c r="E57" s="196">
        <f ca="1">(C57-C55)*D$10</f>
        <v>16.199999999862484</v>
      </c>
      <c r="F57" s="123"/>
      <c r="G57" s="129"/>
      <c r="H57" s="152">
        <f>(F57-F55)*H10/0.5</f>
        <v>0</v>
      </c>
      <c r="I57" s="195">
        <f>(G57-G55)*I10/0.5</f>
        <v>0</v>
      </c>
      <c r="J57" s="127"/>
      <c r="K57" s="129"/>
      <c r="L57" s="152">
        <f>(J57-J55)*L10/0.5</f>
        <v>0</v>
      </c>
      <c r="M57" s="196">
        <f>(K57-K55)*M10/0.5</f>
        <v>0</v>
      </c>
      <c r="N57" s="123"/>
      <c r="O57" s="128"/>
      <c r="P57" s="152">
        <f>(N57-N55)*P10/0.5</f>
        <v>0</v>
      </c>
      <c r="Q57" s="195">
        <f>(O57-O55)*Q10/0.5</f>
        <v>0</v>
      </c>
      <c r="R57" s="127"/>
      <c r="S57" s="129"/>
      <c r="T57" s="152">
        <f>(R57-R55)*T10/0.5</f>
        <v>0</v>
      </c>
      <c r="U57" s="196">
        <f>(S57-S55)*U10/0.5</f>
        <v>0</v>
      </c>
      <c r="V57" s="294">
        <f t="shared" ca="1" si="0"/>
        <v>45280.875</v>
      </c>
      <c r="W57" s="335">
        <f t="shared" ca="1" si="1"/>
        <v>30.600000000013097</v>
      </c>
      <c r="X57" s="197">
        <f t="shared" ca="1" si="1"/>
        <v>16.199999999862484</v>
      </c>
    </row>
    <row r="58" spans="1:24" x14ac:dyDescent="0.2">
      <c r="A58" s="324">
        <f ca="1">INDIRECT(ADDRESS(Данные!$A50,4,1,1,"Данные"), 1)</f>
        <v>45280.895833333336</v>
      </c>
      <c r="B58" s="353">
        <f ca="1">ROUND(INDIRECT(ADDRESS(Данные!$A50,B$1,1,1,"Данные"), 1),2)</f>
        <v>2894.26</v>
      </c>
      <c r="C58" s="353">
        <f ca="1">ROUND(INDIRECT(ADDRESS(Данные!$A50,C$1,1,1,"Данные"), 1),2)</f>
        <v>4515.7299999999996</v>
      </c>
      <c r="D58" s="152">
        <f ca="1">(B58-B57)*D$10</f>
        <v>16.200000000026193</v>
      </c>
      <c r="E58" s="196">
        <f ca="1">(C58-C57)*D$10</f>
        <v>7.1999999999934516</v>
      </c>
      <c r="F58" s="123"/>
      <c r="G58" s="129"/>
      <c r="H58" s="152">
        <f>(F58-F57)*H10/0.5</f>
        <v>0</v>
      </c>
      <c r="I58" s="195">
        <f>(G58-G57)*I10/0.5</f>
        <v>0</v>
      </c>
      <c r="J58" s="127"/>
      <c r="K58" s="129"/>
      <c r="L58" s="152">
        <f>(J58-J57)*L10/0.5</f>
        <v>0</v>
      </c>
      <c r="M58" s="196">
        <f>(K58-K57)*M10/0.5</f>
        <v>0</v>
      </c>
      <c r="N58" s="123"/>
      <c r="O58" s="128"/>
      <c r="P58" s="152">
        <f>(N58-N57)*P10/0.5</f>
        <v>0</v>
      </c>
      <c r="Q58" s="195">
        <f>(O58-O57)*Q10/0.5</f>
        <v>0</v>
      </c>
      <c r="R58" s="127"/>
      <c r="S58" s="129"/>
      <c r="T58" s="152">
        <f>(R58-R57)*T10/0.5</f>
        <v>0</v>
      </c>
      <c r="U58" s="196">
        <f>(S58-S57)*U10/0.5</f>
        <v>0</v>
      </c>
      <c r="V58" s="294">
        <f t="shared" ca="1" si="0"/>
        <v>45280.895833333336</v>
      </c>
      <c r="W58" s="335">
        <f t="shared" ca="1" si="1"/>
        <v>16.200000000026193</v>
      </c>
      <c r="X58" s="197">
        <f t="shared" ca="1" si="1"/>
        <v>7.1999999999934516</v>
      </c>
    </row>
    <row r="59" spans="1:24" x14ac:dyDescent="0.2">
      <c r="A59" s="324">
        <f ca="1">INDIRECT(ADDRESS(Данные!$A51,4,1,1,"Данные"), 1)</f>
        <v>45280.916666666664</v>
      </c>
      <c r="B59" s="353">
        <f ca="1">ROUND(INDIRECT(ADDRESS(Данные!$A51,B$1,1,1,"Данные"), 1),2)</f>
        <v>2894.35</v>
      </c>
      <c r="C59" s="353">
        <f ca="1">ROUND(INDIRECT(ADDRESS(Данные!$A51,C$1,1,1,"Данные"), 1),2)</f>
        <v>4515.7700000000004</v>
      </c>
      <c r="D59" s="152">
        <f ca="1">(B59-B57)*D$10</f>
        <v>32.399999999970532</v>
      </c>
      <c r="E59" s="196">
        <f ca="1">(C59-C57)*D$10</f>
        <v>14.400000000150612</v>
      </c>
      <c r="F59" s="123"/>
      <c r="G59" s="129"/>
      <c r="H59" s="152">
        <f>(F59-F58)*H10/0.5</f>
        <v>0</v>
      </c>
      <c r="I59" s="195">
        <f>(G59-G58)*I10/0.5</f>
        <v>0</v>
      </c>
      <c r="J59" s="127"/>
      <c r="K59" s="129"/>
      <c r="L59" s="152">
        <f>(J59-J58)*L10/0.5</f>
        <v>0</v>
      </c>
      <c r="M59" s="196">
        <f>(K59-K58)*M10/0.5</f>
        <v>0</v>
      </c>
      <c r="N59" s="123"/>
      <c r="O59" s="128"/>
      <c r="P59" s="152">
        <f>(N59-N58)*P10/0.5</f>
        <v>0</v>
      </c>
      <c r="Q59" s="195">
        <f>(O59-O58)*Q10/0.5</f>
        <v>0</v>
      </c>
      <c r="R59" s="127"/>
      <c r="S59" s="129"/>
      <c r="T59" s="152">
        <f>(R59-R58)*T10/0.5</f>
        <v>0</v>
      </c>
      <c r="U59" s="196">
        <f>(S59-S58)*U10/0.5</f>
        <v>0</v>
      </c>
      <c r="V59" s="294">
        <f t="shared" ca="1" si="0"/>
        <v>45280.916666666664</v>
      </c>
      <c r="W59" s="335">
        <f t="shared" ca="1" si="1"/>
        <v>32.399999999970532</v>
      </c>
      <c r="X59" s="197">
        <f t="shared" ca="1" si="1"/>
        <v>14.400000000150612</v>
      </c>
    </row>
    <row r="60" spans="1:24" x14ac:dyDescent="0.2">
      <c r="A60" s="324">
        <f ca="1">INDIRECT(ADDRESS(Данные!$A52,4,1,1,"Данные"), 1)</f>
        <v>45280.9375</v>
      </c>
      <c r="B60" s="353">
        <f ca="1">ROUND(INDIRECT(ADDRESS(Данные!$A52,B$1,1,1,"Данные"), 1),2)</f>
        <v>2894.46</v>
      </c>
      <c r="C60" s="353">
        <f ca="1">ROUND(INDIRECT(ADDRESS(Данные!$A52,C$1,1,1,"Данные"), 1),2)</f>
        <v>4515.82</v>
      </c>
      <c r="D60" s="152">
        <f ca="1">(B60-B59)*D$10</f>
        <v>19.800000000022919</v>
      </c>
      <c r="E60" s="196">
        <f ca="1">(C60-C59)*D$10</f>
        <v>8.9999999998690328</v>
      </c>
      <c r="F60" s="123"/>
      <c r="G60" s="129"/>
      <c r="H60" s="152">
        <f>(F60-F59)*H10/0.5</f>
        <v>0</v>
      </c>
      <c r="I60" s="195">
        <f>(G60-G59)*I10/0.5</f>
        <v>0</v>
      </c>
      <c r="J60" s="127"/>
      <c r="K60" s="129"/>
      <c r="L60" s="152">
        <f>(J60-J59)*L10/0.5</f>
        <v>0</v>
      </c>
      <c r="M60" s="196">
        <f>(K60-K59)*M10/0.5</f>
        <v>0</v>
      </c>
      <c r="N60" s="123"/>
      <c r="O60" s="128"/>
      <c r="P60" s="152">
        <f>(N60-N59)*P10/0.5</f>
        <v>0</v>
      </c>
      <c r="Q60" s="195">
        <f>(O60-O59)*Q10/0.5</f>
        <v>0</v>
      </c>
      <c r="R60" s="127"/>
      <c r="S60" s="129"/>
      <c r="T60" s="152">
        <f>(R60-R59)*T10/0.5</f>
        <v>0</v>
      </c>
      <c r="U60" s="196">
        <f>(S60-S59)*U10/0.5</f>
        <v>0</v>
      </c>
      <c r="V60" s="294">
        <f t="shared" ca="1" si="0"/>
        <v>45280.9375</v>
      </c>
      <c r="W60" s="335">
        <f t="shared" ca="1" si="1"/>
        <v>19.800000000022919</v>
      </c>
      <c r="X60" s="197">
        <f t="shared" ca="1" si="1"/>
        <v>8.9999999998690328</v>
      </c>
    </row>
    <row r="61" spans="1:24" x14ac:dyDescent="0.2">
      <c r="A61" s="324">
        <f ca="1">INDIRECT(ADDRESS(Данные!$A53,4,1,1,"Данные"), 1)</f>
        <v>45280.958333333336</v>
      </c>
      <c r="B61" s="353">
        <f ca="1">ROUND(INDIRECT(ADDRESS(Данные!$A53,B$1,1,1,"Данные"), 1),2)</f>
        <v>2894.56</v>
      </c>
      <c r="C61" s="353">
        <f ca="1">ROUND(INDIRECT(ADDRESS(Данные!$A53,C$1,1,1,"Данные"), 1),2)</f>
        <v>4515.8599999999997</v>
      </c>
      <c r="D61" s="152">
        <f ca="1">(B61-B59)*D$10</f>
        <v>37.800000000006548</v>
      </c>
      <c r="E61" s="196">
        <f ca="1">(C61-C59)*D$10</f>
        <v>16.199999999862484</v>
      </c>
      <c r="F61" s="123"/>
      <c r="G61" s="129"/>
      <c r="H61" s="152">
        <f>(F61-F60)*H10/0.5</f>
        <v>0</v>
      </c>
      <c r="I61" s="195">
        <f>(G61-G60)*I10/0.5</f>
        <v>0</v>
      </c>
      <c r="J61" s="127"/>
      <c r="K61" s="129"/>
      <c r="L61" s="152">
        <f>(J61-J60)*L10/0.5</f>
        <v>0</v>
      </c>
      <c r="M61" s="196">
        <f>(K61-K60)*M10/0.5</f>
        <v>0</v>
      </c>
      <c r="N61" s="123"/>
      <c r="O61" s="128"/>
      <c r="P61" s="152">
        <f>(N61-N60)*P10/0.5</f>
        <v>0</v>
      </c>
      <c r="Q61" s="195">
        <f>(O61-O60)*Q10/0.5</f>
        <v>0</v>
      </c>
      <c r="R61" s="127"/>
      <c r="S61" s="129"/>
      <c r="T61" s="152">
        <f>(R61-R60)*T10/0.5</f>
        <v>0</v>
      </c>
      <c r="U61" s="196">
        <f>(S61-S60)*U10/0.5</f>
        <v>0</v>
      </c>
      <c r="V61" s="294">
        <f t="shared" ca="1" si="0"/>
        <v>45280.958333333336</v>
      </c>
      <c r="W61" s="335">
        <f t="shared" ca="1" si="1"/>
        <v>37.800000000006548</v>
      </c>
      <c r="X61" s="197">
        <f t="shared" ca="1" si="1"/>
        <v>16.199999999862484</v>
      </c>
    </row>
    <row r="62" spans="1:24" x14ac:dyDescent="0.2">
      <c r="A62" s="324">
        <f ca="1">INDIRECT(ADDRESS(Данные!$A54,4,1,1,"Данные"), 1)</f>
        <v>45280.979166666664</v>
      </c>
      <c r="B62" s="353">
        <f ca="1">ROUND(INDIRECT(ADDRESS(Данные!$A54,B$1,1,1,"Данные"), 1),2)</f>
        <v>2894.66</v>
      </c>
      <c r="C62" s="353">
        <f ca="1">ROUND(INDIRECT(ADDRESS(Данные!$A54,C$1,1,1,"Данные"), 1),2)</f>
        <v>4515.8999999999996</v>
      </c>
      <c r="D62" s="152">
        <f ca="1">(B62-B61)*D$10</f>
        <v>17.999999999983629</v>
      </c>
      <c r="E62" s="196">
        <f ca="1">(C62-C61)*D$10</f>
        <v>7.1999999999934516</v>
      </c>
      <c r="F62" s="123"/>
      <c r="G62" s="129"/>
      <c r="H62" s="152"/>
      <c r="I62" s="195"/>
      <c r="J62" s="127"/>
      <c r="K62" s="129"/>
      <c r="L62" s="152"/>
      <c r="M62" s="196"/>
      <c r="N62" s="123"/>
      <c r="O62" s="128"/>
      <c r="P62" s="152"/>
      <c r="Q62" s="195"/>
      <c r="R62" s="127"/>
      <c r="S62" s="129"/>
      <c r="T62" s="152"/>
      <c r="U62" s="196"/>
      <c r="V62" s="294">
        <f t="shared" ca="1" si="0"/>
        <v>45280.979166666664</v>
      </c>
      <c r="W62" s="335">
        <f t="shared" ca="1" si="1"/>
        <v>17.999999999983629</v>
      </c>
      <c r="X62" s="197">
        <f t="shared" ca="1" si="1"/>
        <v>7.1999999999934516</v>
      </c>
    </row>
    <row r="63" spans="1:24" ht="13.5" thickBot="1" x14ac:dyDescent="0.25">
      <c r="A63" s="325">
        <f ca="1">INDIRECT(ADDRESS(Данные!$A55,4,1,1,"Данные"), 1)</f>
        <v>45281</v>
      </c>
      <c r="B63" s="355">
        <f ca="1">ROUND(INDIRECT(ADDRESS(Данные!$A55,B$1,1,1,"Данные"), 1),2)</f>
        <v>2894.74</v>
      </c>
      <c r="C63" s="355">
        <f ca="1">ROUND(INDIRECT(ADDRESS(Данные!$A55,C$1,1,1,"Данные"), 1),2)</f>
        <v>4515.95</v>
      </c>
      <c r="D63" s="287">
        <f ca="1">(B63-B61)*D$10</f>
        <v>32.399999999970532</v>
      </c>
      <c r="E63" s="291">
        <f ca="1">(C63-C61)*D$10</f>
        <v>16.200000000026193</v>
      </c>
      <c r="F63" s="263"/>
      <c r="G63" s="130"/>
      <c r="H63" s="287">
        <f>(F63-F61)*H10/0.5</f>
        <v>0</v>
      </c>
      <c r="I63" s="262">
        <f>(G63-G61)*I10/0.5</f>
        <v>0</v>
      </c>
      <c r="J63" s="288"/>
      <c r="K63" s="130"/>
      <c r="L63" s="287">
        <f>(J63-J61)*L10/0.5</f>
        <v>0</v>
      </c>
      <c r="M63" s="291">
        <f>(K63-K61)*M10/0.5</f>
        <v>0</v>
      </c>
      <c r="N63" s="263"/>
      <c r="O63" s="131"/>
      <c r="P63" s="287">
        <f>(N63-N61)*P10/0.5</f>
        <v>0</v>
      </c>
      <c r="Q63" s="262">
        <f>(O63-O61)*Q10/0.5</f>
        <v>0</v>
      </c>
      <c r="R63" s="288"/>
      <c r="S63" s="130"/>
      <c r="T63" s="287">
        <f>(R63-R61)*T10/0.5</f>
        <v>0</v>
      </c>
      <c r="U63" s="291">
        <f>(S63-S61)*U10/0.5</f>
        <v>0</v>
      </c>
      <c r="V63" s="295">
        <f t="shared" ca="1" si="0"/>
        <v>45281</v>
      </c>
      <c r="W63" s="336">
        <f t="shared" ca="1" si="1"/>
        <v>32.399999999970532</v>
      </c>
      <c r="X63" s="333">
        <f ca="1">E63+I63+M63+Q63+U63</f>
        <v>16.200000000026193</v>
      </c>
    </row>
    <row r="64" spans="1:24" x14ac:dyDescent="0.2">
      <c r="A64" s="126"/>
      <c r="B64" s="126" t="s">
        <v>2</v>
      </c>
      <c r="C64" s="126"/>
      <c r="D64" s="126" t="s">
        <v>2</v>
      </c>
      <c r="E64" s="126"/>
      <c r="F64" s="126"/>
      <c r="G64" s="126"/>
      <c r="H64" s="126" t="s">
        <v>2</v>
      </c>
      <c r="I64" s="126"/>
      <c r="J64" s="126"/>
      <c r="K64" s="126"/>
      <c r="L64" s="126"/>
      <c r="M64" s="126"/>
      <c r="N64" s="126"/>
      <c r="O64" s="126"/>
      <c r="P64" s="126"/>
      <c r="Q64" s="126"/>
      <c r="R64" s="126"/>
      <c r="S64" s="126"/>
      <c r="T64" s="126"/>
      <c r="U64" s="126"/>
      <c r="V64" s="126"/>
      <c r="W64" s="126" t="s">
        <v>2</v>
      </c>
      <c r="X64" s="126"/>
    </row>
    <row r="65" spans="1:24" x14ac:dyDescent="0.2">
      <c r="A65" s="126" t="s">
        <v>2</v>
      </c>
      <c r="B65" s="126"/>
      <c r="C65" s="154" t="s">
        <v>27</v>
      </c>
      <c r="D65" s="269">
        <f ca="1">D$17+D$19+D$21+D$23+D$25+D$27+D$29+D$31+D$33+D$35+D$37+D$39+D$41+D$43+D$45+D$47+D$49+D$51+D$53+D$55+D$57+D$59+D$61+D$63</f>
        <v>748.79999999997381</v>
      </c>
      <c r="E65" s="269">
        <f ca="1">E$17+E$19+E$21+E$23+E$25+E$27+E$29+E$31+E$33+E$35+E$37+E$39+E$41+E$43+E$45+E$47+E$49+E$51+E$53+E$55+E$57+E$59+E$61+E$63</f>
        <v>394.19999999992797</v>
      </c>
      <c r="G65" s="154" t="s">
        <v>27</v>
      </c>
      <c r="H65" s="269">
        <f t="shared" ref="H65:X65" si="2">H$17+H$19+H$21+H$23+H$25+H$27+H$29+H$31+H$33+H$35+H$37+H$39+H$41+H$43+H$45+H$47+H$49+H$51+H$53+H$55+H$57+H$59+H$61+H$63</f>
        <v>0</v>
      </c>
      <c r="I65" s="269">
        <f t="shared" si="2"/>
        <v>0</v>
      </c>
      <c r="K65" s="154" t="s">
        <v>27</v>
      </c>
      <c r="L65" s="269">
        <f t="shared" si="2"/>
        <v>0</v>
      </c>
      <c r="M65" s="269">
        <f t="shared" si="2"/>
        <v>0</v>
      </c>
      <c r="O65" s="154" t="s">
        <v>27</v>
      </c>
      <c r="P65" s="269">
        <f t="shared" si="2"/>
        <v>0</v>
      </c>
      <c r="Q65" s="269">
        <f t="shared" si="2"/>
        <v>0</v>
      </c>
      <c r="S65" s="154" t="s">
        <v>27</v>
      </c>
      <c r="T65" s="269">
        <f t="shared" si="2"/>
        <v>0</v>
      </c>
      <c r="U65" s="269">
        <f t="shared" si="2"/>
        <v>0</v>
      </c>
      <c r="W65" s="269">
        <f t="shared" ca="1" si="2"/>
        <v>748.79999999997381</v>
      </c>
      <c r="X65" s="269">
        <f t="shared" ca="1" si="2"/>
        <v>394.19999999992797</v>
      </c>
    </row>
    <row r="66" spans="1:24" x14ac:dyDescent="0.2">
      <c r="A66" s="198"/>
      <c r="B66" s="198"/>
      <c r="C66" s="198"/>
      <c r="D66" s="198" t="s">
        <v>29</v>
      </c>
      <c r="E66" s="198" t="s">
        <v>28</v>
      </c>
      <c r="F66" s="198"/>
      <c r="G66" s="198"/>
      <c r="H66" s="198" t="s">
        <v>29</v>
      </c>
      <c r="I66" s="198" t="s">
        <v>28</v>
      </c>
      <c r="J66" s="198"/>
      <c r="K66" s="198"/>
      <c r="L66" s="198" t="s">
        <v>29</v>
      </c>
      <c r="M66" s="198" t="s">
        <v>28</v>
      </c>
      <c r="N66" s="198"/>
      <c r="O66" s="198"/>
      <c r="P66" s="198" t="s">
        <v>29</v>
      </c>
      <c r="Q66" s="198" t="s">
        <v>28</v>
      </c>
      <c r="R66" s="198"/>
      <c r="S66" s="198"/>
      <c r="T66" s="198" t="s">
        <v>29</v>
      </c>
      <c r="U66" s="198" t="s">
        <v>28</v>
      </c>
      <c r="V66" s="146"/>
      <c r="W66" s="198" t="s">
        <v>29</v>
      </c>
      <c r="X66" s="198" t="s">
        <v>28</v>
      </c>
    </row>
  </sheetData>
  <sheetCalcPr fullCalcOnLoad="1"/>
  <mergeCells count="5">
    <mergeCell ref="Q2:X2"/>
    <mergeCell ref="A6:A14"/>
    <mergeCell ref="W8:X8"/>
    <mergeCell ref="W9:X9"/>
    <mergeCell ref="V6:V1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69"/>
  <sheetViews>
    <sheetView workbookViewId="0">
      <selection activeCell="F1" sqref="F1"/>
    </sheetView>
  </sheetViews>
  <sheetFormatPr defaultRowHeight="12.75" x14ac:dyDescent="0.2"/>
  <sheetData>
    <row r="1" spans="1:128" s="276" customFormat="1" x14ac:dyDescent="0.2">
      <c r="A1" s="284"/>
      <c r="B1" s="284">
        <v>77</v>
      </c>
      <c r="C1" s="284">
        <v>78</v>
      </c>
      <c r="D1" s="284"/>
      <c r="E1" s="284"/>
      <c r="F1" s="284">
        <v>7</v>
      </c>
      <c r="G1" s="284">
        <v>8</v>
      </c>
      <c r="H1" s="284"/>
      <c r="I1" s="284"/>
      <c r="J1" s="284">
        <v>15</v>
      </c>
      <c r="K1" s="284">
        <v>16</v>
      </c>
      <c r="L1" s="284"/>
      <c r="M1" s="284"/>
      <c r="N1" s="284">
        <v>115</v>
      </c>
      <c r="O1" s="284">
        <v>116</v>
      </c>
      <c r="P1" s="284"/>
      <c r="Q1" s="284"/>
      <c r="R1" s="284">
        <v>117</v>
      </c>
      <c r="S1" s="284">
        <v>118</v>
      </c>
      <c r="T1" s="284"/>
      <c r="U1" s="284"/>
      <c r="V1" s="284">
        <v>119</v>
      </c>
      <c r="W1" s="284">
        <v>120</v>
      </c>
      <c r="X1" s="284"/>
      <c r="AA1" s="276">
        <v>121</v>
      </c>
      <c r="AB1" s="276">
        <v>122</v>
      </c>
      <c r="AE1" s="276">
        <v>123</v>
      </c>
      <c r="AF1" s="276">
        <v>124</v>
      </c>
      <c r="AI1" s="276">
        <v>125</v>
      </c>
      <c r="AJ1" s="276">
        <v>126</v>
      </c>
      <c r="AM1" s="276">
        <v>127</v>
      </c>
      <c r="AN1" s="276">
        <v>128</v>
      </c>
      <c r="AQ1" s="276">
        <v>129</v>
      </c>
      <c r="AR1" s="276">
        <v>130</v>
      </c>
      <c r="AU1" s="276">
        <v>131</v>
      </c>
      <c r="AV1" s="276">
        <v>132</v>
      </c>
      <c r="AZ1" s="276">
        <v>133</v>
      </c>
      <c r="BA1" s="276">
        <v>134</v>
      </c>
      <c r="BD1" s="276">
        <v>135</v>
      </c>
      <c r="BE1" s="276">
        <v>136</v>
      </c>
      <c r="BH1" s="276">
        <v>137</v>
      </c>
      <c r="BI1" s="276">
        <v>138</v>
      </c>
      <c r="BL1" s="276">
        <v>139</v>
      </c>
      <c r="BM1" s="276">
        <v>140</v>
      </c>
      <c r="BP1" s="276">
        <v>141</v>
      </c>
      <c r="BQ1" s="276">
        <v>142</v>
      </c>
      <c r="BT1" s="276">
        <v>143</v>
      </c>
      <c r="BU1" s="276">
        <v>144</v>
      </c>
      <c r="BY1" s="276">
        <v>145</v>
      </c>
      <c r="BZ1" s="276">
        <v>146</v>
      </c>
      <c r="CC1" s="276">
        <v>147</v>
      </c>
      <c r="CD1" s="276">
        <v>148</v>
      </c>
      <c r="CG1" s="276">
        <v>149</v>
      </c>
      <c r="CH1" s="276">
        <v>150</v>
      </c>
      <c r="CK1" s="276">
        <v>151</v>
      </c>
      <c r="CL1" s="276">
        <v>152</v>
      </c>
      <c r="CO1" s="276">
        <v>153</v>
      </c>
      <c r="CP1" s="276">
        <v>154</v>
      </c>
      <c r="CS1" s="276">
        <v>155</v>
      </c>
      <c r="CT1" s="276">
        <v>156</v>
      </c>
      <c r="CX1" s="276">
        <v>157</v>
      </c>
      <c r="CY1" s="276">
        <v>158</v>
      </c>
      <c r="DB1" s="276">
        <v>159</v>
      </c>
      <c r="DC1" s="276">
        <v>160</v>
      </c>
      <c r="DF1" s="276">
        <v>161</v>
      </c>
      <c r="DG1" s="276">
        <v>162</v>
      </c>
      <c r="DN1" s="276">
        <v>165</v>
      </c>
      <c r="DO1" s="276">
        <v>166</v>
      </c>
      <c r="DR1" s="276">
        <v>167</v>
      </c>
      <c r="DS1" s="276">
        <v>168</v>
      </c>
    </row>
    <row r="2" spans="1:128" ht="18.75" x14ac:dyDescent="0.3">
      <c r="A2" s="63" t="s">
        <v>20</v>
      </c>
      <c r="B2" s="63"/>
      <c r="C2" s="63"/>
      <c r="D2" s="63"/>
      <c r="E2" s="63"/>
      <c r="F2" s="64"/>
      <c r="G2" s="301" t="str">
        <f>CONCATENATE(TEXT([1]Данные!$B$1,"ДД ММММ ГГГГ"), "   г.")</f>
        <v>15 Июнь 2022   г.</v>
      </c>
      <c r="H2" s="64"/>
      <c r="I2" s="302"/>
      <c r="J2" s="68"/>
      <c r="K2" s="69" t="s">
        <v>25</v>
      </c>
      <c r="L2" s="70"/>
      <c r="M2" s="71"/>
      <c r="N2" s="71"/>
      <c r="O2" s="68"/>
      <c r="P2" s="68"/>
      <c r="Q2" s="63" t="s">
        <v>84</v>
      </c>
      <c r="R2" s="441" t="s">
        <v>86</v>
      </c>
      <c r="S2" s="442"/>
      <c r="T2" s="442"/>
      <c r="U2" s="442"/>
      <c r="V2" s="442"/>
      <c r="W2" s="442"/>
      <c r="X2" s="442"/>
    </row>
    <row r="3" spans="1:128" x14ac:dyDescent="0.2">
      <c r="A3" s="68"/>
      <c r="B3" s="68"/>
      <c r="C3" s="68"/>
      <c r="D3" s="68"/>
      <c r="E3" s="68"/>
      <c r="F3" s="76" t="s">
        <v>21</v>
      </c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76" t="s">
        <v>23</v>
      </c>
      <c r="V3" s="68"/>
      <c r="W3" s="68"/>
      <c r="X3" s="68"/>
    </row>
    <row r="4" spans="1:128" ht="19.5" x14ac:dyDescent="0.35">
      <c r="A4" s="68" t="s">
        <v>16</v>
      </c>
      <c r="B4" s="64"/>
      <c r="C4" s="77" t="s">
        <v>180</v>
      </c>
      <c r="D4" s="64"/>
      <c r="E4" s="64"/>
      <c r="F4" s="64"/>
      <c r="G4" s="64"/>
      <c r="H4" s="64"/>
      <c r="I4" s="64"/>
      <c r="J4" s="68"/>
      <c r="K4" s="63" t="s">
        <v>24</v>
      </c>
      <c r="L4" s="68"/>
      <c r="M4" s="68"/>
      <c r="N4" s="64"/>
      <c r="O4" s="78">
        <v>10</v>
      </c>
      <c r="P4" s="64"/>
      <c r="Q4" s="63" t="s">
        <v>26</v>
      </c>
      <c r="R4" s="68"/>
      <c r="S4" s="68"/>
      <c r="T4" s="68"/>
      <c r="U4" s="68"/>
      <c r="V4" s="68"/>
      <c r="W4" s="68"/>
      <c r="X4" s="68"/>
    </row>
    <row r="5" spans="1:128" ht="13.5" thickBot="1" x14ac:dyDescent="0.25">
      <c r="A5" s="68"/>
      <c r="B5" s="76" t="s">
        <v>19</v>
      </c>
      <c r="C5" s="68"/>
      <c r="D5" s="68"/>
      <c r="E5" s="68"/>
      <c r="F5" s="68"/>
      <c r="G5" s="68"/>
      <c r="H5" s="68"/>
      <c r="I5" s="68"/>
      <c r="J5" s="68"/>
      <c r="K5" s="63"/>
      <c r="L5" s="63"/>
      <c r="M5" s="68"/>
      <c r="N5" s="68"/>
      <c r="O5" s="63"/>
      <c r="P5" s="68"/>
      <c r="Q5" s="68"/>
      <c r="R5" s="68"/>
      <c r="S5" s="68"/>
      <c r="T5" s="68"/>
      <c r="U5" s="68"/>
      <c r="V5" s="68"/>
      <c r="W5" s="68" t="s">
        <v>2</v>
      </c>
      <c r="X5" s="68"/>
    </row>
    <row r="6" spans="1:128" ht="12.75" customHeight="1" x14ac:dyDescent="0.2">
      <c r="A6" s="439" t="s">
        <v>76</v>
      </c>
      <c r="B6" s="412" t="s">
        <v>181</v>
      </c>
      <c r="C6" s="443"/>
      <c r="D6" s="443"/>
      <c r="E6" s="444"/>
      <c r="F6" s="164" t="s">
        <v>182</v>
      </c>
      <c r="G6" s="165"/>
      <c r="H6" s="166">
        <v>7</v>
      </c>
      <c r="I6" s="167"/>
      <c r="J6" s="80" t="s">
        <v>17</v>
      </c>
      <c r="K6" s="81"/>
      <c r="L6" s="304">
        <v>19</v>
      </c>
      <c r="M6" s="404"/>
      <c r="N6" s="80" t="s">
        <v>17</v>
      </c>
      <c r="O6" s="81"/>
      <c r="P6" s="304" t="s">
        <v>2</v>
      </c>
      <c r="Q6" s="83"/>
      <c r="R6" s="80" t="s">
        <v>17</v>
      </c>
      <c r="S6" s="81"/>
      <c r="T6" s="304" t="s">
        <v>2</v>
      </c>
      <c r="U6" s="404"/>
      <c r="V6" s="80" t="s">
        <v>17</v>
      </c>
      <c r="W6" s="81"/>
      <c r="X6" s="304" t="s">
        <v>2</v>
      </c>
      <c r="Y6" s="404"/>
      <c r="Z6" s="439" t="s">
        <v>76</v>
      </c>
      <c r="AA6" s="80" t="s">
        <v>17</v>
      </c>
      <c r="AB6" s="81"/>
      <c r="AC6" s="304" t="s">
        <v>2</v>
      </c>
      <c r="AD6" s="404"/>
      <c r="AE6" s="80" t="s">
        <v>17</v>
      </c>
      <c r="AF6" s="81"/>
      <c r="AG6" s="304">
        <v>19</v>
      </c>
      <c r="AH6" s="404"/>
      <c r="AI6" s="80" t="s">
        <v>17</v>
      </c>
      <c r="AJ6" s="81"/>
      <c r="AK6" s="304">
        <v>12</v>
      </c>
      <c r="AL6" s="404"/>
      <c r="AM6" s="80" t="s">
        <v>17</v>
      </c>
      <c r="AN6" s="81"/>
      <c r="AO6" s="304"/>
      <c r="AP6" s="404"/>
      <c r="AQ6" s="80" t="s">
        <v>17</v>
      </c>
      <c r="AR6" s="81"/>
      <c r="AS6" s="304">
        <v>13</v>
      </c>
      <c r="AT6" s="404"/>
      <c r="AU6" s="80" t="s">
        <v>17</v>
      </c>
      <c r="AV6" s="81"/>
      <c r="AW6" s="304">
        <v>12</v>
      </c>
      <c r="AX6" s="404"/>
      <c r="AY6" s="439" t="s">
        <v>76</v>
      </c>
      <c r="AZ6" s="80" t="s">
        <v>17</v>
      </c>
      <c r="BA6" s="81"/>
      <c r="BB6" s="304">
        <v>5</v>
      </c>
      <c r="BC6" s="404"/>
      <c r="BD6" s="80" t="s">
        <v>17</v>
      </c>
      <c r="BE6" s="81"/>
      <c r="BF6" s="304">
        <v>23</v>
      </c>
      <c r="BG6" s="404"/>
      <c r="BH6" s="80" t="s">
        <v>17</v>
      </c>
      <c r="BI6" s="81"/>
      <c r="BJ6" s="304">
        <v>8</v>
      </c>
      <c r="BK6" s="404"/>
      <c r="BL6" s="80" t="s">
        <v>17</v>
      </c>
      <c r="BM6" s="81"/>
      <c r="BN6" s="304">
        <v>1</v>
      </c>
      <c r="BO6" s="404"/>
      <c r="BP6" s="80" t="s">
        <v>17</v>
      </c>
      <c r="BQ6" s="81"/>
      <c r="BR6" s="304"/>
      <c r="BS6" s="404"/>
      <c r="BT6" s="80" t="s">
        <v>17</v>
      </c>
      <c r="BU6" s="81"/>
      <c r="BV6" s="304"/>
      <c r="BW6" s="404"/>
      <c r="BX6" s="439" t="s">
        <v>76</v>
      </c>
      <c r="BY6" s="80" t="s">
        <v>17</v>
      </c>
      <c r="BZ6" s="81"/>
      <c r="CA6" s="304">
        <v>9</v>
      </c>
      <c r="CB6" s="404"/>
      <c r="CC6" s="80" t="s">
        <v>17</v>
      </c>
      <c r="CD6" s="81"/>
      <c r="CE6" s="304">
        <v>20</v>
      </c>
      <c r="CF6" s="404"/>
      <c r="CG6" s="80" t="s">
        <v>17</v>
      </c>
      <c r="CH6" s="81"/>
      <c r="CI6" s="304">
        <v>16</v>
      </c>
      <c r="CJ6" s="404"/>
      <c r="CK6" s="80" t="s">
        <v>17</v>
      </c>
      <c r="CL6" s="81"/>
      <c r="CM6" s="304">
        <v>5</v>
      </c>
      <c r="CN6" s="404"/>
      <c r="CO6" s="80" t="s">
        <v>17</v>
      </c>
      <c r="CP6" s="81"/>
      <c r="CQ6" s="304">
        <v>2</v>
      </c>
      <c r="CR6" s="404"/>
      <c r="CS6" s="80" t="s">
        <v>17</v>
      </c>
      <c r="CT6" s="81"/>
      <c r="CU6" s="304">
        <v>2</v>
      </c>
      <c r="CV6" s="404"/>
      <c r="CW6" s="439" t="s">
        <v>76</v>
      </c>
      <c r="CX6" s="80" t="s">
        <v>17</v>
      </c>
      <c r="CY6" s="81"/>
      <c r="CZ6" s="304">
        <v>13</v>
      </c>
      <c r="DA6" s="404"/>
      <c r="DB6" s="80" t="s">
        <v>17</v>
      </c>
      <c r="DC6" s="81"/>
      <c r="DD6" s="304">
        <v>11</v>
      </c>
      <c r="DE6" s="404"/>
      <c r="DF6" s="80" t="s">
        <v>17</v>
      </c>
      <c r="DG6" s="81"/>
      <c r="DH6" s="304"/>
      <c r="DI6" s="404"/>
      <c r="DJ6" s="80" t="s">
        <v>17</v>
      </c>
      <c r="DK6" s="81"/>
      <c r="DL6" s="304"/>
      <c r="DM6" s="404"/>
      <c r="DN6" s="80" t="s">
        <v>17</v>
      </c>
      <c r="DO6" s="81"/>
      <c r="DP6" s="304"/>
      <c r="DQ6" s="404"/>
      <c r="DR6" s="80" t="s">
        <v>17</v>
      </c>
      <c r="DS6" s="81"/>
      <c r="DT6" s="304"/>
      <c r="DU6" s="404"/>
      <c r="DV6" s="445" t="s">
        <v>76</v>
      </c>
      <c r="DW6" s="81" t="s">
        <v>2</v>
      </c>
      <c r="DX6" s="84"/>
    </row>
    <row r="7" spans="1:128" ht="12.75" customHeight="1" x14ac:dyDescent="0.2">
      <c r="A7" s="440"/>
      <c r="B7" s="447" t="s">
        <v>183</v>
      </c>
      <c r="C7" s="448"/>
      <c r="D7" s="448"/>
      <c r="E7" s="449"/>
      <c r="F7" s="169" t="s">
        <v>18</v>
      </c>
      <c r="G7" s="305"/>
      <c r="H7" s="305"/>
      <c r="I7" s="170"/>
      <c r="J7" s="85" t="s">
        <v>18</v>
      </c>
      <c r="K7" s="79"/>
      <c r="L7" s="79"/>
      <c r="M7" s="86"/>
      <c r="N7" s="85" t="s">
        <v>18</v>
      </c>
      <c r="O7" s="79"/>
      <c r="P7" s="79"/>
      <c r="Q7" s="86"/>
      <c r="R7" s="85" t="s">
        <v>18</v>
      </c>
      <c r="S7" s="79"/>
      <c r="T7" s="79"/>
      <c r="U7" s="86"/>
      <c r="V7" s="85" t="s">
        <v>18</v>
      </c>
      <c r="W7" s="79"/>
      <c r="X7" s="79"/>
      <c r="Y7" s="86"/>
      <c r="Z7" s="440"/>
      <c r="AA7" s="85" t="s">
        <v>18</v>
      </c>
      <c r="AB7" s="79"/>
      <c r="AC7" s="79"/>
      <c r="AD7" s="86"/>
      <c r="AE7" s="85" t="s">
        <v>18</v>
      </c>
      <c r="AF7" s="79"/>
      <c r="AG7" s="79"/>
      <c r="AH7" s="86"/>
      <c r="AI7" s="85" t="s">
        <v>18</v>
      </c>
      <c r="AJ7" s="79"/>
      <c r="AK7" s="79"/>
      <c r="AL7" s="86"/>
      <c r="AM7" s="85" t="s">
        <v>18</v>
      </c>
      <c r="AN7" s="79"/>
      <c r="AO7" s="79"/>
      <c r="AP7" s="86"/>
      <c r="AQ7" s="85" t="s">
        <v>18</v>
      </c>
      <c r="AR7" s="79"/>
      <c r="AS7" s="79"/>
      <c r="AT7" s="86"/>
      <c r="AU7" s="85" t="s">
        <v>18</v>
      </c>
      <c r="AV7" s="79"/>
      <c r="AW7" s="79"/>
      <c r="AX7" s="86"/>
      <c r="AY7" s="440"/>
      <c r="AZ7" s="85" t="s">
        <v>18</v>
      </c>
      <c r="BA7" s="79"/>
      <c r="BB7" s="79"/>
      <c r="BC7" s="86"/>
      <c r="BD7" s="85" t="s">
        <v>18</v>
      </c>
      <c r="BE7" s="79"/>
      <c r="BF7" s="79"/>
      <c r="BG7" s="86"/>
      <c r="BH7" s="85" t="s">
        <v>18</v>
      </c>
      <c r="BI7" s="79"/>
      <c r="BJ7" s="79"/>
      <c r="BK7" s="86"/>
      <c r="BL7" s="85" t="s">
        <v>18</v>
      </c>
      <c r="BM7" s="79"/>
      <c r="BN7" s="79"/>
      <c r="BO7" s="86"/>
      <c r="BP7" s="85" t="s">
        <v>18</v>
      </c>
      <c r="BQ7" s="79"/>
      <c r="BR7" s="79"/>
      <c r="BS7" s="86"/>
      <c r="BT7" s="85" t="s">
        <v>18</v>
      </c>
      <c r="BU7" s="79"/>
      <c r="BV7" s="79"/>
      <c r="BW7" s="86"/>
      <c r="BX7" s="440"/>
      <c r="BY7" s="85" t="s">
        <v>18</v>
      </c>
      <c r="BZ7" s="79"/>
      <c r="CA7" s="79"/>
      <c r="CB7" s="86"/>
      <c r="CC7" s="85" t="s">
        <v>18</v>
      </c>
      <c r="CD7" s="79"/>
      <c r="CE7" s="79"/>
      <c r="CF7" s="86"/>
      <c r="CG7" s="85" t="s">
        <v>18</v>
      </c>
      <c r="CH7" s="79"/>
      <c r="CI7" s="79"/>
      <c r="CJ7" s="86"/>
      <c r="CK7" s="85" t="s">
        <v>18</v>
      </c>
      <c r="CL7" s="79"/>
      <c r="CM7" s="79"/>
      <c r="CN7" s="86"/>
      <c r="CO7" s="85" t="s">
        <v>18</v>
      </c>
      <c r="CP7" s="79"/>
      <c r="CQ7" s="79"/>
      <c r="CR7" s="86"/>
      <c r="CS7" s="85" t="s">
        <v>18</v>
      </c>
      <c r="CT7" s="79"/>
      <c r="CU7" s="79"/>
      <c r="CV7" s="86"/>
      <c r="CW7" s="440"/>
      <c r="CX7" s="85" t="s">
        <v>18</v>
      </c>
      <c r="CY7" s="79"/>
      <c r="CZ7" s="79"/>
      <c r="DA7" s="86"/>
      <c r="DB7" s="85" t="s">
        <v>18</v>
      </c>
      <c r="DC7" s="79"/>
      <c r="DD7" s="79"/>
      <c r="DE7" s="86"/>
      <c r="DF7" s="85" t="s">
        <v>18</v>
      </c>
      <c r="DG7" s="79"/>
      <c r="DH7" s="79"/>
      <c r="DI7" s="86"/>
      <c r="DJ7" s="85" t="s">
        <v>18</v>
      </c>
      <c r="DK7" s="79"/>
      <c r="DL7" s="79"/>
      <c r="DM7" s="86"/>
      <c r="DN7" s="85" t="s">
        <v>18</v>
      </c>
      <c r="DO7" s="79"/>
      <c r="DP7" s="79"/>
      <c r="DQ7" s="86"/>
      <c r="DR7" s="85" t="s">
        <v>18</v>
      </c>
      <c r="DS7" s="79"/>
      <c r="DT7" s="79"/>
      <c r="DU7" s="86"/>
      <c r="DV7" s="446"/>
      <c r="DW7" s="79"/>
      <c r="DX7" s="86"/>
    </row>
    <row r="8" spans="1:128" x14ac:dyDescent="0.2">
      <c r="A8" s="440"/>
      <c r="B8" s="171"/>
      <c r="C8" s="132"/>
      <c r="D8" s="132"/>
      <c r="E8" s="172"/>
      <c r="F8" s="171"/>
      <c r="G8" s="132"/>
      <c r="H8" s="132" t="s">
        <v>102</v>
      </c>
      <c r="I8" s="172"/>
      <c r="J8" s="87" t="s">
        <v>262</v>
      </c>
      <c r="K8" s="64"/>
      <c r="L8" s="64"/>
      <c r="M8" s="88"/>
      <c r="N8" s="87"/>
      <c r="O8" s="64" t="s">
        <v>242</v>
      </c>
      <c r="P8" s="64"/>
      <c r="Q8" s="88"/>
      <c r="R8" s="87"/>
      <c r="S8" s="64" t="s">
        <v>243</v>
      </c>
      <c r="T8" s="64"/>
      <c r="U8" s="88"/>
      <c r="V8" s="87"/>
      <c r="W8" s="64" t="s">
        <v>244</v>
      </c>
      <c r="X8" s="64"/>
      <c r="Y8" s="88"/>
      <c r="Z8" s="440"/>
      <c r="AA8" s="87" t="s">
        <v>249</v>
      </c>
      <c r="AB8" s="64"/>
      <c r="AC8" s="64"/>
      <c r="AD8" s="88"/>
      <c r="AE8" s="87"/>
      <c r="AF8" s="64" t="s">
        <v>245</v>
      </c>
      <c r="AG8" s="64"/>
      <c r="AH8" s="88"/>
      <c r="AI8" s="87"/>
      <c r="AJ8" s="64" t="s">
        <v>245</v>
      </c>
      <c r="AK8" s="64"/>
      <c r="AL8" s="88"/>
      <c r="AM8" s="87" t="s">
        <v>246</v>
      </c>
      <c r="AN8" s="64"/>
      <c r="AO8" s="64"/>
      <c r="AP8" s="88"/>
      <c r="AQ8" s="87" t="s">
        <v>247</v>
      </c>
      <c r="AR8" s="64"/>
      <c r="AS8" s="64"/>
      <c r="AT8" s="88"/>
      <c r="AU8" s="87" t="s">
        <v>247</v>
      </c>
      <c r="AV8" s="64"/>
      <c r="AW8" s="64"/>
      <c r="AX8" s="88"/>
      <c r="AY8" s="440"/>
      <c r="AZ8" s="87"/>
      <c r="BA8" s="64" t="s">
        <v>248</v>
      </c>
      <c r="BB8" s="64"/>
      <c r="BC8" s="88"/>
      <c r="BD8" s="87"/>
      <c r="BE8" s="64" t="s">
        <v>248</v>
      </c>
      <c r="BF8" s="64"/>
      <c r="BG8" s="88"/>
      <c r="BH8" s="87"/>
      <c r="BI8" s="64" t="s">
        <v>250</v>
      </c>
      <c r="BJ8" s="64"/>
      <c r="BK8" s="88"/>
      <c r="BL8" s="87"/>
      <c r="BM8" s="64" t="s">
        <v>251</v>
      </c>
      <c r="BN8" s="64"/>
      <c r="BO8" s="88"/>
      <c r="BP8" s="64" t="s">
        <v>252</v>
      </c>
      <c r="BR8" s="64"/>
      <c r="BS8" s="88"/>
      <c r="BT8" s="87" t="s">
        <v>253</v>
      </c>
      <c r="BU8" s="64"/>
      <c r="BV8" s="64"/>
      <c r="BW8" s="88"/>
      <c r="BX8" s="440"/>
      <c r="BY8" s="87"/>
      <c r="BZ8" s="64" t="s">
        <v>254</v>
      </c>
      <c r="CA8" s="64"/>
      <c r="CB8" s="88"/>
      <c r="CC8" s="87"/>
      <c r="CD8" s="64" t="s">
        <v>255</v>
      </c>
      <c r="CE8" s="64"/>
      <c r="CF8" s="88"/>
      <c r="CG8" s="87" t="s">
        <v>256</v>
      </c>
      <c r="CH8" s="64"/>
      <c r="CI8" s="64"/>
      <c r="CJ8" s="88"/>
      <c r="CK8" s="87" t="s">
        <v>256</v>
      </c>
      <c r="CL8" s="64"/>
      <c r="CM8" s="64"/>
      <c r="CN8" s="88"/>
      <c r="CO8" s="64"/>
      <c r="CP8" t="s">
        <v>257</v>
      </c>
      <c r="CQ8" s="64"/>
      <c r="CR8" s="88"/>
      <c r="CS8" s="87"/>
      <c r="CT8" t="s">
        <v>258</v>
      </c>
      <c r="CU8" s="64"/>
      <c r="CV8" s="88"/>
      <c r="CW8" s="440"/>
      <c r="CX8" s="64" t="s">
        <v>259</v>
      </c>
      <c r="CZ8" s="64"/>
      <c r="DA8" s="88"/>
      <c r="DB8" s="87" t="s">
        <v>260</v>
      </c>
      <c r="DC8" s="64"/>
      <c r="DD8" s="64"/>
      <c r="DE8" s="88"/>
      <c r="DF8" s="87" t="s">
        <v>261</v>
      </c>
      <c r="DG8" s="64"/>
      <c r="DH8" s="64"/>
      <c r="DI8" s="88"/>
      <c r="DJ8" s="64"/>
      <c r="DL8" s="64"/>
      <c r="DM8" s="88"/>
      <c r="DN8" s="64"/>
      <c r="DP8" s="64"/>
      <c r="DQ8" s="88"/>
      <c r="DR8" s="87"/>
      <c r="DT8" s="64"/>
      <c r="DU8" s="88"/>
      <c r="DV8" s="446"/>
      <c r="DW8" s="426" t="s">
        <v>61</v>
      </c>
      <c r="DX8" s="427"/>
    </row>
    <row r="9" spans="1:128" x14ac:dyDescent="0.2">
      <c r="A9" s="440"/>
      <c r="B9" s="173" t="s">
        <v>15</v>
      </c>
      <c r="C9" s="303"/>
      <c r="D9" s="174"/>
      <c r="E9" s="175"/>
      <c r="F9" s="173" t="s">
        <v>15</v>
      </c>
      <c r="G9" s="305"/>
      <c r="H9" s="305"/>
      <c r="I9" s="175"/>
      <c r="J9" s="89" t="s">
        <v>15</v>
      </c>
      <c r="K9" s="90" t="s">
        <v>2</v>
      </c>
      <c r="L9" s="90"/>
      <c r="M9" s="91"/>
      <c r="N9" s="89" t="s">
        <v>15</v>
      </c>
      <c r="O9" s="90" t="s">
        <v>2</v>
      </c>
      <c r="P9" s="90"/>
      <c r="Q9" s="91"/>
      <c r="R9" s="89" t="s">
        <v>15</v>
      </c>
      <c r="S9" s="90" t="s">
        <v>2</v>
      </c>
      <c r="T9" s="90"/>
      <c r="U9" s="91"/>
      <c r="V9" s="89" t="s">
        <v>15</v>
      </c>
      <c r="W9" s="90" t="s">
        <v>2</v>
      </c>
      <c r="X9" s="90"/>
      <c r="Y9" s="91"/>
      <c r="Z9" s="440"/>
      <c r="AA9" s="89" t="s">
        <v>15</v>
      </c>
      <c r="AB9" s="90" t="s">
        <v>2</v>
      </c>
      <c r="AC9" s="90"/>
      <c r="AD9" s="91"/>
      <c r="AE9" s="89" t="s">
        <v>15</v>
      </c>
      <c r="AF9" s="90" t="s">
        <v>2</v>
      </c>
      <c r="AG9" s="90"/>
      <c r="AH9" s="91"/>
      <c r="AI9" s="89" t="s">
        <v>15</v>
      </c>
      <c r="AJ9" s="90" t="s">
        <v>2</v>
      </c>
      <c r="AK9" s="90"/>
      <c r="AL9" s="91"/>
      <c r="AM9" s="89" t="s">
        <v>15</v>
      </c>
      <c r="AN9" s="90" t="s">
        <v>2</v>
      </c>
      <c r="AO9" s="90"/>
      <c r="AP9" s="91"/>
      <c r="AQ9" s="89" t="s">
        <v>15</v>
      </c>
      <c r="AR9" s="90" t="s">
        <v>2</v>
      </c>
      <c r="AS9" s="90"/>
      <c r="AT9" s="91"/>
      <c r="AU9" s="89" t="s">
        <v>15</v>
      </c>
      <c r="AV9" s="90" t="s">
        <v>2</v>
      </c>
      <c r="AW9" s="90"/>
      <c r="AX9" s="91"/>
      <c r="AY9" s="440"/>
      <c r="AZ9" s="89" t="s">
        <v>15</v>
      </c>
      <c r="BA9" s="90" t="s">
        <v>2</v>
      </c>
      <c r="BB9" s="90"/>
      <c r="BC9" s="91"/>
      <c r="BD9" s="89" t="s">
        <v>15</v>
      </c>
      <c r="BE9" s="90" t="s">
        <v>2</v>
      </c>
      <c r="BF9" s="90"/>
      <c r="BG9" s="91"/>
      <c r="BH9" s="89" t="s">
        <v>15</v>
      </c>
      <c r="BI9" s="90" t="s">
        <v>2</v>
      </c>
      <c r="BJ9" s="90"/>
      <c r="BK9" s="91"/>
      <c r="BL9" s="89" t="s">
        <v>15</v>
      </c>
      <c r="BM9" s="90" t="s">
        <v>2</v>
      </c>
      <c r="BN9" s="90"/>
      <c r="BO9" s="91"/>
      <c r="BP9" s="89" t="s">
        <v>15</v>
      </c>
      <c r="BQ9" s="90" t="s">
        <v>2</v>
      </c>
      <c r="BR9" s="90"/>
      <c r="BS9" s="91"/>
      <c r="BT9" s="89" t="s">
        <v>15</v>
      </c>
      <c r="BU9" s="90" t="s">
        <v>2</v>
      </c>
      <c r="BV9" s="90"/>
      <c r="BW9" s="91"/>
      <c r="BX9" s="440"/>
      <c r="BY9" s="89" t="s">
        <v>15</v>
      </c>
      <c r="BZ9" s="90" t="s">
        <v>2</v>
      </c>
      <c r="CA9" s="90"/>
      <c r="CB9" s="91"/>
      <c r="CC9" s="89" t="s">
        <v>15</v>
      </c>
      <c r="CD9" s="90" t="s">
        <v>2</v>
      </c>
      <c r="CE9" s="90"/>
      <c r="CF9" s="91"/>
      <c r="CG9" s="89" t="s">
        <v>15</v>
      </c>
      <c r="CH9" s="90" t="s">
        <v>2</v>
      </c>
      <c r="CI9" s="90"/>
      <c r="CJ9" s="91"/>
      <c r="CK9" s="89" t="s">
        <v>15</v>
      </c>
      <c r="CL9" s="90" t="s">
        <v>2</v>
      </c>
      <c r="CM9" s="90"/>
      <c r="CN9" s="91"/>
      <c r="CO9" s="89" t="s">
        <v>15</v>
      </c>
      <c r="CP9" s="90" t="s">
        <v>2</v>
      </c>
      <c r="CQ9" s="90"/>
      <c r="CR9" s="91"/>
      <c r="CS9" s="89" t="s">
        <v>15</v>
      </c>
      <c r="CT9" s="90" t="s">
        <v>2</v>
      </c>
      <c r="CU9" s="90"/>
      <c r="CV9" s="91"/>
      <c r="CW9" s="440"/>
      <c r="CX9" s="89" t="s">
        <v>15</v>
      </c>
      <c r="CY9" s="90" t="s">
        <v>2</v>
      </c>
      <c r="CZ9" s="90"/>
      <c r="DA9" s="91"/>
      <c r="DB9" s="89" t="s">
        <v>15</v>
      </c>
      <c r="DC9" s="90" t="s">
        <v>2</v>
      </c>
      <c r="DD9" s="90"/>
      <c r="DE9" s="91"/>
      <c r="DF9" s="89" t="s">
        <v>15</v>
      </c>
      <c r="DG9" s="90" t="s">
        <v>2</v>
      </c>
      <c r="DH9" s="90"/>
      <c r="DI9" s="91"/>
      <c r="DJ9" s="89" t="s">
        <v>15</v>
      </c>
      <c r="DK9" s="90" t="s">
        <v>2</v>
      </c>
      <c r="DL9" s="90"/>
      <c r="DM9" s="91"/>
      <c r="DN9" s="89" t="s">
        <v>15</v>
      </c>
      <c r="DO9" s="90" t="s">
        <v>2</v>
      </c>
      <c r="DP9" s="90"/>
      <c r="DQ9" s="91"/>
      <c r="DR9" s="89" t="s">
        <v>15</v>
      </c>
      <c r="DS9" s="90" t="s">
        <v>2</v>
      </c>
      <c r="DT9" s="90"/>
      <c r="DU9" s="91"/>
      <c r="DV9" s="446"/>
      <c r="DW9" s="426" t="s">
        <v>62</v>
      </c>
      <c r="DX9" s="427"/>
    </row>
    <row r="10" spans="1:128" x14ac:dyDescent="0.2">
      <c r="A10" s="440"/>
      <c r="B10" s="171" t="s">
        <v>14</v>
      </c>
      <c r="C10" s="132"/>
      <c r="D10" s="174">
        <v>200</v>
      </c>
      <c r="E10" s="248"/>
      <c r="F10" s="171" t="s">
        <v>14</v>
      </c>
      <c r="G10" s="132"/>
      <c r="H10" s="174">
        <v>200</v>
      </c>
      <c r="I10" s="248"/>
      <c r="J10" s="87" t="s">
        <v>14</v>
      </c>
      <c r="K10" s="64"/>
      <c r="L10" s="90">
        <v>200</v>
      </c>
      <c r="M10" s="306"/>
      <c r="N10" s="87" t="s">
        <v>14</v>
      </c>
      <c r="O10" s="64"/>
      <c r="P10" s="90">
        <v>2000</v>
      </c>
      <c r="Q10" s="306"/>
      <c r="R10" s="87" t="s">
        <v>14</v>
      </c>
      <c r="S10" s="64"/>
      <c r="T10" s="90">
        <v>360</v>
      </c>
      <c r="U10" s="306"/>
      <c r="V10" s="87" t="s">
        <v>14</v>
      </c>
      <c r="W10" s="64"/>
      <c r="X10" s="90">
        <v>360</v>
      </c>
      <c r="Y10" s="306"/>
      <c r="Z10" s="440"/>
      <c r="AA10" s="87" t="s">
        <v>14</v>
      </c>
      <c r="AB10" s="64"/>
      <c r="AC10" s="90">
        <v>60</v>
      </c>
      <c r="AD10" s="306"/>
      <c r="AE10" s="87" t="s">
        <v>14</v>
      </c>
      <c r="AF10" s="64"/>
      <c r="AG10" s="90">
        <v>2000</v>
      </c>
      <c r="AH10" s="306"/>
      <c r="AI10" s="87" t="s">
        <v>14</v>
      </c>
      <c r="AJ10" s="64"/>
      <c r="AK10" s="90">
        <v>800</v>
      </c>
      <c r="AL10" s="306"/>
      <c r="AM10" s="87" t="s">
        <v>14</v>
      </c>
      <c r="AN10" s="64"/>
      <c r="AO10" s="90">
        <v>60</v>
      </c>
      <c r="AP10" s="306"/>
      <c r="AQ10" s="87" t="s">
        <v>14</v>
      </c>
      <c r="AR10" s="64"/>
      <c r="AS10" s="90">
        <v>600</v>
      </c>
      <c r="AT10" s="306"/>
      <c r="AU10" s="87" t="s">
        <v>14</v>
      </c>
      <c r="AV10" s="64"/>
      <c r="AW10" s="90">
        <v>600</v>
      </c>
      <c r="AX10" s="306"/>
      <c r="AY10" s="440"/>
      <c r="AZ10" s="87" t="s">
        <v>14</v>
      </c>
      <c r="BA10" s="64"/>
      <c r="BB10" s="90">
        <v>200</v>
      </c>
      <c r="BC10" s="306"/>
      <c r="BD10" s="87" t="s">
        <v>14</v>
      </c>
      <c r="BE10" s="64"/>
      <c r="BF10" s="90">
        <v>200</v>
      </c>
      <c r="BG10" s="306"/>
      <c r="BH10" s="87" t="s">
        <v>14</v>
      </c>
      <c r="BI10" s="64"/>
      <c r="BJ10" s="90">
        <v>3000</v>
      </c>
      <c r="BK10" s="306"/>
      <c r="BL10" s="87" t="s">
        <v>14</v>
      </c>
      <c r="BM10" s="64"/>
      <c r="BN10" s="90">
        <v>360</v>
      </c>
      <c r="BO10" s="306"/>
      <c r="BP10" s="87" t="s">
        <v>14</v>
      </c>
      <c r="BQ10" s="64"/>
      <c r="BR10" s="406">
        <v>20</v>
      </c>
      <c r="BS10" s="306"/>
      <c r="BT10" s="87" t="s">
        <v>14</v>
      </c>
      <c r="BU10" s="64"/>
      <c r="BV10" s="90">
        <v>600</v>
      </c>
      <c r="BW10" s="306"/>
      <c r="BX10" s="440"/>
      <c r="BY10" s="87" t="s">
        <v>14</v>
      </c>
      <c r="BZ10" s="64"/>
      <c r="CA10" s="90">
        <v>3000</v>
      </c>
      <c r="CB10" s="306"/>
      <c r="CC10" s="87" t="s">
        <v>14</v>
      </c>
      <c r="CD10" s="64"/>
      <c r="CE10" s="90">
        <v>300</v>
      </c>
      <c r="CF10" s="306"/>
      <c r="CG10" s="87" t="s">
        <v>14</v>
      </c>
      <c r="CH10" s="64"/>
      <c r="CI10" s="90">
        <v>600</v>
      </c>
      <c r="CJ10" s="306"/>
      <c r="CK10" s="87" t="s">
        <v>14</v>
      </c>
      <c r="CL10" s="64"/>
      <c r="CM10" s="90">
        <v>600</v>
      </c>
      <c r="CN10" s="306"/>
      <c r="CO10" s="87" t="s">
        <v>14</v>
      </c>
      <c r="CP10" s="64"/>
      <c r="CQ10" s="90">
        <v>200</v>
      </c>
      <c r="CR10" s="306"/>
      <c r="CS10" s="87" t="s">
        <v>14</v>
      </c>
      <c r="CT10" s="64"/>
      <c r="CU10" s="90">
        <v>200</v>
      </c>
      <c r="CV10" s="306"/>
      <c r="CW10" s="440"/>
      <c r="CX10" s="87" t="s">
        <v>14</v>
      </c>
      <c r="CY10" s="64"/>
      <c r="CZ10" s="90">
        <v>900</v>
      </c>
      <c r="DA10" s="306"/>
      <c r="DB10" s="87" t="s">
        <v>14</v>
      </c>
      <c r="DC10" s="64"/>
      <c r="DD10" s="90">
        <v>1200</v>
      </c>
      <c r="DE10" s="306"/>
      <c r="DF10" s="87" t="s">
        <v>14</v>
      </c>
      <c r="DG10" s="64"/>
      <c r="DH10" s="90">
        <v>600</v>
      </c>
      <c r="DI10" s="306"/>
      <c r="DJ10" s="87" t="s">
        <v>14</v>
      </c>
      <c r="DK10" s="64"/>
      <c r="DL10" s="90">
        <v>1500</v>
      </c>
      <c r="DM10" s="306"/>
      <c r="DN10" s="87" t="s">
        <v>14</v>
      </c>
      <c r="DO10" s="64"/>
      <c r="DP10" s="90">
        <v>1500</v>
      </c>
      <c r="DQ10" s="306"/>
      <c r="DR10" s="87" t="s">
        <v>14</v>
      </c>
      <c r="DS10" s="64"/>
      <c r="DT10" s="90">
        <v>1500</v>
      </c>
      <c r="DU10" s="306"/>
      <c r="DV10" s="446"/>
      <c r="DW10" s="79" t="s">
        <v>2</v>
      </c>
      <c r="DX10" s="306"/>
    </row>
    <row r="11" spans="1:128" x14ac:dyDescent="0.2">
      <c r="A11" s="440"/>
      <c r="B11" s="173" t="s">
        <v>7</v>
      </c>
      <c r="C11" s="179"/>
      <c r="D11" s="180" t="s">
        <v>9</v>
      </c>
      <c r="E11" s="181"/>
      <c r="F11" s="173" t="s">
        <v>7</v>
      </c>
      <c r="G11" s="179"/>
      <c r="H11" s="180" t="s">
        <v>9</v>
      </c>
      <c r="I11" s="181"/>
      <c r="J11" s="89" t="s">
        <v>7</v>
      </c>
      <c r="K11" s="95"/>
      <c r="L11" s="96" t="s">
        <v>9</v>
      </c>
      <c r="M11" s="306"/>
      <c r="N11" s="89" t="s">
        <v>7</v>
      </c>
      <c r="O11" s="95"/>
      <c r="P11" s="96" t="s">
        <v>9</v>
      </c>
      <c r="Q11" s="97"/>
      <c r="R11" s="89" t="s">
        <v>7</v>
      </c>
      <c r="S11" s="95"/>
      <c r="T11" s="96" t="s">
        <v>9</v>
      </c>
      <c r="U11" s="306"/>
      <c r="V11" s="89" t="s">
        <v>7</v>
      </c>
      <c r="W11" s="95"/>
      <c r="X11" s="96" t="s">
        <v>9</v>
      </c>
      <c r="Y11" s="306"/>
      <c r="Z11" s="440"/>
      <c r="AA11" s="89" t="s">
        <v>7</v>
      </c>
      <c r="AB11" s="95"/>
      <c r="AC11" s="96" t="s">
        <v>9</v>
      </c>
      <c r="AD11" s="306"/>
      <c r="AE11" s="89" t="s">
        <v>7</v>
      </c>
      <c r="AF11" s="95"/>
      <c r="AG11" s="96" t="s">
        <v>9</v>
      </c>
      <c r="AH11" s="306"/>
      <c r="AI11" s="89" t="s">
        <v>7</v>
      </c>
      <c r="AJ11" s="95"/>
      <c r="AK11" s="96" t="s">
        <v>9</v>
      </c>
      <c r="AL11" s="306"/>
      <c r="AM11" s="89" t="s">
        <v>7</v>
      </c>
      <c r="AN11" s="95"/>
      <c r="AO11" s="96" t="s">
        <v>9</v>
      </c>
      <c r="AP11" s="306"/>
      <c r="AQ11" s="89" t="s">
        <v>7</v>
      </c>
      <c r="AR11" s="95"/>
      <c r="AS11" s="96" t="s">
        <v>9</v>
      </c>
      <c r="AT11" s="306"/>
      <c r="AU11" s="89" t="s">
        <v>7</v>
      </c>
      <c r="AV11" s="95"/>
      <c r="AW11" s="96" t="s">
        <v>9</v>
      </c>
      <c r="AX11" s="306"/>
      <c r="AY11" s="440"/>
      <c r="AZ11" s="89" t="s">
        <v>7</v>
      </c>
      <c r="BA11" s="95"/>
      <c r="BB11" s="96" t="s">
        <v>9</v>
      </c>
      <c r="BC11" s="306"/>
      <c r="BD11" s="89" t="s">
        <v>7</v>
      </c>
      <c r="BE11" s="95"/>
      <c r="BF11" s="96" t="s">
        <v>9</v>
      </c>
      <c r="BG11" s="306"/>
      <c r="BH11" s="89" t="s">
        <v>7</v>
      </c>
      <c r="BI11" s="95"/>
      <c r="BJ11" s="96" t="s">
        <v>9</v>
      </c>
      <c r="BK11" s="306"/>
      <c r="BL11" s="89" t="s">
        <v>7</v>
      </c>
      <c r="BM11" s="95"/>
      <c r="BN11" s="96" t="s">
        <v>9</v>
      </c>
      <c r="BO11" s="306"/>
      <c r="BP11" s="89" t="s">
        <v>7</v>
      </c>
      <c r="BQ11" s="95"/>
      <c r="BR11" s="96" t="s">
        <v>9</v>
      </c>
      <c r="BS11" s="306"/>
      <c r="BT11" s="89" t="s">
        <v>7</v>
      </c>
      <c r="BU11" s="95"/>
      <c r="BV11" s="96" t="s">
        <v>9</v>
      </c>
      <c r="BW11" s="306"/>
      <c r="BX11" s="440"/>
      <c r="BY11" s="89" t="s">
        <v>7</v>
      </c>
      <c r="BZ11" s="95"/>
      <c r="CA11" s="96" t="s">
        <v>9</v>
      </c>
      <c r="CB11" s="306"/>
      <c r="CC11" s="89" t="s">
        <v>7</v>
      </c>
      <c r="CD11" s="95"/>
      <c r="CE11" s="96" t="s">
        <v>9</v>
      </c>
      <c r="CF11" s="306"/>
      <c r="CG11" s="89" t="s">
        <v>7</v>
      </c>
      <c r="CH11" s="95"/>
      <c r="CI11" s="96" t="s">
        <v>9</v>
      </c>
      <c r="CJ11" s="306"/>
      <c r="CK11" s="89" t="s">
        <v>7</v>
      </c>
      <c r="CL11" s="95"/>
      <c r="CM11" s="96" t="s">
        <v>9</v>
      </c>
      <c r="CN11" s="306"/>
      <c r="CO11" s="89" t="s">
        <v>7</v>
      </c>
      <c r="CP11" s="95"/>
      <c r="CQ11" s="96" t="s">
        <v>9</v>
      </c>
      <c r="CR11" s="306"/>
      <c r="CS11" s="89" t="s">
        <v>7</v>
      </c>
      <c r="CT11" s="95"/>
      <c r="CU11" s="96" t="s">
        <v>9</v>
      </c>
      <c r="CV11" s="306"/>
      <c r="CW11" s="440"/>
      <c r="CX11" s="89" t="s">
        <v>7</v>
      </c>
      <c r="CY11" s="95"/>
      <c r="CZ11" s="96" t="s">
        <v>9</v>
      </c>
      <c r="DA11" s="306"/>
      <c r="DB11" s="89" t="s">
        <v>7</v>
      </c>
      <c r="DC11" s="95"/>
      <c r="DD11" s="96" t="s">
        <v>9</v>
      </c>
      <c r="DE11" s="306"/>
      <c r="DF11" s="89" t="s">
        <v>7</v>
      </c>
      <c r="DG11" s="95"/>
      <c r="DH11" s="96" t="s">
        <v>9</v>
      </c>
      <c r="DI11" s="306"/>
      <c r="DJ11" s="89" t="s">
        <v>7</v>
      </c>
      <c r="DK11" s="95"/>
      <c r="DL11" s="96" t="s">
        <v>9</v>
      </c>
      <c r="DM11" s="306"/>
      <c r="DN11" s="89" t="s">
        <v>7</v>
      </c>
      <c r="DO11" s="95"/>
      <c r="DP11" s="96" t="s">
        <v>9</v>
      </c>
      <c r="DQ11" s="306"/>
      <c r="DR11" s="89" t="s">
        <v>7</v>
      </c>
      <c r="DS11" s="95"/>
      <c r="DT11" s="96" t="s">
        <v>9</v>
      </c>
      <c r="DU11" s="306"/>
      <c r="DV11" s="446"/>
      <c r="DW11" s="79" t="s">
        <v>2</v>
      </c>
      <c r="DX11" s="86"/>
    </row>
    <row r="12" spans="1:128" ht="13.5" thickBot="1" x14ac:dyDescent="0.25">
      <c r="A12" s="440"/>
      <c r="B12" s="171" t="s">
        <v>8</v>
      </c>
      <c r="C12" s="183"/>
      <c r="D12" s="305"/>
      <c r="E12" s="172"/>
      <c r="F12" s="171" t="s">
        <v>8</v>
      </c>
      <c r="G12" s="183"/>
      <c r="H12" s="305"/>
      <c r="I12" s="172"/>
      <c r="J12" s="87" t="s">
        <v>8</v>
      </c>
      <c r="K12" s="98"/>
      <c r="L12" s="99"/>
      <c r="M12" s="88"/>
      <c r="N12" s="87" t="s">
        <v>8</v>
      </c>
      <c r="O12" s="98"/>
      <c r="P12" s="99"/>
      <c r="Q12" s="88"/>
      <c r="R12" s="87" t="s">
        <v>8</v>
      </c>
      <c r="S12" s="98"/>
      <c r="T12" s="99"/>
      <c r="U12" s="88"/>
      <c r="V12" s="87" t="s">
        <v>8</v>
      </c>
      <c r="W12" s="98"/>
      <c r="X12" s="99"/>
      <c r="Y12" s="88"/>
      <c r="Z12" s="440"/>
      <c r="AA12" s="87" t="s">
        <v>8</v>
      </c>
      <c r="AB12" s="98"/>
      <c r="AC12" s="99"/>
      <c r="AD12" s="88"/>
      <c r="AE12" s="87" t="s">
        <v>8</v>
      </c>
      <c r="AF12" s="98"/>
      <c r="AG12" s="99"/>
      <c r="AH12" s="88"/>
      <c r="AI12" s="87" t="s">
        <v>8</v>
      </c>
      <c r="AJ12" s="98"/>
      <c r="AK12" s="99"/>
      <c r="AL12" s="88"/>
      <c r="AM12" s="87" t="s">
        <v>8</v>
      </c>
      <c r="AN12" s="98"/>
      <c r="AO12" s="99"/>
      <c r="AP12" s="88"/>
      <c r="AQ12" s="87" t="s">
        <v>8</v>
      </c>
      <c r="AR12" s="98"/>
      <c r="AS12" s="99"/>
      <c r="AT12" s="88"/>
      <c r="AU12" s="87" t="s">
        <v>8</v>
      </c>
      <c r="AV12" s="98"/>
      <c r="AW12" s="99"/>
      <c r="AX12" s="88"/>
      <c r="AY12" s="440"/>
      <c r="AZ12" s="87" t="s">
        <v>8</v>
      </c>
      <c r="BA12" s="98"/>
      <c r="BB12" s="99"/>
      <c r="BC12" s="88"/>
      <c r="BD12" s="87" t="s">
        <v>8</v>
      </c>
      <c r="BE12" s="98"/>
      <c r="BF12" s="99"/>
      <c r="BG12" s="88"/>
      <c r="BH12" s="87" t="s">
        <v>8</v>
      </c>
      <c r="BI12" s="98"/>
      <c r="BJ12" s="99"/>
      <c r="BK12" s="88"/>
      <c r="BL12" s="87" t="s">
        <v>8</v>
      </c>
      <c r="BM12" s="98"/>
      <c r="BN12" s="99"/>
      <c r="BO12" s="88"/>
      <c r="BP12" s="87" t="s">
        <v>8</v>
      </c>
      <c r="BQ12" s="98"/>
      <c r="BR12" s="99"/>
      <c r="BS12" s="88"/>
      <c r="BT12" s="87" t="s">
        <v>8</v>
      </c>
      <c r="BU12" s="98"/>
      <c r="BV12" s="99"/>
      <c r="BW12" s="88"/>
      <c r="BX12" s="440"/>
      <c r="BY12" s="87" t="s">
        <v>8</v>
      </c>
      <c r="BZ12" s="98"/>
      <c r="CA12" s="99"/>
      <c r="CB12" s="88"/>
      <c r="CC12" s="87" t="s">
        <v>8</v>
      </c>
      <c r="CD12" s="98"/>
      <c r="CE12" s="99"/>
      <c r="CF12" s="88"/>
      <c r="CG12" s="87" t="s">
        <v>8</v>
      </c>
      <c r="CH12" s="98"/>
      <c r="CI12" s="99"/>
      <c r="CJ12" s="88"/>
      <c r="CK12" s="87" t="s">
        <v>8</v>
      </c>
      <c r="CL12" s="98"/>
      <c r="CM12" s="99"/>
      <c r="CN12" s="88"/>
      <c r="CO12" s="87" t="s">
        <v>8</v>
      </c>
      <c r="CP12" s="98"/>
      <c r="CQ12" s="99"/>
      <c r="CR12" s="88"/>
      <c r="CS12" s="87" t="s">
        <v>8</v>
      </c>
      <c r="CT12" s="98"/>
      <c r="CU12" s="99"/>
      <c r="CV12" s="88"/>
      <c r="CW12" s="440"/>
      <c r="CX12" s="87" t="s">
        <v>8</v>
      </c>
      <c r="CY12" s="98"/>
      <c r="CZ12" s="99"/>
      <c r="DA12" s="88"/>
      <c r="DB12" s="87" t="s">
        <v>8</v>
      </c>
      <c r="DC12" s="98"/>
      <c r="DD12" s="99"/>
      <c r="DE12" s="88"/>
      <c r="DF12" s="87" t="s">
        <v>8</v>
      </c>
      <c r="DG12" s="98"/>
      <c r="DH12" s="99"/>
      <c r="DI12" s="88"/>
      <c r="DJ12" s="87" t="s">
        <v>8</v>
      </c>
      <c r="DK12" s="98"/>
      <c r="DL12" s="99"/>
      <c r="DM12" s="88"/>
      <c r="DN12" s="87" t="s">
        <v>8</v>
      </c>
      <c r="DO12" s="98"/>
      <c r="DP12" s="99"/>
      <c r="DQ12" s="88"/>
      <c r="DR12" s="87" t="s">
        <v>8</v>
      </c>
      <c r="DS12" s="98"/>
      <c r="DT12" s="99"/>
      <c r="DU12" s="88"/>
      <c r="DV12" s="446"/>
      <c r="DW12" s="305"/>
      <c r="DX12" s="101"/>
    </row>
    <row r="13" spans="1:128" x14ac:dyDescent="0.2">
      <c r="A13" s="440"/>
      <c r="B13" s="307" t="s">
        <v>3</v>
      </c>
      <c r="C13" s="305" t="s">
        <v>5</v>
      </c>
      <c r="D13" s="305" t="s">
        <v>10</v>
      </c>
      <c r="E13" s="306" t="s">
        <v>12</v>
      </c>
      <c r="F13" s="307" t="s">
        <v>3</v>
      </c>
      <c r="G13" s="305" t="s">
        <v>5</v>
      </c>
      <c r="H13" s="305" t="s">
        <v>10</v>
      </c>
      <c r="I13" s="306" t="s">
        <v>12</v>
      </c>
      <c r="J13" s="102" t="s">
        <v>3</v>
      </c>
      <c r="K13" s="305" t="s">
        <v>5</v>
      </c>
      <c r="L13" s="305" t="s">
        <v>10</v>
      </c>
      <c r="M13" s="306" t="s">
        <v>12</v>
      </c>
      <c r="N13" s="102" t="s">
        <v>3</v>
      </c>
      <c r="O13" s="305" t="s">
        <v>5</v>
      </c>
      <c r="P13" s="305" t="s">
        <v>10</v>
      </c>
      <c r="Q13" s="306" t="s">
        <v>12</v>
      </c>
      <c r="R13" s="102" t="s">
        <v>3</v>
      </c>
      <c r="S13" s="305" t="s">
        <v>5</v>
      </c>
      <c r="T13" s="305" t="s">
        <v>10</v>
      </c>
      <c r="U13" s="306" t="s">
        <v>12</v>
      </c>
      <c r="V13" s="102" t="s">
        <v>3</v>
      </c>
      <c r="W13" s="305" t="s">
        <v>5</v>
      </c>
      <c r="X13" s="305" t="s">
        <v>10</v>
      </c>
      <c r="Y13" s="306" t="s">
        <v>12</v>
      </c>
      <c r="Z13" s="440"/>
      <c r="AA13" s="102" t="s">
        <v>3</v>
      </c>
      <c r="AB13" s="305" t="s">
        <v>5</v>
      </c>
      <c r="AC13" s="305" t="s">
        <v>10</v>
      </c>
      <c r="AD13" s="306" t="s">
        <v>12</v>
      </c>
      <c r="AE13" s="102" t="s">
        <v>3</v>
      </c>
      <c r="AF13" s="305" t="s">
        <v>5</v>
      </c>
      <c r="AG13" s="305" t="s">
        <v>10</v>
      </c>
      <c r="AH13" s="306" t="s">
        <v>12</v>
      </c>
      <c r="AI13" s="102" t="s">
        <v>3</v>
      </c>
      <c r="AJ13" s="305" t="s">
        <v>5</v>
      </c>
      <c r="AK13" s="305" t="s">
        <v>10</v>
      </c>
      <c r="AL13" s="306" t="s">
        <v>12</v>
      </c>
      <c r="AM13" s="102" t="s">
        <v>3</v>
      </c>
      <c r="AN13" s="305" t="s">
        <v>5</v>
      </c>
      <c r="AO13" s="305" t="s">
        <v>10</v>
      </c>
      <c r="AP13" s="306" t="s">
        <v>12</v>
      </c>
      <c r="AQ13" s="102" t="s">
        <v>3</v>
      </c>
      <c r="AR13" s="305" t="s">
        <v>5</v>
      </c>
      <c r="AS13" s="305" t="s">
        <v>10</v>
      </c>
      <c r="AT13" s="306" t="s">
        <v>12</v>
      </c>
      <c r="AU13" s="102" t="s">
        <v>3</v>
      </c>
      <c r="AV13" s="305" t="s">
        <v>5</v>
      </c>
      <c r="AW13" s="305" t="s">
        <v>10</v>
      </c>
      <c r="AX13" s="306" t="s">
        <v>12</v>
      </c>
      <c r="AY13" s="440"/>
      <c r="AZ13" s="102" t="s">
        <v>3</v>
      </c>
      <c r="BA13" s="305" t="s">
        <v>5</v>
      </c>
      <c r="BB13" s="305" t="s">
        <v>10</v>
      </c>
      <c r="BC13" s="306" t="s">
        <v>12</v>
      </c>
      <c r="BD13" s="102" t="s">
        <v>3</v>
      </c>
      <c r="BE13" s="305" t="s">
        <v>5</v>
      </c>
      <c r="BF13" s="305" t="s">
        <v>10</v>
      </c>
      <c r="BG13" s="306" t="s">
        <v>12</v>
      </c>
      <c r="BH13" s="102" t="s">
        <v>3</v>
      </c>
      <c r="BI13" s="305" t="s">
        <v>5</v>
      </c>
      <c r="BJ13" s="305" t="s">
        <v>10</v>
      </c>
      <c r="BK13" s="306" t="s">
        <v>12</v>
      </c>
      <c r="BL13" s="102" t="s">
        <v>3</v>
      </c>
      <c r="BM13" s="305" t="s">
        <v>5</v>
      </c>
      <c r="BN13" s="305" t="s">
        <v>10</v>
      </c>
      <c r="BO13" s="306" t="s">
        <v>12</v>
      </c>
      <c r="BP13" s="102" t="s">
        <v>3</v>
      </c>
      <c r="BQ13" s="305" t="s">
        <v>5</v>
      </c>
      <c r="BR13" s="305" t="s">
        <v>10</v>
      </c>
      <c r="BS13" s="306" t="s">
        <v>12</v>
      </c>
      <c r="BT13" s="102" t="s">
        <v>3</v>
      </c>
      <c r="BU13" s="305" t="s">
        <v>5</v>
      </c>
      <c r="BV13" s="305" t="s">
        <v>10</v>
      </c>
      <c r="BW13" s="306" t="s">
        <v>12</v>
      </c>
      <c r="BX13" s="440"/>
      <c r="BY13" s="102" t="s">
        <v>3</v>
      </c>
      <c r="BZ13" s="305" t="s">
        <v>5</v>
      </c>
      <c r="CA13" s="305" t="s">
        <v>10</v>
      </c>
      <c r="CB13" s="306" t="s">
        <v>12</v>
      </c>
      <c r="CC13" s="102" t="s">
        <v>3</v>
      </c>
      <c r="CD13" s="305" t="s">
        <v>5</v>
      </c>
      <c r="CE13" s="305" t="s">
        <v>10</v>
      </c>
      <c r="CF13" s="306" t="s">
        <v>12</v>
      </c>
      <c r="CG13" s="102" t="s">
        <v>3</v>
      </c>
      <c r="CH13" s="305" t="s">
        <v>5</v>
      </c>
      <c r="CI13" s="305" t="s">
        <v>10</v>
      </c>
      <c r="CJ13" s="306" t="s">
        <v>12</v>
      </c>
      <c r="CK13" s="102" t="s">
        <v>3</v>
      </c>
      <c r="CL13" s="305" t="s">
        <v>5</v>
      </c>
      <c r="CM13" s="305" t="s">
        <v>10</v>
      </c>
      <c r="CN13" s="306" t="s">
        <v>12</v>
      </c>
      <c r="CO13" s="102" t="s">
        <v>3</v>
      </c>
      <c r="CP13" s="305" t="s">
        <v>5</v>
      </c>
      <c r="CQ13" s="305" t="s">
        <v>10</v>
      </c>
      <c r="CR13" s="306" t="s">
        <v>12</v>
      </c>
      <c r="CS13" s="102" t="s">
        <v>3</v>
      </c>
      <c r="CT13" s="305" t="s">
        <v>5</v>
      </c>
      <c r="CU13" s="305" t="s">
        <v>10</v>
      </c>
      <c r="CV13" s="306" t="s">
        <v>12</v>
      </c>
      <c r="CW13" s="440"/>
      <c r="CX13" s="102" t="s">
        <v>3</v>
      </c>
      <c r="CY13" s="305" t="s">
        <v>5</v>
      </c>
      <c r="CZ13" s="305" t="s">
        <v>10</v>
      </c>
      <c r="DA13" s="306" t="s">
        <v>12</v>
      </c>
      <c r="DB13" s="102" t="s">
        <v>3</v>
      </c>
      <c r="DC13" s="305" t="s">
        <v>5</v>
      </c>
      <c r="DD13" s="305" t="s">
        <v>10</v>
      </c>
      <c r="DE13" s="306" t="s">
        <v>12</v>
      </c>
      <c r="DF13" s="102" t="s">
        <v>3</v>
      </c>
      <c r="DG13" s="305" t="s">
        <v>5</v>
      </c>
      <c r="DH13" s="305" t="s">
        <v>10</v>
      </c>
      <c r="DI13" s="306" t="s">
        <v>12</v>
      </c>
      <c r="DJ13" s="102" t="s">
        <v>3</v>
      </c>
      <c r="DK13" s="305" t="s">
        <v>5</v>
      </c>
      <c r="DL13" s="305" t="s">
        <v>10</v>
      </c>
      <c r="DM13" s="306" t="s">
        <v>12</v>
      </c>
      <c r="DN13" s="102" t="s">
        <v>3</v>
      </c>
      <c r="DO13" s="305" t="s">
        <v>5</v>
      </c>
      <c r="DP13" s="305" t="s">
        <v>10</v>
      </c>
      <c r="DQ13" s="306" t="s">
        <v>12</v>
      </c>
      <c r="DR13" s="102" t="s">
        <v>3</v>
      </c>
      <c r="DS13" s="305" t="s">
        <v>5</v>
      </c>
      <c r="DT13" s="305" t="s">
        <v>10</v>
      </c>
      <c r="DU13" s="306" t="s">
        <v>12</v>
      </c>
      <c r="DV13" s="446"/>
      <c r="DW13" s="305" t="s">
        <v>10</v>
      </c>
      <c r="DX13" s="306" t="s">
        <v>12</v>
      </c>
    </row>
    <row r="14" spans="1:128" ht="13.5" thickBot="1" x14ac:dyDescent="0.25">
      <c r="A14" s="440"/>
      <c r="B14" s="307" t="s">
        <v>4</v>
      </c>
      <c r="C14" s="305" t="s">
        <v>6</v>
      </c>
      <c r="D14" s="305" t="s">
        <v>11</v>
      </c>
      <c r="E14" s="306" t="s">
        <v>13</v>
      </c>
      <c r="F14" s="189" t="s">
        <v>4</v>
      </c>
      <c r="G14" s="190" t="s">
        <v>6</v>
      </c>
      <c r="H14" s="190" t="s">
        <v>11</v>
      </c>
      <c r="I14" s="188" t="s">
        <v>13</v>
      </c>
      <c r="J14" s="307" t="s">
        <v>4</v>
      </c>
      <c r="K14" s="305" t="s">
        <v>6</v>
      </c>
      <c r="L14" s="305" t="s">
        <v>11</v>
      </c>
      <c r="M14" s="306" t="s">
        <v>13</v>
      </c>
      <c r="N14" s="307" t="s">
        <v>4</v>
      </c>
      <c r="O14" s="305" t="s">
        <v>6</v>
      </c>
      <c r="P14" s="305" t="s">
        <v>11</v>
      </c>
      <c r="Q14" s="306" t="s">
        <v>13</v>
      </c>
      <c r="R14" s="307" t="s">
        <v>4</v>
      </c>
      <c r="S14" s="305" t="s">
        <v>6</v>
      </c>
      <c r="T14" s="305" t="s">
        <v>11</v>
      </c>
      <c r="U14" s="306" t="s">
        <v>13</v>
      </c>
      <c r="V14" s="307" t="s">
        <v>4</v>
      </c>
      <c r="W14" s="305" t="s">
        <v>6</v>
      </c>
      <c r="X14" s="305" t="s">
        <v>11</v>
      </c>
      <c r="Y14" s="306" t="s">
        <v>13</v>
      </c>
      <c r="Z14" s="440"/>
      <c r="AA14" s="307" t="s">
        <v>4</v>
      </c>
      <c r="AB14" s="305" t="s">
        <v>6</v>
      </c>
      <c r="AC14" s="305" t="s">
        <v>11</v>
      </c>
      <c r="AD14" s="306" t="s">
        <v>13</v>
      </c>
      <c r="AE14" s="307" t="s">
        <v>4</v>
      </c>
      <c r="AF14" s="305" t="s">
        <v>6</v>
      </c>
      <c r="AG14" s="305" t="s">
        <v>11</v>
      </c>
      <c r="AH14" s="306" t="s">
        <v>13</v>
      </c>
      <c r="AI14" s="307" t="s">
        <v>4</v>
      </c>
      <c r="AJ14" s="305" t="s">
        <v>6</v>
      </c>
      <c r="AK14" s="305" t="s">
        <v>11</v>
      </c>
      <c r="AL14" s="306" t="s">
        <v>13</v>
      </c>
      <c r="AM14" s="307" t="s">
        <v>4</v>
      </c>
      <c r="AN14" s="305" t="s">
        <v>6</v>
      </c>
      <c r="AO14" s="305" t="s">
        <v>11</v>
      </c>
      <c r="AP14" s="306" t="s">
        <v>13</v>
      </c>
      <c r="AQ14" s="307" t="s">
        <v>4</v>
      </c>
      <c r="AR14" s="305" t="s">
        <v>6</v>
      </c>
      <c r="AS14" s="305" t="s">
        <v>11</v>
      </c>
      <c r="AT14" s="306" t="s">
        <v>13</v>
      </c>
      <c r="AU14" s="307" t="s">
        <v>4</v>
      </c>
      <c r="AV14" s="305" t="s">
        <v>6</v>
      </c>
      <c r="AW14" s="305" t="s">
        <v>11</v>
      </c>
      <c r="AX14" s="306" t="s">
        <v>13</v>
      </c>
      <c r="AY14" s="440"/>
      <c r="AZ14" s="307" t="s">
        <v>4</v>
      </c>
      <c r="BA14" s="305" t="s">
        <v>6</v>
      </c>
      <c r="BB14" s="305" t="s">
        <v>11</v>
      </c>
      <c r="BC14" s="306" t="s">
        <v>13</v>
      </c>
      <c r="BD14" s="307" t="s">
        <v>4</v>
      </c>
      <c r="BE14" s="305" t="s">
        <v>6</v>
      </c>
      <c r="BF14" s="305" t="s">
        <v>11</v>
      </c>
      <c r="BG14" s="306" t="s">
        <v>13</v>
      </c>
      <c r="BH14" s="307" t="s">
        <v>4</v>
      </c>
      <c r="BI14" s="305" t="s">
        <v>6</v>
      </c>
      <c r="BJ14" s="305" t="s">
        <v>11</v>
      </c>
      <c r="BK14" s="306" t="s">
        <v>13</v>
      </c>
      <c r="BL14" s="307" t="s">
        <v>4</v>
      </c>
      <c r="BM14" s="305" t="s">
        <v>6</v>
      </c>
      <c r="BN14" s="305" t="s">
        <v>11</v>
      </c>
      <c r="BO14" s="306" t="s">
        <v>13</v>
      </c>
      <c r="BP14" s="307" t="s">
        <v>4</v>
      </c>
      <c r="BQ14" s="305" t="s">
        <v>6</v>
      </c>
      <c r="BR14" s="305" t="s">
        <v>11</v>
      </c>
      <c r="BS14" s="306" t="s">
        <v>13</v>
      </c>
      <c r="BT14" s="307" t="s">
        <v>4</v>
      </c>
      <c r="BU14" s="305" t="s">
        <v>6</v>
      </c>
      <c r="BV14" s="305" t="s">
        <v>11</v>
      </c>
      <c r="BW14" s="306" t="s">
        <v>13</v>
      </c>
      <c r="BX14" s="440"/>
      <c r="BY14" s="307" t="s">
        <v>4</v>
      </c>
      <c r="BZ14" s="305" t="s">
        <v>6</v>
      </c>
      <c r="CA14" s="305" t="s">
        <v>11</v>
      </c>
      <c r="CB14" s="306" t="s">
        <v>13</v>
      </c>
      <c r="CC14" s="307" t="s">
        <v>4</v>
      </c>
      <c r="CD14" s="305" t="s">
        <v>6</v>
      </c>
      <c r="CE14" s="305" t="s">
        <v>11</v>
      </c>
      <c r="CF14" s="306" t="s">
        <v>13</v>
      </c>
      <c r="CG14" s="307" t="s">
        <v>4</v>
      </c>
      <c r="CH14" s="305" t="s">
        <v>6</v>
      </c>
      <c r="CI14" s="305" t="s">
        <v>11</v>
      </c>
      <c r="CJ14" s="306" t="s">
        <v>13</v>
      </c>
      <c r="CK14" s="307" t="s">
        <v>4</v>
      </c>
      <c r="CL14" s="305" t="s">
        <v>6</v>
      </c>
      <c r="CM14" s="305" t="s">
        <v>11</v>
      </c>
      <c r="CN14" s="306" t="s">
        <v>13</v>
      </c>
      <c r="CO14" s="307" t="s">
        <v>4</v>
      </c>
      <c r="CP14" s="305" t="s">
        <v>6</v>
      </c>
      <c r="CQ14" s="305" t="s">
        <v>11</v>
      </c>
      <c r="CR14" s="306" t="s">
        <v>13</v>
      </c>
      <c r="CS14" s="307" t="s">
        <v>4</v>
      </c>
      <c r="CT14" s="305" t="s">
        <v>6</v>
      </c>
      <c r="CU14" s="305" t="s">
        <v>11</v>
      </c>
      <c r="CV14" s="306" t="s">
        <v>13</v>
      </c>
      <c r="CW14" s="440"/>
      <c r="CX14" s="307" t="s">
        <v>4</v>
      </c>
      <c r="CY14" s="305" t="s">
        <v>6</v>
      </c>
      <c r="CZ14" s="305" t="s">
        <v>11</v>
      </c>
      <c r="DA14" s="306" t="s">
        <v>13</v>
      </c>
      <c r="DB14" s="307" t="s">
        <v>4</v>
      </c>
      <c r="DC14" s="305" t="s">
        <v>6</v>
      </c>
      <c r="DD14" s="305" t="s">
        <v>11</v>
      </c>
      <c r="DE14" s="306" t="s">
        <v>13</v>
      </c>
      <c r="DF14" s="307" t="s">
        <v>4</v>
      </c>
      <c r="DG14" s="305" t="s">
        <v>6</v>
      </c>
      <c r="DH14" s="305" t="s">
        <v>11</v>
      </c>
      <c r="DI14" s="306" t="s">
        <v>13</v>
      </c>
      <c r="DJ14" s="307" t="s">
        <v>4</v>
      </c>
      <c r="DK14" s="305" t="s">
        <v>6</v>
      </c>
      <c r="DL14" s="305" t="s">
        <v>11</v>
      </c>
      <c r="DM14" s="306" t="s">
        <v>13</v>
      </c>
      <c r="DN14" s="307" t="s">
        <v>4</v>
      </c>
      <c r="DO14" s="305" t="s">
        <v>6</v>
      </c>
      <c r="DP14" s="305" t="s">
        <v>11</v>
      </c>
      <c r="DQ14" s="306" t="s">
        <v>13</v>
      </c>
      <c r="DR14" s="307" t="s">
        <v>4</v>
      </c>
      <c r="DS14" s="305" t="s">
        <v>6</v>
      </c>
      <c r="DT14" s="305" t="s">
        <v>11</v>
      </c>
      <c r="DU14" s="306" t="s">
        <v>13</v>
      </c>
      <c r="DV14" s="446"/>
      <c r="DW14" s="305" t="s">
        <v>11</v>
      </c>
      <c r="DX14" s="306" t="s">
        <v>13</v>
      </c>
    </row>
    <row r="15" spans="1:128" x14ac:dyDescent="0.2">
      <c r="A15" s="358">
        <f ca="1">INDIRECT(ADDRESS(Данные!$A7,4,1,1,"Данные"), 1)</f>
        <v>45280</v>
      </c>
      <c r="B15" s="348">
        <f ca="1">ROUND(INDIRECT(ADDRESS(Данные!$A7,B$1,1,1,"Данные"), 1),2)</f>
        <v>4807.91</v>
      </c>
      <c r="C15" s="347">
        <f ca="1">ROUND(INDIRECT(ADDRESS(Данные!$A7,C$1,1,1,"Данные"), 1),2)</f>
        <v>1216.54</v>
      </c>
      <c r="D15" s="322"/>
      <c r="E15" s="330"/>
      <c r="F15" s="348">
        <f ca="1">ROUND(INDIRECT(ADDRESS(Данные!$A7,F$1,1,1,"Данные"), 1),2)</f>
        <v>180.83</v>
      </c>
      <c r="G15" s="347">
        <f ca="1">ROUND(INDIRECT(ADDRESS(Данные!$A7,G$1,1,1,"Данные"), 1),2)</f>
        <v>235.1</v>
      </c>
      <c r="H15" s="322"/>
      <c r="I15" s="330"/>
      <c r="J15" s="348">
        <f ca="1">ROUND(INDIRECT(ADDRESS(Данные!$A7,J$1,1,1,"Данные"), 1),2)</f>
        <v>0</v>
      </c>
      <c r="K15" s="347">
        <f ca="1">ROUND(INDIRECT(ADDRESS(Данные!$A7,K$1,1,1,"Данные"), 1),2)</f>
        <v>0</v>
      </c>
      <c r="L15" s="322"/>
      <c r="M15" s="330"/>
      <c r="N15" s="348">
        <f ca="1">ROUND(INDIRECT(ADDRESS(Данные!$A7,N$1,1,1,"Данные"), 1),2)</f>
        <v>4026.27</v>
      </c>
      <c r="O15" s="347">
        <f ca="1">ROUND(INDIRECT(ADDRESS(Данные!$A7,O$1,1,1,"Данные"), 1),2)</f>
        <v>2042.27</v>
      </c>
      <c r="P15" s="322"/>
      <c r="Q15" s="330"/>
      <c r="R15" s="348">
        <f ca="1">ROUND(INDIRECT(ADDRESS(Данные!$A7,R$1,1,1,"Данные"), 1),2)</f>
        <v>5659.92</v>
      </c>
      <c r="S15" s="347">
        <f ca="1">ROUND(INDIRECT(ADDRESS(Данные!$A7,S$1,1,1,"Данные"), 1),2)</f>
        <v>2271.3200000000002</v>
      </c>
      <c r="T15" s="322"/>
      <c r="U15" s="330"/>
      <c r="V15" s="348">
        <f ca="1">ROUND(INDIRECT(ADDRESS(Данные!$A7,V$1,1,1,"Данные"), 1),2)</f>
        <v>7907.41</v>
      </c>
      <c r="W15" s="347">
        <f ca="1">ROUND(INDIRECT(ADDRESS(Данные!$A7,W$1,1,1,"Данные"), 1),2)</f>
        <v>642.92999999999995</v>
      </c>
      <c r="X15" s="322"/>
      <c r="Y15" s="330"/>
      <c r="Z15" s="358">
        <f ca="1">INDIRECT(ADDRESS(Данные!$A7,4,1,1,"Данные"), 1)</f>
        <v>45280</v>
      </c>
      <c r="AA15" s="348">
        <f ca="1">ROUND(INDIRECT(ADDRESS(Данные!$A7,AA$1,1,1,"Данные"), 1),2)</f>
        <v>0</v>
      </c>
      <c r="AB15" s="347">
        <f ca="1">ROUND(INDIRECT(ADDRESS(Данные!$A7,AB$1,1,1,"Данные"), 1),2)</f>
        <v>0</v>
      </c>
      <c r="AC15" s="322"/>
      <c r="AD15" s="330"/>
      <c r="AE15" s="348">
        <f ca="1">ROUND(INDIRECT(ADDRESS(Данные!$A7,AE$1,1,1,"Данные"), 1),2)</f>
        <v>0</v>
      </c>
      <c r="AF15" s="347">
        <f ca="1">ROUND(INDIRECT(ADDRESS(Данные!$A7,AF$1,1,1,"Данные"), 1),2)</f>
        <v>0</v>
      </c>
      <c r="AG15" s="322"/>
      <c r="AH15" s="330"/>
      <c r="AI15" s="348">
        <f ca="1">ROUND(INDIRECT(ADDRESS(Данные!$A7,AI$1,1,1,"Данные"), 1),2)</f>
        <v>16.78</v>
      </c>
      <c r="AJ15" s="347">
        <f ca="1">ROUND(INDIRECT(ADDRESS(Данные!$A7,AJ$1,1,1,"Данные"), 1),2)</f>
        <v>4.21</v>
      </c>
      <c r="AK15" s="322"/>
      <c r="AL15" s="330"/>
      <c r="AM15" s="348">
        <f ca="1">ROUND(INDIRECT(ADDRESS(Данные!$A7,AM$1,1,1,"Данные"), 1),2)</f>
        <v>0</v>
      </c>
      <c r="AN15" s="347">
        <f ca="1">ROUND(INDIRECT(ADDRESS(Данные!$A7,AN$1,1,1,"Данные"), 1),2)</f>
        <v>0</v>
      </c>
      <c r="AO15" s="322"/>
      <c r="AP15" s="330"/>
      <c r="AQ15" s="348">
        <f ca="1">ROUND(INDIRECT(ADDRESS(Данные!$A7,AQ$1,1,1,"Данные"), 1),2)</f>
        <v>874.19</v>
      </c>
      <c r="AR15" s="347">
        <f ca="1">ROUND(INDIRECT(ADDRESS(Данные!$A7,AR$1,1,1,"Данные"), 1),2)</f>
        <v>65.209999999999994</v>
      </c>
      <c r="AS15" s="322"/>
      <c r="AT15" s="330"/>
      <c r="AU15" s="348">
        <f ca="1">ROUND(INDIRECT(ADDRESS(Данные!$A7,AU$1,1,1,"Данные"), 1),2)</f>
        <v>402.79</v>
      </c>
      <c r="AV15" s="347">
        <f ca="1">ROUND(INDIRECT(ADDRESS(Данные!$A7,AV$1,1,1,"Данные"), 1),2)</f>
        <v>50.72</v>
      </c>
      <c r="AW15" s="322"/>
      <c r="AX15" s="330"/>
      <c r="AY15" s="358">
        <f ca="1">INDIRECT(ADDRESS(Данные!$A7,4,1,1,"Данные"), 1)</f>
        <v>45280</v>
      </c>
      <c r="AZ15" s="348">
        <f ca="1">ROUND(INDIRECT(ADDRESS(Данные!$A7,AZ$1,1,1,"Данные"), 1),2)</f>
        <v>685.48</v>
      </c>
      <c r="BA15" s="347">
        <f ca="1">ROUND(INDIRECT(ADDRESS(Данные!$A7,BA$1,1,1,"Данные"), 1),2)</f>
        <v>156.34</v>
      </c>
      <c r="BB15" s="322"/>
      <c r="BC15" s="330"/>
      <c r="BD15" s="348">
        <f ca="1">ROUND(INDIRECT(ADDRESS(Данные!$A7,BD$1,1,1,"Данные"), 1),2)</f>
        <v>454.73</v>
      </c>
      <c r="BE15" s="347">
        <f ca="1">ROUND(INDIRECT(ADDRESS(Данные!$A7,BE$1,1,1,"Данные"), 1),2)</f>
        <v>188.91</v>
      </c>
      <c r="BF15" s="322"/>
      <c r="BG15" s="330"/>
      <c r="BH15" s="348">
        <f ca="1">ROUND(INDIRECT(ADDRESS(Данные!$A7,BH$1,1,1,"Данные"), 1),2)</f>
        <v>1788.08</v>
      </c>
      <c r="BI15" s="347">
        <f ca="1">ROUND(INDIRECT(ADDRESS(Данные!$A7,BI$1,1,1,"Данные"), 1),2)</f>
        <v>1182.44</v>
      </c>
      <c r="BJ15" s="322"/>
      <c r="BK15" s="330"/>
      <c r="BL15" s="348">
        <f ca="1">ROUND(INDIRECT(ADDRESS(Данные!$A7,BL$1,1,1,"Данные"), 1),2)</f>
        <v>658.1</v>
      </c>
      <c r="BM15" s="347">
        <f ca="1">ROUND(INDIRECT(ADDRESS(Данные!$A7,BM$1,1,1,"Данные"), 1),2)</f>
        <v>95.55</v>
      </c>
      <c r="BN15" s="322"/>
      <c r="BO15" s="330"/>
      <c r="BP15" s="348">
        <f ca="1">ROUND(INDIRECT(ADDRESS(Данные!$A7,BP$1,1,1,"Данные"), 1),2)</f>
        <v>359.59</v>
      </c>
      <c r="BQ15" s="347">
        <f ca="1">ROUND(INDIRECT(ADDRESS(Данные!$A7,BQ$1,1,1,"Данные"), 1),2)</f>
        <v>0</v>
      </c>
      <c r="BR15" s="322"/>
      <c r="BS15" s="330"/>
      <c r="BT15" s="348">
        <f ca="1">ROUND(INDIRECT(ADDRESS(Данные!$A7,BT$1,1,1,"Данные"), 1),2)</f>
        <v>3698.3</v>
      </c>
      <c r="BU15" s="347">
        <f ca="1">ROUND(INDIRECT(ADDRESS(Данные!$A7,BU$1,1,1,"Данные"), 1),2)</f>
        <v>726.83</v>
      </c>
      <c r="BV15" s="322"/>
      <c r="BW15" s="330"/>
      <c r="BX15" s="358">
        <f ca="1">INDIRECT(ADDRESS(Данные!$A7,4,1,1,"Данные"), 1)</f>
        <v>45280</v>
      </c>
      <c r="BY15" s="348">
        <f ca="1">ROUND(INDIRECT(ADDRESS(Данные!$A7,BY$1,1,1,"Данные"), 1),2)</f>
        <v>849.44</v>
      </c>
      <c r="BZ15" s="347">
        <f ca="1">ROUND(INDIRECT(ADDRESS(Данные!$A7,BZ$1,1,1,"Данные"), 1),2)</f>
        <v>553.07000000000005</v>
      </c>
      <c r="CA15" s="322"/>
      <c r="CB15" s="330"/>
      <c r="CC15" s="348">
        <f ca="1">ROUND(INDIRECT(ADDRESS(Данные!$A7,CC$1,1,1,"Данные"), 1),2)</f>
        <v>998.86</v>
      </c>
      <c r="CD15" s="347">
        <f ca="1">ROUND(INDIRECT(ADDRESS(Данные!$A7,CD$1,1,1,"Данные"), 1),2)</f>
        <v>0</v>
      </c>
      <c r="CE15" s="322"/>
      <c r="CF15" s="330"/>
      <c r="CG15" s="348">
        <f ca="1">ROUND(INDIRECT(ADDRESS(Данные!$A7,CG$1,1,1,"Данные"), 1),2)</f>
        <v>0</v>
      </c>
      <c r="CH15" s="347">
        <f ca="1">ROUND(INDIRECT(ADDRESS(Данные!$A7,CH$1,1,1,"Данные"), 1),2)</f>
        <v>0</v>
      </c>
      <c r="CI15" s="322"/>
      <c r="CJ15" s="330"/>
      <c r="CK15" s="348">
        <f ca="1">ROUND(INDIRECT(ADDRESS(Данные!$A7,CK$1,1,1,"Данные"), 1),2)</f>
        <v>167.69</v>
      </c>
      <c r="CL15" s="347">
        <f ca="1">ROUND(INDIRECT(ADDRESS(Данные!$A7,CL$1,1,1,"Данные"), 1),2)</f>
        <v>35.46</v>
      </c>
      <c r="CM15" s="322"/>
      <c r="CN15" s="330"/>
      <c r="CO15" s="348">
        <f ca="1">ROUND(INDIRECT(ADDRESS(Данные!$A7,CO$1,1,1,"Данные"), 1),2)</f>
        <v>0</v>
      </c>
      <c r="CP15" s="347">
        <f ca="1">ROUND(INDIRECT(ADDRESS(Данные!$A7,CP$1,1,1,"Данные"), 1),2)</f>
        <v>0</v>
      </c>
      <c r="CQ15" s="322"/>
      <c r="CR15" s="330"/>
      <c r="CS15" s="348">
        <f ca="1">ROUND(INDIRECT(ADDRESS(Данные!$A7,CS$1,1,1,"Данные"), 1),2)</f>
        <v>21.9</v>
      </c>
      <c r="CT15" s="347">
        <f ca="1">ROUND(INDIRECT(ADDRESS(Данные!$A7,CT$1,1,1,"Данные"), 1),2)</f>
        <v>158.06</v>
      </c>
      <c r="CU15" s="322"/>
      <c r="CV15" s="330"/>
      <c r="CW15" s="358">
        <f ca="1">INDIRECT(ADDRESS(Данные!$A7,4,1,1,"Данные"), 1)</f>
        <v>45280</v>
      </c>
      <c r="CX15" s="348">
        <f ca="1">ROUND(INDIRECT(ADDRESS(Данные!$A7,CX$1,1,1,"Данные"), 1),2)</f>
        <v>302.02</v>
      </c>
      <c r="CY15" s="347">
        <f ca="1">ROUND(INDIRECT(ADDRESS(Данные!$A7,CY$1,1,1,"Данные"), 1),2)</f>
        <v>245.62</v>
      </c>
      <c r="CZ15" s="322"/>
      <c r="DA15" s="330"/>
      <c r="DB15" s="348">
        <f ca="1">ROUND(INDIRECT(ADDRESS(Данные!$A7,DB$1,1,1,"Данные"), 1),2)</f>
        <v>1202.68</v>
      </c>
      <c r="DC15" s="347">
        <f ca="1">ROUND(INDIRECT(ADDRESS(Данные!$A7,DC$1,1,1,"Данные"), 1),2)</f>
        <v>304.91000000000003</v>
      </c>
      <c r="DD15" s="322"/>
      <c r="DE15" s="330"/>
      <c r="DF15" s="348">
        <f ca="1">ROUND(INDIRECT(ADDRESS(Данные!$A7,DF$1,1,1,"Данные"), 1),2)</f>
        <v>154.30000000000001</v>
      </c>
      <c r="DG15" s="347">
        <f ca="1">ROUND(INDIRECT(ADDRESS(Данные!$A7,DG$1,1,1,"Данные"), 1),2)</f>
        <v>162.74</v>
      </c>
      <c r="DH15" s="322"/>
      <c r="DI15" s="330"/>
      <c r="DJ15" s="348"/>
      <c r="DK15" s="347"/>
      <c r="DL15" s="322"/>
      <c r="DM15" s="330"/>
      <c r="DN15" s="348"/>
      <c r="DO15" s="347"/>
      <c r="DP15" s="322"/>
      <c r="DQ15" s="330"/>
      <c r="DR15" s="348"/>
      <c r="DS15" s="347"/>
      <c r="DT15" s="322"/>
      <c r="DU15" s="330"/>
      <c r="DV15" s="361">
        <f ca="1">$A15</f>
        <v>45280</v>
      </c>
      <c r="DW15" s="364" t="s">
        <v>2</v>
      </c>
      <c r="DX15" s="83" t="s">
        <v>2</v>
      </c>
    </row>
    <row r="16" spans="1:128" x14ac:dyDescent="0.2">
      <c r="A16" s="359">
        <f ca="1">INDIRECT(ADDRESS(Данные!$A8,4,1,1,"Данные"), 1)</f>
        <v>45280.020833333336</v>
      </c>
      <c r="B16" s="349">
        <f ca="1">ROUND(INDIRECT(ADDRESS(Данные!$A8,B$1,1,1,"Данные"), 1),2)</f>
        <v>4808.0600000000004</v>
      </c>
      <c r="C16" s="129">
        <f ca="1">ROUND(INDIRECT(ADDRESS(Данные!$A8,C$1,1,1,"Данные"), 1),2)</f>
        <v>1216.55</v>
      </c>
      <c r="D16" s="128">
        <f ca="1">(B16-B15)*D$10</f>
        <v>30.000000000109139</v>
      </c>
      <c r="E16" s="264">
        <f ca="1">(C16-C15)*D$10</f>
        <v>1.999999999998181</v>
      </c>
      <c r="F16" s="349">
        <f ca="1">ROUND(INDIRECT(ADDRESS(Данные!$A8,F$1,1,1,"Данные"), 1),2)</f>
        <v>180.83</v>
      </c>
      <c r="G16" s="129">
        <f ca="1">ROUND(INDIRECT(ADDRESS(Данные!$A8,G$1,1,1,"Данные"), 1),2)</f>
        <v>235.1</v>
      </c>
      <c r="H16" s="128">
        <f ca="1">(F16-F15)*H$10</f>
        <v>0</v>
      </c>
      <c r="I16" s="264">
        <f ca="1">(G16-G15)*H$10</f>
        <v>0</v>
      </c>
      <c r="J16" s="349">
        <f ca="1">ROUND(INDIRECT(ADDRESS(Данные!$A8,J$1,1,1,"Данные"), 1),2)</f>
        <v>0</v>
      </c>
      <c r="K16" s="129">
        <f ca="1">ROUND(INDIRECT(ADDRESS(Данные!$A8,K$1,1,1,"Данные"), 1),2)</f>
        <v>0</v>
      </c>
      <c r="L16" s="128">
        <f ca="1">(J16-J15)*L$10</f>
        <v>0</v>
      </c>
      <c r="M16" s="264">
        <f ca="1">(K16-K15)*L$10</f>
        <v>0</v>
      </c>
      <c r="N16" s="349">
        <f ca="1">ROUND(INDIRECT(ADDRESS(Данные!$A8,N$1,1,1,"Данные"), 1),2)</f>
        <v>4026.32</v>
      </c>
      <c r="O16" s="129">
        <f ca="1">ROUND(INDIRECT(ADDRESS(Данные!$A8,O$1,1,1,"Данные"), 1),2)</f>
        <v>2042.28</v>
      </c>
      <c r="P16" s="128">
        <f ca="1">(N16-N15)*P$10</f>
        <v>100.0000000003638</v>
      </c>
      <c r="Q16" s="264">
        <f ca="1">(O16-O15)*P$10</f>
        <v>19.99999999998181</v>
      </c>
      <c r="R16" s="349">
        <f ca="1">ROUND(INDIRECT(ADDRESS(Данные!$A8,R$1,1,1,"Данные"), 1),2)</f>
        <v>5659.99</v>
      </c>
      <c r="S16" s="129">
        <f ca="1">ROUND(INDIRECT(ADDRESS(Данные!$A8,S$1,1,1,"Данные"), 1),2)</f>
        <v>2271.33</v>
      </c>
      <c r="T16" s="128">
        <f ca="1">(R16-R15)*T$10</f>
        <v>25.199999999895226</v>
      </c>
      <c r="U16" s="264">
        <f ca="1">(S16-S15)*T$10</f>
        <v>3.5999999999148713</v>
      </c>
      <c r="V16" s="349">
        <f ca="1">ROUND(INDIRECT(ADDRESS(Данные!$A8,V$1,1,1,"Данные"), 1),2)</f>
        <v>7907.72</v>
      </c>
      <c r="W16" s="129">
        <f ca="1">ROUND(INDIRECT(ADDRESS(Данные!$A8,W$1,1,1,"Данные"), 1),2)</f>
        <v>642.95000000000005</v>
      </c>
      <c r="X16" s="128">
        <f ca="1">(V16-V15)*X$10</f>
        <v>111.60000000014406</v>
      </c>
      <c r="Y16" s="264">
        <f ca="1">(W16-W15)*X$10</f>
        <v>7.2000000000343789</v>
      </c>
      <c r="Z16" s="359">
        <f ca="1">INDIRECT(ADDRESS(Данные!$A8,4,1,1,"Данные"), 1)</f>
        <v>45280.020833333336</v>
      </c>
      <c r="AA16" s="349">
        <f ca="1">ROUND(INDIRECT(ADDRESS(Данные!$A8,AA$1,1,1,"Данные"), 1),2)</f>
        <v>0</v>
      </c>
      <c r="AB16" s="129">
        <f ca="1">ROUND(INDIRECT(ADDRESS(Данные!$A8,AB$1,1,1,"Данные"), 1),2)</f>
        <v>0</v>
      </c>
      <c r="AC16" s="128">
        <f ca="1">(AA16-AA15)*AC$10</f>
        <v>0</v>
      </c>
      <c r="AD16" s="264">
        <f ca="1">(AB16-AB15)*AC$10</f>
        <v>0</v>
      </c>
      <c r="AE16" s="349">
        <f ca="1">ROUND(INDIRECT(ADDRESS(Данные!$A8,AE$1,1,1,"Данные"), 1),2)</f>
        <v>0</v>
      </c>
      <c r="AF16" s="129">
        <f ca="1">ROUND(INDIRECT(ADDRESS(Данные!$A8,AF$1,1,1,"Данные"), 1),2)</f>
        <v>0</v>
      </c>
      <c r="AG16" s="128">
        <f ca="1">(AE16-AE15)*AG$10</f>
        <v>0</v>
      </c>
      <c r="AH16" s="264">
        <f ca="1">(AF16-AF15)*AG$10</f>
        <v>0</v>
      </c>
      <c r="AI16" s="349">
        <f ca="1">ROUND(INDIRECT(ADDRESS(Данные!$A8,AI$1,1,1,"Данные"), 1),2)</f>
        <v>16.78</v>
      </c>
      <c r="AJ16" s="129">
        <f ca="1">ROUND(INDIRECT(ADDRESS(Данные!$A8,AJ$1,1,1,"Данные"), 1),2)</f>
        <v>4.21</v>
      </c>
      <c r="AK16" s="128">
        <f ca="1">(AI16-AI15)*AK$10</f>
        <v>0</v>
      </c>
      <c r="AL16" s="264">
        <f ca="1">(AJ16-AJ15)*AK$10</f>
        <v>0</v>
      </c>
      <c r="AM16" s="349">
        <f ca="1">ROUND(INDIRECT(ADDRESS(Данные!$A8,AM$1,1,1,"Данные"), 1),2)</f>
        <v>0</v>
      </c>
      <c r="AN16" s="129">
        <f ca="1">ROUND(INDIRECT(ADDRESS(Данные!$A8,AN$1,1,1,"Данные"), 1),2)</f>
        <v>0</v>
      </c>
      <c r="AO16" s="128">
        <f ca="1">(AM16-AM15)*AO$10</f>
        <v>0</v>
      </c>
      <c r="AP16" s="264">
        <f ca="1">(AN16-AN15)*AO$10</f>
        <v>0</v>
      </c>
      <c r="AQ16" s="349">
        <f ca="1">ROUND(INDIRECT(ADDRESS(Данные!$A8,AQ$1,1,1,"Данные"), 1),2)</f>
        <v>874.24</v>
      </c>
      <c r="AR16" s="129">
        <f ca="1">ROUND(INDIRECT(ADDRESS(Данные!$A8,AR$1,1,1,"Данные"), 1),2)</f>
        <v>65.22</v>
      </c>
      <c r="AS16" s="128">
        <f ca="1">(AQ16-AQ15)*AS$10</f>
        <v>29.999999999972715</v>
      </c>
      <c r="AT16" s="264">
        <f ca="1">(AR16-AR15)*AS$10</f>
        <v>6.0000000000030695</v>
      </c>
      <c r="AU16" s="349">
        <f ca="1">ROUND(INDIRECT(ADDRESS(Данные!$A8,AU$1,1,1,"Данные"), 1),2)</f>
        <v>0</v>
      </c>
      <c r="AV16" s="129">
        <f ca="1">ROUND(INDIRECT(ADDRESS(Данные!$A8,AV$1,1,1,"Данные"), 1),2)</f>
        <v>0</v>
      </c>
      <c r="AW16" s="128">
        <f ca="1">(AU16-AU15)*AW$10</f>
        <v>-241674</v>
      </c>
      <c r="AX16" s="264">
        <f ca="1">(AV16-AV15)*AW$10</f>
        <v>-30432</v>
      </c>
      <c r="AY16" s="359">
        <f ca="1">INDIRECT(ADDRESS(Данные!$A8,4,1,1,"Данные"), 1)</f>
        <v>45280.020833333336</v>
      </c>
      <c r="AZ16" s="349">
        <f ca="1">ROUND(INDIRECT(ADDRESS(Данные!$A8,AZ$1,1,1,"Данные"), 1),2)</f>
        <v>685.51</v>
      </c>
      <c r="BA16" s="129">
        <f ca="1">ROUND(INDIRECT(ADDRESS(Данные!$A8,BA$1,1,1,"Данные"), 1),2)</f>
        <v>156.35</v>
      </c>
      <c r="BB16" s="128">
        <f ca="1">(AZ16-AZ15)*BB$10</f>
        <v>5.999999999994543</v>
      </c>
      <c r="BC16" s="264">
        <f ca="1">(BA16-BA15)*BB$10</f>
        <v>1.999999999998181</v>
      </c>
      <c r="BD16" s="349">
        <f ca="1">ROUND(INDIRECT(ADDRESS(Данные!$A8,BD$1,1,1,"Данные"), 1),2)</f>
        <v>454.77</v>
      </c>
      <c r="BE16" s="129">
        <f ca="1">ROUND(INDIRECT(ADDRESS(Данные!$A8,BE$1,1,1,"Данные"), 1),2)</f>
        <v>188.92</v>
      </c>
      <c r="BF16" s="128">
        <f ca="1">(BD16-BD15)*BF$10</f>
        <v>7.999999999992724</v>
      </c>
      <c r="BG16" s="264">
        <f ca="1">(BE16-BE15)*BF$10</f>
        <v>1.999999999998181</v>
      </c>
      <c r="BH16" s="349">
        <f ca="1">ROUND(INDIRECT(ADDRESS(Данные!$A8,BH$1,1,1,"Данные"), 1),2)</f>
        <v>1788.08</v>
      </c>
      <c r="BI16" s="129">
        <f ca="1">ROUND(INDIRECT(ADDRESS(Данные!$A8,BI$1,1,1,"Данные"), 1),2)</f>
        <v>1182.44</v>
      </c>
      <c r="BJ16" s="128">
        <f ca="1">(BH16-BH15)*BJ$10</f>
        <v>0</v>
      </c>
      <c r="BK16" s="264">
        <f ca="1">(BI16-BI15)*BJ$10</f>
        <v>0</v>
      </c>
      <c r="BL16" s="349">
        <f ca="1">ROUND(INDIRECT(ADDRESS(Данные!$A8,BL$1,1,1,"Данные"), 1),2)</f>
        <v>658.1</v>
      </c>
      <c r="BM16" s="129">
        <f ca="1">ROUND(INDIRECT(ADDRESS(Данные!$A8,BM$1,1,1,"Данные"), 1),2)</f>
        <v>95.55</v>
      </c>
      <c r="BN16" s="128">
        <f ca="1">(BL16-BL15)*BN$10</f>
        <v>0</v>
      </c>
      <c r="BO16" s="264">
        <f ca="1">(BM16-BM15)*BN$10</f>
        <v>0</v>
      </c>
      <c r="BP16" s="349">
        <f ca="1">ROUND(INDIRECT(ADDRESS(Данные!$A8,BP$1,1,1,"Данные"), 1),2)</f>
        <v>359.59</v>
      </c>
      <c r="BQ16" s="129">
        <f ca="1">ROUND(INDIRECT(ADDRESS(Данные!$A8,BQ$1,1,1,"Данные"), 1),2)</f>
        <v>0</v>
      </c>
      <c r="BR16" s="152">
        <f ca="1">(BP16-BP15)*BR$10 * (3 - [2]Данные!$A8 + [2]Данные!$A7)</f>
        <v>0</v>
      </c>
      <c r="BS16" s="264">
        <f ca="1">(BQ16-BQ15)*BR$10</f>
        <v>0</v>
      </c>
      <c r="BT16" s="349">
        <f ca="1">ROUND(INDIRECT(ADDRESS(Данные!$A8,BT$1,1,1,"Данные"), 1),2)</f>
        <v>3698.3</v>
      </c>
      <c r="BU16" s="129">
        <f ca="1">ROUND(INDIRECT(ADDRESS(Данные!$A8,BU$1,1,1,"Данные"), 1),2)</f>
        <v>726.83</v>
      </c>
      <c r="BV16" s="128">
        <f ca="1">(BT16-BT15)*BV$10</f>
        <v>0</v>
      </c>
      <c r="BW16" s="264">
        <f ca="1">(BU16-BU15)*BV$10</f>
        <v>0</v>
      </c>
      <c r="BX16" s="359">
        <f ca="1">INDIRECT(ADDRESS(Данные!$A8,4,1,1,"Данные"), 1)</f>
        <v>45280.020833333336</v>
      </c>
      <c r="BY16" s="349">
        <f ca="1">ROUND(INDIRECT(ADDRESS(Данные!$A8,BY$1,1,1,"Данные"), 1),2)</f>
        <v>849.44</v>
      </c>
      <c r="BZ16" s="129">
        <f ca="1">ROUND(INDIRECT(ADDRESS(Данные!$A8,BZ$1,1,1,"Данные"), 1),2)</f>
        <v>553.07000000000005</v>
      </c>
      <c r="CA16" s="128">
        <f ca="1">(BY16-BY15)*CA$10</f>
        <v>0</v>
      </c>
      <c r="CB16" s="264">
        <f ca="1">(BZ16-BZ15)*CA$10</f>
        <v>0</v>
      </c>
      <c r="CC16" s="349">
        <f ca="1">ROUND(INDIRECT(ADDRESS(Данные!$A8,CC$1,1,1,"Данные"), 1),2)</f>
        <v>998.92</v>
      </c>
      <c r="CD16" s="129">
        <f ca="1">ROUND(INDIRECT(ADDRESS(Данные!$A8,CD$1,1,1,"Данные"), 1),2)</f>
        <v>0</v>
      </c>
      <c r="CE16" s="128">
        <f ca="1">(CC16-CC15)*CE$10</f>
        <v>17.999999999983629</v>
      </c>
      <c r="CF16" s="264">
        <f ca="1">(CD16-CD15)*CE$10</f>
        <v>0</v>
      </c>
      <c r="CG16" s="349">
        <f ca="1">ROUND(INDIRECT(ADDRESS(Данные!$A8,CG$1,1,1,"Данные"), 1),2)</f>
        <v>0</v>
      </c>
      <c r="CH16" s="129">
        <f ca="1">ROUND(INDIRECT(ADDRESS(Данные!$A8,CH$1,1,1,"Данные"), 1),2)</f>
        <v>0</v>
      </c>
      <c r="CI16" s="128">
        <f ca="1">(CG16-CG15)*CI$10</f>
        <v>0</v>
      </c>
      <c r="CJ16" s="264">
        <f ca="1">(CH16-CH15)*CI$10</f>
        <v>0</v>
      </c>
      <c r="CK16" s="349">
        <f ca="1">ROUND(INDIRECT(ADDRESS(Данные!$A8,CK$1,1,1,"Данные"), 1),2)</f>
        <v>167.69</v>
      </c>
      <c r="CL16" s="129">
        <f ca="1">ROUND(INDIRECT(ADDRESS(Данные!$A8,CL$1,1,1,"Данные"), 1),2)</f>
        <v>35.46</v>
      </c>
      <c r="CM16" s="128">
        <f ca="1">(CK16-CK15)*CM$10</f>
        <v>0</v>
      </c>
      <c r="CN16" s="264">
        <f ca="1">(CL16-CL15)*CM$10</f>
        <v>0</v>
      </c>
      <c r="CO16" s="349">
        <f ca="1">ROUND(INDIRECT(ADDRESS(Данные!$A8,CO$1,1,1,"Данные"), 1),2)</f>
        <v>0</v>
      </c>
      <c r="CP16" s="129">
        <f ca="1">ROUND(INDIRECT(ADDRESS(Данные!$A8,CP$1,1,1,"Данные"), 1),2)</f>
        <v>0</v>
      </c>
      <c r="CQ16" s="152">
        <f ca="1">(CO16-CO15)*CQ$10 * (3 - [2]Данные!$A8 + [2]Данные!$A7)</f>
        <v>0</v>
      </c>
      <c r="CR16" s="264">
        <f ca="1">(CP16-CP15)*CQ$10</f>
        <v>0</v>
      </c>
      <c r="CS16" s="349">
        <f ca="1">ROUND(INDIRECT(ADDRESS(Данные!$A8,CS$1,1,1,"Данные"), 1),2)</f>
        <v>21.9</v>
      </c>
      <c r="CT16" s="129">
        <f ca="1">ROUND(INDIRECT(ADDRESS(Данные!$A8,CT$1,1,1,"Данные"), 1),2)</f>
        <v>158.06</v>
      </c>
      <c r="CU16" s="128">
        <f ca="1">(CS16-CS15)*CU$10</f>
        <v>0</v>
      </c>
      <c r="CV16" s="264">
        <f ca="1">(CT16-CT15)*CU$10</f>
        <v>0</v>
      </c>
      <c r="CW16" s="359">
        <f ca="1">INDIRECT(ADDRESS(Данные!$A8,4,1,1,"Данные"), 1)</f>
        <v>45280.020833333336</v>
      </c>
      <c r="CX16" s="349">
        <f ca="1">ROUND(INDIRECT(ADDRESS(Данные!$A8,CX$1,1,1,"Данные"), 1),2)</f>
        <v>302.02999999999997</v>
      </c>
      <c r="CY16" s="129">
        <f ca="1">ROUND(INDIRECT(ADDRESS(Данные!$A8,CY$1,1,1,"Данные"), 1),2)</f>
        <v>245.62</v>
      </c>
      <c r="CZ16" s="128">
        <f ca="1">(CX16-CX15)*CZ$10</f>
        <v>8.9999999999918145</v>
      </c>
      <c r="DA16" s="264">
        <f ca="1">(CY16-CY15)*CZ$10</f>
        <v>0</v>
      </c>
      <c r="DB16" s="349">
        <f ca="1">ROUND(INDIRECT(ADDRESS(Данные!$A8,DB$1,1,1,"Данные"), 1),2)</f>
        <v>1202.7</v>
      </c>
      <c r="DC16" s="129">
        <f ca="1">ROUND(INDIRECT(ADDRESS(Данные!$A8,DC$1,1,1,"Данные"), 1),2)</f>
        <v>304.91000000000003</v>
      </c>
      <c r="DD16" s="128">
        <f ca="1">(DB16-DB15)*DD$10</f>
        <v>23.999999999978172</v>
      </c>
      <c r="DE16" s="264">
        <f ca="1">(DC16-DC15)*DD$10</f>
        <v>0</v>
      </c>
      <c r="DF16" s="349">
        <f ca="1">ROUND(INDIRECT(ADDRESS(Данные!$A8,DF$1,1,1,"Данные"), 1),2)</f>
        <v>154.31</v>
      </c>
      <c r="DG16" s="129">
        <f ca="1">ROUND(INDIRECT(ADDRESS(Данные!$A8,DG$1,1,1,"Данные"), 1),2)</f>
        <v>162.74</v>
      </c>
      <c r="DH16" s="128">
        <f ca="1">(DF16-DF15)*DH$10</f>
        <v>5.999999999994543</v>
      </c>
      <c r="DI16" s="264">
        <f ca="1">(DG16-DG15)*DH$10</f>
        <v>0</v>
      </c>
      <c r="DJ16" s="349"/>
      <c r="DK16" s="129"/>
      <c r="DL16" s="152"/>
      <c r="DM16" s="264"/>
      <c r="DN16" s="349"/>
      <c r="DO16" s="129"/>
      <c r="DP16" s="152"/>
      <c r="DQ16" s="264"/>
      <c r="DR16" s="349"/>
      <c r="DS16" s="129"/>
      <c r="DT16" s="128"/>
      <c r="DU16" s="264"/>
      <c r="DV16" s="362">
        <f t="shared" ref="DV16:DV63" ca="1" si="0">$A16</f>
        <v>45280.020833333336</v>
      </c>
      <c r="DW16" s="365">
        <f ca="1">D16+H16+L16+P16+T16+X16+AC16+AG16+AK16+AO16+AS16+AW16+BB16+BF16+BJ16+BN16+BR16+BV16+CA16+CE16+CI16+CM16+CQ16+CU16+CZ16+DD16+DH16</f>
        <v>-241306.19999999958</v>
      </c>
      <c r="DX16" s="365">
        <f ca="1">E16+I16+M16+Q16+U16+Y16+AD16+AH16+AL16+AP16+AT16+AX16+BC16+BG16+BK16+BO16+BS16+BW16+CB16+CF16+CJ16+CN16+CR16+CV16+DA16+DE16+DI16</f>
        <v>-30389.20000000007</v>
      </c>
    </row>
    <row r="17" spans="1:128" x14ac:dyDescent="0.2">
      <c r="A17" s="359">
        <f ca="1">INDIRECT(ADDRESS(Данные!$A9,4,1,1,"Данные"), 1)</f>
        <v>45280.041666666664</v>
      </c>
      <c r="B17" s="349">
        <f ca="1">ROUND(INDIRECT(ADDRESS(Данные!$A9,B$1,1,1,"Данные"), 1),2)</f>
        <v>4808.21</v>
      </c>
      <c r="C17" s="129">
        <f ca="1">ROUND(INDIRECT(ADDRESS(Данные!$A9,C$1,1,1,"Данные"), 1),2)</f>
        <v>1216.57</v>
      </c>
      <c r="D17" s="128">
        <f ca="1">(B17-B15)*D$10</f>
        <v>60.00000000003638</v>
      </c>
      <c r="E17" s="264">
        <f ca="1">(C17-C15)*D$10</f>
        <v>5.999999999994543</v>
      </c>
      <c r="F17" s="349">
        <f ca="1">ROUND(INDIRECT(ADDRESS(Данные!$A9,F$1,1,1,"Данные"), 1),2)</f>
        <v>180.83</v>
      </c>
      <c r="G17" s="129">
        <f ca="1">ROUND(INDIRECT(ADDRESS(Данные!$A9,G$1,1,1,"Данные"), 1),2)</f>
        <v>235.1</v>
      </c>
      <c r="H17" s="128">
        <f ca="1">(F17-F15)*H$10</f>
        <v>0</v>
      </c>
      <c r="I17" s="264">
        <f ca="1">(G17-G15)*H$10</f>
        <v>0</v>
      </c>
      <c r="J17" s="349">
        <f ca="1">ROUND(INDIRECT(ADDRESS(Данные!$A9,J$1,1,1,"Данные"), 1),2)</f>
        <v>0</v>
      </c>
      <c r="K17" s="129">
        <f ca="1">ROUND(INDIRECT(ADDRESS(Данные!$A9,K$1,1,1,"Данные"), 1),2)</f>
        <v>0</v>
      </c>
      <c r="L17" s="128">
        <f ca="1">(J17-J15)*L$10</f>
        <v>0</v>
      </c>
      <c r="M17" s="264">
        <f ca="1">(K17-K15)*L$10</f>
        <v>0</v>
      </c>
      <c r="N17" s="349">
        <f ca="1">ROUND(INDIRECT(ADDRESS(Данные!$A9,N$1,1,1,"Данные"), 1),2)</f>
        <v>4026.37</v>
      </c>
      <c r="O17" s="129">
        <f ca="1">ROUND(INDIRECT(ADDRESS(Данные!$A9,O$1,1,1,"Данные"), 1),2)</f>
        <v>2042.28</v>
      </c>
      <c r="P17" s="128">
        <f ca="1">(N17-N15)*P$10</f>
        <v>199.9999999998181</v>
      </c>
      <c r="Q17" s="264">
        <f ca="1">(O17-O15)*P$10</f>
        <v>19.99999999998181</v>
      </c>
      <c r="R17" s="349">
        <f ca="1">ROUND(INDIRECT(ADDRESS(Данные!$A9,R$1,1,1,"Данные"), 1),2)</f>
        <v>5660.06</v>
      </c>
      <c r="S17" s="129">
        <f ca="1">ROUND(INDIRECT(ADDRESS(Данные!$A9,S$1,1,1,"Данные"), 1),2)</f>
        <v>2271.34</v>
      </c>
      <c r="T17" s="128">
        <f ca="1">(R17-R15)*T$10</f>
        <v>50.400000000117871</v>
      </c>
      <c r="U17" s="264">
        <f ca="1">(S17-S15)*T$10</f>
        <v>7.1999999999934516</v>
      </c>
      <c r="V17" s="349">
        <f ca="1">ROUND(INDIRECT(ADDRESS(Данные!$A9,V$1,1,1,"Данные"), 1),2)</f>
        <v>7908.02</v>
      </c>
      <c r="W17" s="129">
        <f ca="1">ROUND(INDIRECT(ADDRESS(Данные!$A9,W$1,1,1,"Данные"), 1),2)</f>
        <v>642.96</v>
      </c>
      <c r="X17" s="128">
        <f ca="1">(V17-V15)*X$10</f>
        <v>219.60000000020955</v>
      </c>
      <c r="Y17" s="264">
        <f ca="1">(W17-W15)*X$10</f>
        <v>10.800000000031105</v>
      </c>
      <c r="Z17" s="359">
        <f ca="1">INDIRECT(ADDRESS(Данные!$A9,4,1,1,"Данные"), 1)</f>
        <v>45280.041666666664</v>
      </c>
      <c r="AA17" s="349">
        <f ca="1">ROUND(INDIRECT(ADDRESS(Данные!$A9,AA$1,1,1,"Данные"), 1),2)</f>
        <v>0</v>
      </c>
      <c r="AB17" s="129">
        <f ca="1">ROUND(INDIRECT(ADDRESS(Данные!$A9,AB$1,1,1,"Данные"), 1),2)</f>
        <v>0</v>
      </c>
      <c r="AC17" s="128">
        <f ca="1">(AA17-AA15)*AC$10</f>
        <v>0</v>
      </c>
      <c r="AD17" s="264">
        <f ca="1">(AB17-AB15)*AC$10</f>
        <v>0</v>
      </c>
      <c r="AE17" s="349">
        <f ca="1">ROUND(INDIRECT(ADDRESS(Данные!$A9,AE$1,1,1,"Данные"), 1),2)</f>
        <v>0</v>
      </c>
      <c r="AF17" s="129">
        <f ca="1">ROUND(INDIRECT(ADDRESS(Данные!$A9,AF$1,1,1,"Данные"), 1),2)</f>
        <v>0</v>
      </c>
      <c r="AG17" s="128">
        <f ca="1">(AE17-AE15)*AG$10</f>
        <v>0</v>
      </c>
      <c r="AH17" s="264">
        <f ca="1">(AF17-AF15)*AG$10</f>
        <v>0</v>
      </c>
      <c r="AI17" s="349">
        <f ca="1">ROUND(INDIRECT(ADDRESS(Данные!$A9,AI$1,1,1,"Данные"), 1),2)</f>
        <v>16.78</v>
      </c>
      <c r="AJ17" s="129">
        <f ca="1">ROUND(INDIRECT(ADDRESS(Данные!$A9,AJ$1,1,1,"Данные"), 1),2)</f>
        <v>4.21</v>
      </c>
      <c r="AK17" s="128">
        <f ca="1">(AI17-AI15)*AK$10</f>
        <v>0</v>
      </c>
      <c r="AL17" s="264">
        <f ca="1">(AJ17-AJ15)*AK$10</f>
        <v>0</v>
      </c>
      <c r="AM17" s="349">
        <f ca="1">ROUND(INDIRECT(ADDRESS(Данные!$A9,AM$1,1,1,"Данные"), 1),2)</f>
        <v>0</v>
      </c>
      <c r="AN17" s="129">
        <f ca="1">ROUND(INDIRECT(ADDRESS(Данные!$A9,AN$1,1,1,"Данные"), 1),2)</f>
        <v>0</v>
      </c>
      <c r="AO17" s="128">
        <f ca="1">(AM17-AM15)*AO$10</f>
        <v>0</v>
      </c>
      <c r="AP17" s="264">
        <f ca="1">(AN17-AN15)*AO$10</f>
        <v>0</v>
      </c>
      <c r="AQ17" s="349">
        <f ca="1">ROUND(INDIRECT(ADDRESS(Данные!$A9,AQ$1,1,1,"Данные"), 1),2)</f>
        <v>874.29</v>
      </c>
      <c r="AR17" s="129">
        <f ca="1">ROUND(INDIRECT(ADDRESS(Данные!$A9,AR$1,1,1,"Данные"), 1),2)</f>
        <v>65.23</v>
      </c>
      <c r="AS17" s="128">
        <f ca="1">(AQ17-AQ15)*AS$10</f>
        <v>59.99999999994543</v>
      </c>
      <c r="AT17" s="264">
        <f ca="1">(AR17-AR15)*AS$10</f>
        <v>12.000000000006139</v>
      </c>
      <c r="AU17" s="349">
        <f ca="1">ROUND(INDIRECT(ADDRESS(Данные!$A9,AU$1,1,1,"Данные"), 1),2)</f>
        <v>0</v>
      </c>
      <c r="AV17" s="129">
        <f ca="1">ROUND(INDIRECT(ADDRESS(Данные!$A9,AV$1,1,1,"Данные"), 1),2)</f>
        <v>0</v>
      </c>
      <c r="AW17" s="128">
        <f ca="1">(AU17-AU15)*AW$10</f>
        <v>-241674</v>
      </c>
      <c r="AX17" s="264">
        <f ca="1">(AV17-AV15)*AW$10</f>
        <v>-30432</v>
      </c>
      <c r="AY17" s="359">
        <f ca="1">INDIRECT(ADDRESS(Данные!$A9,4,1,1,"Данные"), 1)</f>
        <v>45280.041666666664</v>
      </c>
      <c r="AZ17" s="349">
        <f ca="1">ROUND(INDIRECT(ADDRESS(Данные!$A9,AZ$1,1,1,"Данные"), 1),2)</f>
        <v>685.54</v>
      </c>
      <c r="BA17" s="129">
        <f ca="1">ROUND(INDIRECT(ADDRESS(Данные!$A9,BA$1,1,1,"Данные"), 1),2)</f>
        <v>156.35</v>
      </c>
      <c r="BB17" s="128">
        <f ca="1">(AZ17-AZ15)*BB$10</f>
        <v>11.999999999989086</v>
      </c>
      <c r="BC17" s="264">
        <f ca="1">(BA17-BA15)*BB$10</f>
        <v>1.999999999998181</v>
      </c>
      <c r="BD17" s="349">
        <f ca="1">ROUND(INDIRECT(ADDRESS(Данные!$A9,BD$1,1,1,"Данные"), 1),2)</f>
        <v>454.8</v>
      </c>
      <c r="BE17" s="129">
        <f ca="1">ROUND(INDIRECT(ADDRESS(Данные!$A9,BE$1,1,1,"Данные"), 1),2)</f>
        <v>188.92</v>
      </c>
      <c r="BF17" s="128">
        <f ca="1">(BD17-BD15)*BF$10</f>
        <v>13.999999999998636</v>
      </c>
      <c r="BG17" s="264">
        <f ca="1">(BE17-BE15)*BF$10</f>
        <v>1.999999999998181</v>
      </c>
      <c r="BH17" s="349">
        <f ca="1">ROUND(INDIRECT(ADDRESS(Данные!$A9,BH$1,1,1,"Данные"), 1),2)</f>
        <v>1788.08</v>
      </c>
      <c r="BI17" s="129">
        <f ca="1">ROUND(INDIRECT(ADDRESS(Данные!$A9,BI$1,1,1,"Данные"), 1),2)</f>
        <v>1182.44</v>
      </c>
      <c r="BJ17" s="128">
        <f ca="1">(BH17-BH15)*BJ$10</f>
        <v>0</v>
      </c>
      <c r="BK17" s="264">
        <f ca="1">(BI17-BI15)*BJ$10</f>
        <v>0</v>
      </c>
      <c r="BL17" s="349">
        <f ca="1">ROUND(INDIRECT(ADDRESS(Данные!$A9,BL$1,1,1,"Данные"), 1),2)</f>
        <v>658.1</v>
      </c>
      <c r="BM17" s="129">
        <f ca="1">ROUND(INDIRECT(ADDRESS(Данные!$A9,BM$1,1,1,"Данные"), 1),2)</f>
        <v>95.55</v>
      </c>
      <c r="BN17" s="128">
        <f ca="1">(BL17-BL15)*BN$10</f>
        <v>0</v>
      </c>
      <c r="BO17" s="264">
        <f ca="1">(BM17-BM15)*BN$10</f>
        <v>0</v>
      </c>
      <c r="BP17" s="349">
        <f ca="1">ROUND(INDIRECT(ADDRESS(Данные!$A9,BP$1,1,1,"Данные"), 1),2)</f>
        <v>359.59</v>
      </c>
      <c r="BQ17" s="129">
        <f ca="1">ROUND(INDIRECT(ADDRESS(Данные!$A9,BQ$1,1,1,"Данные"), 1),2)</f>
        <v>0</v>
      </c>
      <c r="BR17" s="128">
        <f ca="1">(BP17-BP15)*BR$10</f>
        <v>0</v>
      </c>
      <c r="BS17" s="264">
        <f ca="1">(BQ17-BQ15)*BR$10</f>
        <v>0</v>
      </c>
      <c r="BT17" s="349">
        <f ca="1">ROUND(INDIRECT(ADDRESS(Данные!$A9,BT$1,1,1,"Данные"), 1),2)</f>
        <v>3698.3</v>
      </c>
      <c r="BU17" s="129">
        <f ca="1">ROUND(INDIRECT(ADDRESS(Данные!$A9,BU$1,1,1,"Данные"), 1),2)</f>
        <v>726.83</v>
      </c>
      <c r="BV17" s="128">
        <f ca="1">(BT17-BT15)*BV$10</f>
        <v>0</v>
      </c>
      <c r="BW17" s="264">
        <f ca="1">(BU17-BU15)*BV$10</f>
        <v>0</v>
      </c>
      <c r="BX17" s="359">
        <f ca="1">INDIRECT(ADDRESS(Данные!$A9,4,1,1,"Данные"), 1)</f>
        <v>45280.041666666664</v>
      </c>
      <c r="BY17" s="349">
        <f ca="1">ROUND(INDIRECT(ADDRESS(Данные!$A9,BY$1,1,1,"Данные"), 1),2)</f>
        <v>849.44</v>
      </c>
      <c r="BZ17" s="129">
        <f ca="1">ROUND(INDIRECT(ADDRESS(Данные!$A9,BZ$1,1,1,"Данные"), 1),2)</f>
        <v>553.07000000000005</v>
      </c>
      <c r="CA17" s="128">
        <f ca="1">(BY17-BY15)*CA$10</f>
        <v>0</v>
      </c>
      <c r="CB17" s="264">
        <f ca="1">(BZ17-BZ15)*CA$10</f>
        <v>0</v>
      </c>
      <c r="CC17" s="349">
        <f ca="1">ROUND(INDIRECT(ADDRESS(Данные!$A9,CC$1,1,1,"Данные"), 1),2)</f>
        <v>998.98</v>
      </c>
      <c r="CD17" s="129">
        <f ca="1">ROUND(INDIRECT(ADDRESS(Данные!$A9,CD$1,1,1,"Данные"), 1),2)</f>
        <v>0</v>
      </c>
      <c r="CE17" s="128">
        <f ca="1">(CC17-CC15)*CE$10</f>
        <v>36.000000000001364</v>
      </c>
      <c r="CF17" s="264">
        <f ca="1">(CD17-CD15)*CE$10</f>
        <v>0</v>
      </c>
      <c r="CG17" s="349">
        <f ca="1">ROUND(INDIRECT(ADDRESS(Данные!$A9,CG$1,1,1,"Данные"), 1),2)</f>
        <v>0</v>
      </c>
      <c r="CH17" s="129">
        <f ca="1">ROUND(INDIRECT(ADDRESS(Данные!$A9,CH$1,1,1,"Данные"), 1),2)</f>
        <v>0</v>
      </c>
      <c r="CI17" s="128">
        <f ca="1">(CG17-CG15)*CI$10</f>
        <v>0</v>
      </c>
      <c r="CJ17" s="264">
        <f ca="1">(CH17-CH15)*CI$10</f>
        <v>0</v>
      </c>
      <c r="CK17" s="349">
        <f ca="1">ROUND(INDIRECT(ADDRESS(Данные!$A9,CK$1,1,1,"Данные"), 1),2)</f>
        <v>167.69</v>
      </c>
      <c r="CL17" s="129">
        <f ca="1">ROUND(INDIRECT(ADDRESS(Данные!$A9,CL$1,1,1,"Данные"), 1),2)</f>
        <v>35.46</v>
      </c>
      <c r="CM17" s="128">
        <f ca="1">(CK17-CK15)*CM$10</f>
        <v>0</v>
      </c>
      <c r="CN17" s="264">
        <f ca="1">(CL17-CL15)*CM$10</f>
        <v>0</v>
      </c>
      <c r="CO17" s="349">
        <f ca="1">ROUND(INDIRECT(ADDRESS(Данные!$A9,CO$1,1,1,"Данные"), 1),2)</f>
        <v>0</v>
      </c>
      <c r="CP17" s="129">
        <f ca="1">ROUND(INDIRECT(ADDRESS(Данные!$A9,CP$1,1,1,"Данные"), 1),2)</f>
        <v>0</v>
      </c>
      <c r="CQ17" s="128">
        <f ca="1">(CO17-CO15)*CQ$10</f>
        <v>0</v>
      </c>
      <c r="CR17" s="264">
        <f ca="1">(CP17-CP15)*CQ$10</f>
        <v>0</v>
      </c>
      <c r="CS17" s="349">
        <f ca="1">ROUND(INDIRECT(ADDRESS(Данные!$A9,CS$1,1,1,"Данные"), 1),2)</f>
        <v>21.9</v>
      </c>
      <c r="CT17" s="129">
        <f ca="1">ROUND(INDIRECT(ADDRESS(Данные!$A9,CT$1,1,1,"Данные"), 1),2)</f>
        <v>158.06</v>
      </c>
      <c r="CU17" s="128">
        <f ca="1">(CS17-CS15)*CU$10</f>
        <v>0</v>
      </c>
      <c r="CV17" s="264">
        <f ca="1">(CT17-CT15)*CU$10</f>
        <v>0</v>
      </c>
      <c r="CW17" s="359">
        <f ca="1">INDIRECT(ADDRESS(Данные!$A9,4,1,1,"Данные"), 1)</f>
        <v>45280.041666666664</v>
      </c>
      <c r="CX17" s="349">
        <f ca="1">ROUND(INDIRECT(ADDRESS(Данные!$A9,CX$1,1,1,"Данные"), 1),2)</f>
        <v>302.04000000000002</v>
      </c>
      <c r="CY17" s="129">
        <f ca="1">ROUND(INDIRECT(ADDRESS(Данные!$A9,CY$1,1,1,"Данные"), 1),2)</f>
        <v>245.63</v>
      </c>
      <c r="CZ17" s="128">
        <f ca="1">(CX17-CX15)*CZ$10</f>
        <v>18.000000000034788</v>
      </c>
      <c r="DA17" s="264">
        <f ca="1">(CY17-CY15)*CZ$10</f>
        <v>8.9999999999918145</v>
      </c>
      <c r="DB17" s="349">
        <f ca="1">ROUND(INDIRECT(ADDRESS(Данные!$A9,DB$1,1,1,"Данные"), 1),2)</f>
        <v>1202.71</v>
      </c>
      <c r="DC17" s="129">
        <f ca="1">ROUND(INDIRECT(ADDRESS(Данные!$A9,DC$1,1,1,"Данные"), 1),2)</f>
        <v>304.91000000000003</v>
      </c>
      <c r="DD17" s="128">
        <f ca="1">(DB17-DB15)*DD$10</f>
        <v>35.999999999967258</v>
      </c>
      <c r="DE17" s="264">
        <f ca="1">(DC17-DC15)*DD$10</f>
        <v>0</v>
      </c>
      <c r="DF17" s="349">
        <f ca="1">ROUND(INDIRECT(ADDRESS(Данные!$A9,DF$1,1,1,"Данные"), 1),2)</f>
        <v>154.31</v>
      </c>
      <c r="DG17" s="129">
        <f ca="1">ROUND(INDIRECT(ADDRESS(Данные!$A9,DG$1,1,1,"Данные"), 1),2)</f>
        <v>162.74</v>
      </c>
      <c r="DH17" s="128">
        <f ca="1">(DF17-DF15)*DH$10</f>
        <v>5.999999999994543</v>
      </c>
      <c r="DI17" s="264">
        <f ca="1">(DG17-DG15)*DH$10</f>
        <v>0</v>
      </c>
      <c r="DJ17" s="349"/>
      <c r="DK17" s="129"/>
      <c r="DL17" s="128"/>
      <c r="DM17" s="264"/>
      <c r="DN17" s="349"/>
      <c r="DO17" s="129"/>
      <c r="DP17" s="128"/>
      <c r="DQ17" s="264"/>
      <c r="DR17" s="349"/>
      <c r="DS17" s="129"/>
      <c r="DT17" s="128"/>
      <c r="DU17" s="264"/>
      <c r="DV17" s="362">
        <f t="shared" ca="1" si="0"/>
        <v>45280.041666666664</v>
      </c>
      <c r="DW17" s="365">
        <f t="shared" ref="DW17:DW63" ca="1" si="1">D17+H17+L17+P17+T17+X17+AC17+AG17+AK17+AO17+AS17+AW17+BB17+BF17+BJ17+BN17+BR17+BV17+CA17+CE17+CI17+CM17+CQ17+CU17+CZ17+DD17+DH17</f>
        <v>-240961.99999999988</v>
      </c>
      <c r="DX17" s="365">
        <f t="shared" ref="DX17:DX63" ca="1" si="2">E17+I17+M17+Q17+U17+Y17+AD17+AH17+AL17+AP17+AT17+AX17+BC17+BG17+BK17+BO17+BS17+BW17+CB17+CF17+CJ17+CN17+CR17+CV17+DA17+DE17+DI17</f>
        <v>-30363</v>
      </c>
    </row>
    <row r="18" spans="1:128" x14ac:dyDescent="0.2">
      <c r="A18" s="359">
        <f ca="1">INDIRECT(ADDRESS(Данные!$A10,4,1,1,"Данные"), 1)</f>
        <v>45280.0625</v>
      </c>
      <c r="B18" s="349">
        <f ca="1">ROUND(INDIRECT(ADDRESS(Данные!$A10,B$1,1,1,"Данные"), 1),2)</f>
        <v>4808.3500000000004</v>
      </c>
      <c r="C18" s="129">
        <f ca="1">ROUND(INDIRECT(ADDRESS(Данные!$A10,C$1,1,1,"Данные"), 1),2)</f>
        <v>1216.5899999999999</v>
      </c>
      <c r="D18" s="128">
        <f ca="1">(B18-B17)*D$10</f>
        <v>28.000000000065484</v>
      </c>
      <c r="E18" s="264">
        <f ca="1">(C18-C17)*D$10</f>
        <v>3.999999999996362</v>
      </c>
      <c r="F18" s="349">
        <f ca="1">ROUND(INDIRECT(ADDRESS(Данные!$A10,F$1,1,1,"Данные"), 1),2)</f>
        <v>180.83</v>
      </c>
      <c r="G18" s="129">
        <f ca="1">ROUND(INDIRECT(ADDRESS(Данные!$A10,G$1,1,1,"Данные"), 1),2)</f>
        <v>235.1</v>
      </c>
      <c r="H18" s="128">
        <f ca="1">(F18-F17)*H$10</f>
        <v>0</v>
      </c>
      <c r="I18" s="264">
        <f ca="1">(G18-G17)*H$10</f>
        <v>0</v>
      </c>
      <c r="J18" s="349">
        <f ca="1">ROUND(INDIRECT(ADDRESS(Данные!$A10,J$1,1,1,"Данные"), 1),2)</f>
        <v>0</v>
      </c>
      <c r="K18" s="129">
        <f ca="1">ROUND(INDIRECT(ADDRESS(Данные!$A10,K$1,1,1,"Данные"), 1),2)</f>
        <v>0</v>
      </c>
      <c r="L18" s="128">
        <f ca="1">(J18-J17)*L$10</f>
        <v>0</v>
      </c>
      <c r="M18" s="264">
        <f ca="1">(K18-K17)*L$10</f>
        <v>0</v>
      </c>
      <c r="N18" s="349">
        <f ca="1">ROUND(INDIRECT(ADDRESS(Данные!$A10,N$1,1,1,"Данные"), 1),2)</f>
        <v>4026.42</v>
      </c>
      <c r="O18" s="129">
        <f ca="1">ROUND(INDIRECT(ADDRESS(Данные!$A10,O$1,1,1,"Данные"), 1),2)</f>
        <v>2042.29</v>
      </c>
      <c r="P18" s="128">
        <f ca="1">(N18-N17)*P$10</f>
        <v>100.0000000003638</v>
      </c>
      <c r="Q18" s="264">
        <f ca="1">(O18-O17)*P$10</f>
        <v>19.99999999998181</v>
      </c>
      <c r="R18" s="349">
        <f ca="1">ROUND(INDIRECT(ADDRESS(Данные!$A10,R$1,1,1,"Данные"), 1),2)</f>
        <v>5660.13</v>
      </c>
      <c r="S18" s="129">
        <f ca="1">ROUND(INDIRECT(ADDRESS(Данные!$A10,S$1,1,1,"Данные"), 1),2)</f>
        <v>2271.36</v>
      </c>
      <c r="T18" s="128">
        <f ca="1">(R18-R17)*T$10</f>
        <v>25.199999999895226</v>
      </c>
      <c r="U18" s="264">
        <f ca="1">(S18-S17)*T$10</f>
        <v>7.1999999999934516</v>
      </c>
      <c r="V18" s="349">
        <f ca="1">ROUND(INDIRECT(ADDRESS(Данные!$A10,V$1,1,1,"Данные"), 1),2)</f>
        <v>7908.33</v>
      </c>
      <c r="W18" s="129">
        <f ca="1">ROUND(INDIRECT(ADDRESS(Данные!$A10,W$1,1,1,"Данные"), 1),2)</f>
        <v>642.97</v>
      </c>
      <c r="X18" s="128">
        <f ca="1">(V18-V17)*X$10</f>
        <v>111.59999999981665</v>
      </c>
      <c r="Y18" s="264">
        <f ca="1">(W18-W17)*X$10</f>
        <v>3.5999999999967258</v>
      </c>
      <c r="Z18" s="359">
        <f ca="1">INDIRECT(ADDRESS(Данные!$A10,4,1,1,"Данные"), 1)</f>
        <v>45280.0625</v>
      </c>
      <c r="AA18" s="349">
        <f ca="1">ROUND(INDIRECT(ADDRESS(Данные!$A10,AA$1,1,1,"Данные"), 1),2)</f>
        <v>0</v>
      </c>
      <c r="AB18" s="129">
        <f ca="1">ROUND(INDIRECT(ADDRESS(Данные!$A10,AB$1,1,1,"Данные"), 1),2)</f>
        <v>0</v>
      </c>
      <c r="AC18" s="128">
        <f ca="1">(AA18-AA17)*AC$10</f>
        <v>0</v>
      </c>
      <c r="AD18" s="264">
        <f ca="1">(AB18-AB17)*AC$10</f>
        <v>0</v>
      </c>
      <c r="AE18" s="349">
        <f ca="1">ROUND(INDIRECT(ADDRESS(Данные!$A10,AE$1,1,1,"Данные"), 1),2)</f>
        <v>0</v>
      </c>
      <c r="AF18" s="129">
        <f ca="1">ROUND(INDIRECT(ADDRESS(Данные!$A10,AF$1,1,1,"Данные"), 1),2)</f>
        <v>0</v>
      </c>
      <c r="AG18" s="128">
        <f ca="1">(AE18-AE17)*AG$10</f>
        <v>0</v>
      </c>
      <c r="AH18" s="264">
        <f ca="1">(AF18-AF17)*AG$10</f>
        <v>0</v>
      </c>
      <c r="AI18" s="349">
        <f ca="1">ROUND(INDIRECT(ADDRESS(Данные!$A10,AI$1,1,1,"Данные"), 1),2)</f>
        <v>16.78</v>
      </c>
      <c r="AJ18" s="129">
        <f ca="1">ROUND(INDIRECT(ADDRESS(Данные!$A10,AJ$1,1,1,"Данные"), 1),2)</f>
        <v>4.21</v>
      </c>
      <c r="AK18" s="128">
        <f ca="1">(AI18-AI17)*AK$10</f>
        <v>0</v>
      </c>
      <c r="AL18" s="264">
        <f ca="1">(AJ18-AJ17)*AK$10</f>
        <v>0</v>
      </c>
      <c r="AM18" s="349">
        <f ca="1">ROUND(INDIRECT(ADDRESS(Данные!$A10,AM$1,1,1,"Данные"), 1),2)</f>
        <v>0</v>
      </c>
      <c r="AN18" s="129">
        <f ca="1">ROUND(INDIRECT(ADDRESS(Данные!$A10,AN$1,1,1,"Данные"), 1),2)</f>
        <v>0</v>
      </c>
      <c r="AO18" s="128">
        <f ca="1">(AM18-AM17)*AO$10</f>
        <v>0</v>
      </c>
      <c r="AP18" s="264">
        <f ca="1">(AN18-AN17)*AO$10</f>
        <v>0</v>
      </c>
      <c r="AQ18" s="349">
        <f ca="1">ROUND(INDIRECT(ADDRESS(Данные!$A10,AQ$1,1,1,"Данные"), 1),2)</f>
        <v>874.35</v>
      </c>
      <c r="AR18" s="129">
        <f ca="1">ROUND(INDIRECT(ADDRESS(Данные!$A10,AR$1,1,1,"Данные"), 1),2)</f>
        <v>65.23</v>
      </c>
      <c r="AS18" s="128">
        <f ca="1">(AQ18-AQ17)*AS$10</f>
        <v>36.00000000003547</v>
      </c>
      <c r="AT18" s="264">
        <f ca="1">(AR18-AR17)*AS$10</f>
        <v>0</v>
      </c>
      <c r="AU18" s="349">
        <f ca="1">ROUND(INDIRECT(ADDRESS(Данные!$A10,AU$1,1,1,"Данные"), 1),2)</f>
        <v>0</v>
      </c>
      <c r="AV18" s="129">
        <f ca="1">ROUND(INDIRECT(ADDRESS(Данные!$A10,AV$1,1,1,"Данные"), 1),2)</f>
        <v>0</v>
      </c>
      <c r="AW18" s="128">
        <f ca="1">(AU18-AU17)*AW$10</f>
        <v>0</v>
      </c>
      <c r="AX18" s="264">
        <f ca="1">(AV18-AV17)*AW$10</f>
        <v>0</v>
      </c>
      <c r="AY18" s="359">
        <f ca="1">INDIRECT(ADDRESS(Данные!$A10,4,1,1,"Данные"), 1)</f>
        <v>45280.0625</v>
      </c>
      <c r="AZ18" s="349">
        <f ca="1">ROUND(INDIRECT(ADDRESS(Данные!$A10,AZ$1,1,1,"Данные"), 1),2)</f>
        <v>685.57</v>
      </c>
      <c r="BA18" s="129">
        <f ca="1">ROUND(INDIRECT(ADDRESS(Данные!$A10,BA$1,1,1,"Данные"), 1),2)</f>
        <v>156.36000000000001</v>
      </c>
      <c r="BB18" s="128">
        <f ca="1">(AZ18-AZ17)*BB$10</f>
        <v>6.0000000000172804</v>
      </c>
      <c r="BC18" s="264">
        <f ca="1">(BA18-BA17)*BB$10</f>
        <v>2.0000000000038654</v>
      </c>
      <c r="BD18" s="349">
        <f ca="1">ROUND(INDIRECT(ADDRESS(Данные!$A10,BD$1,1,1,"Данные"), 1),2)</f>
        <v>454.84</v>
      </c>
      <c r="BE18" s="129">
        <f ca="1">ROUND(INDIRECT(ADDRESS(Данные!$A10,BE$1,1,1,"Данные"), 1),2)</f>
        <v>188.93</v>
      </c>
      <c r="BF18" s="128">
        <f ca="1">(BD18-BD17)*BF$10</f>
        <v>7.999999999992724</v>
      </c>
      <c r="BG18" s="264">
        <f ca="1">(BE18-BE17)*BF$10</f>
        <v>2.0000000000038654</v>
      </c>
      <c r="BH18" s="349">
        <f ca="1">ROUND(INDIRECT(ADDRESS(Данные!$A10,BH$1,1,1,"Данные"), 1),2)</f>
        <v>1788.08</v>
      </c>
      <c r="BI18" s="129">
        <f ca="1">ROUND(INDIRECT(ADDRESS(Данные!$A10,BI$1,1,1,"Данные"), 1),2)</f>
        <v>1182.44</v>
      </c>
      <c r="BJ18" s="128">
        <f ca="1">(BH18-BH17)*BJ$10</f>
        <v>0</v>
      </c>
      <c r="BK18" s="264">
        <f ca="1">(BI18-BI17)*BJ$10</f>
        <v>0</v>
      </c>
      <c r="BL18" s="349">
        <f ca="1">ROUND(INDIRECT(ADDRESS(Данные!$A10,BL$1,1,1,"Данные"), 1),2)</f>
        <v>658.1</v>
      </c>
      <c r="BM18" s="129">
        <f ca="1">ROUND(INDIRECT(ADDRESS(Данные!$A10,BM$1,1,1,"Данные"), 1),2)</f>
        <v>95.55</v>
      </c>
      <c r="BN18" s="128">
        <f ca="1">(BL18-BL17)*BN$10</f>
        <v>0</v>
      </c>
      <c r="BO18" s="264">
        <f ca="1">(BM18-BM17)*BN$10</f>
        <v>0</v>
      </c>
      <c r="BP18" s="349">
        <f ca="1">ROUND(INDIRECT(ADDRESS(Данные!$A10,BP$1,1,1,"Данные"), 1),2)</f>
        <v>359.59</v>
      </c>
      <c r="BQ18" s="129">
        <f ca="1">ROUND(INDIRECT(ADDRESS(Данные!$A10,BQ$1,1,1,"Данные"), 1),2)</f>
        <v>0</v>
      </c>
      <c r="BR18" s="128">
        <f ca="1">(BP18-BP17)*BR$10</f>
        <v>0</v>
      </c>
      <c r="BS18" s="264">
        <f ca="1">(BQ18-BQ17)*BR$10</f>
        <v>0</v>
      </c>
      <c r="BT18" s="349">
        <f ca="1">ROUND(INDIRECT(ADDRESS(Данные!$A10,BT$1,1,1,"Данные"), 1),2)</f>
        <v>3698.3</v>
      </c>
      <c r="BU18" s="129">
        <f ca="1">ROUND(INDIRECT(ADDRESS(Данные!$A10,BU$1,1,1,"Данные"), 1),2)</f>
        <v>726.83</v>
      </c>
      <c r="BV18" s="128">
        <f ca="1">(BT18-BT17)*BV$10</f>
        <v>0</v>
      </c>
      <c r="BW18" s="264">
        <f ca="1">(BU18-BU17)*BV$10</f>
        <v>0</v>
      </c>
      <c r="BX18" s="359">
        <f ca="1">INDIRECT(ADDRESS(Данные!$A10,4,1,1,"Данные"), 1)</f>
        <v>45280.0625</v>
      </c>
      <c r="BY18" s="349">
        <f ca="1">ROUND(INDIRECT(ADDRESS(Данные!$A10,BY$1,1,1,"Данные"), 1),2)</f>
        <v>849.44</v>
      </c>
      <c r="BZ18" s="129">
        <f ca="1">ROUND(INDIRECT(ADDRESS(Данные!$A10,BZ$1,1,1,"Данные"), 1),2)</f>
        <v>553.07000000000005</v>
      </c>
      <c r="CA18" s="128">
        <f ca="1">(BY18-BY17)*CA$10</f>
        <v>0</v>
      </c>
      <c r="CB18" s="264">
        <f ca="1">(BZ18-BZ17)*CA$10</f>
        <v>0</v>
      </c>
      <c r="CC18" s="349">
        <f ca="1">ROUND(INDIRECT(ADDRESS(Данные!$A10,CC$1,1,1,"Данные"), 1),2)</f>
        <v>999.04</v>
      </c>
      <c r="CD18" s="129">
        <f ca="1">ROUND(INDIRECT(ADDRESS(Данные!$A10,CD$1,1,1,"Данные"), 1),2)</f>
        <v>0</v>
      </c>
      <c r="CE18" s="128">
        <f ca="1">(CC18-CC17)*CE$10</f>
        <v>17.999999999983629</v>
      </c>
      <c r="CF18" s="264">
        <f ca="1">(CD18-CD17)*CE$10</f>
        <v>0</v>
      </c>
      <c r="CG18" s="349">
        <f ca="1">ROUND(INDIRECT(ADDRESS(Данные!$A10,CG$1,1,1,"Данные"), 1),2)</f>
        <v>0</v>
      </c>
      <c r="CH18" s="129">
        <f ca="1">ROUND(INDIRECT(ADDRESS(Данные!$A10,CH$1,1,1,"Данные"), 1),2)</f>
        <v>0</v>
      </c>
      <c r="CI18" s="128">
        <f ca="1">(CG18-CG17)*CI$10</f>
        <v>0</v>
      </c>
      <c r="CJ18" s="264">
        <f ca="1">(CH18-CH17)*CI$10</f>
        <v>0</v>
      </c>
      <c r="CK18" s="349">
        <f ca="1">ROUND(INDIRECT(ADDRESS(Данные!$A10,CK$1,1,1,"Данные"), 1),2)</f>
        <v>167.69</v>
      </c>
      <c r="CL18" s="129">
        <f ca="1">ROUND(INDIRECT(ADDRESS(Данные!$A10,CL$1,1,1,"Данные"), 1),2)</f>
        <v>35.46</v>
      </c>
      <c r="CM18" s="128">
        <f ca="1">(CK18-CK17)*CM$10</f>
        <v>0</v>
      </c>
      <c r="CN18" s="264">
        <f ca="1">(CL18-CL17)*CM$10</f>
        <v>0</v>
      </c>
      <c r="CO18" s="349">
        <f ca="1">ROUND(INDIRECT(ADDRESS(Данные!$A10,CO$1,1,1,"Данные"), 1),2)</f>
        <v>0</v>
      </c>
      <c r="CP18" s="129">
        <f ca="1">ROUND(INDIRECT(ADDRESS(Данные!$A10,CP$1,1,1,"Данные"), 1),2)</f>
        <v>0</v>
      </c>
      <c r="CQ18" s="128">
        <f ca="1">(CO18-CO17)*CQ$10</f>
        <v>0</v>
      </c>
      <c r="CR18" s="264">
        <f ca="1">(CP18-CP17)*CQ$10</f>
        <v>0</v>
      </c>
      <c r="CS18" s="349">
        <f ca="1">ROUND(INDIRECT(ADDRESS(Данные!$A10,CS$1,1,1,"Данные"), 1),2)</f>
        <v>21.9</v>
      </c>
      <c r="CT18" s="129">
        <f ca="1">ROUND(INDIRECT(ADDRESS(Данные!$A10,CT$1,1,1,"Данные"), 1),2)</f>
        <v>158.06</v>
      </c>
      <c r="CU18" s="128">
        <f ca="1">(CS18-CS17)*CU$10</f>
        <v>0</v>
      </c>
      <c r="CV18" s="264">
        <f ca="1">(CT18-CT17)*CU$10</f>
        <v>0</v>
      </c>
      <c r="CW18" s="359">
        <f ca="1">INDIRECT(ADDRESS(Данные!$A10,4,1,1,"Данные"), 1)</f>
        <v>45280.0625</v>
      </c>
      <c r="CX18" s="349">
        <f ca="1">ROUND(INDIRECT(ADDRESS(Данные!$A10,CX$1,1,1,"Данные"), 1),2)</f>
        <v>302.05</v>
      </c>
      <c r="CY18" s="129">
        <f ca="1">ROUND(INDIRECT(ADDRESS(Данные!$A10,CY$1,1,1,"Данные"), 1),2)</f>
        <v>245.63</v>
      </c>
      <c r="CZ18" s="128">
        <f ca="1">(CX18-CX17)*CZ$10</f>
        <v>8.9999999999918145</v>
      </c>
      <c r="DA18" s="264">
        <f ca="1">(CY18-CY17)*CZ$10</f>
        <v>0</v>
      </c>
      <c r="DB18" s="349">
        <f ca="1">ROUND(INDIRECT(ADDRESS(Данные!$A10,DB$1,1,1,"Данные"), 1),2)</f>
        <v>1202.73</v>
      </c>
      <c r="DC18" s="129">
        <f ca="1">ROUND(INDIRECT(ADDRESS(Данные!$A10,DC$1,1,1,"Данные"), 1),2)</f>
        <v>304.91000000000003</v>
      </c>
      <c r="DD18" s="128">
        <f ca="1">(DB18-DB17)*DD$10</f>
        <v>23.999999999978172</v>
      </c>
      <c r="DE18" s="264">
        <f ca="1">(DC18-DC17)*DD$10</f>
        <v>0</v>
      </c>
      <c r="DF18" s="349">
        <f ca="1">ROUND(INDIRECT(ADDRESS(Данные!$A10,DF$1,1,1,"Данные"), 1),2)</f>
        <v>154.32</v>
      </c>
      <c r="DG18" s="129">
        <f ca="1">ROUND(INDIRECT(ADDRESS(Данные!$A10,DG$1,1,1,"Данные"), 1),2)</f>
        <v>162.74</v>
      </c>
      <c r="DH18" s="128">
        <f ca="1">(DF18-DF17)*DH$10</f>
        <v>5.999999999994543</v>
      </c>
      <c r="DI18" s="264">
        <f ca="1">(DG18-DG17)*DH$10</f>
        <v>0</v>
      </c>
      <c r="DJ18" s="349"/>
      <c r="DK18" s="129"/>
      <c r="DL18" s="128"/>
      <c r="DM18" s="264"/>
      <c r="DN18" s="349"/>
      <c r="DO18" s="129"/>
      <c r="DP18" s="128"/>
      <c r="DQ18" s="264"/>
      <c r="DR18" s="349"/>
      <c r="DS18" s="129"/>
      <c r="DT18" s="128"/>
      <c r="DU18" s="264"/>
      <c r="DV18" s="362">
        <f t="shared" ca="1" si="0"/>
        <v>45280.0625</v>
      </c>
      <c r="DW18" s="365">
        <f t="shared" ca="1" si="1"/>
        <v>371.80000000013479</v>
      </c>
      <c r="DX18" s="365">
        <f t="shared" ca="1" si="2"/>
        <v>38.79999999997608</v>
      </c>
    </row>
    <row r="19" spans="1:128" x14ac:dyDescent="0.2">
      <c r="A19" s="359">
        <f ca="1">INDIRECT(ADDRESS(Данные!$A11,4,1,1,"Данные"), 1)</f>
        <v>45280.083333333336</v>
      </c>
      <c r="B19" s="349">
        <f ca="1">ROUND(INDIRECT(ADDRESS(Данные!$A11,B$1,1,1,"Данные"), 1),2)</f>
        <v>4808.5</v>
      </c>
      <c r="C19" s="129">
        <f ca="1">ROUND(INDIRECT(ADDRESS(Данные!$A11,C$1,1,1,"Данные"), 1),2)</f>
        <v>1216.6099999999999</v>
      </c>
      <c r="D19" s="128">
        <f ca="1">(B19-B17)*D$10</f>
        <v>57.999999999992724</v>
      </c>
      <c r="E19" s="264">
        <f ca="1">(C19-C17)*D$10</f>
        <v>7.999999999992724</v>
      </c>
      <c r="F19" s="349">
        <f ca="1">ROUND(INDIRECT(ADDRESS(Данные!$A11,F$1,1,1,"Данные"), 1),2)</f>
        <v>180.83</v>
      </c>
      <c r="G19" s="129">
        <f ca="1">ROUND(INDIRECT(ADDRESS(Данные!$A11,G$1,1,1,"Данные"), 1),2)</f>
        <v>235.1</v>
      </c>
      <c r="H19" s="128">
        <f ca="1">(F19-F17)*H$10</f>
        <v>0</v>
      </c>
      <c r="I19" s="264">
        <f ca="1">(G19-G17)*H$10</f>
        <v>0</v>
      </c>
      <c r="J19" s="349">
        <f ca="1">ROUND(INDIRECT(ADDRESS(Данные!$A11,J$1,1,1,"Данные"), 1),2)</f>
        <v>0</v>
      </c>
      <c r="K19" s="129">
        <f ca="1">ROUND(INDIRECT(ADDRESS(Данные!$A11,K$1,1,1,"Данные"), 1),2)</f>
        <v>0</v>
      </c>
      <c r="L19" s="128">
        <f ca="1">(J19-J17)*L$10</f>
        <v>0</v>
      </c>
      <c r="M19" s="264">
        <f ca="1">(K19-K17)*L$10</f>
        <v>0</v>
      </c>
      <c r="N19" s="349">
        <f ca="1">ROUND(INDIRECT(ADDRESS(Данные!$A11,N$1,1,1,"Данные"), 1),2)</f>
        <v>4026.46</v>
      </c>
      <c r="O19" s="129">
        <f ca="1">ROUND(INDIRECT(ADDRESS(Данные!$A11,O$1,1,1,"Данные"), 1),2)</f>
        <v>2042.29</v>
      </c>
      <c r="P19" s="128">
        <f ca="1">(N19-N17)*P$10</f>
        <v>180.00000000029104</v>
      </c>
      <c r="Q19" s="264">
        <f ca="1">(O19-O17)*P$10</f>
        <v>19.99999999998181</v>
      </c>
      <c r="R19" s="349">
        <f ca="1">ROUND(INDIRECT(ADDRESS(Данные!$A11,R$1,1,1,"Данные"), 1),2)</f>
        <v>5660.19</v>
      </c>
      <c r="S19" s="129">
        <f ca="1">ROUND(INDIRECT(ADDRESS(Данные!$A11,S$1,1,1,"Данные"), 1),2)</f>
        <v>2271.37</v>
      </c>
      <c r="T19" s="128">
        <f ca="1">(R19-R17)*T$10</f>
        <v>46.799999999711872</v>
      </c>
      <c r="U19" s="264">
        <f ca="1">(S19-S17)*T$10</f>
        <v>10.799999999908323</v>
      </c>
      <c r="V19" s="349">
        <f ca="1">ROUND(INDIRECT(ADDRESS(Данные!$A11,V$1,1,1,"Данные"), 1),2)</f>
        <v>7908.64</v>
      </c>
      <c r="W19" s="129">
        <f ca="1">ROUND(INDIRECT(ADDRESS(Данные!$A11,W$1,1,1,"Данные"), 1),2)</f>
        <v>642.98</v>
      </c>
      <c r="X19" s="128">
        <f ca="1">(V19-V17)*X$10</f>
        <v>223.19999999996071</v>
      </c>
      <c r="Y19" s="264">
        <f ca="1">(W19-W17)*X$10</f>
        <v>7.1999999999934516</v>
      </c>
      <c r="Z19" s="359">
        <f ca="1">INDIRECT(ADDRESS(Данные!$A11,4,1,1,"Данные"), 1)</f>
        <v>45280.083333333336</v>
      </c>
      <c r="AA19" s="349">
        <f ca="1">ROUND(INDIRECT(ADDRESS(Данные!$A11,AA$1,1,1,"Данные"), 1),2)</f>
        <v>0</v>
      </c>
      <c r="AB19" s="129">
        <f ca="1">ROUND(INDIRECT(ADDRESS(Данные!$A11,AB$1,1,1,"Данные"), 1),2)</f>
        <v>0</v>
      </c>
      <c r="AC19" s="128">
        <f ca="1">(AA19-AA17)*AC$10</f>
        <v>0</v>
      </c>
      <c r="AD19" s="264">
        <f ca="1">(AB19-AB17)*AC$10</f>
        <v>0</v>
      </c>
      <c r="AE19" s="349">
        <f ca="1">ROUND(INDIRECT(ADDRESS(Данные!$A11,AE$1,1,1,"Данные"), 1),2)</f>
        <v>0</v>
      </c>
      <c r="AF19" s="129">
        <f ca="1">ROUND(INDIRECT(ADDRESS(Данные!$A11,AF$1,1,1,"Данные"), 1),2)</f>
        <v>0</v>
      </c>
      <c r="AG19" s="128">
        <f ca="1">(AE19-AE17)*AG$10</f>
        <v>0</v>
      </c>
      <c r="AH19" s="264">
        <f ca="1">(AF19-AF17)*AG$10</f>
        <v>0</v>
      </c>
      <c r="AI19" s="349">
        <f ca="1">ROUND(INDIRECT(ADDRESS(Данные!$A11,AI$1,1,1,"Данные"), 1),2)</f>
        <v>16.78</v>
      </c>
      <c r="AJ19" s="129">
        <f ca="1">ROUND(INDIRECT(ADDRESS(Данные!$A11,AJ$1,1,1,"Данные"), 1),2)</f>
        <v>4.21</v>
      </c>
      <c r="AK19" s="128">
        <f ca="1">(AI19-AI17)*AK$10</f>
        <v>0</v>
      </c>
      <c r="AL19" s="264">
        <f ca="1">(AJ19-AJ17)*AK$10</f>
        <v>0</v>
      </c>
      <c r="AM19" s="349">
        <f ca="1">ROUND(INDIRECT(ADDRESS(Данные!$A11,AM$1,1,1,"Данные"), 1),2)</f>
        <v>0</v>
      </c>
      <c r="AN19" s="129">
        <f ca="1">ROUND(INDIRECT(ADDRESS(Данные!$A11,AN$1,1,1,"Данные"), 1),2)</f>
        <v>0</v>
      </c>
      <c r="AO19" s="128">
        <f ca="1">(AM19-AM17)*AO$10</f>
        <v>0</v>
      </c>
      <c r="AP19" s="264">
        <f ca="1">(AN19-AN17)*AO$10</f>
        <v>0</v>
      </c>
      <c r="AQ19" s="349">
        <f ca="1">ROUND(INDIRECT(ADDRESS(Данные!$A11,AQ$1,1,1,"Данные"), 1),2)</f>
        <v>874.4</v>
      </c>
      <c r="AR19" s="129">
        <f ca="1">ROUND(INDIRECT(ADDRESS(Данные!$A11,AR$1,1,1,"Данные"), 1),2)</f>
        <v>65.239999999999995</v>
      </c>
      <c r="AS19" s="128">
        <f ca="1">(AQ19-AQ17)*AS$10</f>
        <v>66.000000000008185</v>
      </c>
      <c r="AT19" s="264">
        <f ca="1">(AR19-AR17)*AS$10</f>
        <v>5.999999999994543</v>
      </c>
      <c r="AU19" s="349">
        <f ca="1">ROUND(INDIRECT(ADDRESS(Данные!$A11,AU$1,1,1,"Данные"), 1),2)</f>
        <v>0</v>
      </c>
      <c r="AV19" s="129">
        <f ca="1">ROUND(INDIRECT(ADDRESS(Данные!$A11,AV$1,1,1,"Данные"), 1),2)</f>
        <v>0</v>
      </c>
      <c r="AW19" s="128">
        <f ca="1">(AU19-AU17)*AW$10</f>
        <v>0</v>
      </c>
      <c r="AX19" s="264">
        <f ca="1">(AV19-AV17)*AW$10</f>
        <v>0</v>
      </c>
      <c r="AY19" s="359">
        <f ca="1">INDIRECT(ADDRESS(Данные!$A11,4,1,1,"Данные"), 1)</f>
        <v>45280.083333333336</v>
      </c>
      <c r="AZ19" s="349">
        <f ca="1">ROUND(INDIRECT(ADDRESS(Данные!$A11,AZ$1,1,1,"Данные"), 1),2)</f>
        <v>685.6</v>
      </c>
      <c r="BA19" s="129">
        <f ca="1">ROUND(INDIRECT(ADDRESS(Данные!$A11,BA$1,1,1,"Данные"), 1),2)</f>
        <v>156.36000000000001</v>
      </c>
      <c r="BB19" s="128">
        <f ca="1">(AZ19-AZ17)*BB$10</f>
        <v>12.000000000011823</v>
      </c>
      <c r="BC19" s="264">
        <f ca="1">(BA19-BA17)*BB$10</f>
        <v>2.0000000000038654</v>
      </c>
      <c r="BD19" s="349">
        <f ca="1">ROUND(INDIRECT(ADDRESS(Данные!$A11,BD$1,1,1,"Данные"), 1),2)</f>
        <v>454.87</v>
      </c>
      <c r="BE19" s="129">
        <f ca="1">ROUND(INDIRECT(ADDRESS(Данные!$A11,BE$1,1,1,"Данные"), 1),2)</f>
        <v>188.94</v>
      </c>
      <c r="BF19" s="128">
        <f ca="1">(BD19-BD17)*BF$10</f>
        <v>13.999999999998636</v>
      </c>
      <c r="BG19" s="264">
        <f ca="1">(BE19-BE17)*BF$10</f>
        <v>4.0000000000020464</v>
      </c>
      <c r="BH19" s="349">
        <f ca="1">ROUND(INDIRECT(ADDRESS(Данные!$A11,BH$1,1,1,"Данные"), 1),2)</f>
        <v>1788.08</v>
      </c>
      <c r="BI19" s="129">
        <f ca="1">ROUND(INDIRECT(ADDRESS(Данные!$A11,BI$1,1,1,"Данные"), 1),2)</f>
        <v>1182.44</v>
      </c>
      <c r="BJ19" s="128">
        <f ca="1">(BH19-BH17)*BJ$10</f>
        <v>0</v>
      </c>
      <c r="BK19" s="264">
        <f ca="1">(BI19-BI17)*BJ$10</f>
        <v>0</v>
      </c>
      <c r="BL19" s="349">
        <f ca="1">ROUND(INDIRECT(ADDRESS(Данные!$A11,BL$1,1,1,"Данные"), 1),2)</f>
        <v>658.1</v>
      </c>
      <c r="BM19" s="129">
        <f ca="1">ROUND(INDIRECT(ADDRESS(Данные!$A11,BM$1,1,1,"Данные"), 1),2)</f>
        <v>95.55</v>
      </c>
      <c r="BN19" s="128">
        <f ca="1">(BL19-BL17)*BN$10</f>
        <v>0</v>
      </c>
      <c r="BO19" s="264">
        <f ca="1">(BM19-BM17)*BN$10</f>
        <v>0</v>
      </c>
      <c r="BP19" s="349">
        <f ca="1">ROUND(INDIRECT(ADDRESS(Данные!$A11,BP$1,1,1,"Данные"), 1),2)</f>
        <v>359.59</v>
      </c>
      <c r="BQ19" s="129">
        <f ca="1">ROUND(INDIRECT(ADDRESS(Данные!$A11,BQ$1,1,1,"Данные"), 1),2)</f>
        <v>0</v>
      </c>
      <c r="BR19" s="128">
        <f ca="1">(BP19-BP17)*BR$10</f>
        <v>0</v>
      </c>
      <c r="BS19" s="264">
        <f ca="1">(BQ19-BQ17)*BR$10</f>
        <v>0</v>
      </c>
      <c r="BT19" s="349">
        <f ca="1">ROUND(INDIRECT(ADDRESS(Данные!$A11,BT$1,1,1,"Данные"), 1),2)</f>
        <v>3698.3</v>
      </c>
      <c r="BU19" s="129">
        <f ca="1">ROUND(INDIRECT(ADDRESS(Данные!$A11,BU$1,1,1,"Данные"), 1),2)</f>
        <v>726.83</v>
      </c>
      <c r="BV19" s="128">
        <f ca="1">(BT19-BT17)*BV$10</f>
        <v>0</v>
      </c>
      <c r="BW19" s="264">
        <f ca="1">(BU19-BU17)*BV$10</f>
        <v>0</v>
      </c>
      <c r="BX19" s="359">
        <f ca="1">INDIRECT(ADDRESS(Данные!$A11,4,1,1,"Данные"), 1)</f>
        <v>45280.083333333336</v>
      </c>
      <c r="BY19" s="349">
        <f ca="1">ROUND(INDIRECT(ADDRESS(Данные!$A11,BY$1,1,1,"Данные"), 1),2)</f>
        <v>849.44</v>
      </c>
      <c r="BZ19" s="129">
        <f ca="1">ROUND(INDIRECT(ADDRESS(Данные!$A11,BZ$1,1,1,"Данные"), 1),2)</f>
        <v>553.07000000000005</v>
      </c>
      <c r="CA19" s="128">
        <f ca="1">(BY19-BY17)*CA$10</f>
        <v>0</v>
      </c>
      <c r="CB19" s="264">
        <f ca="1">(BZ19-BZ17)*CA$10</f>
        <v>0</v>
      </c>
      <c r="CC19" s="349">
        <f ca="1">ROUND(INDIRECT(ADDRESS(Данные!$A11,CC$1,1,1,"Данные"), 1),2)</f>
        <v>999.1</v>
      </c>
      <c r="CD19" s="129">
        <f ca="1">ROUND(INDIRECT(ADDRESS(Данные!$A11,CD$1,1,1,"Данные"), 1),2)</f>
        <v>0</v>
      </c>
      <c r="CE19" s="128">
        <f ca="1">(CC19-CC17)*CE$10</f>
        <v>36.000000000001364</v>
      </c>
      <c r="CF19" s="264">
        <f ca="1">(CD19-CD17)*CE$10</f>
        <v>0</v>
      </c>
      <c r="CG19" s="349">
        <f ca="1">ROUND(INDIRECT(ADDRESS(Данные!$A11,CG$1,1,1,"Данные"), 1),2)</f>
        <v>0</v>
      </c>
      <c r="CH19" s="129">
        <f ca="1">ROUND(INDIRECT(ADDRESS(Данные!$A11,CH$1,1,1,"Данные"), 1),2)</f>
        <v>0</v>
      </c>
      <c r="CI19" s="128">
        <f ca="1">(CG19-CG17)*CI$10</f>
        <v>0</v>
      </c>
      <c r="CJ19" s="264">
        <f ca="1">(CH19-CH17)*CI$10</f>
        <v>0</v>
      </c>
      <c r="CK19" s="349">
        <f ca="1">ROUND(INDIRECT(ADDRESS(Данные!$A11,CK$1,1,1,"Данные"), 1),2)</f>
        <v>167.69</v>
      </c>
      <c r="CL19" s="129">
        <f ca="1">ROUND(INDIRECT(ADDRESS(Данные!$A11,CL$1,1,1,"Данные"), 1),2)</f>
        <v>35.46</v>
      </c>
      <c r="CM19" s="128">
        <f ca="1">(CK19-CK17)*CM$10</f>
        <v>0</v>
      </c>
      <c r="CN19" s="264">
        <f ca="1">(CL19-CL17)*CM$10</f>
        <v>0</v>
      </c>
      <c r="CO19" s="349">
        <f ca="1">ROUND(INDIRECT(ADDRESS(Данные!$A11,CO$1,1,1,"Данные"), 1),2)</f>
        <v>0</v>
      </c>
      <c r="CP19" s="129">
        <f ca="1">ROUND(INDIRECT(ADDRESS(Данные!$A11,CP$1,1,1,"Данные"), 1),2)</f>
        <v>0</v>
      </c>
      <c r="CQ19" s="128">
        <f ca="1">(CO19-CO17)*CQ$10</f>
        <v>0</v>
      </c>
      <c r="CR19" s="264">
        <f ca="1">(CP19-CP17)*CQ$10</f>
        <v>0</v>
      </c>
      <c r="CS19" s="349">
        <f ca="1">ROUND(INDIRECT(ADDRESS(Данные!$A11,CS$1,1,1,"Данные"), 1),2)</f>
        <v>21.9</v>
      </c>
      <c r="CT19" s="129">
        <f ca="1">ROUND(INDIRECT(ADDRESS(Данные!$A11,CT$1,1,1,"Данные"), 1),2)</f>
        <v>158.06</v>
      </c>
      <c r="CU19" s="128">
        <f ca="1">(CS19-CS17)*CU$10</f>
        <v>0</v>
      </c>
      <c r="CV19" s="264">
        <f ca="1">(CT19-CT17)*CU$10</f>
        <v>0</v>
      </c>
      <c r="CW19" s="359">
        <f ca="1">INDIRECT(ADDRESS(Данные!$A11,4,1,1,"Данные"), 1)</f>
        <v>45280.083333333336</v>
      </c>
      <c r="CX19" s="349">
        <f ca="1">ROUND(INDIRECT(ADDRESS(Данные!$A11,CX$1,1,1,"Данные"), 1),2)</f>
        <v>302.06</v>
      </c>
      <c r="CY19" s="129">
        <f ca="1">ROUND(INDIRECT(ADDRESS(Данные!$A11,CY$1,1,1,"Данные"), 1),2)</f>
        <v>245.63</v>
      </c>
      <c r="CZ19" s="128">
        <f ca="1">(CX19-CX17)*CZ$10</f>
        <v>17.999999999983629</v>
      </c>
      <c r="DA19" s="264">
        <f ca="1">(CY19-CY17)*CZ$10</f>
        <v>0</v>
      </c>
      <c r="DB19" s="349">
        <f ca="1">ROUND(INDIRECT(ADDRESS(Данные!$A11,DB$1,1,1,"Данные"), 1),2)</f>
        <v>1202.74</v>
      </c>
      <c r="DC19" s="129">
        <f ca="1">ROUND(INDIRECT(ADDRESS(Данные!$A11,DC$1,1,1,"Данные"), 1),2)</f>
        <v>304.92</v>
      </c>
      <c r="DD19" s="128">
        <f ca="1">(DB19-DB17)*DD$10</f>
        <v>35.999999999967258</v>
      </c>
      <c r="DE19" s="264">
        <f ca="1">(DC19-DC17)*DD$10</f>
        <v>11.999999999989086</v>
      </c>
      <c r="DF19" s="349">
        <f ca="1">ROUND(INDIRECT(ADDRESS(Данные!$A11,DF$1,1,1,"Данные"), 1),2)</f>
        <v>154.33000000000001</v>
      </c>
      <c r="DG19" s="129">
        <f ca="1">ROUND(INDIRECT(ADDRESS(Данные!$A11,DG$1,1,1,"Данные"), 1),2)</f>
        <v>162.74</v>
      </c>
      <c r="DH19" s="128">
        <f ca="1">(DF19-DF17)*DH$10</f>
        <v>12.000000000006139</v>
      </c>
      <c r="DI19" s="264">
        <f ca="1">(DG19-DG17)*DH$10</f>
        <v>0</v>
      </c>
      <c r="DJ19" s="349"/>
      <c r="DK19" s="129"/>
      <c r="DL19" s="128"/>
      <c r="DM19" s="264"/>
      <c r="DN19" s="349"/>
      <c r="DO19" s="129"/>
      <c r="DP19" s="128"/>
      <c r="DQ19" s="264"/>
      <c r="DR19" s="349"/>
      <c r="DS19" s="129"/>
      <c r="DT19" s="128"/>
      <c r="DU19" s="264"/>
      <c r="DV19" s="362">
        <f t="shared" ca="1" si="0"/>
        <v>45280.083333333336</v>
      </c>
      <c r="DW19" s="365">
        <f t="shared" ca="1" si="1"/>
        <v>701.99999999993338</v>
      </c>
      <c r="DX19" s="365">
        <f t="shared" ca="1" si="2"/>
        <v>69.99999999986585</v>
      </c>
    </row>
    <row r="20" spans="1:128" x14ac:dyDescent="0.2">
      <c r="A20" s="359">
        <f ca="1">INDIRECT(ADDRESS(Данные!$A12,4,1,1,"Данные"), 1)</f>
        <v>45280.104166666664</v>
      </c>
      <c r="B20" s="349">
        <f ca="1">ROUND(INDIRECT(ADDRESS(Данные!$A12,B$1,1,1,"Данные"), 1),2)</f>
        <v>4808.6400000000003</v>
      </c>
      <c r="C20" s="129">
        <f ca="1">ROUND(INDIRECT(ADDRESS(Данные!$A12,C$1,1,1,"Данные"), 1),2)</f>
        <v>1216.6300000000001</v>
      </c>
      <c r="D20" s="128">
        <f ca="1">(B20-B19)*D$10</f>
        <v>28.000000000065484</v>
      </c>
      <c r="E20" s="264">
        <f ca="1">(C20-C19)*D$10</f>
        <v>4.0000000000418368</v>
      </c>
      <c r="F20" s="349">
        <f ca="1">ROUND(INDIRECT(ADDRESS(Данные!$A12,F$1,1,1,"Данные"), 1),2)</f>
        <v>180.83</v>
      </c>
      <c r="G20" s="129">
        <f ca="1">ROUND(INDIRECT(ADDRESS(Данные!$A12,G$1,1,1,"Данные"), 1),2)</f>
        <v>235.1</v>
      </c>
      <c r="H20" s="128">
        <f ca="1">(F20-F19)*H$10</f>
        <v>0</v>
      </c>
      <c r="I20" s="264">
        <f ca="1">(G20-G19)*H$10</f>
        <v>0</v>
      </c>
      <c r="J20" s="349">
        <f ca="1">ROUND(INDIRECT(ADDRESS(Данные!$A12,J$1,1,1,"Данные"), 1),2)</f>
        <v>0</v>
      </c>
      <c r="K20" s="129">
        <f ca="1">ROUND(INDIRECT(ADDRESS(Данные!$A12,K$1,1,1,"Данные"), 1),2)</f>
        <v>0</v>
      </c>
      <c r="L20" s="128">
        <f ca="1">(J20-J19)*L$10</f>
        <v>0</v>
      </c>
      <c r="M20" s="264">
        <f ca="1">(K20-K19)*L$10</f>
        <v>0</v>
      </c>
      <c r="N20" s="349">
        <f ca="1">ROUND(INDIRECT(ADDRESS(Данные!$A12,N$1,1,1,"Данные"), 1),2)</f>
        <v>4026.52</v>
      </c>
      <c r="O20" s="129">
        <f ca="1">ROUND(INDIRECT(ADDRESS(Данные!$A12,O$1,1,1,"Данные"), 1),2)</f>
        <v>2042.29</v>
      </c>
      <c r="P20" s="128">
        <f ca="1">(N20-N19)*P$10</f>
        <v>119.99999999989086</v>
      </c>
      <c r="Q20" s="264">
        <f ca="1">(O20-O19)*P$10</f>
        <v>0</v>
      </c>
      <c r="R20" s="349">
        <f ca="1">ROUND(INDIRECT(ADDRESS(Данные!$A12,R$1,1,1,"Данные"), 1),2)</f>
        <v>5660.27</v>
      </c>
      <c r="S20" s="129">
        <f ca="1">ROUND(INDIRECT(ADDRESS(Данные!$A12,S$1,1,1,"Данные"), 1),2)</f>
        <v>2271.39</v>
      </c>
      <c r="T20" s="128">
        <f ca="1">(R20-R19)*T$10</f>
        <v>28.800000000301225</v>
      </c>
      <c r="U20" s="264">
        <f ca="1">(S20-S19)*T$10</f>
        <v>7.1999999999934516</v>
      </c>
      <c r="V20" s="349">
        <f ca="1">ROUND(INDIRECT(ADDRESS(Данные!$A12,V$1,1,1,"Данные"), 1),2)</f>
        <v>7908.95</v>
      </c>
      <c r="W20" s="129">
        <f ca="1">ROUND(INDIRECT(ADDRESS(Данные!$A12,W$1,1,1,"Данные"), 1),2)</f>
        <v>643</v>
      </c>
      <c r="X20" s="128">
        <f ca="1">(V20-V19)*X$10</f>
        <v>111.59999999981665</v>
      </c>
      <c r="Y20" s="264">
        <f ca="1">(W20-W19)*X$10</f>
        <v>7.1999999999934516</v>
      </c>
      <c r="Z20" s="359">
        <f ca="1">INDIRECT(ADDRESS(Данные!$A12,4,1,1,"Данные"), 1)</f>
        <v>45280.104166666664</v>
      </c>
      <c r="AA20" s="349">
        <f ca="1">ROUND(INDIRECT(ADDRESS(Данные!$A12,AA$1,1,1,"Данные"), 1),2)</f>
        <v>0</v>
      </c>
      <c r="AB20" s="129">
        <f ca="1">ROUND(INDIRECT(ADDRESS(Данные!$A12,AB$1,1,1,"Данные"), 1),2)</f>
        <v>0</v>
      </c>
      <c r="AC20" s="128">
        <f ca="1">(AA20-AA19)*AC$10</f>
        <v>0</v>
      </c>
      <c r="AD20" s="264">
        <f ca="1">(AB20-AB19)*AC$10</f>
        <v>0</v>
      </c>
      <c r="AE20" s="349">
        <f ca="1">ROUND(INDIRECT(ADDRESS(Данные!$A12,AE$1,1,1,"Данные"), 1),2)</f>
        <v>0</v>
      </c>
      <c r="AF20" s="129">
        <f ca="1">ROUND(INDIRECT(ADDRESS(Данные!$A12,AF$1,1,1,"Данные"), 1),2)</f>
        <v>0</v>
      </c>
      <c r="AG20" s="128">
        <f ca="1">(AE20-AE19)*AG$10</f>
        <v>0</v>
      </c>
      <c r="AH20" s="264">
        <f ca="1">(AF20-AF19)*AG$10</f>
        <v>0</v>
      </c>
      <c r="AI20" s="349">
        <f ca="1">ROUND(INDIRECT(ADDRESS(Данные!$A12,AI$1,1,1,"Данные"), 1),2)</f>
        <v>16.78</v>
      </c>
      <c r="AJ20" s="129">
        <f ca="1">ROUND(INDIRECT(ADDRESS(Данные!$A12,AJ$1,1,1,"Данные"), 1),2)</f>
        <v>4.21</v>
      </c>
      <c r="AK20" s="128">
        <f ca="1">(AI20-AI19)*AK$10</f>
        <v>0</v>
      </c>
      <c r="AL20" s="264">
        <f ca="1">(AJ20-AJ19)*AK$10</f>
        <v>0</v>
      </c>
      <c r="AM20" s="349">
        <f ca="1">ROUND(INDIRECT(ADDRESS(Данные!$A12,AM$1,1,1,"Данные"), 1),2)</f>
        <v>0</v>
      </c>
      <c r="AN20" s="129">
        <f ca="1">ROUND(INDIRECT(ADDRESS(Данные!$A12,AN$1,1,1,"Данные"), 1),2)</f>
        <v>0</v>
      </c>
      <c r="AO20" s="128">
        <f ca="1">(AM20-AM19)*AO$10</f>
        <v>0</v>
      </c>
      <c r="AP20" s="264">
        <f ca="1">(AN20-AN19)*AO$10</f>
        <v>0</v>
      </c>
      <c r="AQ20" s="349">
        <f ca="1">ROUND(INDIRECT(ADDRESS(Данные!$A12,AQ$1,1,1,"Данные"), 1),2)</f>
        <v>874.45</v>
      </c>
      <c r="AR20" s="129">
        <f ca="1">ROUND(INDIRECT(ADDRESS(Данные!$A12,AR$1,1,1,"Данные"), 1),2)</f>
        <v>65.239999999999995</v>
      </c>
      <c r="AS20" s="128">
        <f ca="1">(AQ20-AQ19)*AS$10</f>
        <v>30.000000000040927</v>
      </c>
      <c r="AT20" s="264">
        <f ca="1">(AR20-AR19)*AS$10</f>
        <v>0</v>
      </c>
      <c r="AU20" s="349">
        <f ca="1">ROUND(INDIRECT(ADDRESS(Данные!$A12,AU$1,1,1,"Данные"), 1),2)</f>
        <v>0</v>
      </c>
      <c r="AV20" s="129">
        <f ca="1">ROUND(INDIRECT(ADDRESS(Данные!$A12,AV$1,1,1,"Данные"), 1),2)</f>
        <v>0</v>
      </c>
      <c r="AW20" s="128">
        <f ca="1">(AU20-AU19)*AW$10</f>
        <v>0</v>
      </c>
      <c r="AX20" s="264">
        <f ca="1">(AV20-AV19)*AW$10</f>
        <v>0</v>
      </c>
      <c r="AY20" s="359">
        <f ca="1">INDIRECT(ADDRESS(Данные!$A12,4,1,1,"Данные"), 1)</f>
        <v>45280.104166666664</v>
      </c>
      <c r="AZ20" s="349">
        <f ca="1">ROUND(INDIRECT(ADDRESS(Данные!$A12,AZ$1,1,1,"Данные"), 1),2)</f>
        <v>685.63</v>
      </c>
      <c r="BA20" s="129">
        <f ca="1">ROUND(INDIRECT(ADDRESS(Данные!$A12,BA$1,1,1,"Данные"), 1),2)</f>
        <v>156.37</v>
      </c>
      <c r="BB20" s="128">
        <f ca="1">(AZ20-AZ19)*BB$10</f>
        <v>5.999999999994543</v>
      </c>
      <c r="BC20" s="264">
        <f ca="1">(BA20-BA19)*BB$10</f>
        <v>1.999999999998181</v>
      </c>
      <c r="BD20" s="349">
        <f ca="1">ROUND(INDIRECT(ADDRESS(Данные!$A12,BD$1,1,1,"Данные"), 1),2)</f>
        <v>454.9</v>
      </c>
      <c r="BE20" s="129">
        <f ca="1">ROUND(INDIRECT(ADDRESS(Данные!$A12,BE$1,1,1,"Данные"), 1),2)</f>
        <v>188.95</v>
      </c>
      <c r="BF20" s="128">
        <f ca="1">(BD20-BD19)*BF$10</f>
        <v>5.999999999994543</v>
      </c>
      <c r="BG20" s="264">
        <f ca="1">(BE20-BE19)*BF$10</f>
        <v>1.999999999998181</v>
      </c>
      <c r="BH20" s="349">
        <f ca="1">ROUND(INDIRECT(ADDRESS(Данные!$A12,BH$1,1,1,"Данные"), 1),2)</f>
        <v>1788.08</v>
      </c>
      <c r="BI20" s="129">
        <f ca="1">ROUND(INDIRECT(ADDRESS(Данные!$A12,BI$1,1,1,"Данные"), 1),2)</f>
        <v>1182.44</v>
      </c>
      <c r="BJ20" s="128">
        <f ca="1">(BH20-BH19)*BJ$10</f>
        <v>0</v>
      </c>
      <c r="BK20" s="264">
        <f ca="1">(BI20-BI19)*BJ$10</f>
        <v>0</v>
      </c>
      <c r="BL20" s="349">
        <f ca="1">ROUND(INDIRECT(ADDRESS(Данные!$A12,BL$1,1,1,"Данные"), 1),2)</f>
        <v>658.1</v>
      </c>
      <c r="BM20" s="129">
        <f ca="1">ROUND(INDIRECT(ADDRESS(Данные!$A12,BM$1,1,1,"Данные"), 1),2)</f>
        <v>95.55</v>
      </c>
      <c r="BN20" s="128">
        <f ca="1">(BL20-BL19)*BN$10</f>
        <v>0</v>
      </c>
      <c r="BO20" s="264">
        <f ca="1">(BM20-BM19)*BN$10</f>
        <v>0</v>
      </c>
      <c r="BP20" s="349">
        <f ca="1">ROUND(INDIRECT(ADDRESS(Данные!$A12,BP$1,1,1,"Данные"), 1),2)</f>
        <v>359.59</v>
      </c>
      <c r="BQ20" s="129">
        <f ca="1">ROUND(INDIRECT(ADDRESS(Данные!$A12,BQ$1,1,1,"Данные"), 1),2)</f>
        <v>0</v>
      </c>
      <c r="BR20" s="128">
        <f ca="1">(BP20-BP19)*BR$10</f>
        <v>0</v>
      </c>
      <c r="BS20" s="264">
        <f ca="1">(BQ20-BQ19)*BR$10</f>
        <v>0</v>
      </c>
      <c r="BT20" s="349">
        <f ca="1">ROUND(INDIRECT(ADDRESS(Данные!$A12,BT$1,1,1,"Данные"), 1),2)</f>
        <v>3698.3</v>
      </c>
      <c r="BU20" s="129">
        <f ca="1">ROUND(INDIRECT(ADDRESS(Данные!$A12,BU$1,1,1,"Данные"), 1),2)</f>
        <v>726.83</v>
      </c>
      <c r="BV20" s="128">
        <f ca="1">(BT20-BT19)*BV$10</f>
        <v>0</v>
      </c>
      <c r="BW20" s="264">
        <f ca="1">(BU20-BU19)*BV$10</f>
        <v>0</v>
      </c>
      <c r="BX20" s="359">
        <f ca="1">INDIRECT(ADDRESS(Данные!$A12,4,1,1,"Данные"), 1)</f>
        <v>45280.104166666664</v>
      </c>
      <c r="BY20" s="349">
        <f ca="1">ROUND(INDIRECT(ADDRESS(Данные!$A12,BY$1,1,1,"Данные"), 1),2)</f>
        <v>849.44</v>
      </c>
      <c r="BZ20" s="129">
        <f ca="1">ROUND(INDIRECT(ADDRESS(Данные!$A12,BZ$1,1,1,"Данные"), 1),2)</f>
        <v>553.07000000000005</v>
      </c>
      <c r="CA20" s="128">
        <f ca="1">(BY20-BY19)*CA$10</f>
        <v>0</v>
      </c>
      <c r="CB20" s="264">
        <f ca="1">(BZ20-BZ19)*CA$10</f>
        <v>0</v>
      </c>
      <c r="CC20" s="349">
        <f ca="1">ROUND(INDIRECT(ADDRESS(Данные!$A12,CC$1,1,1,"Данные"), 1),2)</f>
        <v>999.16</v>
      </c>
      <c r="CD20" s="129">
        <f ca="1">ROUND(INDIRECT(ADDRESS(Данные!$A12,CD$1,1,1,"Данные"), 1),2)</f>
        <v>0</v>
      </c>
      <c r="CE20" s="128">
        <f ca="1">(CC20-CC19)*CE$10</f>
        <v>17.999999999983629</v>
      </c>
      <c r="CF20" s="264">
        <f ca="1">(CD20-CD19)*CE$10</f>
        <v>0</v>
      </c>
      <c r="CG20" s="349">
        <f ca="1">ROUND(INDIRECT(ADDRESS(Данные!$A12,CG$1,1,1,"Данные"), 1),2)</f>
        <v>0</v>
      </c>
      <c r="CH20" s="129">
        <f ca="1">ROUND(INDIRECT(ADDRESS(Данные!$A12,CH$1,1,1,"Данные"), 1),2)</f>
        <v>0</v>
      </c>
      <c r="CI20" s="128">
        <f ca="1">(CG20-CG19)*CI$10</f>
        <v>0</v>
      </c>
      <c r="CJ20" s="264">
        <f ca="1">(CH20-CH19)*CI$10</f>
        <v>0</v>
      </c>
      <c r="CK20" s="349">
        <f ca="1">ROUND(INDIRECT(ADDRESS(Данные!$A12,CK$1,1,1,"Данные"), 1),2)</f>
        <v>167.69</v>
      </c>
      <c r="CL20" s="129">
        <f ca="1">ROUND(INDIRECT(ADDRESS(Данные!$A12,CL$1,1,1,"Данные"), 1),2)</f>
        <v>35.46</v>
      </c>
      <c r="CM20" s="128">
        <f ca="1">(CK20-CK19)*CM$10</f>
        <v>0</v>
      </c>
      <c r="CN20" s="264">
        <f ca="1">(CL20-CL19)*CM$10</f>
        <v>0</v>
      </c>
      <c r="CO20" s="349">
        <f ca="1">ROUND(INDIRECT(ADDRESS(Данные!$A12,CO$1,1,1,"Данные"), 1),2)</f>
        <v>0</v>
      </c>
      <c r="CP20" s="129">
        <f ca="1">ROUND(INDIRECT(ADDRESS(Данные!$A12,CP$1,1,1,"Данные"), 1),2)</f>
        <v>0</v>
      </c>
      <c r="CQ20" s="128">
        <f ca="1">(CO20-CO19)*CQ$10</f>
        <v>0</v>
      </c>
      <c r="CR20" s="264">
        <f ca="1">(CP20-CP19)*CQ$10</f>
        <v>0</v>
      </c>
      <c r="CS20" s="349">
        <f ca="1">ROUND(INDIRECT(ADDRESS(Данные!$A12,CS$1,1,1,"Данные"), 1),2)</f>
        <v>21.9</v>
      </c>
      <c r="CT20" s="129">
        <f ca="1">ROUND(INDIRECT(ADDRESS(Данные!$A12,CT$1,1,1,"Данные"), 1),2)</f>
        <v>158.06</v>
      </c>
      <c r="CU20" s="128">
        <f ca="1">(CS20-CS19)*CU$10</f>
        <v>0</v>
      </c>
      <c r="CV20" s="264">
        <f ca="1">(CT20-CT19)*CU$10</f>
        <v>0</v>
      </c>
      <c r="CW20" s="359">
        <f ca="1">INDIRECT(ADDRESS(Данные!$A12,4,1,1,"Данные"), 1)</f>
        <v>45280.104166666664</v>
      </c>
      <c r="CX20" s="349">
        <f ca="1">ROUND(INDIRECT(ADDRESS(Данные!$A12,CX$1,1,1,"Данные"), 1),2)</f>
        <v>302.07</v>
      </c>
      <c r="CY20" s="129">
        <f ca="1">ROUND(INDIRECT(ADDRESS(Данные!$A12,CY$1,1,1,"Данные"), 1),2)</f>
        <v>245.63</v>
      </c>
      <c r="CZ20" s="128">
        <f ca="1">(CX20-CX19)*CZ$10</f>
        <v>8.9999999999918145</v>
      </c>
      <c r="DA20" s="264">
        <f ca="1">(CY20-CY19)*CZ$10</f>
        <v>0</v>
      </c>
      <c r="DB20" s="349">
        <f ca="1">ROUND(INDIRECT(ADDRESS(Данные!$A12,DB$1,1,1,"Данные"), 1),2)</f>
        <v>1202.76</v>
      </c>
      <c r="DC20" s="129">
        <f ca="1">ROUND(INDIRECT(ADDRESS(Данные!$A12,DC$1,1,1,"Данные"), 1),2)</f>
        <v>304.92</v>
      </c>
      <c r="DD20" s="128">
        <f ca="1">(DB20-DB19)*DD$10</f>
        <v>23.999999999978172</v>
      </c>
      <c r="DE20" s="264">
        <f ca="1">(DC20-DC19)*DD$10</f>
        <v>0</v>
      </c>
      <c r="DF20" s="349">
        <f ca="1">ROUND(INDIRECT(ADDRESS(Данные!$A12,DF$1,1,1,"Данные"), 1),2)</f>
        <v>154.34</v>
      </c>
      <c r="DG20" s="129">
        <f ca="1">ROUND(INDIRECT(ADDRESS(Данные!$A12,DG$1,1,1,"Данные"), 1),2)</f>
        <v>162.74</v>
      </c>
      <c r="DH20" s="128">
        <f ca="1">(DF20-DF19)*DH$10</f>
        <v>5.999999999994543</v>
      </c>
      <c r="DI20" s="264">
        <f ca="1">(DG20-DG19)*DH$10</f>
        <v>0</v>
      </c>
      <c r="DJ20" s="349"/>
      <c r="DK20" s="129"/>
      <c r="DL20" s="128"/>
      <c r="DM20" s="264"/>
      <c r="DN20" s="349"/>
      <c r="DO20" s="129"/>
      <c r="DP20" s="128"/>
      <c r="DQ20" s="264"/>
      <c r="DR20" s="349"/>
      <c r="DS20" s="129"/>
      <c r="DT20" s="128"/>
      <c r="DU20" s="264"/>
      <c r="DV20" s="362">
        <f t="shared" ca="1" si="0"/>
        <v>45280.104166666664</v>
      </c>
      <c r="DW20" s="365">
        <f t="shared" ca="1" si="1"/>
        <v>387.40000000005239</v>
      </c>
      <c r="DX20" s="365">
        <f t="shared" ca="1" si="2"/>
        <v>22.400000000025102</v>
      </c>
    </row>
    <row r="21" spans="1:128" x14ac:dyDescent="0.2">
      <c r="A21" s="359">
        <f ca="1">INDIRECT(ADDRESS(Данные!$A13,4,1,1,"Данные"), 1)</f>
        <v>45280.125</v>
      </c>
      <c r="B21" s="349">
        <f ca="1">ROUND(INDIRECT(ADDRESS(Данные!$A13,B$1,1,1,"Данные"), 1),2)</f>
        <v>4808.79</v>
      </c>
      <c r="C21" s="129">
        <f ca="1">ROUND(INDIRECT(ADDRESS(Данные!$A13,C$1,1,1,"Данные"), 1),2)</f>
        <v>1216.6400000000001</v>
      </c>
      <c r="D21" s="128">
        <f ca="1">(B21-B19)*D$10</f>
        <v>57.999999999992724</v>
      </c>
      <c r="E21" s="264">
        <f ca="1">(C21-C19)*D$10</f>
        <v>6.0000000000400178</v>
      </c>
      <c r="F21" s="349">
        <f ca="1">ROUND(INDIRECT(ADDRESS(Данные!$A13,F$1,1,1,"Данные"), 1),2)</f>
        <v>180.83</v>
      </c>
      <c r="G21" s="129">
        <f ca="1">ROUND(INDIRECT(ADDRESS(Данные!$A13,G$1,1,1,"Данные"), 1),2)</f>
        <v>235.1</v>
      </c>
      <c r="H21" s="128">
        <f ca="1">(F21-F19)*H$10</f>
        <v>0</v>
      </c>
      <c r="I21" s="264">
        <f ca="1">(G21-G19)*H$10</f>
        <v>0</v>
      </c>
      <c r="J21" s="349">
        <f ca="1">ROUND(INDIRECT(ADDRESS(Данные!$A13,J$1,1,1,"Данные"), 1),2)</f>
        <v>0</v>
      </c>
      <c r="K21" s="129">
        <f ca="1">ROUND(INDIRECT(ADDRESS(Данные!$A13,K$1,1,1,"Данные"), 1),2)</f>
        <v>0</v>
      </c>
      <c r="L21" s="128">
        <f ca="1">(J21-J19)*L$10</f>
        <v>0</v>
      </c>
      <c r="M21" s="264">
        <f ca="1">(K21-K19)*L$10</f>
        <v>0</v>
      </c>
      <c r="N21" s="349">
        <f ca="1">ROUND(INDIRECT(ADDRESS(Данные!$A13,N$1,1,1,"Данные"), 1),2)</f>
        <v>4026.57</v>
      </c>
      <c r="O21" s="129">
        <f ca="1">ROUND(INDIRECT(ADDRESS(Данные!$A13,O$1,1,1,"Данные"), 1),2)</f>
        <v>2042.3</v>
      </c>
      <c r="P21" s="128">
        <f ca="1">(N21-N19)*P$10</f>
        <v>220.00000000025466</v>
      </c>
      <c r="Q21" s="264">
        <f ca="1">(O21-O19)*P$10</f>
        <v>19.99999999998181</v>
      </c>
      <c r="R21" s="349">
        <f ca="1">ROUND(INDIRECT(ADDRESS(Данные!$A13,R$1,1,1,"Данные"), 1),2)</f>
        <v>5660.34</v>
      </c>
      <c r="S21" s="129">
        <f ca="1">ROUND(INDIRECT(ADDRESS(Данные!$A13,S$1,1,1,"Данные"), 1),2)</f>
        <v>2271.4</v>
      </c>
      <c r="T21" s="128">
        <f ca="1">(R21-R19)*T$10</f>
        <v>54.000000000196451</v>
      </c>
      <c r="U21" s="264">
        <f ca="1">(S21-S19)*T$10</f>
        <v>10.800000000072032</v>
      </c>
      <c r="V21" s="349">
        <f ca="1">ROUND(INDIRECT(ADDRESS(Данные!$A13,V$1,1,1,"Данные"), 1),2)</f>
        <v>7909.26</v>
      </c>
      <c r="W21" s="129">
        <f ca="1">ROUND(INDIRECT(ADDRESS(Данные!$A13,W$1,1,1,"Данные"), 1),2)</f>
        <v>643.01</v>
      </c>
      <c r="X21" s="128">
        <f ca="1">(V21-V19)*X$10</f>
        <v>223.19999999996071</v>
      </c>
      <c r="Y21" s="264">
        <f ca="1">(W21-W19)*X$10</f>
        <v>10.799999999990177</v>
      </c>
      <c r="Z21" s="359">
        <f ca="1">INDIRECT(ADDRESS(Данные!$A13,4,1,1,"Данные"), 1)</f>
        <v>45280.125</v>
      </c>
      <c r="AA21" s="349">
        <f ca="1">ROUND(INDIRECT(ADDRESS(Данные!$A13,AA$1,1,1,"Данные"), 1),2)</f>
        <v>0</v>
      </c>
      <c r="AB21" s="129">
        <f ca="1">ROUND(INDIRECT(ADDRESS(Данные!$A13,AB$1,1,1,"Данные"), 1),2)</f>
        <v>0</v>
      </c>
      <c r="AC21" s="128">
        <f ca="1">(AA21-AA19)*AC$10</f>
        <v>0</v>
      </c>
      <c r="AD21" s="264">
        <f ca="1">(AB21-AB19)*AC$10</f>
        <v>0</v>
      </c>
      <c r="AE21" s="349">
        <f ca="1">ROUND(INDIRECT(ADDRESS(Данные!$A13,AE$1,1,1,"Данные"), 1),2)</f>
        <v>0</v>
      </c>
      <c r="AF21" s="129">
        <f ca="1">ROUND(INDIRECT(ADDRESS(Данные!$A13,AF$1,1,1,"Данные"), 1),2)</f>
        <v>0</v>
      </c>
      <c r="AG21" s="128">
        <f ca="1">(AE21-AE19)*AG$10</f>
        <v>0</v>
      </c>
      <c r="AH21" s="264">
        <f ca="1">(AF21-AF19)*AG$10</f>
        <v>0</v>
      </c>
      <c r="AI21" s="349">
        <f ca="1">ROUND(INDIRECT(ADDRESS(Данные!$A13,AI$1,1,1,"Данные"), 1),2)</f>
        <v>16.78</v>
      </c>
      <c r="AJ21" s="129">
        <f ca="1">ROUND(INDIRECT(ADDRESS(Данные!$A13,AJ$1,1,1,"Данные"), 1),2)</f>
        <v>4.21</v>
      </c>
      <c r="AK21" s="128">
        <f ca="1">(AI21-AI19)*AK$10</f>
        <v>0</v>
      </c>
      <c r="AL21" s="264">
        <f ca="1">(AJ21-AJ19)*AK$10</f>
        <v>0</v>
      </c>
      <c r="AM21" s="349">
        <f ca="1">ROUND(INDIRECT(ADDRESS(Данные!$A13,AM$1,1,1,"Данные"), 1),2)</f>
        <v>0</v>
      </c>
      <c r="AN21" s="129">
        <f ca="1">ROUND(INDIRECT(ADDRESS(Данные!$A13,AN$1,1,1,"Данные"), 1),2)</f>
        <v>0</v>
      </c>
      <c r="AO21" s="128">
        <f ca="1">(AM21-AM19)*AO$10</f>
        <v>0</v>
      </c>
      <c r="AP21" s="264">
        <f ca="1">(AN21-AN19)*AO$10</f>
        <v>0</v>
      </c>
      <c r="AQ21" s="349">
        <f ca="1">ROUND(INDIRECT(ADDRESS(Данные!$A13,AQ$1,1,1,"Данные"), 1),2)</f>
        <v>874.5</v>
      </c>
      <c r="AR21" s="129">
        <f ca="1">ROUND(INDIRECT(ADDRESS(Данные!$A13,AR$1,1,1,"Данные"), 1),2)</f>
        <v>65.25</v>
      </c>
      <c r="AS21" s="128">
        <f ca="1">(AQ21-AQ19)*AS$10</f>
        <v>60.000000000013642</v>
      </c>
      <c r="AT21" s="264">
        <f ca="1">(AR21-AR19)*AS$10</f>
        <v>6.0000000000030695</v>
      </c>
      <c r="AU21" s="349">
        <f ca="1">ROUND(INDIRECT(ADDRESS(Данные!$A13,AU$1,1,1,"Данные"), 1),2)</f>
        <v>0</v>
      </c>
      <c r="AV21" s="129">
        <f ca="1">ROUND(INDIRECT(ADDRESS(Данные!$A13,AV$1,1,1,"Данные"), 1),2)</f>
        <v>0</v>
      </c>
      <c r="AW21" s="128">
        <f ca="1">(AU21-AU19)*AW$10</f>
        <v>0</v>
      </c>
      <c r="AX21" s="264">
        <f ca="1">(AV21-AV19)*AW$10</f>
        <v>0</v>
      </c>
      <c r="AY21" s="359">
        <f ca="1">INDIRECT(ADDRESS(Данные!$A13,4,1,1,"Данные"), 1)</f>
        <v>45280.125</v>
      </c>
      <c r="AZ21" s="349">
        <f ca="1">ROUND(INDIRECT(ADDRESS(Данные!$A13,AZ$1,1,1,"Данные"), 1),2)</f>
        <v>685.66</v>
      </c>
      <c r="BA21" s="129">
        <f ca="1">ROUND(INDIRECT(ADDRESS(Данные!$A13,BA$1,1,1,"Данные"), 1),2)</f>
        <v>156.38</v>
      </c>
      <c r="BB21" s="128">
        <f ca="1">(AZ21-AZ19)*BB$10</f>
        <v>11.999999999989086</v>
      </c>
      <c r="BC21" s="264">
        <f ca="1">(BA21-BA19)*BB$10</f>
        <v>3.999999999996362</v>
      </c>
      <c r="BD21" s="349">
        <f ca="1">ROUND(INDIRECT(ADDRESS(Данные!$A13,BD$1,1,1,"Данные"), 1),2)</f>
        <v>454.94</v>
      </c>
      <c r="BE21" s="129">
        <f ca="1">ROUND(INDIRECT(ADDRESS(Данные!$A13,BE$1,1,1,"Данные"), 1),2)</f>
        <v>188.96</v>
      </c>
      <c r="BF21" s="128">
        <f ca="1">(BD21-BD19)*BF$10</f>
        <v>13.999999999998636</v>
      </c>
      <c r="BG21" s="264">
        <f ca="1">(BE21-BE19)*BF$10</f>
        <v>4.0000000000020464</v>
      </c>
      <c r="BH21" s="349">
        <f ca="1">ROUND(INDIRECT(ADDRESS(Данные!$A13,BH$1,1,1,"Данные"), 1),2)</f>
        <v>1788.08</v>
      </c>
      <c r="BI21" s="129">
        <f ca="1">ROUND(INDIRECT(ADDRESS(Данные!$A13,BI$1,1,1,"Данные"), 1),2)</f>
        <v>1182.44</v>
      </c>
      <c r="BJ21" s="128">
        <f ca="1">(BH21-BH19)*BJ$10</f>
        <v>0</v>
      </c>
      <c r="BK21" s="264">
        <f ca="1">(BI21-BI19)*BJ$10</f>
        <v>0</v>
      </c>
      <c r="BL21" s="349">
        <f ca="1">ROUND(INDIRECT(ADDRESS(Данные!$A13,BL$1,1,1,"Данные"), 1),2)</f>
        <v>658.1</v>
      </c>
      <c r="BM21" s="129">
        <f ca="1">ROUND(INDIRECT(ADDRESS(Данные!$A13,BM$1,1,1,"Данные"), 1),2)</f>
        <v>95.55</v>
      </c>
      <c r="BN21" s="128">
        <f ca="1">(BL21-BL19)*BN$10</f>
        <v>0</v>
      </c>
      <c r="BO21" s="264">
        <f ca="1">(BM21-BM19)*BN$10</f>
        <v>0</v>
      </c>
      <c r="BP21" s="349">
        <f ca="1">ROUND(INDIRECT(ADDRESS(Данные!$A13,BP$1,1,1,"Данные"), 1),2)</f>
        <v>359.59</v>
      </c>
      <c r="BQ21" s="129">
        <f ca="1">ROUND(INDIRECT(ADDRESS(Данные!$A13,BQ$1,1,1,"Данные"), 1),2)</f>
        <v>0</v>
      </c>
      <c r="BR21" s="128">
        <f ca="1">(BP21-BP19)*BR$10</f>
        <v>0</v>
      </c>
      <c r="BS21" s="264">
        <f ca="1">(BQ21-BQ19)*BR$10</f>
        <v>0</v>
      </c>
      <c r="BT21" s="349">
        <f ca="1">ROUND(INDIRECT(ADDRESS(Данные!$A13,BT$1,1,1,"Данные"), 1),2)</f>
        <v>3698.3</v>
      </c>
      <c r="BU21" s="129">
        <f ca="1">ROUND(INDIRECT(ADDRESS(Данные!$A13,BU$1,1,1,"Данные"), 1),2)</f>
        <v>726.83</v>
      </c>
      <c r="BV21" s="128">
        <f ca="1">(BT21-BT19)*BV$10</f>
        <v>0</v>
      </c>
      <c r="BW21" s="264">
        <f ca="1">(BU21-BU19)*BV$10</f>
        <v>0</v>
      </c>
      <c r="BX21" s="359">
        <f ca="1">INDIRECT(ADDRESS(Данные!$A13,4,1,1,"Данные"), 1)</f>
        <v>45280.125</v>
      </c>
      <c r="BY21" s="349">
        <f ca="1">ROUND(INDIRECT(ADDRESS(Данные!$A13,BY$1,1,1,"Данные"), 1),2)</f>
        <v>849.44</v>
      </c>
      <c r="BZ21" s="129">
        <f ca="1">ROUND(INDIRECT(ADDRESS(Данные!$A13,BZ$1,1,1,"Данные"), 1),2)</f>
        <v>553.07000000000005</v>
      </c>
      <c r="CA21" s="128">
        <f ca="1">(BY21-BY19)*CA$10</f>
        <v>0</v>
      </c>
      <c r="CB21" s="264">
        <f ca="1">(BZ21-BZ19)*CA$10</f>
        <v>0</v>
      </c>
      <c r="CC21" s="349">
        <f ca="1">ROUND(INDIRECT(ADDRESS(Данные!$A13,CC$1,1,1,"Данные"), 1),2)</f>
        <v>999.22</v>
      </c>
      <c r="CD21" s="129">
        <f ca="1">ROUND(INDIRECT(ADDRESS(Данные!$A13,CD$1,1,1,"Данные"), 1),2)</f>
        <v>0</v>
      </c>
      <c r="CE21" s="128">
        <f ca="1">(CC21-CC19)*CE$10</f>
        <v>36.000000000001364</v>
      </c>
      <c r="CF21" s="264">
        <f ca="1">(CD21-CD19)*CE$10</f>
        <v>0</v>
      </c>
      <c r="CG21" s="349">
        <f ca="1">ROUND(INDIRECT(ADDRESS(Данные!$A13,CG$1,1,1,"Данные"), 1),2)</f>
        <v>0</v>
      </c>
      <c r="CH21" s="129">
        <f ca="1">ROUND(INDIRECT(ADDRESS(Данные!$A13,CH$1,1,1,"Данные"), 1),2)</f>
        <v>0</v>
      </c>
      <c r="CI21" s="128">
        <f ca="1">(CG21-CG19)*CI$10</f>
        <v>0</v>
      </c>
      <c r="CJ21" s="264">
        <f ca="1">(CH21-CH19)*CI$10</f>
        <v>0</v>
      </c>
      <c r="CK21" s="349">
        <f ca="1">ROUND(INDIRECT(ADDRESS(Данные!$A13,CK$1,1,1,"Данные"), 1),2)</f>
        <v>167.69</v>
      </c>
      <c r="CL21" s="129">
        <f ca="1">ROUND(INDIRECT(ADDRESS(Данные!$A13,CL$1,1,1,"Данные"), 1),2)</f>
        <v>35.46</v>
      </c>
      <c r="CM21" s="128">
        <f ca="1">(CK21-CK19)*CM$10</f>
        <v>0</v>
      </c>
      <c r="CN21" s="264">
        <f ca="1">(CL21-CL19)*CM$10</f>
        <v>0</v>
      </c>
      <c r="CO21" s="349">
        <f ca="1">ROUND(INDIRECT(ADDRESS(Данные!$A13,CO$1,1,1,"Данные"), 1),2)</f>
        <v>0</v>
      </c>
      <c r="CP21" s="129">
        <f ca="1">ROUND(INDIRECT(ADDRESS(Данные!$A13,CP$1,1,1,"Данные"), 1),2)</f>
        <v>0</v>
      </c>
      <c r="CQ21" s="128">
        <f ca="1">(CO21-CO19)*CQ$10</f>
        <v>0</v>
      </c>
      <c r="CR21" s="264">
        <f ca="1">(CP21-CP19)*CQ$10</f>
        <v>0</v>
      </c>
      <c r="CS21" s="349">
        <f ca="1">ROUND(INDIRECT(ADDRESS(Данные!$A13,CS$1,1,1,"Данные"), 1),2)</f>
        <v>21.9</v>
      </c>
      <c r="CT21" s="129">
        <f ca="1">ROUND(INDIRECT(ADDRESS(Данные!$A13,CT$1,1,1,"Данные"), 1),2)</f>
        <v>158.06</v>
      </c>
      <c r="CU21" s="128">
        <f ca="1">(CS21-CS19)*CU$10</f>
        <v>0</v>
      </c>
      <c r="CV21" s="264">
        <f ca="1">(CT21-CT19)*CU$10</f>
        <v>0</v>
      </c>
      <c r="CW21" s="359">
        <f ca="1">INDIRECT(ADDRESS(Данные!$A13,4,1,1,"Данные"), 1)</f>
        <v>45280.125</v>
      </c>
      <c r="CX21" s="349">
        <f ca="1">ROUND(INDIRECT(ADDRESS(Данные!$A13,CX$1,1,1,"Данные"), 1),2)</f>
        <v>302.08999999999997</v>
      </c>
      <c r="CY21" s="129">
        <f ca="1">ROUND(INDIRECT(ADDRESS(Данные!$A13,CY$1,1,1,"Данные"), 1),2)</f>
        <v>245.63</v>
      </c>
      <c r="CZ21" s="128">
        <f ca="1">(CX21-CX19)*CZ$10</f>
        <v>26.999999999975444</v>
      </c>
      <c r="DA21" s="264">
        <f ca="1">(CY21-CY19)*CZ$10</f>
        <v>0</v>
      </c>
      <c r="DB21" s="349">
        <f ca="1">ROUND(INDIRECT(ADDRESS(Данные!$A13,DB$1,1,1,"Данные"), 1),2)</f>
        <v>1202.77</v>
      </c>
      <c r="DC21" s="129">
        <f ca="1">ROUND(INDIRECT(ADDRESS(Данные!$A13,DC$1,1,1,"Данные"), 1),2)</f>
        <v>304.92</v>
      </c>
      <c r="DD21" s="128">
        <f ca="1">(DB21-DB19)*DD$10</f>
        <v>35.999999999967258</v>
      </c>
      <c r="DE21" s="264">
        <f ca="1">(DC21-DC19)*DD$10</f>
        <v>0</v>
      </c>
      <c r="DF21" s="349">
        <f ca="1">ROUND(INDIRECT(ADDRESS(Данные!$A13,DF$1,1,1,"Данные"), 1),2)</f>
        <v>154.34</v>
      </c>
      <c r="DG21" s="129">
        <f ca="1">ROUND(INDIRECT(ADDRESS(Данные!$A13,DG$1,1,1,"Данные"), 1),2)</f>
        <v>162.74</v>
      </c>
      <c r="DH21" s="128">
        <f ca="1">(DF21-DF19)*DH$10</f>
        <v>5.999999999994543</v>
      </c>
      <c r="DI21" s="264">
        <f ca="1">(DG21-DG19)*DH$10</f>
        <v>0</v>
      </c>
      <c r="DJ21" s="349"/>
      <c r="DK21" s="129"/>
      <c r="DL21" s="128"/>
      <c r="DM21" s="264"/>
      <c r="DN21" s="349"/>
      <c r="DO21" s="129"/>
      <c r="DP21" s="128"/>
      <c r="DQ21" s="264"/>
      <c r="DR21" s="349"/>
      <c r="DS21" s="129"/>
      <c r="DT21" s="128"/>
      <c r="DU21" s="264"/>
      <c r="DV21" s="362">
        <f t="shared" ca="1" si="0"/>
        <v>45280.125</v>
      </c>
      <c r="DW21" s="365">
        <f t="shared" ca="1" si="1"/>
        <v>746.20000000034452</v>
      </c>
      <c r="DX21" s="365">
        <f t="shared" ca="1" si="2"/>
        <v>61.600000000085515</v>
      </c>
    </row>
    <row r="22" spans="1:128" x14ac:dyDescent="0.2">
      <c r="A22" s="359">
        <f ca="1">INDIRECT(ADDRESS(Данные!$A14,4,1,1,"Данные"), 1)</f>
        <v>45280.145833333336</v>
      </c>
      <c r="B22" s="349">
        <f ca="1">ROUND(INDIRECT(ADDRESS(Данные!$A14,B$1,1,1,"Данные"), 1),2)</f>
        <v>4808.93</v>
      </c>
      <c r="C22" s="129">
        <f ca="1">ROUND(INDIRECT(ADDRESS(Данные!$A14,C$1,1,1,"Данные"), 1),2)</f>
        <v>1216.6600000000001</v>
      </c>
      <c r="D22" s="128">
        <f ca="1">(B22-B21)*D$10</f>
        <v>28.000000000065484</v>
      </c>
      <c r="E22" s="264">
        <f ca="1">(C22-C21)*D$10</f>
        <v>3.999999999996362</v>
      </c>
      <c r="F22" s="349">
        <f ca="1">ROUND(INDIRECT(ADDRESS(Данные!$A14,F$1,1,1,"Данные"), 1),2)</f>
        <v>180.83</v>
      </c>
      <c r="G22" s="129">
        <f ca="1">ROUND(INDIRECT(ADDRESS(Данные!$A14,G$1,1,1,"Данные"), 1),2)</f>
        <v>235.1</v>
      </c>
      <c r="H22" s="128">
        <f ca="1">(F22-F21)*H$10</f>
        <v>0</v>
      </c>
      <c r="I22" s="264">
        <f ca="1">(G22-G21)*H$10</f>
        <v>0</v>
      </c>
      <c r="J22" s="349">
        <f ca="1">ROUND(INDIRECT(ADDRESS(Данные!$A14,J$1,1,1,"Данные"), 1),2)</f>
        <v>0</v>
      </c>
      <c r="K22" s="129">
        <f ca="1">ROUND(INDIRECT(ADDRESS(Данные!$A14,K$1,1,1,"Данные"), 1),2)</f>
        <v>0</v>
      </c>
      <c r="L22" s="128">
        <f ca="1">(J22-J21)*L$10</f>
        <v>0</v>
      </c>
      <c r="M22" s="264">
        <f ca="1">(K22-K21)*L$10</f>
        <v>0</v>
      </c>
      <c r="N22" s="349">
        <f ca="1">ROUND(INDIRECT(ADDRESS(Данные!$A14,N$1,1,1,"Данные"), 1),2)</f>
        <v>4026.63</v>
      </c>
      <c r="O22" s="129">
        <f ca="1">ROUND(INDIRECT(ADDRESS(Данные!$A14,O$1,1,1,"Данные"), 1),2)</f>
        <v>2042.31</v>
      </c>
      <c r="P22" s="128">
        <f ca="1">(N22-N21)*P$10</f>
        <v>119.99999999989086</v>
      </c>
      <c r="Q22" s="264">
        <f ca="1">(O22-O21)*P$10</f>
        <v>19.99999999998181</v>
      </c>
      <c r="R22" s="349">
        <f ca="1">ROUND(INDIRECT(ADDRESS(Данные!$A14,R$1,1,1,"Данные"), 1),2)</f>
        <v>5660.41</v>
      </c>
      <c r="S22" s="129">
        <f ca="1">ROUND(INDIRECT(ADDRESS(Данные!$A14,S$1,1,1,"Данные"), 1),2)</f>
        <v>2271.41</v>
      </c>
      <c r="T22" s="128">
        <f ca="1">(R22-R21)*T$10</f>
        <v>25.199999999895226</v>
      </c>
      <c r="U22" s="264">
        <f ca="1">(S22-S21)*T$10</f>
        <v>3.5999999999148713</v>
      </c>
      <c r="V22" s="349">
        <f ca="1">ROUND(INDIRECT(ADDRESS(Данные!$A14,V$1,1,1,"Данные"), 1),2)</f>
        <v>7909.57</v>
      </c>
      <c r="W22" s="129">
        <f ca="1">ROUND(INDIRECT(ADDRESS(Данные!$A14,W$1,1,1,"Данные"), 1),2)</f>
        <v>643.02</v>
      </c>
      <c r="X22" s="128">
        <f ca="1">(V22-V21)*X$10</f>
        <v>111.59999999981665</v>
      </c>
      <c r="Y22" s="264">
        <f ca="1">(W22-W21)*X$10</f>
        <v>3.5999999999967258</v>
      </c>
      <c r="Z22" s="359">
        <f ca="1">INDIRECT(ADDRESS(Данные!$A14,4,1,1,"Данные"), 1)</f>
        <v>45280.145833333336</v>
      </c>
      <c r="AA22" s="349">
        <f ca="1">ROUND(INDIRECT(ADDRESS(Данные!$A14,AA$1,1,1,"Данные"), 1),2)</f>
        <v>0</v>
      </c>
      <c r="AB22" s="129">
        <f ca="1">ROUND(INDIRECT(ADDRESS(Данные!$A14,AB$1,1,1,"Данные"), 1),2)</f>
        <v>0</v>
      </c>
      <c r="AC22" s="128">
        <f ca="1">(AA22-AA21)*AC$10</f>
        <v>0</v>
      </c>
      <c r="AD22" s="264">
        <f ca="1">(AB22-AB21)*AC$10</f>
        <v>0</v>
      </c>
      <c r="AE22" s="349">
        <f ca="1">ROUND(INDIRECT(ADDRESS(Данные!$A14,AE$1,1,1,"Данные"), 1),2)</f>
        <v>0</v>
      </c>
      <c r="AF22" s="129">
        <f ca="1">ROUND(INDIRECT(ADDRESS(Данные!$A14,AF$1,1,1,"Данные"), 1),2)</f>
        <v>0</v>
      </c>
      <c r="AG22" s="128">
        <f ca="1">(AE22-AE21)*AG$10</f>
        <v>0</v>
      </c>
      <c r="AH22" s="264">
        <f ca="1">(AF22-AF21)*AG$10</f>
        <v>0</v>
      </c>
      <c r="AI22" s="349">
        <f ca="1">ROUND(INDIRECT(ADDRESS(Данные!$A14,AI$1,1,1,"Данные"), 1),2)</f>
        <v>16.78</v>
      </c>
      <c r="AJ22" s="129">
        <f ca="1">ROUND(INDIRECT(ADDRESS(Данные!$A14,AJ$1,1,1,"Данные"), 1),2)</f>
        <v>4.21</v>
      </c>
      <c r="AK22" s="128">
        <f ca="1">(AI22-AI21)*AK$10</f>
        <v>0</v>
      </c>
      <c r="AL22" s="264">
        <f ca="1">(AJ22-AJ21)*AK$10</f>
        <v>0</v>
      </c>
      <c r="AM22" s="349">
        <f ca="1">ROUND(INDIRECT(ADDRESS(Данные!$A14,AM$1,1,1,"Данные"), 1),2)</f>
        <v>0</v>
      </c>
      <c r="AN22" s="129">
        <f ca="1">ROUND(INDIRECT(ADDRESS(Данные!$A14,AN$1,1,1,"Данные"), 1),2)</f>
        <v>0</v>
      </c>
      <c r="AO22" s="128">
        <f ca="1">(AM22-AM21)*AO$10</f>
        <v>0</v>
      </c>
      <c r="AP22" s="264">
        <f ca="1">(AN22-AN21)*AO$10</f>
        <v>0</v>
      </c>
      <c r="AQ22" s="349">
        <f ca="1">ROUND(INDIRECT(ADDRESS(Данные!$A14,AQ$1,1,1,"Данные"), 1),2)</f>
        <v>874.55</v>
      </c>
      <c r="AR22" s="129">
        <f ca="1">ROUND(INDIRECT(ADDRESS(Данные!$A14,AR$1,1,1,"Данные"), 1),2)</f>
        <v>65.260000000000005</v>
      </c>
      <c r="AS22" s="128">
        <f ca="1">(AQ22-AQ21)*AS$10</f>
        <v>29.999999999972715</v>
      </c>
      <c r="AT22" s="264">
        <f ca="1">(AR22-AR21)*AS$10</f>
        <v>6.0000000000030695</v>
      </c>
      <c r="AU22" s="349">
        <f ca="1">ROUND(INDIRECT(ADDRESS(Данные!$A14,AU$1,1,1,"Данные"), 1),2)</f>
        <v>0</v>
      </c>
      <c r="AV22" s="129">
        <f ca="1">ROUND(INDIRECT(ADDRESS(Данные!$A14,AV$1,1,1,"Данные"), 1),2)</f>
        <v>0</v>
      </c>
      <c r="AW22" s="128">
        <f ca="1">(AU22-AU21)*AW$10</f>
        <v>0</v>
      </c>
      <c r="AX22" s="264">
        <f ca="1">(AV22-AV21)*AW$10</f>
        <v>0</v>
      </c>
      <c r="AY22" s="359">
        <f ca="1">INDIRECT(ADDRESS(Данные!$A14,4,1,1,"Данные"), 1)</f>
        <v>45280.145833333336</v>
      </c>
      <c r="AZ22" s="349">
        <f ca="1">ROUND(INDIRECT(ADDRESS(Данные!$A14,AZ$1,1,1,"Данные"), 1),2)</f>
        <v>685.69</v>
      </c>
      <c r="BA22" s="129">
        <f ca="1">ROUND(INDIRECT(ADDRESS(Данные!$A14,BA$1,1,1,"Данные"), 1),2)</f>
        <v>156.38</v>
      </c>
      <c r="BB22" s="128">
        <f ca="1">(AZ22-AZ21)*BB$10</f>
        <v>6.0000000000172804</v>
      </c>
      <c r="BC22" s="264">
        <f ca="1">(BA22-BA21)*BB$10</f>
        <v>0</v>
      </c>
      <c r="BD22" s="349">
        <f ca="1">ROUND(INDIRECT(ADDRESS(Данные!$A14,BD$1,1,1,"Данные"), 1),2)</f>
        <v>454.97</v>
      </c>
      <c r="BE22" s="129">
        <f ca="1">ROUND(INDIRECT(ADDRESS(Данные!$A14,BE$1,1,1,"Данные"), 1),2)</f>
        <v>188.96</v>
      </c>
      <c r="BF22" s="128">
        <f ca="1">(BD22-BD21)*BF$10</f>
        <v>6.0000000000059117</v>
      </c>
      <c r="BG22" s="264">
        <f ca="1">(BE22-BE21)*BF$10</f>
        <v>0</v>
      </c>
      <c r="BH22" s="349">
        <f ca="1">ROUND(INDIRECT(ADDRESS(Данные!$A14,BH$1,1,1,"Данные"), 1),2)</f>
        <v>1788.08</v>
      </c>
      <c r="BI22" s="129">
        <f ca="1">ROUND(INDIRECT(ADDRESS(Данные!$A14,BI$1,1,1,"Данные"), 1),2)</f>
        <v>1182.44</v>
      </c>
      <c r="BJ22" s="128">
        <f ca="1">(BH22-BH21)*BJ$10</f>
        <v>0</v>
      </c>
      <c r="BK22" s="264">
        <f ca="1">(BI22-BI21)*BJ$10</f>
        <v>0</v>
      </c>
      <c r="BL22" s="349">
        <f ca="1">ROUND(INDIRECT(ADDRESS(Данные!$A14,BL$1,1,1,"Данные"), 1),2)</f>
        <v>658.1</v>
      </c>
      <c r="BM22" s="129">
        <f ca="1">ROUND(INDIRECT(ADDRESS(Данные!$A14,BM$1,1,1,"Данные"), 1),2)</f>
        <v>95.55</v>
      </c>
      <c r="BN22" s="128">
        <f ca="1">(BL22-BL21)*BN$10</f>
        <v>0</v>
      </c>
      <c r="BO22" s="264">
        <f ca="1">(BM22-BM21)*BN$10</f>
        <v>0</v>
      </c>
      <c r="BP22" s="349">
        <f ca="1">ROUND(INDIRECT(ADDRESS(Данные!$A14,BP$1,1,1,"Данные"), 1),2)</f>
        <v>359.59</v>
      </c>
      <c r="BQ22" s="129">
        <f ca="1">ROUND(INDIRECT(ADDRESS(Данные!$A14,BQ$1,1,1,"Данные"), 1),2)</f>
        <v>0</v>
      </c>
      <c r="BR22" s="128">
        <f ca="1">(BP22-BP21)*BR$10</f>
        <v>0</v>
      </c>
      <c r="BS22" s="264">
        <f ca="1">(BQ22-BQ21)*BR$10</f>
        <v>0</v>
      </c>
      <c r="BT22" s="349">
        <f ca="1">ROUND(INDIRECT(ADDRESS(Данные!$A14,BT$1,1,1,"Данные"), 1),2)</f>
        <v>3698.3</v>
      </c>
      <c r="BU22" s="129">
        <f ca="1">ROUND(INDIRECT(ADDRESS(Данные!$A14,BU$1,1,1,"Данные"), 1),2)</f>
        <v>726.83</v>
      </c>
      <c r="BV22" s="128">
        <f ca="1">(BT22-BT21)*BV$10</f>
        <v>0</v>
      </c>
      <c r="BW22" s="264">
        <f ca="1">(BU22-BU21)*BV$10</f>
        <v>0</v>
      </c>
      <c r="BX22" s="359">
        <f ca="1">INDIRECT(ADDRESS(Данные!$A14,4,1,1,"Данные"), 1)</f>
        <v>45280.145833333336</v>
      </c>
      <c r="BY22" s="349">
        <f ca="1">ROUND(INDIRECT(ADDRESS(Данные!$A14,BY$1,1,1,"Данные"), 1),2)</f>
        <v>849.44</v>
      </c>
      <c r="BZ22" s="129">
        <f ca="1">ROUND(INDIRECT(ADDRESS(Данные!$A14,BZ$1,1,1,"Данные"), 1),2)</f>
        <v>553.07000000000005</v>
      </c>
      <c r="CA22" s="128">
        <f ca="1">(BY22-BY21)*CA$10</f>
        <v>0</v>
      </c>
      <c r="CB22" s="264">
        <f ca="1">(BZ22-BZ21)*CA$10</f>
        <v>0</v>
      </c>
      <c r="CC22" s="349">
        <f ca="1">ROUND(INDIRECT(ADDRESS(Данные!$A14,CC$1,1,1,"Данные"), 1),2)</f>
        <v>999.28</v>
      </c>
      <c r="CD22" s="129">
        <f ca="1">ROUND(INDIRECT(ADDRESS(Данные!$A14,CD$1,1,1,"Данные"), 1),2)</f>
        <v>0</v>
      </c>
      <c r="CE22" s="128">
        <f ca="1">(CC22-CC21)*CE$10</f>
        <v>17.999999999983629</v>
      </c>
      <c r="CF22" s="264">
        <f ca="1">(CD22-CD21)*CE$10</f>
        <v>0</v>
      </c>
      <c r="CG22" s="349">
        <f ca="1">ROUND(INDIRECT(ADDRESS(Данные!$A14,CG$1,1,1,"Данные"), 1),2)</f>
        <v>0</v>
      </c>
      <c r="CH22" s="129">
        <f ca="1">ROUND(INDIRECT(ADDRESS(Данные!$A14,CH$1,1,1,"Данные"), 1),2)</f>
        <v>0</v>
      </c>
      <c r="CI22" s="128">
        <f ca="1">(CG22-CG21)*CI$10</f>
        <v>0</v>
      </c>
      <c r="CJ22" s="264">
        <f ca="1">(CH22-CH21)*CI$10</f>
        <v>0</v>
      </c>
      <c r="CK22" s="349">
        <f ca="1">ROUND(INDIRECT(ADDRESS(Данные!$A14,CK$1,1,1,"Данные"), 1),2)</f>
        <v>167.69</v>
      </c>
      <c r="CL22" s="129">
        <f ca="1">ROUND(INDIRECT(ADDRESS(Данные!$A14,CL$1,1,1,"Данные"), 1),2)</f>
        <v>35.46</v>
      </c>
      <c r="CM22" s="128">
        <f ca="1">(CK22-CK21)*CM$10</f>
        <v>0</v>
      </c>
      <c r="CN22" s="264">
        <f ca="1">(CL22-CL21)*CM$10</f>
        <v>0</v>
      </c>
      <c r="CO22" s="349">
        <f ca="1">ROUND(INDIRECT(ADDRESS(Данные!$A14,CO$1,1,1,"Данные"), 1),2)</f>
        <v>0</v>
      </c>
      <c r="CP22" s="129">
        <f ca="1">ROUND(INDIRECT(ADDRESS(Данные!$A14,CP$1,1,1,"Данные"), 1),2)</f>
        <v>0</v>
      </c>
      <c r="CQ22" s="128">
        <f ca="1">(CO22-CO21)*CQ$10</f>
        <v>0</v>
      </c>
      <c r="CR22" s="264">
        <f ca="1">(CP22-CP21)*CQ$10</f>
        <v>0</v>
      </c>
      <c r="CS22" s="349">
        <f ca="1">ROUND(INDIRECT(ADDRESS(Данные!$A14,CS$1,1,1,"Данные"), 1),2)</f>
        <v>21.9</v>
      </c>
      <c r="CT22" s="129">
        <f ca="1">ROUND(INDIRECT(ADDRESS(Данные!$A14,CT$1,1,1,"Данные"), 1),2)</f>
        <v>158.06</v>
      </c>
      <c r="CU22" s="128">
        <f ca="1">(CS22-CS21)*CU$10</f>
        <v>0</v>
      </c>
      <c r="CV22" s="264">
        <f ca="1">(CT22-CT21)*CU$10</f>
        <v>0</v>
      </c>
      <c r="CW22" s="359">
        <f ca="1">INDIRECT(ADDRESS(Данные!$A14,4,1,1,"Данные"), 1)</f>
        <v>45280.145833333336</v>
      </c>
      <c r="CX22" s="349">
        <f ca="1">ROUND(INDIRECT(ADDRESS(Данные!$A14,CX$1,1,1,"Данные"), 1),2)</f>
        <v>302.10000000000002</v>
      </c>
      <c r="CY22" s="129">
        <f ca="1">ROUND(INDIRECT(ADDRESS(Данные!$A14,CY$1,1,1,"Данные"), 1),2)</f>
        <v>245.63</v>
      </c>
      <c r="CZ22" s="128">
        <f ca="1">(CX22-CX21)*CZ$10</f>
        <v>9.0000000000429736</v>
      </c>
      <c r="DA22" s="264">
        <f ca="1">(CY22-CY21)*CZ$10</f>
        <v>0</v>
      </c>
      <c r="DB22" s="349">
        <f ca="1">ROUND(INDIRECT(ADDRESS(Данные!$A14,DB$1,1,1,"Данные"), 1),2)</f>
        <v>1202.79</v>
      </c>
      <c r="DC22" s="129">
        <f ca="1">ROUND(INDIRECT(ADDRESS(Данные!$A14,DC$1,1,1,"Данные"), 1),2)</f>
        <v>304.92</v>
      </c>
      <c r="DD22" s="128">
        <f ca="1">(DB22-DB21)*DD$10</f>
        <v>23.999999999978172</v>
      </c>
      <c r="DE22" s="264">
        <f ca="1">(DC22-DC21)*DD$10</f>
        <v>0</v>
      </c>
      <c r="DF22" s="349">
        <f ca="1">ROUND(INDIRECT(ADDRESS(Данные!$A14,DF$1,1,1,"Данные"), 1),2)</f>
        <v>154.35</v>
      </c>
      <c r="DG22" s="129">
        <f ca="1">ROUND(INDIRECT(ADDRESS(Данные!$A14,DG$1,1,1,"Данные"), 1),2)</f>
        <v>162.74</v>
      </c>
      <c r="DH22" s="128">
        <f ca="1">(DF22-DF21)*DH$10</f>
        <v>5.999999999994543</v>
      </c>
      <c r="DI22" s="264">
        <f ca="1">(DG22-DG21)*DH$10</f>
        <v>0</v>
      </c>
      <c r="DJ22" s="349"/>
      <c r="DK22" s="129"/>
      <c r="DL22" s="128"/>
      <c r="DM22" s="264"/>
      <c r="DN22" s="349"/>
      <c r="DO22" s="129"/>
      <c r="DP22" s="128"/>
      <c r="DQ22" s="264"/>
      <c r="DR22" s="349"/>
      <c r="DS22" s="129"/>
      <c r="DT22" s="128"/>
      <c r="DU22" s="264"/>
      <c r="DV22" s="362">
        <f t="shared" ca="1" si="0"/>
        <v>45280.145833333336</v>
      </c>
      <c r="DW22" s="365">
        <f t="shared" ca="1" si="1"/>
        <v>383.79999999966344</v>
      </c>
      <c r="DX22" s="365">
        <f t="shared" ca="1" si="2"/>
        <v>37.199999999892839</v>
      </c>
    </row>
    <row r="23" spans="1:128" x14ac:dyDescent="0.2">
      <c r="A23" s="359">
        <f ca="1">INDIRECT(ADDRESS(Данные!$A15,4,1,1,"Данные"), 1)</f>
        <v>45280.166666666664</v>
      </c>
      <c r="B23" s="349">
        <f ca="1">ROUND(INDIRECT(ADDRESS(Данные!$A15,B$1,1,1,"Данные"), 1),2)</f>
        <v>4809.08</v>
      </c>
      <c r="C23" s="129">
        <f ca="1">ROUND(INDIRECT(ADDRESS(Данные!$A15,C$1,1,1,"Данные"), 1),2)</f>
        <v>1216.68</v>
      </c>
      <c r="D23" s="128">
        <f ca="1">(B23-B21)*D$10</f>
        <v>57.999999999992724</v>
      </c>
      <c r="E23" s="264">
        <f ca="1">(C23-C21)*D$10</f>
        <v>7.999999999992724</v>
      </c>
      <c r="F23" s="349">
        <f ca="1">ROUND(INDIRECT(ADDRESS(Данные!$A15,F$1,1,1,"Данные"), 1),2)</f>
        <v>180.83</v>
      </c>
      <c r="G23" s="129">
        <f ca="1">ROUND(INDIRECT(ADDRESS(Данные!$A15,G$1,1,1,"Данные"), 1),2)</f>
        <v>235.1</v>
      </c>
      <c r="H23" s="128">
        <f ca="1">(F23-F21)*H$10</f>
        <v>0</v>
      </c>
      <c r="I23" s="264">
        <f ca="1">(G23-G21)*H$10</f>
        <v>0</v>
      </c>
      <c r="J23" s="349">
        <f ca="1">ROUND(INDIRECT(ADDRESS(Данные!$A15,J$1,1,1,"Данные"), 1),2)</f>
        <v>0</v>
      </c>
      <c r="K23" s="129">
        <f ca="1">ROUND(INDIRECT(ADDRESS(Данные!$A15,K$1,1,1,"Данные"), 1),2)</f>
        <v>0</v>
      </c>
      <c r="L23" s="128">
        <f ca="1">(J23-J21)*L$10</f>
        <v>0</v>
      </c>
      <c r="M23" s="264">
        <f ca="1">(K23-K21)*L$10</f>
        <v>0</v>
      </c>
      <c r="N23" s="349">
        <f ca="1">ROUND(INDIRECT(ADDRESS(Данные!$A15,N$1,1,1,"Данные"), 1),2)</f>
        <v>4026.68</v>
      </c>
      <c r="O23" s="129">
        <f ca="1">ROUND(INDIRECT(ADDRESS(Данные!$A15,O$1,1,1,"Данные"), 1),2)</f>
        <v>2042.32</v>
      </c>
      <c r="P23" s="128">
        <f ca="1">(N23-N21)*P$10</f>
        <v>219.99999999934516</v>
      </c>
      <c r="Q23" s="264">
        <f ca="1">(O23-O21)*P$10</f>
        <v>39.99999999996362</v>
      </c>
      <c r="R23" s="349">
        <f ca="1">ROUND(INDIRECT(ADDRESS(Данные!$A15,R$1,1,1,"Данные"), 1),2)</f>
        <v>5660.47</v>
      </c>
      <c r="S23" s="129">
        <f ca="1">ROUND(INDIRECT(ADDRESS(Данные!$A15,S$1,1,1,"Данные"), 1),2)</f>
        <v>2271.4299999999998</v>
      </c>
      <c r="T23" s="128">
        <f ca="1">(R23-R21)*T$10</f>
        <v>46.80000000003929</v>
      </c>
      <c r="U23" s="264">
        <f ca="1">(S23-S21)*T$10</f>
        <v>10.799999999908323</v>
      </c>
      <c r="V23" s="349">
        <f ca="1">ROUND(INDIRECT(ADDRESS(Данные!$A15,V$1,1,1,"Данные"), 1),2)</f>
        <v>7909.89</v>
      </c>
      <c r="W23" s="129">
        <f ca="1">ROUND(INDIRECT(ADDRESS(Данные!$A15,W$1,1,1,"Данные"), 1),2)</f>
        <v>643.03</v>
      </c>
      <c r="X23" s="128">
        <f ca="1">(V23-V21)*X$10</f>
        <v>226.80000000003929</v>
      </c>
      <c r="Y23" s="264">
        <f ca="1">(W23-W21)*X$10</f>
        <v>7.1999999999934516</v>
      </c>
      <c r="Z23" s="359">
        <f ca="1">INDIRECT(ADDRESS(Данные!$A15,4,1,1,"Данные"), 1)</f>
        <v>45280.166666666664</v>
      </c>
      <c r="AA23" s="349">
        <f ca="1">ROUND(INDIRECT(ADDRESS(Данные!$A15,AA$1,1,1,"Данные"), 1),2)</f>
        <v>0</v>
      </c>
      <c r="AB23" s="129">
        <f ca="1">ROUND(INDIRECT(ADDRESS(Данные!$A15,AB$1,1,1,"Данные"), 1),2)</f>
        <v>0</v>
      </c>
      <c r="AC23" s="128">
        <f ca="1">(AA23-AA21)*AC$10</f>
        <v>0</v>
      </c>
      <c r="AD23" s="264">
        <f ca="1">(AB23-AB21)*AC$10</f>
        <v>0</v>
      </c>
      <c r="AE23" s="349">
        <f ca="1">ROUND(INDIRECT(ADDRESS(Данные!$A15,AE$1,1,1,"Данные"), 1),2)</f>
        <v>0</v>
      </c>
      <c r="AF23" s="129">
        <f ca="1">ROUND(INDIRECT(ADDRESS(Данные!$A15,AF$1,1,1,"Данные"), 1),2)</f>
        <v>0</v>
      </c>
      <c r="AG23" s="128">
        <f ca="1">(AE23-AE21)*AG$10</f>
        <v>0</v>
      </c>
      <c r="AH23" s="264">
        <f ca="1">(AF23-AF21)*AG$10</f>
        <v>0</v>
      </c>
      <c r="AI23" s="349">
        <f ca="1">ROUND(INDIRECT(ADDRESS(Данные!$A15,AI$1,1,1,"Данные"), 1),2)</f>
        <v>16.78</v>
      </c>
      <c r="AJ23" s="129">
        <f ca="1">ROUND(INDIRECT(ADDRESS(Данные!$A15,AJ$1,1,1,"Данные"), 1),2)</f>
        <v>4.21</v>
      </c>
      <c r="AK23" s="128">
        <f ca="1">(AI23-AI21)*AK$10</f>
        <v>0</v>
      </c>
      <c r="AL23" s="264">
        <f ca="1">(AJ23-AJ21)*AK$10</f>
        <v>0</v>
      </c>
      <c r="AM23" s="349">
        <f ca="1">ROUND(INDIRECT(ADDRESS(Данные!$A15,AM$1,1,1,"Данные"), 1),2)</f>
        <v>0</v>
      </c>
      <c r="AN23" s="129">
        <f ca="1">ROUND(INDIRECT(ADDRESS(Данные!$A15,AN$1,1,1,"Данные"), 1),2)</f>
        <v>0</v>
      </c>
      <c r="AO23" s="128">
        <f ca="1">(AM23-AM21)*AO$10</f>
        <v>0</v>
      </c>
      <c r="AP23" s="264">
        <f ca="1">(AN23-AN21)*AO$10</f>
        <v>0</v>
      </c>
      <c r="AQ23" s="349">
        <f ca="1">ROUND(INDIRECT(ADDRESS(Данные!$A15,AQ$1,1,1,"Данные"), 1),2)</f>
        <v>874.6</v>
      </c>
      <c r="AR23" s="129">
        <f ca="1">ROUND(INDIRECT(ADDRESS(Данные!$A15,AR$1,1,1,"Данные"), 1),2)</f>
        <v>65.260000000000005</v>
      </c>
      <c r="AS23" s="128">
        <f ca="1">(AQ23-AQ21)*AS$10</f>
        <v>60.000000000013642</v>
      </c>
      <c r="AT23" s="264">
        <f ca="1">(AR23-AR21)*AS$10</f>
        <v>6.0000000000030695</v>
      </c>
      <c r="AU23" s="349">
        <f ca="1">ROUND(INDIRECT(ADDRESS(Данные!$A15,AU$1,1,1,"Данные"), 1),2)</f>
        <v>0</v>
      </c>
      <c r="AV23" s="129">
        <f ca="1">ROUND(INDIRECT(ADDRESS(Данные!$A15,AV$1,1,1,"Данные"), 1),2)</f>
        <v>0</v>
      </c>
      <c r="AW23" s="128">
        <f ca="1">(AU23-AU21)*AW$10</f>
        <v>0</v>
      </c>
      <c r="AX23" s="264">
        <f ca="1">(AV23-AV21)*AW$10</f>
        <v>0</v>
      </c>
      <c r="AY23" s="359">
        <f ca="1">INDIRECT(ADDRESS(Данные!$A15,4,1,1,"Данные"), 1)</f>
        <v>45280.166666666664</v>
      </c>
      <c r="AZ23" s="349">
        <f ca="1">ROUND(INDIRECT(ADDRESS(Данные!$A15,AZ$1,1,1,"Данные"), 1),2)</f>
        <v>685.72</v>
      </c>
      <c r="BA23" s="129">
        <f ca="1">ROUND(INDIRECT(ADDRESS(Данные!$A15,BA$1,1,1,"Данные"), 1),2)</f>
        <v>156.38999999999999</v>
      </c>
      <c r="BB23" s="128">
        <f ca="1">(AZ23-AZ21)*BB$10</f>
        <v>12.000000000011823</v>
      </c>
      <c r="BC23" s="264">
        <f ca="1">(BA23-BA21)*BB$10</f>
        <v>1.999999999998181</v>
      </c>
      <c r="BD23" s="349">
        <f ca="1">ROUND(INDIRECT(ADDRESS(Данные!$A15,BD$1,1,1,"Данные"), 1),2)</f>
        <v>455.01</v>
      </c>
      <c r="BE23" s="129">
        <f ca="1">ROUND(INDIRECT(ADDRESS(Данные!$A15,BE$1,1,1,"Данные"), 1),2)</f>
        <v>188.97</v>
      </c>
      <c r="BF23" s="128">
        <f ca="1">(BD23-BD21)*BF$10</f>
        <v>13.999999999998636</v>
      </c>
      <c r="BG23" s="264">
        <f ca="1">(BE23-BE21)*BF$10</f>
        <v>1.999999999998181</v>
      </c>
      <c r="BH23" s="349">
        <f ca="1">ROUND(INDIRECT(ADDRESS(Данные!$A15,BH$1,1,1,"Данные"), 1),2)</f>
        <v>1788.08</v>
      </c>
      <c r="BI23" s="129">
        <f ca="1">ROUND(INDIRECT(ADDRESS(Данные!$A15,BI$1,1,1,"Данные"), 1),2)</f>
        <v>1182.44</v>
      </c>
      <c r="BJ23" s="128">
        <f ca="1">(BH23-BH21)*BJ$10</f>
        <v>0</v>
      </c>
      <c r="BK23" s="264">
        <f ca="1">(BI23-BI21)*BJ$10</f>
        <v>0</v>
      </c>
      <c r="BL23" s="349">
        <f ca="1">ROUND(INDIRECT(ADDRESS(Данные!$A15,BL$1,1,1,"Данные"), 1),2)</f>
        <v>658.1</v>
      </c>
      <c r="BM23" s="129">
        <f ca="1">ROUND(INDIRECT(ADDRESS(Данные!$A15,BM$1,1,1,"Данные"), 1),2)</f>
        <v>95.55</v>
      </c>
      <c r="BN23" s="128">
        <f ca="1">(BL23-BL21)*BN$10</f>
        <v>0</v>
      </c>
      <c r="BO23" s="264">
        <f ca="1">(BM23-BM21)*BN$10</f>
        <v>0</v>
      </c>
      <c r="BP23" s="349">
        <f ca="1">ROUND(INDIRECT(ADDRESS(Данные!$A15,BP$1,1,1,"Данные"), 1),2)</f>
        <v>359.59</v>
      </c>
      <c r="BQ23" s="129">
        <f ca="1">ROUND(INDIRECT(ADDRESS(Данные!$A15,BQ$1,1,1,"Данные"), 1),2)</f>
        <v>0</v>
      </c>
      <c r="BR23" s="128">
        <f ca="1">(BP23-BP21)*BR$10</f>
        <v>0</v>
      </c>
      <c r="BS23" s="264">
        <f ca="1">(BQ23-BQ21)*BR$10</f>
        <v>0</v>
      </c>
      <c r="BT23" s="349">
        <f ca="1">ROUND(INDIRECT(ADDRESS(Данные!$A15,BT$1,1,1,"Данные"), 1),2)</f>
        <v>3698.3</v>
      </c>
      <c r="BU23" s="129">
        <f ca="1">ROUND(INDIRECT(ADDRESS(Данные!$A15,BU$1,1,1,"Данные"), 1),2)</f>
        <v>726.83</v>
      </c>
      <c r="BV23" s="128">
        <f ca="1">(BT23-BT21)*BV$10</f>
        <v>0</v>
      </c>
      <c r="BW23" s="264">
        <f ca="1">(BU23-BU21)*BV$10</f>
        <v>0</v>
      </c>
      <c r="BX23" s="359">
        <f ca="1">INDIRECT(ADDRESS(Данные!$A15,4,1,1,"Данные"), 1)</f>
        <v>45280.166666666664</v>
      </c>
      <c r="BY23" s="349">
        <f ca="1">ROUND(INDIRECT(ADDRESS(Данные!$A15,BY$1,1,1,"Данные"), 1),2)</f>
        <v>849.44</v>
      </c>
      <c r="BZ23" s="129">
        <f ca="1">ROUND(INDIRECT(ADDRESS(Данные!$A15,BZ$1,1,1,"Данные"), 1),2)</f>
        <v>553.07000000000005</v>
      </c>
      <c r="CA23" s="128">
        <f ca="1">(BY23-BY21)*CA$10</f>
        <v>0</v>
      </c>
      <c r="CB23" s="264">
        <f ca="1">(BZ23-BZ21)*CA$10</f>
        <v>0</v>
      </c>
      <c r="CC23" s="349">
        <f ca="1">ROUND(INDIRECT(ADDRESS(Данные!$A15,CC$1,1,1,"Данные"), 1),2)</f>
        <v>999.34</v>
      </c>
      <c r="CD23" s="129">
        <f ca="1">ROUND(INDIRECT(ADDRESS(Данные!$A15,CD$1,1,1,"Данные"), 1),2)</f>
        <v>0</v>
      </c>
      <c r="CE23" s="128">
        <f ca="1">(CC23-CC21)*CE$10</f>
        <v>36.000000000001364</v>
      </c>
      <c r="CF23" s="264">
        <f ca="1">(CD23-CD21)*CE$10</f>
        <v>0</v>
      </c>
      <c r="CG23" s="349">
        <f ca="1">ROUND(INDIRECT(ADDRESS(Данные!$A15,CG$1,1,1,"Данные"), 1),2)</f>
        <v>0</v>
      </c>
      <c r="CH23" s="129">
        <f ca="1">ROUND(INDIRECT(ADDRESS(Данные!$A15,CH$1,1,1,"Данные"), 1),2)</f>
        <v>0</v>
      </c>
      <c r="CI23" s="128">
        <f ca="1">(CG23-CG21)*CI$10</f>
        <v>0</v>
      </c>
      <c r="CJ23" s="264">
        <f ca="1">(CH23-CH21)*CI$10</f>
        <v>0</v>
      </c>
      <c r="CK23" s="349">
        <f ca="1">ROUND(INDIRECT(ADDRESS(Данные!$A15,CK$1,1,1,"Данные"), 1),2)</f>
        <v>167.69</v>
      </c>
      <c r="CL23" s="129">
        <f ca="1">ROUND(INDIRECT(ADDRESS(Данные!$A15,CL$1,1,1,"Данные"), 1),2)</f>
        <v>35.46</v>
      </c>
      <c r="CM23" s="128">
        <f ca="1">(CK23-CK21)*CM$10</f>
        <v>0</v>
      </c>
      <c r="CN23" s="264">
        <f ca="1">(CL23-CL21)*CM$10</f>
        <v>0</v>
      </c>
      <c r="CO23" s="349">
        <f ca="1">ROUND(INDIRECT(ADDRESS(Данные!$A15,CO$1,1,1,"Данные"), 1),2)</f>
        <v>0</v>
      </c>
      <c r="CP23" s="129">
        <f ca="1">ROUND(INDIRECT(ADDRESS(Данные!$A15,CP$1,1,1,"Данные"), 1),2)</f>
        <v>0</v>
      </c>
      <c r="CQ23" s="128">
        <f ca="1">(CO23-CO21)*CQ$10</f>
        <v>0</v>
      </c>
      <c r="CR23" s="264">
        <f ca="1">(CP23-CP21)*CQ$10</f>
        <v>0</v>
      </c>
      <c r="CS23" s="349">
        <f ca="1">ROUND(INDIRECT(ADDRESS(Данные!$A15,CS$1,1,1,"Данные"), 1),2)</f>
        <v>21.9</v>
      </c>
      <c r="CT23" s="129">
        <f ca="1">ROUND(INDIRECT(ADDRESS(Данные!$A15,CT$1,1,1,"Данные"), 1),2)</f>
        <v>158.06</v>
      </c>
      <c r="CU23" s="128">
        <f ca="1">(CS23-CS21)*CU$10</f>
        <v>0</v>
      </c>
      <c r="CV23" s="264">
        <f ca="1">(CT23-CT21)*CU$10</f>
        <v>0</v>
      </c>
      <c r="CW23" s="359">
        <f ca="1">INDIRECT(ADDRESS(Данные!$A15,4,1,1,"Данные"), 1)</f>
        <v>45280.166666666664</v>
      </c>
      <c r="CX23" s="349">
        <f ca="1">ROUND(INDIRECT(ADDRESS(Данные!$A15,CX$1,1,1,"Данные"), 1),2)</f>
        <v>302.11</v>
      </c>
      <c r="CY23" s="129">
        <f ca="1">ROUND(INDIRECT(ADDRESS(Данные!$A15,CY$1,1,1,"Данные"), 1),2)</f>
        <v>245.63</v>
      </c>
      <c r="CZ23" s="128">
        <f ca="1">(CX23-CX21)*CZ$10</f>
        <v>18.000000000034788</v>
      </c>
      <c r="DA23" s="264">
        <f ca="1">(CY23-CY21)*CZ$10</f>
        <v>0</v>
      </c>
      <c r="DB23" s="349">
        <f ca="1">ROUND(INDIRECT(ADDRESS(Данные!$A15,DB$1,1,1,"Данные"), 1),2)</f>
        <v>1202.8</v>
      </c>
      <c r="DC23" s="129">
        <f ca="1">ROUND(INDIRECT(ADDRESS(Данные!$A15,DC$1,1,1,"Данные"), 1),2)</f>
        <v>304.92</v>
      </c>
      <c r="DD23" s="128">
        <f ca="1">(DB23-DB21)*DD$10</f>
        <v>35.999999999967258</v>
      </c>
      <c r="DE23" s="264">
        <f ca="1">(DC23-DC21)*DD$10</f>
        <v>0</v>
      </c>
      <c r="DF23" s="349">
        <f ca="1">ROUND(INDIRECT(ADDRESS(Данные!$A15,DF$1,1,1,"Данные"), 1),2)</f>
        <v>154.36000000000001</v>
      </c>
      <c r="DG23" s="129">
        <f ca="1">ROUND(INDIRECT(ADDRESS(Данные!$A15,DG$1,1,1,"Данные"), 1),2)</f>
        <v>162.74</v>
      </c>
      <c r="DH23" s="128">
        <f ca="1">(DF23-DF21)*DH$10</f>
        <v>12.000000000006139</v>
      </c>
      <c r="DI23" s="264">
        <f ca="1">(DG23-DG21)*DH$10</f>
        <v>0</v>
      </c>
      <c r="DJ23" s="349"/>
      <c r="DK23" s="129"/>
      <c r="DL23" s="128"/>
      <c r="DM23" s="264"/>
      <c r="DN23" s="349"/>
      <c r="DO23" s="129"/>
      <c r="DP23" s="128"/>
      <c r="DQ23" s="264"/>
      <c r="DR23" s="349"/>
      <c r="DS23" s="129"/>
      <c r="DT23" s="128"/>
      <c r="DU23" s="264"/>
      <c r="DV23" s="362">
        <f t="shared" ca="1" si="0"/>
        <v>45280.166666666664</v>
      </c>
      <c r="DW23" s="365">
        <f t="shared" ca="1" si="1"/>
        <v>739.59999999945012</v>
      </c>
      <c r="DX23" s="365">
        <f t="shared" ca="1" si="2"/>
        <v>75.99999999985755</v>
      </c>
    </row>
    <row r="24" spans="1:128" x14ac:dyDescent="0.2">
      <c r="A24" s="359">
        <f ca="1">INDIRECT(ADDRESS(Данные!$A16,4,1,1,"Данные"), 1)</f>
        <v>45280.1875</v>
      </c>
      <c r="B24" s="349">
        <f ca="1">ROUND(INDIRECT(ADDRESS(Данные!$A16,B$1,1,1,"Данные"), 1),2)</f>
        <v>4809.2299999999996</v>
      </c>
      <c r="C24" s="129">
        <f ca="1">ROUND(INDIRECT(ADDRESS(Данные!$A16,C$1,1,1,"Данные"), 1),2)</f>
        <v>1216.7</v>
      </c>
      <c r="D24" s="128">
        <f ca="1">(B24-B23)*D$10</f>
        <v>29.99999999992724</v>
      </c>
      <c r="E24" s="264">
        <f ca="1">(C24-C23)*D$10</f>
        <v>3.999999999996362</v>
      </c>
      <c r="F24" s="349">
        <f ca="1">ROUND(INDIRECT(ADDRESS(Данные!$A16,F$1,1,1,"Данные"), 1),2)</f>
        <v>180.83</v>
      </c>
      <c r="G24" s="129">
        <f ca="1">ROUND(INDIRECT(ADDRESS(Данные!$A16,G$1,1,1,"Данные"), 1),2)</f>
        <v>235.1</v>
      </c>
      <c r="H24" s="128">
        <f ca="1">(F24-F23)*H$10</f>
        <v>0</v>
      </c>
      <c r="I24" s="264">
        <f ca="1">(G24-G23)*H$10</f>
        <v>0</v>
      </c>
      <c r="J24" s="349">
        <f ca="1">ROUND(INDIRECT(ADDRESS(Данные!$A16,J$1,1,1,"Данные"), 1),2)</f>
        <v>0</v>
      </c>
      <c r="K24" s="129">
        <f ca="1">ROUND(INDIRECT(ADDRESS(Данные!$A16,K$1,1,1,"Данные"), 1),2)</f>
        <v>0</v>
      </c>
      <c r="L24" s="128">
        <f ca="1">(J24-J23)*L$10</f>
        <v>0</v>
      </c>
      <c r="M24" s="264">
        <f ca="1">(K24-K23)*L$10</f>
        <v>0</v>
      </c>
      <c r="N24" s="349">
        <f ca="1">ROUND(INDIRECT(ADDRESS(Данные!$A16,N$1,1,1,"Данные"), 1),2)</f>
        <v>4026.73</v>
      </c>
      <c r="O24" s="129">
        <f ca="1">ROUND(INDIRECT(ADDRESS(Данные!$A16,O$1,1,1,"Данные"), 1),2)</f>
        <v>2042.32</v>
      </c>
      <c r="P24" s="128">
        <f ca="1">(N24-N23)*P$10</f>
        <v>100.0000000003638</v>
      </c>
      <c r="Q24" s="264">
        <f ca="1">(O24-O23)*P$10</f>
        <v>0</v>
      </c>
      <c r="R24" s="349">
        <f ca="1">ROUND(INDIRECT(ADDRESS(Данные!$A16,R$1,1,1,"Данные"), 1),2)</f>
        <v>5660.54</v>
      </c>
      <c r="S24" s="129">
        <f ca="1">ROUND(INDIRECT(ADDRESS(Данные!$A16,S$1,1,1,"Данные"), 1),2)</f>
        <v>2271.44</v>
      </c>
      <c r="T24" s="128">
        <f ca="1">(R24-R23)*T$10</f>
        <v>25.199999999895226</v>
      </c>
      <c r="U24" s="264">
        <f ca="1">(S24-S23)*T$10</f>
        <v>3.6000000000785803</v>
      </c>
      <c r="V24" s="349">
        <f ca="1">ROUND(INDIRECT(ADDRESS(Данные!$A16,V$1,1,1,"Данные"), 1),2)</f>
        <v>7910.2</v>
      </c>
      <c r="W24" s="129">
        <f ca="1">ROUND(INDIRECT(ADDRESS(Данные!$A16,W$1,1,1,"Данные"), 1),2)</f>
        <v>643.04999999999995</v>
      </c>
      <c r="X24" s="128">
        <f ca="1">(V24-V23)*X$10</f>
        <v>111.59999999981665</v>
      </c>
      <c r="Y24" s="264">
        <f ca="1">(W24-W23)*X$10</f>
        <v>7.1999999999934516</v>
      </c>
      <c r="Z24" s="359">
        <f ca="1">INDIRECT(ADDRESS(Данные!$A16,4,1,1,"Данные"), 1)</f>
        <v>45280.1875</v>
      </c>
      <c r="AA24" s="349">
        <f ca="1">ROUND(INDIRECT(ADDRESS(Данные!$A16,AA$1,1,1,"Данные"), 1),2)</f>
        <v>0</v>
      </c>
      <c r="AB24" s="129">
        <f ca="1">ROUND(INDIRECT(ADDRESS(Данные!$A16,AB$1,1,1,"Данные"), 1),2)</f>
        <v>0</v>
      </c>
      <c r="AC24" s="128">
        <f ca="1">(AA24-AA23)*AC$10</f>
        <v>0</v>
      </c>
      <c r="AD24" s="264">
        <f ca="1">(AB24-AB23)*AC$10</f>
        <v>0</v>
      </c>
      <c r="AE24" s="349">
        <f ca="1">ROUND(INDIRECT(ADDRESS(Данные!$A16,AE$1,1,1,"Данные"), 1),2)</f>
        <v>0</v>
      </c>
      <c r="AF24" s="129">
        <f ca="1">ROUND(INDIRECT(ADDRESS(Данные!$A16,AF$1,1,1,"Данные"), 1),2)</f>
        <v>0</v>
      </c>
      <c r="AG24" s="128">
        <f ca="1">(AE24-AE23)*AG$10</f>
        <v>0</v>
      </c>
      <c r="AH24" s="264">
        <f ca="1">(AF24-AF23)*AG$10</f>
        <v>0</v>
      </c>
      <c r="AI24" s="349">
        <f ca="1">ROUND(INDIRECT(ADDRESS(Данные!$A16,AI$1,1,1,"Данные"), 1),2)</f>
        <v>16.78</v>
      </c>
      <c r="AJ24" s="129">
        <f ca="1">ROUND(INDIRECT(ADDRESS(Данные!$A16,AJ$1,1,1,"Данные"), 1),2)</f>
        <v>4.21</v>
      </c>
      <c r="AK24" s="128">
        <f ca="1">(AI24-AI23)*AK$10</f>
        <v>0</v>
      </c>
      <c r="AL24" s="264">
        <f ca="1">(AJ24-AJ23)*AK$10</f>
        <v>0</v>
      </c>
      <c r="AM24" s="349">
        <f ca="1">ROUND(INDIRECT(ADDRESS(Данные!$A16,AM$1,1,1,"Данные"), 1),2)</f>
        <v>0</v>
      </c>
      <c r="AN24" s="129">
        <f ca="1">ROUND(INDIRECT(ADDRESS(Данные!$A16,AN$1,1,1,"Данные"), 1),2)</f>
        <v>0</v>
      </c>
      <c r="AO24" s="128">
        <f ca="1">(AM24-AM23)*AO$10</f>
        <v>0</v>
      </c>
      <c r="AP24" s="264">
        <f ca="1">(AN24-AN23)*AO$10</f>
        <v>0</v>
      </c>
      <c r="AQ24" s="349">
        <f ca="1">ROUND(INDIRECT(ADDRESS(Данные!$A16,AQ$1,1,1,"Данные"), 1),2)</f>
        <v>874.65</v>
      </c>
      <c r="AR24" s="129">
        <f ca="1">ROUND(INDIRECT(ADDRESS(Данные!$A16,AR$1,1,1,"Данные"), 1),2)</f>
        <v>65.27</v>
      </c>
      <c r="AS24" s="128">
        <f ca="1">(AQ24-AQ23)*AS$10</f>
        <v>29.999999999972715</v>
      </c>
      <c r="AT24" s="264">
        <f ca="1">(AR24-AR23)*AS$10</f>
        <v>5.999999999994543</v>
      </c>
      <c r="AU24" s="349">
        <f ca="1">ROUND(INDIRECT(ADDRESS(Данные!$A16,AU$1,1,1,"Данные"), 1),2)</f>
        <v>0</v>
      </c>
      <c r="AV24" s="129">
        <f ca="1">ROUND(INDIRECT(ADDRESS(Данные!$A16,AV$1,1,1,"Данные"), 1),2)</f>
        <v>0</v>
      </c>
      <c r="AW24" s="128">
        <f ca="1">(AU24-AU23)*AW$10</f>
        <v>0</v>
      </c>
      <c r="AX24" s="264">
        <f ca="1">(AV24-AV23)*AW$10</f>
        <v>0</v>
      </c>
      <c r="AY24" s="359">
        <f ca="1">INDIRECT(ADDRESS(Данные!$A16,4,1,1,"Данные"), 1)</f>
        <v>45280.1875</v>
      </c>
      <c r="AZ24" s="349">
        <f ca="1">ROUND(INDIRECT(ADDRESS(Данные!$A16,AZ$1,1,1,"Данные"), 1),2)</f>
        <v>685.75</v>
      </c>
      <c r="BA24" s="129">
        <f ca="1">ROUND(INDIRECT(ADDRESS(Данные!$A16,BA$1,1,1,"Данные"), 1),2)</f>
        <v>156.4</v>
      </c>
      <c r="BB24" s="128">
        <f ca="1">(AZ24-AZ23)*BB$10</f>
        <v>5.999999999994543</v>
      </c>
      <c r="BC24" s="264">
        <f ca="1">(BA24-BA23)*BB$10</f>
        <v>2.0000000000038654</v>
      </c>
      <c r="BD24" s="349">
        <f ca="1">ROUND(INDIRECT(ADDRESS(Данные!$A16,BD$1,1,1,"Данные"), 1),2)</f>
        <v>455.04</v>
      </c>
      <c r="BE24" s="129">
        <f ca="1">ROUND(INDIRECT(ADDRESS(Данные!$A16,BE$1,1,1,"Данные"), 1),2)</f>
        <v>188.98</v>
      </c>
      <c r="BF24" s="128">
        <f ca="1">(BD24-BD23)*BF$10</f>
        <v>6.0000000000059117</v>
      </c>
      <c r="BG24" s="264">
        <f ca="1">(BE24-BE23)*BF$10</f>
        <v>1.999999999998181</v>
      </c>
      <c r="BH24" s="349">
        <f ca="1">ROUND(INDIRECT(ADDRESS(Данные!$A16,BH$1,1,1,"Данные"), 1),2)</f>
        <v>1788.08</v>
      </c>
      <c r="BI24" s="129">
        <f ca="1">ROUND(INDIRECT(ADDRESS(Данные!$A16,BI$1,1,1,"Данные"), 1),2)</f>
        <v>1182.44</v>
      </c>
      <c r="BJ24" s="128">
        <f ca="1">(BH24-BH23)*BJ$10</f>
        <v>0</v>
      </c>
      <c r="BK24" s="264">
        <f ca="1">(BI24-BI23)*BJ$10</f>
        <v>0</v>
      </c>
      <c r="BL24" s="349">
        <f ca="1">ROUND(INDIRECT(ADDRESS(Данные!$A16,BL$1,1,1,"Данные"), 1),2)</f>
        <v>658.1</v>
      </c>
      <c r="BM24" s="129">
        <f ca="1">ROUND(INDIRECT(ADDRESS(Данные!$A16,BM$1,1,1,"Данные"), 1),2)</f>
        <v>95.55</v>
      </c>
      <c r="BN24" s="128">
        <f ca="1">(BL24-BL23)*BN$10</f>
        <v>0</v>
      </c>
      <c r="BO24" s="264">
        <f ca="1">(BM24-BM23)*BN$10</f>
        <v>0</v>
      </c>
      <c r="BP24" s="349">
        <f ca="1">ROUND(INDIRECT(ADDRESS(Данные!$A16,BP$1,1,1,"Данные"), 1),2)</f>
        <v>359.59</v>
      </c>
      <c r="BQ24" s="129">
        <f ca="1">ROUND(INDIRECT(ADDRESS(Данные!$A16,BQ$1,1,1,"Данные"), 1),2)</f>
        <v>0</v>
      </c>
      <c r="BR24" s="128">
        <f ca="1">(BP24-BP23)*BR$10</f>
        <v>0</v>
      </c>
      <c r="BS24" s="264">
        <f ca="1">(BQ24-BQ23)*BR$10</f>
        <v>0</v>
      </c>
      <c r="BT24" s="349">
        <f ca="1">ROUND(INDIRECT(ADDRESS(Данные!$A16,BT$1,1,1,"Данные"), 1),2)</f>
        <v>3698.3</v>
      </c>
      <c r="BU24" s="129">
        <f ca="1">ROUND(INDIRECT(ADDRESS(Данные!$A16,BU$1,1,1,"Данные"), 1),2)</f>
        <v>726.83</v>
      </c>
      <c r="BV24" s="128">
        <f ca="1">(BT24-BT23)*BV$10</f>
        <v>0</v>
      </c>
      <c r="BW24" s="264">
        <f ca="1">(BU24-BU23)*BV$10</f>
        <v>0</v>
      </c>
      <c r="BX24" s="359">
        <f ca="1">INDIRECT(ADDRESS(Данные!$A16,4,1,1,"Данные"), 1)</f>
        <v>45280.1875</v>
      </c>
      <c r="BY24" s="349">
        <f ca="1">ROUND(INDIRECT(ADDRESS(Данные!$A16,BY$1,1,1,"Данные"), 1),2)</f>
        <v>849.44</v>
      </c>
      <c r="BZ24" s="129">
        <f ca="1">ROUND(INDIRECT(ADDRESS(Данные!$A16,BZ$1,1,1,"Данные"), 1),2)</f>
        <v>553.07000000000005</v>
      </c>
      <c r="CA24" s="128">
        <f ca="1">(BY24-BY23)*CA$10</f>
        <v>0</v>
      </c>
      <c r="CB24" s="264">
        <f ca="1">(BZ24-BZ23)*CA$10</f>
        <v>0</v>
      </c>
      <c r="CC24" s="349">
        <f ca="1">ROUND(INDIRECT(ADDRESS(Данные!$A16,CC$1,1,1,"Данные"), 1),2)</f>
        <v>999.4</v>
      </c>
      <c r="CD24" s="129">
        <f ca="1">ROUND(INDIRECT(ADDRESS(Данные!$A16,CD$1,1,1,"Данные"), 1),2)</f>
        <v>0</v>
      </c>
      <c r="CE24" s="128">
        <f ca="1">(CC24-CC23)*CE$10</f>
        <v>17.999999999983629</v>
      </c>
      <c r="CF24" s="264">
        <f ca="1">(CD24-CD23)*CE$10</f>
        <v>0</v>
      </c>
      <c r="CG24" s="349">
        <f ca="1">ROUND(INDIRECT(ADDRESS(Данные!$A16,CG$1,1,1,"Данные"), 1),2)</f>
        <v>0</v>
      </c>
      <c r="CH24" s="129">
        <f ca="1">ROUND(INDIRECT(ADDRESS(Данные!$A16,CH$1,1,1,"Данные"), 1),2)</f>
        <v>0</v>
      </c>
      <c r="CI24" s="128">
        <f ca="1">(CG24-CG23)*CI$10</f>
        <v>0</v>
      </c>
      <c r="CJ24" s="264">
        <f ca="1">(CH24-CH23)*CI$10</f>
        <v>0</v>
      </c>
      <c r="CK24" s="349">
        <f ca="1">ROUND(INDIRECT(ADDRESS(Данные!$A16,CK$1,1,1,"Данные"), 1),2)</f>
        <v>167.69</v>
      </c>
      <c r="CL24" s="129">
        <f ca="1">ROUND(INDIRECT(ADDRESS(Данные!$A16,CL$1,1,1,"Данные"), 1),2)</f>
        <v>35.46</v>
      </c>
      <c r="CM24" s="128">
        <f ca="1">(CK24-CK23)*CM$10</f>
        <v>0</v>
      </c>
      <c r="CN24" s="264">
        <f ca="1">(CL24-CL23)*CM$10</f>
        <v>0</v>
      </c>
      <c r="CO24" s="349">
        <f ca="1">ROUND(INDIRECT(ADDRESS(Данные!$A16,CO$1,1,1,"Данные"), 1),2)</f>
        <v>0</v>
      </c>
      <c r="CP24" s="129">
        <f ca="1">ROUND(INDIRECT(ADDRESS(Данные!$A16,CP$1,1,1,"Данные"), 1),2)</f>
        <v>0</v>
      </c>
      <c r="CQ24" s="128">
        <f ca="1">(CO24-CO23)*CQ$10</f>
        <v>0</v>
      </c>
      <c r="CR24" s="264">
        <f ca="1">(CP24-CP23)*CQ$10</f>
        <v>0</v>
      </c>
      <c r="CS24" s="349">
        <f ca="1">ROUND(INDIRECT(ADDRESS(Данные!$A16,CS$1,1,1,"Данные"), 1),2)</f>
        <v>21.9</v>
      </c>
      <c r="CT24" s="129">
        <f ca="1">ROUND(INDIRECT(ADDRESS(Данные!$A16,CT$1,1,1,"Данные"), 1),2)</f>
        <v>158.06</v>
      </c>
      <c r="CU24" s="128">
        <f ca="1">(CS24-CS23)*CU$10</f>
        <v>0</v>
      </c>
      <c r="CV24" s="264">
        <f ca="1">(CT24-CT23)*CU$10</f>
        <v>0</v>
      </c>
      <c r="CW24" s="359">
        <f ca="1">INDIRECT(ADDRESS(Данные!$A16,4,1,1,"Данные"), 1)</f>
        <v>45280.1875</v>
      </c>
      <c r="CX24" s="349">
        <f ca="1">ROUND(INDIRECT(ADDRESS(Данные!$A16,CX$1,1,1,"Данные"), 1),2)</f>
        <v>302.12</v>
      </c>
      <c r="CY24" s="129">
        <f ca="1">ROUND(INDIRECT(ADDRESS(Данные!$A16,CY$1,1,1,"Данные"), 1),2)</f>
        <v>245.64</v>
      </c>
      <c r="CZ24" s="128">
        <f ca="1">(CX24-CX23)*CZ$10</f>
        <v>8.9999999999918145</v>
      </c>
      <c r="DA24" s="264">
        <f ca="1">(CY24-CY23)*CZ$10</f>
        <v>8.9999999999918145</v>
      </c>
      <c r="DB24" s="349">
        <f ca="1">ROUND(INDIRECT(ADDRESS(Данные!$A16,DB$1,1,1,"Данные"), 1),2)</f>
        <v>1202.82</v>
      </c>
      <c r="DC24" s="129">
        <f ca="1">ROUND(INDIRECT(ADDRESS(Данные!$A16,DC$1,1,1,"Данные"), 1),2)</f>
        <v>304.93</v>
      </c>
      <c r="DD24" s="128">
        <f ca="1">(DB24-DB23)*DD$10</f>
        <v>23.999999999978172</v>
      </c>
      <c r="DE24" s="264">
        <f ca="1">(DC24-DC23)*DD$10</f>
        <v>11.999999999989086</v>
      </c>
      <c r="DF24" s="349">
        <f ca="1">ROUND(INDIRECT(ADDRESS(Данные!$A16,DF$1,1,1,"Данные"), 1),2)</f>
        <v>154.37</v>
      </c>
      <c r="DG24" s="129">
        <f ca="1">ROUND(INDIRECT(ADDRESS(Данные!$A16,DG$1,1,1,"Данные"), 1),2)</f>
        <v>162.75</v>
      </c>
      <c r="DH24" s="128">
        <f ca="1">(DF24-DF23)*DH$10</f>
        <v>5.999999999994543</v>
      </c>
      <c r="DI24" s="264">
        <f ca="1">(DG24-DG23)*DH$10</f>
        <v>5.999999999994543</v>
      </c>
      <c r="DJ24" s="349"/>
      <c r="DK24" s="129"/>
      <c r="DL24" s="128"/>
      <c r="DM24" s="264"/>
      <c r="DN24" s="349"/>
      <c r="DO24" s="129"/>
      <c r="DP24" s="128"/>
      <c r="DQ24" s="264"/>
      <c r="DR24" s="349"/>
      <c r="DS24" s="129"/>
      <c r="DT24" s="128"/>
      <c r="DU24" s="264"/>
      <c r="DV24" s="362">
        <f t="shared" ca="1" si="0"/>
        <v>45280.1875</v>
      </c>
      <c r="DW24" s="365">
        <f t="shared" ca="1" si="1"/>
        <v>365.79999999992424</v>
      </c>
      <c r="DX24" s="365">
        <f t="shared" ca="1" si="2"/>
        <v>51.800000000040427</v>
      </c>
    </row>
    <row r="25" spans="1:128" x14ac:dyDescent="0.2">
      <c r="A25" s="359">
        <f ca="1">INDIRECT(ADDRESS(Данные!$A17,4,1,1,"Данные"), 1)</f>
        <v>45280.208333333336</v>
      </c>
      <c r="B25" s="349">
        <f ca="1">ROUND(INDIRECT(ADDRESS(Данные!$A17,B$1,1,1,"Данные"), 1),2)</f>
        <v>4809.38</v>
      </c>
      <c r="C25" s="129">
        <f ca="1">ROUND(INDIRECT(ADDRESS(Данные!$A17,C$1,1,1,"Данные"), 1),2)</f>
        <v>1216.72</v>
      </c>
      <c r="D25" s="128">
        <f ca="1">(B25-B23)*D$10</f>
        <v>60.00000000003638</v>
      </c>
      <c r="E25" s="264">
        <f ca="1">(C25-C23)*D$10</f>
        <v>7.999999999992724</v>
      </c>
      <c r="F25" s="349">
        <f ca="1">ROUND(INDIRECT(ADDRESS(Данные!$A17,F$1,1,1,"Данные"), 1),2)</f>
        <v>180.83</v>
      </c>
      <c r="G25" s="129">
        <f ca="1">ROUND(INDIRECT(ADDRESS(Данные!$A17,G$1,1,1,"Данные"), 1),2)</f>
        <v>235.1</v>
      </c>
      <c r="H25" s="128">
        <f ca="1">(F25-F23)*H$10</f>
        <v>0</v>
      </c>
      <c r="I25" s="264">
        <f ca="1">(G25-G23)*H$10</f>
        <v>0</v>
      </c>
      <c r="J25" s="349">
        <f ca="1">ROUND(INDIRECT(ADDRESS(Данные!$A17,J$1,1,1,"Данные"), 1),2)</f>
        <v>0</v>
      </c>
      <c r="K25" s="129">
        <f ca="1">ROUND(INDIRECT(ADDRESS(Данные!$A17,K$1,1,1,"Данные"), 1),2)</f>
        <v>0</v>
      </c>
      <c r="L25" s="128">
        <f ca="1">(J25-J23)*L$10</f>
        <v>0</v>
      </c>
      <c r="M25" s="264">
        <f ca="1">(K25-K23)*L$10</f>
        <v>0</v>
      </c>
      <c r="N25" s="349">
        <f ca="1">ROUND(INDIRECT(ADDRESS(Данные!$A17,N$1,1,1,"Данные"), 1),2)</f>
        <v>4026.77</v>
      </c>
      <c r="O25" s="129">
        <f ca="1">ROUND(INDIRECT(ADDRESS(Данные!$A17,O$1,1,1,"Данные"), 1),2)</f>
        <v>2042.32</v>
      </c>
      <c r="P25" s="128">
        <f ca="1">(N25-N23)*P$10</f>
        <v>180.00000000029104</v>
      </c>
      <c r="Q25" s="264">
        <f ca="1">(O25-O23)*P$10</f>
        <v>0</v>
      </c>
      <c r="R25" s="349">
        <f ca="1">ROUND(INDIRECT(ADDRESS(Данные!$A17,R$1,1,1,"Данные"), 1),2)</f>
        <v>5660.6</v>
      </c>
      <c r="S25" s="129">
        <f ca="1">ROUND(INDIRECT(ADDRESS(Данные!$A17,S$1,1,1,"Данные"), 1),2)</f>
        <v>2271.4499999999998</v>
      </c>
      <c r="T25" s="128">
        <f ca="1">(R25-R23)*T$10</f>
        <v>46.80000000003929</v>
      </c>
      <c r="U25" s="264">
        <f ca="1">(S25-S23)*T$10</f>
        <v>7.1999999999934516</v>
      </c>
      <c r="V25" s="349">
        <f ca="1">ROUND(INDIRECT(ADDRESS(Данные!$A17,V$1,1,1,"Данные"), 1),2)</f>
        <v>7910.51</v>
      </c>
      <c r="W25" s="129">
        <f ca="1">ROUND(INDIRECT(ADDRESS(Данные!$A17,W$1,1,1,"Данные"), 1),2)</f>
        <v>643.05999999999995</v>
      </c>
      <c r="X25" s="128">
        <f ca="1">(V25-V23)*X$10</f>
        <v>223.19999999996071</v>
      </c>
      <c r="Y25" s="264">
        <f ca="1">(W25-W23)*X$10</f>
        <v>10.799999999990177</v>
      </c>
      <c r="Z25" s="359">
        <f ca="1">INDIRECT(ADDRESS(Данные!$A17,4,1,1,"Данные"), 1)</f>
        <v>45280.208333333336</v>
      </c>
      <c r="AA25" s="349">
        <f ca="1">ROUND(INDIRECT(ADDRESS(Данные!$A17,AA$1,1,1,"Данные"), 1),2)</f>
        <v>0</v>
      </c>
      <c r="AB25" s="129">
        <f ca="1">ROUND(INDIRECT(ADDRESS(Данные!$A17,AB$1,1,1,"Данные"), 1),2)</f>
        <v>0</v>
      </c>
      <c r="AC25" s="128">
        <f ca="1">(AA25-AA23)*AC$10</f>
        <v>0</v>
      </c>
      <c r="AD25" s="264">
        <f ca="1">(AB25-AB23)*AC$10</f>
        <v>0</v>
      </c>
      <c r="AE25" s="349">
        <f ca="1">ROUND(INDIRECT(ADDRESS(Данные!$A17,AE$1,1,1,"Данные"), 1),2)</f>
        <v>0</v>
      </c>
      <c r="AF25" s="129">
        <f ca="1">ROUND(INDIRECT(ADDRESS(Данные!$A17,AF$1,1,1,"Данные"), 1),2)</f>
        <v>0</v>
      </c>
      <c r="AG25" s="128">
        <f ca="1">(AE25-AE23)*AG$10</f>
        <v>0</v>
      </c>
      <c r="AH25" s="264">
        <f ca="1">(AF25-AF23)*AG$10</f>
        <v>0</v>
      </c>
      <c r="AI25" s="349">
        <f ca="1">ROUND(INDIRECT(ADDRESS(Данные!$A17,AI$1,1,1,"Данные"), 1),2)</f>
        <v>16.78</v>
      </c>
      <c r="AJ25" s="129">
        <f ca="1">ROUND(INDIRECT(ADDRESS(Данные!$A17,AJ$1,1,1,"Данные"), 1),2)</f>
        <v>4.21</v>
      </c>
      <c r="AK25" s="128">
        <f ca="1">(AI25-AI23)*AK$10</f>
        <v>0</v>
      </c>
      <c r="AL25" s="264">
        <f ca="1">(AJ25-AJ23)*AK$10</f>
        <v>0</v>
      </c>
      <c r="AM25" s="349">
        <f ca="1">ROUND(INDIRECT(ADDRESS(Данные!$A17,AM$1,1,1,"Данные"), 1),2)</f>
        <v>0</v>
      </c>
      <c r="AN25" s="129">
        <f ca="1">ROUND(INDIRECT(ADDRESS(Данные!$A17,AN$1,1,1,"Данные"), 1),2)</f>
        <v>0</v>
      </c>
      <c r="AO25" s="128">
        <f ca="1">(AM25-AM23)*AO$10</f>
        <v>0</v>
      </c>
      <c r="AP25" s="264">
        <f ca="1">(AN25-AN23)*AO$10</f>
        <v>0</v>
      </c>
      <c r="AQ25" s="349">
        <f ca="1">ROUND(INDIRECT(ADDRESS(Данные!$A17,AQ$1,1,1,"Данные"), 1),2)</f>
        <v>874.7</v>
      </c>
      <c r="AR25" s="129">
        <f ca="1">ROUND(INDIRECT(ADDRESS(Данные!$A17,AR$1,1,1,"Данные"), 1),2)</f>
        <v>65.28</v>
      </c>
      <c r="AS25" s="128">
        <f ca="1">(AQ25-AQ23)*AS$10</f>
        <v>60.000000000013642</v>
      </c>
      <c r="AT25" s="264">
        <f ca="1">(AR25-AR23)*AS$10</f>
        <v>11.999999999997613</v>
      </c>
      <c r="AU25" s="349">
        <f ca="1">ROUND(INDIRECT(ADDRESS(Данные!$A17,AU$1,1,1,"Данные"), 1),2)</f>
        <v>0</v>
      </c>
      <c r="AV25" s="129">
        <f ca="1">ROUND(INDIRECT(ADDRESS(Данные!$A17,AV$1,1,1,"Данные"), 1),2)</f>
        <v>0</v>
      </c>
      <c r="AW25" s="128">
        <f ca="1">(AU25-AU23)*AW$10</f>
        <v>0</v>
      </c>
      <c r="AX25" s="264">
        <f ca="1">(AV25-AV23)*AW$10</f>
        <v>0</v>
      </c>
      <c r="AY25" s="359">
        <f ca="1">INDIRECT(ADDRESS(Данные!$A17,4,1,1,"Данные"), 1)</f>
        <v>45280.208333333336</v>
      </c>
      <c r="AZ25" s="349">
        <f ca="1">ROUND(INDIRECT(ADDRESS(Данные!$A17,AZ$1,1,1,"Данные"), 1),2)</f>
        <v>685.78</v>
      </c>
      <c r="BA25" s="129">
        <f ca="1">ROUND(INDIRECT(ADDRESS(Данные!$A17,BA$1,1,1,"Данные"), 1),2)</f>
        <v>156.4</v>
      </c>
      <c r="BB25" s="128">
        <f ca="1">(AZ25-AZ23)*BB$10</f>
        <v>11.999999999989086</v>
      </c>
      <c r="BC25" s="264">
        <f ca="1">(BA25-BA23)*BB$10</f>
        <v>2.0000000000038654</v>
      </c>
      <c r="BD25" s="349">
        <f ca="1">ROUND(INDIRECT(ADDRESS(Данные!$A17,BD$1,1,1,"Данные"), 1),2)</f>
        <v>455.07</v>
      </c>
      <c r="BE25" s="129">
        <f ca="1">ROUND(INDIRECT(ADDRESS(Данные!$A17,BE$1,1,1,"Данные"), 1),2)</f>
        <v>188.99</v>
      </c>
      <c r="BF25" s="128">
        <f ca="1">(BD25-BD23)*BF$10</f>
        <v>12.000000000000455</v>
      </c>
      <c r="BG25" s="264">
        <f ca="1">(BE25-BE23)*BF$10</f>
        <v>4.0000000000020464</v>
      </c>
      <c r="BH25" s="349">
        <f ca="1">ROUND(INDIRECT(ADDRESS(Данные!$A17,BH$1,1,1,"Данные"), 1),2)</f>
        <v>1788.08</v>
      </c>
      <c r="BI25" s="129">
        <f ca="1">ROUND(INDIRECT(ADDRESS(Данные!$A17,BI$1,1,1,"Данные"), 1),2)</f>
        <v>1182.44</v>
      </c>
      <c r="BJ25" s="128">
        <f ca="1">(BH25-BH23)*BJ$10</f>
        <v>0</v>
      </c>
      <c r="BK25" s="264">
        <f ca="1">(BI25-BI23)*BJ$10</f>
        <v>0</v>
      </c>
      <c r="BL25" s="349">
        <f ca="1">ROUND(INDIRECT(ADDRESS(Данные!$A17,BL$1,1,1,"Данные"), 1),2)</f>
        <v>658.1</v>
      </c>
      <c r="BM25" s="129">
        <f ca="1">ROUND(INDIRECT(ADDRESS(Данные!$A17,BM$1,1,1,"Данные"), 1),2)</f>
        <v>95.55</v>
      </c>
      <c r="BN25" s="128">
        <f ca="1">(BL25-BL23)*BN$10</f>
        <v>0</v>
      </c>
      <c r="BO25" s="264">
        <f ca="1">(BM25-BM23)*BN$10</f>
        <v>0</v>
      </c>
      <c r="BP25" s="349">
        <f ca="1">ROUND(INDIRECT(ADDRESS(Данные!$A17,BP$1,1,1,"Данные"), 1),2)</f>
        <v>359.59</v>
      </c>
      <c r="BQ25" s="129">
        <f ca="1">ROUND(INDIRECT(ADDRESS(Данные!$A17,BQ$1,1,1,"Данные"), 1),2)</f>
        <v>0</v>
      </c>
      <c r="BR25" s="128">
        <f ca="1">(BP25-BP23)*BR$10</f>
        <v>0</v>
      </c>
      <c r="BS25" s="264">
        <f ca="1">(BQ25-BQ23)*BR$10</f>
        <v>0</v>
      </c>
      <c r="BT25" s="349">
        <f ca="1">ROUND(INDIRECT(ADDRESS(Данные!$A17,BT$1,1,1,"Данные"), 1),2)</f>
        <v>3698.3</v>
      </c>
      <c r="BU25" s="129">
        <f ca="1">ROUND(INDIRECT(ADDRESS(Данные!$A17,BU$1,1,1,"Данные"), 1),2)</f>
        <v>726.83</v>
      </c>
      <c r="BV25" s="128">
        <f ca="1">(BT25-BT23)*BV$10</f>
        <v>0</v>
      </c>
      <c r="BW25" s="264">
        <f ca="1">(BU25-BU23)*BV$10</f>
        <v>0</v>
      </c>
      <c r="BX25" s="359">
        <f ca="1">INDIRECT(ADDRESS(Данные!$A17,4,1,1,"Данные"), 1)</f>
        <v>45280.208333333336</v>
      </c>
      <c r="BY25" s="349">
        <f ca="1">ROUND(INDIRECT(ADDRESS(Данные!$A17,BY$1,1,1,"Данные"), 1),2)</f>
        <v>849.44</v>
      </c>
      <c r="BZ25" s="129">
        <f ca="1">ROUND(INDIRECT(ADDRESS(Данные!$A17,BZ$1,1,1,"Данные"), 1),2)</f>
        <v>553.07000000000005</v>
      </c>
      <c r="CA25" s="128">
        <f ca="1">(BY25-BY23)*CA$10</f>
        <v>0</v>
      </c>
      <c r="CB25" s="264">
        <f ca="1">(BZ25-BZ23)*CA$10</f>
        <v>0</v>
      </c>
      <c r="CC25" s="349">
        <f ca="1">ROUND(INDIRECT(ADDRESS(Данные!$A17,CC$1,1,1,"Данные"), 1),2)</f>
        <v>999.46</v>
      </c>
      <c r="CD25" s="129">
        <f ca="1">ROUND(INDIRECT(ADDRESS(Данные!$A17,CD$1,1,1,"Данные"), 1),2)</f>
        <v>0</v>
      </c>
      <c r="CE25" s="128">
        <f ca="1">(CC25-CC23)*CE$10</f>
        <v>36.000000000001364</v>
      </c>
      <c r="CF25" s="264">
        <f ca="1">(CD25-CD23)*CE$10</f>
        <v>0</v>
      </c>
      <c r="CG25" s="349">
        <f ca="1">ROUND(INDIRECT(ADDRESS(Данные!$A17,CG$1,1,1,"Данные"), 1),2)</f>
        <v>0</v>
      </c>
      <c r="CH25" s="129">
        <f ca="1">ROUND(INDIRECT(ADDRESS(Данные!$A17,CH$1,1,1,"Данные"), 1),2)</f>
        <v>0</v>
      </c>
      <c r="CI25" s="128">
        <f ca="1">(CG25-CG23)*CI$10</f>
        <v>0</v>
      </c>
      <c r="CJ25" s="264">
        <f ca="1">(CH25-CH23)*CI$10</f>
        <v>0</v>
      </c>
      <c r="CK25" s="349">
        <f ca="1">ROUND(INDIRECT(ADDRESS(Данные!$A17,CK$1,1,1,"Данные"), 1),2)</f>
        <v>167.69</v>
      </c>
      <c r="CL25" s="129">
        <f ca="1">ROUND(INDIRECT(ADDRESS(Данные!$A17,CL$1,1,1,"Данные"), 1),2)</f>
        <v>35.46</v>
      </c>
      <c r="CM25" s="128">
        <f ca="1">(CK25-CK23)*CM$10</f>
        <v>0</v>
      </c>
      <c r="CN25" s="264">
        <f ca="1">(CL25-CL23)*CM$10</f>
        <v>0</v>
      </c>
      <c r="CO25" s="349">
        <f ca="1">ROUND(INDIRECT(ADDRESS(Данные!$A17,CO$1,1,1,"Данные"), 1),2)</f>
        <v>0</v>
      </c>
      <c r="CP25" s="129">
        <f ca="1">ROUND(INDIRECT(ADDRESS(Данные!$A17,CP$1,1,1,"Данные"), 1),2)</f>
        <v>0</v>
      </c>
      <c r="CQ25" s="128">
        <f ca="1">(CO25-CO23)*CQ$10</f>
        <v>0</v>
      </c>
      <c r="CR25" s="264">
        <f ca="1">(CP25-CP23)*CQ$10</f>
        <v>0</v>
      </c>
      <c r="CS25" s="349">
        <f ca="1">ROUND(INDIRECT(ADDRESS(Данные!$A17,CS$1,1,1,"Данные"), 1),2)</f>
        <v>21.9</v>
      </c>
      <c r="CT25" s="129">
        <f ca="1">ROUND(INDIRECT(ADDRESS(Данные!$A17,CT$1,1,1,"Данные"), 1),2)</f>
        <v>158.06</v>
      </c>
      <c r="CU25" s="128">
        <f ca="1">(CS25-CS23)*CU$10</f>
        <v>0</v>
      </c>
      <c r="CV25" s="264">
        <f ca="1">(CT25-CT23)*CU$10</f>
        <v>0</v>
      </c>
      <c r="CW25" s="359">
        <f ca="1">INDIRECT(ADDRESS(Данные!$A17,4,1,1,"Данные"), 1)</f>
        <v>45280.208333333336</v>
      </c>
      <c r="CX25" s="349">
        <f ca="1">ROUND(INDIRECT(ADDRESS(Данные!$A17,CX$1,1,1,"Данные"), 1),2)</f>
        <v>302.13</v>
      </c>
      <c r="CY25" s="129">
        <f ca="1">ROUND(INDIRECT(ADDRESS(Данные!$A17,CY$1,1,1,"Данные"), 1),2)</f>
        <v>245.64</v>
      </c>
      <c r="CZ25" s="128">
        <f ca="1">(CX25-CX23)*CZ$10</f>
        <v>17.999999999983629</v>
      </c>
      <c r="DA25" s="264">
        <f ca="1">(CY25-CY23)*CZ$10</f>
        <v>8.9999999999918145</v>
      </c>
      <c r="DB25" s="349">
        <f ca="1">ROUND(INDIRECT(ADDRESS(Данные!$A17,DB$1,1,1,"Данные"), 1),2)</f>
        <v>1202.83</v>
      </c>
      <c r="DC25" s="129">
        <f ca="1">ROUND(INDIRECT(ADDRESS(Данные!$A17,DC$1,1,1,"Данные"), 1),2)</f>
        <v>304.93</v>
      </c>
      <c r="DD25" s="128">
        <f ca="1">(DB25-DB23)*DD$10</f>
        <v>35.999999999967258</v>
      </c>
      <c r="DE25" s="264">
        <f ca="1">(DC25-DC23)*DD$10</f>
        <v>11.999999999989086</v>
      </c>
      <c r="DF25" s="349">
        <f ca="1">ROUND(INDIRECT(ADDRESS(Данные!$A17,DF$1,1,1,"Данные"), 1),2)</f>
        <v>154.37</v>
      </c>
      <c r="DG25" s="129">
        <f ca="1">ROUND(INDIRECT(ADDRESS(Данные!$A17,DG$1,1,1,"Данные"), 1),2)</f>
        <v>162.75</v>
      </c>
      <c r="DH25" s="128">
        <f ca="1">(DF25-DF23)*DH$10</f>
        <v>5.999999999994543</v>
      </c>
      <c r="DI25" s="264">
        <f ca="1">(DG25-DG23)*DH$10</f>
        <v>5.999999999994543</v>
      </c>
      <c r="DJ25" s="349"/>
      <c r="DK25" s="129"/>
      <c r="DL25" s="128"/>
      <c r="DM25" s="264"/>
      <c r="DN25" s="349"/>
      <c r="DO25" s="129"/>
      <c r="DP25" s="128"/>
      <c r="DQ25" s="264"/>
      <c r="DR25" s="349"/>
      <c r="DS25" s="129"/>
      <c r="DT25" s="128"/>
      <c r="DU25" s="264"/>
      <c r="DV25" s="362">
        <f t="shared" ca="1" si="0"/>
        <v>45280.208333333336</v>
      </c>
      <c r="DW25" s="365">
        <f t="shared" ca="1" si="1"/>
        <v>690.0000000002774</v>
      </c>
      <c r="DX25" s="365">
        <f t="shared" ca="1" si="2"/>
        <v>70.999999999955321</v>
      </c>
    </row>
    <row r="26" spans="1:128" x14ac:dyDescent="0.2">
      <c r="A26" s="359">
        <f ca="1">INDIRECT(ADDRESS(Данные!$A18,4,1,1,"Данные"), 1)</f>
        <v>45280.229166666664</v>
      </c>
      <c r="B26" s="349">
        <f ca="1">ROUND(INDIRECT(ADDRESS(Данные!$A18,B$1,1,1,"Данные"), 1),2)</f>
        <v>4809.53</v>
      </c>
      <c r="C26" s="129">
        <f ca="1">ROUND(INDIRECT(ADDRESS(Данные!$A18,C$1,1,1,"Данные"), 1),2)</f>
        <v>1216.74</v>
      </c>
      <c r="D26" s="128">
        <f ca="1">(B26-B25)*D$10</f>
        <v>29.99999999992724</v>
      </c>
      <c r="E26" s="264">
        <f ca="1">(C26-C25)*D$10</f>
        <v>3.999999999996362</v>
      </c>
      <c r="F26" s="349">
        <f ca="1">ROUND(INDIRECT(ADDRESS(Данные!$A18,F$1,1,1,"Данные"), 1),2)</f>
        <v>180.83</v>
      </c>
      <c r="G26" s="129">
        <f ca="1">ROUND(INDIRECT(ADDRESS(Данные!$A18,G$1,1,1,"Данные"), 1),2)</f>
        <v>235.1</v>
      </c>
      <c r="H26" s="128">
        <f ca="1">(F26-F25)*H$10</f>
        <v>0</v>
      </c>
      <c r="I26" s="264">
        <f ca="1">(G26-G25)*H$10</f>
        <v>0</v>
      </c>
      <c r="J26" s="349">
        <f ca="1">ROUND(INDIRECT(ADDRESS(Данные!$A18,J$1,1,1,"Данные"), 1),2)</f>
        <v>0</v>
      </c>
      <c r="K26" s="129">
        <f ca="1">ROUND(INDIRECT(ADDRESS(Данные!$A18,K$1,1,1,"Данные"), 1),2)</f>
        <v>0</v>
      </c>
      <c r="L26" s="128">
        <f ca="1">(J26-J25)*L$10</f>
        <v>0</v>
      </c>
      <c r="M26" s="264">
        <f ca="1">(K26-K25)*L$10</f>
        <v>0</v>
      </c>
      <c r="N26" s="349">
        <f ca="1">ROUND(INDIRECT(ADDRESS(Данные!$A18,N$1,1,1,"Данные"), 1),2)</f>
        <v>4026.81</v>
      </c>
      <c r="O26" s="129">
        <f ca="1">ROUND(INDIRECT(ADDRESS(Данные!$A18,O$1,1,1,"Данные"), 1),2)</f>
        <v>2042.33</v>
      </c>
      <c r="P26" s="128">
        <f ca="1">(N26-N25)*P$10</f>
        <v>79.99999999992724</v>
      </c>
      <c r="Q26" s="264">
        <f ca="1">(O26-O25)*P$10</f>
        <v>19.99999999998181</v>
      </c>
      <c r="R26" s="349">
        <f ca="1">ROUND(INDIRECT(ADDRESS(Данные!$A18,R$1,1,1,"Данные"), 1),2)</f>
        <v>5660.67</v>
      </c>
      <c r="S26" s="129">
        <f ca="1">ROUND(INDIRECT(ADDRESS(Данные!$A18,S$1,1,1,"Данные"), 1),2)</f>
        <v>2271.46</v>
      </c>
      <c r="T26" s="128">
        <f ca="1">(R26-R25)*T$10</f>
        <v>25.199999999895226</v>
      </c>
      <c r="U26" s="264">
        <f ca="1">(S26-S25)*T$10</f>
        <v>3.6000000000785803</v>
      </c>
      <c r="V26" s="349">
        <f ca="1">ROUND(INDIRECT(ADDRESS(Данные!$A18,V$1,1,1,"Данные"), 1),2)</f>
        <v>7910.82</v>
      </c>
      <c r="W26" s="129">
        <f ca="1">ROUND(INDIRECT(ADDRESS(Данные!$A18,W$1,1,1,"Данные"), 1),2)</f>
        <v>643.08000000000004</v>
      </c>
      <c r="X26" s="128">
        <f ca="1">(V26-V25)*X$10</f>
        <v>111.59999999981665</v>
      </c>
      <c r="Y26" s="264">
        <f ca="1">(W26-W25)*X$10</f>
        <v>7.2000000000343789</v>
      </c>
      <c r="Z26" s="359">
        <f ca="1">INDIRECT(ADDRESS(Данные!$A18,4,1,1,"Данные"), 1)</f>
        <v>45280.229166666664</v>
      </c>
      <c r="AA26" s="349">
        <f ca="1">ROUND(INDIRECT(ADDRESS(Данные!$A18,AA$1,1,1,"Данные"), 1),2)</f>
        <v>0</v>
      </c>
      <c r="AB26" s="129">
        <f ca="1">ROUND(INDIRECT(ADDRESS(Данные!$A18,AB$1,1,1,"Данные"), 1),2)</f>
        <v>0</v>
      </c>
      <c r="AC26" s="128">
        <f ca="1">(AA26-AA25)*AC$10</f>
        <v>0</v>
      </c>
      <c r="AD26" s="264">
        <f ca="1">(AB26-AB25)*AC$10</f>
        <v>0</v>
      </c>
      <c r="AE26" s="349">
        <f ca="1">ROUND(INDIRECT(ADDRESS(Данные!$A18,AE$1,1,1,"Данные"), 1),2)</f>
        <v>0</v>
      </c>
      <c r="AF26" s="129">
        <f ca="1">ROUND(INDIRECT(ADDRESS(Данные!$A18,AF$1,1,1,"Данные"), 1),2)</f>
        <v>0</v>
      </c>
      <c r="AG26" s="128">
        <f ca="1">(AE26-AE25)*AG$10</f>
        <v>0</v>
      </c>
      <c r="AH26" s="264">
        <f ca="1">(AF26-AF25)*AG$10</f>
        <v>0</v>
      </c>
      <c r="AI26" s="349">
        <f ca="1">ROUND(INDIRECT(ADDRESS(Данные!$A18,AI$1,1,1,"Данные"), 1),2)</f>
        <v>16.78</v>
      </c>
      <c r="AJ26" s="129">
        <f ca="1">ROUND(INDIRECT(ADDRESS(Данные!$A18,AJ$1,1,1,"Данные"), 1),2)</f>
        <v>4.21</v>
      </c>
      <c r="AK26" s="128">
        <f ca="1">(AI26-AI25)*AK$10</f>
        <v>0</v>
      </c>
      <c r="AL26" s="264">
        <f ca="1">(AJ26-AJ25)*AK$10</f>
        <v>0</v>
      </c>
      <c r="AM26" s="349">
        <f ca="1">ROUND(INDIRECT(ADDRESS(Данные!$A18,AM$1,1,1,"Данные"), 1),2)</f>
        <v>0</v>
      </c>
      <c r="AN26" s="129">
        <f ca="1">ROUND(INDIRECT(ADDRESS(Данные!$A18,AN$1,1,1,"Данные"), 1),2)</f>
        <v>0</v>
      </c>
      <c r="AO26" s="128">
        <f ca="1">(AM26-AM25)*AO$10</f>
        <v>0</v>
      </c>
      <c r="AP26" s="264">
        <f ca="1">(AN26-AN25)*AO$10</f>
        <v>0</v>
      </c>
      <c r="AQ26" s="349">
        <f ca="1">ROUND(INDIRECT(ADDRESS(Данные!$A18,AQ$1,1,1,"Данные"), 1),2)</f>
        <v>874.75</v>
      </c>
      <c r="AR26" s="129">
        <f ca="1">ROUND(INDIRECT(ADDRESS(Данные!$A18,AR$1,1,1,"Данные"), 1),2)</f>
        <v>65.28</v>
      </c>
      <c r="AS26" s="128">
        <f ca="1">(AQ26-AQ25)*AS$10</f>
        <v>29.999999999972715</v>
      </c>
      <c r="AT26" s="264">
        <f ca="1">(AR26-AR25)*AS$10</f>
        <v>0</v>
      </c>
      <c r="AU26" s="349">
        <f ca="1">ROUND(INDIRECT(ADDRESS(Данные!$A18,AU$1,1,1,"Данные"), 1),2)</f>
        <v>0</v>
      </c>
      <c r="AV26" s="129">
        <f ca="1">ROUND(INDIRECT(ADDRESS(Данные!$A18,AV$1,1,1,"Данные"), 1),2)</f>
        <v>0</v>
      </c>
      <c r="AW26" s="128">
        <f ca="1">(AU26-AU25)*AW$10</f>
        <v>0</v>
      </c>
      <c r="AX26" s="264">
        <f ca="1">(AV26-AV25)*AW$10</f>
        <v>0</v>
      </c>
      <c r="AY26" s="359">
        <f ca="1">INDIRECT(ADDRESS(Данные!$A18,4,1,1,"Данные"), 1)</f>
        <v>45280.229166666664</v>
      </c>
      <c r="AZ26" s="349">
        <f ca="1">ROUND(INDIRECT(ADDRESS(Данные!$A18,AZ$1,1,1,"Данные"), 1),2)</f>
        <v>685.81</v>
      </c>
      <c r="BA26" s="129">
        <f ca="1">ROUND(INDIRECT(ADDRESS(Данные!$A18,BA$1,1,1,"Данные"), 1),2)</f>
        <v>156.41</v>
      </c>
      <c r="BB26" s="128">
        <f ca="1">(AZ26-AZ25)*BB$10</f>
        <v>5.999999999994543</v>
      </c>
      <c r="BC26" s="264">
        <f ca="1">(BA26-BA25)*BB$10</f>
        <v>1.999999999998181</v>
      </c>
      <c r="BD26" s="349">
        <f ca="1">ROUND(INDIRECT(ADDRESS(Данные!$A18,BD$1,1,1,"Данные"), 1),2)</f>
        <v>455.11</v>
      </c>
      <c r="BE26" s="129">
        <f ca="1">ROUND(INDIRECT(ADDRESS(Данные!$A18,BE$1,1,1,"Данные"), 1),2)</f>
        <v>188.99</v>
      </c>
      <c r="BF26" s="128">
        <f ca="1">(BD26-BD25)*BF$10</f>
        <v>8.0000000000040927</v>
      </c>
      <c r="BG26" s="264">
        <f ca="1">(BE26-BE25)*BF$10</f>
        <v>0</v>
      </c>
      <c r="BH26" s="349">
        <f ca="1">ROUND(INDIRECT(ADDRESS(Данные!$A18,BH$1,1,1,"Данные"), 1),2)</f>
        <v>1788.08</v>
      </c>
      <c r="BI26" s="129">
        <f ca="1">ROUND(INDIRECT(ADDRESS(Данные!$A18,BI$1,1,1,"Данные"), 1),2)</f>
        <v>1182.44</v>
      </c>
      <c r="BJ26" s="128">
        <f ca="1">(BH26-BH25)*BJ$10</f>
        <v>0</v>
      </c>
      <c r="BK26" s="264">
        <f ca="1">(BI26-BI25)*BJ$10</f>
        <v>0</v>
      </c>
      <c r="BL26" s="349">
        <f ca="1">ROUND(INDIRECT(ADDRESS(Данные!$A18,BL$1,1,1,"Данные"), 1),2)</f>
        <v>658.1</v>
      </c>
      <c r="BM26" s="129">
        <f ca="1">ROUND(INDIRECT(ADDRESS(Данные!$A18,BM$1,1,1,"Данные"), 1),2)</f>
        <v>95.55</v>
      </c>
      <c r="BN26" s="128">
        <f ca="1">(BL26-BL25)*BN$10</f>
        <v>0</v>
      </c>
      <c r="BO26" s="264">
        <f ca="1">(BM26-BM25)*BN$10</f>
        <v>0</v>
      </c>
      <c r="BP26" s="349">
        <f ca="1">ROUND(INDIRECT(ADDRESS(Данные!$A18,BP$1,1,1,"Данные"), 1),2)</f>
        <v>359.59</v>
      </c>
      <c r="BQ26" s="129">
        <f ca="1">ROUND(INDIRECT(ADDRESS(Данные!$A18,BQ$1,1,1,"Данные"), 1),2)</f>
        <v>0</v>
      </c>
      <c r="BR26" s="128">
        <f ca="1">(BP26-BP25)*BR$10</f>
        <v>0</v>
      </c>
      <c r="BS26" s="264">
        <f ca="1">(BQ26-BQ25)*BR$10</f>
        <v>0</v>
      </c>
      <c r="BT26" s="349">
        <f ca="1">ROUND(INDIRECT(ADDRESS(Данные!$A18,BT$1,1,1,"Данные"), 1),2)</f>
        <v>3698.3</v>
      </c>
      <c r="BU26" s="129">
        <f ca="1">ROUND(INDIRECT(ADDRESS(Данные!$A18,BU$1,1,1,"Данные"), 1),2)</f>
        <v>726.83</v>
      </c>
      <c r="BV26" s="128">
        <f ca="1">(BT26-BT25)*BV$10</f>
        <v>0</v>
      </c>
      <c r="BW26" s="264">
        <f ca="1">(BU26-BU25)*BV$10</f>
        <v>0</v>
      </c>
      <c r="BX26" s="359">
        <f ca="1">INDIRECT(ADDRESS(Данные!$A18,4,1,1,"Данные"), 1)</f>
        <v>45280.229166666664</v>
      </c>
      <c r="BY26" s="349">
        <f ca="1">ROUND(INDIRECT(ADDRESS(Данные!$A18,BY$1,1,1,"Данные"), 1),2)</f>
        <v>849.44</v>
      </c>
      <c r="BZ26" s="129">
        <f ca="1">ROUND(INDIRECT(ADDRESS(Данные!$A18,BZ$1,1,1,"Данные"), 1),2)</f>
        <v>553.07000000000005</v>
      </c>
      <c r="CA26" s="128">
        <f ca="1">(BY26-BY25)*CA$10</f>
        <v>0</v>
      </c>
      <c r="CB26" s="264">
        <f ca="1">(BZ26-BZ25)*CA$10</f>
        <v>0</v>
      </c>
      <c r="CC26" s="349">
        <f ca="1">ROUND(INDIRECT(ADDRESS(Данные!$A18,CC$1,1,1,"Данные"), 1),2)</f>
        <v>999.52</v>
      </c>
      <c r="CD26" s="129">
        <f ca="1">ROUND(INDIRECT(ADDRESS(Данные!$A18,CD$1,1,1,"Данные"), 1),2)</f>
        <v>0</v>
      </c>
      <c r="CE26" s="128">
        <f ca="1">(CC26-CC25)*CE$10</f>
        <v>17.999999999983629</v>
      </c>
      <c r="CF26" s="264">
        <f ca="1">(CD26-CD25)*CE$10</f>
        <v>0</v>
      </c>
      <c r="CG26" s="349">
        <f ca="1">ROUND(INDIRECT(ADDRESS(Данные!$A18,CG$1,1,1,"Данные"), 1),2)</f>
        <v>0</v>
      </c>
      <c r="CH26" s="129">
        <f ca="1">ROUND(INDIRECT(ADDRESS(Данные!$A18,CH$1,1,1,"Данные"), 1),2)</f>
        <v>0</v>
      </c>
      <c r="CI26" s="128">
        <f ca="1">(CG26-CG25)*CI$10</f>
        <v>0</v>
      </c>
      <c r="CJ26" s="264">
        <f ca="1">(CH26-CH25)*CI$10</f>
        <v>0</v>
      </c>
      <c r="CK26" s="349">
        <f ca="1">ROUND(INDIRECT(ADDRESS(Данные!$A18,CK$1,1,1,"Данные"), 1),2)</f>
        <v>167.77</v>
      </c>
      <c r="CL26" s="129">
        <f ca="1">ROUND(INDIRECT(ADDRESS(Данные!$A18,CL$1,1,1,"Данные"), 1),2)</f>
        <v>35.479999999999997</v>
      </c>
      <c r="CM26" s="128">
        <f ca="1">(CK26-CK25)*CM$10</f>
        <v>48.000000000007503</v>
      </c>
      <c r="CN26" s="264">
        <f ca="1">(CL26-CL25)*CM$10</f>
        <v>11.999999999997613</v>
      </c>
      <c r="CO26" s="349">
        <f ca="1">ROUND(INDIRECT(ADDRESS(Данные!$A18,CO$1,1,1,"Данные"), 1),2)</f>
        <v>0</v>
      </c>
      <c r="CP26" s="129">
        <f ca="1">ROUND(INDIRECT(ADDRESS(Данные!$A18,CP$1,1,1,"Данные"), 1),2)</f>
        <v>0</v>
      </c>
      <c r="CQ26" s="128">
        <f ca="1">(CO26-CO25)*CQ$10</f>
        <v>0</v>
      </c>
      <c r="CR26" s="264">
        <f ca="1">(CP26-CP25)*CQ$10</f>
        <v>0</v>
      </c>
      <c r="CS26" s="349">
        <f ca="1">ROUND(INDIRECT(ADDRESS(Данные!$A18,CS$1,1,1,"Данные"), 1),2)</f>
        <v>21.9</v>
      </c>
      <c r="CT26" s="129">
        <f ca="1">ROUND(INDIRECT(ADDRESS(Данные!$A18,CT$1,1,1,"Данные"), 1),2)</f>
        <v>158.06</v>
      </c>
      <c r="CU26" s="128">
        <f ca="1">(CS26-CS25)*CU$10</f>
        <v>0</v>
      </c>
      <c r="CV26" s="264">
        <f ca="1">(CT26-CT25)*CU$10</f>
        <v>0</v>
      </c>
      <c r="CW26" s="359">
        <f ca="1">INDIRECT(ADDRESS(Данные!$A18,4,1,1,"Данные"), 1)</f>
        <v>45280.229166666664</v>
      </c>
      <c r="CX26" s="349">
        <f ca="1">ROUND(INDIRECT(ADDRESS(Данные!$A18,CX$1,1,1,"Данные"), 1),2)</f>
        <v>302.14</v>
      </c>
      <c r="CY26" s="129">
        <f ca="1">ROUND(INDIRECT(ADDRESS(Данные!$A18,CY$1,1,1,"Данные"), 1),2)</f>
        <v>245.64</v>
      </c>
      <c r="CZ26" s="128">
        <f ca="1">(CX26-CX25)*CZ$10</f>
        <v>8.9999999999918145</v>
      </c>
      <c r="DA26" s="264">
        <f ca="1">(CY26-CY25)*CZ$10</f>
        <v>0</v>
      </c>
      <c r="DB26" s="349">
        <f ca="1">ROUND(INDIRECT(ADDRESS(Данные!$A18,DB$1,1,1,"Данные"), 1),2)</f>
        <v>1202.8499999999999</v>
      </c>
      <c r="DC26" s="129">
        <f ca="1">ROUND(INDIRECT(ADDRESS(Данные!$A18,DC$1,1,1,"Данные"), 1),2)</f>
        <v>304.93</v>
      </c>
      <c r="DD26" s="128">
        <f ca="1">(DB26-DB25)*DD$10</f>
        <v>23.999999999978172</v>
      </c>
      <c r="DE26" s="264">
        <f ca="1">(DC26-DC25)*DD$10</f>
        <v>0</v>
      </c>
      <c r="DF26" s="349">
        <f ca="1">ROUND(INDIRECT(ADDRESS(Данные!$A18,DF$1,1,1,"Данные"), 1),2)</f>
        <v>154.38</v>
      </c>
      <c r="DG26" s="129">
        <f ca="1">ROUND(INDIRECT(ADDRESS(Данные!$A18,DG$1,1,1,"Данные"), 1),2)</f>
        <v>162.75</v>
      </c>
      <c r="DH26" s="128">
        <f ca="1">(DF26-DF25)*DH$10</f>
        <v>5.999999999994543</v>
      </c>
      <c r="DI26" s="264">
        <f ca="1">(DG26-DG25)*DH$10</f>
        <v>0</v>
      </c>
      <c r="DJ26" s="349"/>
      <c r="DK26" s="129"/>
      <c r="DL26" s="128"/>
      <c r="DM26" s="264"/>
      <c r="DN26" s="349"/>
      <c r="DO26" s="129"/>
      <c r="DP26" s="128"/>
      <c r="DQ26" s="264"/>
      <c r="DR26" s="349"/>
      <c r="DS26" s="129"/>
      <c r="DT26" s="128"/>
      <c r="DU26" s="264"/>
      <c r="DV26" s="362">
        <f t="shared" ca="1" si="0"/>
        <v>45280.229166666664</v>
      </c>
      <c r="DW26" s="365">
        <f t="shared" ca="1" si="1"/>
        <v>395.79999999949337</v>
      </c>
      <c r="DX26" s="365">
        <f t="shared" ca="1" si="2"/>
        <v>48.800000000086925</v>
      </c>
    </row>
    <row r="27" spans="1:128" x14ac:dyDescent="0.2">
      <c r="A27" s="359">
        <f ca="1">INDIRECT(ADDRESS(Данные!$A19,4,1,1,"Данные"), 1)</f>
        <v>45280.25</v>
      </c>
      <c r="B27" s="349">
        <f ca="1">ROUND(INDIRECT(ADDRESS(Данные!$A19,B$1,1,1,"Данные"), 1),2)</f>
        <v>4809.68</v>
      </c>
      <c r="C27" s="129">
        <f ca="1">ROUND(INDIRECT(ADDRESS(Данные!$A19,C$1,1,1,"Данные"), 1),2)</f>
        <v>1216.76</v>
      </c>
      <c r="D27" s="128">
        <f ca="1">(B27-B25)*D$10</f>
        <v>60.00000000003638</v>
      </c>
      <c r="E27" s="264">
        <f ca="1">(C27-C25)*D$10</f>
        <v>7.999999999992724</v>
      </c>
      <c r="F27" s="349">
        <f ca="1">ROUND(INDIRECT(ADDRESS(Данные!$A19,F$1,1,1,"Данные"), 1),2)</f>
        <v>180.83</v>
      </c>
      <c r="G27" s="129">
        <f ca="1">ROUND(INDIRECT(ADDRESS(Данные!$A19,G$1,1,1,"Данные"), 1),2)</f>
        <v>235.1</v>
      </c>
      <c r="H27" s="128">
        <f ca="1">(F27-F25)*H$10</f>
        <v>0</v>
      </c>
      <c r="I27" s="264">
        <f ca="1">(G27-G25)*H$10</f>
        <v>0</v>
      </c>
      <c r="J27" s="349">
        <f ca="1">ROUND(INDIRECT(ADDRESS(Данные!$A19,J$1,1,1,"Данные"), 1),2)</f>
        <v>0</v>
      </c>
      <c r="K27" s="129">
        <f ca="1">ROUND(INDIRECT(ADDRESS(Данные!$A19,K$1,1,1,"Данные"), 1),2)</f>
        <v>0</v>
      </c>
      <c r="L27" s="128">
        <f ca="1">(J27-J25)*L$10</f>
        <v>0</v>
      </c>
      <c r="M27" s="264">
        <f ca="1">(K27-K25)*L$10</f>
        <v>0</v>
      </c>
      <c r="N27" s="349">
        <f ca="1">ROUND(INDIRECT(ADDRESS(Данные!$A19,N$1,1,1,"Данные"), 1),2)</f>
        <v>4026.87</v>
      </c>
      <c r="O27" s="129">
        <f ca="1">ROUND(INDIRECT(ADDRESS(Данные!$A19,O$1,1,1,"Данные"), 1),2)</f>
        <v>2042.33</v>
      </c>
      <c r="P27" s="128">
        <f ca="1">(N27-N25)*P$10</f>
        <v>199.9999999998181</v>
      </c>
      <c r="Q27" s="264">
        <f ca="1">(O27-O25)*P$10</f>
        <v>19.99999999998181</v>
      </c>
      <c r="R27" s="349">
        <f ca="1">ROUND(INDIRECT(ADDRESS(Данные!$A19,R$1,1,1,"Данные"), 1),2)</f>
        <v>5660.71</v>
      </c>
      <c r="S27" s="129">
        <f ca="1">ROUND(INDIRECT(ADDRESS(Данные!$A19,S$1,1,1,"Данные"), 1),2)</f>
        <v>2271.48</v>
      </c>
      <c r="T27" s="128">
        <f ca="1">(R27-R25)*T$10</f>
        <v>39.599999999882129</v>
      </c>
      <c r="U27" s="264">
        <f ca="1">(S27-S25)*T$10</f>
        <v>10.800000000072032</v>
      </c>
      <c r="V27" s="349">
        <f ca="1">ROUND(INDIRECT(ADDRESS(Данные!$A19,V$1,1,1,"Данные"), 1),2)</f>
        <v>7911.14</v>
      </c>
      <c r="W27" s="129">
        <f ca="1">ROUND(INDIRECT(ADDRESS(Данные!$A19,W$1,1,1,"Данные"), 1),2)</f>
        <v>643.11</v>
      </c>
      <c r="X27" s="128">
        <f ca="1">(V27-V25)*X$10</f>
        <v>226.80000000003929</v>
      </c>
      <c r="Y27" s="264">
        <f ca="1">(W27-W25)*X$10</f>
        <v>18.000000000024556</v>
      </c>
      <c r="Z27" s="359">
        <f ca="1">INDIRECT(ADDRESS(Данные!$A19,4,1,1,"Данные"), 1)</f>
        <v>45280.25</v>
      </c>
      <c r="AA27" s="349">
        <f ca="1">ROUND(INDIRECT(ADDRESS(Данные!$A19,AA$1,1,1,"Данные"), 1),2)</f>
        <v>0</v>
      </c>
      <c r="AB27" s="129">
        <f ca="1">ROUND(INDIRECT(ADDRESS(Данные!$A19,AB$1,1,1,"Данные"), 1),2)</f>
        <v>0</v>
      </c>
      <c r="AC27" s="128">
        <f ca="1">(AA27-AA25)*AC$10</f>
        <v>0</v>
      </c>
      <c r="AD27" s="264">
        <f ca="1">(AB27-AB25)*AC$10</f>
        <v>0</v>
      </c>
      <c r="AE27" s="349">
        <f ca="1">ROUND(INDIRECT(ADDRESS(Данные!$A19,AE$1,1,1,"Данные"), 1),2)</f>
        <v>0</v>
      </c>
      <c r="AF27" s="129">
        <f ca="1">ROUND(INDIRECT(ADDRESS(Данные!$A19,AF$1,1,1,"Данные"), 1),2)</f>
        <v>0</v>
      </c>
      <c r="AG27" s="128">
        <f ca="1">(AE27-AE25)*AG$10</f>
        <v>0</v>
      </c>
      <c r="AH27" s="264">
        <f ca="1">(AF27-AF25)*AG$10</f>
        <v>0</v>
      </c>
      <c r="AI27" s="349">
        <f ca="1">ROUND(INDIRECT(ADDRESS(Данные!$A19,AI$1,1,1,"Данные"), 1),2)</f>
        <v>16.78</v>
      </c>
      <c r="AJ27" s="129">
        <f ca="1">ROUND(INDIRECT(ADDRESS(Данные!$A19,AJ$1,1,1,"Данные"), 1),2)</f>
        <v>4.21</v>
      </c>
      <c r="AK27" s="128">
        <f ca="1">(AI27-AI25)*AK$10</f>
        <v>0</v>
      </c>
      <c r="AL27" s="264">
        <f ca="1">(AJ27-AJ25)*AK$10</f>
        <v>0</v>
      </c>
      <c r="AM27" s="349">
        <f ca="1">ROUND(INDIRECT(ADDRESS(Данные!$A19,AM$1,1,1,"Данные"), 1),2)</f>
        <v>0</v>
      </c>
      <c r="AN27" s="129">
        <f ca="1">ROUND(INDIRECT(ADDRESS(Данные!$A19,AN$1,1,1,"Данные"), 1),2)</f>
        <v>0</v>
      </c>
      <c r="AO27" s="128">
        <f ca="1">(AM27-AM25)*AO$10</f>
        <v>0</v>
      </c>
      <c r="AP27" s="264">
        <f ca="1">(AN27-AN25)*AO$10</f>
        <v>0</v>
      </c>
      <c r="AQ27" s="349">
        <f ca="1">ROUND(INDIRECT(ADDRESS(Данные!$A19,AQ$1,1,1,"Данные"), 1),2)</f>
        <v>874.8</v>
      </c>
      <c r="AR27" s="129">
        <f ca="1">ROUND(INDIRECT(ADDRESS(Данные!$A19,AR$1,1,1,"Данные"), 1),2)</f>
        <v>65.290000000000006</v>
      </c>
      <c r="AS27" s="128">
        <f ca="1">(AQ27-AQ25)*AS$10</f>
        <v>59.99999999994543</v>
      </c>
      <c r="AT27" s="264">
        <f ca="1">(AR27-AR25)*AS$10</f>
        <v>6.0000000000030695</v>
      </c>
      <c r="AU27" s="349">
        <f ca="1">ROUND(INDIRECT(ADDRESS(Данные!$A19,AU$1,1,1,"Данные"), 1),2)</f>
        <v>0</v>
      </c>
      <c r="AV27" s="129">
        <f ca="1">ROUND(INDIRECT(ADDRESS(Данные!$A19,AV$1,1,1,"Данные"), 1),2)</f>
        <v>0</v>
      </c>
      <c r="AW27" s="128">
        <f ca="1">(AU27-AU25)*AW$10</f>
        <v>0</v>
      </c>
      <c r="AX27" s="264">
        <f ca="1">(AV27-AV25)*AW$10</f>
        <v>0</v>
      </c>
      <c r="AY27" s="359">
        <f ca="1">INDIRECT(ADDRESS(Данные!$A19,4,1,1,"Данные"), 1)</f>
        <v>45280.25</v>
      </c>
      <c r="AZ27" s="349">
        <f ca="1">ROUND(INDIRECT(ADDRESS(Данные!$A19,AZ$1,1,1,"Данные"), 1),2)</f>
        <v>685.84</v>
      </c>
      <c r="BA27" s="129">
        <f ca="1">ROUND(INDIRECT(ADDRESS(Данные!$A19,BA$1,1,1,"Данные"), 1),2)</f>
        <v>156.41</v>
      </c>
      <c r="BB27" s="128">
        <f ca="1">(AZ27-AZ25)*BB$10</f>
        <v>12.000000000011823</v>
      </c>
      <c r="BC27" s="264">
        <f ca="1">(BA27-BA25)*BB$10</f>
        <v>1.999999999998181</v>
      </c>
      <c r="BD27" s="349">
        <f ca="1">ROUND(INDIRECT(ADDRESS(Данные!$A19,BD$1,1,1,"Данные"), 1),2)</f>
        <v>455.14</v>
      </c>
      <c r="BE27" s="129">
        <f ca="1">ROUND(INDIRECT(ADDRESS(Данные!$A19,BE$1,1,1,"Данные"), 1),2)</f>
        <v>189</v>
      </c>
      <c r="BF27" s="128">
        <f ca="1">(BD27-BD25)*BF$10</f>
        <v>13.999999999998636</v>
      </c>
      <c r="BG27" s="264">
        <f ca="1">(BE27-BE25)*BF$10</f>
        <v>1.999999999998181</v>
      </c>
      <c r="BH27" s="349">
        <f ca="1">ROUND(INDIRECT(ADDRESS(Данные!$A19,BH$1,1,1,"Данные"), 1),2)</f>
        <v>1788.08</v>
      </c>
      <c r="BI27" s="129">
        <f ca="1">ROUND(INDIRECT(ADDRESS(Данные!$A19,BI$1,1,1,"Данные"), 1),2)</f>
        <v>1182.44</v>
      </c>
      <c r="BJ27" s="128">
        <f ca="1">(BH27-BH25)*BJ$10</f>
        <v>0</v>
      </c>
      <c r="BK27" s="264">
        <f ca="1">(BI27-BI25)*BJ$10</f>
        <v>0</v>
      </c>
      <c r="BL27" s="349">
        <f ca="1">ROUND(INDIRECT(ADDRESS(Данные!$A19,BL$1,1,1,"Данные"), 1),2)</f>
        <v>658.1</v>
      </c>
      <c r="BM27" s="129">
        <f ca="1">ROUND(INDIRECT(ADDRESS(Данные!$A19,BM$1,1,1,"Данные"), 1),2)</f>
        <v>95.55</v>
      </c>
      <c r="BN27" s="128">
        <f ca="1">(BL27-BL25)*BN$10</f>
        <v>0</v>
      </c>
      <c r="BO27" s="264">
        <f ca="1">(BM27-BM25)*BN$10</f>
        <v>0</v>
      </c>
      <c r="BP27" s="349">
        <f ca="1">ROUND(INDIRECT(ADDRESS(Данные!$A19,BP$1,1,1,"Данные"), 1),2)</f>
        <v>359.59</v>
      </c>
      <c r="BQ27" s="129">
        <f ca="1">ROUND(INDIRECT(ADDRESS(Данные!$A19,BQ$1,1,1,"Данные"), 1),2)</f>
        <v>0</v>
      </c>
      <c r="BR27" s="128">
        <f ca="1">(BP27-BP25)*BR$10</f>
        <v>0</v>
      </c>
      <c r="BS27" s="264">
        <f ca="1">(BQ27-BQ25)*BR$10</f>
        <v>0</v>
      </c>
      <c r="BT27" s="349">
        <f ca="1">ROUND(INDIRECT(ADDRESS(Данные!$A19,BT$1,1,1,"Данные"), 1),2)</f>
        <v>3698.3</v>
      </c>
      <c r="BU27" s="129">
        <f ca="1">ROUND(INDIRECT(ADDRESS(Данные!$A19,BU$1,1,1,"Данные"), 1),2)</f>
        <v>726.83</v>
      </c>
      <c r="BV27" s="128">
        <f ca="1">(BT27-BT25)*BV$10</f>
        <v>0</v>
      </c>
      <c r="BW27" s="264">
        <f ca="1">(BU27-BU25)*BV$10</f>
        <v>0</v>
      </c>
      <c r="BX27" s="359">
        <f ca="1">INDIRECT(ADDRESS(Данные!$A19,4,1,1,"Данные"), 1)</f>
        <v>45280.25</v>
      </c>
      <c r="BY27" s="349">
        <f ca="1">ROUND(INDIRECT(ADDRESS(Данные!$A19,BY$1,1,1,"Данные"), 1),2)</f>
        <v>849.44</v>
      </c>
      <c r="BZ27" s="129">
        <f ca="1">ROUND(INDIRECT(ADDRESS(Данные!$A19,BZ$1,1,1,"Данные"), 1),2)</f>
        <v>553.07000000000005</v>
      </c>
      <c r="CA27" s="128">
        <f ca="1">(BY27-BY25)*CA$10</f>
        <v>0</v>
      </c>
      <c r="CB27" s="264">
        <f ca="1">(BZ27-BZ25)*CA$10</f>
        <v>0</v>
      </c>
      <c r="CC27" s="349">
        <f ca="1">ROUND(INDIRECT(ADDRESS(Данные!$A19,CC$1,1,1,"Данные"), 1),2)</f>
        <v>999.58</v>
      </c>
      <c r="CD27" s="129">
        <f ca="1">ROUND(INDIRECT(ADDRESS(Данные!$A19,CD$1,1,1,"Данные"), 1),2)</f>
        <v>0</v>
      </c>
      <c r="CE27" s="128">
        <f ca="1">(CC27-CC25)*CE$10</f>
        <v>36.000000000001364</v>
      </c>
      <c r="CF27" s="264">
        <f ca="1">(CD27-CD25)*CE$10</f>
        <v>0</v>
      </c>
      <c r="CG27" s="349">
        <f ca="1">ROUND(INDIRECT(ADDRESS(Данные!$A19,CG$1,1,1,"Данные"), 1),2)</f>
        <v>0</v>
      </c>
      <c r="CH27" s="129">
        <f ca="1">ROUND(INDIRECT(ADDRESS(Данные!$A19,CH$1,1,1,"Данные"), 1),2)</f>
        <v>0</v>
      </c>
      <c r="CI27" s="128">
        <f ca="1">(CG27-CG25)*CI$10</f>
        <v>0</v>
      </c>
      <c r="CJ27" s="264">
        <f ca="1">(CH27-CH25)*CI$10</f>
        <v>0</v>
      </c>
      <c r="CK27" s="349">
        <f ca="1">ROUND(INDIRECT(ADDRESS(Данные!$A19,CK$1,1,1,"Данные"), 1),2)</f>
        <v>167.86</v>
      </c>
      <c r="CL27" s="129">
        <f ca="1">ROUND(INDIRECT(ADDRESS(Данные!$A19,CL$1,1,1,"Данные"), 1),2)</f>
        <v>35.49</v>
      </c>
      <c r="CM27" s="128">
        <f ca="1">(CK27-CK25)*CM$10</f>
        <v>102.00000000000955</v>
      </c>
      <c r="CN27" s="264">
        <f ca="1">(CL27-CL25)*CM$10</f>
        <v>18.000000000000682</v>
      </c>
      <c r="CO27" s="349">
        <f ca="1">ROUND(INDIRECT(ADDRESS(Данные!$A19,CO$1,1,1,"Данные"), 1),2)</f>
        <v>0</v>
      </c>
      <c r="CP27" s="129">
        <f ca="1">ROUND(INDIRECT(ADDRESS(Данные!$A19,CP$1,1,1,"Данные"), 1),2)</f>
        <v>0</v>
      </c>
      <c r="CQ27" s="128">
        <f ca="1">(CO27-CO25)*CQ$10</f>
        <v>0</v>
      </c>
      <c r="CR27" s="264">
        <f ca="1">(CP27-CP25)*CQ$10</f>
        <v>0</v>
      </c>
      <c r="CS27" s="349">
        <f ca="1">ROUND(INDIRECT(ADDRESS(Данные!$A19,CS$1,1,1,"Данные"), 1),2)</f>
        <v>21.9</v>
      </c>
      <c r="CT27" s="129">
        <f ca="1">ROUND(INDIRECT(ADDRESS(Данные!$A19,CT$1,1,1,"Данные"), 1),2)</f>
        <v>158.06</v>
      </c>
      <c r="CU27" s="128">
        <f ca="1">(CS27-CS25)*CU$10</f>
        <v>0</v>
      </c>
      <c r="CV27" s="264">
        <f ca="1">(CT27-CT25)*CU$10</f>
        <v>0</v>
      </c>
      <c r="CW27" s="359">
        <f ca="1">INDIRECT(ADDRESS(Данные!$A19,4,1,1,"Данные"), 1)</f>
        <v>45280.25</v>
      </c>
      <c r="CX27" s="349">
        <f ca="1">ROUND(INDIRECT(ADDRESS(Данные!$A19,CX$1,1,1,"Данные"), 1),2)</f>
        <v>302.14999999999998</v>
      </c>
      <c r="CY27" s="129">
        <f ca="1">ROUND(INDIRECT(ADDRESS(Данные!$A19,CY$1,1,1,"Данные"), 1),2)</f>
        <v>245.64</v>
      </c>
      <c r="CZ27" s="128">
        <f ca="1">(CX27-CX25)*CZ$10</f>
        <v>17.999999999983629</v>
      </c>
      <c r="DA27" s="264">
        <f ca="1">(CY27-CY25)*CZ$10</f>
        <v>0</v>
      </c>
      <c r="DB27" s="349">
        <f ca="1">ROUND(INDIRECT(ADDRESS(Данные!$A19,DB$1,1,1,"Данные"), 1),2)</f>
        <v>1202.8599999999999</v>
      </c>
      <c r="DC27" s="129">
        <f ca="1">ROUND(INDIRECT(ADDRESS(Данные!$A19,DC$1,1,1,"Данные"), 1),2)</f>
        <v>304.93</v>
      </c>
      <c r="DD27" s="128">
        <f ca="1">(DB27-DB25)*DD$10</f>
        <v>35.999999999967258</v>
      </c>
      <c r="DE27" s="264">
        <f ca="1">(DC27-DC25)*DD$10</f>
        <v>0</v>
      </c>
      <c r="DF27" s="349">
        <f ca="1">ROUND(INDIRECT(ADDRESS(Данные!$A19,DF$1,1,1,"Данные"), 1),2)</f>
        <v>154.38999999999999</v>
      </c>
      <c r="DG27" s="129">
        <f ca="1">ROUND(INDIRECT(ADDRESS(Данные!$A19,DG$1,1,1,"Данные"), 1),2)</f>
        <v>162.75</v>
      </c>
      <c r="DH27" s="128">
        <f ca="1">(DF27-DF25)*DH$10</f>
        <v>11.999999999989086</v>
      </c>
      <c r="DI27" s="264">
        <f ca="1">(DG27-DG25)*DH$10</f>
        <v>0</v>
      </c>
      <c r="DJ27" s="349"/>
      <c r="DK27" s="129"/>
      <c r="DL27" s="128"/>
      <c r="DM27" s="264"/>
      <c r="DN27" s="349"/>
      <c r="DO27" s="129"/>
      <c r="DP27" s="128"/>
      <c r="DQ27" s="264"/>
      <c r="DR27" s="349"/>
      <c r="DS27" s="129"/>
      <c r="DT27" s="128"/>
      <c r="DU27" s="264"/>
      <c r="DV27" s="362">
        <f t="shared" ca="1" si="0"/>
        <v>45280.25</v>
      </c>
      <c r="DW27" s="365">
        <f t="shared" ca="1" si="1"/>
        <v>816.39999999968268</v>
      </c>
      <c r="DX27" s="365">
        <f t="shared" ca="1" si="2"/>
        <v>84.800000000071236</v>
      </c>
    </row>
    <row r="28" spans="1:128" x14ac:dyDescent="0.2">
      <c r="A28" s="359">
        <f ca="1">INDIRECT(ADDRESS(Данные!$A20,4,1,1,"Данные"), 1)</f>
        <v>45280.270833333336</v>
      </c>
      <c r="B28" s="349">
        <f ca="1">ROUND(INDIRECT(ADDRESS(Данные!$A20,B$1,1,1,"Данные"), 1),2)</f>
        <v>4809.83</v>
      </c>
      <c r="C28" s="129">
        <f ca="1">ROUND(INDIRECT(ADDRESS(Данные!$A20,C$1,1,1,"Данные"), 1),2)</f>
        <v>1216.78</v>
      </c>
      <c r="D28" s="128">
        <f ca="1">(B28-B27)*D$10</f>
        <v>29.99999999992724</v>
      </c>
      <c r="E28" s="264">
        <f ca="1">(C28-C27)*D$10</f>
        <v>3.999999999996362</v>
      </c>
      <c r="F28" s="349">
        <f ca="1">ROUND(INDIRECT(ADDRESS(Данные!$A20,F$1,1,1,"Данные"), 1),2)</f>
        <v>180.83</v>
      </c>
      <c r="G28" s="129">
        <f ca="1">ROUND(INDIRECT(ADDRESS(Данные!$A20,G$1,1,1,"Данные"), 1),2)</f>
        <v>235.1</v>
      </c>
      <c r="H28" s="128">
        <f ca="1">(F28-F27)*H$10</f>
        <v>0</v>
      </c>
      <c r="I28" s="264">
        <f ca="1">(G28-G27)*H$10</f>
        <v>0</v>
      </c>
      <c r="J28" s="349">
        <f ca="1">ROUND(INDIRECT(ADDRESS(Данные!$A20,J$1,1,1,"Данные"), 1),2)</f>
        <v>0</v>
      </c>
      <c r="K28" s="129">
        <f ca="1">ROUND(INDIRECT(ADDRESS(Данные!$A20,K$1,1,1,"Данные"), 1),2)</f>
        <v>0</v>
      </c>
      <c r="L28" s="128">
        <f ca="1">(J28-J27)*L$10</f>
        <v>0</v>
      </c>
      <c r="M28" s="264">
        <f ca="1">(K28-K27)*L$10</f>
        <v>0</v>
      </c>
      <c r="N28" s="349">
        <f ca="1">ROUND(INDIRECT(ADDRESS(Данные!$A20,N$1,1,1,"Данные"), 1),2)</f>
        <v>4026.92</v>
      </c>
      <c r="O28" s="129">
        <f ca="1">ROUND(INDIRECT(ADDRESS(Данные!$A20,O$1,1,1,"Данные"), 1),2)</f>
        <v>2042.33</v>
      </c>
      <c r="P28" s="128">
        <f ca="1">(N28-N27)*P$10</f>
        <v>100.0000000003638</v>
      </c>
      <c r="Q28" s="264">
        <f ca="1">(O28-O27)*P$10</f>
        <v>0</v>
      </c>
      <c r="R28" s="349">
        <f ca="1">ROUND(INDIRECT(ADDRESS(Данные!$A20,R$1,1,1,"Данные"), 1),2)</f>
        <v>5660.76</v>
      </c>
      <c r="S28" s="129">
        <f ca="1">ROUND(INDIRECT(ADDRESS(Данные!$A20,S$1,1,1,"Данные"), 1),2)</f>
        <v>2271.4899999999998</v>
      </c>
      <c r="T28" s="128">
        <f ca="1">(R28-R27)*T$10</f>
        <v>18.000000000065484</v>
      </c>
      <c r="U28" s="264">
        <f ca="1">(S28-S27)*T$10</f>
        <v>3.5999999999148713</v>
      </c>
      <c r="V28" s="349">
        <f ca="1">ROUND(INDIRECT(ADDRESS(Данные!$A20,V$1,1,1,"Данные"), 1),2)</f>
        <v>7911.46</v>
      </c>
      <c r="W28" s="129">
        <f ca="1">ROUND(INDIRECT(ADDRESS(Данные!$A20,W$1,1,1,"Данные"), 1),2)</f>
        <v>643.13</v>
      </c>
      <c r="X28" s="128">
        <f ca="1">(V28-V27)*X$10</f>
        <v>115.19999999989523</v>
      </c>
      <c r="Y28" s="264">
        <f ca="1">(W28-W27)*X$10</f>
        <v>7.1999999999934516</v>
      </c>
      <c r="Z28" s="359">
        <f ca="1">INDIRECT(ADDRESS(Данные!$A20,4,1,1,"Данные"), 1)</f>
        <v>45280.270833333336</v>
      </c>
      <c r="AA28" s="349">
        <f ca="1">ROUND(INDIRECT(ADDRESS(Данные!$A20,AA$1,1,1,"Данные"), 1),2)</f>
        <v>0</v>
      </c>
      <c r="AB28" s="129">
        <f ca="1">ROUND(INDIRECT(ADDRESS(Данные!$A20,AB$1,1,1,"Данные"), 1),2)</f>
        <v>0</v>
      </c>
      <c r="AC28" s="128">
        <f ca="1">(AA28-AA27)*AC$10</f>
        <v>0</v>
      </c>
      <c r="AD28" s="264">
        <f ca="1">(AB28-AB27)*AC$10</f>
        <v>0</v>
      </c>
      <c r="AE28" s="349">
        <f ca="1">ROUND(INDIRECT(ADDRESS(Данные!$A20,AE$1,1,1,"Данные"), 1),2)</f>
        <v>0</v>
      </c>
      <c r="AF28" s="129">
        <f ca="1">ROUND(INDIRECT(ADDRESS(Данные!$A20,AF$1,1,1,"Данные"), 1),2)</f>
        <v>0</v>
      </c>
      <c r="AG28" s="128">
        <f ca="1">(AE28-AE27)*AG$10</f>
        <v>0</v>
      </c>
      <c r="AH28" s="264">
        <f ca="1">(AF28-AF27)*AG$10</f>
        <v>0</v>
      </c>
      <c r="AI28" s="349">
        <f ca="1">ROUND(INDIRECT(ADDRESS(Данные!$A20,AI$1,1,1,"Данные"), 1),2)</f>
        <v>16.78</v>
      </c>
      <c r="AJ28" s="129">
        <f ca="1">ROUND(INDIRECT(ADDRESS(Данные!$A20,AJ$1,1,1,"Данные"), 1),2)</f>
        <v>4.21</v>
      </c>
      <c r="AK28" s="128">
        <f ca="1">(AI28-AI27)*AK$10</f>
        <v>0</v>
      </c>
      <c r="AL28" s="264">
        <f ca="1">(AJ28-AJ27)*AK$10</f>
        <v>0</v>
      </c>
      <c r="AM28" s="349">
        <f ca="1">ROUND(INDIRECT(ADDRESS(Данные!$A20,AM$1,1,1,"Данные"), 1),2)</f>
        <v>0</v>
      </c>
      <c r="AN28" s="129">
        <f ca="1">ROUND(INDIRECT(ADDRESS(Данные!$A20,AN$1,1,1,"Данные"), 1),2)</f>
        <v>0</v>
      </c>
      <c r="AO28" s="128">
        <f ca="1">(AM28-AM27)*AO$10</f>
        <v>0</v>
      </c>
      <c r="AP28" s="264">
        <f ca="1">(AN28-AN27)*AO$10</f>
        <v>0</v>
      </c>
      <c r="AQ28" s="349">
        <f ca="1">ROUND(INDIRECT(ADDRESS(Данные!$A20,AQ$1,1,1,"Данные"), 1),2)</f>
        <v>874.85</v>
      </c>
      <c r="AR28" s="129">
        <f ca="1">ROUND(INDIRECT(ADDRESS(Данные!$A20,AR$1,1,1,"Данные"), 1),2)</f>
        <v>65.290000000000006</v>
      </c>
      <c r="AS28" s="128">
        <f ca="1">(AQ28-AQ27)*AS$10</f>
        <v>30.000000000040927</v>
      </c>
      <c r="AT28" s="264">
        <f ca="1">(AR28-AR27)*AS$10</f>
        <v>0</v>
      </c>
      <c r="AU28" s="349">
        <f ca="1">ROUND(INDIRECT(ADDRESS(Данные!$A20,AU$1,1,1,"Данные"), 1),2)</f>
        <v>0</v>
      </c>
      <c r="AV28" s="129">
        <f ca="1">ROUND(INDIRECT(ADDRESS(Данные!$A20,AV$1,1,1,"Данные"), 1),2)</f>
        <v>0</v>
      </c>
      <c r="AW28" s="128">
        <f ca="1">(AU28-AU27)*AW$10</f>
        <v>0</v>
      </c>
      <c r="AX28" s="264">
        <f ca="1">(AV28-AV27)*AW$10</f>
        <v>0</v>
      </c>
      <c r="AY28" s="359">
        <f ca="1">INDIRECT(ADDRESS(Данные!$A20,4,1,1,"Данные"), 1)</f>
        <v>45280.270833333336</v>
      </c>
      <c r="AZ28" s="349">
        <f ca="1">ROUND(INDIRECT(ADDRESS(Данные!$A20,AZ$1,1,1,"Данные"), 1),2)</f>
        <v>685.87</v>
      </c>
      <c r="BA28" s="129">
        <f ca="1">ROUND(INDIRECT(ADDRESS(Данные!$A20,BA$1,1,1,"Данные"), 1),2)</f>
        <v>156.41999999999999</v>
      </c>
      <c r="BB28" s="128">
        <f ca="1">(AZ28-AZ27)*BB$10</f>
        <v>5.999999999994543</v>
      </c>
      <c r="BC28" s="264">
        <f ca="1">(BA28-BA27)*BB$10</f>
        <v>1.999999999998181</v>
      </c>
      <c r="BD28" s="349">
        <f ca="1">ROUND(INDIRECT(ADDRESS(Данные!$A20,BD$1,1,1,"Данные"), 1),2)</f>
        <v>455.17</v>
      </c>
      <c r="BE28" s="129">
        <f ca="1">ROUND(INDIRECT(ADDRESS(Данные!$A20,BE$1,1,1,"Данные"), 1),2)</f>
        <v>189.01</v>
      </c>
      <c r="BF28" s="128">
        <f ca="1">(BD28-BD27)*BF$10</f>
        <v>6.0000000000059117</v>
      </c>
      <c r="BG28" s="264">
        <f ca="1">(BE28-BE27)*BF$10</f>
        <v>1.999999999998181</v>
      </c>
      <c r="BH28" s="349">
        <f ca="1">ROUND(INDIRECT(ADDRESS(Данные!$A20,BH$1,1,1,"Данные"), 1),2)</f>
        <v>1788.08</v>
      </c>
      <c r="BI28" s="129">
        <f ca="1">ROUND(INDIRECT(ADDRESS(Данные!$A20,BI$1,1,1,"Данные"), 1),2)</f>
        <v>1182.44</v>
      </c>
      <c r="BJ28" s="128">
        <f ca="1">(BH28-BH27)*BJ$10</f>
        <v>0</v>
      </c>
      <c r="BK28" s="264">
        <f ca="1">(BI28-BI27)*BJ$10</f>
        <v>0</v>
      </c>
      <c r="BL28" s="349">
        <f ca="1">ROUND(INDIRECT(ADDRESS(Данные!$A20,BL$1,1,1,"Данные"), 1),2)</f>
        <v>658.1</v>
      </c>
      <c r="BM28" s="129">
        <f ca="1">ROUND(INDIRECT(ADDRESS(Данные!$A20,BM$1,1,1,"Данные"), 1),2)</f>
        <v>95.55</v>
      </c>
      <c r="BN28" s="128">
        <f ca="1">(BL28-BL27)*BN$10</f>
        <v>0</v>
      </c>
      <c r="BO28" s="264">
        <f ca="1">(BM28-BM27)*BN$10</f>
        <v>0</v>
      </c>
      <c r="BP28" s="349">
        <f ca="1">ROUND(INDIRECT(ADDRESS(Данные!$A20,BP$1,1,1,"Данные"), 1),2)</f>
        <v>359.59</v>
      </c>
      <c r="BQ28" s="129">
        <f ca="1">ROUND(INDIRECT(ADDRESS(Данные!$A20,BQ$1,1,1,"Данные"), 1),2)</f>
        <v>0</v>
      </c>
      <c r="BR28" s="128">
        <f ca="1">(BP28-BP27)*BR$10</f>
        <v>0</v>
      </c>
      <c r="BS28" s="264">
        <f ca="1">(BQ28-BQ27)*BR$10</f>
        <v>0</v>
      </c>
      <c r="BT28" s="349">
        <f ca="1">ROUND(INDIRECT(ADDRESS(Данные!$A20,BT$1,1,1,"Данные"), 1),2)</f>
        <v>3698.3</v>
      </c>
      <c r="BU28" s="129">
        <f ca="1">ROUND(INDIRECT(ADDRESS(Данные!$A20,BU$1,1,1,"Данные"), 1),2)</f>
        <v>726.83</v>
      </c>
      <c r="BV28" s="128">
        <f ca="1">(BT28-BT27)*BV$10</f>
        <v>0</v>
      </c>
      <c r="BW28" s="264">
        <f ca="1">(BU28-BU27)*BV$10</f>
        <v>0</v>
      </c>
      <c r="BX28" s="359">
        <f ca="1">INDIRECT(ADDRESS(Данные!$A20,4,1,1,"Данные"), 1)</f>
        <v>45280.270833333336</v>
      </c>
      <c r="BY28" s="349">
        <f ca="1">ROUND(INDIRECT(ADDRESS(Данные!$A20,BY$1,1,1,"Данные"), 1),2)</f>
        <v>849.44</v>
      </c>
      <c r="BZ28" s="129">
        <f ca="1">ROUND(INDIRECT(ADDRESS(Данные!$A20,BZ$1,1,1,"Данные"), 1),2)</f>
        <v>553.07000000000005</v>
      </c>
      <c r="CA28" s="128">
        <f ca="1">(BY28-BY27)*CA$10</f>
        <v>0</v>
      </c>
      <c r="CB28" s="264">
        <f ca="1">(BZ28-BZ27)*CA$10</f>
        <v>0</v>
      </c>
      <c r="CC28" s="349">
        <f ca="1">ROUND(INDIRECT(ADDRESS(Данные!$A20,CC$1,1,1,"Данные"), 1),2)</f>
        <v>999.64</v>
      </c>
      <c r="CD28" s="129">
        <f ca="1">ROUND(INDIRECT(ADDRESS(Данные!$A20,CD$1,1,1,"Данные"), 1),2)</f>
        <v>0</v>
      </c>
      <c r="CE28" s="128">
        <f ca="1">(CC28-CC27)*CE$10</f>
        <v>17.999999999983629</v>
      </c>
      <c r="CF28" s="264">
        <f ca="1">(CD28-CD27)*CE$10</f>
        <v>0</v>
      </c>
      <c r="CG28" s="349">
        <f ca="1">ROUND(INDIRECT(ADDRESS(Данные!$A20,CG$1,1,1,"Данные"), 1),2)</f>
        <v>0</v>
      </c>
      <c r="CH28" s="129">
        <f ca="1">ROUND(INDIRECT(ADDRESS(Данные!$A20,CH$1,1,1,"Данные"), 1),2)</f>
        <v>0</v>
      </c>
      <c r="CI28" s="128">
        <f ca="1">(CG28-CG27)*CI$10</f>
        <v>0</v>
      </c>
      <c r="CJ28" s="264">
        <f ca="1">(CH28-CH27)*CI$10</f>
        <v>0</v>
      </c>
      <c r="CK28" s="349">
        <f ca="1">ROUND(INDIRECT(ADDRESS(Данные!$A20,CK$1,1,1,"Данные"), 1),2)</f>
        <v>167.94</v>
      </c>
      <c r="CL28" s="129">
        <f ca="1">ROUND(INDIRECT(ADDRESS(Данные!$A20,CL$1,1,1,"Данные"), 1),2)</f>
        <v>35.5</v>
      </c>
      <c r="CM28" s="128">
        <f ca="1">(CK28-CK27)*CM$10</f>
        <v>47.99999999999045</v>
      </c>
      <c r="CN28" s="264">
        <f ca="1">(CL28-CL27)*CM$10</f>
        <v>5.9999999999988063</v>
      </c>
      <c r="CO28" s="349">
        <f ca="1">ROUND(INDIRECT(ADDRESS(Данные!$A20,CO$1,1,1,"Данные"), 1),2)</f>
        <v>0</v>
      </c>
      <c r="CP28" s="129">
        <f ca="1">ROUND(INDIRECT(ADDRESS(Данные!$A20,CP$1,1,1,"Данные"), 1),2)</f>
        <v>0</v>
      </c>
      <c r="CQ28" s="128">
        <f ca="1">(CO28-CO27)*CQ$10</f>
        <v>0</v>
      </c>
      <c r="CR28" s="264">
        <f ca="1">(CP28-CP27)*CQ$10</f>
        <v>0</v>
      </c>
      <c r="CS28" s="349">
        <f ca="1">ROUND(INDIRECT(ADDRESS(Данные!$A20,CS$1,1,1,"Данные"), 1),2)</f>
        <v>21.9</v>
      </c>
      <c r="CT28" s="129">
        <f ca="1">ROUND(INDIRECT(ADDRESS(Данные!$A20,CT$1,1,1,"Данные"), 1),2)</f>
        <v>158.06</v>
      </c>
      <c r="CU28" s="128">
        <f ca="1">(CS28-CS27)*CU$10</f>
        <v>0</v>
      </c>
      <c r="CV28" s="264">
        <f ca="1">(CT28-CT27)*CU$10</f>
        <v>0</v>
      </c>
      <c r="CW28" s="359">
        <f ca="1">INDIRECT(ADDRESS(Данные!$A20,4,1,1,"Данные"), 1)</f>
        <v>45280.270833333336</v>
      </c>
      <c r="CX28" s="349">
        <f ca="1">ROUND(INDIRECT(ADDRESS(Данные!$A20,CX$1,1,1,"Данные"), 1),2)</f>
        <v>302.16000000000003</v>
      </c>
      <c r="CY28" s="129">
        <f ca="1">ROUND(INDIRECT(ADDRESS(Данные!$A20,CY$1,1,1,"Данные"), 1),2)</f>
        <v>245.64</v>
      </c>
      <c r="CZ28" s="128">
        <f ca="1">(CX28-CX27)*CZ$10</f>
        <v>9.0000000000429736</v>
      </c>
      <c r="DA28" s="264">
        <f ca="1">(CY28-CY27)*CZ$10</f>
        <v>0</v>
      </c>
      <c r="DB28" s="349">
        <f ca="1">ROUND(INDIRECT(ADDRESS(Данные!$A20,DB$1,1,1,"Данные"), 1),2)</f>
        <v>1202.8800000000001</v>
      </c>
      <c r="DC28" s="129">
        <f ca="1">ROUND(INDIRECT(ADDRESS(Данные!$A20,DC$1,1,1,"Данные"), 1),2)</f>
        <v>304.93</v>
      </c>
      <c r="DD28" s="128">
        <f ca="1">(DB28-DB27)*DD$10</f>
        <v>24.000000000251021</v>
      </c>
      <c r="DE28" s="264">
        <f ca="1">(DC28-DC27)*DD$10</f>
        <v>0</v>
      </c>
      <c r="DF28" s="349">
        <f ca="1">ROUND(INDIRECT(ADDRESS(Данные!$A20,DF$1,1,1,"Данные"), 1),2)</f>
        <v>154.4</v>
      </c>
      <c r="DG28" s="129">
        <f ca="1">ROUND(INDIRECT(ADDRESS(Данные!$A20,DG$1,1,1,"Данные"), 1),2)</f>
        <v>162.75</v>
      </c>
      <c r="DH28" s="128">
        <f ca="1">(DF28-DF27)*DH$10</f>
        <v>6.0000000000115961</v>
      </c>
      <c r="DI28" s="264">
        <f ca="1">(DG28-DG27)*DH$10</f>
        <v>0</v>
      </c>
      <c r="DJ28" s="349"/>
      <c r="DK28" s="129"/>
      <c r="DL28" s="128"/>
      <c r="DM28" s="264"/>
      <c r="DN28" s="349"/>
      <c r="DO28" s="129"/>
      <c r="DP28" s="128"/>
      <c r="DQ28" s="264"/>
      <c r="DR28" s="349"/>
      <c r="DS28" s="129"/>
      <c r="DT28" s="128"/>
      <c r="DU28" s="264"/>
      <c r="DV28" s="362">
        <f t="shared" ca="1" si="0"/>
        <v>45280.270833333336</v>
      </c>
      <c r="DW28" s="365">
        <f t="shared" ca="1" si="1"/>
        <v>410.2000000005728</v>
      </c>
      <c r="DX28" s="365">
        <f t="shared" ca="1" si="2"/>
        <v>24.799999999899853</v>
      </c>
    </row>
    <row r="29" spans="1:128" x14ac:dyDescent="0.2">
      <c r="A29" s="359">
        <f ca="1">INDIRECT(ADDRESS(Данные!$A21,4,1,1,"Данные"), 1)</f>
        <v>45280.291666666664</v>
      </c>
      <c r="B29" s="349">
        <f ca="1">ROUND(INDIRECT(ADDRESS(Данные!$A21,B$1,1,1,"Данные"), 1),2)</f>
        <v>4809.9799999999996</v>
      </c>
      <c r="C29" s="129">
        <f ca="1">ROUND(INDIRECT(ADDRESS(Данные!$A21,C$1,1,1,"Данные"), 1),2)</f>
        <v>1216.79</v>
      </c>
      <c r="D29" s="128">
        <f ca="1">(B29-B27)*D$10</f>
        <v>59.999999999854481</v>
      </c>
      <c r="E29" s="264">
        <f ca="1">(C29-C27)*D$10</f>
        <v>5.999999999994543</v>
      </c>
      <c r="F29" s="349">
        <f ca="1">ROUND(INDIRECT(ADDRESS(Данные!$A21,F$1,1,1,"Данные"), 1),2)</f>
        <v>180.83</v>
      </c>
      <c r="G29" s="129">
        <f ca="1">ROUND(INDIRECT(ADDRESS(Данные!$A21,G$1,1,1,"Данные"), 1),2)</f>
        <v>235.1</v>
      </c>
      <c r="H29" s="128">
        <f ca="1">(F29-F27)*H$10</f>
        <v>0</v>
      </c>
      <c r="I29" s="264">
        <f ca="1">(G29-G27)*H$10</f>
        <v>0</v>
      </c>
      <c r="J29" s="349">
        <f ca="1">ROUND(INDIRECT(ADDRESS(Данные!$A21,J$1,1,1,"Данные"), 1),2)</f>
        <v>0</v>
      </c>
      <c r="K29" s="129">
        <f ca="1">ROUND(INDIRECT(ADDRESS(Данные!$A21,K$1,1,1,"Данные"), 1),2)</f>
        <v>0</v>
      </c>
      <c r="L29" s="128">
        <f ca="1">(J29-J27)*L$10</f>
        <v>0</v>
      </c>
      <c r="M29" s="264">
        <f ca="1">(K29-K27)*L$10</f>
        <v>0</v>
      </c>
      <c r="N29" s="349">
        <f ca="1">ROUND(INDIRECT(ADDRESS(Данные!$A21,N$1,1,1,"Данные"), 1),2)</f>
        <v>4026.97</v>
      </c>
      <c r="O29" s="129">
        <f ca="1">ROUND(INDIRECT(ADDRESS(Данные!$A21,O$1,1,1,"Данные"), 1),2)</f>
        <v>2042.34</v>
      </c>
      <c r="P29" s="128">
        <f ca="1">(N29-N27)*P$10</f>
        <v>199.9999999998181</v>
      </c>
      <c r="Q29" s="264">
        <f ca="1">(O29-O27)*P$10</f>
        <v>19.99999999998181</v>
      </c>
      <c r="R29" s="349">
        <f ca="1">ROUND(INDIRECT(ADDRESS(Данные!$A21,R$1,1,1,"Данные"), 1),2)</f>
        <v>5660.8</v>
      </c>
      <c r="S29" s="129">
        <f ca="1">ROUND(INDIRECT(ADDRESS(Данные!$A21,S$1,1,1,"Данные"), 1),2)</f>
        <v>2271.5</v>
      </c>
      <c r="T29" s="128">
        <f ca="1">(R29-R27)*T$10</f>
        <v>32.400000000052387</v>
      </c>
      <c r="U29" s="264">
        <f ca="1">(S29-S27)*T$10</f>
        <v>7.1999999999934516</v>
      </c>
      <c r="V29" s="349">
        <f ca="1">ROUND(INDIRECT(ADDRESS(Данные!$A21,V$1,1,1,"Данные"), 1),2)</f>
        <v>7911.79</v>
      </c>
      <c r="W29" s="129">
        <f ca="1">ROUND(INDIRECT(ADDRESS(Данные!$A21,W$1,1,1,"Данные"), 1),2)</f>
        <v>643.15</v>
      </c>
      <c r="X29" s="128">
        <f ca="1">(V29-V27)*X$10</f>
        <v>233.99999999986903</v>
      </c>
      <c r="Y29" s="264">
        <f ca="1">(W29-W27)*X$10</f>
        <v>14.399999999986903</v>
      </c>
      <c r="Z29" s="359">
        <f ca="1">INDIRECT(ADDRESS(Данные!$A21,4,1,1,"Данные"), 1)</f>
        <v>45280.291666666664</v>
      </c>
      <c r="AA29" s="349">
        <f ca="1">ROUND(INDIRECT(ADDRESS(Данные!$A21,AA$1,1,1,"Данные"), 1),2)</f>
        <v>0</v>
      </c>
      <c r="AB29" s="129">
        <f ca="1">ROUND(INDIRECT(ADDRESS(Данные!$A21,AB$1,1,1,"Данные"), 1),2)</f>
        <v>0</v>
      </c>
      <c r="AC29" s="128">
        <f ca="1">(AA29-AA27)*AC$10</f>
        <v>0</v>
      </c>
      <c r="AD29" s="264">
        <f ca="1">(AB29-AB27)*AC$10</f>
        <v>0</v>
      </c>
      <c r="AE29" s="349">
        <f ca="1">ROUND(INDIRECT(ADDRESS(Данные!$A21,AE$1,1,1,"Данные"), 1),2)</f>
        <v>0</v>
      </c>
      <c r="AF29" s="129">
        <f ca="1">ROUND(INDIRECT(ADDRESS(Данные!$A21,AF$1,1,1,"Данные"), 1),2)</f>
        <v>0</v>
      </c>
      <c r="AG29" s="128">
        <f ca="1">(AE29-AE27)*AG$10</f>
        <v>0</v>
      </c>
      <c r="AH29" s="264">
        <f ca="1">(AF29-AF27)*AG$10</f>
        <v>0</v>
      </c>
      <c r="AI29" s="349">
        <f ca="1">ROUND(INDIRECT(ADDRESS(Данные!$A21,AI$1,1,1,"Данные"), 1),2)</f>
        <v>16.78</v>
      </c>
      <c r="AJ29" s="129">
        <f ca="1">ROUND(INDIRECT(ADDRESS(Данные!$A21,AJ$1,1,1,"Данные"), 1),2)</f>
        <v>4.21</v>
      </c>
      <c r="AK29" s="128">
        <f ca="1">(AI29-AI27)*AK$10</f>
        <v>0</v>
      </c>
      <c r="AL29" s="264">
        <f ca="1">(AJ29-AJ27)*AK$10</f>
        <v>0</v>
      </c>
      <c r="AM29" s="349">
        <f ca="1">ROUND(INDIRECT(ADDRESS(Данные!$A21,AM$1,1,1,"Данные"), 1),2)</f>
        <v>0</v>
      </c>
      <c r="AN29" s="129">
        <f ca="1">ROUND(INDIRECT(ADDRESS(Данные!$A21,AN$1,1,1,"Данные"), 1),2)</f>
        <v>0</v>
      </c>
      <c r="AO29" s="128">
        <f ca="1">(AM29-AM27)*AO$10</f>
        <v>0</v>
      </c>
      <c r="AP29" s="264">
        <f ca="1">(AN29-AN27)*AO$10</f>
        <v>0</v>
      </c>
      <c r="AQ29" s="349">
        <f ca="1">ROUND(INDIRECT(ADDRESS(Данные!$A21,AQ$1,1,1,"Данные"), 1),2)</f>
        <v>874.9</v>
      </c>
      <c r="AR29" s="129">
        <f ca="1">ROUND(INDIRECT(ADDRESS(Данные!$A21,AR$1,1,1,"Данные"), 1),2)</f>
        <v>65.290000000000006</v>
      </c>
      <c r="AS29" s="128">
        <f ca="1">(AQ29-AQ27)*AS$10</f>
        <v>60.000000000013642</v>
      </c>
      <c r="AT29" s="264">
        <f ca="1">(AR29-AR27)*AS$10</f>
        <v>0</v>
      </c>
      <c r="AU29" s="349">
        <f ca="1">ROUND(INDIRECT(ADDRESS(Данные!$A21,AU$1,1,1,"Данные"), 1),2)</f>
        <v>0</v>
      </c>
      <c r="AV29" s="129">
        <f ca="1">ROUND(INDIRECT(ADDRESS(Данные!$A21,AV$1,1,1,"Данные"), 1),2)</f>
        <v>0</v>
      </c>
      <c r="AW29" s="128">
        <f ca="1">(AU29-AU27)*AW$10</f>
        <v>0</v>
      </c>
      <c r="AX29" s="264">
        <f ca="1">(AV29-AV27)*AW$10</f>
        <v>0</v>
      </c>
      <c r="AY29" s="359">
        <f ca="1">INDIRECT(ADDRESS(Данные!$A21,4,1,1,"Данные"), 1)</f>
        <v>45280.291666666664</v>
      </c>
      <c r="AZ29" s="349">
        <f ca="1">ROUND(INDIRECT(ADDRESS(Данные!$A21,AZ$1,1,1,"Данные"), 1),2)</f>
        <v>685.9</v>
      </c>
      <c r="BA29" s="129">
        <f ca="1">ROUND(INDIRECT(ADDRESS(Данные!$A21,BA$1,1,1,"Данные"), 1),2)</f>
        <v>156.43</v>
      </c>
      <c r="BB29" s="128">
        <f ca="1">(AZ29-AZ27)*BB$10</f>
        <v>11.999999999989086</v>
      </c>
      <c r="BC29" s="264">
        <f ca="1">(BA29-BA27)*BB$10</f>
        <v>4.0000000000020464</v>
      </c>
      <c r="BD29" s="349">
        <f ca="1">ROUND(INDIRECT(ADDRESS(Данные!$A21,BD$1,1,1,"Данные"), 1),2)</f>
        <v>455.21</v>
      </c>
      <c r="BE29" s="129">
        <f ca="1">ROUND(INDIRECT(ADDRESS(Данные!$A21,BE$1,1,1,"Данные"), 1),2)</f>
        <v>189.02</v>
      </c>
      <c r="BF29" s="128">
        <f ca="1">(BD29-BD27)*BF$10</f>
        <v>13.999999999998636</v>
      </c>
      <c r="BG29" s="264">
        <f ca="1">(BE29-BE27)*BF$10</f>
        <v>4.0000000000020464</v>
      </c>
      <c r="BH29" s="349">
        <f ca="1">ROUND(INDIRECT(ADDRESS(Данные!$A21,BH$1,1,1,"Данные"), 1),2)</f>
        <v>1788.08</v>
      </c>
      <c r="BI29" s="129">
        <f ca="1">ROUND(INDIRECT(ADDRESS(Данные!$A21,BI$1,1,1,"Данные"), 1),2)</f>
        <v>1182.44</v>
      </c>
      <c r="BJ29" s="128">
        <f ca="1">(BH29-BH27)*BJ$10</f>
        <v>0</v>
      </c>
      <c r="BK29" s="264">
        <f ca="1">(BI29-BI27)*BJ$10</f>
        <v>0</v>
      </c>
      <c r="BL29" s="349">
        <f ca="1">ROUND(INDIRECT(ADDRESS(Данные!$A21,BL$1,1,1,"Данные"), 1),2)</f>
        <v>658.1</v>
      </c>
      <c r="BM29" s="129">
        <f ca="1">ROUND(INDIRECT(ADDRESS(Данные!$A21,BM$1,1,1,"Данные"), 1),2)</f>
        <v>95.55</v>
      </c>
      <c r="BN29" s="128">
        <f ca="1">(BL29-BL27)*BN$10</f>
        <v>0</v>
      </c>
      <c r="BO29" s="264">
        <f ca="1">(BM29-BM27)*BN$10</f>
        <v>0</v>
      </c>
      <c r="BP29" s="349">
        <f ca="1">ROUND(INDIRECT(ADDRESS(Данные!$A21,BP$1,1,1,"Данные"), 1),2)</f>
        <v>359.59</v>
      </c>
      <c r="BQ29" s="129">
        <f ca="1">ROUND(INDIRECT(ADDRESS(Данные!$A21,BQ$1,1,1,"Данные"), 1),2)</f>
        <v>0</v>
      </c>
      <c r="BR29" s="128">
        <f ca="1">(BP29-BP27)*BR$10</f>
        <v>0</v>
      </c>
      <c r="BS29" s="264">
        <f ca="1">(BQ29-BQ27)*BR$10</f>
        <v>0</v>
      </c>
      <c r="BT29" s="349">
        <f ca="1">ROUND(INDIRECT(ADDRESS(Данные!$A21,BT$1,1,1,"Данные"), 1),2)</f>
        <v>3698.3</v>
      </c>
      <c r="BU29" s="129">
        <f ca="1">ROUND(INDIRECT(ADDRESS(Данные!$A21,BU$1,1,1,"Данные"), 1),2)</f>
        <v>726.83</v>
      </c>
      <c r="BV29" s="128">
        <f ca="1">(BT29-BT27)*BV$10</f>
        <v>0</v>
      </c>
      <c r="BW29" s="264">
        <f ca="1">(BU29-BU27)*BV$10</f>
        <v>0</v>
      </c>
      <c r="BX29" s="359">
        <f ca="1">INDIRECT(ADDRESS(Данные!$A21,4,1,1,"Данные"), 1)</f>
        <v>45280.291666666664</v>
      </c>
      <c r="BY29" s="349">
        <f ca="1">ROUND(INDIRECT(ADDRESS(Данные!$A21,BY$1,1,1,"Данные"), 1),2)</f>
        <v>849.44</v>
      </c>
      <c r="BZ29" s="129">
        <f ca="1">ROUND(INDIRECT(ADDRESS(Данные!$A21,BZ$1,1,1,"Данные"), 1),2)</f>
        <v>553.07000000000005</v>
      </c>
      <c r="CA29" s="128">
        <f ca="1">(BY29-BY27)*CA$10</f>
        <v>0</v>
      </c>
      <c r="CB29" s="264">
        <f ca="1">(BZ29-BZ27)*CA$10</f>
        <v>0</v>
      </c>
      <c r="CC29" s="349">
        <f ca="1">ROUND(INDIRECT(ADDRESS(Данные!$A21,CC$1,1,1,"Данные"), 1),2)</f>
        <v>999.7</v>
      </c>
      <c r="CD29" s="129">
        <f ca="1">ROUND(INDIRECT(ADDRESS(Данные!$A21,CD$1,1,1,"Данные"), 1),2)</f>
        <v>0</v>
      </c>
      <c r="CE29" s="128">
        <f ca="1">(CC29-CC27)*CE$10</f>
        <v>36.000000000001364</v>
      </c>
      <c r="CF29" s="264">
        <f ca="1">(CD29-CD27)*CE$10</f>
        <v>0</v>
      </c>
      <c r="CG29" s="349">
        <f ca="1">ROUND(INDIRECT(ADDRESS(Данные!$A21,CG$1,1,1,"Данные"), 1),2)</f>
        <v>0</v>
      </c>
      <c r="CH29" s="129">
        <f ca="1">ROUND(INDIRECT(ADDRESS(Данные!$A21,CH$1,1,1,"Данные"), 1),2)</f>
        <v>0</v>
      </c>
      <c r="CI29" s="128">
        <f ca="1">(CG29-CG27)*CI$10</f>
        <v>0</v>
      </c>
      <c r="CJ29" s="264">
        <f ca="1">(CH29-CH27)*CI$10</f>
        <v>0</v>
      </c>
      <c r="CK29" s="349">
        <f ca="1">ROUND(INDIRECT(ADDRESS(Данные!$A21,CK$1,1,1,"Данные"), 1),2)</f>
        <v>168.02</v>
      </c>
      <c r="CL29" s="129">
        <f ca="1">ROUND(INDIRECT(ADDRESS(Данные!$A21,CL$1,1,1,"Данные"), 1),2)</f>
        <v>35.51</v>
      </c>
      <c r="CM29" s="128">
        <f ca="1">(CK29-CK27)*CM$10</f>
        <v>95.999999999997954</v>
      </c>
      <c r="CN29" s="264">
        <f ca="1">(CL29-CL27)*CM$10</f>
        <v>11.999999999997613</v>
      </c>
      <c r="CO29" s="349">
        <f ca="1">ROUND(INDIRECT(ADDRESS(Данные!$A21,CO$1,1,1,"Данные"), 1),2)</f>
        <v>0</v>
      </c>
      <c r="CP29" s="129">
        <f ca="1">ROUND(INDIRECT(ADDRESS(Данные!$A21,CP$1,1,1,"Данные"), 1),2)</f>
        <v>0</v>
      </c>
      <c r="CQ29" s="128">
        <f ca="1">(CO29-CO27)*CQ$10</f>
        <v>0</v>
      </c>
      <c r="CR29" s="264">
        <f ca="1">(CP29-CP27)*CQ$10</f>
        <v>0</v>
      </c>
      <c r="CS29" s="349">
        <f ca="1">ROUND(INDIRECT(ADDRESS(Данные!$A21,CS$1,1,1,"Данные"), 1),2)</f>
        <v>21.9</v>
      </c>
      <c r="CT29" s="129">
        <f ca="1">ROUND(INDIRECT(ADDRESS(Данные!$A21,CT$1,1,1,"Данные"), 1),2)</f>
        <v>158.06</v>
      </c>
      <c r="CU29" s="128">
        <f ca="1">(CS29-CS27)*CU$10</f>
        <v>0</v>
      </c>
      <c r="CV29" s="264">
        <f ca="1">(CT29-CT27)*CU$10</f>
        <v>0</v>
      </c>
      <c r="CW29" s="359">
        <f ca="1">INDIRECT(ADDRESS(Данные!$A21,4,1,1,"Данные"), 1)</f>
        <v>45280.291666666664</v>
      </c>
      <c r="CX29" s="349">
        <f ca="1">ROUND(INDIRECT(ADDRESS(Данные!$A21,CX$1,1,1,"Данные"), 1),2)</f>
        <v>302.17</v>
      </c>
      <c r="CY29" s="129">
        <f ca="1">ROUND(INDIRECT(ADDRESS(Данные!$A21,CY$1,1,1,"Данные"), 1),2)</f>
        <v>245.64</v>
      </c>
      <c r="CZ29" s="128">
        <f ca="1">(CX29-CX27)*CZ$10</f>
        <v>18.000000000034788</v>
      </c>
      <c r="DA29" s="264">
        <f ca="1">(CY29-CY27)*CZ$10</f>
        <v>0</v>
      </c>
      <c r="DB29" s="349">
        <f ca="1">ROUND(INDIRECT(ADDRESS(Данные!$A21,DB$1,1,1,"Данные"), 1),2)</f>
        <v>1202.9000000000001</v>
      </c>
      <c r="DC29" s="129">
        <f ca="1">ROUND(INDIRECT(ADDRESS(Данные!$A21,DC$1,1,1,"Данные"), 1),2)</f>
        <v>304.94</v>
      </c>
      <c r="DD29" s="128">
        <f ca="1">(DB29-DB27)*DD$10</f>
        <v>48.000000000229193</v>
      </c>
      <c r="DE29" s="264">
        <f ca="1">(DC29-DC27)*DD$10</f>
        <v>11.999999999989086</v>
      </c>
      <c r="DF29" s="349">
        <f ca="1">ROUND(INDIRECT(ADDRESS(Данные!$A21,DF$1,1,1,"Данные"), 1),2)</f>
        <v>154.4</v>
      </c>
      <c r="DG29" s="129">
        <f ca="1">ROUND(INDIRECT(ADDRESS(Данные!$A21,DG$1,1,1,"Данные"), 1),2)</f>
        <v>162.75</v>
      </c>
      <c r="DH29" s="128">
        <f ca="1">(DF29-DF27)*DH$10</f>
        <v>6.0000000000115961</v>
      </c>
      <c r="DI29" s="264">
        <f ca="1">(DG29-DG27)*DH$10</f>
        <v>0</v>
      </c>
      <c r="DJ29" s="349"/>
      <c r="DK29" s="129"/>
      <c r="DL29" s="128"/>
      <c r="DM29" s="264"/>
      <c r="DN29" s="349"/>
      <c r="DO29" s="129"/>
      <c r="DP29" s="128"/>
      <c r="DQ29" s="264"/>
      <c r="DR29" s="349"/>
      <c r="DS29" s="129"/>
      <c r="DT29" s="128"/>
      <c r="DU29" s="264"/>
      <c r="DV29" s="362">
        <f t="shared" ca="1" si="0"/>
        <v>45280.291666666664</v>
      </c>
      <c r="DW29" s="365">
        <f t="shared" ca="1" si="1"/>
        <v>816.39999999987026</v>
      </c>
      <c r="DX29" s="365">
        <f t="shared" ca="1" si="2"/>
        <v>79.599999999947499</v>
      </c>
    </row>
    <row r="30" spans="1:128" x14ac:dyDescent="0.2">
      <c r="A30" s="359">
        <f ca="1">INDIRECT(ADDRESS(Данные!$A22,4,1,1,"Данные"), 1)</f>
        <v>45280.3125</v>
      </c>
      <c r="B30" s="349">
        <f ca="1">ROUND(INDIRECT(ADDRESS(Данные!$A22,B$1,1,1,"Данные"), 1),2)</f>
        <v>4810.13</v>
      </c>
      <c r="C30" s="129">
        <f ca="1">ROUND(INDIRECT(ADDRESS(Данные!$A22,C$1,1,1,"Данные"), 1),2)</f>
        <v>1216.81</v>
      </c>
      <c r="D30" s="128">
        <f ca="1">(B30-B29)*D$10</f>
        <v>30.000000000109139</v>
      </c>
      <c r="E30" s="264">
        <f ca="1">(C30-C29)*D$10</f>
        <v>3.999999999996362</v>
      </c>
      <c r="F30" s="349">
        <f ca="1">ROUND(INDIRECT(ADDRESS(Данные!$A22,F$1,1,1,"Данные"), 1),2)</f>
        <v>180.83</v>
      </c>
      <c r="G30" s="129">
        <f ca="1">ROUND(INDIRECT(ADDRESS(Данные!$A22,G$1,1,1,"Данные"), 1),2)</f>
        <v>235.1</v>
      </c>
      <c r="H30" s="128">
        <f ca="1">(F30-F29)*H$10</f>
        <v>0</v>
      </c>
      <c r="I30" s="264">
        <f ca="1">(G30-G29)*H$10</f>
        <v>0</v>
      </c>
      <c r="J30" s="349">
        <f ca="1">ROUND(INDIRECT(ADDRESS(Данные!$A22,J$1,1,1,"Данные"), 1),2)</f>
        <v>0</v>
      </c>
      <c r="K30" s="129">
        <f ca="1">ROUND(INDIRECT(ADDRESS(Данные!$A22,K$1,1,1,"Данные"), 1),2)</f>
        <v>0</v>
      </c>
      <c r="L30" s="128">
        <f ca="1">(J30-J29)*L$10</f>
        <v>0</v>
      </c>
      <c r="M30" s="264">
        <f ca="1">(K30-K29)*L$10</f>
        <v>0</v>
      </c>
      <c r="N30" s="349">
        <f ca="1">ROUND(INDIRECT(ADDRESS(Данные!$A22,N$1,1,1,"Данные"), 1),2)</f>
        <v>4027.03</v>
      </c>
      <c r="O30" s="129">
        <f ca="1">ROUND(INDIRECT(ADDRESS(Данные!$A22,O$1,1,1,"Данные"), 1),2)</f>
        <v>2042.35</v>
      </c>
      <c r="P30" s="128">
        <f ca="1">(N30-N29)*P$10</f>
        <v>120.00000000080036</v>
      </c>
      <c r="Q30" s="264">
        <f ca="1">(O30-O29)*P$10</f>
        <v>19.99999999998181</v>
      </c>
      <c r="R30" s="349">
        <f ca="1">ROUND(INDIRECT(ADDRESS(Данные!$A22,R$1,1,1,"Данные"), 1),2)</f>
        <v>5660.87</v>
      </c>
      <c r="S30" s="129">
        <f ca="1">ROUND(INDIRECT(ADDRESS(Данные!$A22,S$1,1,1,"Данные"), 1),2)</f>
        <v>2271.5100000000002</v>
      </c>
      <c r="T30" s="128">
        <f ca="1">(R30-R29)*T$10</f>
        <v>25.199999999895226</v>
      </c>
      <c r="U30" s="264">
        <f ca="1">(S30-S29)*T$10</f>
        <v>3.6000000000785803</v>
      </c>
      <c r="V30" s="349">
        <f ca="1">ROUND(INDIRECT(ADDRESS(Данные!$A22,V$1,1,1,"Данные"), 1),2)</f>
        <v>7912.09</v>
      </c>
      <c r="W30" s="129">
        <f ca="1">ROUND(INDIRECT(ADDRESS(Данные!$A22,W$1,1,1,"Данные"), 1),2)</f>
        <v>643.16999999999996</v>
      </c>
      <c r="X30" s="128">
        <f ca="1">(V30-V29)*X$10</f>
        <v>108.00000000006548</v>
      </c>
      <c r="Y30" s="264">
        <f ca="1">(W30-W29)*X$10</f>
        <v>7.1999999999934516</v>
      </c>
      <c r="Z30" s="359">
        <f ca="1">INDIRECT(ADDRESS(Данные!$A22,4,1,1,"Данные"), 1)</f>
        <v>45280.3125</v>
      </c>
      <c r="AA30" s="349">
        <f ca="1">ROUND(INDIRECT(ADDRESS(Данные!$A22,AA$1,1,1,"Данные"), 1),2)</f>
        <v>0</v>
      </c>
      <c r="AB30" s="129">
        <f ca="1">ROUND(INDIRECT(ADDRESS(Данные!$A22,AB$1,1,1,"Данные"), 1),2)</f>
        <v>0</v>
      </c>
      <c r="AC30" s="128">
        <f ca="1">(AA30-AA29)*AC$10</f>
        <v>0</v>
      </c>
      <c r="AD30" s="264">
        <f ca="1">(AB30-AB29)*AC$10</f>
        <v>0</v>
      </c>
      <c r="AE30" s="349">
        <f ca="1">ROUND(INDIRECT(ADDRESS(Данные!$A22,AE$1,1,1,"Данные"), 1),2)</f>
        <v>0</v>
      </c>
      <c r="AF30" s="129">
        <f ca="1">ROUND(INDIRECT(ADDRESS(Данные!$A22,AF$1,1,1,"Данные"), 1),2)</f>
        <v>0</v>
      </c>
      <c r="AG30" s="128">
        <f ca="1">(AE30-AE29)*AG$10</f>
        <v>0</v>
      </c>
      <c r="AH30" s="264">
        <f ca="1">(AF30-AF29)*AG$10</f>
        <v>0</v>
      </c>
      <c r="AI30" s="349">
        <f ca="1">ROUND(INDIRECT(ADDRESS(Данные!$A22,AI$1,1,1,"Данные"), 1),2)</f>
        <v>16.78</v>
      </c>
      <c r="AJ30" s="129">
        <f ca="1">ROUND(INDIRECT(ADDRESS(Данные!$A22,AJ$1,1,1,"Данные"), 1),2)</f>
        <v>4.21</v>
      </c>
      <c r="AK30" s="128">
        <f ca="1">(AI30-AI29)*AK$10</f>
        <v>0</v>
      </c>
      <c r="AL30" s="264">
        <f ca="1">(AJ30-AJ29)*AK$10</f>
        <v>0</v>
      </c>
      <c r="AM30" s="349">
        <f ca="1">ROUND(INDIRECT(ADDRESS(Данные!$A22,AM$1,1,1,"Данные"), 1),2)</f>
        <v>0</v>
      </c>
      <c r="AN30" s="129">
        <f ca="1">ROUND(INDIRECT(ADDRESS(Данные!$A22,AN$1,1,1,"Данные"), 1),2)</f>
        <v>0</v>
      </c>
      <c r="AO30" s="128">
        <f ca="1">(AM30-AM29)*AO$10</f>
        <v>0</v>
      </c>
      <c r="AP30" s="264">
        <f ca="1">(AN30-AN29)*AO$10</f>
        <v>0</v>
      </c>
      <c r="AQ30" s="349">
        <f ca="1">ROUND(INDIRECT(ADDRESS(Данные!$A22,AQ$1,1,1,"Данные"), 1),2)</f>
        <v>874.96</v>
      </c>
      <c r="AR30" s="129">
        <f ca="1">ROUND(INDIRECT(ADDRESS(Данные!$A22,AR$1,1,1,"Данные"), 1),2)</f>
        <v>65.290000000000006</v>
      </c>
      <c r="AS30" s="128">
        <f ca="1">(AQ30-AQ29)*AS$10</f>
        <v>36.00000000003547</v>
      </c>
      <c r="AT30" s="264">
        <f ca="1">(AR30-AR29)*AS$10</f>
        <v>0</v>
      </c>
      <c r="AU30" s="349">
        <f ca="1">ROUND(INDIRECT(ADDRESS(Данные!$A22,AU$1,1,1,"Данные"), 1),2)</f>
        <v>0</v>
      </c>
      <c r="AV30" s="129">
        <f ca="1">ROUND(INDIRECT(ADDRESS(Данные!$A22,AV$1,1,1,"Данные"), 1),2)</f>
        <v>0</v>
      </c>
      <c r="AW30" s="128">
        <f ca="1">(AU30-AU29)*AW$10</f>
        <v>0</v>
      </c>
      <c r="AX30" s="264">
        <f ca="1">(AV30-AV29)*AW$10</f>
        <v>0</v>
      </c>
      <c r="AY30" s="359">
        <f ca="1">INDIRECT(ADDRESS(Данные!$A22,4,1,1,"Данные"), 1)</f>
        <v>45280.3125</v>
      </c>
      <c r="AZ30" s="349">
        <f ca="1">ROUND(INDIRECT(ADDRESS(Данные!$A22,AZ$1,1,1,"Данные"), 1),2)</f>
        <v>685.93</v>
      </c>
      <c r="BA30" s="129">
        <f ca="1">ROUND(INDIRECT(ADDRESS(Данные!$A22,BA$1,1,1,"Данные"), 1),2)</f>
        <v>156.43</v>
      </c>
      <c r="BB30" s="128">
        <f ca="1">(AZ30-AZ29)*BB$10</f>
        <v>5.999999999994543</v>
      </c>
      <c r="BC30" s="264">
        <f ca="1">(BA30-BA29)*BB$10</f>
        <v>0</v>
      </c>
      <c r="BD30" s="349">
        <f ca="1">ROUND(INDIRECT(ADDRESS(Данные!$A22,BD$1,1,1,"Данные"), 1),2)</f>
        <v>455.24</v>
      </c>
      <c r="BE30" s="129">
        <f ca="1">ROUND(INDIRECT(ADDRESS(Данные!$A22,BE$1,1,1,"Данные"), 1),2)</f>
        <v>189.02</v>
      </c>
      <c r="BF30" s="128">
        <f ca="1">(BD30-BD29)*BF$10</f>
        <v>6.0000000000059117</v>
      </c>
      <c r="BG30" s="264">
        <f ca="1">(BE30-BE29)*BF$10</f>
        <v>0</v>
      </c>
      <c r="BH30" s="349">
        <f ca="1">ROUND(INDIRECT(ADDRESS(Данные!$A22,BH$1,1,1,"Данные"), 1),2)</f>
        <v>1788.08</v>
      </c>
      <c r="BI30" s="129">
        <f ca="1">ROUND(INDIRECT(ADDRESS(Данные!$A22,BI$1,1,1,"Данные"), 1),2)</f>
        <v>1182.44</v>
      </c>
      <c r="BJ30" s="128">
        <f ca="1">(BH30-BH29)*BJ$10</f>
        <v>0</v>
      </c>
      <c r="BK30" s="264">
        <f ca="1">(BI30-BI29)*BJ$10</f>
        <v>0</v>
      </c>
      <c r="BL30" s="349">
        <f ca="1">ROUND(INDIRECT(ADDRESS(Данные!$A22,BL$1,1,1,"Данные"), 1),2)</f>
        <v>658.1</v>
      </c>
      <c r="BM30" s="129">
        <f ca="1">ROUND(INDIRECT(ADDRESS(Данные!$A22,BM$1,1,1,"Данные"), 1),2)</f>
        <v>95.55</v>
      </c>
      <c r="BN30" s="128">
        <f ca="1">(BL30-BL29)*BN$10</f>
        <v>0</v>
      </c>
      <c r="BO30" s="264">
        <f ca="1">(BM30-BM29)*BN$10</f>
        <v>0</v>
      </c>
      <c r="BP30" s="349">
        <f ca="1">ROUND(INDIRECT(ADDRESS(Данные!$A22,BP$1,1,1,"Данные"), 1),2)</f>
        <v>359.59</v>
      </c>
      <c r="BQ30" s="129">
        <f ca="1">ROUND(INDIRECT(ADDRESS(Данные!$A22,BQ$1,1,1,"Данные"), 1),2)</f>
        <v>0</v>
      </c>
      <c r="BR30" s="128">
        <f ca="1">(BP30-BP29)*BR$10</f>
        <v>0</v>
      </c>
      <c r="BS30" s="264">
        <f ca="1">(BQ30-BQ29)*BR$10</f>
        <v>0</v>
      </c>
      <c r="BT30" s="349">
        <f ca="1">ROUND(INDIRECT(ADDRESS(Данные!$A22,BT$1,1,1,"Данные"), 1),2)</f>
        <v>3698.3</v>
      </c>
      <c r="BU30" s="129">
        <f ca="1">ROUND(INDIRECT(ADDRESS(Данные!$A22,BU$1,1,1,"Данные"), 1),2)</f>
        <v>726.83</v>
      </c>
      <c r="BV30" s="128">
        <f ca="1">(BT30-BT29)*BV$10</f>
        <v>0</v>
      </c>
      <c r="BW30" s="264">
        <f ca="1">(BU30-BU29)*BV$10</f>
        <v>0</v>
      </c>
      <c r="BX30" s="359">
        <f ca="1">INDIRECT(ADDRESS(Данные!$A22,4,1,1,"Данные"), 1)</f>
        <v>45280.3125</v>
      </c>
      <c r="BY30" s="349">
        <f ca="1">ROUND(INDIRECT(ADDRESS(Данные!$A22,BY$1,1,1,"Данные"), 1),2)</f>
        <v>849.44</v>
      </c>
      <c r="BZ30" s="129">
        <f ca="1">ROUND(INDIRECT(ADDRESS(Данные!$A22,BZ$1,1,1,"Данные"), 1),2)</f>
        <v>553.07000000000005</v>
      </c>
      <c r="CA30" s="128">
        <f ca="1">(BY30-BY29)*CA$10</f>
        <v>0</v>
      </c>
      <c r="CB30" s="264">
        <f ca="1">(BZ30-BZ29)*CA$10</f>
        <v>0</v>
      </c>
      <c r="CC30" s="349">
        <f ca="1">ROUND(INDIRECT(ADDRESS(Данные!$A22,CC$1,1,1,"Данные"), 1),2)</f>
        <v>999.76</v>
      </c>
      <c r="CD30" s="129">
        <f ca="1">ROUND(INDIRECT(ADDRESS(Данные!$A22,CD$1,1,1,"Данные"), 1),2)</f>
        <v>0</v>
      </c>
      <c r="CE30" s="128">
        <f ca="1">(CC30-CC29)*CE$10</f>
        <v>17.999999999983629</v>
      </c>
      <c r="CF30" s="264">
        <f ca="1">(CD30-CD29)*CE$10</f>
        <v>0</v>
      </c>
      <c r="CG30" s="349">
        <f ca="1">ROUND(INDIRECT(ADDRESS(Данные!$A22,CG$1,1,1,"Данные"), 1),2)</f>
        <v>0</v>
      </c>
      <c r="CH30" s="129">
        <f ca="1">ROUND(INDIRECT(ADDRESS(Данные!$A22,CH$1,1,1,"Данные"), 1),2)</f>
        <v>0</v>
      </c>
      <c r="CI30" s="128">
        <f ca="1">(CG30-CG29)*CI$10</f>
        <v>0</v>
      </c>
      <c r="CJ30" s="264">
        <f ca="1">(CH30-CH29)*CI$10</f>
        <v>0</v>
      </c>
      <c r="CK30" s="349">
        <f ca="1">ROUND(INDIRECT(ADDRESS(Данные!$A22,CK$1,1,1,"Данные"), 1),2)</f>
        <v>168.1</v>
      </c>
      <c r="CL30" s="129">
        <f ca="1">ROUND(INDIRECT(ADDRESS(Данные!$A22,CL$1,1,1,"Данные"), 1),2)</f>
        <v>35.520000000000003</v>
      </c>
      <c r="CM30" s="128">
        <f ca="1">(CK30-CK29)*CM$10</f>
        <v>47.99999999999045</v>
      </c>
      <c r="CN30" s="264">
        <f ca="1">(CL30-CL29)*CM$10</f>
        <v>6.0000000000030695</v>
      </c>
      <c r="CO30" s="349">
        <f ca="1">ROUND(INDIRECT(ADDRESS(Данные!$A22,CO$1,1,1,"Данные"), 1),2)</f>
        <v>0</v>
      </c>
      <c r="CP30" s="129">
        <f ca="1">ROUND(INDIRECT(ADDRESS(Данные!$A22,CP$1,1,1,"Данные"), 1),2)</f>
        <v>0</v>
      </c>
      <c r="CQ30" s="128">
        <f ca="1">(CO30-CO29)*CQ$10</f>
        <v>0</v>
      </c>
      <c r="CR30" s="264">
        <f ca="1">(CP30-CP29)*CQ$10</f>
        <v>0</v>
      </c>
      <c r="CS30" s="349">
        <f ca="1">ROUND(INDIRECT(ADDRESS(Данные!$A22,CS$1,1,1,"Данные"), 1),2)</f>
        <v>21.9</v>
      </c>
      <c r="CT30" s="129">
        <f ca="1">ROUND(INDIRECT(ADDRESS(Данные!$A22,CT$1,1,1,"Данные"), 1),2)</f>
        <v>158.06</v>
      </c>
      <c r="CU30" s="128">
        <f ca="1">(CS30-CS29)*CU$10</f>
        <v>0</v>
      </c>
      <c r="CV30" s="264">
        <f ca="1">(CT30-CT29)*CU$10</f>
        <v>0</v>
      </c>
      <c r="CW30" s="359">
        <f ca="1">INDIRECT(ADDRESS(Данные!$A22,4,1,1,"Данные"), 1)</f>
        <v>45280.3125</v>
      </c>
      <c r="CX30" s="349">
        <f ca="1">ROUND(INDIRECT(ADDRESS(Данные!$A22,CX$1,1,1,"Данные"), 1),2)</f>
        <v>302.18</v>
      </c>
      <c r="CY30" s="129">
        <f ca="1">ROUND(INDIRECT(ADDRESS(Данные!$A22,CY$1,1,1,"Данные"), 1),2)</f>
        <v>245.64</v>
      </c>
      <c r="CZ30" s="128">
        <f ca="1">(CX30-CX29)*CZ$10</f>
        <v>8.9999999999918145</v>
      </c>
      <c r="DA30" s="264">
        <f ca="1">(CY30-CY29)*CZ$10</f>
        <v>0</v>
      </c>
      <c r="DB30" s="349">
        <f ca="1">ROUND(INDIRECT(ADDRESS(Данные!$A22,DB$1,1,1,"Данные"), 1),2)</f>
        <v>1202.9100000000001</v>
      </c>
      <c r="DC30" s="129">
        <f ca="1">ROUND(INDIRECT(ADDRESS(Данные!$A22,DC$1,1,1,"Данные"), 1),2)</f>
        <v>304.94</v>
      </c>
      <c r="DD30" s="128">
        <f ca="1">(DB30-DB29)*DD$10</f>
        <v>11.999999999989086</v>
      </c>
      <c r="DE30" s="264">
        <f ca="1">(DC30-DC29)*DD$10</f>
        <v>0</v>
      </c>
      <c r="DF30" s="349">
        <f ca="1">ROUND(INDIRECT(ADDRESS(Данные!$A22,DF$1,1,1,"Данные"), 1),2)</f>
        <v>154.41999999999999</v>
      </c>
      <c r="DG30" s="129">
        <f ca="1">ROUND(INDIRECT(ADDRESS(Данные!$A22,DG$1,1,1,"Данные"), 1),2)</f>
        <v>162.75</v>
      </c>
      <c r="DH30" s="128">
        <f ca="1">(DF30-DF29)*DH$10</f>
        <v>11.999999999989086</v>
      </c>
      <c r="DI30" s="264">
        <f ca="1">(DG30-DG29)*DH$10</f>
        <v>0</v>
      </c>
      <c r="DJ30" s="349"/>
      <c r="DK30" s="129"/>
      <c r="DL30" s="128"/>
      <c r="DM30" s="264"/>
      <c r="DN30" s="349"/>
      <c r="DO30" s="129"/>
      <c r="DP30" s="128"/>
      <c r="DQ30" s="264"/>
      <c r="DR30" s="349"/>
      <c r="DS30" s="129"/>
      <c r="DT30" s="128"/>
      <c r="DU30" s="264"/>
      <c r="DV30" s="362">
        <f t="shared" ca="1" si="0"/>
        <v>45280.3125</v>
      </c>
      <c r="DW30" s="365">
        <f t="shared" ca="1" si="1"/>
        <v>430.2000000008502</v>
      </c>
      <c r="DX30" s="365">
        <f t="shared" ca="1" si="2"/>
        <v>40.800000000053274</v>
      </c>
    </row>
    <row r="31" spans="1:128" x14ac:dyDescent="0.2">
      <c r="A31" s="359">
        <f ca="1">INDIRECT(ADDRESS(Данные!$A23,4,1,1,"Данные"), 1)</f>
        <v>45280.333333333336</v>
      </c>
      <c r="B31" s="349">
        <f ca="1">ROUND(INDIRECT(ADDRESS(Данные!$A23,B$1,1,1,"Данные"), 1),2)</f>
        <v>4810.28</v>
      </c>
      <c r="C31" s="129">
        <f ca="1">ROUND(INDIRECT(ADDRESS(Данные!$A23,C$1,1,1,"Данные"), 1),2)</f>
        <v>1216.83</v>
      </c>
      <c r="D31" s="128">
        <f ca="1">(B31-B29)*D$10</f>
        <v>60.00000000003638</v>
      </c>
      <c r="E31" s="264">
        <f ca="1">(C31-C29)*D$10</f>
        <v>7.999999999992724</v>
      </c>
      <c r="F31" s="349">
        <f ca="1">ROUND(INDIRECT(ADDRESS(Данные!$A23,F$1,1,1,"Данные"), 1),2)</f>
        <v>180.83</v>
      </c>
      <c r="G31" s="129">
        <f ca="1">ROUND(INDIRECT(ADDRESS(Данные!$A23,G$1,1,1,"Данные"), 1),2)</f>
        <v>235.1</v>
      </c>
      <c r="H31" s="128">
        <f ca="1">(F31-F29)*H$10</f>
        <v>0</v>
      </c>
      <c r="I31" s="264">
        <f ca="1">(G31-G29)*H$10</f>
        <v>0</v>
      </c>
      <c r="J31" s="349">
        <f ca="1">ROUND(INDIRECT(ADDRESS(Данные!$A23,J$1,1,1,"Данные"), 1),2)</f>
        <v>0</v>
      </c>
      <c r="K31" s="129">
        <f ca="1">ROUND(INDIRECT(ADDRESS(Данные!$A23,K$1,1,1,"Данные"), 1),2)</f>
        <v>0</v>
      </c>
      <c r="L31" s="128">
        <f ca="1">(J31-J29)*L$10</f>
        <v>0</v>
      </c>
      <c r="M31" s="264">
        <f ca="1">(K31-K29)*L$10</f>
        <v>0</v>
      </c>
      <c r="N31" s="349">
        <f ca="1">ROUND(INDIRECT(ADDRESS(Данные!$A23,N$1,1,1,"Данные"), 1),2)</f>
        <v>4027.08</v>
      </c>
      <c r="O31" s="129">
        <f ca="1">ROUND(INDIRECT(ADDRESS(Данные!$A23,O$1,1,1,"Данные"), 1),2)</f>
        <v>2042.35</v>
      </c>
      <c r="P31" s="128">
        <f ca="1">(N31-N29)*P$10</f>
        <v>220.00000000025466</v>
      </c>
      <c r="Q31" s="264">
        <f ca="1">(O31-O29)*P$10</f>
        <v>19.99999999998181</v>
      </c>
      <c r="R31" s="349">
        <f ca="1">ROUND(INDIRECT(ADDRESS(Данные!$A23,R$1,1,1,"Данные"), 1),2)</f>
        <v>5660.95</v>
      </c>
      <c r="S31" s="129">
        <f ca="1">ROUND(INDIRECT(ADDRESS(Данные!$A23,S$1,1,1,"Данные"), 1),2)</f>
        <v>2271.52</v>
      </c>
      <c r="T31" s="128">
        <f ca="1">(R31-R29)*T$10</f>
        <v>53.999999999869033</v>
      </c>
      <c r="U31" s="264">
        <f ca="1">(S31-S29)*T$10</f>
        <v>7.1999999999934516</v>
      </c>
      <c r="V31" s="349">
        <f ca="1">ROUND(INDIRECT(ADDRESS(Данные!$A23,V$1,1,1,"Данные"), 1),2)</f>
        <v>7912.38</v>
      </c>
      <c r="W31" s="129">
        <f ca="1">ROUND(INDIRECT(ADDRESS(Данные!$A23,W$1,1,1,"Данные"), 1),2)</f>
        <v>643.19000000000005</v>
      </c>
      <c r="X31" s="128">
        <f ca="1">(V31-V29)*X$10</f>
        <v>212.40000000005239</v>
      </c>
      <c r="Y31" s="264">
        <f ca="1">(W31-W29)*X$10</f>
        <v>14.400000000027831</v>
      </c>
      <c r="Z31" s="359">
        <f ca="1">INDIRECT(ADDRESS(Данные!$A23,4,1,1,"Данные"), 1)</f>
        <v>45280.333333333336</v>
      </c>
      <c r="AA31" s="349">
        <f ca="1">ROUND(INDIRECT(ADDRESS(Данные!$A23,AA$1,1,1,"Данные"), 1),2)</f>
        <v>0</v>
      </c>
      <c r="AB31" s="129">
        <f ca="1">ROUND(INDIRECT(ADDRESS(Данные!$A23,AB$1,1,1,"Данные"), 1),2)</f>
        <v>0</v>
      </c>
      <c r="AC31" s="128">
        <f ca="1">(AA31-AA29)*AC$10</f>
        <v>0</v>
      </c>
      <c r="AD31" s="264">
        <f ca="1">(AB31-AB29)*AC$10</f>
        <v>0</v>
      </c>
      <c r="AE31" s="349">
        <f ca="1">ROUND(INDIRECT(ADDRESS(Данные!$A23,AE$1,1,1,"Данные"), 1),2)</f>
        <v>0</v>
      </c>
      <c r="AF31" s="129">
        <f ca="1">ROUND(INDIRECT(ADDRESS(Данные!$A23,AF$1,1,1,"Данные"), 1),2)</f>
        <v>0</v>
      </c>
      <c r="AG31" s="128">
        <f ca="1">(AE31-AE29)*AG$10</f>
        <v>0</v>
      </c>
      <c r="AH31" s="264">
        <f ca="1">(AF31-AF29)*AG$10</f>
        <v>0</v>
      </c>
      <c r="AI31" s="349">
        <f ca="1">ROUND(INDIRECT(ADDRESS(Данные!$A23,AI$1,1,1,"Данные"), 1),2)</f>
        <v>16.78</v>
      </c>
      <c r="AJ31" s="129">
        <f ca="1">ROUND(INDIRECT(ADDRESS(Данные!$A23,AJ$1,1,1,"Данные"), 1),2)</f>
        <v>4.21</v>
      </c>
      <c r="AK31" s="128">
        <f ca="1">(AI31-AI29)*AK$10</f>
        <v>0</v>
      </c>
      <c r="AL31" s="264">
        <f ca="1">(AJ31-AJ29)*AK$10</f>
        <v>0</v>
      </c>
      <c r="AM31" s="349">
        <f ca="1">ROUND(INDIRECT(ADDRESS(Данные!$A23,AM$1,1,1,"Данные"), 1),2)</f>
        <v>0</v>
      </c>
      <c r="AN31" s="129">
        <f ca="1">ROUND(INDIRECT(ADDRESS(Данные!$A23,AN$1,1,1,"Данные"), 1),2)</f>
        <v>0</v>
      </c>
      <c r="AO31" s="128">
        <f ca="1">(AM31-AM29)*AO$10</f>
        <v>0</v>
      </c>
      <c r="AP31" s="264">
        <f ca="1">(AN31-AN29)*AO$10</f>
        <v>0</v>
      </c>
      <c r="AQ31" s="349">
        <f ca="1">ROUND(INDIRECT(ADDRESS(Данные!$A23,AQ$1,1,1,"Данные"), 1),2)</f>
        <v>875.02</v>
      </c>
      <c r="AR31" s="129">
        <f ca="1">ROUND(INDIRECT(ADDRESS(Данные!$A23,AR$1,1,1,"Данные"), 1),2)</f>
        <v>65.3</v>
      </c>
      <c r="AS31" s="128">
        <f ca="1">(AQ31-AQ29)*AS$10</f>
        <v>72.000000000002728</v>
      </c>
      <c r="AT31" s="264">
        <f ca="1">(AR31-AR29)*AS$10</f>
        <v>5.999999999994543</v>
      </c>
      <c r="AU31" s="349">
        <f ca="1">ROUND(INDIRECT(ADDRESS(Данные!$A23,AU$1,1,1,"Данные"), 1),2)</f>
        <v>0</v>
      </c>
      <c r="AV31" s="129">
        <f ca="1">ROUND(INDIRECT(ADDRESS(Данные!$A23,AV$1,1,1,"Данные"), 1),2)</f>
        <v>0</v>
      </c>
      <c r="AW31" s="128">
        <f ca="1">(AU31-AU29)*AW$10</f>
        <v>0</v>
      </c>
      <c r="AX31" s="264">
        <f ca="1">(AV31-AV29)*AW$10</f>
        <v>0</v>
      </c>
      <c r="AY31" s="359">
        <f ca="1">INDIRECT(ADDRESS(Данные!$A23,4,1,1,"Данные"), 1)</f>
        <v>45280.333333333336</v>
      </c>
      <c r="AZ31" s="349">
        <f ca="1">ROUND(INDIRECT(ADDRESS(Данные!$A23,AZ$1,1,1,"Данные"), 1),2)</f>
        <v>685.96</v>
      </c>
      <c r="BA31" s="129">
        <f ca="1">ROUND(INDIRECT(ADDRESS(Данные!$A23,BA$1,1,1,"Данные"), 1),2)</f>
        <v>156.44</v>
      </c>
      <c r="BB31" s="128">
        <f ca="1">(AZ31-AZ29)*BB$10</f>
        <v>12.000000000011823</v>
      </c>
      <c r="BC31" s="264">
        <f ca="1">(BA31-BA29)*BB$10</f>
        <v>1.999999999998181</v>
      </c>
      <c r="BD31" s="349">
        <f ca="1">ROUND(INDIRECT(ADDRESS(Данные!$A23,BD$1,1,1,"Данные"), 1),2)</f>
        <v>455.28</v>
      </c>
      <c r="BE31" s="129">
        <f ca="1">ROUND(INDIRECT(ADDRESS(Данные!$A23,BE$1,1,1,"Данные"), 1),2)</f>
        <v>189.03</v>
      </c>
      <c r="BF31" s="128">
        <f ca="1">(BD31-BD29)*BF$10</f>
        <v>13.999999999998636</v>
      </c>
      <c r="BG31" s="264">
        <f ca="1">(BE31-BE29)*BF$10</f>
        <v>1.999999999998181</v>
      </c>
      <c r="BH31" s="349">
        <f ca="1">ROUND(INDIRECT(ADDRESS(Данные!$A23,BH$1,1,1,"Данные"), 1),2)</f>
        <v>1788.08</v>
      </c>
      <c r="BI31" s="129">
        <f ca="1">ROUND(INDIRECT(ADDRESS(Данные!$A23,BI$1,1,1,"Данные"), 1),2)</f>
        <v>1182.44</v>
      </c>
      <c r="BJ31" s="128">
        <f ca="1">(BH31-BH29)*BJ$10</f>
        <v>0</v>
      </c>
      <c r="BK31" s="264">
        <f ca="1">(BI31-BI29)*BJ$10</f>
        <v>0</v>
      </c>
      <c r="BL31" s="349">
        <f ca="1">ROUND(INDIRECT(ADDRESS(Данные!$A23,BL$1,1,1,"Данные"), 1),2)</f>
        <v>658.1</v>
      </c>
      <c r="BM31" s="129">
        <f ca="1">ROUND(INDIRECT(ADDRESS(Данные!$A23,BM$1,1,1,"Данные"), 1),2)</f>
        <v>95.55</v>
      </c>
      <c r="BN31" s="128">
        <f ca="1">(BL31-BL29)*BN$10</f>
        <v>0</v>
      </c>
      <c r="BO31" s="264">
        <f ca="1">(BM31-BM29)*BN$10</f>
        <v>0</v>
      </c>
      <c r="BP31" s="349">
        <f ca="1">ROUND(INDIRECT(ADDRESS(Данные!$A23,BP$1,1,1,"Данные"), 1),2)</f>
        <v>359.59</v>
      </c>
      <c r="BQ31" s="129">
        <f ca="1">ROUND(INDIRECT(ADDRESS(Данные!$A23,BQ$1,1,1,"Данные"), 1),2)</f>
        <v>0</v>
      </c>
      <c r="BR31" s="128">
        <f ca="1">(BP31-BP29)*BR$10</f>
        <v>0</v>
      </c>
      <c r="BS31" s="264">
        <f ca="1">(BQ31-BQ29)*BR$10</f>
        <v>0</v>
      </c>
      <c r="BT31" s="349">
        <f ca="1">ROUND(INDIRECT(ADDRESS(Данные!$A23,BT$1,1,1,"Данные"), 1),2)</f>
        <v>3698.3</v>
      </c>
      <c r="BU31" s="129">
        <f ca="1">ROUND(INDIRECT(ADDRESS(Данные!$A23,BU$1,1,1,"Данные"), 1),2)</f>
        <v>726.83</v>
      </c>
      <c r="BV31" s="128">
        <f ca="1">(BT31-BT29)*BV$10</f>
        <v>0</v>
      </c>
      <c r="BW31" s="264">
        <f ca="1">(BU31-BU29)*BV$10</f>
        <v>0</v>
      </c>
      <c r="BX31" s="359">
        <f ca="1">INDIRECT(ADDRESS(Данные!$A23,4,1,1,"Данные"), 1)</f>
        <v>45280.333333333336</v>
      </c>
      <c r="BY31" s="349">
        <f ca="1">ROUND(INDIRECT(ADDRESS(Данные!$A23,BY$1,1,1,"Данные"), 1),2)</f>
        <v>849.44</v>
      </c>
      <c r="BZ31" s="129">
        <f ca="1">ROUND(INDIRECT(ADDRESS(Данные!$A23,BZ$1,1,1,"Данные"), 1),2)</f>
        <v>553.07000000000005</v>
      </c>
      <c r="CA31" s="128">
        <f ca="1">(BY31-BY29)*CA$10</f>
        <v>0</v>
      </c>
      <c r="CB31" s="264">
        <f ca="1">(BZ31-BZ29)*CA$10</f>
        <v>0</v>
      </c>
      <c r="CC31" s="349">
        <f ca="1">ROUND(INDIRECT(ADDRESS(Данные!$A23,CC$1,1,1,"Данные"), 1),2)</f>
        <v>999.82</v>
      </c>
      <c r="CD31" s="129">
        <f ca="1">ROUND(INDIRECT(ADDRESS(Данные!$A23,CD$1,1,1,"Данные"), 1),2)</f>
        <v>0</v>
      </c>
      <c r="CE31" s="128">
        <f ca="1">(CC31-CC29)*CE$10</f>
        <v>36.000000000001364</v>
      </c>
      <c r="CF31" s="264">
        <f ca="1">(CD31-CD29)*CE$10</f>
        <v>0</v>
      </c>
      <c r="CG31" s="349">
        <f ca="1">ROUND(INDIRECT(ADDRESS(Данные!$A23,CG$1,1,1,"Данные"), 1),2)</f>
        <v>0</v>
      </c>
      <c r="CH31" s="129">
        <f ca="1">ROUND(INDIRECT(ADDRESS(Данные!$A23,CH$1,1,1,"Данные"), 1),2)</f>
        <v>0</v>
      </c>
      <c r="CI31" s="128">
        <f ca="1">(CG31-CG29)*CI$10</f>
        <v>0</v>
      </c>
      <c r="CJ31" s="264">
        <f ca="1">(CH31-CH29)*CI$10</f>
        <v>0</v>
      </c>
      <c r="CK31" s="349">
        <f ca="1">ROUND(INDIRECT(ADDRESS(Данные!$A23,CK$1,1,1,"Данные"), 1),2)</f>
        <v>168.18</v>
      </c>
      <c r="CL31" s="129">
        <f ca="1">ROUND(INDIRECT(ADDRESS(Данные!$A23,CL$1,1,1,"Данные"), 1),2)</f>
        <v>35.53</v>
      </c>
      <c r="CM31" s="128">
        <f ca="1">(CK31-CK29)*CM$10</f>
        <v>95.999999999997954</v>
      </c>
      <c r="CN31" s="264">
        <f ca="1">(CL31-CL29)*CM$10</f>
        <v>12.000000000001876</v>
      </c>
      <c r="CO31" s="349">
        <f ca="1">ROUND(INDIRECT(ADDRESS(Данные!$A23,CO$1,1,1,"Данные"), 1),2)</f>
        <v>0</v>
      </c>
      <c r="CP31" s="129">
        <f ca="1">ROUND(INDIRECT(ADDRESS(Данные!$A23,CP$1,1,1,"Данные"), 1),2)</f>
        <v>0</v>
      </c>
      <c r="CQ31" s="128">
        <f ca="1">(CO31-CO29)*CQ$10</f>
        <v>0</v>
      </c>
      <c r="CR31" s="264">
        <f ca="1">(CP31-CP29)*CQ$10</f>
        <v>0</v>
      </c>
      <c r="CS31" s="349">
        <f ca="1">ROUND(INDIRECT(ADDRESS(Данные!$A23,CS$1,1,1,"Данные"), 1),2)</f>
        <v>21.9</v>
      </c>
      <c r="CT31" s="129">
        <f ca="1">ROUND(INDIRECT(ADDRESS(Данные!$A23,CT$1,1,1,"Данные"), 1),2)</f>
        <v>158.06</v>
      </c>
      <c r="CU31" s="128">
        <f ca="1">(CS31-CS29)*CU$10</f>
        <v>0</v>
      </c>
      <c r="CV31" s="264">
        <f ca="1">(CT31-CT29)*CU$10</f>
        <v>0</v>
      </c>
      <c r="CW31" s="359">
        <f ca="1">INDIRECT(ADDRESS(Данные!$A23,4,1,1,"Данные"), 1)</f>
        <v>45280.333333333336</v>
      </c>
      <c r="CX31" s="349">
        <f ca="1">ROUND(INDIRECT(ADDRESS(Данные!$A23,CX$1,1,1,"Данные"), 1),2)</f>
        <v>302.2</v>
      </c>
      <c r="CY31" s="129">
        <f ca="1">ROUND(INDIRECT(ADDRESS(Данные!$A23,CY$1,1,1,"Данные"), 1),2)</f>
        <v>245.65</v>
      </c>
      <c r="CZ31" s="128">
        <f ca="1">(CX31-CX29)*CZ$10</f>
        <v>26.999999999975444</v>
      </c>
      <c r="DA31" s="264">
        <f ca="1">(CY31-CY29)*CZ$10</f>
        <v>9.0000000000173941</v>
      </c>
      <c r="DB31" s="349">
        <f ca="1">ROUND(INDIRECT(ADDRESS(Данные!$A23,DB$1,1,1,"Данные"), 1),2)</f>
        <v>1202.93</v>
      </c>
      <c r="DC31" s="129">
        <f ca="1">ROUND(INDIRECT(ADDRESS(Данные!$A23,DC$1,1,1,"Данные"), 1),2)</f>
        <v>304.94</v>
      </c>
      <c r="DD31" s="128">
        <f ca="1">(DB31-DB29)*DD$10</f>
        <v>35.999999999967258</v>
      </c>
      <c r="DE31" s="264">
        <f ca="1">(DC31-DC29)*DD$10</f>
        <v>0</v>
      </c>
      <c r="DF31" s="349">
        <f ca="1">ROUND(INDIRECT(ADDRESS(Данные!$A23,DF$1,1,1,"Данные"), 1),2)</f>
        <v>154.43</v>
      </c>
      <c r="DG31" s="129">
        <f ca="1">ROUND(INDIRECT(ADDRESS(Данные!$A23,DG$1,1,1,"Данные"), 1),2)</f>
        <v>162.75</v>
      </c>
      <c r="DH31" s="128">
        <f ca="1">(DF31-DF29)*DH$10</f>
        <v>18.000000000000682</v>
      </c>
      <c r="DI31" s="264">
        <f ca="1">(DG31-DG29)*DH$10</f>
        <v>0</v>
      </c>
      <c r="DJ31" s="349"/>
      <c r="DK31" s="129"/>
      <c r="DL31" s="128"/>
      <c r="DM31" s="264"/>
      <c r="DN31" s="349"/>
      <c r="DO31" s="129"/>
      <c r="DP31" s="128"/>
      <c r="DQ31" s="264"/>
      <c r="DR31" s="349"/>
      <c r="DS31" s="129"/>
      <c r="DT31" s="128"/>
      <c r="DU31" s="264"/>
      <c r="DV31" s="362">
        <f t="shared" ca="1" si="0"/>
        <v>45280.333333333336</v>
      </c>
      <c r="DW31" s="365">
        <f t="shared" ca="1" si="1"/>
        <v>857.40000000016835</v>
      </c>
      <c r="DX31" s="365">
        <f t="shared" ca="1" si="2"/>
        <v>80.600000000005991</v>
      </c>
    </row>
    <row r="32" spans="1:128" x14ac:dyDescent="0.2">
      <c r="A32" s="359">
        <f ca="1">INDIRECT(ADDRESS(Данные!$A24,4,1,1,"Данные"), 1)</f>
        <v>45280.354166666664</v>
      </c>
      <c r="B32" s="349">
        <f ca="1">ROUND(INDIRECT(ADDRESS(Данные!$A24,B$1,1,1,"Данные"), 1),2)</f>
        <v>4810.43</v>
      </c>
      <c r="C32" s="129">
        <f ca="1">ROUND(INDIRECT(ADDRESS(Данные!$A24,C$1,1,1,"Данные"), 1),2)</f>
        <v>1216.8499999999999</v>
      </c>
      <c r="D32" s="128">
        <f ca="1">(B32-B31)*D$10</f>
        <v>30.000000000109139</v>
      </c>
      <c r="E32" s="264">
        <f ca="1">(C32-C31)*D$10</f>
        <v>3.999999999996362</v>
      </c>
      <c r="F32" s="349">
        <f ca="1">ROUND(INDIRECT(ADDRESS(Данные!$A24,F$1,1,1,"Данные"), 1),2)</f>
        <v>180.83</v>
      </c>
      <c r="G32" s="129">
        <f ca="1">ROUND(INDIRECT(ADDRESS(Данные!$A24,G$1,1,1,"Данные"), 1),2)</f>
        <v>235.1</v>
      </c>
      <c r="H32" s="128">
        <f ca="1">(F32-F31)*H$10</f>
        <v>0</v>
      </c>
      <c r="I32" s="264">
        <f ca="1">(G32-G31)*H$10</f>
        <v>0</v>
      </c>
      <c r="J32" s="349">
        <f ca="1">ROUND(INDIRECT(ADDRESS(Данные!$A24,J$1,1,1,"Данные"), 1),2)</f>
        <v>0</v>
      </c>
      <c r="K32" s="129">
        <f ca="1">ROUND(INDIRECT(ADDRESS(Данные!$A24,K$1,1,1,"Данные"), 1),2)</f>
        <v>0</v>
      </c>
      <c r="L32" s="128">
        <f ca="1">(J32-J31)*L$10</f>
        <v>0</v>
      </c>
      <c r="M32" s="264">
        <f ca="1">(K32-K31)*L$10</f>
        <v>0</v>
      </c>
      <c r="N32" s="349">
        <f ca="1">ROUND(INDIRECT(ADDRESS(Данные!$A24,N$1,1,1,"Данные"), 1),2)</f>
        <v>4027.12</v>
      </c>
      <c r="O32" s="129">
        <f ca="1">ROUND(INDIRECT(ADDRESS(Данные!$A24,O$1,1,1,"Данные"), 1),2)</f>
        <v>2042.35</v>
      </c>
      <c r="P32" s="128">
        <f ca="1">(N32-N31)*P$10</f>
        <v>79.99999999992724</v>
      </c>
      <c r="Q32" s="264">
        <f ca="1">(O32-O31)*P$10</f>
        <v>0</v>
      </c>
      <c r="R32" s="349">
        <f ca="1">ROUND(INDIRECT(ADDRESS(Данные!$A24,R$1,1,1,"Данные"), 1),2)</f>
        <v>5661.05</v>
      </c>
      <c r="S32" s="129">
        <f ca="1">ROUND(INDIRECT(ADDRESS(Данные!$A24,S$1,1,1,"Данные"), 1),2)</f>
        <v>2271.5300000000002</v>
      </c>
      <c r="T32" s="128">
        <f ca="1">(R32-R31)*T$10</f>
        <v>36.000000000130967</v>
      </c>
      <c r="U32" s="264">
        <f ca="1">(S32-S31)*T$10</f>
        <v>3.6000000000785803</v>
      </c>
      <c r="V32" s="349">
        <f ca="1">ROUND(INDIRECT(ADDRESS(Данные!$A24,V$1,1,1,"Данные"), 1),2)</f>
        <v>7912.69</v>
      </c>
      <c r="W32" s="129">
        <f ca="1">ROUND(INDIRECT(ADDRESS(Данные!$A24,W$1,1,1,"Данные"), 1),2)</f>
        <v>643.20000000000005</v>
      </c>
      <c r="X32" s="128">
        <f ca="1">(V32-V31)*X$10</f>
        <v>111.59999999981665</v>
      </c>
      <c r="Y32" s="264">
        <f ca="1">(W32-W31)*X$10</f>
        <v>3.5999999999967258</v>
      </c>
      <c r="Z32" s="359">
        <f ca="1">INDIRECT(ADDRESS(Данные!$A24,4,1,1,"Данные"), 1)</f>
        <v>45280.354166666664</v>
      </c>
      <c r="AA32" s="349">
        <f ca="1">ROUND(INDIRECT(ADDRESS(Данные!$A24,AA$1,1,1,"Данные"), 1),2)</f>
        <v>0</v>
      </c>
      <c r="AB32" s="129">
        <f ca="1">ROUND(INDIRECT(ADDRESS(Данные!$A24,AB$1,1,1,"Данные"), 1),2)</f>
        <v>0</v>
      </c>
      <c r="AC32" s="128">
        <f ca="1">(AA32-AA31)*AC$10</f>
        <v>0</v>
      </c>
      <c r="AD32" s="264">
        <f ca="1">(AB32-AB31)*AC$10</f>
        <v>0</v>
      </c>
      <c r="AE32" s="349">
        <f ca="1">ROUND(INDIRECT(ADDRESS(Данные!$A24,AE$1,1,1,"Данные"), 1),2)</f>
        <v>0</v>
      </c>
      <c r="AF32" s="129">
        <f ca="1">ROUND(INDIRECT(ADDRESS(Данные!$A24,AF$1,1,1,"Данные"), 1),2)</f>
        <v>0</v>
      </c>
      <c r="AG32" s="128">
        <f ca="1">(AE32-AE31)*AG$10</f>
        <v>0</v>
      </c>
      <c r="AH32" s="264">
        <f ca="1">(AF32-AF31)*AG$10</f>
        <v>0</v>
      </c>
      <c r="AI32" s="349">
        <f ca="1">ROUND(INDIRECT(ADDRESS(Данные!$A24,AI$1,1,1,"Данные"), 1),2)</f>
        <v>16.78</v>
      </c>
      <c r="AJ32" s="129">
        <f ca="1">ROUND(INDIRECT(ADDRESS(Данные!$A24,AJ$1,1,1,"Данные"), 1),2)</f>
        <v>4.21</v>
      </c>
      <c r="AK32" s="128">
        <f ca="1">(AI32-AI31)*AK$10</f>
        <v>0</v>
      </c>
      <c r="AL32" s="264">
        <f ca="1">(AJ32-AJ31)*AK$10</f>
        <v>0</v>
      </c>
      <c r="AM32" s="349">
        <f ca="1">ROUND(INDIRECT(ADDRESS(Данные!$A24,AM$1,1,1,"Данные"), 1),2)</f>
        <v>0</v>
      </c>
      <c r="AN32" s="129">
        <f ca="1">ROUND(INDIRECT(ADDRESS(Данные!$A24,AN$1,1,1,"Данные"), 1),2)</f>
        <v>0</v>
      </c>
      <c r="AO32" s="128">
        <f ca="1">(AM32-AM31)*AO$10</f>
        <v>0</v>
      </c>
      <c r="AP32" s="264">
        <f ca="1">(AN32-AN31)*AO$10</f>
        <v>0</v>
      </c>
      <c r="AQ32" s="349">
        <f ca="1">ROUND(INDIRECT(ADDRESS(Данные!$A24,AQ$1,1,1,"Данные"), 1),2)</f>
        <v>875.1</v>
      </c>
      <c r="AR32" s="129">
        <f ca="1">ROUND(INDIRECT(ADDRESS(Данные!$A24,AR$1,1,1,"Данные"), 1),2)</f>
        <v>65.3</v>
      </c>
      <c r="AS32" s="128">
        <f ca="1">(AQ32-AQ31)*AS$10</f>
        <v>48.000000000024556</v>
      </c>
      <c r="AT32" s="264">
        <f ca="1">(AR32-AR31)*AS$10</f>
        <v>0</v>
      </c>
      <c r="AU32" s="349">
        <f ca="1">ROUND(INDIRECT(ADDRESS(Данные!$A24,AU$1,1,1,"Данные"), 1),2)</f>
        <v>0</v>
      </c>
      <c r="AV32" s="129">
        <f ca="1">ROUND(INDIRECT(ADDRESS(Данные!$A24,AV$1,1,1,"Данные"), 1),2)</f>
        <v>0</v>
      </c>
      <c r="AW32" s="128">
        <f ca="1">(AU32-AU31)*AW$10</f>
        <v>0</v>
      </c>
      <c r="AX32" s="264">
        <f ca="1">(AV32-AV31)*AW$10</f>
        <v>0</v>
      </c>
      <c r="AY32" s="359">
        <f ca="1">INDIRECT(ADDRESS(Данные!$A24,4,1,1,"Данные"), 1)</f>
        <v>45280.354166666664</v>
      </c>
      <c r="AZ32" s="349">
        <f ca="1">ROUND(INDIRECT(ADDRESS(Данные!$A24,AZ$1,1,1,"Данные"), 1),2)</f>
        <v>686</v>
      </c>
      <c r="BA32" s="129">
        <f ca="1">ROUND(INDIRECT(ADDRESS(Данные!$A24,BA$1,1,1,"Данные"), 1),2)</f>
        <v>156.44</v>
      </c>
      <c r="BB32" s="128">
        <f ca="1">(AZ32-AZ31)*BB$10</f>
        <v>7.999999999992724</v>
      </c>
      <c r="BC32" s="264">
        <f ca="1">(BA32-BA31)*BB$10</f>
        <v>0</v>
      </c>
      <c r="BD32" s="349">
        <f ca="1">ROUND(INDIRECT(ADDRESS(Данные!$A24,BD$1,1,1,"Данные"), 1),2)</f>
        <v>455.32</v>
      </c>
      <c r="BE32" s="129">
        <f ca="1">ROUND(INDIRECT(ADDRESS(Данные!$A24,BE$1,1,1,"Данные"), 1),2)</f>
        <v>189.04</v>
      </c>
      <c r="BF32" s="128">
        <f ca="1">(BD32-BD31)*BF$10</f>
        <v>8.0000000000040927</v>
      </c>
      <c r="BG32" s="264">
        <f ca="1">(BE32-BE31)*BF$10</f>
        <v>1.999999999998181</v>
      </c>
      <c r="BH32" s="349">
        <f ca="1">ROUND(INDIRECT(ADDRESS(Данные!$A24,BH$1,1,1,"Данные"), 1),2)</f>
        <v>1788.08</v>
      </c>
      <c r="BI32" s="129">
        <f ca="1">ROUND(INDIRECT(ADDRESS(Данные!$A24,BI$1,1,1,"Данные"), 1),2)</f>
        <v>1182.44</v>
      </c>
      <c r="BJ32" s="128">
        <f ca="1">(BH32-BH31)*BJ$10</f>
        <v>0</v>
      </c>
      <c r="BK32" s="264">
        <f ca="1">(BI32-BI31)*BJ$10</f>
        <v>0</v>
      </c>
      <c r="BL32" s="349">
        <f ca="1">ROUND(INDIRECT(ADDRESS(Данные!$A24,BL$1,1,1,"Данные"), 1),2)</f>
        <v>658.1</v>
      </c>
      <c r="BM32" s="129">
        <f ca="1">ROUND(INDIRECT(ADDRESS(Данные!$A24,BM$1,1,1,"Данные"), 1),2)</f>
        <v>95.55</v>
      </c>
      <c r="BN32" s="128">
        <f ca="1">(BL32-BL31)*BN$10</f>
        <v>0</v>
      </c>
      <c r="BO32" s="264">
        <f ca="1">(BM32-BM31)*BN$10</f>
        <v>0</v>
      </c>
      <c r="BP32" s="349">
        <f ca="1">ROUND(INDIRECT(ADDRESS(Данные!$A24,BP$1,1,1,"Данные"), 1),2)</f>
        <v>359.59</v>
      </c>
      <c r="BQ32" s="129">
        <f ca="1">ROUND(INDIRECT(ADDRESS(Данные!$A24,BQ$1,1,1,"Данные"), 1),2)</f>
        <v>0</v>
      </c>
      <c r="BR32" s="128">
        <f ca="1">(BP32-BP31)*BR$10</f>
        <v>0</v>
      </c>
      <c r="BS32" s="264">
        <f ca="1">(BQ32-BQ31)*BR$10</f>
        <v>0</v>
      </c>
      <c r="BT32" s="349">
        <f ca="1">ROUND(INDIRECT(ADDRESS(Данные!$A24,BT$1,1,1,"Данные"), 1),2)</f>
        <v>3698.3</v>
      </c>
      <c r="BU32" s="129">
        <f ca="1">ROUND(INDIRECT(ADDRESS(Данные!$A24,BU$1,1,1,"Данные"), 1),2)</f>
        <v>726.83</v>
      </c>
      <c r="BV32" s="128">
        <f ca="1">(BT32-BT31)*BV$10</f>
        <v>0</v>
      </c>
      <c r="BW32" s="264">
        <f ca="1">(BU32-BU31)*BV$10</f>
        <v>0</v>
      </c>
      <c r="BX32" s="359">
        <f ca="1">INDIRECT(ADDRESS(Данные!$A24,4,1,1,"Данные"), 1)</f>
        <v>45280.354166666664</v>
      </c>
      <c r="BY32" s="349">
        <f ca="1">ROUND(INDIRECT(ADDRESS(Данные!$A24,BY$1,1,1,"Данные"), 1),2)</f>
        <v>849.44</v>
      </c>
      <c r="BZ32" s="129">
        <f ca="1">ROUND(INDIRECT(ADDRESS(Данные!$A24,BZ$1,1,1,"Данные"), 1),2)</f>
        <v>553.07000000000005</v>
      </c>
      <c r="CA32" s="128">
        <f ca="1">(BY32-BY31)*CA$10</f>
        <v>0</v>
      </c>
      <c r="CB32" s="264">
        <f ca="1">(BZ32-BZ31)*CA$10</f>
        <v>0</v>
      </c>
      <c r="CC32" s="349">
        <f ca="1">ROUND(INDIRECT(ADDRESS(Данные!$A24,CC$1,1,1,"Данные"), 1),2)</f>
        <v>999.88</v>
      </c>
      <c r="CD32" s="129">
        <f ca="1">ROUND(INDIRECT(ADDRESS(Данные!$A24,CD$1,1,1,"Данные"), 1),2)</f>
        <v>0</v>
      </c>
      <c r="CE32" s="128">
        <f ca="1">(CC32-CC31)*CE$10</f>
        <v>17.999999999983629</v>
      </c>
      <c r="CF32" s="264">
        <f ca="1">(CD32-CD31)*CE$10</f>
        <v>0</v>
      </c>
      <c r="CG32" s="349">
        <f ca="1">ROUND(INDIRECT(ADDRESS(Данные!$A24,CG$1,1,1,"Данные"), 1),2)</f>
        <v>0</v>
      </c>
      <c r="CH32" s="129">
        <f ca="1">ROUND(INDIRECT(ADDRESS(Данные!$A24,CH$1,1,1,"Данные"), 1),2)</f>
        <v>0</v>
      </c>
      <c r="CI32" s="128">
        <f ca="1">(CG32-CG31)*CI$10</f>
        <v>0</v>
      </c>
      <c r="CJ32" s="264">
        <f ca="1">(CH32-CH31)*CI$10</f>
        <v>0</v>
      </c>
      <c r="CK32" s="349">
        <f ca="1">ROUND(INDIRECT(ADDRESS(Данные!$A24,CK$1,1,1,"Данные"), 1),2)</f>
        <v>168.26</v>
      </c>
      <c r="CL32" s="129">
        <f ca="1">ROUND(INDIRECT(ADDRESS(Данные!$A24,CL$1,1,1,"Данные"), 1),2)</f>
        <v>35.54</v>
      </c>
      <c r="CM32" s="128">
        <f ca="1">(CK32-CK31)*CM$10</f>
        <v>47.99999999999045</v>
      </c>
      <c r="CN32" s="264">
        <f ca="1">(CL32-CL31)*CM$10</f>
        <v>5.9999999999988063</v>
      </c>
      <c r="CO32" s="349">
        <f ca="1">ROUND(INDIRECT(ADDRESS(Данные!$A24,CO$1,1,1,"Данные"), 1),2)</f>
        <v>0</v>
      </c>
      <c r="CP32" s="129">
        <f ca="1">ROUND(INDIRECT(ADDRESS(Данные!$A24,CP$1,1,1,"Данные"), 1),2)</f>
        <v>0</v>
      </c>
      <c r="CQ32" s="128">
        <f ca="1">(CO32-CO31)*CQ$10</f>
        <v>0</v>
      </c>
      <c r="CR32" s="264">
        <f ca="1">(CP32-CP31)*CQ$10</f>
        <v>0</v>
      </c>
      <c r="CS32" s="349">
        <f ca="1">ROUND(INDIRECT(ADDRESS(Данные!$A24,CS$1,1,1,"Данные"), 1),2)</f>
        <v>21.9</v>
      </c>
      <c r="CT32" s="129">
        <f ca="1">ROUND(INDIRECT(ADDRESS(Данные!$A24,CT$1,1,1,"Данные"), 1),2)</f>
        <v>158.06</v>
      </c>
      <c r="CU32" s="128">
        <f ca="1">(CS32-CS31)*CU$10</f>
        <v>0</v>
      </c>
      <c r="CV32" s="264">
        <f ca="1">(CT32-CT31)*CU$10</f>
        <v>0</v>
      </c>
      <c r="CW32" s="359">
        <f ca="1">INDIRECT(ADDRESS(Данные!$A24,4,1,1,"Данные"), 1)</f>
        <v>45280.354166666664</v>
      </c>
      <c r="CX32" s="349">
        <f ca="1">ROUND(INDIRECT(ADDRESS(Данные!$A24,CX$1,1,1,"Данные"), 1),2)</f>
        <v>302.22000000000003</v>
      </c>
      <c r="CY32" s="129">
        <f ca="1">ROUND(INDIRECT(ADDRESS(Данные!$A24,CY$1,1,1,"Данные"), 1),2)</f>
        <v>245.66</v>
      </c>
      <c r="CZ32" s="128">
        <f ca="1">(CX32-CX31)*CZ$10</f>
        <v>18.000000000034788</v>
      </c>
      <c r="DA32" s="264">
        <f ca="1">(CY32-CY31)*CZ$10</f>
        <v>8.9999999999918145</v>
      </c>
      <c r="DB32" s="349">
        <f ca="1">ROUND(INDIRECT(ADDRESS(Данные!$A24,DB$1,1,1,"Данные"), 1),2)</f>
        <v>1202.94</v>
      </c>
      <c r="DC32" s="129">
        <f ca="1">ROUND(INDIRECT(ADDRESS(Данные!$A24,DC$1,1,1,"Данные"), 1),2)</f>
        <v>304.94</v>
      </c>
      <c r="DD32" s="128">
        <f ca="1">(DB32-DB31)*DD$10</f>
        <v>11.999999999989086</v>
      </c>
      <c r="DE32" s="264">
        <f ca="1">(DC32-DC31)*DD$10</f>
        <v>0</v>
      </c>
      <c r="DF32" s="349">
        <f ca="1">ROUND(INDIRECT(ADDRESS(Данные!$A24,DF$1,1,1,"Данные"), 1),2)</f>
        <v>154.44</v>
      </c>
      <c r="DG32" s="129">
        <f ca="1">ROUND(INDIRECT(ADDRESS(Данные!$A24,DG$1,1,1,"Данные"), 1),2)</f>
        <v>162.75</v>
      </c>
      <c r="DH32" s="128">
        <f ca="1">(DF32-DF31)*DH$10</f>
        <v>5.999999999994543</v>
      </c>
      <c r="DI32" s="264">
        <f ca="1">(DG32-DG31)*DH$10</f>
        <v>0</v>
      </c>
      <c r="DJ32" s="349"/>
      <c r="DK32" s="129"/>
      <c r="DL32" s="128"/>
      <c r="DM32" s="264"/>
      <c r="DN32" s="349"/>
      <c r="DO32" s="129"/>
      <c r="DP32" s="128"/>
      <c r="DQ32" s="264"/>
      <c r="DR32" s="349"/>
      <c r="DS32" s="129"/>
      <c r="DT32" s="128"/>
      <c r="DU32" s="264"/>
      <c r="DV32" s="362">
        <f t="shared" ca="1" si="0"/>
        <v>45280.354166666664</v>
      </c>
      <c r="DW32" s="365">
        <f t="shared" ca="1" si="1"/>
        <v>423.59999999999786</v>
      </c>
      <c r="DX32" s="365">
        <f t="shared" ca="1" si="2"/>
        <v>28.20000000006047</v>
      </c>
    </row>
    <row r="33" spans="1:128" x14ac:dyDescent="0.2">
      <c r="A33" s="359">
        <f ca="1">INDIRECT(ADDRESS(Данные!$A25,4,1,1,"Данные"), 1)</f>
        <v>45280.375</v>
      </c>
      <c r="B33" s="349">
        <f ca="1">ROUND(INDIRECT(ADDRESS(Данные!$A25,B$1,1,1,"Данные"), 1),2)</f>
        <v>4810.58</v>
      </c>
      <c r="C33" s="129">
        <f ca="1">ROUND(INDIRECT(ADDRESS(Данные!$A25,C$1,1,1,"Данные"), 1),2)</f>
        <v>1216.8599999999999</v>
      </c>
      <c r="D33" s="128">
        <f ca="1">(B33-B31)*D$10</f>
        <v>60.00000000003638</v>
      </c>
      <c r="E33" s="264">
        <f ca="1">(C33-C31)*D$10</f>
        <v>5.999999999994543</v>
      </c>
      <c r="F33" s="349">
        <f ca="1">ROUND(INDIRECT(ADDRESS(Данные!$A25,F$1,1,1,"Данные"), 1),2)</f>
        <v>180.83</v>
      </c>
      <c r="G33" s="129">
        <f ca="1">ROUND(INDIRECT(ADDRESS(Данные!$A25,G$1,1,1,"Данные"), 1),2)</f>
        <v>235.1</v>
      </c>
      <c r="H33" s="128">
        <f ca="1">(F33-F31)*H$10</f>
        <v>0</v>
      </c>
      <c r="I33" s="264">
        <f ca="1">(G33-G31)*H$10</f>
        <v>0</v>
      </c>
      <c r="J33" s="349">
        <f ca="1">ROUND(INDIRECT(ADDRESS(Данные!$A25,J$1,1,1,"Данные"), 1),2)</f>
        <v>0</v>
      </c>
      <c r="K33" s="129">
        <f ca="1">ROUND(INDIRECT(ADDRESS(Данные!$A25,K$1,1,1,"Данные"), 1),2)</f>
        <v>0</v>
      </c>
      <c r="L33" s="128">
        <f ca="1">(J33-J31)*L$10</f>
        <v>0</v>
      </c>
      <c r="M33" s="264">
        <f ca="1">(K33-K31)*L$10</f>
        <v>0</v>
      </c>
      <c r="N33" s="349">
        <f ca="1">ROUND(INDIRECT(ADDRESS(Данные!$A25,N$1,1,1,"Данные"), 1),2)</f>
        <v>4027.18</v>
      </c>
      <c r="O33" s="129">
        <f ca="1">ROUND(INDIRECT(ADDRESS(Данные!$A25,O$1,1,1,"Данные"), 1),2)</f>
        <v>2042.36</v>
      </c>
      <c r="P33" s="128">
        <f ca="1">(N33-N31)*P$10</f>
        <v>199.9999999998181</v>
      </c>
      <c r="Q33" s="264">
        <f ca="1">(O33-O31)*P$10</f>
        <v>19.99999999998181</v>
      </c>
      <c r="R33" s="349">
        <f ca="1">ROUND(INDIRECT(ADDRESS(Данные!$A25,R$1,1,1,"Данные"), 1),2)</f>
        <v>5661.16</v>
      </c>
      <c r="S33" s="129">
        <f ca="1">ROUND(INDIRECT(ADDRESS(Данные!$A25,S$1,1,1,"Данные"), 1),2)</f>
        <v>2271.5500000000002</v>
      </c>
      <c r="T33" s="128">
        <f ca="1">(R33-R31)*T$10</f>
        <v>75.600000000013097</v>
      </c>
      <c r="U33" s="264">
        <f ca="1">(S33-S31)*T$10</f>
        <v>10.800000000072032</v>
      </c>
      <c r="V33" s="349">
        <f ca="1">ROUND(INDIRECT(ADDRESS(Данные!$A25,V$1,1,1,"Данные"), 1),2)</f>
        <v>7912.99</v>
      </c>
      <c r="W33" s="129">
        <f ca="1">ROUND(INDIRECT(ADDRESS(Данные!$A25,W$1,1,1,"Данные"), 1),2)</f>
        <v>643.22</v>
      </c>
      <c r="X33" s="128">
        <f ca="1">(V33-V31)*X$10</f>
        <v>219.59999999988213</v>
      </c>
      <c r="Y33" s="264">
        <f ca="1">(W33-W31)*X$10</f>
        <v>10.799999999990177</v>
      </c>
      <c r="Z33" s="359">
        <f ca="1">INDIRECT(ADDRESS(Данные!$A25,4,1,1,"Данные"), 1)</f>
        <v>45280.375</v>
      </c>
      <c r="AA33" s="349">
        <f ca="1">ROUND(INDIRECT(ADDRESS(Данные!$A25,AA$1,1,1,"Данные"), 1),2)</f>
        <v>0</v>
      </c>
      <c r="AB33" s="129">
        <f ca="1">ROUND(INDIRECT(ADDRESS(Данные!$A25,AB$1,1,1,"Данные"), 1),2)</f>
        <v>0</v>
      </c>
      <c r="AC33" s="128">
        <f ca="1">(AA33-AA31)*AC$10</f>
        <v>0</v>
      </c>
      <c r="AD33" s="264">
        <f ca="1">(AB33-AB31)*AC$10</f>
        <v>0</v>
      </c>
      <c r="AE33" s="349">
        <f ca="1">ROUND(INDIRECT(ADDRESS(Данные!$A25,AE$1,1,1,"Данные"), 1),2)</f>
        <v>0</v>
      </c>
      <c r="AF33" s="129">
        <f ca="1">ROUND(INDIRECT(ADDRESS(Данные!$A25,AF$1,1,1,"Данные"), 1),2)</f>
        <v>0</v>
      </c>
      <c r="AG33" s="128">
        <f ca="1">(AE33-AE31)*AG$10</f>
        <v>0</v>
      </c>
      <c r="AH33" s="264">
        <f ca="1">(AF33-AF31)*AG$10</f>
        <v>0</v>
      </c>
      <c r="AI33" s="349">
        <f ca="1">ROUND(INDIRECT(ADDRESS(Данные!$A25,AI$1,1,1,"Данные"), 1),2)</f>
        <v>16.78</v>
      </c>
      <c r="AJ33" s="129">
        <f ca="1">ROUND(INDIRECT(ADDRESS(Данные!$A25,AJ$1,1,1,"Данные"), 1),2)</f>
        <v>4.21</v>
      </c>
      <c r="AK33" s="128">
        <f ca="1">(AI33-AI31)*AK$10</f>
        <v>0</v>
      </c>
      <c r="AL33" s="264">
        <f ca="1">(AJ33-AJ31)*AK$10</f>
        <v>0</v>
      </c>
      <c r="AM33" s="349">
        <f ca="1">ROUND(INDIRECT(ADDRESS(Данные!$A25,AM$1,1,1,"Данные"), 1),2)</f>
        <v>0</v>
      </c>
      <c r="AN33" s="129">
        <f ca="1">ROUND(INDIRECT(ADDRESS(Данные!$A25,AN$1,1,1,"Данные"), 1),2)</f>
        <v>0</v>
      </c>
      <c r="AO33" s="128">
        <f ca="1">(AM33-AM31)*AO$10</f>
        <v>0</v>
      </c>
      <c r="AP33" s="264">
        <f ca="1">(AN33-AN31)*AO$10</f>
        <v>0</v>
      </c>
      <c r="AQ33" s="349">
        <f ca="1">ROUND(INDIRECT(ADDRESS(Данные!$A25,AQ$1,1,1,"Данные"), 1),2)</f>
        <v>875.18</v>
      </c>
      <c r="AR33" s="129">
        <f ca="1">ROUND(INDIRECT(ADDRESS(Данные!$A25,AR$1,1,1,"Данные"), 1),2)</f>
        <v>65.3</v>
      </c>
      <c r="AS33" s="128">
        <f ca="1">(AQ33-AQ31)*AS$10</f>
        <v>95.999999999980901</v>
      </c>
      <c r="AT33" s="264">
        <f ca="1">(AR33-AR31)*AS$10</f>
        <v>0</v>
      </c>
      <c r="AU33" s="349">
        <f ca="1">ROUND(INDIRECT(ADDRESS(Данные!$A25,AU$1,1,1,"Данные"), 1),2)</f>
        <v>0</v>
      </c>
      <c r="AV33" s="129">
        <f ca="1">ROUND(INDIRECT(ADDRESS(Данные!$A25,AV$1,1,1,"Данные"), 1),2)</f>
        <v>0</v>
      </c>
      <c r="AW33" s="128">
        <f ca="1">(AU33-AU31)*AW$10</f>
        <v>0</v>
      </c>
      <c r="AX33" s="264">
        <f ca="1">(AV33-AV31)*AW$10</f>
        <v>0</v>
      </c>
      <c r="AY33" s="359">
        <f ca="1">INDIRECT(ADDRESS(Данные!$A25,4,1,1,"Данные"), 1)</f>
        <v>45280.375</v>
      </c>
      <c r="AZ33" s="349">
        <f ca="1">ROUND(INDIRECT(ADDRESS(Данные!$A25,AZ$1,1,1,"Данные"), 1),2)</f>
        <v>686.04</v>
      </c>
      <c r="BA33" s="129">
        <f ca="1">ROUND(INDIRECT(ADDRESS(Данные!$A25,BA$1,1,1,"Данные"), 1),2)</f>
        <v>156.44999999999999</v>
      </c>
      <c r="BB33" s="128">
        <f ca="1">(AZ33-AZ31)*BB$10</f>
        <v>15.999999999985448</v>
      </c>
      <c r="BC33" s="264">
        <f ca="1">(BA33-BA31)*BB$10</f>
        <v>1.999999999998181</v>
      </c>
      <c r="BD33" s="349">
        <f ca="1">ROUND(INDIRECT(ADDRESS(Данные!$A25,BD$1,1,1,"Данные"), 1),2)</f>
        <v>455.36</v>
      </c>
      <c r="BE33" s="129">
        <f ca="1">ROUND(INDIRECT(ADDRESS(Данные!$A25,BE$1,1,1,"Данные"), 1),2)</f>
        <v>189.05</v>
      </c>
      <c r="BF33" s="128">
        <f ca="1">(BD33-BD31)*BF$10</f>
        <v>16.000000000008185</v>
      </c>
      <c r="BG33" s="264">
        <f ca="1">(BE33-BE31)*BF$10</f>
        <v>4.0000000000020464</v>
      </c>
      <c r="BH33" s="349">
        <f ca="1">ROUND(INDIRECT(ADDRESS(Данные!$A25,BH$1,1,1,"Данные"), 1),2)</f>
        <v>1788.08</v>
      </c>
      <c r="BI33" s="129">
        <f ca="1">ROUND(INDIRECT(ADDRESS(Данные!$A25,BI$1,1,1,"Данные"), 1),2)</f>
        <v>1182.44</v>
      </c>
      <c r="BJ33" s="128">
        <f ca="1">(BH33-BH31)*BJ$10</f>
        <v>0</v>
      </c>
      <c r="BK33" s="264">
        <f ca="1">(BI33-BI31)*BJ$10</f>
        <v>0</v>
      </c>
      <c r="BL33" s="349">
        <f ca="1">ROUND(INDIRECT(ADDRESS(Данные!$A25,BL$1,1,1,"Данные"), 1),2)</f>
        <v>658.1</v>
      </c>
      <c r="BM33" s="129">
        <f ca="1">ROUND(INDIRECT(ADDRESS(Данные!$A25,BM$1,1,1,"Данные"), 1),2)</f>
        <v>95.55</v>
      </c>
      <c r="BN33" s="128">
        <f ca="1">(BL33-BL31)*BN$10</f>
        <v>0</v>
      </c>
      <c r="BO33" s="264">
        <f ca="1">(BM33-BM31)*BN$10</f>
        <v>0</v>
      </c>
      <c r="BP33" s="349">
        <f ca="1">ROUND(INDIRECT(ADDRESS(Данные!$A25,BP$1,1,1,"Данные"), 1),2)</f>
        <v>359.59</v>
      </c>
      <c r="BQ33" s="129">
        <f ca="1">ROUND(INDIRECT(ADDRESS(Данные!$A25,BQ$1,1,1,"Данные"), 1),2)</f>
        <v>0</v>
      </c>
      <c r="BR33" s="128">
        <f ca="1">(BP33-BP31)*BR$10</f>
        <v>0</v>
      </c>
      <c r="BS33" s="264">
        <f ca="1">(BQ33-BQ31)*BR$10</f>
        <v>0</v>
      </c>
      <c r="BT33" s="349">
        <f ca="1">ROUND(INDIRECT(ADDRESS(Данные!$A25,BT$1,1,1,"Данные"), 1),2)</f>
        <v>3698.3</v>
      </c>
      <c r="BU33" s="129">
        <f ca="1">ROUND(INDIRECT(ADDRESS(Данные!$A25,BU$1,1,1,"Данные"), 1),2)</f>
        <v>726.83</v>
      </c>
      <c r="BV33" s="128">
        <f ca="1">(BT33-BT31)*BV$10</f>
        <v>0</v>
      </c>
      <c r="BW33" s="264">
        <f ca="1">(BU33-BU31)*BV$10</f>
        <v>0</v>
      </c>
      <c r="BX33" s="359">
        <f ca="1">INDIRECT(ADDRESS(Данные!$A25,4,1,1,"Данные"), 1)</f>
        <v>45280.375</v>
      </c>
      <c r="BY33" s="349">
        <f ca="1">ROUND(INDIRECT(ADDRESS(Данные!$A25,BY$1,1,1,"Данные"), 1),2)</f>
        <v>849.44</v>
      </c>
      <c r="BZ33" s="129">
        <f ca="1">ROUND(INDIRECT(ADDRESS(Данные!$A25,BZ$1,1,1,"Данные"), 1),2)</f>
        <v>553.07000000000005</v>
      </c>
      <c r="CA33" s="128">
        <f ca="1">(BY33-BY31)*CA$10</f>
        <v>0</v>
      </c>
      <c r="CB33" s="264">
        <f ca="1">(BZ33-BZ31)*CA$10</f>
        <v>0</v>
      </c>
      <c r="CC33" s="349">
        <f ca="1">ROUND(INDIRECT(ADDRESS(Данные!$A25,CC$1,1,1,"Данные"), 1),2)</f>
        <v>999.94</v>
      </c>
      <c r="CD33" s="129">
        <f ca="1">ROUND(INDIRECT(ADDRESS(Данные!$A25,CD$1,1,1,"Данные"), 1),2)</f>
        <v>0</v>
      </c>
      <c r="CE33" s="128">
        <f ca="1">(CC33-CC31)*CE$10</f>
        <v>36.000000000001364</v>
      </c>
      <c r="CF33" s="264">
        <f ca="1">(CD33-CD31)*CE$10</f>
        <v>0</v>
      </c>
      <c r="CG33" s="349">
        <f ca="1">ROUND(INDIRECT(ADDRESS(Данные!$A25,CG$1,1,1,"Данные"), 1),2)</f>
        <v>0</v>
      </c>
      <c r="CH33" s="129">
        <f ca="1">ROUND(INDIRECT(ADDRESS(Данные!$A25,CH$1,1,1,"Данные"), 1),2)</f>
        <v>0</v>
      </c>
      <c r="CI33" s="128">
        <f ca="1">(CG33-CG31)*CI$10</f>
        <v>0</v>
      </c>
      <c r="CJ33" s="264">
        <f ca="1">(CH33-CH31)*CI$10</f>
        <v>0</v>
      </c>
      <c r="CK33" s="349">
        <f ca="1">ROUND(INDIRECT(ADDRESS(Данные!$A25,CK$1,1,1,"Данные"), 1),2)</f>
        <v>168.34</v>
      </c>
      <c r="CL33" s="129">
        <f ca="1">ROUND(INDIRECT(ADDRESS(Данные!$A25,CL$1,1,1,"Данные"), 1),2)</f>
        <v>35.549999999999997</v>
      </c>
      <c r="CM33" s="128">
        <f ca="1">(CK33-CK31)*CM$10</f>
        <v>95.999999999997954</v>
      </c>
      <c r="CN33" s="264">
        <f ca="1">(CL33-CL31)*CM$10</f>
        <v>11.999999999997613</v>
      </c>
      <c r="CO33" s="349">
        <f ca="1">ROUND(INDIRECT(ADDRESS(Данные!$A25,CO$1,1,1,"Данные"), 1),2)</f>
        <v>0</v>
      </c>
      <c r="CP33" s="129">
        <f ca="1">ROUND(INDIRECT(ADDRESS(Данные!$A25,CP$1,1,1,"Данные"), 1),2)</f>
        <v>0</v>
      </c>
      <c r="CQ33" s="128">
        <f ca="1">(CO33-CO31)*CQ$10</f>
        <v>0</v>
      </c>
      <c r="CR33" s="264">
        <f ca="1">(CP33-CP31)*CQ$10</f>
        <v>0</v>
      </c>
      <c r="CS33" s="349">
        <f ca="1">ROUND(INDIRECT(ADDRESS(Данные!$A25,CS$1,1,1,"Данные"), 1),2)</f>
        <v>21.9</v>
      </c>
      <c r="CT33" s="129">
        <f ca="1">ROUND(INDIRECT(ADDRESS(Данные!$A25,CT$1,1,1,"Данные"), 1),2)</f>
        <v>158.06</v>
      </c>
      <c r="CU33" s="128">
        <f ca="1">(CS33-CS31)*CU$10</f>
        <v>0</v>
      </c>
      <c r="CV33" s="264">
        <f ca="1">(CT33-CT31)*CU$10</f>
        <v>0</v>
      </c>
      <c r="CW33" s="359">
        <f ca="1">INDIRECT(ADDRESS(Данные!$A25,4,1,1,"Данные"), 1)</f>
        <v>45280.375</v>
      </c>
      <c r="CX33" s="349">
        <f ca="1">ROUND(INDIRECT(ADDRESS(Данные!$A25,CX$1,1,1,"Данные"), 1),2)</f>
        <v>302.27</v>
      </c>
      <c r="CY33" s="129">
        <f ca="1">ROUND(INDIRECT(ADDRESS(Данные!$A25,CY$1,1,1,"Данные"), 1),2)</f>
        <v>245.68</v>
      </c>
      <c r="CZ33" s="128">
        <f ca="1">(CX33-CX31)*CZ$10</f>
        <v>62.999999999993861</v>
      </c>
      <c r="DA33" s="264">
        <f ca="1">(CY33-CY31)*CZ$10</f>
        <v>27.000000000001023</v>
      </c>
      <c r="DB33" s="349">
        <f ca="1">ROUND(INDIRECT(ADDRESS(Данные!$A25,DB$1,1,1,"Данные"), 1),2)</f>
        <v>1202.95</v>
      </c>
      <c r="DC33" s="129">
        <f ca="1">ROUND(INDIRECT(ADDRESS(Данные!$A25,DC$1,1,1,"Данные"), 1),2)</f>
        <v>304.94</v>
      </c>
      <c r="DD33" s="128">
        <f ca="1">(DB33-DB31)*DD$10</f>
        <v>23.999999999978172</v>
      </c>
      <c r="DE33" s="264">
        <f ca="1">(DC33-DC31)*DD$10</f>
        <v>0</v>
      </c>
      <c r="DF33" s="349">
        <f ca="1">ROUND(INDIRECT(ADDRESS(Данные!$A25,DF$1,1,1,"Данные"), 1),2)</f>
        <v>154.44999999999999</v>
      </c>
      <c r="DG33" s="129">
        <f ca="1">ROUND(INDIRECT(ADDRESS(Данные!$A25,DG$1,1,1,"Данные"), 1),2)</f>
        <v>162.75</v>
      </c>
      <c r="DH33" s="128">
        <f ca="1">(DF33-DF31)*DH$10</f>
        <v>11.999999999989086</v>
      </c>
      <c r="DI33" s="264">
        <f ca="1">(DG33-DG31)*DH$10</f>
        <v>0</v>
      </c>
      <c r="DJ33" s="349"/>
      <c r="DK33" s="129"/>
      <c r="DL33" s="128"/>
      <c r="DM33" s="264"/>
      <c r="DN33" s="349"/>
      <c r="DO33" s="129"/>
      <c r="DP33" s="128"/>
      <c r="DQ33" s="264"/>
      <c r="DR33" s="349"/>
      <c r="DS33" s="129"/>
      <c r="DT33" s="128"/>
      <c r="DU33" s="264"/>
      <c r="DV33" s="362">
        <f t="shared" ca="1" si="0"/>
        <v>45280.375</v>
      </c>
      <c r="DW33" s="365">
        <f t="shared" ca="1" si="1"/>
        <v>914.19999999968468</v>
      </c>
      <c r="DX33" s="365">
        <f t="shared" ca="1" si="2"/>
        <v>92.600000000037426</v>
      </c>
    </row>
    <row r="34" spans="1:128" x14ac:dyDescent="0.2">
      <c r="A34" s="359">
        <f ca="1">INDIRECT(ADDRESS(Данные!$A26,4,1,1,"Данные"), 1)</f>
        <v>45280.395833333336</v>
      </c>
      <c r="B34" s="349">
        <f ca="1">ROUND(INDIRECT(ADDRESS(Данные!$A26,B$1,1,1,"Данные"), 1),2)</f>
        <v>4810.74</v>
      </c>
      <c r="C34" s="129">
        <f ca="1">ROUND(INDIRECT(ADDRESS(Данные!$A26,C$1,1,1,"Данные"), 1),2)</f>
        <v>1216.8800000000001</v>
      </c>
      <c r="D34" s="128">
        <f ca="1">(B34-B33)*D$10</f>
        <v>31.999999999970896</v>
      </c>
      <c r="E34" s="264">
        <f ca="1">(C34-C33)*D$10</f>
        <v>4.0000000000418368</v>
      </c>
      <c r="F34" s="349">
        <f ca="1">ROUND(INDIRECT(ADDRESS(Данные!$A26,F$1,1,1,"Данные"), 1),2)</f>
        <v>180.83</v>
      </c>
      <c r="G34" s="129">
        <f ca="1">ROUND(INDIRECT(ADDRESS(Данные!$A26,G$1,1,1,"Данные"), 1),2)</f>
        <v>235.1</v>
      </c>
      <c r="H34" s="128">
        <f ca="1">(F34-F33)*H$10</f>
        <v>0</v>
      </c>
      <c r="I34" s="264">
        <f ca="1">(G34-G33)*H$10</f>
        <v>0</v>
      </c>
      <c r="J34" s="349">
        <f ca="1">ROUND(INDIRECT(ADDRESS(Данные!$A26,J$1,1,1,"Данные"), 1),2)</f>
        <v>0</v>
      </c>
      <c r="K34" s="129">
        <f ca="1">ROUND(INDIRECT(ADDRESS(Данные!$A26,K$1,1,1,"Данные"), 1),2)</f>
        <v>0</v>
      </c>
      <c r="L34" s="128">
        <f ca="1">(J34-J33)*L$10</f>
        <v>0</v>
      </c>
      <c r="M34" s="264">
        <f ca="1">(K34-K33)*L$10</f>
        <v>0</v>
      </c>
      <c r="N34" s="349">
        <f ca="1">ROUND(INDIRECT(ADDRESS(Данные!$A26,N$1,1,1,"Данные"), 1),2)</f>
        <v>4027.23</v>
      </c>
      <c r="O34" s="129">
        <f ca="1">ROUND(INDIRECT(ADDRESS(Данные!$A26,O$1,1,1,"Данные"), 1),2)</f>
        <v>2042.36</v>
      </c>
      <c r="P34" s="128">
        <f ca="1">(N34-N33)*P$10</f>
        <v>100.0000000003638</v>
      </c>
      <c r="Q34" s="264">
        <f ca="1">(O34-O33)*P$10</f>
        <v>0</v>
      </c>
      <c r="R34" s="349">
        <f ca="1">ROUND(INDIRECT(ADDRESS(Данные!$A26,R$1,1,1,"Данные"), 1),2)</f>
        <v>5661.28</v>
      </c>
      <c r="S34" s="129">
        <f ca="1">ROUND(INDIRECT(ADDRESS(Данные!$A26,S$1,1,1,"Данные"), 1),2)</f>
        <v>2271.56</v>
      </c>
      <c r="T34" s="128">
        <f ca="1">(R34-R33)*T$10</f>
        <v>43.19999999996071</v>
      </c>
      <c r="U34" s="264">
        <f ca="1">(S34-S33)*T$10</f>
        <v>3.5999999999148713</v>
      </c>
      <c r="V34" s="349">
        <f ca="1">ROUND(INDIRECT(ADDRESS(Данные!$A26,V$1,1,1,"Данные"), 1),2)</f>
        <v>7913.25</v>
      </c>
      <c r="W34" s="129">
        <f ca="1">ROUND(INDIRECT(ADDRESS(Данные!$A26,W$1,1,1,"Данные"), 1),2)</f>
        <v>643.23</v>
      </c>
      <c r="X34" s="128">
        <f ca="1">(V34-V33)*X$10</f>
        <v>93.60000000007858</v>
      </c>
      <c r="Y34" s="264">
        <f ca="1">(W34-W33)*X$10</f>
        <v>3.5999999999967258</v>
      </c>
      <c r="Z34" s="359">
        <f ca="1">INDIRECT(ADDRESS(Данные!$A26,4,1,1,"Данные"), 1)</f>
        <v>45280.395833333336</v>
      </c>
      <c r="AA34" s="349">
        <f ca="1">ROUND(INDIRECT(ADDRESS(Данные!$A26,AA$1,1,1,"Данные"), 1),2)</f>
        <v>0</v>
      </c>
      <c r="AB34" s="129">
        <f ca="1">ROUND(INDIRECT(ADDRESS(Данные!$A26,AB$1,1,1,"Данные"), 1),2)</f>
        <v>0</v>
      </c>
      <c r="AC34" s="128">
        <f ca="1">(AA34-AA33)*AC$10</f>
        <v>0</v>
      </c>
      <c r="AD34" s="264">
        <f ca="1">(AB34-AB33)*AC$10</f>
        <v>0</v>
      </c>
      <c r="AE34" s="349">
        <f ca="1">ROUND(INDIRECT(ADDRESS(Данные!$A26,AE$1,1,1,"Данные"), 1),2)</f>
        <v>0</v>
      </c>
      <c r="AF34" s="129">
        <f ca="1">ROUND(INDIRECT(ADDRESS(Данные!$A26,AF$1,1,1,"Данные"), 1),2)</f>
        <v>0</v>
      </c>
      <c r="AG34" s="128">
        <f ca="1">(AE34-AE33)*AG$10</f>
        <v>0</v>
      </c>
      <c r="AH34" s="264">
        <f ca="1">(AF34-AF33)*AG$10</f>
        <v>0</v>
      </c>
      <c r="AI34" s="349">
        <f ca="1">ROUND(INDIRECT(ADDRESS(Данные!$A26,AI$1,1,1,"Данные"), 1),2)</f>
        <v>16.78</v>
      </c>
      <c r="AJ34" s="129">
        <f ca="1">ROUND(INDIRECT(ADDRESS(Данные!$A26,AJ$1,1,1,"Данные"), 1),2)</f>
        <v>4.21</v>
      </c>
      <c r="AK34" s="128">
        <f ca="1">(AI34-AI33)*AK$10</f>
        <v>0</v>
      </c>
      <c r="AL34" s="264">
        <f ca="1">(AJ34-AJ33)*AK$10</f>
        <v>0</v>
      </c>
      <c r="AM34" s="349">
        <f ca="1">ROUND(INDIRECT(ADDRESS(Данные!$A26,AM$1,1,1,"Данные"), 1),2)</f>
        <v>0</v>
      </c>
      <c r="AN34" s="129">
        <f ca="1">ROUND(INDIRECT(ADDRESS(Данные!$A26,AN$1,1,1,"Данные"), 1),2)</f>
        <v>0</v>
      </c>
      <c r="AO34" s="128">
        <f ca="1">(AM34-AM33)*AO$10</f>
        <v>0</v>
      </c>
      <c r="AP34" s="264">
        <f ca="1">(AN34-AN33)*AO$10</f>
        <v>0</v>
      </c>
      <c r="AQ34" s="349">
        <f ca="1">ROUND(INDIRECT(ADDRESS(Данные!$A26,AQ$1,1,1,"Данные"), 1),2)</f>
        <v>875.26</v>
      </c>
      <c r="AR34" s="129">
        <f ca="1">ROUND(INDIRECT(ADDRESS(Данные!$A26,AR$1,1,1,"Данные"), 1),2)</f>
        <v>65.3</v>
      </c>
      <c r="AS34" s="128">
        <f ca="1">(AQ34-AQ33)*AS$10</f>
        <v>48.000000000024556</v>
      </c>
      <c r="AT34" s="264">
        <f ca="1">(AR34-AR33)*AS$10</f>
        <v>0</v>
      </c>
      <c r="AU34" s="349">
        <f ca="1">ROUND(INDIRECT(ADDRESS(Данные!$A26,AU$1,1,1,"Данные"), 1),2)</f>
        <v>0</v>
      </c>
      <c r="AV34" s="129">
        <f ca="1">ROUND(INDIRECT(ADDRESS(Данные!$A26,AV$1,1,1,"Данные"), 1),2)</f>
        <v>0</v>
      </c>
      <c r="AW34" s="128">
        <f ca="1">(AU34-AU33)*AW$10</f>
        <v>0</v>
      </c>
      <c r="AX34" s="264">
        <f ca="1">(AV34-AV33)*AW$10</f>
        <v>0</v>
      </c>
      <c r="AY34" s="359">
        <f ca="1">INDIRECT(ADDRESS(Данные!$A26,4,1,1,"Данные"), 1)</f>
        <v>45280.395833333336</v>
      </c>
      <c r="AZ34" s="349">
        <f ca="1">ROUND(INDIRECT(ADDRESS(Данные!$A26,AZ$1,1,1,"Данные"), 1),2)</f>
        <v>686.07</v>
      </c>
      <c r="BA34" s="129">
        <f ca="1">ROUND(INDIRECT(ADDRESS(Данные!$A26,BA$1,1,1,"Данные"), 1),2)</f>
        <v>156.44999999999999</v>
      </c>
      <c r="BB34" s="128">
        <f ca="1">(AZ34-AZ33)*BB$10</f>
        <v>6.0000000000172804</v>
      </c>
      <c r="BC34" s="264">
        <f ca="1">(BA34-BA33)*BB$10</f>
        <v>0</v>
      </c>
      <c r="BD34" s="349">
        <f ca="1">ROUND(INDIRECT(ADDRESS(Данные!$A26,BD$1,1,1,"Данные"), 1),2)</f>
        <v>455.41</v>
      </c>
      <c r="BE34" s="129">
        <f ca="1">ROUND(INDIRECT(ADDRESS(Данные!$A26,BE$1,1,1,"Данные"), 1),2)</f>
        <v>189.05</v>
      </c>
      <c r="BF34" s="128">
        <f ca="1">(BD34-BD33)*BF$10</f>
        <v>10.000000000002274</v>
      </c>
      <c r="BG34" s="264">
        <f ca="1">(BE34-BE33)*BF$10</f>
        <v>0</v>
      </c>
      <c r="BH34" s="349">
        <f ca="1">ROUND(INDIRECT(ADDRESS(Данные!$A26,BH$1,1,1,"Данные"), 1),2)</f>
        <v>1788.08</v>
      </c>
      <c r="BI34" s="129">
        <f ca="1">ROUND(INDIRECT(ADDRESS(Данные!$A26,BI$1,1,1,"Данные"), 1),2)</f>
        <v>1182.44</v>
      </c>
      <c r="BJ34" s="128">
        <f ca="1">(BH34-BH33)*BJ$10</f>
        <v>0</v>
      </c>
      <c r="BK34" s="264">
        <f ca="1">(BI34-BI33)*BJ$10</f>
        <v>0</v>
      </c>
      <c r="BL34" s="349">
        <f ca="1">ROUND(INDIRECT(ADDRESS(Данные!$A26,BL$1,1,1,"Данные"), 1),2)</f>
        <v>658.1</v>
      </c>
      <c r="BM34" s="129">
        <f ca="1">ROUND(INDIRECT(ADDRESS(Данные!$A26,BM$1,1,1,"Данные"), 1),2)</f>
        <v>95.55</v>
      </c>
      <c r="BN34" s="128">
        <f ca="1">(BL34-BL33)*BN$10</f>
        <v>0</v>
      </c>
      <c r="BO34" s="264">
        <f ca="1">(BM34-BM33)*BN$10</f>
        <v>0</v>
      </c>
      <c r="BP34" s="349">
        <f ca="1">ROUND(INDIRECT(ADDRESS(Данные!$A26,BP$1,1,1,"Данные"), 1),2)</f>
        <v>359.59</v>
      </c>
      <c r="BQ34" s="129">
        <f ca="1">ROUND(INDIRECT(ADDRESS(Данные!$A26,BQ$1,1,1,"Данные"), 1),2)</f>
        <v>0</v>
      </c>
      <c r="BR34" s="128">
        <f ca="1">(BP34-BP33)*BR$10</f>
        <v>0</v>
      </c>
      <c r="BS34" s="264">
        <f ca="1">(BQ34-BQ33)*BR$10</f>
        <v>0</v>
      </c>
      <c r="BT34" s="349">
        <f ca="1">ROUND(INDIRECT(ADDRESS(Данные!$A26,BT$1,1,1,"Данные"), 1),2)</f>
        <v>3698.3</v>
      </c>
      <c r="BU34" s="129">
        <f ca="1">ROUND(INDIRECT(ADDRESS(Данные!$A26,BU$1,1,1,"Данные"), 1),2)</f>
        <v>726.83</v>
      </c>
      <c r="BV34" s="128">
        <f ca="1">(BT34-BT33)*BV$10</f>
        <v>0</v>
      </c>
      <c r="BW34" s="264">
        <f ca="1">(BU34-BU33)*BV$10</f>
        <v>0</v>
      </c>
      <c r="BX34" s="359">
        <f ca="1">INDIRECT(ADDRESS(Данные!$A26,4,1,1,"Данные"), 1)</f>
        <v>45280.395833333336</v>
      </c>
      <c r="BY34" s="349">
        <f ca="1">ROUND(INDIRECT(ADDRESS(Данные!$A26,BY$1,1,1,"Данные"), 1),2)</f>
        <v>849.44</v>
      </c>
      <c r="BZ34" s="129">
        <f ca="1">ROUND(INDIRECT(ADDRESS(Данные!$A26,BZ$1,1,1,"Данные"), 1),2)</f>
        <v>553.07000000000005</v>
      </c>
      <c r="CA34" s="128">
        <f ca="1">(BY34-BY33)*CA$10</f>
        <v>0</v>
      </c>
      <c r="CB34" s="264">
        <f ca="1">(BZ34-BZ33)*CA$10</f>
        <v>0</v>
      </c>
      <c r="CC34" s="349">
        <f ca="1">ROUND(INDIRECT(ADDRESS(Данные!$A26,CC$1,1,1,"Данные"), 1),2)</f>
        <v>1000</v>
      </c>
      <c r="CD34" s="129">
        <f ca="1">ROUND(INDIRECT(ADDRESS(Данные!$A26,CD$1,1,1,"Данные"), 1),2)</f>
        <v>0</v>
      </c>
      <c r="CE34" s="128">
        <f ca="1">(CC34-CC33)*CE$10</f>
        <v>17.999999999983629</v>
      </c>
      <c r="CF34" s="264">
        <f ca="1">(CD34-CD33)*CE$10</f>
        <v>0</v>
      </c>
      <c r="CG34" s="349">
        <f ca="1">ROUND(INDIRECT(ADDRESS(Данные!$A26,CG$1,1,1,"Данные"), 1),2)</f>
        <v>0</v>
      </c>
      <c r="CH34" s="129">
        <f ca="1">ROUND(INDIRECT(ADDRESS(Данные!$A26,CH$1,1,1,"Данные"), 1),2)</f>
        <v>0</v>
      </c>
      <c r="CI34" s="128">
        <f ca="1">(CG34-CG33)*CI$10</f>
        <v>0</v>
      </c>
      <c r="CJ34" s="264">
        <f ca="1">(CH34-CH33)*CI$10</f>
        <v>0</v>
      </c>
      <c r="CK34" s="349">
        <f ca="1">ROUND(INDIRECT(ADDRESS(Данные!$A26,CK$1,1,1,"Данные"), 1),2)</f>
        <v>168.42</v>
      </c>
      <c r="CL34" s="129">
        <f ca="1">ROUND(INDIRECT(ADDRESS(Данные!$A26,CL$1,1,1,"Данные"), 1),2)</f>
        <v>35.56</v>
      </c>
      <c r="CM34" s="128">
        <f ca="1">(CK34-CK33)*CM$10</f>
        <v>47.99999999999045</v>
      </c>
      <c r="CN34" s="264">
        <f ca="1">(CL34-CL33)*CM$10</f>
        <v>6.0000000000030695</v>
      </c>
      <c r="CO34" s="349">
        <f ca="1">ROUND(INDIRECT(ADDRESS(Данные!$A26,CO$1,1,1,"Данные"), 1),2)</f>
        <v>0</v>
      </c>
      <c r="CP34" s="129">
        <f ca="1">ROUND(INDIRECT(ADDRESS(Данные!$A26,CP$1,1,1,"Данные"), 1),2)</f>
        <v>0</v>
      </c>
      <c r="CQ34" s="128">
        <f ca="1">(CO34-CO33)*CQ$10</f>
        <v>0</v>
      </c>
      <c r="CR34" s="264">
        <f ca="1">(CP34-CP33)*CQ$10</f>
        <v>0</v>
      </c>
      <c r="CS34" s="349">
        <f ca="1">ROUND(INDIRECT(ADDRESS(Данные!$A26,CS$1,1,1,"Данные"), 1),2)</f>
        <v>21.9</v>
      </c>
      <c r="CT34" s="129">
        <f ca="1">ROUND(INDIRECT(ADDRESS(Данные!$A26,CT$1,1,1,"Данные"), 1),2)</f>
        <v>158.06</v>
      </c>
      <c r="CU34" s="128">
        <f ca="1">(CS34-CS33)*CU$10</f>
        <v>0</v>
      </c>
      <c r="CV34" s="264">
        <f ca="1">(CT34-CT33)*CU$10</f>
        <v>0</v>
      </c>
      <c r="CW34" s="359">
        <f ca="1">INDIRECT(ADDRESS(Данные!$A26,4,1,1,"Данные"), 1)</f>
        <v>45280.395833333336</v>
      </c>
      <c r="CX34" s="349">
        <f ca="1">ROUND(INDIRECT(ADDRESS(Данные!$A26,CX$1,1,1,"Данные"), 1),2)</f>
        <v>302.31</v>
      </c>
      <c r="CY34" s="129">
        <f ca="1">ROUND(INDIRECT(ADDRESS(Данные!$A26,CY$1,1,1,"Данные"), 1),2)</f>
        <v>245.71</v>
      </c>
      <c r="CZ34" s="128">
        <f ca="1">(CX34-CX33)*CZ$10</f>
        <v>36.000000000018417</v>
      </c>
      <c r="DA34" s="264">
        <f ca="1">(CY34-CY33)*CZ$10</f>
        <v>27.000000000001023</v>
      </c>
      <c r="DB34" s="349">
        <f ca="1">ROUND(INDIRECT(ADDRESS(Данные!$A26,DB$1,1,1,"Данные"), 1),2)</f>
        <v>1202.97</v>
      </c>
      <c r="DC34" s="129">
        <f ca="1">ROUND(INDIRECT(ADDRESS(Данные!$A26,DC$1,1,1,"Данные"), 1),2)</f>
        <v>304.94</v>
      </c>
      <c r="DD34" s="128">
        <f ca="1">(DB34-DB33)*DD$10</f>
        <v>23.999999999978172</v>
      </c>
      <c r="DE34" s="264">
        <f ca="1">(DC34-DC33)*DD$10</f>
        <v>0</v>
      </c>
      <c r="DF34" s="349">
        <f ca="1">ROUND(INDIRECT(ADDRESS(Данные!$A26,DF$1,1,1,"Данные"), 1),2)</f>
        <v>154.46</v>
      </c>
      <c r="DG34" s="129">
        <f ca="1">ROUND(INDIRECT(ADDRESS(Данные!$A26,DG$1,1,1,"Данные"), 1),2)</f>
        <v>162.75</v>
      </c>
      <c r="DH34" s="128">
        <f ca="1">(DF34-DF33)*DH$10</f>
        <v>6.0000000000115961</v>
      </c>
      <c r="DI34" s="264">
        <f ca="1">(DG34-DG33)*DH$10</f>
        <v>0</v>
      </c>
      <c r="DJ34" s="349"/>
      <c r="DK34" s="129"/>
      <c r="DL34" s="128"/>
      <c r="DM34" s="264"/>
      <c r="DN34" s="349"/>
      <c r="DO34" s="129"/>
      <c r="DP34" s="128"/>
      <c r="DQ34" s="264"/>
      <c r="DR34" s="349"/>
      <c r="DS34" s="129"/>
      <c r="DT34" s="128"/>
      <c r="DU34" s="264"/>
      <c r="DV34" s="362">
        <f t="shared" ca="1" si="0"/>
        <v>45280.395833333336</v>
      </c>
      <c r="DW34" s="365">
        <f t="shared" ca="1" si="1"/>
        <v>464.80000000040036</v>
      </c>
      <c r="DX34" s="365">
        <f t="shared" ca="1" si="2"/>
        <v>44.199999999957527</v>
      </c>
    </row>
    <row r="35" spans="1:128" x14ac:dyDescent="0.2">
      <c r="A35" s="359">
        <f ca="1">INDIRECT(ADDRESS(Данные!$A27,4,1,1,"Данные"), 1)</f>
        <v>45280.416666666664</v>
      </c>
      <c r="B35" s="349">
        <f ca="1">ROUND(INDIRECT(ADDRESS(Данные!$A27,B$1,1,1,"Данные"), 1),2)</f>
        <v>4810.8900000000003</v>
      </c>
      <c r="C35" s="129">
        <f ca="1">ROUND(INDIRECT(ADDRESS(Данные!$A27,C$1,1,1,"Данные"), 1),2)</f>
        <v>1216.9000000000001</v>
      </c>
      <c r="D35" s="128">
        <f ca="1">(B35-B33)*D$10</f>
        <v>62.000000000080036</v>
      </c>
      <c r="E35" s="264">
        <f ca="1">(C35-C33)*D$10</f>
        <v>8.0000000000381988</v>
      </c>
      <c r="F35" s="349">
        <f ca="1">ROUND(INDIRECT(ADDRESS(Данные!$A27,F$1,1,1,"Данные"), 1),2)</f>
        <v>180.83</v>
      </c>
      <c r="G35" s="129">
        <f ca="1">ROUND(INDIRECT(ADDRESS(Данные!$A27,G$1,1,1,"Данные"), 1),2)</f>
        <v>235.1</v>
      </c>
      <c r="H35" s="128">
        <f ca="1">(F35-F33)*H$10</f>
        <v>0</v>
      </c>
      <c r="I35" s="264">
        <f ca="1">(G35-G33)*H$10</f>
        <v>0</v>
      </c>
      <c r="J35" s="349">
        <f ca="1">ROUND(INDIRECT(ADDRESS(Данные!$A27,J$1,1,1,"Данные"), 1),2)</f>
        <v>0</v>
      </c>
      <c r="K35" s="129">
        <f ca="1">ROUND(INDIRECT(ADDRESS(Данные!$A27,K$1,1,1,"Данные"), 1),2)</f>
        <v>0</v>
      </c>
      <c r="L35" s="128">
        <f ca="1">(J35-J33)*L$10</f>
        <v>0</v>
      </c>
      <c r="M35" s="264">
        <f ca="1">(K35-K33)*L$10</f>
        <v>0</v>
      </c>
      <c r="N35" s="349">
        <f ca="1">ROUND(INDIRECT(ADDRESS(Данные!$A27,N$1,1,1,"Данные"), 1),2)</f>
        <v>4027.28</v>
      </c>
      <c r="O35" s="129">
        <f ca="1">ROUND(INDIRECT(ADDRESS(Данные!$A27,O$1,1,1,"Данные"), 1),2)</f>
        <v>2042.36</v>
      </c>
      <c r="P35" s="128">
        <f ca="1">(N35-N33)*P$10</f>
        <v>200.0000000007276</v>
      </c>
      <c r="Q35" s="264">
        <f ca="1">(O35-O33)*P$10</f>
        <v>0</v>
      </c>
      <c r="R35" s="349">
        <f ca="1">ROUND(INDIRECT(ADDRESS(Данные!$A27,R$1,1,1,"Данные"), 1),2)</f>
        <v>5661.39</v>
      </c>
      <c r="S35" s="129">
        <f ca="1">ROUND(INDIRECT(ADDRESS(Данные!$A27,S$1,1,1,"Данные"), 1),2)</f>
        <v>2271.5700000000002</v>
      </c>
      <c r="T35" s="128">
        <f ca="1">(R35-R33)*T$10</f>
        <v>82.800000000170257</v>
      </c>
      <c r="U35" s="264">
        <f ca="1">(S35-S33)*T$10</f>
        <v>7.1999999999934516</v>
      </c>
      <c r="V35" s="349">
        <f ca="1">ROUND(INDIRECT(ADDRESS(Данные!$A27,V$1,1,1,"Данные"), 1),2)</f>
        <v>7913.52</v>
      </c>
      <c r="W35" s="129">
        <f ca="1">ROUND(INDIRECT(ADDRESS(Данные!$A27,W$1,1,1,"Данные"), 1),2)</f>
        <v>643.24</v>
      </c>
      <c r="X35" s="128">
        <f ca="1">(V35-V33)*X$10</f>
        <v>190.80000000023574</v>
      </c>
      <c r="Y35" s="264">
        <f ca="1">(W35-W33)*X$10</f>
        <v>7.1999999999934516</v>
      </c>
      <c r="Z35" s="359">
        <f ca="1">INDIRECT(ADDRESS(Данные!$A27,4,1,1,"Данные"), 1)</f>
        <v>45280.416666666664</v>
      </c>
      <c r="AA35" s="349">
        <f ca="1">ROUND(INDIRECT(ADDRESS(Данные!$A27,AA$1,1,1,"Данные"), 1),2)</f>
        <v>0</v>
      </c>
      <c r="AB35" s="129">
        <f ca="1">ROUND(INDIRECT(ADDRESS(Данные!$A27,AB$1,1,1,"Данные"), 1),2)</f>
        <v>0</v>
      </c>
      <c r="AC35" s="128">
        <f ca="1">(AA35-AA33)*AC$10</f>
        <v>0</v>
      </c>
      <c r="AD35" s="264">
        <f ca="1">(AB35-AB33)*AC$10</f>
        <v>0</v>
      </c>
      <c r="AE35" s="349">
        <f ca="1">ROUND(INDIRECT(ADDRESS(Данные!$A27,AE$1,1,1,"Данные"), 1),2)</f>
        <v>0</v>
      </c>
      <c r="AF35" s="129">
        <f ca="1">ROUND(INDIRECT(ADDRESS(Данные!$A27,AF$1,1,1,"Данные"), 1),2)</f>
        <v>0</v>
      </c>
      <c r="AG35" s="128">
        <f ca="1">(AE35-AE33)*AG$10</f>
        <v>0</v>
      </c>
      <c r="AH35" s="264">
        <f ca="1">(AF35-AF33)*AG$10</f>
        <v>0</v>
      </c>
      <c r="AI35" s="349">
        <f ca="1">ROUND(INDIRECT(ADDRESS(Данные!$A27,AI$1,1,1,"Данные"), 1),2)</f>
        <v>16.78</v>
      </c>
      <c r="AJ35" s="129">
        <f ca="1">ROUND(INDIRECT(ADDRESS(Данные!$A27,AJ$1,1,1,"Данные"), 1),2)</f>
        <v>4.21</v>
      </c>
      <c r="AK35" s="128">
        <f ca="1">(AI35-AI33)*AK$10</f>
        <v>0</v>
      </c>
      <c r="AL35" s="264">
        <f ca="1">(AJ35-AJ33)*AK$10</f>
        <v>0</v>
      </c>
      <c r="AM35" s="349">
        <f ca="1">ROUND(INDIRECT(ADDRESS(Данные!$A27,AM$1,1,1,"Данные"), 1),2)</f>
        <v>0</v>
      </c>
      <c r="AN35" s="129">
        <f ca="1">ROUND(INDIRECT(ADDRESS(Данные!$A27,AN$1,1,1,"Данные"), 1),2)</f>
        <v>0</v>
      </c>
      <c r="AO35" s="128">
        <f ca="1">(AM35-AM33)*AO$10</f>
        <v>0</v>
      </c>
      <c r="AP35" s="264">
        <f ca="1">(AN35-AN33)*AO$10</f>
        <v>0</v>
      </c>
      <c r="AQ35" s="349">
        <f ca="1">ROUND(INDIRECT(ADDRESS(Данные!$A27,AQ$1,1,1,"Данные"), 1),2)</f>
        <v>875.35</v>
      </c>
      <c r="AR35" s="129">
        <f ca="1">ROUND(INDIRECT(ADDRESS(Данные!$A27,AR$1,1,1,"Данные"), 1),2)</f>
        <v>65.3</v>
      </c>
      <c r="AS35" s="128">
        <f ca="1">(AQ35-AQ33)*AS$10</f>
        <v>102.00000000004366</v>
      </c>
      <c r="AT35" s="264">
        <f ca="1">(AR35-AR33)*AS$10</f>
        <v>0</v>
      </c>
      <c r="AU35" s="349">
        <f ca="1">ROUND(INDIRECT(ADDRESS(Данные!$A27,AU$1,1,1,"Данные"), 1),2)</f>
        <v>0</v>
      </c>
      <c r="AV35" s="129">
        <f ca="1">ROUND(INDIRECT(ADDRESS(Данные!$A27,AV$1,1,1,"Данные"), 1),2)</f>
        <v>0</v>
      </c>
      <c r="AW35" s="128">
        <f ca="1">(AU35-AU33)*AW$10</f>
        <v>0</v>
      </c>
      <c r="AX35" s="264">
        <f ca="1">(AV35-AV33)*AW$10</f>
        <v>0</v>
      </c>
      <c r="AY35" s="359">
        <f ca="1">INDIRECT(ADDRESS(Данные!$A27,4,1,1,"Данные"), 1)</f>
        <v>45280.416666666664</v>
      </c>
      <c r="AZ35" s="349">
        <f ca="1">ROUND(INDIRECT(ADDRESS(Данные!$A27,AZ$1,1,1,"Данные"), 1),2)</f>
        <v>686.11</v>
      </c>
      <c r="BA35" s="129">
        <f ca="1">ROUND(INDIRECT(ADDRESS(Данные!$A27,BA$1,1,1,"Данные"), 1),2)</f>
        <v>156.46</v>
      </c>
      <c r="BB35" s="128">
        <f ca="1">(AZ35-AZ33)*BB$10</f>
        <v>14.000000000010004</v>
      </c>
      <c r="BC35" s="264">
        <f ca="1">(BA35-BA33)*BB$10</f>
        <v>2.0000000000038654</v>
      </c>
      <c r="BD35" s="349">
        <f ca="1">ROUND(INDIRECT(ADDRESS(Данные!$A27,BD$1,1,1,"Данные"), 1),2)</f>
        <v>455.45</v>
      </c>
      <c r="BE35" s="129">
        <f ca="1">ROUND(INDIRECT(ADDRESS(Данные!$A27,BE$1,1,1,"Данные"), 1),2)</f>
        <v>189.06</v>
      </c>
      <c r="BF35" s="128">
        <f ca="1">(BD35-BD33)*BF$10</f>
        <v>17.999999999994998</v>
      </c>
      <c r="BG35" s="264">
        <f ca="1">(BE35-BE33)*BF$10</f>
        <v>1.999999999998181</v>
      </c>
      <c r="BH35" s="349">
        <f ca="1">ROUND(INDIRECT(ADDRESS(Данные!$A27,BH$1,1,1,"Данные"), 1),2)</f>
        <v>1788.08</v>
      </c>
      <c r="BI35" s="129">
        <f ca="1">ROUND(INDIRECT(ADDRESS(Данные!$A27,BI$1,1,1,"Данные"), 1),2)</f>
        <v>1182.44</v>
      </c>
      <c r="BJ35" s="128">
        <f ca="1">(BH35-BH33)*BJ$10</f>
        <v>0</v>
      </c>
      <c r="BK35" s="264">
        <f ca="1">(BI35-BI33)*BJ$10</f>
        <v>0</v>
      </c>
      <c r="BL35" s="349">
        <f ca="1">ROUND(INDIRECT(ADDRESS(Данные!$A27,BL$1,1,1,"Данные"), 1),2)</f>
        <v>658.1</v>
      </c>
      <c r="BM35" s="129">
        <f ca="1">ROUND(INDIRECT(ADDRESS(Данные!$A27,BM$1,1,1,"Данные"), 1),2)</f>
        <v>95.55</v>
      </c>
      <c r="BN35" s="128">
        <f ca="1">(BL35-BL33)*BN$10</f>
        <v>0</v>
      </c>
      <c r="BO35" s="264">
        <f ca="1">(BM35-BM33)*BN$10</f>
        <v>0</v>
      </c>
      <c r="BP35" s="349">
        <f ca="1">ROUND(INDIRECT(ADDRESS(Данные!$A27,BP$1,1,1,"Данные"), 1),2)</f>
        <v>359.59</v>
      </c>
      <c r="BQ35" s="129">
        <f ca="1">ROUND(INDIRECT(ADDRESS(Данные!$A27,BQ$1,1,1,"Данные"), 1),2)</f>
        <v>0</v>
      </c>
      <c r="BR35" s="128">
        <f ca="1">(BP35-BP33)*BR$10</f>
        <v>0</v>
      </c>
      <c r="BS35" s="264">
        <f ca="1">(BQ35-BQ33)*BR$10</f>
        <v>0</v>
      </c>
      <c r="BT35" s="349">
        <f ca="1">ROUND(INDIRECT(ADDRESS(Данные!$A27,BT$1,1,1,"Данные"), 1),2)</f>
        <v>3698.3</v>
      </c>
      <c r="BU35" s="129">
        <f ca="1">ROUND(INDIRECT(ADDRESS(Данные!$A27,BU$1,1,1,"Данные"), 1),2)</f>
        <v>726.83</v>
      </c>
      <c r="BV35" s="128">
        <f ca="1">(BT35-BT33)*BV$10</f>
        <v>0</v>
      </c>
      <c r="BW35" s="264">
        <f ca="1">(BU35-BU33)*BV$10</f>
        <v>0</v>
      </c>
      <c r="BX35" s="359">
        <f ca="1">INDIRECT(ADDRESS(Данные!$A27,4,1,1,"Данные"), 1)</f>
        <v>45280.416666666664</v>
      </c>
      <c r="BY35" s="349">
        <f ca="1">ROUND(INDIRECT(ADDRESS(Данные!$A27,BY$1,1,1,"Данные"), 1),2)</f>
        <v>849.44</v>
      </c>
      <c r="BZ35" s="129">
        <f ca="1">ROUND(INDIRECT(ADDRESS(Данные!$A27,BZ$1,1,1,"Данные"), 1),2)</f>
        <v>553.07000000000005</v>
      </c>
      <c r="CA35" s="128">
        <f ca="1">(BY35-BY33)*CA$10</f>
        <v>0</v>
      </c>
      <c r="CB35" s="264">
        <f ca="1">(BZ35-BZ33)*CA$10</f>
        <v>0</v>
      </c>
      <c r="CC35" s="349">
        <f ca="1">ROUND(INDIRECT(ADDRESS(Данные!$A27,CC$1,1,1,"Данные"), 1),2)</f>
        <v>1000.05</v>
      </c>
      <c r="CD35" s="129">
        <f ca="1">ROUND(INDIRECT(ADDRESS(Данные!$A27,CD$1,1,1,"Данные"), 1),2)</f>
        <v>0</v>
      </c>
      <c r="CE35" s="128">
        <f ca="1">(CC35-CC33)*CE$10</f>
        <v>32.999999999969987</v>
      </c>
      <c r="CF35" s="264">
        <f ca="1">(CD35-CD33)*CE$10</f>
        <v>0</v>
      </c>
      <c r="CG35" s="349">
        <f ca="1">ROUND(INDIRECT(ADDRESS(Данные!$A27,CG$1,1,1,"Данные"), 1),2)</f>
        <v>0</v>
      </c>
      <c r="CH35" s="129">
        <f ca="1">ROUND(INDIRECT(ADDRESS(Данные!$A27,CH$1,1,1,"Данные"), 1),2)</f>
        <v>0</v>
      </c>
      <c r="CI35" s="128">
        <f ca="1">(CG35-CG33)*CI$10</f>
        <v>0</v>
      </c>
      <c r="CJ35" s="264">
        <f ca="1">(CH35-CH33)*CI$10</f>
        <v>0</v>
      </c>
      <c r="CK35" s="349">
        <f ca="1">ROUND(INDIRECT(ADDRESS(Данные!$A27,CK$1,1,1,"Данные"), 1),2)</f>
        <v>168.5</v>
      </c>
      <c r="CL35" s="129">
        <f ca="1">ROUND(INDIRECT(ADDRESS(Данные!$A27,CL$1,1,1,"Данные"), 1),2)</f>
        <v>35.57</v>
      </c>
      <c r="CM35" s="128">
        <f ca="1">(CK35-CK33)*CM$10</f>
        <v>95.999999999997954</v>
      </c>
      <c r="CN35" s="264">
        <f ca="1">(CL35-CL33)*CM$10</f>
        <v>12.000000000001876</v>
      </c>
      <c r="CO35" s="349">
        <f ca="1">ROUND(INDIRECT(ADDRESS(Данные!$A27,CO$1,1,1,"Данные"), 1),2)</f>
        <v>0</v>
      </c>
      <c r="CP35" s="129">
        <f ca="1">ROUND(INDIRECT(ADDRESS(Данные!$A27,CP$1,1,1,"Данные"), 1),2)</f>
        <v>0</v>
      </c>
      <c r="CQ35" s="128">
        <f ca="1">(CO35-CO33)*CQ$10</f>
        <v>0</v>
      </c>
      <c r="CR35" s="264">
        <f ca="1">(CP35-CP33)*CQ$10</f>
        <v>0</v>
      </c>
      <c r="CS35" s="349">
        <f ca="1">ROUND(INDIRECT(ADDRESS(Данные!$A27,CS$1,1,1,"Данные"), 1),2)</f>
        <v>21.9</v>
      </c>
      <c r="CT35" s="129">
        <f ca="1">ROUND(INDIRECT(ADDRESS(Данные!$A27,CT$1,1,1,"Данные"), 1),2)</f>
        <v>158.06</v>
      </c>
      <c r="CU35" s="128">
        <f ca="1">(CS35-CS33)*CU$10</f>
        <v>0</v>
      </c>
      <c r="CV35" s="264">
        <f ca="1">(CT35-CT33)*CU$10</f>
        <v>0</v>
      </c>
      <c r="CW35" s="359">
        <f ca="1">INDIRECT(ADDRESS(Данные!$A27,4,1,1,"Данные"), 1)</f>
        <v>45280.416666666664</v>
      </c>
      <c r="CX35" s="349">
        <f ca="1">ROUND(INDIRECT(ADDRESS(Данные!$A27,CX$1,1,1,"Данные"), 1),2)</f>
        <v>302.35000000000002</v>
      </c>
      <c r="CY35" s="129">
        <f ca="1">ROUND(INDIRECT(ADDRESS(Данные!$A27,CY$1,1,1,"Данные"), 1),2)</f>
        <v>245.73</v>
      </c>
      <c r="CZ35" s="128">
        <f ca="1">(CX35-CX33)*CZ$10</f>
        <v>72.000000000036835</v>
      </c>
      <c r="DA35" s="264">
        <f ca="1">(CY35-CY33)*CZ$10</f>
        <v>44.999999999984652</v>
      </c>
      <c r="DB35" s="349">
        <f ca="1">ROUND(INDIRECT(ADDRESS(Данные!$A27,DB$1,1,1,"Данные"), 1),2)</f>
        <v>1202.98</v>
      </c>
      <c r="DC35" s="129">
        <f ca="1">ROUND(INDIRECT(ADDRESS(Данные!$A27,DC$1,1,1,"Данные"), 1),2)</f>
        <v>304.94</v>
      </c>
      <c r="DD35" s="128">
        <f ca="1">(DB35-DB33)*DD$10</f>
        <v>35.999999999967258</v>
      </c>
      <c r="DE35" s="264">
        <f ca="1">(DC35-DC33)*DD$10</f>
        <v>0</v>
      </c>
      <c r="DF35" s="349">
        <f ca="1">ROUND(INDIRECT(ADDRESS(Данные!$A27,DF$1,1,1,"Данные"), 1),2)</f>
        <v>154.47</v>
      </c>
      <c r="DG35" s="129">
        <f ca="1">ROUND(INDIRECT(ADDRESS(Данные!$A27,DG$1,1,1,"Данные"), 1),2)</f>
        <v>162.75</v>
      </c>
      <c r="DH35" s="128">
        <f ca="1">(DF35-DF33)*DH$10</f>
        <v>12.000000000006139</v>
      </c>
      <c r="DI35" s="264">
        <f ca="1">(DG35-DG33)*DH$10</f>
        <v>0</v>
      </c>
      <c r="DJ35" s="349"/>
      <c r="DK35" s="129"/>
      <c r="DL35" s="128"/>
      <c r="DM35" s="264"/>
      <c r="DN35" s="349"/>
      <c r="DO35" s="129"/>
      <c r="DP35" s="128"/>
      <c r="DQ35" s="264"/>
      <c r="DR35" s="349"/>
      <c r="DS35" s="129"/>
      <c r="DT35" s="128"/>
      <c r="DU35" s="264"/>
      <c r="DV35" s="362">
        <f t="shared" ca="1" si="0"/>
        <v>45280.416666666664</v>
      </c>
      <c r="DW35" s="365">
        <f t="shared" ca="1" si="1"/>
        <v>918.60000000124046</v>
      </c>
      <c r="DX35" s="365">
        <f t="shared" ca="1" si="2"/>
        <v>83.400000000013677</v>
      </c>
    </row>
    <row r="36" spans="1:128" x14ac:dyDescent="0.2">
      <c r="A36" s="359">
        <f ca="1">INDIRECT(ADDRESS(Данные!$A28,4,1,1,"Данные"), 1)</f>
        <v>45280.4375</v>
      </c>
      <c r="B36" s="349">
        <f ca="1">ROUND(INDIRECT(ADDRESS(Данные!$A28,B$1,1,1,"Данные"), 1),2)</f>
        <v>4811.03</v>
      </c>
      <c r="C36" s="129">
        <f ca="1">ROUND(INDIRECT(ADDRESS(Данные!$A28,C$1,1,1,"Данные"), 1),2)</f>
        <v>1216.92</v>
      </c>
      <c r="D36" s="128">
        <f ca="1">(B36-B35)*D$10</f>
        <v>27.999999999883585</v>
      </c>
      <c r="E36" s="264">
        <f ca="1">(C36-C35)*D$10</f>
        <v>3.999999999996362</v>
      </c>
      <c r="F36" s="349">
        <f ca="1">ROUND(INDIRECT(ADDRESS(Данные!$A28,F$1,1,1,"Данные"), 1),2)</f>
        <v>180.83</v>
      </c>
      <c r="G36" s="129">
        <f ca="1">ROUND(INDIRECT(ADDRESS(Данные!$A28,G$1,1,1,"Данные"), 1),2)</f>
        <v>235.1</v>
      </c>
      <c r="H36" s="128">
        <f ca="1">(F36-F35)*H$10</f>
        <v>0</v>
      </c>
      <c r="I36" s="264">
        <f ca="1">(G36-G35)*H$10</f>
        <v>0</v>
      </c>
      <c r="J36" s="349">
        <f ca="1">ROUND(INDIRECT(ADDRESS(Данные!$A28,J$1,1,1,"Данные"), 1),2)</f>
        <v>0</v>
      </c>
      <c r="K36" s="129">
        <f ca="1">ROUND(INDIRECT(ADDRESS(Данные!$A28,K$1,1,1,"Данные"), 1),2)</f>
        <v>0</v>
      </c>
      <c r="L36" s="128">
        <f ca="1">(J36-J35)*L$10</f>
        <v>0</v>
      </c>
      <c r="M36" s="264">
        <f ca="1">(K36-K35)*L$10</f>
        <v>0</v>
      </c>
      <c r="N36" s="349">
        <f ca="1">ROUND(INDIRECT(ADDRESS(Данные!$A28,N$1,1,1,"Данные"), 1),2)</f>
        <v>4027.33</v>
      </c>
      <c r="O36" s="129">
        <f ca="1">ROUND(INDIRECT(ADDRESS(Данные!$A28,O$1,1,1,"Данные"), 1),2)</f>
        <v>2042.37</v>
      </c>
      <c r="P36" s="128">
        <f ca="1">(N36-N35)*P$10</f>
        <v>99.999999999454303</v>
      </c>
      <c r="Q36" s="264">
        <f ca="1">(O36-O35)*P$10</f>
        <v>19.99999999998181</v>
      </c>
      <c r="R36" s="349">
        <f ca="1">ROUND(INDIRECT(ADDRESS(Данные!$A28,R$1,1,1,"Данные"), 1),2)</f>
        <v>5661.52</v>
      </c>
      <c r="S36" s="129">
        <f ca="1">ROUND(INDIRECT(ADDRESS(Данные!$A28,S$1,1,1,"Данные"), 1),2)</f>
        <v>2271.59</v>
      </c>
      <c r="T36" s="128">
        <f ca="1">(R36-R35)*T$10</f>
        <v>46.80000000003929</v>
      </c>
      <c r="U36" s="264">
        <f ca="1">(S36-S35)*T$10</f>
        <v>7.1999999999934516</v>
      </c>
      <c r="V36" s="349">
        <f ca="1">ROUND(INDIRECT(ADDRESS(Данные!$A28,V$1,1,1,"Данные"), 1),2)</f>
        <v>7913.77</v>
      </c>
      <c r="W36" s="129">
        <f ca="1">ROUND(INDIRECT(ADDRESS(Данные!$A28,W$1,1,1,"Данные"), 1),2)</f>
        <v>643.25</v>
      </c>
      <c r="X36" s="128">
        <f ca="1">(V36-V35)*X$10</f>
        <v>90</v>
      </c>
      <c r="Y36" s="264">
        <f ca="1">(W36-W35)*X$10</f>
        <v>3.5999999999967258</v>
      </c>
      <c r="Z36" s="359">
        <f ca="1">INDIRECT(ADDRESS(Данные!$A28,4,1,1,"Данные"), 1)</f>
        <v>45280.4375</v>
      </c>
      <c r="AA36" s="349">
        <f ca="1">ROUND(INDIRECT(ADDRESS(Данные!$A28,AA$1,1,1,"Данные"), 1),2)</f>
        <v>0</v>
      </c>
      <c r="AB36" s="129">
        <f ca="1">ROUND(INDIRECT(ADDRESS(Данные!$A28,AB$1,1,1,"Данные"), 1),2)</f>
        <v>0</v>
      </c>
      <c r="AC36" s="128">
        <f ca="1">(AA36-AA35)*AC$10</f>
        <v>0</v>
      </c>
      <c r="AD36" s="264">
        <f ca="1">(AB36-AB35)*AC$10</f>
        <v>0</v>
      </c>
      <c r="AE36" s="349">
        <f ca="1">ROUND(INDIRECT(ADDRESS(Данные!$A28,AE$1,1,1,"Данные"), 1),2)</f>
        <v>0</v>
      </c>
      <c r="AF36" s="129">
        <f ca="1">ROUND(INDIRECT(ADDRESS(Данные!$A28,AF$1,1,1,"Данные"), 1),2)</f>
        <v>0</v>
      </c>
      <c r="AG36" s="128">
        <f ca="1">(AE36-AE35)*AG$10</f>
        <v>0</v>
      </c>
      <c r="AH36" s="264">
        <f ca="1">(AF36-AF35)*AG$10</f>
        <v>0</v>
      </c>
      <c r="AI36" s="349">
        <f ca="1">ROUND(INDIRECT(ADDRESS(Данные!$A28,AI$1,1,1,"Данные"), 1),2)</f>
        <v>16.78</v>
      </c>
      <c r="AJ36" s="129">
        <f ca="1">ROUND(INDIRECT(ADDRESS(Данные!$A28,AJ$1,1,1,"Данные"), 1),2)</f>
        <v>4.21</v>
      </c>
      <c r="AK36" s="128">
        <f ca="1">(AI36-AI35)*AK$10</f>
        <v>0</v>
      </c>
      <c r="AL36" s="264">
        <f ca="1">(AJ36-AJ35)*AK$10</f>
        <v>0</v>
      </c>
      <c r="AM36" s="349">
        <f ca="1">ROUND(INDIRECT(ADDRESS(Данные!$A28,AM$1,1,1,"Данные"), 1),2)</f>
        <v>0</v>
      </c>
      <c r="AN36" s="129">
        <f ca="1">ROUND(INDIRECT(ADDRESS(Данные!$A28,AN$1,1,1,"Данные"), 1),2)</f>
        <v>0</v>
      </c>
      <c r="AO36" s="128">
        <f ca="1">(AM36-AM35)*AO$10</f>
        <v>0</v>
      </c>
      <c r="AP36" s="264">
        <f ca="1">(AN36-AN35)*AO$10</f>
        <v>0</v>
      </c>
      <c r="AQ36" s="349">
        <f ca="1">ROUND(INDIRECT(ADDRESS(Данные!$A28,AQ$1,1,1,"Данные"), 1),2)</f>
        <v>875.44</v>
      </c>
      <c r="AR36" s="129">
        <f ca="1">ROUND(INDIRECT(ADDRESS(Данные!$A28,AR$1,1,1,"Данные"), 1),2)</f>
        <v>65.3</v>
      </c>
      <c r="AS36" s="128">
        <f ca="1">(AQ36-AQ35)*AS$10</f>
        <v>54.000000000019099</v>
      </c>
      <c r="AT36" s="264">
        <f ca="1">(AR36-AR35)*AS$10</f>
        <v>0</v>
      </c>
      <c r="AU36" s="349">
        <f ca="1">ROUND(INDIRECT(ADDRESS(Данные!$A28,AU$1,1,1,"Данные"), 1),2)</f>
        <v>0</v>
      </c>
      <c r="AV36" s="129">
        <f ca="1">ROUND(INDIRECT(ADDRESS(Данные!$A28,AV$1,1,1,"Данные"), 1),2)</f>
        <v>0</v>
      </c>
      <c r="AW36" s="128">
        <f ca="1">(AU36-AU35)*AW$10</f>
        <v>0</v>
      </c>
      <c r="AX36" s="264">
        <f ca="1">(AV36-AV35)*AW$10</f>
        <v>0</v>
      </c>
      <c r="AY36" s="359">
        <f ca="1">INDIRECT(ADDRESS(Данные!$A28,4,1,1,"Данные"), 1)</f>
        <v>45280.4375</v>
      </c>
      <c r="AZ36" s="349">
        <f ca="1">ROUND(INDIRECT(ADDRESS(Данные!$A28,AZ$1,1,1,"Данные"), 1),2)</f>
        <v>686.15</v>
      </c>
      <c r="BA36" s="129">
        <f ca="1">ROUND(INDIRECT(ADDRESS(Данные!$A28,BA$1,1,1,"Данные"), 1),2)</f>
        <v>156.46</v>
      </c>
      <c r="BB36" s="128">
        <f ca="1">(AZ36-AZ35)*BB$10</f>
        <v>7.999999999992724</v>
      </c>
      <c r="BC36" s="264">
        <f ca="1">(BA36-BA35)*BB$10</f>
        <v>0</v>
      </c>
      <c r="BD36" s="349">
        <f ca="1">ROUND(INDIRECT(ADDRESS(Данные!$A28,BD$1,1,1,"Данные"), 1),2)</f>
        <v>455.5</v>
      </c>
      <c r="BE36" s="129">
        <f ca="1">ROUND(INDIRECT(ADDRESS(Данные!$A28,BE$1,1,1,"Данные"), 1),2)</f>
        <v>189.07</v>
      </c>
      <c r="BF36" s="128">
        <f ca="1">(BD36-BD35)*BF$10</f>
        <v>10.000000000002274</v>
      </c>
      <c r="BG36" s="264">
        <f ca="1">(BE36-BE35)*BF$10</f>
        <v>1.999999999998181</v>
      </c>
      <c r="BH36" s="349">
        <f ca="1">ROUND(INDIRECT(ADDRESS(Данные!$A28,BH$1,1,1,"Данные"), 1),2)</f>
        <v>1788.08</v>
      </c>
      <c r="BI36" s="129">
        <f ca="1">ROUND(INDIRECT(ADDRESS(Данные!$A28,BI$1,1,1,"Данные"), 1),2)</f>
        <v>1182.44</v>
      </c>
      <c r="BJ36" s="128">
        <f ca="1">(BH36-BH35)*BJ$10</f>
        <v>0</v>
      </c>
      <c r="BK36" s="264">
        <f ca="1">(BI36-BI35)*BJ$10</f>
        <v>0</v>
      </c>
      <c r="BL36" s="349">
        <f ca="1">ROUND(INDIRECT(ADDRESS(Данные!$A28,BL$1,1,1,"Данные"), 1),2)</f>
        <v>658.1</v>
      </c>
      <c r="BM36" s="129">
        <f ca="1">ROUND(INDIRECT(ADDRESS(Данные!$A28,BM$1,1,1,"Данные"), 1),2)</f>
        <v>95.55</v>
      </c>
      <c r="BN36" s="128">
        <f ca="1">(BL36-BL35)*BN$10</f>
        <v>0</v>
      </c>
      <c r="BO36" s="264">
        <f ca="1">(BM36-BM35)*BN$10</f>
        <v>0</v>
      </c>
      <c r="BP36" s="349">
        <f ca="1">ROUND(INDIRECT(ADDRESS(Данные!$A28,BP$1,1,1,"Данные"), 1),2)</f>
        <v>359.59</v>
      </c>
      <c r="BQ36" s="129">
        <f ca="1">ROUND(INDIRECT(ADDRESS(Данные!$A28,BQ$1,1,1,"Данные"), 1),2)</f>
        <v>0</v>
      </c>
      <c r="BR36" s="128">
        <f ca="1">(BP36-BP35)*BR$10</f>
        <v>0</v>
      </c>
      <c r="BS36" s="264">
        <f ca="1">(BQ36-BQ35)*BR$10</f>
        <v>0</v>
      </c>
      <c r="BT36" s="349">
        <f ca="1">ROUND(INDIRECT(ADDRESS(Данные!$A28,BT$1,1,1,"Данные"), 1),2)</f>
        <v>3698.3</v>
      </c>
      <c r="BU36" s="129">
        <f ca="1">ROUND(INDIRECT(ADDRESS(Данные!$A28,BU$1,1,1,"Данные"), 1),2)</f>
        <v>726.83</v>
      </c>
      <c r="BV36" s="128">
        <f ca="1">(BT36-BT35)*BV$10</f>
        <v>0</v>
      </c>
      <c r="BW36" s="264">
        <f ca="1">(BU36-BU35)*BV$10</f>
        <v>0</v>
      </c>
      <c r="BX36" s="359">
        <f ca="1">INDIRECT(ADDRESS(Данные!$A28,4,1,1,"Данные"), 1)</f>
        <v>45280.4375</v>
      </c>
      <c r="BY36" s="349">
        <f ca="1">ROUND(INDIRECT(ADDRESS(Данные!$A28,BY$1,1,1,"Данные"), 1),2)</f>
        <v>849.44</v>
      </c>
      <c r="BZ36" s="129">
        <f ca="1">ROUND(INDIRECT(ADDRESS(Данные!$A28,BZ$1,1,1,"Данные"), 1),2)</f>
        <v>553.07000000000005</v>
      </c>
      <c r="CA36" s="128">
        <f ca="1">(BY36-BY35)*CA$10</f>
        <v>0</v>
      </c>
      <c r="CB36" s="264">
        <f ca="1">(BZ36-BZ35)*CA$10</f>
        <v>0</v>
      </c>
      <c r="CC36" s="349">
        <f ca="1">ROUND(INDIRECT(ADDRESS(Данные!$A28,CC$1,1,1,"Данные"), 1),2)</f>
        <v>1000.11</v>
      </c>
      <c r="CD36" s="129">
        <f ca="1">ROUND(INDIRECT(ADDRESS(Данные!$A28,CD$1,1,1,"Данные"), 1),2)</f>
        <v>0</v>
      </c>
      <c r="CE36" s="128">
        <f ca="1">(CC36-CC35)*CE$10</f>
        <v>18.000000000017735</v>
      </c>
      <c r="CF36" s="264">
        <f ca="1">(CD36-CD35)*CE$10</f>
        <v>0</v>
      </c>
      <c r="CG36" s="349">
        <f ca="1">ROUND(INDIRECT(ADDRESS(Данные!$A28,CG$1,1,1,"Данные"), 1),2)</f>
        <v>0</v>
      </c>
      <c r="CH36" s="129">
        <f ca="1">ROUND(INDIRECT(ADDRESS(Данные!$A28,CH$1,1,1,"Данные"), 1),2)</f>
        <v>0</v>
      </c>
      <c r="CI36" s="128">
        <f ca="1">(CG36-CG35)*CI$10</f>
        <v>0</v>
      </c>
      <c r="CJ36" s="264">
        <f ca="1">(CH36-CH35)*CI$10</f>
        <v>0</v>
      </c>
      <c r="CK36" s="349">
        <f ca="1">ROUND(INDIRECT(ADDRESS(Данные!$A28,CK$1,1,1,"Данные"), 1),2)</f>
        <v>168.58</v>
      </c>
      <c r="CL36" s="129">
        <f ca="1">ROUND(INDIRECT(ADDRESS(Данные!$A28,CL$1,1,1,"Данные"), 1),2)</f>
        <v>35.58</v>
      </c>
      <c r="CM36" s="128">
        <f ca="1">(CK36-CK35)*CM$10</f>
        <v>48.000000000007503</v>
      </c>
      <c r="CN36" s="264">
        <f ca="1">(CL36-CL35)*CM$10</f>
        <v>5.9999999999988063</v>
      </c>
      <c r="CO36" s="349">
        <f ca="1">ROUND(INDIRECT(ADDRESS(Данные!$A28,CO$1,1,1,"Данные"), 1),2)</f>
        <v>0</v>
      </c>
      <c r="CP36" s="129">
        <f ca="1">ROUND(INDIRECT(ADDRESS(Данные!$A28,CP$1,1,1,"Данные"), 1),2)</f>
        <v>0</v>
      </c>
      <c r="CQ36" s="128">
        <f ca="1">(CO36-CO35)*CQ$10</f>
        <v>0</v>
      </c>
      <c r="CR36" s="264">
        <f ca="1">(CP36-CP35)*CQ$10</f>
        <v>0</v>
      </c>
      <c r="CS36" s="349">
        <f ca="1">ROUND(INDIRECT(ADDRESS(Данные!$A28,CS$1,1,1,"Данные"), 1),2)</f>
        <v>21.9</v>
      </c>
      <c r="CT36" s="129">
        <f ca="1">ROUND(INDIRECT(ADDRESS(Данные!$A28,CT$1,1,1,"Данные"), 1),2)</f>
        <v>158.06</v>
      </c>
      <c r="CU36" s="128">
        <f ca="1">(CS36-CS35)*CU$10</f>
        <v>0</v>
      </c>
      <c r="CV36" s="264">
        <f ca="1">(CT36-CT35)*CU$10</f>
        <v>0</v>
      </c>
      <c r="CW36" s="359">
        <f ca="1">INDIRECT(ADDRESS(Данные!$A28,4,1,1,"Данные"), 1)</f>
        <v>45280.4375</v>
      </c>
      <c r="CX36" s="349">
        <f ca="1">ROUND(INDIRECT(ADDRESS(Данные!$A28,CX$1,1,1,"Данные"), 1),2)</f>
        <v>302.39</v>
      </c>
      <c r="CY36" s="129">
        <f ca="1">ROUND(INDIRECT(ADDRESS(Данные!$A28,CY$1,1,1,"Данные"), 1),2)</f>
        <v>245.76</v>
      </c>
      <c r="CZ36" s="128">
        <f ca="1">(CX36-CX35)*CZ$10</f>
        <v>35.999999999967258</v>
      </c>
      <c r="DA36" s="264">
        <f ca="1">(CY36-CY35)*CZ$10</f>
        <v>27.000000000001023</v>
      </c>
      <c r="DB36" s="349">
        <f ca="1">ROUND(INDIRECT(ADDRESS(Данные!$A28,DB$1,1,1,"Данные"), 1),2)</f>
        <v>1203</v>
      </c>
      <c r="DC36" s="129">
        <f ca="1">ROUND(INDIRECT(ADDRESS(Данные!$A28,DC$1,1,1,"Данные"), 1),2)</f>
        <v>304.95</v>
      </c>
      <c r="DD36" s="128">
        <f ca="1">(DB36-DB35)*DD$10</f>
        <v>23.999999999978172</v>
      </c>
      <c r="DE36" s="264">
        <f ca="1">(DC36-DC35)*DD$10</f>
        <v>11.999999999989086</v>
      </c>
      <c r="DF36" s="349">
        <f ca="1">ROUND(INDIRECT(ADDRESS(Данные!$A28,DF$1,1,1,"Данные"), 1),2)</f>
        <v>154.47999999999999</v>
      </c>
      <c r="DG36" s="129">
        <f ca="1">ROUND(INDIRECT(ADDRESS(Данные!$A28,DG$1,1,1,"Данные"), 1),2)</f>
        <v>162.75</v>
      </c>
      <c r="DH36" s="128">
        <f ca="1">(DF36-DF35)*DH$10</f>
        <v>5.999999999994543</v>
      </c>
      <c r="DI36" s="264">
        <f ca="1">(DG36-DG35)*DH$10</f>
        <v>0</v>
      </c>
      <c r="DJ36" s="349"/>
      <c r="DK36" s="129"/>
      <c r="DL36" s="128"/>
      <c r="DM36" s="264"/>
      <c r="DN36" s="349"/>
      <c r="DO36" s="129"/>
      <c r="DP36" s="128"/>
      <c r="DQ36" s="264"/>
      <c r="DR36" s="349"/>
      <c r="DS36" s="129"/>
      <c r="DT36" s="128"/>
      <c r="DU36" s="264"/>
      <c r="DV36" s="362">
        <f t="shared" ca="1" si="0"/>
        <v>45280.4375</v>
      </c>
      <c r="DW36" s="365">
        <f t="shared" ca="1" si="1"/>
        <v>468.79999999935649</v>
      </c>
      <c r="DX36" s="365">
        <f t="shared" ca="1" si="2"/>
        <v>81.799999999955446</v>
      </c>
    </row>
    <row r="37" spans="1:128" x14ac:dyDescent="0.2">
      <c r="A37" s="359">
        <f ca="1">INDIRECT(ADDRESS(Данные!$A29,4,1,1,"Данные"), 1)</f>
        <v>45280.458333333336</v>
      </c>
      <c r="B37" s="349">
        <f ca="1">ROUND(INDIRECT(ADDRESS(Данные!$A29,B$1,1,1,"Данные"), 1),2)</f>
        <v>4811.17</v>
      </c>
      <c r="C37" s="129">
        <f ca="1">ROUND(INDIRECT(ADDRESS(Данные!$A29,C$1,1,1,"Данные"), 1),2)</f>
        <v>1216.93</v>
      </c>
      <c r="D37" s="128">
        <f ca="1">(B37-B35)*D$10</f>
        <v>55.999999999949068</v>
      </c>
      <c r="E37" s="264">
        <f ca="1">(C37-C35)*D$10</f>
        <v>5.999999999994543</v>
      </c>
      <c r="F37" s="349">
        <f ca="1">ROUND(INDIRECT(ADDRESS(Данные!$A29,F$1,1,1,"Данные"), 1),2)</f>
        <v>180.83</v>
      </c>
      <c r="G37" s="129">
        <f ca="1">ROUND(INDIRECT(ADDRESS(Данные!$A29,G$1,1,1,"Данные"), 1),2)</f>
        <v>235.1</v>
      </c>
      <c r="H37" s="128">
        <f ca="1">(F37-F35)*H$10</f>
        <v>0</v>
      </c>
      <c r="I37" s="264">
        <f ca="1">(G37-G35)*H$10</f>
        <v>0</v>
      </c>
      <c r="J37" s="349">
        <f ca="1">ROUND(INDIRECT(ADDRESS(Данные!$A29,J$1,1,1,"Данные"), 1),2)</f>
        <v>0</v>
      </c>
      <c r="K37" s="129">
        <f ca="1">ROUND(INDIRECT(ADDRESS(Данные!$A29,K$1,1,1,"Данные"), 1),2)</f>
        <v>0</v>
      </c>
      <c r="L37" s="128">
        <f ca="1">(J37-J35)*L$10</f>
        <v>0</v>
      </c>
      <c r="M37" s="264">
        <f ca="1">(K37-K35)*L$10</f>
        <v>0</v>
      </c>
      <c r="N37" s="349">
        <f ca="1">ROUND(INDIRECT(ADDRESS(Данные!$A29,N$1,1,1,"Данные"), 1),2)</f>
        <v>4027.38</v>
      </c>
      <c r="O37" s="129">
        <f ca="1">ROUND(INDIRECT(ADDRESS(Данные!$A29,O$1,1,1,"Данные"), 1),2)</f>
        <v>2042.37</v>
      </c>
      <c r="P37" s="128">
        <f ca="1">(N37-N35)*P$10</f>
        <v>199.9999999998181</v>
      </c>
      <c r="Q37" s="264">
        <f ca="1">(O37-O35)*P$10</f>
        <v>19.99999999998181</v>
      </c>
      <c r="R37" s="349">
        <f ca="1">ROUND(INDIRECT(ADDRESS(Данные!$A29,R$1,1,1,"Данные"), 1),2)</f>
        <v>5661.65</v>
      </c>
      <c r="S37" s="129">
        <f ca="1">ROUND(INDIRECT(ADDRESS(Данные!$A29,S$1,1,1,"Данные"), 1),2)</f>
        <v>2271.61</v>
      </c>
      <c r="T37" s="128">
        <f ca="1">(R37-R35)*T$10</f>
        <v>93.599999999751162</v>
      </c>
      <c r="U37" s="264">
        <f ca="1">(S37-S35)*T$10</f>
        <v>14.399999999986903</v>
      </c>
      <c r="V37" s="349">
        <f ca="1">ROUND(INDIRECT(ADDRESS(Данные!$A29,V$1,1,1,"Данные"), 1),2)</f>
        <v>7914.02</v>
      </c>
      <c r="W37" s="129">
        <f ca="1">ROUND(INDIRECT(ADDRESS(Данные!$A29,W$1,1,1,"Данные"), 1),2)</f>
        <v>643.26</v>
      </c>
      <c r="X37" s="128">
        <f ca="1">(V37-V35)*X$10</f>
        <v>180</v>
      </c>
      <c r="Y37" s="264">
        <f ca="1">(W37-W35)*X$10</f>
        <v>7.1999999999934516</v>
      </c>
      <c r="Z37" s="359">
        <f ca="1">INDIRECT(ADDRESS(Данные!$A29,4,1,1,"Данные"), 1)</f>
        <v>45280.458333333336</v>
      </c>
      <c r="AA37" s="349">
        <f ca="1">ROUND(INDIRECT(ADDRESS(Данные!$A29,AA$1,1,1,"Данные"), 1),2)</f>
        <v>0</v>
      </c>
      <c r="AB37" s="129">
        <f ca="1">ROUND(INDIRECT(ADDRESS(Данные!$A29,AB$1,1,1,"Данные"), 1),2)</f>
        <v>0</v>
      </c>
      <c r="AC37" s="128">
        <f ca="1">(AA37-AA35)*AC$10</f>
        <v>0</v>
      </c>
      <c r="AD37" s="264">
        <f ca="1">(AB37-AB35)*AC$10</f>
        <v>0</v>
      </c>
      <c r="AE37" s="349">
        <f ca="1">ROUND(INDIRECT(ADDRESS(Данные!$A29,AE$1,1,1,"Данные"), 1),2)</f>
        <v>0</v>
      </c>
      <c r="AF37" s="129">
        <f ca="1">ROUND(INDIRECT(ADDRESS(Данные!$A29,AF$1,1,1,"Данные"), 1),2)</f>
        <v>0</v>
      </c>
      <c r="AG37" s="128">
        <f ca="1">(AE37-AE35)*AG$10</f>
        <v>0</v>
      </c>
      <c r="AH37" s="264">
        <f ca="1">(AF37-AF35)*AG$10</f>
        <v>0</v>
      </c>
      <c r="AI37" s="349">
        <f ca="1">ROUND(INDIRECT(ADDRESS(Данные!$A29,AI$1,1,1,"Данные"), 1),2)</f>
        <v>16.78</v>
      </c>
      <c r="AJ37" s="129">
        <f ca="1">ROUND(INDIRECT(ADDRESS(Данные!$A29,AJ$1,1,1,"Данные"), 1),2)</f>
        <v>4.21</v>
      </c>
      <c r="AK37" s="128">
        <f ca="1">(AI37-AI35)*AK$10</f>
        <v>0</v>
      </c>
      <c r="AL37" s="264">
        <f ca="1">(AJ37-AJ35)*AK$10</f>
        <v>0</v>
      </c>
      <c r="AM37" s="349">
        <f ca="1">ROUND(INDIRECT(ADDRESS(Данные!$A29,AM$1,1,1,"Данные"), 1),2)</f>
        <v>0</v>
      </c>
      <c r="AN37" s="129">
        <f ca="1">ROUND(INDIRECT(ADDRESS(Данные!$A29,AN$1,1,1,"Данные"), 1),2)</f>
        <v>0</v>
      </c>
      <c r="AO37" s="128">
        <f ca="1">(AM37-AM35)*AO$10</f>
        <v>0</v>
      </c>
      <c r="AP37" s="264">
        <f ca="1">(AN37-AN35)*AO$10</f>
        <v>0</v>
      </c>
      <c r="AQ37" s="349">
        <f ca="1">ROUND(INDIRECT(ADDRESS(Данные!$A29,AQ$1,1,1,"Данные"), 1),2)</f>
        <v>875.53</v>
      </c>
      <c r="AR37" s="129">
        <f ca="1">ROUND(INDIRECT(ADDRESS(Данные!$A29,AR$1,1,1,"Данные"), 1),2)</f>
        <v>65.3</v>
      </c>
      <c r="AS37" s="128">
        <f ca="1">(AQ37-AQ35)*AS$10</f>
        <v>107.99999999996999</v>
      </c>
      <c r="AT37" s="264">
        <f ca="1">(AR37-AR35)*AS$10</f>
        <v>0</v>
      </c>
      <c r="AU37" s="349">
        <f ca="1">ROUND(INDIRECT(ADDRESS(Данные!$A29,AU$1,1,1,"Данные"), 1),2)</f>
        <v>0</v>
      </c>
      <c r="AV37" s="129">
        <f ca="1">ROUND(INDIRECT(ADDRESS(Данные!$A29,AV$1,1,1,"Данные"), 1),2)</f>
        <v>0</v>
      </c>
      <c r="AW37" s="128">
        <f ca="1">(AU37-AU35)*AW$10</f>
        <v>0</v>
      </c>
      <c r="AX37" s="264">
        <f ca="1">(AV37-AV35)*AW$10</f>
        <v>0</v>
      </c>
      <c r="AY37" s="359">
        <f ca="1">INDIRECT(ADDRESS(Данные!$A29,4,1,1,"Данные"), 1)</f>
        <v>45280.458333333336</v>
      </c>
      <c r="AZ37" s="349">
        <f ca="1">ROUND(INDIRECT(ADDRESS(Данные!$A29,AZ$1,1,1,"Данные"), 1),2)</f>
        <v>686.18</v>
      </c>
      <c r="BA37" s="129">
        <f ca="1">ROUND(INDIRECT(ADDRESS(Данные!$A29,BA$1,1,1,"Данные"), 1),2)</f>
        <v>156.47</v>
      </c>
      <c r="BB37" s="128">
        <f ca="1">(AZ37-AZ35)*BB$10</f>
        <v>13.999999999987267</v>
      </c>
      <c r="BC37" s="264">
        <f ca="1">(BA37-BA35)*BB$10</f>
        <v>1.999999999998181</v>
      </c>
      <c r="BD37" s="349">
        <f ca="1">ROUND(INDIRECT(ADDRESS(Данные!$A29,BD$1,1,1,"Данные"), 1),2)</f>
        <v>455.54</v>
      </c>
      <c r="BE37" s="129">
        <f ca="1">ROUND(INDIRECT(ADDRESS(Данные!$A29,BE$1,1,1,"Данные"), 1),2)</f>
        <v>189.08</v>
      </c>
      <c r="BF37" s="128">
        <f ca="1">(BD37-BD35)*BF$10</f>
        <v>18.000000000006366</v>
      </c>
      <c r="BG37" s="264">
        <f ca="1">(BE37-BE35)*BF$10</f>
        <v>4.0000000000020464</v>
      </c>
      <c r="BH37" s="349">
        <f ca="1">ROUND(INDIRECT(ADDRESS(Данные!$A29,BH$1,1,1,"Данные"), 1),2)</f>
        <v>1788.08</v>
      </c>
      <c r="BI37" s="129">
        <f ca="1">ROUND(INDIRECT(ADDRESS(Данные!$A29,BI$1,1,1,"Данные"), 1),2)</f>
        <v>1182.44</v>
      </c>
      <c r="BJ37" s="128">
        <f ca="1">(BH37-BH35)*BJ$10</f>
        <v>0</v>
      </c>
      <c r="BK37" s="264">
        <f ca="1">(BI37-BI35)*BJ$10</f>
        <v>0</v>
      </c>
      <c r="BL37" s="349">
        <f ca="1">ROUND(INDIRECT(ADDRESS(Данные!$A29,BL$1,1,1,"Данные"), 1),2)</f>
        <v>658.1</v>
      </c>
      <c r="BM37" s="129">
        <f ca="1">ROUND(INDIRECT(ADDRESS(Данные!$A29,BM$1,1,1,"Данные"), 1),2)</f>
        <v>95.55</v>
      </c>
      <c r="BN37" s="128">
        <f ca="1">(BL37-BL35)*BN$10</f>
        <v>0</v>
      </c>
      <c r="BO37" s="264">
        <f ca="1">(BM37-BM35)*BN$10</f>
        <v>0</v>
      </c>
      <c r="BP37" s="349">
        <f ca="1">ROUND(INDIRECT(ADDRESS(Данные!$A29,BP$1,1,1,"Данные"), 1),2)</f>
        <v>359.59</v>
      </c>
      <c r="BQ37" s="129">
        <f ca="1">ROUND(INDIRECT(ADDRESS(Данные!$A29,BQ$1,1,1,"Данные"), 1),2)</f>
        <v>0</v>
      </c>
      <c r="BR37" s="128">
        <f ca="1">(BP37-BP35)*BR$10</f>
        <v>0</v>
      </c>
      <c r="BS37" s="264">
        <f ca="1">(BQ37-BQ35)*BR$10</f>
        <v>0</v>
      </c>
      <c r="BT37" s="349">
        <f ca="1">ROUND(INDIRECT(ADDRESS(Данные!$A29,BT$1,1,1,"Данные"), 1),2)</f>
        <v>3698.3</v>
      </c>
      <c r="BU37" s="129">
        <f ca="1">ROUND(INDIRECT(ADDRESS(Данные!$A29,BU$1,1,1,"Данные"), 1),2)</f>
        <v>726.83</v>
      </c>
      <c r="BV37" s="128">
        <f ca="1">(BT37-BT35)*BV$10</f>
        <v>0</v>
      </c>
      <c r="BW37" s="264">
        <f ca="1">(BU37-BU35)*BV$10</f>
        <v>0</v>
      </c>
      <c r="BX37" s="359">
        <f ca="1">INDIRECT(ADDRESS(Данные!$A29,4,1,1,"Данные"), 1)</f>
        <v>45280.458333333336</v>
      </c>
      <c r="BY37" s="349">
        <f ca="1">ROUND(INDIRECT(ADDRESS(Данные!$A29,BY$1,1,1,"Данные"), 1),2)</f>
        <v>849.44</v>
      </c>
      <c r="BZ37" s="129">
        <f ca="1">ROUND(INDIRECT(ADDRESS(Данные!$A29,BZ$1,1,1,"Данные"), 1),2)</f>
        <v>553.07000000000005</v>
      </c>
      <c r="CA37" s="128">
        <f ca="1">(BY37-BY35)*CA$10</f>
        <v>0</v>
      </c>
      <c r="CB37" s="264">
        <f ca="1">(BZ37-BZ35)*CA$10</f>
        <v>0</v>
      </c>
      <c r="CC37" s="349">
        <f ca="1">ROUND(INDIRECT(ADDRESS(Данные!$A29,CC$1,1,1,"Данные"), 1),2)</f>
        <v>1000.17</v>
      </c>
      <c r="CD37" s="129">
        <f ca="1">ROUND(INDIRECT(ADDRESS(Данные!$A29,CD$1,1,1,"Данные"), 1),2)</f>
        <v>0</v>
      </c>
      <c r="CE37" s="128">
        <f ca="1">(CC37-CC35)*CE$10</f>
        <v>36.000000000001364</v>
      </c>
      <c r="CF37" s="264">
        <f ca="1">(CD37-CD35)*CE$10</f>
        <v>0</v>
      </c>
      <c r="CG37" s="349">
        <f ca="1">ROUND(INDIRECT(ADDRESS(Данные!$A29,CG$1,1,1,"Данные"), 1),2)</f>
        <v>0</v>
      </c>
      <c r="CH37" s="129">
        <f ca="1">ROUND(INDIRECT(ADDRESS(Данные!$A29,CH$1,1,1,"Данные"), 1),2)</f>
        <v>0</v>
      </c>
      <c r="CI37" s="128">
        <f ca="1">(CG37-CG35)*CI$10</f>
        <v>0</v>
      </c>
      <c r="CJ37" s="264">
        <f ca="1">(CH37-CH35)*CI$10</f>
        <v>0</v>
      </c>
      <c r="CK37" s="349">
        <f ca="1">ROUND(INDIRECT(ADDRESS(Данные!$A29,CK$1,1,1,"Данные"), 1),2)</f>
        <v>168.66</v>
      </c>
      <c r="CL37" s="129">
        <f ca="1">ROUND(INDIRECT(ADDRESS(Данные!$A29,CL$1,1,1,"Данные"), 1),2)</f>
        <v>35.590000000000003</v>
      </c>
      <c r="CM37" s="128">
        <f ca="1">(CK37-CK35)*CM$10</f>
        <v>95.999999999997954</v>
      </c>
      <c r="CN37" s="264">
        <f ca="1">(CL37-CL35)*CM$10</f>
        <v>12.000000000001876</v>
      </c>
      <c r="CO37" s="349">
        <f ca="1">ROUND(INDIRECT(ADDRESS(Данные!$A29,CO$1,1,1,"Данные"), 1),2)</f>
        <v>0</v>
      </c>
      <c r="CP37" s="129">
        <f ca="1">ROUND(INDIRECT(ADDRESS(Данные!$A29,CP$1,1,1,"Данные"), 1),2)</f>
        <v>0</v>
      </c>
      <c r="CQ37" s="128">
        <f ca="1">(CO37-CO35)*CQ$10</f>
        <v>0</v>
      </c>
      <c r="CR37" s="264">
        <f ca="1">(CP37-CP35)*CQ$10</f>
        <v>0</v>
      </c>
      <c r="CS37" s="349">
        <f ca="1">ROUND(INDIRECT(ADDRESS(Данные!$A29,CS$1,1,1,"Данные"), 1),2)</f>
        <v>21.9</v>
      </c>
      <c r="CT37" s="129">
        <f ca="1">ROUND(INDIRECT(ADDRESS(Данные!$A29,CT$1,1,1,"Данные"), 1),2)</f>
        <v>158.06</v>
      </c>
      <c r="CU37" s="128">
        <f ca="1">(CS37-CS35)*CU$10</f>
        <v>0</v>
      </c>
      <c r="CV37" s="264">
        <f ca="1">(CT37-CT35)*CU$10</f>
        <v>0</v>
      </c>
      <c r="CW37" s="359">
        <f ca="1">INDIRECT(ADDRESS(Данные!$A29,4,1,1,"Данные"), 1)</f>
        <v>45280.458333333336</v>
      </c>
      <c r="CX37" s="349">
        <f ca="1">ROUND(INDIRECT(ADDRESS(Данные!$A29,CX$1,1,1,"Данные"), 1),2)</f>
        <v>302.43</v>
      </c>
      <c r="CY37" s="129">
        <f ca="1">ROUND(INDIRECT(ADDRESS(Данные!$A29,CY$1,1,1,"Данные"), 1),2)</f>
        <v>245.79</v>
      </c>
      <c r="CZ37" s="128">
        <f ca="1">(CX37-CX35)*CZ$10</f>
        <v>71.999999999985675</v>
      </c>
      <c r="DA37" s="264">
        <f ca="1">(CY37-CY35)*CZ$10</f>
        <v>54.000000000002046</v>
      </c>
      <c r="DB37" s="349">
        <f ca="1">ROUND(INDIRECT(ADDRESS(Данные!$A29,DB$1,1,1,"Данные"), 1),2)</f>
        <v>1203.01</v>
      </c>
      <c r="DC37" s="129">
        <f ca="1">ROUND(INDIRECT(ADDRESS(Данные!$A29,DC$1,1,1,"Данные"), 1),2)</f>
        <v>304.95</v>
      </c>
      <c r="DD37" s="128">
        <f ca="1">(DB37-DB35)*DD$10</f>
        <v>35.999999999967258</v>
      </c>
      <c r="DE37" s="264">
        <f ca="1">(DC37-DC35)*DD$10</f>
        <v>11.999999999989086</v>
      </c>
      <c r="DF37" s="349">
        <f ca="1">ROUND(INDIRECT(ADDRESS(Данные!$A29,DF$1,1,1,"Данные"), 1),2)</f>
        <v>154.49</v>
      </c>
      <c r="DG37" s="129">
        <f ca="1">ROUND(INDIRECT(ADDRESS(Данные!$A29,DG$1,1,1,"Данные"), 1),2)</f>
        <v>162.75</v>
      </c>
      <c r="DH37" s="128">
        <f ca="1">(DF37-DF35)*DH$10</f>
        <v>12.000000000006139</v>
      </c>
      <c r="DI37" s="264">
        <f ca="1">(DG37-DG35)*DH$10</f>
        <v>0</v>
      </c>
      <c r="DJ37" s="349"/>
      <c r="DK37" s="129"/>
      <c r="DL37" s="128"/>
      <c r="DM37" s="264"/>
      <c r="DN37" s="349"/>
      <c r="DO37" s="129"/>
      <c r="DP37" s="128"/>
      <c r="DQ37" s="264"/>
      <c r="DR37" s="349"/>
      <c r="DS37" s="129"/>
      <c r="DT37" s="128"/>
      <c r="DU37" s="264"/>
      <c r="DV37" s="362">
        <f t="shared" ca="1" si="0"/>
        <v>45280.458333333336</v>
      </c>
      <c r="DW37" s="365">
        <f t="shared" ca="1" si="1"/>
        <v>921.59999999944034</v>
      </c>
      <c r="DX37" s="365">
        <f t="shared" ca="1" si="2"/>
        <v>131.59999999994994</v>
      </c>
    </row>
    <row r="38" spans="1:128" x14ac:dyDescent="0.2">
      <c r="A38" s="359">
        <f ca="1">INDIRECT(ADDRESS(Данные!$A30,4,1,1,"Данные"), 1)</f>
        <v>45280.479166666664</v>
      </c>
      <c r="B38" s="349">
        <f ca="1">ROUND(INDIRECT(ADDRESS(Данные!$A30,B$1,1,1,"Данные"), 1),2)</f>
        <v>4811.3100000000004</v>
      </c>
      <c r="C38" s="129">
        <f ca="1">ROUND(INDIRECT(ADDRESS(Данные!$A30,C$1,1,1,"Данные"), 1),2)</f>
        <v>1216.95</v>
      </c>
      <c r="D38" s="128">
        <f ca="1">(B38-B37)*D$10</f>
        <v>28.000000000065484</v>
      </c>
      <c r="E38" s="264">
        <f ca="1">(C38-C37)*D$10</f>
        <v>3.999999999996362</v>
      </c>
      <c r="F38" s="349">
        <f ca="1">ROUND(INDIRECT(ADDRESS(Данные!$A30,F$1,1,1,"Данные"), 1),2)</f>
        <v>180.83</v>
      </c>
      <c r="G38" s="129">
        <f ca="1">ROUND(INDIRECT(ADDRESS(Данные!$A30,G$1,1,1,"Данные"), 1),2)</f>
        <v>235.1</v>
      </c>
      <c r="H38" s="128">
        <f ca="1">(F38-F37)*H$10</f>
        <v>0</v>
      </c>
      <c r="I38" s="264">
        <f ca="1">(G38-G37)*H$10</f>
        <v>0</v>
      </c>
      <c r="J38" s="349">
        <f ca="1">ROUND(INDIRECT(ADDRESS(Данные!$A30,J$1,1,1,"Данные"), 1),2)</f>
        <v>0</v>
      </c>
      <c r="K38" s="129">
        <f ca="1">ROUND(INDIRECT(ADDRESS(Данные!$A30,K$1,1,1,"Данные"), 1),2)</f>
        <v>0</v>
      </c>
      <c r="L38" s="128">
        <f ca="1">(J38-J37)*L$10</f>
        <v>0</v>
      </c>
      <c r="M38" s="264">
        <f ca="1">(K38-K37)*L$10</f>
        <v>0</v>
      </c>
      <c r="N38" s="349">
        <f ca="1">ROUND(INDIRECT(ADDRESS(Данные!$A30,N$1,1,1,"Данные"), 1),2)</f>
        <v>4027.43</v>
      </c>
      <c r="O38" s="129">
        <f ca="1">ROUND(INDIRECT(ADDRESS(Данные!$A30,O$1,1,1,"Данные"), 1),2)</f>
        <v>2042.38</v>
      </c>
      <c r="P38" s="128">
        <f ca="1">(N38-N37)*P$10</f>
        <v>99.999999999454303</v>
      </c>
      <c r="Q38" s="264">
        <f ca="1">(O38-O37)*P$10</f>
        <v>20.000000000436557</v>
      </c>
      <c r="R38" s="349">
        <f ca="1">ROUND(INDIRECT(ADDRESS(Данные!$A30,R$1,1,1,"Данные"), 1),2)</f>
        <v>5661.78</v>
      </c>
      <c r="S38" s="129">
        <f ca="1">ROUND(INDIRECT(ADDRESS(Данные!$A30,S$1,1,1,"Данные"), 1),2)</f>
        <v>2271.63</v>
      </c>
      <c r="T38" s="128">
        <f ca="1">(R38-R37)*T$10</f>
        <v>46.80000000003929</v>
      </c>
      <c r="U38" s="264">
        <f ca="1">(S38-S37)*T$10</f>
        <v>7.1999999999934516</v>
      </c>
      <c r="V38" s="349">
        <f ca="1">ROUND(INDIRECT(ADDRESS(Данные!$A30,V$1,1,1,"Данные"), 1),2)</f>
        <v>7914.26</v>
      </c>
      <c r="W38" s="129">
        <f ca="1">ROUND(INDIRECT(ADDRESS(Данные!$A30,W$1,1,1,"Данные"), 1),2)</f>
        <v>643.27</v>
      </c>
      <c r="X38" s="128">
        <f ca="1">(V38-V37)*X$10</f>
        <v>86.39999999992142</v>
      </c>
      <c r="Y38" s="264">
        <f ca="1">(W38-W37)*X$10</f>
        <v>3.5999999999967258</v>
      </c>
      <c r="Z38" s="359">
        <f ca="1">INDIRECT(ADDRESS(Данные!$A30,4,1,1,"Данные"), 1)</f>
        <v>45280.479166666664</v>
      </c>
      <c r="AA38" s="349">
        <f ca="1">ROUND(INDIRECT(ADDRESS(Данные!$A30,AA$1,1,1,"Данные"), 1),2)</f>
        <v>0</v>
      </c>
      <c r="AB38" s="129">
        <f ca="1">ROUND(INDIRECT(ADDRESS(Данные!$A30,AB$1,1,1,"Данные"), 1),2)</f>
        <v>0</v>
      </c>
      <c r="AC38" s="128">
        <f ca="1">(AA38-AA37)*AC$10</f>
        <v>0</v>
      </c>
      <c r="AD38" s="264">
        <f ca="1">(AB38-AB37)*AC$10</f>
        <v>0</v>
      </c>
      <c r="AE38" s="349">
        <f ca="1">ROUND(INDIRECT(ADDRESS(Данные!$A30,AE$1,1,1,"Данные"), 1),2)</f>
        <v>0</v>
      </c>
      <c r="AF38" s="129">
        <f ca="1">ROUND(INDIRECT(ADDRESS(Данные!$A30,AF$1,1,1,"Данные"), 1),2)</f>
        <v>0</v>
      </c>
      <c r="AG38" s="128">
        <f ca="1">(AE38-AE37)*AG$10</f>
        <v>0</v>
      </c>
      <c r="AH38" s="264">
        <f ca="1">(AF38-AF37)*AG$10</f>
        <v>0</v>
      </c>
      <c r="AI38" s="349">
        <f ca="1">ROUND(INDIRECT(ADDRESS(Данные!$A30,AI$1,1,1,"Данные"), 1),2)</f>
        <v>16.78</v>
      </c>
      <c r="AJ38" s="129">
        <f ca="1">ROUND(INDIRECT(ADDRESS(Данные!$A30,AJ$1,1,1,"Данные"), 1),2)</f>
        <v>4.21</v>
      </c>
      <c r="AK38" s="128">
        <f ca="1">(AI38-AI37)*AK$10</f>
        <v>0</v>
      </c>
      <c r="AL38" s="264">
        <f ca="1">(AJ38-AJ37)*AK$10</f>
        <v>0</v>
      </c>
      <c r="AM38" s="349">
        <f ca="1">ROUND(INDIRECT(ADDRESS(Данные!$A30,AM$1,1,1,"Данные"), 1),2)</f>
        <v>0</v>
      </c>
      <c r="AN38" s="129">
        <f ca="1">ROUND(INDIRECT(ADDRESS(Данные!$A30,AN$1,1,1,"Данные"), 1),2)</f>
        <v>0</v>
      </c>
      <c r="AO38" s="128">
        <f ca="1">(AM38-AM37)*AO$10</f>
        <v>0</v>
      </c>
      <c r="AP38" s="264">
        <f ca="1">(AN38-AN37)*AO$10</f>
        <v>0</v>
      </c>
      <c r="AQ38" s="349">
        <f ca="1">ROUND(INDIRECT(ADDRESS(Данные!$A30,AQ$1,1,1,"Данные"), 1),2)</f>
        <v>875.62</v>
      </c>
      <c r="AR38" s="129">
        <f ca="1">ROUND(INDIRECT(ADDRESS(Данные!$A30,AR$1,1,1,"Данные"), 1),2)</f>
        <v>65.3</v>
      </c>
      <c r="AS38" s="128">
        <f ca="1">(AQ38-AQ37)*AS$10</f>
        <v>54.000000000019099</v>
      </c>
      <c r="AT38" s="264">
        <f ca="1">(AR38-AR37)*AS$10</f>
        <v>0</v>
      </c>
      <c r="AU38" s="349">
        <f ca="1">ROUND(INDIRECT(ADDRESS(Данные!$A30,AU$1,1,1,"Данные"), 1),2)</f>
        <v>0</v>
      </c>
      <c r="AV38" s="129">
        <f ca="1">ROUND(INDIRECT(ADDRESS(Данные!$A30,AV$1,1,1,"Данные"), 1),2)</f>
        <v>0</v>
      </c>
      <c r="AW38" s="128">
        <f ca="1">(AU38-AU37)*AW$10</f>
        <v>0</v>
      </c>
      <c r="AX38" s="264">
        <f ca="1">(AV38-AV37)*AW$10</f>
        <v>0</v>
      </c>
      <c r="AY38" s="359">
        <f ca="1">INDIRECT(ADDRESS(Данные!$A30,4,1,1,"Данные"), 1)</f>
        <v>45280.479166666664</v>
      </c>
      <c r="AZ38" s="349">
        <f ca="1">ROUND(INDIRECT(ADDRESS(Данные!$A30,AZ$1,1,1,"Данные"), 1),2)</f>
        <v>686.22</v>
      </c>
      <c r="BA38" s="129">
        <f ca="1">ROUND(INDIRECT(ADDRESS(Данные!$A30,BA$1,1,1,"Данные"), 1),2)</f>
        <v>156.47</v>
      </c>
      <c r="BB38" s="128">
        <f ca="1">(AZ38-AZ37)*BB$10</f>
        <v>8.0000000000154614</v>
      </c>
      <c r="BC38" s="264">
        <f ca="1">(BA38-BA37)*BB$10</f>
        <v>0</v>
      </c>
      <c r="BD38" s="349">
        <f ca="1">ROUND(INDIRECT(ADDRESS(Данные!$A30,BD$1,1,1,"Данные"), 1),2)</f>
        <v>455.58</v>
      </c>
      <c r="BE38" s="129">
        <f ca="1">ROUND(INDIRECT(ADDRESS(Данные!$A30,BE$1,1,1,"Данные"), 1),2)</f>
        <v>189.08</v>
      </c>
      <c r="BF38" s="128">
        <f ca="1">(BD38-BD37)*BF$10</f>
        <v>7.999999999992724</v>
      </c>
      <c r="BG38" s="264">
        <f ca="1">(BE38-BE37)*BF$10</f>
        <v>0</v>
      </c>
      <c r="BH38" s="349">
        <f ca="1">ROUND(INDIRECT(ADDRESS(Данные!$A30,BH$1,1,1,"Данные"), 1),2)</f>
        <v>1788.08</v>
      </c>
      <c r="BI38" s="129">
        <f ca="1">ROUND(INDIRECT(ADDRESS(Данные!$A30,BI$1,1,1,"Данные"), 1),2)</f>
        <v>1182.44</v>
      </c>
      <c r="BJ38" s="128">
        <f ca="1">(BH38-BH37)*BJ$10</f>
        <v>0</v>
      </c>
      <c r="BK38" s="264">
        <f ca="1">(BI38-BI37)*BJ$10</f>
        <v>0</v>
      </c>
      <c r="BL38" s="349">
        <f ca="1">ROUND(INDIRECT(ADDRESS(Данные!$A30,BL$1,1,1,"Данные"), 1),2)</f>
        <v>658.1</v>
      </c>
      <c r="BM38" s="129">
        <f ca="1">ROUND(INDIRECT(ADDRESS(Данные!$A30,BM$1,1,1,"Данные"), 1),2)</f>
        <v>95.55</v>
      </c>
      <c r="BN38" s="128">
        <f ca="1">(BL38-BL37)*BN$10</f>
        <v>0</v>
      </c>
      <c r="BO38" s="264">
        <f ca="1">(BM38-BM37)*BN$10</f>
        <v>0</v>
      </c>
      <c r="BP38" s="349">
        <f ca="1">ROUND(INDIRECT(ADDRESS(Данные!$A30,BP$1,1,1,"Данные"), 1),2)</f>
        <v>359.59</v>
      </c>
      <c r="BQ38" s="129">
        <f ca="1">ROUND(INDIRECT(ADDRESS(Данные!$A30,BQ$1,1,1,"Данные"), 1),2)</f>
        <v>0</v>
      </c>
      <c r="BR38" s="128">
        <f ca="1">(BP38-BP37)*BR$10</f>
        <v>0</v>
      </c>
      <c r="BS38" s="264">
        <f ca="1">(BQ38-BQ37)*BR$10</f>
        <v>0</v>
      </c>
      <c r="BT38" s="349">
        <f ca="1">ROUND(INDIRECT(ADDRESS(Данные!$A30,BT$1,1,1,"Данные"), 1),2)</f>
        <v>3698.3</v>
      </c>
      <c r="BU38" s="129">
        <f ca="1">ROUND(INDIRECT(ADDRESS(Данные!$A30,BU$1,1,1,"Данные"), 1),2)</f>
        <v>726.83</v>
      </c>
      <c r="BV38" s="128">
        <f ca="1">(BT38-BT37)*BV$10</f>
        <v>0</v>
      </c>
      <c r="BW38" s="264">
        <f ca="1">(BU38-BU37)*BV$10</f>
        <v>0</v>
      </c>
      <c r="BX38" s="359">
        <f ca="1">INDIRECT(ADDRESS(Данные!$A30,4,1,1,"Данные"), 1)</f>
        <v>45280.479166666664</v>
      </c>
      <c r="BY38" s="349">
        <f ca="1">ROUND(INDIRECT(ADDRESS(Данные!$A30,BY$1,1,1,"Данные"), 1),2)</f>
        <v>849.44</v>
      </c>
      <c r="BZ38" s="129">
        <f ca="1">ROUND(INDIRECT(ADDRESS(Данные!$A30,BZ$1,1,1,"Данные"), 1),2)</f>
        <v>553.07000000000005</v>
      </c>
      <c r="CA38" s="128">
        <f ca="1">(BY38-BY37)*CA$10</f>
        <v>0</v>
      </c>
      <c r="CB38" s="264">
        <f ca="1">(BZ38-BZ37)*CA$10</f>
        <v>0</v>
      </c>
      <c r="CC38" s="349">
        <f ca="1">ROUND(INDIRECT(ADDRESS(Данные!$A30,CC$1,1,1,"Данные"), 1),2)</f>
        <v>1000.23</v>
      </c>
      <c r="CD38" s="129">
        <f ca="1">ROUND(INDIRECT(ADDRESS(Данные!$A30,CD$1,1,1,"Данные"), 1),2)</f>
        <v>0</v>
      </c>
      <c r="CE38" s="128">
        <f ca="1">(CC38-CC37)*CE$10</f>
        <v>18.000000000017735</v>
      </c>
      <c r="CF38" s="264">
        <f ca="1">(CD38-CD37)*CE$10</f>
        <v>0</v>
      </c>
      <c r="CG38" s="349">
        <f ca="1">ROUND(INDIRECT(ADDRESS(Данные!$A30,CG$1,1,1,"Данные"), 1),2)</f>
        <v>0</v>
      </c>
      <c r="CH38" s="129">
        <f ca="1">ROUND(INDIRECT(ADDRESS(Данные!$A30,CH$1,1,1,"Данные"), 1),2)</f>
        <v>0</v>
      </c>
      <c r="CI38" s="128">
        <f ca="1">(CG38-CG37)*CI$10</f>
        <v>0</v>
      </c>
      <c r="CJ38" s="264">
        <f ca="1">(CH38-CH37)*CI$10</f>
        <v>0</v>
      </c>
      <c r="CK38" s="349">
        <f ca="1">ROUND(INDIRECT(ADDRESS(Данные!$A30,CK$1,1,1,"Данные"), 1),2)</f>
        <v>168.66</v>
      </c>
      <c r="CL38" s="129">
        <f ca="1">ROUND(INDIRECT(ADDRESS(Данные!$A30,CL$1,1,1,"Данные"), 1),2)</f>
        <v>35.590000000000003</v>
      </c>
      <c r="CM38" s="128">
        <f ca="1">(CK38-CK37)*CM$10</f>
        <v>0</v>
      </c>
      <c r="CN38" s="264">
        <f ca="1">(CL38-CL37)*CM$10</f>
        <v>0</v>
      </c>
      <c r="CO38" s="349">
        <f ca="1">ROUND(INDIRECT(ADDRESS(Данные!$A30,CO$1,1,1,"Данные"), 1),2)</f>
        <v>0</v>
      </c>
      <c r="CP38" s="129">
        <f ca="1">ROUND(INDIRECT(ADDRESS(Данные!$A30,CP$1,1,1,"Данные"), 1),2)</f>
        <v>0</v>
      </c>
      <c r="CQ38" s="128">
        <f ca="1">(CO38-CO37)*CQ$10</f>
        <v>0</v>
      </c>
      <c r="CR38" s="264">
        <f ca="1">(CP38-CP37)*CQ$10</f>
        <v>0</v>
      </c>
      <c r="CS38" s="349">
        <f ca="1">ROUND(INDIRECT(ADDRESS(Данные!$A30,CS$1,1,1,"Данные"), 1),2)</f>
        <v>21.9</v>
      </c>
      <c r="CT38" s="129">
        <f ca="1">ROUND(INDIRECT(ADDRESS(Данные!$A30,CT$1,1,1,"Данные"), 1),2)</f>
        <v>158.06</v>
      </c>
      <c r="CU38" s="128">
        <f ca="1">(CS38-CS37)*CU$10</f>
        <v>0</v>
      </c>
      <c r="CV38" s="264">
        <f ca="1">(CT38-CT37)*CU$10</f>
        <v>0</v>
      </c>
      <c r="CW38" s="359">
        <f ca="1">INDIRECT(ADDRESS(Данные!$A30,4,1,1,"Данные"), 1)</f>
        <v>45280.479166666664</v>
      </c>
      <c r="CX38" s="349">
        <f ca="1">ROUND(INDIRECT(ADDRESS(Данные!$A30,CX$1,1,1,"Данные"), 1),2)</f>
        <v>302.47000000000003</v>
      </c>
      <c r="CY38" s="129">
        <f ca="1">ROUND(INDIRECT(ADDRESS(Данные!$A30,CY$1,1,1,"Данные"), 1),2)</f>
        <v>245.82</v>
      </c>
      <c r="CZ38" s="128">
        <f ca="1">(CX38-CX37)*CZ$10</f>
        <v>36.000000000018417</v>
      </c>
      <c r="DA38" s="264">
        <f ca="1">(CY38-CY37)*CZ$10</f>
        <v>27.000000000001023</v>
      </c>
      <c r="DB38" s="349">
        <f ca="1">ROUND(INDIRECT(ADDRESS(Данные!$A30,DB$1,1,1,"Данные"), 1),2)</f>
        <v>1203.02</v>
      </c>
      <c r="DC38" s="129">
        <f ca="1">ROUND(INDIRECT(ADDRESS(Данные!$A30,DC$1,1,1,"Данные"), 1),2)</f>
        <v>304.95</v>
      </c>
      <c r="DD38" s="128">
        <f ca="1">(DB38-DB37)*DD$10</f>
        <v>11.999999999989086</v>
      </c>
      <c r="DE38" s="264">
        <f ca="1">(DC38-DC37)*DD$10</f>
        <v>0</v>
      </c>
      <c r="DF38" s="349">
        <f ca="1">ROUND(INDIRECT(ADDRESS(Данные!$A30,DF$1,1,1,"Данные"), 1),2)</f>
        <v>154.5</v>
      </c>
      <c r="DG38" s="129">
        <f ca="1">ROUND(INDIRECT(ADDRESS(Данные!$A30,DG$1,1,1,"Данные"), 1),2)</f>
        <v>162.75</v>
      </c>
      <c r="DH38" s="128">
        <f ca="1">(DF38-DF37)*DH$10</f>
        <v>5.999999999994543</v>
      </c>
      <c r="DI38" s="264">
        <f ca="1">(DG38-DG37)*DH$10</f>
        <v>0</v>
      </c>
      <c r="DJ38" s="349"/>
      <c r="DK38" s="129"/>
      <c r="DL38" s="128"/>
      <c r="DM38" s="264"/>
      <c r="DN38" s="349"/>
      <c r="DO38" s="129"/>
      <c r="DP38" s="128"/>
      <c r="DQ38" s="264"/>
      <c r="DR38" s="349"/>
      <c r="DS38" s="129"/>
      <c r="DT38" s="128"/>
      <c r="DU38" s="264"/>
      <c r="DV38" s="362">
        <f t="shared" ca="1" si="0"/>
        <v>45280.479166666664</v>
      </c>
      <c r="DW38" s="365">
        <f t="shared" ca="1" si="1"/>
        <v>403.19999999952756</v>
      </c>
      <c r="DX38" s="365">
        <f t="shared" ca="1" si="2"/>
        <v>61.80000000042412</v>
      </c>
    </row>
    <row r="39" spans="1:128" x14ac:dyDescent="0.2">
      <c r="A39" s="359">
        <f ca="1">INDIRECT(ADDRESS(Данные!$A31,4,1,1,"Данные"), 1)</f>
        <v>45280.5</v>
      </c>
      <c r="B39" s="349">
        <f ca="1">ROUND(INDIRECT(ADDRESS(Данные!$A31,B$1,1,1,"Данные"), 1),2)</f>
        <v>4811.45</v>
      </c>
      <c r="C39" s="129">
        <f ca="1">ROUND(INDIRECT(ADDRESS(Данные!$A31,C$1,1,1,"Данные"), 1),2)</f>
        <v>1216.97</v>
      </c>
      <c r="D39" s="128">
        <f ca="1">(B39-B37)*D$10</f>
        <v>55.999999999949068</v>
      </c>
      <c r="E39" s="264">
        <f ca="1">(C39-C37)*D$10</f>
        <v>7.999999999992724</v>
      </c>
      <c r="F39" s="349">
        <f ca="1">ROUND(INDIRECT(ADDRESS(Данные!$A31,F$1,1,1,"Данные"), 1),2)</f>
        <v>180.83</v>
      </c>
      <c r="G39" s="129">
        <f ca="1">ROUND(INDIRECT(ADDRESS(Данные!$A31,G$1,1,1,"Данные"), 1),2)</f>
        <v>235.1</v>
      </c>
      <c r="H39" s="128">
        <f ca="1">(F39-F37)*H$10</f>
        <v>0</v>
      </c>
      <c r="I39" s="264">
        <f ca="1">(G39-G37)*H$10</f>
        <v>0</v>
      </c>
      <c r="J39" s="349">
        <f ca="1">ROUND(INDIRECT(ADDRESS(Данные!$A31,J$1,1,1,"Данные"), 1),2)</f>
        <v>0</v>
      </c>
      <c r="K39" s="129">
        <f ca="1">ROUND(INDIRECT(ADDRESS(Данные!$A31,K$1,1,1,"Данные"), 1),2)</f>
        <v>0</v>
      </c>
      <c r="L39" s="128">
        <f ca="1">(J39-J37)*L$10</f>
        <v>0</v>
      </c>
      <c r="M39" s="264">
        <f ca="1">(K39-K37)*L$10</f>
        <v>0</v>
      </c>
      <c r="N39" s="349">
        <f ca="1">ROUND(INDIRECT(ADDRESS(Данные!$A31,N$1,1,1,"Данные"), 1),2)</f>
        <v>4027.48</v>
      </c>
      <c r="O39" s="129">
        <f ca="1">ROUND(INDIRECT(ADDRESS(Данные!$A31,O$1,1,1,"Данные"), 1),2)</f>
        <v>2042.38</v>
      </c>
      <c r="P39" s="128">
        <f ca="1">(N39-N37)*P$10</f>
        <v>199.9999999998181</v>
      </c>
      <c r="Q39" s="264">
        <f ca="1">(O39-O37)*P$10</f>
        <v>20.000000000436557</v>
      </c>
      <c r="R39" s="349">
        <f ca="1">ROUND(INDIRECT(ADDRESS(Данные!$A31,R$1,1,1,"Данные"), 1),2)</f>
        <v>5661.91</v>
      </c>
      <c r="S39" s="129">
        <f ca="1">ROUND(INDIRECT(ADDRESS(Данные!$A31,S$1,1,1,"Данные"), 1),2)</f>
        <v>2271.65</v>
      </c>
      <c r="T39" s="128">
        <f ca="1">(R39-R37)*T$10</f>
        <v>93.60000000007858</v>
      </c>
      <c r="U39" s="264">
        <f ca="1">(S39-S37)*T$10</f>
        <v>14.399999999986903</v>
      </c>
      <c r="V39" s="349">
        <f ca="1">ROUND(INDIRECT(ADDRESS(Данные!$A31,V$1,1,1,"Данные"), 1),2)</f>
        <v>7914.49</v>
      </c>
      <c r="W39" s="129">
        <f ca="1">ROUND(INDIRECT(ADDRESS(Данные!$A31,W$1,1,1,"Данные"), 1),2)</f>
        <v>643.29</v>
      </c>
      <c r="X39" s="128">
        <f ca="1">(V39-V37)*X$10</f>
        <v>169.19999999976426</v>
      </c>
      <c r="Y39" s="264">
        <f ca="1">(W39-W37)*X$10</f>
        <v>10.799999999990177</v>
      </c>
      <c r="Z39" s="359">
        <f ca="1">INDIRECT(ADDRESS(Данные!$A31,4,1,1,"Данные"), 1)</f>
        <v>45280.5</v>
      </c>
      <c r="AA39" s="349">
        <f ca="1">ROUND(INDIRECT(ADDRESS(Данные!$A31,AA$1,1,1,"Данные"), 1),2)</f>
        <v>0</v>
      </c>
      <c r="AB39" s="129">
        <f ca="1">ROUND(INDIRECT(ADDRESS(Данные!$A31,AB$1,1,1,"Данные"), 1),2)</f>
        <v>0</v>
      </c>
      <c r="AC39" s="128">
        <f ca="1">(AA39-AA37)*AC$10</f>
        <v>0</v>
      </c>
      <c r="AD39" s="264">
        <f ca="1">(AB39-AB37)*AC$10</f>
        <v>0</v>
      </c>
      <c r="AE39" s="349">
        <f ca="1">ROUND(INDIRECT(ADDRESS(Данные!$A31,AE$1,1,1,"Данные"), 1),2)</f>
        <v>0</v>
      </c>
      <c r="AF39" s="129">
        <f ca="1">ROUND(INDIRECT(ADDRESS(Данные!$A31,AF$1,1,1,"Данные"), 1),2)</f>
        <v>0</v>
      </c>
      <c r="AG39" s="128">
        <f ca="1">(AE39-AE37)*AG$10</f>
        <v>0</v>
      </c>
      <c r="AH39" s="264">
        <f ca="1">(AF39-AF37)*AG$10</f>
        <v>0</v>
      </c>
      <c r="AI39" s="349">
        <f ca="1">ROUND(INDIRECT(ADDRESS(Данные!$A31,AI$1,1,1,"Данные"), 1),2)</f>
        <v>16.78</v>
      </c>
      <c r="AJ39" s="129">
        <f ca="1">ROUND(INDIRECT(ADDRESS(Данные!$A31,AJ$1,1,1,"Данные"), 1),2)</f>
        <v>4.21</v>
      </c>
      <c r="AK39" s="128">
        <f ca="1">(AI39-AI37)*AK$10</f>
        <v>0</v>
      </c>
      <c r="AL39" s="264">
        <f ca="1">(AJ39-AJ37)*AK$10</f>
        <v>0</v>
      </c>
      <c r="AM39" s="349">
        <f ca="1">ROUND(INDIRECT(ADDRESS(Данные!$A31,AM$1,1,1,"Данные"), 1),2)</f>
        <v>0</v>
      </c>
      <c r="AN39" s="129">
        <f ca="1">ROUND(INDIRECT(ADDRESS(Данные!$A31,AN$1,1,1,"Данные"), 1),2)</f>
        <v>0</v>
      </c>
      <c r="AO39" s="128">
        <f ca="1">(AM39-AM37)*AO$10</f>
        <v>0</v>
      </c>
      <c r="AP39" s="264">
        <f ca="1">(AN39-AN37)*AO$10</f>
        <v>0</v>
      </c>
      <c r="AQ39" s="349">
        <f ca="1">ROUND(INDIRECT(ADDRESS(Данные!$A31,AQ$1,1,1,"Данные"), 1),2)</f>
        <v>875.7</v>
      </c>
      <c r="AR39" s="129">
        <f ca="1">ROUND(INDIRECT(ADDRESS(Данные!$A31,AR$1,1,1,"Данные"), 1),2)</f>
        <v>65.3</v>
      </c>
      <c r="AS39" s="128">
        <f ca="1">(AQ39-AQ37)*AS$10</f>
        <v>102.00000000004366</v>
      </c>
      <c r="AT39" s="264">
        <f ca="1">(AR39-AR37)*AS$10</f>
        <v>0</v>
      </c>
      <c r="AU39" s="349">
        <f ca="1">ROUND(INDIRECT(ADDRESS(Данные!$A31,AU$1,1,1,"Данные"), 1),2)</f>
        <v>0</v>
      </c>
      <c r="AV39" s="129">
        <f ca="1">ROUND(INDIRECT(ADDRESS(Данные!$A31,AV$1,1,1,"Данные"), 1),2)</f>
        <v>0</v>
      </c>
      <c r="AW39" s="128">
        <f ca="1">(AU39-AU37)*AW$10</f>
        <v>0</v>
      </c>
      <c r="AX39" s="264">
        <f ca="1">(AV39-AV37)*AW$10</f>
        <v>0</v>
      </c>
      <c r="AY39" s="359">
        <f ca="1">INDIRECT(ADDRESS(Данные!$A31,4,1,1,"Данные"), 1)</f>
        <v>45280.5</v>
      </c>
      <c r="AZ39" s="349">
        <f ca="1">ROUND(INDIRECT(ADDRESS(Данные!$A31,AZ$1,1,1,"Данные"), 1),2)</f>
        <v>686.25</v>
      </c>
      <c r="BA39" s="129">
        <f ca="1">ROUND(INDIRECT(ADDRESS(Данные!$A31,BA$1,1,1,"Данные"), 1),2)</f>
        <v>156.47999999999999</v>
      </c>
      <c r="BB39" s="128">
        <f ca="1">(AZ39-AZ37)*BB$10</f>
        <v>14.000000000010004</v>
      </c>
      <c r="BC39" s="264">
        <f ca="1">(BA39-BA37)*BB$10</f>
        <v>1.999999999998181</v>
      </c>
      <c r="BD39" s="349">
        <f ca="1">ROUND(INDIRECT(ADDRESS(Данные!$A31,BD$1,1,1,"Данные"), 1),2)</f>
        <v>455.63</v>
      </c>
      <c r="BE39" s="129">
        <f ca="1">ROUND(INDIRECT(ADDRESS(Данные!$A31,BE$1,1,1,"Данные"), 1),2)</f>
        <v>189.09</v>
      </c>
      <c r="BF39" s="128">
        <f ca="1">(BD39-BD37)*BF$10</f>
        <v>17.999999999994998</v>
      </c>
      <c r="BG39" s="264">
        <f ca="1">(BE39-BE37)*BF$10</f>
        <v>1.999999999998181</v>
      </c>
      <c r="BH39" s="349">
        <f ca="1">ROUND(INDIRECT(ADDRESS(Данные!$A31,BH$1,1,1,"Данные"), 1),2)</f>
        <v>1788.08</v>
      </c>
      <c r="BI39" s="129">
        <f ca="1">ROUND(INDIRECT(ADDRESS(Данные!$A31,BI$1,1,1,"Данные"), 1),2)</f>
        <v>1182.44</v>
      </c>
      <c r="BJ39" s="128">
        <f ca="1">(BH39-BH37)*BJ$10</f>
        <v>0</v>
      </c>
      <c r="BK39" s="264">
        <f ca="1">(BI39-BI37)*BJ$10</f>
        <v>0</v>
      </c>
      <c r="BL39" s="349">
        <f ca="1">ROUND(INDIRECT(ADDRESS(Данные!$A31,BL$1,1,1,"Данные"), 1),2)</f>
        <v>658.1</v>
      </c>
      <c r="BM39" s="129">
        <f ca="1">ROUND(INDIRECT(ADDRESS(Данные!$A31,BM$1,1,1,"Данные"), 1),2)</f>
        <v>95.55</v>
      </c>
      <c r="BN39" s="128">
        <f ca="1">(BL39-BL37)*BN$10</f>
        <v>0</v>
      </c>
      <c r="BO39" s="264">
        <f ca="1">(BM39-BM37)*BN$10</f>
        <v>0</v>
      </c>
      <c r="BP39" s="349">
        <f ca="1">ROUND(INDIRECT(ADDRESS(Данные!$A31,BP$1,1,1,"Данные"), 1),2)</f>
        <v>359.59</v>
      </c>
      <c r="BQ39" s="129">
        <f ca="1">ROUND(INDIRECT(ADDRESS(Данные!$A31,BQ$1,1,1,"Данные"), 1),2)</f>
        <v>0</v>
      </c>
      <c r="BR39" s="128">
        <f ca="1">(BP39-BP37)*BR$10</f>
        <v>0</v>
      </c>
      <c r="BS39" s="264">
        <f ca="1">(BQ39-BQ37)*BR$10</f>
        <v>0</v>
      </c>
      <c r="BT39" s="349">
        <f ca="1">ROUND(INDIRECT(ADDRESS(Данные!$A31,BT$1,1,1,"Данные"), 1),2)</f>
        <v>3698.3</v>
      </c>
      <c r="BU39" s="129">
        <f ca="1">ROUND(INDIRECT(ADDRESS(Данные!$A31,BU$1,1,1,"Данные"), 1),2)</f>
        <v>726.83</v>
      </c>
      <c r="BV39" s="128">
        <f ca="1">(BT39-BT37)*BV$10</f>
        <v>0</v>
      </c>
      <c r="BW39" s="264">
        <f ca="1">(BU39-BU37)*BV$10</f>
        <v>0</v>
      </c>
      <c r="BX39" s="359">
        <f ca="1">INDIRECT(ADDRESS(Данные!$A31,4,1,1,"Данные"), 1)</f>
        <v>45280.5</v>
      </c>
      <c r="BY39" s="349">
        <f ca="1">ROUND(INDIRECT(ADDRESS(Данные!$A31,BY$1,1,1,"Данные"), 1),2)</f>
        <v>849.44</v>
      </c>
      <c r="BZ39" s="129">
        <f ca="1">ROUND(INDIRECT(ADDRESS(Данные!$A31,BZ$1,1,1,"Данные"), 1),2)</f>
        <v>553.07000000000005</v>
      </c>
      <c r="CA39" s="128">
        <f ca="1">(BY39-BY37)*CA$10</f>
        <v>0</v>
      </c>
      <c r="CB39" s="264">
        <f ca="1">(BZ39-BZ37)*CA$10</f>
        <v>0</v>
      </c>
      <c r="CC39" s="349">
        <f ca="1">ROUND(INDIRECT(ADDRESS(Данные!$A31,CC$1,1,1,"Данные"), 1),2)</f>
        <v>1000.28</v>
      </c>
      <c r="CD39" s="129">
        <f ca="1">ROUND(INDIRECT(ADDRESS(Данные!$A31,CD$1,1,1,"Данные"), 1),2)</f>
        <v>0</v>
      </c>
      <c r="CE39" s="128">
        <f ca="1">(CC39-CC37)*CE$10</f>
        <v>33.000000000004093</v>
      </c>
      <c r="CF39" s="264">
        <f ca="1">(CD39-CD37)*CE$10</f>
        <v>0</v>
      </c>
      <c r="CG39" s="349">
        <f ca="1">ROUND(INDIRECT(ADDRESS(Данные!$A31,CG$1,1,1,"Данные"), 1),2)</f>
        <v>0</v>
      </c>
      <c r="CH39" s="129">
        <f ca="1">ROUND(INDIRECT(ADDRESS(Данные!$A31,CH$1,1,1,"Данные"), 1),2)</f>
        <v>0</v>
      </c>
      <c r="CI39" s="128">
        <f ca="1">(CG39-CG37)*CI$10</f>
        <v>0</v>
      </c>
      <c r="CJ39" s="264">
        <f ca="1">(CH39-CH37)*CI$10</f>
        <v>0</v>
      </c>
      <c r="CK39" s="349">
        <f ca="1">ROUND(INDIRECT(ADDRESS(Данные!$A31,CK$1,1,1,"Данные"), 1),2)</f>
        <v>168.66</v>
      </c>
      <c r="CL39" s="129">
        <f ca="1">ROUND(INDIRECT(ADDRESS(Данные!$A31,CL$1,1,1,"Данные"), 1),2)</f>
        <v>35.590000000000003</v>
      </c>
      <c r="CM39" s="128">
        <f ca="1">(CK39-CK37)*CM$10</f>
        <v>0</v>
      </c>
      <c r="CN39" s="264">
        <f ca="1">(CL39-CL37)*CM$10</f>
        <v>0</v>
      </c>
      <c r="CO39" s="349">
        <f ca="1">ROUND(INDIRECT(ADDRESS(Данные!$A31,CO$1,1,1,"Данные"), 1),2)</f>
        <v>0</v>
      </c>
      <c r="CP39" s="129">
        <f ca="1">ROUND(INDIRECT(ADDRESS(Данные!$A31,CP$1,1,1,"Данные"), 1),2)</f>
        <v>0</v>
      </c>
      <c r="CQ39" s="128">
        <f ca="1">(CO39-CO37)*CQ$10</f>
        <v>0</v>
      </c>
      <c r="CR39" s="264">
        <f ca="1">(CP39-CP37)*CQ$10</f>
        <v>0</v>
      </c>
      <c r="CS39" s="349">
        <f ca="1">ROUND(INDIRECT(ADDRESS(Данные!$A31,CS$1,1,1,"Данные"), 1),2)</f>
        <v>21.9</v>
      </c>
      <c r="CT39" s="129">
        <f ca="1">ROUND(INDIRECT(ADDRESS(Данные!$A31,CT$1,1,1,"Данные"), 1),2)</f>
        <v>158.06</v>
      </c>
      <c r="CU39" s="128">
        <f ca="1">(CS39-CS37)*CU$10</f>
        <v>0</v>
      </c>
      <c r="CV39" s="264">
        <f ca="1">(CT39-CT37)*CU$10</f>
        <v>0</v>
      </c>
      <c r="CW39" s="359">
        <f ca="1">INDIRECT(ADDRESS(Данные!$A31,4,1,1,"Данные"), 1)</f>
        <v>45280.5</v>
      </c>
      <c r="CX39" s="349">
        <f ca="1">ROUND(INDIRECT(ADDRESS(Данные!$A31,CX$1,1,1,"Данные"), 1),2)</f>
        <v>302.51</v>
      </c>
      <c r="CY39" s="129">
        <f ca="1">ROUND(INDIRECT(ADDRESS(Данные!$A31,CY$1,1,1,"Данные"), 1),2)</f>
        <v>245.84</v>
      </c>
      <c r="CZ39" s="128">
        <f ca="1">(CX39-CX37)*CZ$10</f>
        <v>71.999999999985675</v>
      </c>
      <c r="DA39" s="264">
        <f ca="1">(CY39-CY37)*CZ$10</f>
        <v>45.000000000010232</v>
      </c>
      <c r="DB39" s="349">
        <f ca="1">ROUND(INDIRECT(ADDRESS(Данные!$A31,DB$1,1,1,"Данные"), 1),2)</f>
        <v>1203.04</v>
      </c>
      <c r="DC39" s="129">
        <f ca="1">ROUND(INDIRECT(ADDRESS(Данные!$A31,DC$1,1,1,"Данные"), 1),2)</f>
        <v>304.95</v>
      </c>
      <c r="DD39" s="128">
        <f ca="1">(DB39-DB37)*DD$10</f>
        <v>35.999999999967258</v>
      </c>
      <c r="DE39" s="264">
        <f ca="1">(DC39-DC37)*DD$10</f>
        <v>0</v>
      </c>
      <c r="DF39" s="349">
        <f ca="1">ROUND(INDIRECT(ADDRESS(Данные!$A31,DF$1,1,1,"Данные"), 1),2)</f>
        <v>154.51</v>
      </c>
      <c r="DG39" s="129">
        <f ca="1">ROUND(INDIRECT(ADDRESS(Данные!$A31,DG$1,1,1,"Данные"), 1),2)</f>
        <v>162.75</v>
      </c>
      <c r="DH39" s="128">
        <f ca="1">(DF39-DF37)*DH$10</f>
        <v>11.999999999989086</v>
      </c>
      <c r="DI39" s="264">
        <f ca="1">(DG39-DG37)*DH$10</f>
        <v>0</v>
      </c>
      <c r="DJ39" s="349"/>
      <c r="DK39" s="129"/>
      <c r="DL39" s="128"/>
      <c r="DM39" s="264"/>
      <c r="DN39" s="349"/>
      <c r="DO39" s="129"/>
      <c r="DP39" s="128"/>
      <c r="DQ39" s="264"/>
      <c r="DR39" s="349"/>
      <c r="DS39" s="129"/>
      <c r="DT39" s="128"/>
      <c r="DU39" s="264"/>
      <c r="DV39" s="362">
        <f t="shared" ca="1" si="0"/>
        <v>45280.5</v>
      </c>
      <c r="DW39" s="365">
        <f t="shared" ca="1" si="1"/>
        <v>805.79999999960478</v>
      </c>
      <c r="DX39" s="365">
        <f t="shared" ca="1" si="2"/>
        <v>102.20000000041296</v>
      </c>
    </row>
    <row r="40" spans="1:128" x14ac:dyDescent="0.2">
      <c r="A40" s="359">
        <f ca="1">INDIRECT(ADDRESS(Данные!$A32,4,1,1,"Данные"), 1)</f>
        <v>45280.520833333336</v>
      </c>
      <c r="B40" s="349">
        <f ca="1">ROUND(INDIRECT(ADDRESS(Данные!$A32,B$1,1,1,"Данные"), 1),2)</f>
        <v>4811.6000000000004</v>
      </c>
      <c r="C40" s="129">
        <f ca="1">ROUND(INDIRECT(ADDRESS(Данные!$A32,C$1,1,1,"Данные"), 1),2)</f>
        <v>1216.98</v>
      </c>
      <c r="D40" s="128">
        <f ca="1">(B40-B39)*D$10</f>
        <v>30.000000000109139</v>
      </c>
      <c r="E40" s="264">
        <f ca="1">(C40-C39)*D$10</f>
        <v>1.999999999998181</v>
      </c>
      <c r="F40" s="349">
        <f ca="1">ROUND(INDIRECT(ADDRESS(Данные!$A32,F$1,1,1,"Данные"), 1),2)</f>
        <v>180.83</v>
      </c>
      <c r="G40" s="129">
        <f ca="1">ROUND(INDIRECT(ADDRESS(Данные!$A32,G$1,1,1,"Данные"), 1),2)</f>
        <v>235.1</v>
      </c>
      <c r="H40" s="128">
        <f ca="1">(F40-F39)*H$10</f>
        <v>0</v>
      </c>
      <c r="I40" s="264">
        <f ca="1">(G40-G39)*H$10</f>
        <v>0</v>
      </c>
      <c r="J40" s="349">
        <f ca="1">ROUND(INDIRECT(ADDRESS(Данные!$A32,J$1,1,1,"Данные"), 1),2)</f>
        <v>0</v>
      </c>
      <c r="K40" s="129">
        <f ca="1">ROUND(INDIRECT(ADDRESS(Данные!$A32,K$1,1,1,"Данные"), 1),2)</f>
        <v>0</v>
      </c>
      <c r="L40" s="128">
        <f ca="1">(J40-J39)*L$10</f>
        <v>0</v>
      </c>
      <c r="M40" s="264">
        <f ca="1">(K40-K39)*L$10</f>
        <v>0</v>
      </c>
      <c r="N40" s="349">
        <f ca="1">ROUND(INDIRECT(ADDRESS(Данные!$A32,N$1,1,1,"Данные"), 1),2)</f>
        <v>4027.54</v>
      </c>
      <c r="O40" s="129">
        <f ca="1">ROUND(INDIRECT(ADDRESS(Данные!$A32,O$1,1,1,"Данные"), 1),2)</f>
        <v>2042.38</v>
      </c>
      <c r="P40" s="128">
        <f ca="1">(N40-N39)*P$10</f>
        <v>119.99999999989086</v>
      </c>
      <c r="Q40" s="264">
        <f ca="1">(O40-O39)*P$10</f>
        <v>0</v>
      </c>
      <c r="R40" s="349">
        <f ca="1">ROUND(INDIRECT(ADDRESS(Данные!$A32,R$1,1,1,"Данные"), 1),2)</f>
        <v>5662.05</v>
      </c>
      <c r="S40" s="129">
        <f ca="1">ROUND(INDIRECT(ADDRESS(Данные!$A32,S$1,1,1,"Данные"), 1),2)</f>
        <v>2271.67</v>
      </c>
      <c r="T40" s="128">
        <f ca="1">(R40-R39)*T$10</f>
        <v>50.400000000117871</v>
      </c>
      <c r="U40" s="264">
        <f ca="1">(S40-S39)*T$10</f>
        <v>7.1999999999934516</v>
      </c>
      <c r="V40" s="349">
        <f ca="1">ROUND(INDIRECT(ADDRESS(Данные!$A32,V$1,1,1,"Данные"), 1),2)</f>
        <v>7914.71</v>
      </c>
      <c r="W40" s="129">
        <f ca="1">ROUND(INDIRECT(ADDRESS(Данные!$A32,W$1,1,1,"Данные"), 1),2)</f>
        <v>643.29</v>
      </c>
      <c r="X40" s="128">
        <f ca="1">(V40-V39)*X$10</f>
        <v>79.200000000091677</v>
      </c>
      <c r="Y40" s="264">
        <f ca="1">(W40-W39)*X$10</f>
        <v>0</v>
      </c>
      <c r="Z40" s="359">
        <f ca="1">INDIRECT(ADDRESS(Данные!$A32,4,1,1,"Данные"), 1)</f>
        <v>45280.520833333336</v>
      </c>
      <c r="AA40" s="349">
        <f ca="1">ROUND(INDIRECT(ADDRESS(Данные!$A32,AA$1,1,1,"Данные"), 1),2)</f>
        <v>0</v>
      </c>
      <c r="AB40" s="129">
        <f ca="1">ROUND(INDIRECT(ADDRESS(Данные!$A32,AB$1,1,1,"Данные"), 1),2)</f>
        <v>0</v>
      </c>
      <c r="AC40" s="128">
        <f ca="1">(AA40-AA39)*AC$10</f>
        <v>0</v>
      </c>
      <c r="AD40" s="264">
        <f ca="1">(AB40-AB39)*AC$10</f>
        <v>0</v>
      </c>
      <c r="AE40" s="349">
        <f ca="1">ROUND(INDIRECT(ADDRESS(Данные!$A32,AE$1,1,1,"Данные"), 1),2)</f>
        <v>0</v>
      </c>
      <c r="AF40" s="129">
        <f ca="1">ROUND(INDIRECT(ADDRESS(Данные!$A32,AF$1,1,1,"Данные"), 1),2)</f>
        <v>0</v>
      </c>
      <c r="AG40" s="128">
        <f ca="1">(AE40-AE39)*AG$10</f>
        <v>0</v>
      </c>
      <c r="AH40" s="264">
        <f ca="1">(AF40-AF39)*AG$10</f>
        <v>0</v>
      </c>
      <c r="AI40" s="349">
        <f ca="1">ROUND(INDIRECT(ADDRESS(Данные!$A32,AI$1,1,1,"Данные"), 1),2)</f>
        <v>16.78</v>
      </c>
      <c r="AJ40" s="129">
        <f ca="1">ROUND(INDIRECT(ADDRESS(Данные!$A32,AJ$1,1,1,"Данные"), 1),2)</f>
        <v>4.21</v>
      </c>
      <c r="AK40" s="128">
        <f ca="1">(AI40-AI39)*AK$10</f>
        <v>0</v>
      </c>
      <c r="AL40" s="264">
        <f ca="1">(AJ40-AJ39)*AK$10</f>
        <v>0</v>
      </c>
      <c r="AM40" s="349">
        <f ca="1">ROUND(INDIRECT(ADDRESS(Данные!$A32,AM$1,1,1,"Данные"), 1),2)</f>
        <v>0</v>
      </c>
      <c r="AN40" s="129">
        <f ca="1">ROUND(INDIRECT(ADDRESS(Данные!$A32,AN$1,1,1,"Данные"), 1),2)</f>
        <v>0</v>
      </c>
      <c r="AO40" s="128">
        <f ca="1">(AM40-AM39)*AO$10</f>
        <v>0</v>
      </c>
      <c r="AP40" s="264">
        <f ca="1">(AN40-AN39)*AO$10</f>
        <v>0</v>
      </c>
      <c r="AQ40" s="349">
        <f ca="1">ROUND(INDIRECT(ADDRESS(Данные!$A32,AQ$1,1,1,"Данные"), 1),2)</f>
        <v>875.79</v>
      </c>
      <c r="AR40" s="129">
        <f ca="1">ROUND(INDIRECT(ADDRESS(Данные!$A32,AR$1,1,1,"Данные"), 1),2)</f>
        <v>65.3</v>
      </c>
      <c r="AS40" s="128">
        <f ca="1">(AQ40-AQ39)*AS$10</f>
        <v>53.999999999950887</v>
      </c>
      <c r="AT40" s="264">
        <f ca="1">(AR40-AR39)*AS$10</f>
        <v>0</v>
      </c>
      <c r="AU40" s="349">
        <f ca="1">ROUND(INDIRECT(ADDRESS(Данные!$A32,AU$1,1,1,"Данные"), 1),2)</f>
        <v>0</v>
      </c>
      <c r="AV40" s="129">
        <f ca="1">ROUND(INDIRECT(ADDRESS(Данные!$A32,AV$1,1,1,"Данные"), 1),2)</f>
        <v>0</v>
      </c>
      <c r="AW40" s="128">
        <f ca="1">(AU40-AU39)*AW$10</f>
        <v>0</v>
      </c>
      <c r="AX40" s="264">
        <f ca="1">(AV40-AV39)*AW$10</f>
        <v>0</v>
      </c>
      <c r="AY40" s="359">
        <f ca="1">INDIRECT(ADDRESS(Данные!$A32,4,1,1,"Данные"), 1)</f>
        <v>45280.520833333336</v>
      </c>
      <c r="AZ40" s="349">
        <f ca="1">ROUND(INDIRECT(ADDRESS(Данные!$A32,AZ$1,1,1,"Данные"), 1),2)</f>
        <v>686.29</v>
      </c>
      <c r="BA40" s="129">
        <f ca="1">ROUND(INDIRECT(ADDRESS(Данные!$A32,BA$1,1,1,"Данные"), 1),2)</f>
        <v>156.49</v>
      </c>
      <c r="BB40" s="128">
        <f ca="1">(AZ40-AZ39)*BB$10</f>
        <v>7.999999999992724</v>
      </c>
      <c r="BC40" s="264">
        <f ca="1">(BA40-BA39)*BB$10</f>
        <v>2.0000000000038654</v>
      </c>
      <c r="BD40" s="349">
        <f ca="1">ROUND(INDIRECT(ADDRESS(Данные!$A32,BD$1,1,1,"Данные"), 1),2)</f>
        <v>455.67</v>
      </c>
      <c r="BE40" s="129">
        <f ca="1">ROUND(INDIRECT(ADDRESS(Данные!$A32,BE$1,1,1,"Данные"), 1),2)</f>
        <v>189.1</v>
      </c>
      <c r="BF40" s="128">
        <f ca="1">(BD40-BD39)*BF$10</f>
        <v>8.0000000000040927</v>
      </c>
      <c r="BG40" s="264">
        <f ca="1">(BE40-BE39)*BF$10</f>
        <v>1.999999999998181</v>
      </c>
      <c r="BH40" s="349">
        <f ca="1">ROUND(INDIRECT(ADDRESS(Данные!$A32,BH$1,1,1,"Данные"), 1),2)</f>
        <v>1788.08</v>
      </c>
      <c r="BI40" s="129">
        <f ca="1">ROUND(INDIRECT(ADDRESS(Данные!$A32,BI$1,1,1,"Данные"), 1),2)</f>
        <v>1182.44</v>
      </c>
      <c r="BJ40" s="128">
        <f ca="1">(BH40-BH39)*BJ$10</f>
        <v>0</v>
      </c>
      <c r="BK40" s="264">
        <f ca="1">(BI40-BI39)*BJ$10</f>
        <v>0</v>
      </c>
      <c r="BL40" s="349">
        <f ca="1">ROUND(INDIRECT(ADDRESS(Данные!$A32,BL$1,1,1,"Данные"), 1),2)</f>
        <v>658.1</v>
      </c>
      <c r="BM40" s="129">
        <f ca="1">ROUND(INDIRECT(ADDRESS(Данные!$A32,BM$1,1,1,"Данные"), 1),2)</f>
        <v>95.55</v>
      </c>
      <c r="BN40" s="128">
        <f ca="1">(BL40-BL39)*BN$10</f>
        <v>0</v>
      </c>
      <c r="BO40" s="264">
        <f ca="1">(BM40-BM39)*BN$10</f>
        <v>0</v>
      </c>
      <c r="BP40" s="349">
        <f ca="1">ROUND(INDIRECT(ADDRESS(Данные!$A32,BP$1,1,1,"Данные"), 1),2)</f>
        <v>359.59</v>
      </c>
      <c r="BQ40" s="129">
        <f ca="1">ROUND(INDIRECT(ADDRESS(Данные!$A32,BQ$1,1,1,"Данные"), 1),2)</f>
        <v>0</v>
      </c>
      <c r="BR40" s="128">
        <f ca="1">(BP40-BP39)*BR$10</f>
        <v>0</v>
      </c>
      <c r="BS40" s="264">
        <f ca="1">(BQ40-BQ39)*BR$10</f>
        <v>0</v>
      </c>
      <c r="BT40" s="349">
        <f ca="1">ROUND(INDIRECT(ADDRESS(Данные!$A32,BT$1,1,1,"Данные"), 1),2)</f>
        <v>3698.3</v>
      </c>
      <c r="BU40" s="129">
        <f ca="1">ROUND(INDIRECT(ADDRESS(Данные!$A32,BU$1,1,1,"Данные"), 1),2)</f>
        <v>726.83</v>
      </c>
      <c r="BV40" s="128">
        <f ca="1">(BT40-BT39)*BV$10</f>
        <v>0</v>
      </c>
      <c r="BW40" s="264">
        <f ca="1">(BU40-BU39)*BV$10</f>
        <v>0</v>
      </c>
      <c r="BX40" s="359">
        <f ca="1">INDIRECT(ADDRESS(Данные!$A32,4,1,1,"Данные"), 1)</f>
        <v>45280.520833333336</v>
      </c>
      <c r="BY40" s="349">
        <f ca="1">ROUND(INDIRECT(ADDRESS(Данные!$A32,BY$1,1,1,"Данные"), 1),2)</f>
        <v>849.44</v>
      </c>
      <c r="BZ40" s="129">
        <f ca="1">ROUND(INDIRECT(ADDRESS(Данные!$A32,BZ$1,1,1,"Данные"), 1),2)</f>
        <v>553.07000000000005</v>
      </c>
      <c r="CA40" s="128">
        <f ca="1">(BY40-BY39)*CA$10</f>
        <v>0</v>
      </c>
      <c r="CB40" s="264">
        <f ca="1">(BZ40-BZ39)*CA$10</f>
        <v>0</v>
      </c>
      <c r="CC40" s="349">
        <f ca="1">ROUND(INDIRECT(ADDRESS(Данные!$A32,CC$1,1,1,"Данные"), 1),2)</f>
        <v>1000.34</v>
      </c>
      <c r="CD40" s="129">
        <f ca="1">ROUND(INDIRECT(ADDRESS(Данные!$A32,CD$1,1,1,"Данные"), 1),2)</f>
        <v>0</v>
      </c>
      <c r="CE40" s="128">
        <f ca="1">(CC40-CC39)*CE$10</f>
        <v>18.000000000017735</v>
      </c>
      <c r="CF40" s="264">
        <f ca="1">(CD40-CD39)*CE$10</f>
        <v>0</v>
      </c>
      <c r="CG40" s="349">
        <f ca="1">ROUND(INDIRECT(ADDRESS(Данные!$A32,CG$1,1,1,"Данные"), 1),2)</f>
        <v>0</v>
      </c>
      <c r="CH40" s="129">
        <f ca="1">ROUND(INDIRECT(ADDRESS(Данные!$A32,CH$1,1,1,"Данные"), 1),2)</f>
        <v>0</v>
      </c>
      <c r="CI40" s="128">
        <f ca="1">(CG40-CG39)*CI$10</f>
        <v>0</v>
      </c>
      <c r="CJ40" s="264">
        <f ca="1">(CH40-CH39)*CI$10</f>
        <v>0</v>
      </c>
      <c r="CK40" s="349">
        <f ca="1">ROUND(INDIRECT(ADDRESS(Данные!$A32,CK$1,1,1,"Данные"), 1),2)</f>
        <v>168.66</v>
      </c>
      <c r="CL40" s="129">
        <f ca="1">ROUND(INDIRECT(ADDRESS(Данные!$A32,CL$1,1,1,"Данные"), 1),2)</f>
        <v>35.590000000000003</v>
      </c>
      <c r="CM40" s="128">
        <f ca="1">(CK40-CK39)*CM$10</f>
        <v>0</v>
      </c>
      <c r="CN40" s="264">
        <f ca="1">(CL40-CL39)*CM$10</f>
        <v>0</v>
      </c>
      <c r="CO40" s="349">
        <f ca="1">ROUND(INDIRECT(ADDRESS(Данные!$A32,CO$1,1,1,"Данные"), 1),2)</f>
        <v>0</v>
      </c>
      <c r="CP40" s="129">
        <f ca="1">ROUND(INDIRECT(ADDRESS(Данные!$A32,CP$1,1,1,"Данные"), 1),2)</f>
        <v>0</v>
      </c>
      <c r="CQ40" s="128">
        <f ca="1">(CO40-CO39)*CQ$10</f>
        <v>0</v>
      </c>
      <c r="CR40" s="264">
        <f ca="1">(CP40-CP39)*CQ$10</f>
        <v>0</v>
      </c>
      <c r="CS40" s="349">
        <f ca="1">ROUND(INDIRECT(ADDRESS(Данные!$A32,CS$1,1,1,"Данные"), 1),2)</f>
        <v>21.9</v>
      </c>
      <c r="CT40" s="129">
        <f ca="1">ROUND(INDIRECT(ADDRESS(Данные!$A32,CT$1,1,1,"Данные"), 1),2)</f>
        <v>158.06</v>
      </c>
      <c r="CU40" s="128">
        <f ca="1">(CS40-CS39)*CU$10</f>
        <v>0</v>
      </c>
      <c r="CV40" s="264">
        <f ca="1">(CT40-CT39)*CU$10</f>
        <v>0</v>
      </c>
      <c r="CW40" s="359">
        <f ca="1">INDIRECT(ADDRESS(Данные!$A32,4,1,1,"Данные"), 1)</f>
        <v>45280.520833333336</v>
      </c>
      <c r="CX40" s="349">
        <f ca="1">ROUND(INDIRECT(ADDRESS(Данные!$A32,CX$1,1,1,"Данные"), 1),2)</f>
        <v>302.52999999999997</v>
      </c>
      <c r="CY40" s="129">
        <f ca="1">ROUND(INDIRECT(ADDRESS(Данные!$A32,CY$1,1,1,"Данные"), 1),2)</f>
        <v>245.85</v>
      </c>
      <c r="CZ40" s="128">
        <f ca="1">(CX40-CX39)*CZ$10</f>
        <v>17.999999999983629</v>
      </c>
      <c r="DA40" s="264">
        <f ca="1">(CY40-CY39)*CZ$10</f>
        <v>8.9999999999918145</v>
      </c>
      <c r="DB40" s="349">
        <f ca="1">ROUND(INDIRECT(ADDRESS(Данные!$A32,DB$1,1,1,"Данные"), 1),2)</f>
        <v>1203.05</v>
      </c>
      <c r="DC40" s="129">
        <f ca="1">ROUND(INDIRECT(ADDRESS(Данные!$A32,DC$1,1,1,"Данные"), 1),2)</f>
        <v>304.95</v>
      </c>
      <c r="DD40" s="128">
        <f ca="1">(DB40-DB39)*DD$10</f>
        <v>11.999999999989086</v>
      </c>
      <c r="DE40" s="264">
        <f ca="1">(DC40-DC39)*DD$10</f>
        <v>0</v>
      </c>
      <c r="DF40" s="349">
        <f ca="1">ROUND(INDIRECT(ADDRESS(Данные!$A32,DF$1,1,1,"Данные"), 1),2)</f>
        <v>154.51</v>
      </c>
      <c r="DG40" s="129">
        <f ca="1">ROUND(INDIRECT(ADDRESS(Данные!$A32,DG$1,1,1,"Данные"), 1),2)</f>
        <v>162.75</v>
      </c>
      <c r="DH40" s="128">
        <f ca="1">(DF40-DF39)*DH$10</f>
        <v>0</v>
      </c>
      <c r="DI40" s="264">
        <f ca="1">(DG40-DG39)*DH$10</f>
        <v>0</v>
      </c>
      <c r="DJ40" s="349"/>
      <c r="DK40" s="129"/>
      <c r="DL40" s="128"/>
      <c r="DM40" s="264"/>
      <c r="DN40" s="349"/>
      <c r="DO40" s="129"/>
      <c r="DP40" s="128"/>
      <c r="DQ40" s="264"/>
      <c r="DR40" s="349"/>
      <c r="DS40" s="129"/>
      <c r="DT40" s="128"/>
      <c r="DU40" s="264"/>
      <c r="DV40" s="362">
        <f t="shared" ca="1" si="0"/>
        <v>45280.520833333336</v>
      </c>
      <c r="DW40" s="365">
        <f t="shared" ca="1" si="1"/>
        <v>397.6000000001477</v>
      </c>
      <c r="DX40" s="365">
        <f t="shared" ca="1" si="2"/>
        <v>22.199999999985494</v>
      </c>
    </row>
    <row r="41" spans="1:128" x14ac:dyDescent="0.2">
      <c r="A41" s="359">
        <f ca="1">INDIRECT(ADDRESS(Данные!$A33,4,1,1,"Данные"), 1)</f>
        <v>45280.541666666664</v>
      </c>
      <c r="B41" s="349">
        <f ca="1">ROUND(INDIRECT(ADDRESS(Данные!$A33,B$1,1,1,"Данные"), 1),2)</f>
        <v>4811.74</v>
      </c>
      <c r="C41" s="129">
        <f ca="1">ROUND(INDIRECT(ADDRESS(Данные!$A33,C$1,1,1,"Данные"), 1),2)</f>
        <v>1217</v>
      </c>
      <c r="D41" s="128">
        <f ca="1">(B41-B39)*D$10</f>
        <v>57.999999999992724</v>
      </c>
      <c r="E41" s="264">
        <f ca="1">(C41-C39)*D$10</f>
        <v>5.999999999994543</v>
      </c>
      <c r="F41" s="349">
        <f ca="1">ROUND(INDIRECT(ADDRESS(Данные!$A33,F$1,1,1,"Данные"), 1),2)</f>
        <v>180.83</v>
      </c>
      <c r="G41" s="129">
        <f ca="1">ROUND(INDIRECT(ADDRESS(Данные!$A33,G$1,1,1,"Данные"), 1),2)</f>
        <v>235.1</v>
      </c>
      <c r="H41" s="128">
        <f ca="1">(F41-F39)*H$10</f>
        <v>0</v>
      </c>
      <c r="I41" s="264">
        <f ca="1">(G41-G39)*H$10</f>
        <v>0</v>
      </c>
      <c r="J41" s="349">
        <f ca="1">ROUND(INDIRECT(ADDRESS(Данные!$A33,J$1,1,1,"Данные"), 1),2)</f>
        <v>0</v>
      </c>
      <c r="K41" s="129">
        <f ca="1">ROUND(INDIRECT(ADDRESS(Данные!$A33,K$1,1,1,"Данные"), 1),2)</f>
        <v>0</v>
      </c>
      <c r="L41" s="128">
        <f ca="1">(J41-J39)*L$10</f>
        <v>0</v>
      </c>
      <c r="M41" s="264">
        <f ca="1">(K41-K39)*L$10</f>
        <v>0</v>
      </c>
      <c r="N41" s="349">
        <f ca="1">ROUND(INDIRECT(ADDRESS(Данные!$A33,N$1,1,1,"Данные"), 1),2)</f>
        <v>4027.59</v>
      </c>
      <c r="O41" s="129">
        <f ca="1">ROUND(INDIRECT(ADDRESS(Данные!$A33,O$1,1,1,"Данные"), 1),2)</f>
        <v>2042.39</v>
      </c>
      <c r="P41" s="128">
        <f ca="1">(N41-N39)*P$10</f>
        <v>220.00000000025466</v>
      </c>
      <c r="Q41" s="264">
        <f ca="1">(O41-O39)*P$10</f>
        <v>19.99999999998181</v>
      </c>
      <c r="R41" s="349">
        <f ca="1">ROUND(INDIRECT(ADDRESS(Данные!$A33,R$1,1,1,"Данные"), 1),2)</f>
        <v>5662.19</v>
      </c>
      <c r="S41" s="129">
        <f ca="1">ROUND(INDIRECT(ADDRESS(Данные!$A33,S$1,1,1,"Данные"), 1),2)</f>
        <v>2271.69</v>
      </c>
      <c r="T41" s="128">
        <f ca="1">(R41-R39)*T$10</f>
        <v>100.79999999990832</v>
      </c>
      <c r="U41" s="264">
        <f ca="1">(S41-S39)*T$10</f>
        <v>14.399999999986903</v>
      </c>
      <c r="V41" s="349">
        <f ca="1">ROUND(INDIRECT(ADDRESS(Данные!$A33,V$1,1,1,"Данные"), 1),2)</f>
        <v>7914.93</v>
      </c>
      <c r="W41" s="129">
        <f ca="1">ROUND(INDIRECT(ADDRESS(Данные!$A33,W$1,1,1,"Данные"), 1),2)</f>
        <v>643.29999999999995</v>
      </c>
      <c r="X41" s="128">
        <f ca="1">(V41-V39)*X$10</f>
        <v>158.40000000018335</v>
      </c>
      <c r="Y41" s="264">
        <f ca="1">(W41-W39)*X$10</f>
        <v>3.5999999999967258</v>
      </c>
      <c r="Z41" s="359">
        <f ca="1">INDIRECT(ADDRESS(Данные!$A33,4,1,1,"Данные"), 1)</f>
        <v>45280.541666666664</v>
      </c>
      <c r="AA41" s="349">
        <f ca="1">ROUND(INDIRECT(ADDRESS(Данные!$A33,AA$1,1,1,"Данные"), 1),2)</f>
        <v>0</v>
      </c>
      <c r="AB41" s="129">
        <f ca="1">ROUND(INDIRECT(ADDRESS(Данные!$A33,AB$1,1,1,"Данные"), 1),2)</f>
        <v>0</v>
      </c>
      <c r="AC41" s="128">
        <f ca="1">(AA41-AA39)*AC$10</f>
        <v>0</v>
      </c>
      <c r="AD41" s="264">
        <f ca="1">(AB41-AB39)*AC$10</f>
        <v>0</v>
      </c>
      <c r="AE41" s="349">
        <f ca="1">ROUND(INDIRECT(ADDRESS(Данные!$A33,AE$1,1,1,"Данные"), 1),2)</f>
        <v>0</v>
      </c>
      <c r="AF41" s="129">
        <f ca="1">ROUND(INDIRECT(ADDRESS(Данные!$A33,AF$1,1,1,"Данные"), 1),2)</f>
        <v>0</v>
      </c>
      <c r="AG41" s="128">
        <f ca="1">(AE41-AE39)*AG$10</f>
        <v>0</v>
      </c>
      <c r="AH41" s="264">
        <f ca="1">(AF41-AF39)*AG$10</f>
        <v>0</v>
      </c>
      <c r="AI41" s="349">
        <f ca="1">ROUND(INDIRECT(ADDRESS(Данные!$A33,AI$1,1,1,"Данные"), 1),2)</f>
        <v>16.78</v>
      </c>
      <c r="AJ41" s="129">
        <f ca="1">ROUND(INDIRECT(ADDRESS(Данные!$A33,AJ$1,1,1,"Данные"), 1),2)</f>
        <v>4.21</v>
      </c>
      <c r="AK41" s="128">
        <f ca="1">(AI41-AI39)*AK$10</f>
        <v>0</v>
      </c>
      <c r="AL41" s="264">
        <f ca="1">(AJ41-AJ39)*AK$10</f>
        <v>0</v>
      </c>
      <c r="AM41" s="349">
        <f ca="1">ROUND(INDIRECT(ADDRESS(Данные!$A33,AM$1,1,1,"Данные"), 1),2)</f>
        <v>0</v>
      </c>
      <c r="AN41" s="129">
        <f ca="1">ROUND(INDIRECT(ADDRESS(Данные!$A33,AN$1,1,1,"Данные"), 1),2)</f>
        <v>0</v>
      </c>
      <c r="AO41" s="128">
        <f ca="1">(AM41-AM39)*AO$10</f>
        <v>0</v>
      </c>
      <c r="AP41" s="264">
        <f ca="1">(AN41-AN39)*AO$10</f>
        <v>0</v>
      </c>
      <c r="AQ41" s="349">
        <f ca="1">ROUND(INDIRECT(ADDRESS(Данные!$A33,AQ$1,1,1,"Данные"), 1),2)</f>
        <v>875.88</v>
      </c>
      <c r="AR41" s="129">
        <f ca="1">ROUND(INDIRECT(ADDRESS(Данные!$A33,AR$1,1,1,"Данные"), 1),2)</f>
        <v>65.3</v>
      </c>
      <c r="AS41" s="128">
        <f ca="1">(AQ41-AQ39)*AS$10</f>
        <v>107.99999999996999</v>
      </c>
      <c r="AT41" s="264">
        <f ca="1">(AR41-AR39)*AS$10</f>
        <v>0</v>
      </c>
      <c r="AU41" s="349">
        <f ca="1">ROUND(INDIRECT(ADDRESS(Данные!$A33,AU$1,1,1,"Данные"), 1),2)</f>
        <v>0</v>
      </c>
      <c r="AV41" s="129">
        <f ca="1">ROUND(INDIRECT(ADDRESS(Данные!$A33,AV$1,1,1,"Данные"), 1),2)</f>
        <v>0</v>
      </c>
      <c r="AW41" s="128">
        <f ca="1">(AU41-AU39)*AW$10</f>
        <v>0</v>
      </c>
      <c r="AX41" s="264">
        <f ca="1">(AV41-AV39)*AW$10</f>
        <v>0</v>
      </c>
      <c r="AY41" s="359">
        <f ca="1">INDIRECT(ADDRESS(Данные!$A33,4,1,1,"Данные"), 1)</f>
        <v>45280.541666666664</v>
      </c>
      <c r="AZ41" s="349">
        <f ca="1">ROUND(INDIRECT(ADDRESS(Данные!$A33,AZ$1,1,1,"Данные"), 1),2)</f>
        <v>686.32</v>
      </c>
      <c r="BA41" s="129">
        <f ca="1">ROUND(INDIRECT(ADDRESS(Данные!$A33,BA$1,1,1,"Данные"), 1),2)</f>
        <v>156.49</v>
      </c>
      <c r="BB41" s="128">
        <f ca="1">(AZ41-AZ39)*BB$10</f>
        <v>14.000000000010004</v>
      </c>
      <c r="BC41" s="264">
        <f ca="1">(BA41-BA39)*BB$10</f>
        <v>2.0000000000038654</v>
      </c>
      <c r="BD41" s="349">
        <f ca="1">ROUND(INDIRECT(ADDRESS(Данные!$A33,BD$1,1,1,"Данные"), 1),2)</f>
        <v>455.71</v>
      </c>
      <c r="BE41" s="129">
        <f ca="1">ROUND(INDIRECT(ADDRESS(Данные!$A33,BE$1,1,1,"Данные"), 1),2)</f>
        <v>189.11</v>
      </c>
      <c r="BF41" s="128">
        <f ca="1">(BD41-BD39)*BF$10</f>
        <v>15.999999999996817</v>
      </c>
      <c r="BG41" s="264">
        <f ca="1">(BE41-BE39)*BF$10</f>
        <v>4.0000000000020464</v>
      </c>
      <c r="BH41" s="349">
        <f ca="1">ROUND(INDIRECT(ADDRESS(Данные!$A33,BH$1,1,1,"Данные"), 1),2)</f>
        <v>1788.08</v>
      </c>
      <c r="BI41" s="129">
        <f ca="1">ROUND(INDIRECT(ADDRESS(Данные!$A33,BI$1,1,1,"Данные"), 1),2)</f>
        <v>1182.44</v>
      </c>
      <c r="BJ41" s="128">
        <f ca="1">(BH41-BH39)*BJ$10</f>
        <v>0</v>
      </c>
      <c r="BK41" s="264">
        <f ca="1">(BI41-BI39)*BJ$10</f>
        <v>0</v>
      </c>
      <c r="BL41" s="349">
        <f ca="1">ROUND(INDIRECT(ADDRESS(Данные!$A33,BL$1,1,1,"Данные"), 1),2)</f>
        <v>658.1</v>
      </c>
      <c r="BM41" s="129">
        <f ca="1">ROUND(INDIRECT(ADDRESS(Данные!$A33,BM$1,1,1,"Данные"), 1),2)</f>
        <v>95.55</v>
      </c>
      <c r="BN41" s="128">
        <f ca="1">(BL41-BL39)*BN$10</f>
        <v>0</v>
      </c>
      <c r="BO41" s="264">
        <f ca="1">(BM41-BM39)*BN$10</f>
        <v>0</v>
      </c>
      <c r="BP41" s="349">
        <f ca="1">ROUND(INDIRECT(ADDRESS(Данные!$A33,BP$1,1,1,"Данные"), 1),2)</f>
        <v>359.59</v>
      </c>
      <c r="BQ41" s="129">
        <f ca="1">ROUND(INDIRECT(ADDRESS(Данные!$A33,BQ$1,1,1,"Данные"), 1),2)</f>
        <v>0</v>
      </c>
      <c r="BR41" s="128">
        <f ca="1">(BP41-BP39)*BR$10</f>
        <v>0</v>
      </c>
      <c r="BS41" s="264">
        <f ca="1">(BQ41-BQ39)*BR$10</f>
        <v>0</v>
      </c>
      <c r="BT41" s="349">
        <f ca="1">ROUND(INDIRECT(ADDRESS(Данные!$A33,BT$1,1,1,"Данные"), 1),2)</f>
        <v>3698.3</v>
      </c>
      <c r="BU41" s="129">
        <f ca="1">ROUND(INDIRECT(ADDRESS(Данные!$A33,BU$1,1,1,"Данные"), 1),2)</f>
        <v>726.83</v>
      </c>
      <c r="BV41" s="128">
        <f ca="1">(BT41-BT39)*BV$10</f>
        <v>0</v>
      </c>
      <c r="BW41" s="264">
        <f ca="1">(BU41-BU39)*BV$10</f>
        <v>0</v>
      </c>
      <c r="BX41" s="359">
        <f ca="1">INDIRECT(ADDRESS(Данные!$A33,4,1,1,"Данные"), 1)</f>
        <v>45280.541666666664</v>
      </c>
      <c r="BY41" s="349">
        <f ca="1">ROUND(INDIRECT(ADDRESS(Данные!$A33,BY$1,1,1,"Данные"), 1),2)</f>
        <v>849.44</v>
      </c>
      <c r="BZ41" s="129">
        <f ca="1">ROUND(INDIRECT(ADDRESS(Данные!$A33,BZ$1,1,1,"Данные"), 1),2)</f>
        <v>553.07000000000005</v>
      </c>
      <c r="CA41" s="128">
        <f ca="1">(BY41-BY39)*CA$10</f>
        <v>0</v>
      </c>
      <c r="CB41" s="264">
        <f ca="1">(BZ41-BZ39)*CA$10</f>
        <v>0</v>
      </c>
      <c r="CC41" s="349">
        <f ca="1">ROUND(INDIRECT(ADDRESS(Данные!$A33,CC$1,1,1,"Данные"), 1),2)</f>
        <v>1000.4</v>
      </c>
      <c r="CD41" s="129">
        <f ca="1">ROUND(INDIRECT(ADDRESS(Данные!$A33,CD$1,1,1,"Данные"), 1),2)</f>
        <v>0</v>
      </c>
      <c r="CE41" s="128">
        <f ca="1">(CC41-CC39)*CE$10</f>
        <v>36.000000000001364</v>
      </c>
      <c r="CF41" s="264">
        <f ca="1">(CD41-CD39)*CE$10</f>
        <v>0</v>
      </c>
      <c r="CG41" s="349">
        <f ca="1">ROUND(INDIRECT(ADDRESS(Данные!$A33,CG$1,1,1,"Данные"), 1),2)</f>
        <v>0</v>
      </c>
      <c r="CH41" s="129">
        <f ca="1">ROUND(INDIRECT(ADDRESS(Данные!$A33,CH$1,1,1,"Данные"), 1),2)</f>
        <v>0</v>
      </c>
      <c r="CI41" s="128">
        <f ca="1">(CG41-CG39)*CI$10</f>
        <v>0</v>
      </c>
      <c r="CJ41" s="264">
        <f ca="1">(CH41-CH39)*CI$10</f>
        <v>0</v>
      </c>
      <c r="CK41" s="349">
        <f ca="1">ROUND(INDIRECT(ADDRESS(Данные!$A33,CK$1,1,1,"Данные"), 1),2)</f>
        <v>168.66</v>
      </c>
      <c r="CL41" s="129">
        <f ca="1">ROUND(INDIRECT(ADDRESS(Данные!$A33,CL$1,1,1,"Данные"), 1),2)</f>
        <v>35.590000000000003</v>
      </c>
      <c r="CM41" s="128">
        <f ca="1">(CK41-CK39)*CM$10</f>
        <v>0</v>
      </c>
      <c r="CN41" s="264">
        <f ca="1">(CL41-CL39)*CM$10</f>
        <v>0</v>
      </c>
      <c r="CO41" s="349">
        <f ca="1">ROUND(INDIRECT(ADDRESS(Данные!$A33,CO$1,1,1,"Данные"), 1),2)</f>
        <v>0</v>
      </c>
      <c r="CP41" s="129">
        <f ca="1">ROUND(INDIRECT(ADDRESS(Данные!$A33,CP$1,1,1,"Данные"), 1),2)</f>
        <v>0</v>
      </c>
      <c r="CQ41" s="128">
        <f ca="1">(CO41-CO39)*CQ$10</f>
        <v>0</v>
      </c>
      <c r="CR41" s="264">
        <f ca="1">(CP41-CP39)*CQ$10</f>
        <v>0</v>
      </c>
      <c r="CS41" s="349">
        <f ca="1">ROUND(INDIRECT(ADDRESS(Данные!$A33,CS$1,1,1,"Данные"), 1),2)</f>
        <v>21.9</v>
      </c>
      <c r="CT41" s="129">
        <f ca="1">ROUND(INDIRECT(ADDRESS(Данные!$A33,CT$1,1,1,"Данные"), 1),2)</f>
        <v>158.06</v>
      </c>
      <c r="CU41" s="128">
        <f ca="1">(CS41-CS39)*CU$10</f>
        <v>0</v>
      </c>
      <c r="CV41" s="264">
        <f ca="1">(CT41-CT39)*CU$10</f>
        <v>0</v>
      </c>
      <c r="CW41" s="359">
        <f ca="1">INDIRECT(ADDRESS(Данные!$A33,4,1,1,"Данные"), 1)</f>
        <v>45280.541666666664</v>
      </c>
      <c r="CX41" s="349">
        <f ca="1">ROUND(INDIRECT(ADDRESS(Данные!$A33,CX$1,1,1,"Данные"), 1),2)</f>
        <v>302.56</v>
      </c>
      <c r="CY41" s="129">
        <f ca="1">ROUND(INDIRECT(ADDRESS(Данные!$A33,CY$1,1,1,"Данные"), 1),2)</f>
        <v>245.85</v>
      </c>
      <c r="CZ41" s="128">
        <f ca="1">(CX41-CX39)*CZ$10</f>
        <v>45.000000000010232</v>
      </c>
      <c r="DA41" s="264">
        <f ca="1">(CY41-CY39)*CZ$10</f>
        <v>8.9999999999918145</v>
      </c>
      <c r="DB41" s="349">
        <f ca="1">ROUND(INDIRECT(ADDRESS(Данные!$A33,DB$1,1,1,"Данные"), 1),2)</f>
        <v>1203.07</v>
      </c>
      <c r="DC41" s="129">
        <f ca="1">ROUND(INDIRECT(ADDRESS(Данные!$A33,DC$1,1,1,"Данные"), 1),2)</f>
        <v>304.95</v>
      </c>
      <c r="DD41" s="128">
        <f ca="1">(DB41-DB39)*DD$10</f>
        <v>35.999999999967258</v>
      </c>
      <c r="DE41" s="264">
        <f ca="1">(DC41-DC39)*DD$10</f>
        <v>0</v>
      </c>
      <c r="DF41" s="349">
        <f ca="1">ROUND(INDIRECT(ADDRESS(Данные!$A33,DF$1,1,1,"Данные"), 1),2)</f>
        <v>154.52000000000001</v>
      </c>
      <c r="DG41" s="129">
        <f ca="1">ROUND(INDIRECT(ADDRESS(Данные!$A33,DG$1,1,1,"Данные"), 1),2)</f>
        <v>162.76</v>
      </c>
      <c r="DH41" s="128">
        <f ca="1">(DF41-DF39)*DH$10</f>
        <v>6.0000000000115961</v>
      </c>
      <c r="DI41" s="264">
        <f ca="1">(DG41-DG39)*DH$10</f>
        <v>5.999999999994543</v>
      </c>
      <c r="DJ41" s="349"/>
      <c r="DK41" s="129"/>
      <c r="DL41" s="128"/>
      <c r="DM41" s="264"/>
      <c r="DN41" s="349"/>
      <c r="DO41" s="129"/>
      <c r="DP41" s="128"/>
      <c r="DQ41" s="264"/>
      <c r="DR41" s="349"/>
      <c r="DS41" s="129"/>
      <c r="DT41" s="128"/>
      <c r="DU41" s="264"/>
      <c r="DV41" s="362">
        <f t="shared" ca="1" si="0"/>
        <v>45280.541666666664</v>
      </c>
      <c r="DW41" s="365">
        <f t="shared" ca="1" si="1"/>
        <v>798.20000000030632</v>
      </c>
      <c r="DX41" s="365">
        <f t="shared" ca="1" si="2"/>
        <v>64.999999999952252</v>
      </c>
    </row>
    <row r="42" spans="1:128" x14ac:dyDescent="0.2">
      <c r="A42" s="359">
        <f ca="1">INDIRECT(ADDRESS(Данные!$A34,4,1,1,"Данные"), 1)</f>
        <v>45280.5625</v>
      </c>
      <c r="B42" s="349">
        <f ca="1">ROUND(INDIRECT(ADDRESS(Данные!$A34,B$1,1,1,"Данные"), 1),2)</f>
        <v>4811.8900000000003</v>
      </c>
      <c r="C42" s="129">
        <f ca="1">ROUND(INDIRECT(ADDRESS(Данные!$A34,C$1,1,1,"Данные"), 1),2)</f>
        <v>1217.02</v>
      </c>
      <c r="D42" s="128">
        <f ca="1">(B42-B41)*D$10</f>
        <v>30.000000000109139</v>
      </c>
      <c r="E42" s="264">
        <f ca="1">(C42-C41)*D$10</f>
        <v>3.999999999996362</v>
      </c>
      <c r="F42" s="349">
        <f ca="1">ROUND(INDIRECT(ADDRESS(Данные!$A34,F$1,1,1,"Данные"), 1),2)</f>
        <v>180.83</v>
      </c>
      <c r="G42" s="129">
        <f ca="1">ROUND(INDIRECT(ADDRESS(Данные!$A34,G$1,1,1,"Данные"), 1),2)</f>
        <v>235.1</v>
      </c>
      <c r="H42" s="128">
        <f ca="1">(F42-F41)*H$10</f>
        <v>0</v>
      </c>
      <c r="I42" s="264">
        <f ca="1">(G42-G41)*H$10</f>
        <v>0</v>
      </c>
      <c r="J42" s="349">
        <f ca="1">ROUND(INDIRECT(ADDRESS(Данные!$A34,J$1,1,1,"Данные"), 1),2)</f>
        <v>0</v>
      </c>
      <c r="K42" s="129">
        <f ca="1">ROUND(INDIRECT(ADDRESS(Данные!$A34,K$1,1,1,"Данные"), 1),2)</f>
        <v>0</v>
      </c>
      <c r="L42" s="128">
        <f ca="1">(J42-J41)*L$10</f>
        <v>0</v>
      </c>
      <c r="M42" s="264">
        <f ca="1">(K42-K41)*L$10</f>
        <v>0</v>
      </c>
      <c r="N42" s="349">
        <f ca="1">ROUND(INDIRECT(ADDRESS(Данные!$A34,N$1,1,1,"Данные"), 1),2)</f>
        <v>4027.63</v>
      </c>
      <c r="O42" s="129">
        <f ca="1">ROUND(INDIRECT(ADDRESS(Данные!$A34,O$1,1,1,"Данные"), 1),2)</f>
        <v>2042.39</v>
      </c>
      <c r="P42" s="128">
        <f ca="1">(N42-N41)*P$10</f>
        <v>79.99999999992724</v>
      </c>
      <c r="Q42" s="264">
        <f ca="1">(O42-O41)*P$10</f>
        <v>0</v>
      </c>
      <c r="R42" s="349">
        <f ca="1">ROUND(INDIRECT(ADDRESS(Данные!$A34,R$1,1,1,"Данные"), 1),2)</f>
        <v>5662.32</v>
      </c>
      <c r="S42" s="129">
        <f ca="1">ROUND(INDIRECT(ADDRESS(Данные!$A34,S$1,1,1,"Данные"), 1),2)</f>
        <v>2271.71</v>
      </c>
      <c r="T42" s="128">
        <f ca="1">(R42-R41)*T$10</f>
        <v>46.80000000003929</v>
      </c>
      <c r="U42" s="264">
        <f ca="1">(S42-S41)*T$10</f>
        <v>7.1999999999934516</v>
      </c>
      <c r="V42" s="349">
        <f ca="1">ROUND(INDIRECT(ADDRESS(Данные!$A34,V$1,1,1,"Данные"), 1),2)</f>
        <v>7915.16</v>
      </c>
      <c r="W42" s="129">
        <f ca="1">ROUND(INDIRECT(ADDRESS(Данные!$A34,W$1,1,1,"Данные"), 1),2)</f>
        <v>643.29999999999995</v>
      </c>
      <c r="X42" s="128">
        <f ca="1">(V42-V41)*X$10</f>
        <v>82.799999999842839</v>
      </c>
      <c r="Y42" s="264">
        <f ca="1">(W42-W41)*X$10</f>
        <v>0</v>
      </c>
      <c r="Z42" s="359">
        <f ca="1">INDIRECT(ADDRESS(Данные!$A34,4,1,1,"Данные"), 1)</f>
        <v>45280.5625</v>
      </c>
      <c r="AA42" s="349">
        <f ca="1">ROUND(INDIRECT(ADDRESS(Данные!$A34,AA$1,1,1,"Данные"), 1),2)</f>
        <v>0</v>
      </c>
      <c r="AB42" s="129">
        <f ca="1">ROUND(INDIRECT(ADDRESS(Данные!$A34,AB$1,1,1,"Данные"), 1),2)</f>
        <v>0</v>
      </c>
      <c r="AC42" s="128">
        <f ca="1">(AA42-AA41)*AC$10</f>
        <v>0</v>
      </c>
      <c r="AD42" s="264">
        <f ca="1">(AB42-AB41)*AC$10</f>
        <v>0</v>
      </c>
      <c r="AE42" s="349">
        <f ca="1">ROUND(INDIRECT(ADDRESS(Данные!$A34,AE$1,1,1,"Данные"), 1),2)</f>
        <v>0</v>
      </c>
      <c r="AF42" s="129">
        <f ca="1">ROUND(INDIRECT(ADDRESS(Данные!$A34,AF$1,1,1,"Данные"), 1),2)</f>
        <v>0</v>
      </c>
      <c r="AG42" s="128">
        <f ca="1">(AE42-AE41)*AG$10</f>
        <v>0</v>
      </c>
      <c r="AH42" s="264">
        <f ca="1">(AF42-AF41)*AG$10</f>
        <v>0</v>
      </c>
      <c r="AI42" s="349">
        <f ca="1">ROUND(INDIRECT(ADDRESS(Данные!$A34,AI$1,1,1,"Данные"), 1),2)</f>
        <v>16.78</v>
      </c>
      <c r="AJ42" s="129">
        <f ca="1">ROUND(INDIRECT(ADDRESS(Данные!$A34,AJ$1,1,1,"Данные"), 1),2)</f>
        <v>4.21</v>
      </c>
      <c r="AK42" s="128">
        <f ca="1">(AI42-AI41)*AK$10</f>
        <v>0</v>
      </c>
      <c r="AL42" s="264">
        <f ca="1">(AJ42-AJ41)*AK$10</f>
        <v>0</v>
      </c>
      <c r="AM42" s="349">
        <f ca="1">ROUND(INDIRECT(ADDRESS(Данные!$A34,AM$1,1,1,"Данные"), 1),2)</f>
        <v>0</v>
      </c>
      <c r="AN42" s="129">
        <f ca="1">ROUND(INDIRECT(ADDRESS(Данные!$A34,AN$1,1,1,"Данные"), 1),2)</f>
        <v>0</v>
      </c>
      <c r="AO42" s="128">
        <f ca="1">(AM42-AM41)*AO$10</f>
        <v>0</v>
      </c>
      <c r="AP42" s="264">
        <f ca="1">(AN42-AN41)*AO$10</f>
        <v>0</v>
      </c>
      <c r="AQ42" s="349">
        <f ca="1">ROUND(INDIRECT(ADDRESS(Данные!$A34,AQ$1,1,1,"Данные"), 1),2)</f>
        <v>875.97</v>
      </c>
      <c r="AR42" s="129">
        <f ca="1">ROUND(INDIRECT(ADDRESS(Данные!$A34,AR$1,1,1,"Данные"), 1),2)</f>
        <v>65.31</v>
      </c>
      <c r="AS42" s="128">
        <f ca="1">(AQ42-AQ41)*AS$10</f>
        <v>54.000000000019099</v>
      </c>
      <c r="AT42" s="264">
        <f ca="1">(AR42-AR41)*AS$10</f>
        <v>6.0000000000030695</v>
      </c>
      <c r="AU42" s="349">
        <f ca="1">ROUND(INDIRECT(ADDRESS(Данные!$A34,AU$1,1,1,"Данные"), 1),2)</f>
        <v>0</v>
      </c>
      <c r="AV42" s="129">
        <f ca="1">ROUND(INDIRECT(ADDRESS(Данные!$A34,AV$1,1,1,"Данные"), 1),2)</f>
        <v>0</v>
      </c>
      <c r="AW42" s="128">
        <f ca="1">(AU42-AU41)*AW$10</f>
        <v>0</v>
      </c>
      <c r="AX42" s="264">
        <f ca="1">(AV42-AV41)*AW$10</f>
        <v>0</v>
      </c>
      <c r="AY42" s="359">
        <f ca="1">INDIRECT(ADDRESS(Данные!$A34,4,1,1,"Данные"), 1)</f>
        <v>45280.5625</v>
      </c>
      <c r="AZ42" s="349">
        <f ca="1">ROUND(INDIRECT(ADDRESS(Данные!$A34,AZ$1,1,1,"Данные"), 1),2)</f>
        <v>686.36</v>
      </c>
      <c r="BA42" s="129">
        <f ca="1">ROUND(INDIRECT(ADDRESS(Данные!$A34,BA$1,1,1,"Данные"), 1),2)</f>
        <v>156.5</v>
      </c>
      <c r="BB42" s="128">
        <f ca="1">(AZ42-AZ41)*BB$10</f>
        <v>7.999999999992724</v>
      </c>
      <c r="BC42" s="264">
        <f ca="1">(BA42-BA41)*BB$10</f>
        <v>1.999999999998181</v>
      </c>
      <c r="BD42" s="349">
        <f ca="1">ROUND(INDIRECT(ADDRESS(Данные!$A34,BD$1,1,1,"Данные"), 1),2)</f>
        <v>455.75</v>
      </c>
      <c r="BE42" s="129">
        <f ca="1">ROUND(INDIRECT(ADDRESS(Данные!$A34,BE$1,1,1,"Данные"), 1),2)</f>
        <v>189.12</v>
      </c>
      <c r="BF42" s="128">
        <f ca="1">(BD42-BD41)*BF$10</f>
        <v>8.0000000000040927</v>
      </c>
      <c r="BG42" s="264">
        <f ca="1">(BE42-BE41)*BF$10</f>
        <v>1.999999999998181</v>
      </c>
      <c r="BH42" s="349">
        <f ca="1">ROUND(INDIRECT(ADDRESS(Данные!$A34,BH$1,1,1,"Данные"), 1),2)</f>
        <v>1788.08</v>
      </c>
      <c r="BI42" s="129">
        <f ca="1">ROUND(INDIRECT(ADDRESS(Данные!$A34,BI$1,1,1,"Данные"), 1),2)</f>
        <v>1182.44</v>
      </c>
      <c r="BJ42" s="128">
        <f ca="1">(BH42-BH41)*BJ$10</f>
        <v>0</v>
      </c>
      <c r="BK42" s="264">
        <f ca="1">(BI42-BI41)*BJ$10</f>
        <v>0</v>
      </c>
      <c r="BL42" s="349">
        <f ca="1">ROUND(INDIRECT(ADDRESS(Данные!$A34,BL$1,1,1,"Данные"), 1),2)</f>
        <v>658.1</v>
      </c>
      <c r="BM42" s="129">
        <f ca="1">ROUND(INDIRECT(ADDRESS(Данные!$A34,BM$1,1,1,"Данные"), 1),2)</f>
        <v>95.55</v>
      </c>
      <c r="BN42" s="128">
        <f ca="1">(BL42-BL41)*BN$10</f>
        <v>0</v>
      </c>
      <c r="BO42" s="264">
        <f ca="1">(BM42-BM41)*BN$10</f>
        <v>0</v>
      </c>
      <c r="BP42" s="349">
        <f ca="1">ROUND(INDIRECT(ADDRESS(Данные!$A34,BP$1,1,1,"Данные"), 1),2)</f>
        <v>359.59</v>
      </c>
      <c r="BQ42" s="129">
        <f ca="1">ROUND(INDIRECT(ADDRESS(Данные!$A34,BQ$1,1,1,"Данные"), 1),2)</f>
        <v>0</v>
      </c>
      <c r="BR42" s="128">
        <f ca="1">(BP42-BP41)*BR$10</f>
        <v>0</v>
      </c>
      <c r="BS42" s="264">
        <f ca="1">(BQ42-BQ41)*BR$10</f>
        <v>0</v>
      </c>
      <c r="BT42" s="349">
        <f ca="1">ROUND(INDIRECT(ADDRESS(Данные!$A34,BT$1,1,1,"Данные"), 1),2)</f>
        <v>3698.3</v>
      </c>
      <c r="BU42" s="129">
        <f ca="1">ROUND(INDIRECT(ADDRESS(Данные!$A34,BU$1,1,1,"Данные"), 1),2)</f>
        <v>726.83</v>
      </c>
      <c r="BV42" s="128">
        <f ca="1">(BT42-BT41)*BV$10</f>
        <v>0</v>
      </c>
      <c r="BW42" s="264">
        <f ca="1">(BU42-BU41)*BV$10</f>
        <v>0</v>
      </c>
      <c r="BX42" s="359">
        <f ca="1">INDIRECT(ADDRESS(Данные!$A34,4,1,1,"Данные"), 1)</f>
        <v>45280.5625</v>
      </c>
      <c r="BY42" s="349">
        <f ca="1">ROUND(INDIRECT(ADDRESS(Данные!$A34,BY$1,1,1,"Данные"), 1),2)</f>
        <v>849.44</v>
      </c>
      <c r="BZ42" s="129">
        <f ca="1">ROUND(INDIRECT(ADDRESS(Данные!$A34,BZ$1,1,1,"Данные"), 1),2)</f>
        <v>553.07000000000005</v>
      </c>
      <c r="CA42" s="128">
        <f ca="1">(BY42-BY41)*CA$10</f>
        <v>0</v>
      </c>
      <c r="CB42" s="264">
        <f ca="1">(BZ42-BZ41)*CA$10</f>
        <v>0</v>
      </c>
      <c r="CC42" s="349">
        <f ca="1">ROUND(INDIRECT(ADDRESS(Данные!$A34,CC$1,1,1,"Данные"), 1),2)</f>
        <v>1000.46</v>
      </c>
      <c r="CD42" s="129">
        <f ca="1">ROUND(INDIRECT(ADDRESS(Данные!$A34,CD$1,1,1,"Данные"), 1),2)</f>
        <v>0</v>
      </c>
      <c r="CE42" s="128">
        <f ca="1">(CC42-CC41)*CE$10</f>
        <v>18.000000000017735</v>
      </c>
      <c r="CF42" s="264">
        <f ca="1">(CD42-CD41)*CE$10</f>
        <v>0</v>
      </c>
      <c r="CG42" s="349">
        <f ca="1">ROUND(INDIRECT(ADDRESS(Данные!$A34,CG$1,1,1,"Данные"), 1),2)</f>
        <v>0</v>
      </c>
      <c r="CH42" s="129">
        <f ca="1">ROUND(INDIRECT(ADDRESS(Данные!$A34,CH$1,1,1,"Данные"), 1),2)</f>
        <v>0</v>
      </c>
      <c r="CI42" s="128">
        <f ca="1">(CG42-CG41)*CI$10</f>
        <v>0</v>
      </c>
      <c r="CJ42" s="264">
        <f ca="1">(CH42-CH41)*CI$10</f>
        <v>0</v>
      </c>
      <c r="CK42" s="349">
        <f ca="1">ROUND(INDIRECT(ADDRESS(Данные!$A34,CK$1,1,1,"Данные"), 1),2)</f>
        <v>168.66</v>
      </c>
      <c r="CL42" s="129">
        <f ca="1">ROUND(INDIRECT(ADDRESS(Данные!$A34,CL$1,1,1,"Данные"), 1),2)</f>
        <v>35.590000000000003</v>
      </c>
      <c r="CM42" s="128">
        <f ca="1">(CK42-CK41)*CM$10</f>
        <v>0</v>
      </c>
      <c r="CN42" s="264">
        <f ca="1">(CL42-CL41)*CM$10</f>
        <v>0</v>
      </c>
      <c r="CO42" s="349">
        <f ca="1">ROUND(INDIRECT(ADDRESS(Данные!$A34,CO$1,1,1,"Данные"), 1),2)</f>
        <v>0</v>
      </c>
      <c r="CP42" s="129">
        <f ca="1">ROUND(INDIRECT(ADDRESS(Данные!$A34,CP$1,1,1,"Данные"), 1),2)</f>
        <v>0</v>
      </c>
      <c r="CQ42" s="128">
        <f ca="1">(CO42-CO41)*CQ$10</f>
        <v>0</v>
      </c>
      <c r="CR42" s="264">
        <f ca="1">(CP42-CP41)*CQ$10</f>
        <v>0</v>
      </c>
      <c r="CS42" s="349">
        <f ca="1">ROUND(INDIRECT(ADDRESS(Данные!$A34,CS$1,1,1,"Данные"), 1),2)</f>
        <v>21.9</v>
      </c>
      <c r="CT42" s="129">
        <f ca="1">ROUND(INDIRECT(ADDRESS(Данные!$A34,CT$1,1,1,"Данные"), 1),2)</f>
        <v>158.06</v>
      </c>
      <c r="CU42" s="128">
        <f ca="1">(CS42-CS41)*CU$10</f>
        <v>0</v>
      </c>
      <c r="CV42" s="264">
        <f ca="1">(CT42-CT41)*CU$10</f>
        <v>0</v>
      </c>
      <c r="CW42" s="359">
        <f ca="1">INDIRECT(ADDRESS(Данные!$A34,4,1,1,"Данные"), 1)</f>
        <v>45280.5625</v>
      </c>
      <c r="CX42" s="349">
        <f ca="1">ROUND(INDIRECT(ADDRESS(Данные!$A34,CX$1,1,1,"Данные"), 1),2)</f>
        <v>302.60000000000002</v>
      </c>
      <c r="CY42" s="129">
        <f ca="1">ROUND(INDIRECT(ADDRESS(Данные!$A34,CY$1,1,1,"Данные"), 1),2)</f>
        <v>245.87</v>
      </c>
      <c r="CZ42" s="128">
        <f ca="1">(CX42-CX41)*CZ$10</f>
        <v>36.000000000018417</v>
      </c>
      <c r="DA42" s="264">
        <f ca="1">(CY42-CY41)*CZ$10</f>
        <v>18.000000000009209</v>
      </c>
      <c r="DB42" s="349">
        <f ca="1">ROUND(INDIRECT(ADDRESS(Данные!$A34,DB$1,1,1,"Данные"), 1),2)</f>
        <v>1203.08</v>
      </c>
      <c r="DC42" s="129">
        <f ca="1">ROUND(INDIRECT(ADDRESS(Данные!$A34,DC$1,1,1,"Данные"), 1),2)</f>
        <v>304.95</v>
      </c>
      <c r="DD42" s="128">
        <f ca="1">(DB42-DB41)*DD$10</f>
        <v>11.999999999989086</v>
      </c>
      <c r="DE42" s="264">
        <f ca="1">(DC42-DC41)*DD$10</f>
        <v>0</v>
      </c>
      <c r="DF42" s="349">
        <f ca="1">ROUND(INDIRECT(ADDRESS(Данные!$A34,DF$1,1,1,"Данные"), 1),2)</f>
        <v>154.53</v>
      </c>
      <c r="DG42" s="129">
        <f ca="1">ROUND(INDIRECT(ADDRESS(Данные!$A34,DG$1,1,1,"Данные"), 1),2)</f>
        <v>162.76</v>
      </c>
      <c r="DH42" s="128">
        <f ca="1">(DF42-DF41)*DH$10</f>
        <v>5.999999999994543</v>
      </c>
      <c r="DI42" s="264">
        <f ca="1">(DG42-DG41)*DH$10</f>
        <v>0</v>
      </c>
      <c r="DJ42" s="349"/>
      <c r="DK42" s="129"/>
      <c r="DL42" s="128"/>
      <c r="DM42" s="264"/>
      <c r="DN42" s="349"/>
      <c r="DO42" s="129"/>
      <c r="DP42" s="128"/>
      <c r="DQ42" s="264"/>
      <c r="DR42" s="349"/>
      <c r="DS42" s="129"/>
      <c r="DT42" s="128"/>
      <c r="DU42" s="264"/>
      <c r="DV42" s="362">
        <f t="shared" ca="1" si="0"/>
        <v>45280.5625</v>
      </c>
      <c r="DW42" s="365">
        <f t="shared" ca="1" si="1"/>
        <v>381.59999999995421</v>
      </c>
      <c r="DX42" s="365">
        <f t="shared" ca="1" si="2"/>
        <v>39.199999999998454</v>
      </c>
    </row>
    <row r="43" spans="1:128" x14ac:dyDescent="0.2">
      <c r="A43" s="359">
        <f ca="1">INDIRECT(ADDRESS(Данные!$A35,4,1,1,"Данные"), 1)</f>
        <v>45280.583333333336</v>
      </c>
      <c r="B43" s="349">
        <f ca="1">ROUND(INDIRECT(ADDRESS(Данные!$A35,B$1,1,1,"Данные"), 1),2)</f>
        <v>4812.03</v>
      </c>
      <c r="C43" s="129">
        <f ca="1">ROUND(INDIRECT(ADDRESS(Данные!$A35,C$1,1,1,"Данные"), 1),2)</f>
        <v>1217.04</v>
      </c>
      <c r="D43" s="128">
        <f ca="1">(B43-B41)*D$10</f>
        <v>57.999999999992724</v>
      </c>
      <c r="E43" s="264">
        <f ca="1">(C43-C41)*D$10</f>
        <v>7.999999999992724</v>
      </c>
      <c r="F43" s="349">
        <f ca="1">ROUND(INDIRECT(ADDRESS(Данные!$A35,F$1,1,1,"Данные"), 1),2)</f>
        <v>180.83</v>
      </c>
      <c r="G43" s="129">
        <f ca="1">ROUND(INDIRECT(ADDRESS(Данные!$A35,G$1,1,1,"Данные"), 1),2)</f>
        <v>235.1</v>
      </c>
      <c r="H43" s="128">
        <f ca="1">(F43-F41)*H$10</f>
        <v>0</v>
      </c>
      <c r="I43" s="264">
        <f ca="1">(G43-G41)*H$10</f>
        <v>0</v>
      </c>
      <c r="J43" s="349">
        <f ca="1">ROUND(INDIRECT(ADDRESS(Данные!$A35,J$1,1,1,"Данные"), 1),2)</f>
        <v>0</v>
      </c>
      <c r="K43" s="129">
        <f ca="1">ROUND(INDIRECT(ADDRESS(Данные!$A35,K$1,1,1,"Данные"), 1),2)</f>
        <v>0</v>
      </c>
      <c r="L43" s="128">
        <f ca="1">(J43-J41)*L$10</f>
        <v>0</v>
      </c>
      <c r="M43" s="264">
        <f ca="1">(K43-K41)*L$10</f>
        <v>0</v>
      </c>
      <c r="N43" s="349">
        <f ca="1">ROUND(INDIRECT(ADDRESS(Данные!$A35,N$1,1,1,"Данные"), 1),2)</f>
        <v>4027.68</v>
      </c>
      <c r="O43" s="129">
        <f ca="1">ROUND(INDIRECT(ADDRESS(Данные!$A35,O$1,1,1,"Данные"), 1),2)</f>
        <v>2042.39</v>
      </c>
      <c r="P43" s="128">
        <f ca="1">(N43-N41)*P$10</f>
        <v>179.99999999938154</v>
      </c>
      <c r="Q43" s="264">
        <f ca="1">(O43-O41)*P$10</f>
        <v>0</v>
      </c>
      <c r="R43" s="349">
        <f ca="1">ROUND(INDIRECT(ADDRESS(Данные!$A35,R$1,1,1,"Данные"), 1),2)</f>
        <v>5662.47</v>
      </c>
      <c r="S43" s="129">
        <f ca="1">ROUND(INDIRECT(ADDRESS(Данные!$A35,S$1,1,1,"Данные"), 1),2)</f>
        <v>2271.7399999999998</v>
      </c>
      <c r="T43" s="128">
        <f ca="1">(R43-R41)*T$10</f>
        <v>100.80000000023574</v>
      </c>
      <c r="U43" s="264">
        <f ca="1">(S43-S41)*T$10</f>
        <v>17.999999999901775</v>
      </c>
      <c r="V43" s="349">
        <f ca="1">ROUND(INDIRECT(ADDRESS(Данные!$A35,V$1,1,1,"Данные"), 1),2)</f>
        <v>7915.38</v>
      </c>
      <c r="W43" s="129">
        <f ca="1">ROUND(INDIRECT(ADDRESS(Данные!$A35,W$1,1,1,"Данные"), 1),2)</f>
        <v>643.30999999999995</v>
      </c>
      <c r="X43" s="128">
        <f ca="1">(V43-V41)*X$10</f>
        <v>161.99999999993452</v>
      </c>
      <c r="Y43" s="264">
        <f ca="1">(W43-W41)*X$10</f>
        <v>3.5999999999967258</v>
      </c>
      <c r="Z43" s="359">
        <f ca="1">INDIRECT(ADDRESS(Данные!$A35,4,1,1,"Данные"), 1)</f>
        <v>45280.583333333336</v>
      </c>
      <c r="AA43" s="349">
        <f ca="1">ROUND(INDIRECT(ADDRESS(Данные!$A35,AA$1,1,1,"Данные"), 1),2)</f>
        <v>0</v>
      </c>
      <c r="AB43" s="129">
        <f ca="1">ROUND(INDIRECT(ADDRESS(Данные!$A35,AB$1,1,1,"Данные"), 1),2)</f>
        <v>0</v>
      </c>
      <c r="AC43" s="128">
        <f ca="1">(AA43-AA41)*AC$10</f>
        <v>0</v>
      </c>
      <c r="AD43" s="264">
        <f ca="1">(AB43-AB41)*AC$10</f>
        <v>0</v>
      </c>
      <c r="AE43" s="349">
        <f ca="1">ROUND(INDIRECT(ADDRESS(Данные!$A35,AE$1,1,1,"Данные"), 1),2)</f>
        <v>0</v>
      </c>
      <c r="AF43" s="129">
        <f ca="1">ROUND(INDIRECT(ADDRESS(Данные!$A35,AF$1,1,1,"Данные"), 1),2)</f>
        <v>0</v>
      </c>
      <c r="AG43" s="128">
        <f ca="1">(AE43-AE41)*AG$10</f>
        <v>0</v>
      </c>
      <c r="AH43" s="264">
        <f ca="1">(AF43-AF41)*AG$10</f>
        <v>0</v>
      </c>
      <c r="AI43" s="349">
        <f ca="1">ROUND(INDIRECT(ADDRESS(Данные!$A35,AI$1,1,1,"Данные"), 1),2)</f>
        <v>16.78</v>
      </c>
      <c r="AJ43" s="129">
        <f ca="1">ROUND(INDIRECT(ADDRESS(Данные!$A35,AJ$1,1,1,"Данные"), 1),2)</f>
        <v>4.21</v>
      </c>
      <c r="AK43" s="128">
        <f ca="1">(AI43-AI41)*AK$10</f>
        <v>0</v>
      </c>
      <c r="AL43" s="264">
        <f ca="1">(AJ43-AJ41)*AK$10</f>
        <v>0</v>
      </c>
      <c r="AM43" s="349">
        <f ca="1">ROUND(INDIRECT(ADDRESS(Данные!$A35,AM$1,1,1,"Данные"), 1),2)</f>
        <v>0</v>
      </c>
      <c r="AN43" s="129">
        <f ca="1">ROUND(INDIRECT(ADDRESS(Данные!$A35,AN$1,1,1,"Данные"), 1),2)</f>
        <v>0</v>
      </c>
      <c r="AO43" s="128">
        <f ca="1">(AM43-AM41)*AO$10</f>
        <v>0</v>
      </c>
      <c r="AP43" s="264">
        <f ca="1">(AN43-AN41)*AO$10</f>
        <v>0</v>
      </c>
      <c r="AQ43" s="349">
        <f ca="1">ROUND(INDIRECT(ADDRESS(Данные!$A35,AQ$1,1,1,"Данные"), 1),2)</f>
        <v>876.06</v>
      </c>
      <c r="AR43" s="129">
        <f ca="1">ROUND(INDIRECT(ADDRESS(Данные!$A35,AR$1,1,1,"Данные"), 1),2)</f>
        <v>65.31</v>
      </c>
      <c r="AS43" s="128">
        <f ca="1">(AQ43-AQ41)*AS$10</f>
        <v>107.99999999996999</v>
      </c>
      <c r="AT43" s="264">
        <f ca="1">(AR43-AR41)*AS$10</f>
        <v>6.0000000000030695</v>
      </c>
      <c r="AU43" s="349">
        <f ca="1">ROUND(INDIRECT(ADDRESS(Данные!$A35,AU$1,1,1,"Данные"), 1),2)</f>
        <v>0</v>
      </c>
      <c r="AV43" s="129">
        <f ca="1">ROUND(INDIRECT(ADDRESS(Данные!$A35,AV$1,1,1,"Данные"), 1),2)</f>
        <v>0</v>
      </c>
      <c r="AW43" s="128">
        <f ca="1">(AU43-AU41)*AW$10</f>
        <v>0</v>
      </c>
      <c r="AX43" s="264">
        <f ca="1">(AV43-AV41)*AW$10</f>
        <v>0</v>
      </c>
      <c r="AY43" s="359">
        <f ca="1">INDIRECT(ADDRESS(Данные!$A35,4,1,1,"Данные"), 1)</f>
        <v>45280.583333333336</v>
      </c>
      <c r="AZ43" s="349">
        <f ca="1">ROUND(INDIRECT(ADDRESS(Данные!$A35,AZ$1,1,1,"Данные"), 1),2)</f>
        <v>686.39</v>
      </c>
      <c r="BA43" s="129">
        <f ca="1">ROUND(INDIRECT(ADDRESS(Данные!$A35,BA$1,1,1,"Данные"), 1),2)</f>
        <v>156.51</v>
      </c>
      <c r="BB43" s="128">
        <f ca="1">(AZ43-AZ41)*BB$10</f>
        <v>13.999999999987267</v>
      </c>
      <c r="BC43" s="264">
        <f ca="1">(BA43-BA41)*BB$10</f>
        <v>3.999999999996362</v>
      </c>
      <c r="BD43" s="349">
        <f ca="1">ROUND(INDIRECT(ADDRESS(Данные!$A35,BD$1,1,1,"Данные"), 1),2)</f>
        <v>455.79</v>
      </c>
      <c r="BE43" s="129">
        <f ca="1">ROUND(INDIRECT(ADDRESS(Данные!$A35,BE$1,1,1,"Данные"), 1),2)</f>
        <v>189.12</v>
      </c>
      <c r="BF43" s="128">
        <f ca="1">(BD43-BD41)*BF$10</f>
        <v>16.000000000008185</v>
      </c>
      <c r="BG43" s="264">
        <f ca="1">(BE43-BE41)*BF$10</f>
        <v>1.999999999998181</v>
      </c>
      <c r="BH43" s="349">
        <f ca="1">ROUND(INDIRECT(ADDRESS(Данные!$A35,BH$1,1,1,"Данные"), 1),2)</f>
        <v>1788.08</v>
      </c>
      <c r="BI43" s="129">
        <f ca="1">ROUND(INDIRECT(ADDRESS(Данные!$A35,BI$1,1,1,"Данные"), 1),2)</f>
        <v>1182.44</v>
      </c>
      <c r="BJ43" s="128">
        <f ca="1">(BH43-BH41)*BJ$10</f>
        <v>0</v>
      </c>
      <c r="BK43" s="264">
        <f ca="1">(BI43-BI41)*BJ$10</f>
        <v>0</v>
      </c>
      <c r="BL43" s="349">
        <f ca="1">ROUND(INDIRECT(ADDRESS(Данные!$A35,BL$1,1,1,"Данные"), 1),2)</f>
        <v>658.1</v>
      </c>
      <c r="BM43" s="129">
        <f ca="1">ROUND(INDIRECT(ADDRESS(Данные!$A35,BM$1,1,1,"Данные"), 1),2)</f>
        <v>95.55</v>
      </c>
      <c r="BN43" s="128">
        <f ca="1">(BL43-BL41)*BN$10</f>
        <v>0</v>
      </c>
      <c r="BO43" s="264">
        <f ca="1">(BM43-BM41)*BN$10</f>
        <v>0</v>
      </c>
      <c r="BP43" s="349">
        <f ca="1">ROUND(INDIRECT(ADDRESS(Данные!$A35,BP$1,1,1,"Данные"), 1),2)</f>
        <v>359.59</v>
      </c>
      <c r="BQ43" s="129">
        <f ca="1">ROUND(INDIRECT(ADDRESS(Данные!$A35,BQ$1,1,1,"Данные"), 1),2)</f>
        <v>0</v>
      </c>
      <c r="BR43" s="128">
        <f ca="1">(BP43-BP41)*BR$10</f>
        <v>0</v>
      </c>
      <c r="BS43" s="264">
        <f ca="1">(BQ43-BQ41)*BR$10</f>
        <v>0</v>
      </c>
      <c r="BT43" s="349">
        <f ca="1">ROUND(INDIRECT(ADDRESS(Данные!$A35,BT$1,1,1,"Данные"), 1),2)</f>
        <v>3698.3</v>
      </c>
      <c r="BU43" s="129">
        <f ca="1">ROUND(INDIRECT(ADDRESS(Данные!$A35,BU$1,1,1,"Данные"), 1),2)</f>
        <v>726.83</v>
      </c>
      <c r="BV43" s="128">
        <f ca="1">(BT43-BT41)*BV$10</f>
        <v>0</v>
      </c>
      <c r="BW43" s="264">
        <f ca="1">(BU43-BU41)*BV$10</f>
        <v>0</v>
      </c>
      <c r="BX43" s="359">
        <f ca="1">INDIRECT(ADDRESS(Данные!$A35,4,1,1,"Данные"), 1)</f>
        <v>45280.583333333336</v>
      </c>
      <c r="BY43" s="349">
        <f ca="1">ROUND(INDIRECT(ADDRESS(Данные!$A35,BY$1,1,1,"Данные"), 1),2)</f>
        <v>849.44</v>
      </c>
      <c r="BZ43" s="129">
        <f ca="1">ROUND(INDIRECT(ADDRESS(Данные!$A35,BZ$1,1,1,"Данные"), 1),2)</f>
        <v>553.07000000000005</v>
      </c>
      <c r="CA43" s="128">
        <f ca="1">(BY43-BY41)*CA$10</f>
        <v>0</v>
      </c>
      <c r="CB43" s="264">
        <f ca="1">(BZ43-BZ41)*CA$10</f>
        <v>0</v>
      </c>
      <c r="CC43" s="349">
        <f ca="1">ROUND(INDIRECT(ADDRESS(Данные!$A35,CC$1,1,1,"Данные"), 1),2)</f>
        <v>1000.52</v>
      </c>
      <c r="CD43" s="129">
        <f ca="1">ROUND(INDIRECT(ADDRESS(Данные!$A35,CD$1,1,1,"Данные"), 1),2)</f>
        <v>0</v>
      </c>
      <c r="CE43" s="128">
        <f ca="1">(CC43-CC41)*CE$10</f>
        <v>36.000000000001364</v>
      </c>
      <c r="CF43" s="264">
        <f ca="1">(CD43-CD41)*CE$10</f>
        <v>0</v>
      </c>
      <c r="CG43" s="349">
        <f ca="1">ROUND(INDIRECT(ADDRESS(Данные!$A35,CG$1,1,1,"Данные"), 1),2)</f>
        <v>0</v>
      </c>
      <c r="CH43" s="129">
        <f ca="1">ROUND(INDIRECT(ADDRESS(Данные!$A35,CH$1,1,1,"Данные"), 1),2)</f>
        <v>0</v>
      </c>
      <c r="CI43" s="128">
        <f ca="1">(CG43-CG41)*CI$10</f>
        <v>0</v>
      </c>
      <c r="CJ43" s="264">
        <f ca="1">(CH43-CH41)*CI$10</f>
        <v>0</v>
      </c>
      <c r="CK43" s="349">
        <f ca="1">ROUND(INDIRECT(ADDRESS(Данные!$A35,CK$1,1,1,"Данные"), 1),2)</f>
        <v>168.74</v>
      </c>
      <c r="CL43" s="129">
        <f ca="1">ROUND(INDIRECT(ADDRESS(Данные!$A35,CL$1,1,1,"Данные"), 1),2)</f>
        <v>35.6</v>
      </c>
      <c r="CM43" s="128">
        <f ca="1">(CK43-CK41)*CM$10</f>
        <v>48.000000000007503</v>
      </c>
      <c r="CN43" s="264">
        <f ca="1">(CL43-CL41)*CM$10</f>
        <v>5.9999999999988063</v>
      </c>
      <c r="CO43" s="349">
        <f ca="1">ROUND(INDIRECT(ADDRESS(Данные!$A35,CO$1,1,1,"Данные"), 1),2)</f>
        <v>0</v>
      </c>
      <c r="CP43" s="129">
        <f ca="1">ROUND(INDIRECT(ADDRESS(Данные!$A35,CP$1,1,1,"Данные"), 1),2)</f>
        <v>0</v>
      </c>
      <c r="CQ43" s="128">
        <f ca="1">(CO43-CO41)*CQ$10</f>
        <v>0</v>
      </c>
      <c r="CR43" s="264">
        <f ca="1">(CP43-CP41)*CQ$10</f>
        <v>0</v>
      </c>
      <c r="CS43" s="349">
        <f ca="1">ROUND(INDIRECT(ADDRESS(Данные!$A35,CS$1,1,1,"Данные"), 1),2)</f>
        <v>21.9</v>
      </c>
      <c r="CT43" s="129">
        <f ca="1">ROUND(INDIRECT(ADDRESS(Данные!$A35,CT$1,1,1,"Данные"), 1),2)</f>
        <v>158.06</v>
      </c>
      <c r="CU43" s="128">
        <f ca="1">(CS43-CS41)*CU$10</f>
        <v>0</v>
      </c>
      <c r="CV43" s="264">
        <f ca="1">(CT43-CT41)*CU$10</f>
        <v>0</v>
      </c>
      <c r="CW43" s="359">
        <f ca="1">INDIRECT(ADDRESS(Данные!$A35,4,1,1,"Данные"), 1)</f>
        <v>45280.583333333336</v>
      </c>
      <c r="CX43" s="349">
        <f ca="1">ROUND(INDIRECT(ADDRESS(Данные!$A35,CX$1,1,1,"Данные"), 1),2)</f>
        <v>302.64</v>
      </c>
      <c r="CY43" s="129">
        <f ca="1">ROUND(INDIRECT(ADDRESS(Данные!$A35,CY$1,1,1,"Данные"), 1),2)</f>
        <v>245.9</v>
      </c>
      <c r="CZ43" s="128">
        <f ca="1">(CX43-CX41)*CZ$10</f>
        <v>71.999999999985675</v>
      </c>
      <c r="DA43" s="264">
        <f ca="1">(CY43-CY41)*CZ$10</f>
        <v>45.000000000010232</v>
      </c>
      <c r="DB43" s="349">
        <f ca="1">ROUND(INDIRECT(ADDRESS(Данные!$A35,DB$1,1,1,"Данные"), 1),2)</f>
        <v>1203.0999999999999</v>
      </c>
      <c r="DC43" s="129">
        <f ca="1">ROUND(INDIRECT(ADDRESS(Данные!$A35,DC$1,1,1,"Данные"), 1),2)</f>
        <v>304.95999999999998</v>
      </c>
      <c r="DD43" s="128">
        <f ca="1">(DB43-DB41)*DD$10</f>
        <v>35.999999999967258</v>
      </c>
      <c r="DE43" s="264">
        <f ca="1">(DC43-DC41)*DD$10</f>
        <v>11.999999999989086</v>
      </c>
      <c r="DF43" s="349">
        <f ca="1">ROUND(INDIRECT(ADDRESS(Данные!$A35,DF$1,1,1,"Данные"), 1),2)</f>
        <v>154.54</v>
      </c>
      <c r="DG43" s="129">
        <f ca="1">ROUND(INDIRECT(ADDRESS(Данные!$A35,DG$1,1,1,"Данные"), 1),2)</f>
        <v>162.76</v>
      </c>
      <c r="DH43" s="128">
        <f ca="1">(DF43-DF41)*DH$10</f>
        <v>11.999999999989086</v>
      </c>
      <c r="DI43" s="264">
        <f ca="1">(DG43-DG41)*DH$10</f>
        <v>0</v>
      </c>
      <c r="DJ43" s="349"/>
      <c r="DK43" s="129"/>
      <c r="DL43" s="128"/>
      <c r="DM43" s="264"/>
      <c r="DN43" s="349"/>
      <c r="DO43" s="129"/>
      <c r="DP43" s="128"/>
      <c r="DQ43" s="264"/>
      <c r="DR43" s="349"/>
      <c r="DS43" s="129"/>
      <c r="DT43" s="128"/>
      <c r="DU43" s="264"/>
      <c r="DV43" s="362">
        <f t="shared" ca="1" si="0"/>
        <v>45280.583333333336</v>
      </c>
      <c r="DW43" s="365">
        <f t="shared" ca="1" si="1"/>
        <v>842.79999999946085</v>
      </c>
      <c r="DX43" s="365">
        <f t="shared" ca="1" si="2"/>
        <v>104.59999999988696</v>
      </c>
    </row>
    <row r="44" spans="1:128" x14ac:dyDescent="0.2">
      <c r="A44" s="359">
        <f ca="1">INDIRECT(ADDRESS(Данные!$A36,4,1,1,"Данные"), 1)</f>
        <v>45280.604166666664</v>
      </c>
      <c r="B44" s="349">
        <f ca="1">ROUND(INDIRECT(ADDRESS(Данные!$A36,B$1,1,1,"Данные"), 1),2)</f>
        <v>4812.17</v>
      </c>
      <c r="C44" s="129">
        <f ca="1">ROUND(INDIRECT(ADDRESS(Данные!$A36,C$1,1,1,"Данные"), 1),2)</f>
        <v>1217.06</v>
      </c>
      <c r="D44" s="128">
        <f ca="1">(B44-B43)*D$10</f>
        <v>28.000000000065484</v>
      </c>
      <c r="E44" s="264">
        <f ca="1">(C44-C43)*D$10</f>
        <v>3.999999999996362</v>
      </c>
      <c r="F44" s="349">
        <f ca="1">ROUND(INDIRECT(ADDRESS(Данные!$A36,F$1,1,1,"Данные"), 1),2)</f>
        <v>180.83</v>
      </c>
      <c r="G44" s="129">
        <f ca="1">ROUND(INDIRECT(ADDRESS(Данные!$A36,G$1,1,1,"Данные"), 1),2)</f>
        <v>235.1</v>
      </c>
      <c r="H44" s="128">
        <f ca="1">(F44-F43)*H$10</f>
        <v>0</v>
      </c>
      <c r="I44" s="264">
        <f ca="1">(G44-G43)*H$10</f>
        <v>0</v>
      </c>
      <c r="J44" s="349">
        <f ca="1">ROUND(INDIRECT(ADDRESS(Данные!$A36,J$1,1,1,"Данные"), 1),2)</f>
        <v>0</v>
      </c>
      <c r="K44" s="129">
        <f ca="1">ROUND(INDIRECT(ADDRESS(Данные!$A36,K$1,1,1,"Данные"), 1),2)</f>
        <v>0</v>
      </c>
      <c r="L44" s="128">
        <f ca="1">(J44-J43)*L$10</f>
        <v>0</v>
      </c>
      <c r="M44" s="264">
        <f ca="1">(K44-K43)*L$10</f>
        <v>0</v>
      </c>
      <c r="N44" s="349">
        <f ca="1">ROUND(INDIRECT(ADDRESS(Данные!$A36,N$1,1,1,"Данные"), 1),2)</f>
        <v>4027.74</v>
      </c>
      <c r="O44" s="129">
        <f ca="1">ROUND(INDIRECT(ADDRESS(Данные!$A36,O$1,1,1,"Данные"), 1),2)</f>
        <v>2042.39</v>
      </c>
      <c r="P44" s="128">
        <f ca="1">(N44-N43)*P$10</f>
        <v>119.99999999989086</v>
      </c>
      <c r="Q44" s="264">
        <f ca="1">(O44-O43)*P$10</f>
        <v>0</v>
      </c>
      <c r="R44" s="349">
        <f ca="1">ROUND(INDIRECT(ADDRESS(Данные!$A36,R$1,1,1,"Данные"), 1),2)</f>
        <v>5662.62</v>
      </c>
      <c r="S44" s="129">
        <f ca="1">ROUND(INDIRECT(ADDRESS(Данные!$A36,S$1,1,1,"Данные"), 1),2)</f>
        <v>2271.77</v>
      </c>
      <c r="T44" s="128">
        <f ca="1">(R44-R43)*T$10</f>
        <v>53.999999999869033</v>
      </c>
      <c r="U44" s="264">
        <f ca="1">(S44-S43)*T$10</f>
        <v>10.800000000072032</v>
      </c>
      <c r="V44" s="349">
        <f ca="1">ROUND(INDIRECT(ADDRESS(Данные!$A36,V$1,1,1,"Данные"), 1),2)</f>
        <v>7915.61</v>
      </c>
      <c r="W44" s="129">
        <f ca="1">ROUND(INDIRECT(ADDRESS(Данные!$A36,W$1,1,1,"Данные"), 1),2)</f>
        <v>643.32000000000005</v>
      </c>
      <c r="X44" s="128">
        <f ca="1">(V44-V43)*X$10</f>
        <v>82.799999999842839</v>
      </c>
      <c r="Y44" s="264">
        <f ca="1">(W44-W43)*X$10</f>
        <v>3.6000000000376531</v>
      </c>
      <c r="Z44" s="359">
        <f ca="1">INDIRECT(ADDRESS(Данные!$A36,4,1,1,"Данные"), 1)</f>
        <v>45280.604166666664</v>
      </c>
      <c r="AA44" s="349">
        <f ca="1">ROUND(INDIRECT(ADDRESS(Данные!$A36,AA$1,1,1,"Данные"), 1),2)</f>
        <v>0</v>
      </c>
      <c r="AB44" s="129">
        <f ca="1">ROUND(INDIRECT(ADDRESS(Данные!$A36,AB$1,1,1,"Данные"), 1),2)</f>
        <v>0</v>
      </c>
      <c r="AC44" s="128">
        <f ca="1">(AA44-AA43)*AC$10</f>
        <v>0</v>
      </c>
      <c r="AD44" s="264">
        <f ca="1">(AB44-AB43)*AC$10</f>
        <v>0</v>
      </c>
      <c r="AE44" s="349">
        <f ca="1">ROUND(INDIRECT(ADDRESS(Данные!$A36,AE$1,1,1,"Данные"), 1),2)</f>
        <v>0</v>
      </c>
      <c r="AF44" s="129">
        <f ca="1">ROUND(INDIRECT(ADDRESS(Данные!$A36,AF$1,1,1,"Данные"), 1),2)</f>
        <v>0</v>
      </c>
      <c r="AG44" s="128">
        <f ca="1">(AE44-AE43)*AG$10</f>
        <v>0</v>
      </c>
      <c r="AH44" s="264">
        <f ca="1">(AF44-AF43)*AG$10</f>
        <v>0</v>
      </c>
      <c r="AI44" s="349">
        <f ca="1">ROUND(INDIRECT(ADDRESS(Данные!$A36,AI$1,1,1,"Данные"), 1),2)</f>
        <v>16.78</v>
      </c>
      <c r="AJ44" s="129">
        <f ca="1">ROUND(INDIRECT(ADDRESS(Данные!$A36,AJ$1,1,1,"Данные"), 1),2)</f>
        <v>4.21</v>
      </c>
      <c r="AK44" s="128">
        <f ca="1">(AI44-AI43)*AK$10</f>
        <v>0</v>
      </c>
      <c r="AL44" s="264">
        <f ca="1">(AJ44-AJ43)*AK$10</f>
        <v>0</v>
      </c>
      <c r="AM44" s="349">
        <f ca="1">ROUND(INDIRECT(ADDRESS(Данные!$A36,AM$1,1,1,"Данные"), 1),2)</f>
        <v>0</v>
      </c>
      <c r="AN44" s="129">
        <f ca="1">ROUND(INDIRECT(ADDRESS(Данные!$A36,AN$1,1,1,"Данные"), 1),2)</f>
        <v>0</v>
      </c>
      <c r="AO44" s="128">
        <f ca="1">(AM44-AM43)*AO$10</f>
        <v>0</v>
      </c>
      <c r="AP44" s="264">
        <f ca="1">(AN44-AN43)*AO$10</f>
        <v>0</v>
      </c>
      <c r="AQ44" s="349">
        <f ca="1">ROUND(INDIRECT(ADDRESS(Данные!$A36,AQ$1,1,1,"Данные"), 1),2)</f>
        <v>876.14</v>
      </c>
      <c r="AR44" s="129">
        <f ca="1">ROUND(INDIRECT(ADDRESS(Данные!$A36,AR$1,1,1,"Данные"), 1),2)</f>
        <v>65.31</v>
      </c>
      <c r="AS44" s="128">
        <f ca="1">(AQ44-AQ43)*AS$10</f>
        <v>48.000000000024556</v>
      </c>
      <c r="AT44" s="264">
        <f ca="1">(AR44-AR43)*AS$10</f>
        <v>0</v>
      </c>
      <c r="AU44" s="349">
        <f ca="1">ROUND(INDIRECT(ADDRESS(Данные!$A36,AU$1,1,1,"Данные"), 1),2)</f>
        <v>0</v>
      </c>
      <c r="AV44" s="129">
        <f ca="1">ROUND(INDIRECT(ADDRESS(Данные!$A36,AV$1,1,1,"Данные"), 1),2)</f>
        <v>0</v>
      </c>
      <c r="AW44" s="128">
        <f ca="1">(AU44-AU43)*AW$10</f>
        <v>0</v>
      </c>
      <c r="AX44" s="264">
        <f ca="1">(AV44-AV43)*AW$10</f>
        <v>0</v>
      </c>
      <c r="AY44" s="359">
        <f ca="1">INDIRECT(ADDRESS(Данные!$A36,4,1,1,"Данные"), 1)</f>
        <v>45280.604166666664</v>
      </c>
      <c r="AZ44" s="349">
        <f ca="1">ROUND(INDIRECT(ADDRESS(Данные!$A36,AZ$1,1,1,"Данные"), 1),2)</f>
        <v>686.42</v>
      </c>
      <c r="BA44" s="129">
        <f ca="1">ROUND(INDIRECT(ADDRESS(Данные!$A36,BA$1,1,1,"Данные"), 1),2)</f>
        <v>156.51</v>
      </c>
      <c r="BB44" s="128">
        <f ca="1">(AZ44-AZ43)*BB$10</f>
        <v>5.999999999994543</v>
      </c>
      <c r="BC44" s="264">
        <f ca="1">(BA44-BA43)*BB$10</f>
        <v>0</v>
      </c>
      <c r="BD44" s="349">
        <f ca="1">ROUND(INDIRECT(ADDRESS(Данные!$A36,BD$1,1,1,"Данные"), 1),2)</f>
        <v>455.84</v>
      </c>
      <c r="BE44" s="129">
        <f ca="1">ROUND(INDIRECT(ADDRESS(Данные!$A36,BE$1,1,1,"Данные"), 1),2)</f>
        <v>189.13</v>
      </c>
      <c r="BF44" s="128">
        <f ca="1">(BD44-BD43)*BF$10</f>
        <v>9.9999999999909051</v>
      </c>
      <c r="BG44" s="264">
        <f ca="1">(BE44-BE43)*BF$10</f>
        <v>1.999999999998181</v>
      </c>
      <c r="BH44" s="349">
        <f ca="1">ROUND(INDIRECT(ADDRESS(Данные!$A36,BH$1,1,1,"Данные"), 1),2)</f>
        <v>1788.08</v>
      </c>
      <c r="BI44" s="129">
        <f ca="1">ROUND(INDIRECT(ADDRESS(Данные!$A36,BI$1,1,1,"Данные"), 1),2)</f>
        <v>1182.44</v>
      </c>
      <c r="BJ44" s="128">
        <f ca="1">(BH44-BH43)*BJ$10</f>
        <v>0</v>
      </c>
      <c r="BK44" s="264">
        <f ca="1">(BI44-BI43)*BJ$10</f>
        <v>0</v>
      </c>
      <c r="BL44" s="349">
        <f ca="1">ROUND(INDIRECT(ADDRESS(Данные!$A36,BL$1,1,1,"Данные"), 1),2)</f>
        <v>658.1</v>
      </c>
      <c r="BM44" s="129">
        <f ca="1">ROUND(INDIRECT(ADDRESS(Данные!$A36,BM$1,1,1,"Данные"), 1),2)</f>
        <v>95.55</v>
      </c>
      <c r="BN44" s="128">
        <f ca="1">(BL44-BL43)*BN$10</f>
        <v>0</v>
      </c>
      <c r="BO44" s="264">
        <f ca="1">(BM44-BM43)*BN$10</f>
        <v>0</v>
      </c>
      <c r="BP44" s="349">
        <f ca="1">ROUND(INDIRECT(ADDRESS(Данные!$A36,BP$1,1,1,"Данные"), 1),2)</f>
        <v>359.59</v>
      </c>
      <c r="BQ44" s="129">
        <f ca="1">ROUND(INDIRECT(ADDRESS(Данные!$A36,BQ$1,1,1,"Данные"), 1),2)</f>
        <v>0</v>
      </c>
      <c r="BR44" s="128">
        <f ca="1">(BP44-BP43)*BR$10</f>
        <v>0</v>
      </c>
      <c r="BS44" s="264">
        <f ca="1">(BQ44-BQ43)*BR$10</f>
        <v>0</v>
      </c>
      <c r="BT44" s="349">
        <f ca="1">ROUND(INDIRECT(ADDRESS(Данные!$A36,BT$1,1,1,"Данные"), 1),2)</f>
        <v>3698.3</v>
      </c>
      <c r="BU44" s="129">
        <f ca="1">ROUND(INDIRECT(ADDRESS(Данные!$A36,BU$1,1,1,"Данные"), 1),2)</f>
        <v>726.83</v>
      </c>
      <c r="BV44" s="128">
        <f ca="1">(BT44-BT43)*BV$10</f>
        <v>0</v>
      </c>
      <c r="BW44" s="264">
        <f ca="1">(BU44-BU43)*BV$10</f>
        <v>0</v>
      </c>
      <c r="BX44" s="359">
        <f ca="1">INDIRECT(ADDRESS(Данные!$A36,4,1,1,"Данные"), 1)</f>
        <v>45280.604166666664</v>
      </c>
      <c r="BY44" s="349">
        <f ca="1">ROUND(INDIRECT(ADDRESS(Данные!$A36,BY$1,1,1,"Данные"), 1),2)</f>
        <v>849.44</v>
      </c>
      <c r="BZ44" s="129">
        <f ca="1">ROUND(INDIRECT(ADDRESS(Данные!$A36,BZ$1,1,1,"Данные"), 1),2)</f>
        <v>553.07000000000005</v>
      </c>
      <c r="CA44" s="128">
        <f ca="1">(BY44-BY43)*CA$10</f>
        <v>0</v>
      </c>
      <c r="CB44" s="264">
        <f ca="1">(BZ44-BZ43)*CA$10</f>
        <v>0</v>
      </c>
      <c r="CC44" s="349">
        <f ca="1">ROUND(INDIRECT(ADDRESS(Данные!$A36,CC$1,1,1,"Данные"), 1),2)</f>
        <v>1000.58</v>
      </c>
      <c r="CD44" s="129">
        <f ca="1">ROUND(INDIRECT(ADDRESS(Данные!$A36,CD$1,1,1,"Данные"), 1),2)</f>
        <v>0</v>
      </c>
      <c r="CE44" s="128">
        <f ca="1">(CC44-CC43)*CE$10</f>
        <v>18.000000000017735</v>
      </c>
      <c r="CF44" s="264">
        <f ca="1">(CD44-CD43)*CE$10</f>
        <v>0</v>
      </c>
      <c r="CG44" s="349">
        <f ca="1">ROUND(INDIRECT(ADDRESS(Данные!$A36,CG$1,1,1,"Данные"), 1),2)</f>
        <v>0</v>
      </c>
      <c r="CH44" s="129">
        <f ca="1">ROUND(INDIRECT(ADDRESS(Данные!$A36,CH$1,1,1,"Данные"), 1),2)</f>
        <v>0</v>
      </c>
      <c r="CI44" s="128">
        <f ca="1">(CG44-CG43)*CI$10</f>
        <v>0</v>
      </c>
      <c r="CJ44" s="264">
        <f ca="1">(CH44-CH43)*CI$10</f>
        <v>0</v>
      </c>
      <c r="CK44" s="349">
        <f ca="1">ROUND(INDIRECT(ADDRESS(Данные!$A36,CK$1,1,1,"Данные"), 1),2)</f>
        <v>168.81</v>
      </c>
      <c r="CL44" s="129">
        <f ca="1">ROUND(INDIRECT(ADDRESS(Данные!$A36,CL$1,1,1,"Данные"), 1),2)</f>
        <v>35.61</v>
      </c>
      <c r="CM44" s="128">
        <f ca="1">(CK44-CK43)*CM$10</f>
        <v>41.999999999995907</v>
      </c>
      <c r="CN44" s="264">
        <f ca="1">(CL44-CL43)*CM$10</f>
        <v>5.9999999999988063</v>
      </c>
      <c r="CO44" s="349">
        <f ca="1">ROUND(INDIRECT(ADDRESS(Данные!$A36,CO$1,1,1,"Данные"), 1),2)</f>
        <v>0</v>
      </c>
      <c r="CP44" s="129">
        <f ca="1">ROUND(INDIRECT(ADDRESS(Данные!$A36,CP$1,1,1,"Данные"), 1),2)</f>
        <v>0</v>
      </c>
      <c r="CQ44" s="128">
        <f ca="1">(CO44-CO43)*CQ$10</f>
        <v>0</v>
      </c>
      <c r="CR44" s="264">
        <f ca="1">(CP44-CP43)*CQ$10</f>
        <v>0</v>
      </c>
      <c r="CS44" s="349">
        <f ca="1">ROUND(INDIRECT(ADDRESS(Данные!$A36,CS$1,1,1,"Данные"), 1),2)</f>
        <v>21.9</v>
      </c>
      <c r="CT44" s="129">
        <f ca="1">ROUND(INDIRECT(ADDRESS(Данные!$A36,CT$1,1,1,"Данные"), 1),2)</f>
        <v>158.06</v>
      </c>
      <c r="CU44" s="128">
        <f ca="1">(CS44-CS43)*CU$10</f>
        <v>0</v>
      </c>
      <c r="CV44" s="264">
        <f ca="1">(CT44-CT43)*CU$10</f>
        <v>0</v>
      </c>
      <c r="CW44" s="359">
        <f ca="1">INDIRECT(ADDRESS(Данные!$A36,4,1,1,"Данные"), 1)</f>
        <v>45280.604166666664</v>
      </c>
      <c r="CX44" s="349">
        <f ca="1">ROUND(INDIRECT(ADDRESS(Данные!$A36,CX$1,1,1,"Данные"), 1),2)</f>
        <v>302.67</v>
      </c>
      <c r="CY44" s="129">
        <f ca="1">ROUND(INDIRECT(ADDRESS(Данные!$A36,CY$1,1,1,"Данные"), 1),2)</f>
        <v>245.93</v>
      </c>
      <c r="CZ44" s="128">
        <f ca="1">(CX44-CX43)*CZ$10</f>
        <v>27.000000000026603</v>
      </c>
      <c r="DA44" s="264">
        <f ca="1">(CY44-CY43)*CZ$10</f>
        <v>27.000000000001023</v>
      </c>
      <c r="DB44" s="349">
        <f ca="1">ROUND(INDIRECT(ADDRESS(Данные!$A36,DB$1,1,1,"Данные"), 1),2)</f>
        <v>1203.1099999999999</v>
      </c>
      <c r="DC44" s="129">
        <f ca="1">ROUND(INDIRECT(ADDRESS(Данные!$A36,DC$1,1,1,"Данные"), 1),2)</f>
        <v>304.95999999999998</v>
      </c>
      <c r="DD44" s="128">
        <f ca="1">(DB44-DB43)*DD$10</f>
        <v>11.999999999989086</v>
      </c>
      <c r="DE44" s="264">
        <f ca="1">(DC44-DC43)*DD$10</f>
        <v>0</v>
      </c>
      <c r="DF44" s="349">
        <f ca="1">ROUND(INDIRECT(ADDRESS(Данные!$A36,DF$1,1,1,"Данные"), 1),2)</f>
        <v>154.54</v>
      </c>
      <c r="DG44" s="129">
        <f ca="1">ROUND(INDIRECT(ADDRESS(Данные!$A36,DG$1,1,1,"Данные"), 1),2)</f>
        <v>162.76</v>
      </c>
      <c r="DH44" s="128">
        <f ca="1">(DF44-DF43)*DH$10</f>
        <v>0</v>
      </c>
      <c r="DI44" s="264">
        <f ca="1">(DG44-DG43)*DH$10</f>
        <v>0</v>
      </c>
      <c r="DJ44" s="349"/>
      <c r="DK44" s="129"/>
      <c r="DL44" s="128"/>
      <c r="DM44" s="264"/>
      <c r="DN44" s="349"/>
      <c r="DO44" s="129"/>
      <c r="DP44" s="128"/>
      <c r="DQ44" s="264"/>
      <c r="DR44" s="349"/>
      <c r="DS44" s="129"/>
      <c r="DT44" s="128"/>
      <c r="DU44" s="264"/>
      <c r="DV44" s="362">
        <f t="shared" ca="1" si="0"/>
        <v>45280.604166666664</v>
      </c>
      <c r="DW44" s="365">
        <f t="shared" ca="1" si="1"/>
        <v>447.79999999970755</v>
      </c>
      <c r="DX44" s="365">
        <f t="shared" ca="1" si="2"/>
        <v>53.400000000104058</v>
      </c>
    </row>
    <row r="45" spans="1:128" x14ac:dyDescent="0.2">
      <c r="A45" s="359">
        <f ca="1">INDIRECT(ADDRESS(Данные!$A37,4,1,1,"Данные"), 1)</f>
        <v>45280.625</v>
      </c>
      <c r="B45" s="349">
        <f ca="1">ROUND(INDIRECT(ADDRESS(Данные!$A37,B$1,1,1,"Данные"), 1),2)</f>
        <v>4812.3100000000004</v>
      </c>
      <c r="C45" s="129">
        <f ca="1">ROUND(INDIRECT(ADDRESS(Данные!$A37,C$1,1,1,"Данные"), 1),2)</f>
        <v>1217.08</v>
      </c>
      <c r="D45" s="128">
        <f ca="1">(B45-B43)*D$10</f>
        <v>56.000000000130967</v>
      </c>
      <c r="E45" s="264">
        <f ca="1">(C45-C43)*D$10</f>
        <v>7.999999999992724</v>
      </c>
      <c r="F45" s="349">
        <f ca="1">ROUND(INDIRECT(ADDRESS(Данные!$A37,F$1,1,1,"Данные"), 1),2)</f>
        <v>180.83</v>
      </c>
      <c r="G45" s="129">
        <f ca="1">ROUND(INDIRECT(ADDRESS(Данные!$A37,G$1,1,1,"Данные"), 1),2)</f>
        <v>235.1</v>
      </c>
      <c r="H45" s="128">
        <f ca="1">(F45-F43)*H$10</f>
        <v>0</v>
      </c>
      <c r="I45" s="264">
        <f ca="1">(G45-G43)*H$10</f>
        <v>0</v>
      </c>
      <c r="J45" s="349">
        <f ca="1">ROUND(INDIRECT(ADDRESS(Данные!$A37,J$1,1,1,"Данные"), 1),2)</f>
        <v>0</v>
      </c>
      <c r="K45" s="129">
        <f ca="1">ROUND(INDIRECT(ADDRESS(Данные!$A37,K$1,1,1,"Данные"), 1),2)</f>
        <v>0</v>
      </c>
      <c r="L45" s="128">
        <f ca="1">(J45-J43)*L$10</f>
        <v>0</v>
      </c>
      <c r="M45" s="264">
        <f ca="1">(K45-K43)*L$10</f>
        <v>0</v>
      </c>
      <c r="N45" s="349">
        <f ca="1">ROUND(INDIRECT(ADDRESS(Данные!$A37,N$1,1,1,"Данные"), 1),2)</f>
        <v>4027.8</v>
      </c>
      <c r="O45" s="129">
        <f ca="1">ROUND(INDIRECT(ADDRESS(Данные!$A37,O$1,1,1,"Данные"), 1),2)</f>
        <v>2042.4</v>
      </c>
      <c r="P45" s="128">
        <f ca="1">(N45-N43)*P$10</f>
        <v>240.00000000069122</v>
      </c>
      <c r="Q45" s="264">
        <f ca="1">(O45-O43)*P$10</f>
        <v>19.99999999998181</v>
      </c>
      <c r="R45" s="349">
        <f ca="1">ROUND(INDIRECT(ADDRESS(Данные!$A37,R$1,1,1,"Данные"), 1),2)</f>
        <v>5662.77</v>
      </c>
      <c r="S45" s="129">
        <f ca="1">ROUND(INDIRECT(ADDRESS(Данные!$A37,S$1,1,1,"Данные"), 1),2)</f>
        <v>2271.79</v>
      </c>
      <c r="T45" s="128">
        <f ca="1">(R45-R43)*T$10</f>
        <v>108.00000000006548</v>
      </c>
      <c r="U45" s="264">
        <f ca="1">(S45-S43)*T$10</f>
        <v>18.000000000065484</v>
      </c>
      <c r="V45" s="349">
        <f ca="1">ROUND(INDIRECT(ADDRESS(Данные!$A37,V$1,1,1,"Данные"), 1),2)</f>
        <v>7915.84</v>
      </c>
      <c r="W45" s="129">
        <f ca="1">ROUND(INDIRECT(ADDRESS(Данные!$A37,W$1,1,1,"Данные"), 1),2)</f>
        <v>643.33000000000004</v>
      </c>
      <c r="X45" s="128">
        <f ca="1">(V45-V43)*X$10</f>
        <v>165.6000000000131</v>
      </c>
      <c r="Y45" s="264">
        <f ca="1">(W45-W43)*X$10</f>
        <v>7.2000000000343789</v>
      </c>
      <c r="Z45" s="359">
        <f ca="1">INDIRECT(ADDRESS(Данные!$A37,4,1,1,"Данные"), 1)</f>
        <v>45280.625</v>
      </c>
      <c r="AA45" s="349">
        <f ca="1">ROUND(INDIRECT(ADDRESS(Данные!$A37,AA$1,1,1,"Данные"), 1),2)</f>
        <v>0</v>
      </c>
      <c r="AB45" s="129">
        <f ca="1">ROUND(INDIRECT(ADDRESS(Данные!$A37,AB$1,1,1,"Данные"), 1),2)</f>
        <v>0</v>
      </c>
      <c r="AC45" s="128">
        <f ca="1">(AA45-AA43)*AC$10</f>
        <v>0</v>
      </c>
      <c r="AD45" s="264">
        <f ca="1">(AB45-AB43)*AC$10</f>
        <v>0</v>
      </c>
      <c r="AE45" s="349">
        <f ca="1">ROUND(INDIRECT(ADDRESS(Данные!$A37,AE$1,1,1,"Данные"), 1),2)</f>
        <v>0</v>
      </c>
      <c r="AF45" s="129">
        <f ca="1">ROUND(INDIRECT(ADDRESS(Данные!$A37,AF$1,1,1,"Данные"), 1),2)</f>
        <v>0</v>
      </c>
      <c r="AG45" s="128">
        <f ca="1">(AE45-AE43)*AG$10</f>
        <v>0</v>
      </c>
      <c r="AH45" s="264">
        <f ca="1">(AF45-AF43)*AG$10</f>
        <v>0</v>
      </c>
      <c r="AI45" s="349">
        <f ca="1">ROUND(INDIRECT(ADDRESS(Данные!$A37,AI$1,1,1,"Данные"), 1),2)</f>
        <v>16.78</v>
      </c>
      <c r="AJ45" s="129">
        <f ca="1">ROUND(INDIRECT(ADDRESS(Данные!$A37,AJ$1,1,1,"Данные"), 1),2)</f>
        <v>4.21</v>
      </c>
      <c r="AK45" s="128">
        <f ca="1">(AI45-AI43)*AK$10</f>
        <v>0</v>
      </c>
      <c r="AL45" s="264">
        <f ca="1">(AJ45-AJ43)*AK$10</f>
        <v>0</v>
      </c>
      <c r="AM45" s="349">
        <f ca="1">ROUND(INDIRECT(ADDRESS(Данные!$A37,AM$1,1,1,"Данные"), 1),2)</f>
        <v>0</v>
      </c>
      <c r="AN45" s="129">
        <f ca="1">ROUND(INDIRECT(ADDRESS(Данные!$A37,AN$1,1,1,"Данные"), 1),2)</f>
        <v>0</v>
      </c>
      <c r="AO45" s="128">
        <f ca="1">(AM45-AM43)*AO$10</f>
        <v>0</v>
      </c>
      <c r="AP45" s="264">
        <f ca="1">(AN45-AN43)*AO$10</f>
        <v>0</v>
      </c>
      <c r="AQ45" s="349">
        <f ca="1">ROUND(INDIRECT(ADDRESS(Данные!$A37,AQ$1,1,1,"Данные"), 1),2)</f>
        <v>876.23</v>
      </c>
      <c r="AR45" s="129">
        <f ca="1">ROUND(INDIRECT(ADDRESS(Данные!$A37,AR$1,1,1,"Данные"), 1),2)</f>
        <v>65.31</v>
      </c>
      <c r="AS45" s="128">
        <f ca="1">(AQ45-AQ43)*AS$10</f>
        <v>102.00000000004366</v>
      </c>
      <c r="AT45" s="264">
        <f ca="1">(AR45-AR43)*AS$10</f>
        <v>0</v>
      </c>
      <c r="AU45" s="349">
        <f ca="1">ROUND(INDIRECT(ADDRESS(Данные!$A37,AU$1,1,1,"Данные"), 1),2)</f>
        <v>0</v>
      </c>
      <c r="AV45" s="129">
        <f ca="1">ROUND(INDIRECT(ADDRESS(Данные!$A37,AV$1,1,1,"Данные"), 1),2)</f>
        <v>0</v>
      </c>
      <c r="AW45" s="128">
        <f ca="1">(AU45-AU43)*AW$10</f>
        <v>0</v>
      </c>
      <c r="AX45" s="264">
        <f ca="1">(AV45-AV43)*AW$10</f>
        <v>0</v>
      </c>
      <c r="AY45" s="359">
        <f ca="1">INDIRECT(ADDRESS(Данные!$A37,4,1,1,"Данные"), 1)</f>
        <v>45280.625</v>
      </c>
      <c r="AZ45" s="349">
        <f ca="1">ROUND(INDIRECT(ADDRESS(Данные!$A37,AZ$1,1,1,"Данные"), 1),2)</f>
        <v>686.45</v>
      </c>
      <c r="BA45" s="129">
        <f ca="1">ROUND(INDIRECT(ADDRESS(Данные!$A37,BA$1,1,1,"Данные"), 1),2)</f>
        <v>156.52000000000001</v>
      </c>
      <c r="BB45" s="128">
        <f ca="1">(AZ45-AZ43)*BB$10</f>
        <v>12.000000000011823</v>
      </c>
      <c r="BC45" s="264">
        <f ca="1">(BA45-BA43)*BB$10</f>
        <v>2.0000000000038654</v>
      </c>
      <c r="BD45" s="349">
        <f ca="1">ROUND(INDIRECT(ADDRESS(Данные!$A37,BD$1,1,1,"Данные"), 1),2)</f>
        <v>455.88</v>
      </c>
      <c r="BE45" s="129">
        <f ca="1">ROUND(INDIRECT(ADDRESS(Данные!$A37,BE$1,1,1,"Данные"), 1),2)</f>
        <v>189.14</v>
      </c>
      <c r="BF45" s="128">
        <f ca="1">(BD45-BD43)*BF$10</f>
        <v>17.999999999994998</v>
      </c>
      <c r="BG45" s="264">
        <f ca="1">(BE45-BE43)*BF$10</f>
        <v>3.999999999996362</v>
      </c>
      <c r="BH45" s="349">
        <f ca="1">ROUND(INDIRECT(ADDRESS(Данные!$A37,BH$1,1,1,"Данные"), 1),2)</f>
        <v>1788.08</v>
      </c>
      <c r="BI45" s="129">
        <f ca="1">ROUND(INDIRECT(ADDRESS(Данные!$A37,BI$1,1,1,"Данные"), 1),2)</f>
        <v>1182.44</v>
      </c>
      <c r="BJ45" s="128">
        <f ca="1">(BH45-BH43)*BJ$10</f>
        <v>0</v>
      </c>
      <c r="BK45" s="264">
        <f ca="1">(BI45-BI43)*BJ$10</f>
        <v>0</v>
      </c>
      <c r="BL45" s="349">
        <f ca="1">ROUND(INDIRECT(ADDRESS(Данные!$A37,BL$1,1,1,"Данные"), 1),2)</f>
        <v>658.1</v>
      </c>
      <c r="BM45" s="129">
        <f ca="1">ROUND(INDIRECT(ADDRESS(Данные!$A37,BM$1,1,1,"Данные"), 1),2)</f>
        <v>95.55</v>
      </c>
      <c r="BN45" s="128">
        <f ca="1">(BL45-BL43)*BN$10</f>
        <v>0</v>
      </c>
      <c r="BO45" s="264">
        <f ca="1">(BM45-BM43)*BN$10</f>
        <v>0</v>
      </c>
      <c r="BP45" s="349">
        <f ca="1">ROUND(INDIRECT(ADDRESS(Данные!$A37,BP$1,1,1,"Данные"), 1),2)</f>
        <v>359.59</v>
      </c>
      <c r="BQ45" s="129">
        <f ca="1">ROUND(INDIRECT(ADDRESS(Данные!$A37,BQ$1,1,1,"Данные"), 1),2)</f>
        <v>0</v>
      </c>
      <c r="BR45" s="128">
        <f ca="1">(BP45-BP43)*BR$10</f>
        <v>0</v>
      </c>
      <c r="BS45" s="264">
        <f ca="1">(BQ45-BQ43)*BR$10</f>
        <v>0</v>
      </c>
      <c r="BT45" s="349">
        <f ca="1">ROUND(INDIRECT(ADDRESS(Данные!$A37,BT$1,1,1,"Данные"), 1),2)</f>
        <v>3698.3</v>
      </c>
      <c r="BU45" s="129">
        <f ca="1">ROUND(INDIRECT(ADDRESS(Данные!$A37,BU$1,1,1,"Данные"), 1),2)</f>
        <v>726.83</v>
      </c>
      <c r="BV45" s="128">
        <f ca="1">(BT45-BT43)*BV$10</f>
        <v>0</v>
      </c>
      <c r="BW45" s="264">
        <f ca="1">(BU45-BU43)*BV$10</f>
        <v>0</v>
      </c>
      <c r="BX45" s="359">
        <f ca="1">INDIRECT(ADDRESS(Данные!$A37,4,1,1,"Данные"), 1)</f>
        <v>45280.625</v>
      </c>
      <c r="BY45" s="349">
        <f ca="1">ROUND(INDIRECT(ADDRESS(Данные!$A37,BY$1,1,1,"Данные"), 1),2)</f>
        <v>849.44</v>
      </c>
      <c r="BZ45" s="129">
        <f ca="1">ROUND(INDIRECT(ADDRESS(Данные!$A37,BZ$1,1,1,"Данные"), 1),2)</f>
        <v>553.07000000000005</v>
      </c>
      <c r="CA45" s="128">
        <f ca="1">(BY45-BY43)*CA$10</f>
        <v>0</v>
      </c>
      <c r="CB45" s="264">
        <f ca="1">(BZ45-BZ43)*CA$10</f>
        <v>0</v>
      </c>
      <c r="CC45" s="349">
        <f ca="1">ROUND(INDIRECT(ADDRESS(Данные!$A37,CC$1,1,1,"Данные"), 1),2)</f>
        <v>1000.64</v>
      </c>
      <c r="CD45" s="129">
        <f ca="1">ROUND(INDIRECT(ADDRESS(Данные!$A37,CD$1,1,1,"Данные"), 1),2)</f>
        <v>0</v>
      </c>
      <c r="CE45" s="128">
        <f ca="1">(CC45-CC43)*CE$10</f>
        <v>36.000000000001364</v>
      </c>
      <c r="CF45" s="264">
        <f ca="1">(CD45-CD43)*CE$10</f>
        <v>0</v>
      </c>
      <c r="CG45" s="349">
        <f ca="1">ROUND(INDIRECT(ADDRESS(Данные!$A37,CG$1,1,1,"Данные"), 1),2)</f>
        <v>0</v>
      </c>
      <c r="CH45" s="129">
        <f ca="1">ROUND(INDIRECT(ADDRESS(Данные!$A37,CH$1,1,1,"Данные"), 1),2)</f>
        <v>0</v>
      </c>
      <c r="CI45" s="128">
        <f ca="1">(CG45-CG43)*CI$10</f>
        <v>0</v>
      </c>
      <c r="CJ45" s="264">
        <f ca="1">(CH45-CH43)*CI$10</f>
        <v>0</v>
      </c>
      <c r="CK45" s="349">
        <f ca="1">ROUND(INDIRECT(ADDRESS(Данные!$A37,CK$1,1,1,"Данные"), 1),2)</f>
        <v>168.89</v>
      </c>
      <c r="CL45" s="129">
        <f ca="1">ROUND(INDIRECT(ADDRESS(Данные!$A37,CL$1,1,1,"Данные"), 1),2)</f>
        <v>35.619999999999997</v>
      </c>
      <c r="CM45" s="128">
        <f ca="1">(CK45-CK43)*CM$10</f>
        <v>89.999999999986358</v>
      </c>
      <c r="CN45" s="264">
        <f ca="1">(CL45-CL43)*CM$10</f>
        <v>11.999999999997613</v>
      </c>
      <c r="CO45" s="349">
        <f ca="1">ROUND(INDIRECT(ADDRESS(Данные!$A37,CO$1,1,1,"Данные"), 1),2)</f>
        <v>0</v>
      </c>
      <c r="CP45" s="129">
        <f ca="1">ROUND(INDIRECT(ADDRESS(Данные!$A37,CP$1,1,1,"Данные"), 1),2)</f>
        <v>0</v>
      </c>
      <c r="CQ45" s="128">
        <f ca="1">(CO45-CO43)*CQ$10</f>
        <v>0</v>
      </c>
      <c r="CR45" s="264">
        <f ca="1">(CP45-CP43)*CQ$10</f>
        <v>0</v>
      </c>
      <c r="CS45" s="349">
        <f ca="1">ROUND(INDIRECT(ADDRESS(Данные!$A37,CS$1,1,1,"Данные"), 1),2)</f>
        <v>21.9</v>
      </c>
      <c r="CT45" s="129">
        <f ca="1">ROUND(INDIRECT(ADDRESS(Данные!$A37,CT$1,1,1,"Данные"), 1),2)</f>
        <v>158.06</v>
      </c>
      <c r="CU45" s="128">
        <f ca="1">(CS45-CS43)*CU$10</f>
        <v>0</v>
      </c>
      <c r="CV45" s="264">
        <f ca="1">(CT45-CT43)*CU$10</f>
        <v>0</v>
      </c>
      <c r="CW45" s="359">
        <f ca="1">INDIRECT(ADDRESS(Данные!$A37,4,1,1,"Данные"), 1)</f>
        <v>45280.625</v>
      </c>
      <c r="CX45" s="349">
        <f ca="1">ROUND(INDIRECT(ADDRESS(Данные!$A37,CX$1,1,1,"Данные"), 1),2)</f>
        <v>302.70999999999998</v>
      </c>
      <c r="CY45" s="129">
        <f ca="1">ROUND(INDIRECT(ADDRESS(Данные!$A37,CY$1,1,1,"Данные"), 1),2)</f>
        <v>245.95</v>
      </c>
      <c r="CZ45" s="128">
        <f ca="1">(CX45-CX43)*CZ$10</f>
        <v>62.999999999993861</v>
      </c>
      <c r="DA45" s="264">
        <f ca="1">(CY45-CY43)*CZ$10</f>
        <v>44.999999999984652</v>
      </c>
      <c r="DB45" s="349">
        <f ca="1">ROUND(INDIRECT(ADDRESS(Данные!$A37,DB$1,1,1,"Данные"), 1),2)</f>
        <v>1203.1300000000001</v>
      </c>
      <c r="DC45" s="129">
        <f ca="1">ROUND(INDIRECT(ADDRESS(Данные!$A37,DC$1,1,1,"Данные"), 1),2)</f>
        <v>304.95999999999998</v>
      </c>
      <c r="DD45" s="128">
        <f ca="1">(DB45-DB43)*DD$10</f>
        <v>36.000000000240107</v>
      </c>
      <c r="DE45" s="264">
        <f ca="1">(DC45-DC43)*DD$10</f>
        <v>0</v>
      </c>
      <c r="DF45" s="349">
        <f ca="1">ROUND(INDIRECT(ADDRESS(Данные!$A37,DF$1,1,1,"Данные"), 1),2)</f>
        <v>154.55000000000001</v>
      </c>
      <c r="DG45" s="129">
        <f ca="1">ROUND(INDIRECT(ADDRESS(Данные!$A37,DG$1,1,1,"Данные"), 1),2)</f>
        <v>162.76</v>
      </c>
      <c r="DH45" s="128">
        <f ca="1">(DF45-DF43)*DH$10</f>
        <v>6.0000000000115961</v>
      </c>
      <c r="DI45" s="264">
        <f ca="1">(DG45-DG43)*DH$10</f>
        <v>0</v>
      </c>
      <c r="DJ45" s="349"/>
      <c r="DK45" s="129"/>
      <c r="DL45" s="128"/>
      <c r="DM45" s="264"/>
      <c r="DN45" s="349"/>
      <c r="DO45" s="129"/>
      <c r="DP45" s="128"/>
      <c r="DQ45" s="264"/>
      <c r="DR45" s="349"/>
      <c r="DS45" s="129"/>
      <c r="DT45" s="128"/>
      <c r="DU45" s="264"/>
      <c r="DV45" s="362">
        <f t="shared" ca="1" si="0"/>
        <v>45280.625</v>
      </c>
      <c r="DW45" s="365">
        <f t="shared" ca="1" si="1"/>
        <v>932.60000000118453</v>
      </c>
      <c r="DX45" s="365">
        <f t="shared" ca="1" si="2"/>
        <v>116.20000000005689</v>
      </c>
    </row>
    <row r="46" spans="1:128" x14ac:dyDescent="0.2">
      <c r="A46" s="359">
        <f ca="1">INDIRECT(ADDRESS(Данные!$A38,4,1,1,"Данные"), 1)</f>
        <v>45280.645833333336</v>
      </c>
      <c r="B46" s="349">
        <f ca="1">ROUND(INDIRECT(ADDRESS(Данные!$A38,B$1,1,1,"Данные"), 1),2)</f>
        <v>4812.4399999999996</v>
      </c>
      <c r="C46" s="129">
        <f ca="1">ROUND(INDIRECT(ADDRESS(Данные!$A38,C$1,1,1,"Данные"), 1),2)</f>
        <v>1217.0899999999999</v>
      </c>
      <c r="D46" s="128">
        <f ca="1">(B46-B45)*D$10</f>
        <v>25.999999999839929</v>
      </c>
      <c r="E46" s="264">
        <f ca="1">(C46-C45)*D$10</f>
        <v>1.999999999998181</v>
      </c>
      <c r="F46" s="349">
        <f ca="1">ROUND(INDIRECT(ADDRESS(Данные!$A38,F$1,1,1,"Данные"), 1),2)</f>
        <v>180.83</v>
      </c>
      <c r="G46" s="129">
        <f ca="1">ROUND(INDIRECT(ADDRESS(Данные!$A38,G$1,1,1,"Данные"), 1),2)</f>
        <v>235.1</v>
      </c>
      <c r="H46" s="128">
        <f ca="1">(F46-F45)*H$10</f>
        <v>0</v>
      </c>
      <c r="I46" s="264">
        <f ca="1">(G46-G45)*H$10</f>
        <v>0</v>
      </c>
      <c r="J46" s="349">
        <f ca="1">ROUND(INDIRECT(ADDRESS(Данные!$A38,J$1,1,1,"Данные"), 1),2)</f>
        <v>0</v>
      </c>
      <c r="K46" s="129">
        <f ca="1">ROUND(INDIRECT(ADDRESS(Данные!$A38,K$1,1,1,"Данные"), 1),2)</f>
        <v>0</v>
      </c>
      <c r="L46" s="128">
        <f ca="1">(J46-J45)*L$10</f>
        <v>0</v>
      </c>
      <c r="M46" s="264">
        <f ca="1">(K46-K45)*L$10</f>
        <v>0</v>
      </c>
      <c r="N46" s="349">
        <f ca="1">ROUND(INDIRECT(ADDRESS(Данные!$A38,N$1,1,1,"Данные"), 1),2)</f>
        <v>4027.85</v>
      </c>
      <c r="O46" s="129">
        <f ca="1">ROUND(INDIRECT(ADDRESS(Данные!$A38,O$1,1,1,"Данные"), 1),2)</f>
        <v>2042.41</v>
      </c>
      <c r="P46" s="128">
        <f ca="1">(N46-N45)*P$10</f>
        <v>99.999999999454303</v>
      </c>
      <c r="Q46" s="264">
        <f ca="1">(O46-O45)*P$10</f>
        <v>19.99999999998181</v>
      </c>
      <c r="R46" s="349">
        <f ca="1">ROUND(INDIRECT(ADDRESS(Данные!$A38,R$1,1,1,"Данные"), 1),2)</f>
        <v>5662.9</v>
      </c>
      <c r="S46" s="129">
        <f ca="1">ROUND(INDIRECT(ADDRESS(Данные!$A38,S$1,1,1,"Данные"), 1),2)</f>
        <v>2271.8200000000002</v>
      </c>
      <c r="T46" s="128">
        <f ca="1">(R46-R45)*T$10</f>
        <v>46.799999999711872</v>
      </c>
      <c r="U46" s="264">
        <f ca="1">(S46-S45)*T$10</f>
        <v>10.800000000072032</v>
      </c>
      <c r="V46" s="349">
        <f ca="1">ROUND(INDIRECT(ADDRESS(Данные!$A38,V$1,1,1,"Данные"), 1),2)</f>
        <v>7916.09</v>
      </c>
      <c r="W46" s="129">
        <f ca="1">ROUND(INDIRECT(ADDRESS(Данные!$A38,W$1,1,1,"Данные"), 1),2)</f>
        <v>643.34</v>
      </c>
      <c r="X46" s="128">
        <f ca="1">(V46-V45)*X$10</f>
        <v>90</v>
      </c>
      <c r="Y46" s="264">
        <f ca="1">(W46-W45)*X$10</f>
        <v>3.5999999999967258</v>
      </c>
      <c r="Z46" s="359">
        <f ca="1">INDIRECT(ADDRESS(Данные!$A38,4,1,1,"Данные"), 1)</f>
        <v>45280.645833333336</v>
      </c>
      <c r="AA46" s="349">
        <f ca="1">ROUND(INDIRECT(ADDRESS(Данные!$A38,AA$1,1,1,"Данные"), 1),2)</f>
        <v>0</v>
      </c>
      <c r="AB46" s="129">
        <f ca="1">ROUND(INDIRECT(ADDRESS(Данные!$A38,AB$1,1,1,"Данные"), 1),2)</f>
        <v>0</v>
      </c>
      <c r="AC46" s="128">
        <f ca="1">(AA46-AA45)*AC$10</f>
        <v>0</v>
      </c>
      <c r="AD46" s="264">
        <f ca="1">(AB46-AB45)*AC$10</f>
        <v>0</v>
      </c>
      <c r="AE46" s="349">
        <f ca="1">ROUND(INDIRECT(ADDRESS(Данные!$A38,AE$1,1,1,"Данные"), 1),2)</f>
        <v>0</v>
      </c>
      <c r="AF46" s="129">
        <f ca="1">ROUND(INDIRECT(ADDRESS(Данные!$A38,AF$1,1,1,"Данные"), 1),2)</f>
        <v>0</v>
      </c>
      <c r="AG46" s="128">
        <f ca="1">(AE46-AE45)*AG$10</f>
        <v>0</v>
      </c>
      <c r="AH46" s="264">
        <f ca="1">(AF46-AF45)*AG$10</f>
        <v>0</v>
      </c>
      <c r="AI46" s="349">
        <f ca="1">ROUND(INDIRECT(ADDRESS(Данные!$A38,AI$1,1,1,"Данные"), 1),2)</f>
        <v>16.78</v>
      </c>
      <c r="AJ46" s="129">
        <f ca="1">ROUND(INDIRECT(ADDRESS(Данные!$A38,AJ$1,1,1,"Данные"), 1),2)</f>
        <v>4.21</v>
      </c>
      <c r="AK46" s="128">
        <f ca="1">(AI46-AI45)*AK$10</f>
        <v>0</v>
      </c>
      <c r="AL46" s="264">
        <f ca="1">(AJ46-AJ45)*AK$10</f>
        <v>0</v>
      </c>
      <c r="AM46" s="349">
        <f ca="1">ROUND(INDIRECT(ADDRESS(Данные!$A38,AM$1,1,1,"Данные"), 1),2)</f>
        <v>0</v>
      </c>
      <c r="AN46" s="129">
        <f ca="1">ROUND(INDIRECT(ADDRESS(Данные!$A38,AN$1,1,1,"Данные"), 1),2)</f>
        <v>0</v>
      </c>
      <c r="AO46" s="128">
        <f ca="1">(AM46-AM45)*AO$10</f>
        <v>0</v>
      </c>
      <c r="AP46" s="264">
        <f ca="1">(AN46-AN45)*AO$10</f>
        <v>0</v>
      </c>
      <c r="AQ46" s="349">
        <f ca="1">ROUND(INDIRECT(ADDRESS(Данные!$A38,AQ$1,1,1,"Данные"), 1),2)</f>
        <v>876.32</v>
      </c>
      <c r="AR46" s="129">
        <f ca="1">ROUND(INDIRECT(ADDRESS(Данные!$A38,AR$1,1,1,"Данные"), 1),2)</f>
        <v>65.31</v>
      </c>
      <c r="AS46" s="128">
        <f ca="1">(AQ46-AQ45)*AS$10</f>
        <v>54.000000000019099</v>
      </c>
      <c r="AT46" s="264">
        <f ca="1">(AR46-AR45)*AS$10</f>
        <v>0</v>
      </c>
      <c r="AU46" s="349">
        <f ca="1">ROUND(INDIRECT(ADDRESS(Данные!$A38,AU$1,1,1,"Данные"), 1),2)</f>
        <v>0</v>
      </c>
      <c r="AV46" s="129">
        <f ca="1">ROUND(INDIRECT(ADDRESS(Данные!$A38,AV$1,1,1,"Данные"), 1),2)</f>
        <v>0</v>
      </c>
      <c r="AW46" s="128">
        <f ca="1">(AU46-AU45)*AW$10</f>
        <v>0</v>
      </c>
      <c r="AX46" s="264">
        <f ca="1">(AV46-AV45)*AW$10</f>
        <v>0</v>
      </c>
      <c r="AY46" s="359">
        <f ca="1">INDIRECT(ADDRESS(Данные!$A38,4,1,1,"Данные"), 1)</f>
        <v>45280.645833333336</v>
      </c>
      <c r="AZ46" s="349">
        <f ca="1">ROUND(INDIRECT(ADDRESS(Данные!$A38,AZ$1,1,1,"Данные"), 1),2)</f>
        <v>686.48</v>
      </c>
      <c r="BA46" s="129">
        <f ca="1">ROUND(INDIRECT(ADDRESS(Данные!$A38,BA$1,1,1,"Данные"), 1),2)</f>
        <v>156.52000000000001</v>
      </c>
      <c r="BB46" s="128">
        <f ca="1">(AZ46-AZ45)*BB$10</f>
        <v>5.999999999994543</v>
      </c>
      <c r="BC46" s="264">
        <f ca="1">(BA46-BA45)*BB$10</f>
        <v>0</v>
      </c>
      <c r="BD46" s="349">
        <f ca="1">ROUND(INDIRECT(ADDRESS(Данные!$A38,BD$1,1,1,"Данные"), 1),2)</f>
        <v>455.92</v>
      </c>
      <c r="BE46" s="129">
        <f ca="1">ROUND(INDIRECT(ADDRESS(Данные!$A38,BE$1,1,1,"Данные"), 1),2)</f>
        <v>189.15</v>
      </c>
      <c r="BF46" s="128">
        <f ca="1">(BD46-BD45)*BF$10</f>
        <v>8.0000000000040927</v>
      </c>
      <c r="BG46" s="264">
        <f ca="1">(BE46-BE45)*BF$10</f>
        <v>2.0000000000038654</v>
      </c>
      <c r="BH46" s="349">
        <f ca="1">ROUND(INDIRECT(ADDRESS(Данные!$A38,BH$1,1,1,"Данные"), 1),2)</f>
        <v>1788.08</v>
      </c>
      <c r="BI46" s="129">
        <f ca="1">ROUND(INDIRECT(ADDRESS(Данные!$A38,BI$1,1,1,"Данные"), 1),2)</f>
        <v>1182.44</v>
      </c>
      <c r="BJ46" s="128">
        <f ca="1">(BH46-BH45)*BJ$10</f>
        <v>0</v>
      </c>
      <c r="BK46" s="264">
        <f ca="1">(BI46-BI45)*BJ$10</f>
        <v>0</v>
      </c>
      <c r="BL46" s="349">
        <f ca="1">ROUND(INDIRECT(ADDRESS(Данные!$A38,BL$1,1,1,"Данные"), 1),2)</f>
        <v>658.1</v>
      </c>
      <c r="BM46" s="129">
        <f ca="1">ROUND(INDIRECT(ADDRESS(Данные!$A38,BM$1,1,1,"Данные"), 1),2)</f>
        <v>95.55</v>
      </c>
      <c r="BN46" s="128">
        <f ca="1">(BL46-BL45)*BN$10</f>
        <v>0</v>
      </c>
      <c r="BO46" s="264">
        <f ca="1">(BM46-BM45)*BN$10</f>
        <v>0</v>
      </c>
      <c r="BP46" s="349">
        <f ca="1">ROUND(INDIRECT(ADDRESS(Данные!$A38,BP$1,1,1,"Данные"), 1),2)</f>
        <v>359.59</v>
      </c>
      <c r="BQ46" s="129">
        <f ca="1">ROUND(INDIRECT(ADDRESS(Данные!$A38,BQ$1,1,1,"Данные"), 1),2)</f>
        <v>0</v>
      </c>
      <c r="BR46" s="128">
        <f ca="1">(BP46-BP45)*BR$10</f>
        <v>0</v>
      </c>
      <c r="BS46" s="264">
        <f ca="1">(BQ46-BQ45)*BR$10</f>
        <v>0</v>
      </c>
      <c r="BT46" s="349">
        <f ca="1">ROUND(INDIRECT(ADDRESS(Данные!$A38,BT$1,1,1,"Данные"), 1),2)</f>
        <v>3698.3</v>
      </c>
      <c r="BU46" s="129">
        <f ca="1">ROUND(INDIRECT(ADDRESS(Данные!$A38,BU$1,1,1,"Данные"), 1),2)</f>
        <v>726.83</v>
      </c>
      <c r="BV46" s="128">
        <f ca="1">(BT46-BT45)*BV$10</f>
        <v>0</v>
      </c>
      <c r="BW46" s="264">
        <f ca="1">(BU46-BU45)*BV$10</f>
        <v>0</v>
      </c>
      <c r="BX46" s="359">
        <f ca="1">INDIRECT(ADDRESS(Данные!$A38,4,1,1,"Данные"), 1)</f>
        <v>45280.645833333336</v>
      </c>
      <c r="BY46" s="349">
        <f ca="1">ROUND(INDIRECT(ADDRESS(Данные!$A38,BY$1,1,1,"Данные"), 1),2)</f>
        <v>849.44</v>
      </c>
      <c r="BZ46" s="129">
        <f ca="1">ROUND(INDIRECT(ADDRESS(Данные!$A38,BZ$1,1,1,"Данные"), 1),2)</f>
        <v>553.07000000000005</v>
      </c>
      <c r="CA46" s="128">
        <f ca="1">(BY46-BY45)*CA$10</f>
        <v>0</v>
      </c>
      <c r="CB46" s="264">
        <f ca="1">(BZ46-BZ45)*CA$10</f>
        <v>0</v>
      </c>
      <c r="CC46" s="349">
        <f ca="1">ROUND(INDIRECT(ADDRESS(Данные!$A38,CC$1,1,1,"Данные"), 1),2)</f>
        <v>1000.71</v>
      </c>
      <c r="CD46" s="129">
        <f ca="1">ROUND(INDIRECT(ADDRESS(Данные!$A38,CD$1,1,1,"Данные"), 1),2)</f>
        <v>0</v>
      </c>
      <c r="CE46" s="128">
        <f ca="1">(CC46-CC45)*CE$10</f>
        <v>21.000000000015007</v>
      </c>
      <c r="CF46" s="264">
        <f ca="1">(CD46-CD45)*CE$10</f>
        <v>0</v>
      </c>
      <c r="CG46" s="349">
        <f ca="1">ROUND(INDIRECT(ADDRESS(Данные!$A38,CG$1,1,1,"Данные"), 1),2)</f>
        <v>0</v>
      </c>
      <c r="CH46" s="129">
        <f ca="1">ROUND(INDIRECT(ADDRESS(Данные!$A38,CH$1,1,1,"Данные"), 1),2)</f>
        <v>0</v>
      </c>
      <c r="CI46" s="128">
        <f ca="1">(CG46-CG45)*CI$10</f>
        <v>0</v>
      </c>
      <c r="CJ46" s="264">
        <f ca="1">(CH46-CH45)*CI$10</f>
        <v>0</v>
      </c>
      <c r="CK46" s="349">
        <f ca="1">ROUND(INDIRECT(ADDRESS(Данные!$A38,CK$1,1,1,"Данные"), 1),2)</f>
        <v>168.97</v>
      </c>
      <c r="CL46" s="129">
        <f ca="1">ROUND(INDIRECT(ADDRESS(Данные!$A38,CL$1,1,1,"Данные"), 1),2)</f>
        <v>35.630000000000003</v>
      </c>
      <c r="CM46" s="128">
        <f ca="1">(CK46-CK45)*CM$10</f>
        <v>48.000000000007503</v>
      </c>
      <c r="CN46" s="264">
        <f ca="1">(CL46-CL45)*CM$10</f>
        <v>6.0000000000030695</v>
      </c>
      <c r="CO46" s="349">
        <f ca="1">ROUND(INDIRECT(ADDRESS(Данные!$A38,CO$1,1,1,"Данные"), 1),2)</f>
        <v>0</v>
      </c>
      <c r="CP46" s="129">
        <f ca="1">ROUND(INDIRECT(ADDRESS(Данные!$A38,CP$1,1,1,"Данные"), 1),2)</f>
        <v>0</v>
      </c>
      <c r="CQ46" s="128">
        <f ca="1">(CO46-CO45)*CQ$10</f>
        <v>0</v>
      </c>
      <c r="CR46" s="264">
        <f ca="1">(CP46-CP45)*CQ$10</f>
        <v>0</v>
      </c>
      <c r="CS46" s="349">
        <f ca="1">ROUND(INDIRECT(ADDRESS(Данные!$A38,CS$1,1,1,"Данные"), 1),2)</f>
        <v>21.9</v>
      </c>
      <c r="CT46" s="129">
        <f ca="1">ROUND(INDIRECT(ADDRESS(Данные!$A38,CT$1,1,1,"Данные"), 1),2)</f>
        <v>158.06</v>
      </c>
      <c r="CU46" s="128">
        <f ca="1">(CS46-CS45)*CU$10</f>
        <v>0</v>
      </c>
      <c r="CV46" s="264">
        <f ca="1">(CT46-CT45)*CU$10</f>
        <v>0</v>
      </c>
      <c r="CW46" s="359">
        <f ca="1">INDIRECT(ADDRESS(Данные!$A38,4,1,1,"Данные"), 1)</f>
        <v>45280.645833333336</v>
      </c>
      <c r="CX46" s="349">
        <f ca="1">ROUND(INDIRECT(ADDRESS(Данные!$A38,CX$1,1,1,"Данные"), 1),2)</f>
        <v>302.74</v>
      </c>
      <c r="CY46" s="129">
        <f ca="1">ROUND(INDIRECT(ADDRESS(Данные!$A38,CY$1,1,1,"Данные"), 1),2)</f>
        <v>245.96</v>
      </c>
      <c r="CZ46" s="128">
        <f ca="1">(CX46-CX45)*CZ$10</f>
        <v>27.000000000026603</v>
      </c>
      <c r="DA46" s="264">
        <f ca="1">(CY46-CY45)*CZ$10</f>
        <v>9.0000000000173941</v>
      </c>
      <c r="DB46" s="349">
        <f ca="1">ROUND(INDIRECT(ADDRESS(Данные!$A38,DB$1,1,1,"Данные"), 1),2)</f>
        <v>1203.1400000000001</v>
      </c>
      <c r="DC46" s="129">
        <f ca="1">ROUND(INDIRECT(ADDRESS(Данные!$A38,DC$1,1,1,"Данные"), 1),2)</f>
        <v>304.95999999999998</v>
      </c>
      <c r="DD46" s="128">
        <f ca="1">(DB46-DB45)*DD$10</f>
        <v>11.999999999989086</v>
      </c>
      <c r="DE46" s="264">
        <f ca="1">(DC46-DC45)*DD$10</f>
        <v>0</v>
      </c>
      <c r="DF46" s="349">
        <f ca="1">ROUND(INDIRECT(ADDRESS(Данные!$A38,DF$1,1,1,"Данные"), 1),2)</f>
        <v>154.56</v>
      </c>
      <c r="DG46" s="129">
        <f ca="1">ROUND(INDIRECT(ADDRESS(Данные!$A38,DG$1,1,1,"Данные"), 1),2)</f>
        <v>162.76</v>
      </c>
      <c r="DH46" s="128">
        <f ca="1">(DF46-DF45)*DH$10</f>
        <v>5.999999999994543</v>
      </c>
      <c r="DI46" s="264">
        <f ca="1">(DG46-DG45)*DH$10</f>
        <v>0</v>
      </c>
      <c r="DJ46" s="349"/>
      <c r="DK46" s="129"/>
      <c r="DL46" s="128"/>
      <c r="DM46" s="264"/>
      <c r="DN46" s="349"/>
      <c r="DO46" s="129"/>
      <c r="DP46" s="128"/>
      <c r="DQ46" s="264"/>
      <c r="DR46" s="349"/>
      <c r="DS46" s="129"/>
      <c r="DT46" s="128"/>
      <c r="DU46" s="264"/>
      <c r="DV46" s="362">
        <f t="shared" ca="1" si="0"/>
        <v>45280.645833333336</v>
      </c>
      <c r="DW46" s="365">
        <f t="shared" ca="1" si="1"/>
        <v>444.79999999905658</v>
      </c>
      <c r="DX46" s="365">
        <f t="shared" ca="1" si="2"/>
        <v>53.400000000073078</v>
      </c>
    </row>
    <row r="47" spans="1:128" x14ac:dyDescent="0.2">
      <c r="A47" s="359">
        <f ca="1">INDIRECT(ADDRESS(Данные!$A39,4,1,1,"Данные"), 1)</f>
        <v>45280.666666666664</v>
      </c>
      <c r="B47" s="349">
        <f ca="1">ROUND(INDIRECT(ADDRESS(Данные!$A39,B$1,1,1,"Данные"), 1),2)</f>
        <v>4812.58</v>
      </c>
      <c r="C47" s="129">
        <f ca="1">ROUND(INDIRECT(ADDRESS(Данные!$A39,C$1,1,1,"Данные"), 1),2)</f>
        <v>1217.1099999999999</v>
      </c>
      <c r="D47" s="128">
        <f ca="1">(B47-B45)*D$10</f>
        <v>53.999999999905413</v>
      </c>
      <c r="E47" s="264">
        <f ca="1">(C47-C45)*D$10</f>
        <v>5.999999999994543</v>
      </c>
      <c r="F47" s="349">
        <f ca="1">ROUND(INDIRECT(ADDRESS(Данные!$A39,F$1,1,1,"Данные"), 1),2)</f>
        <v>180.83</v>
      </c>
      <c r="G47" s="129">
        <f ca="1">ROUND(INDIRECT(ADDRESS(Данные!$A39,G$1,1,1,"Данные"), 1),2)</f>
        <v>235.1</v>
      </c>
      <c r="H47" s="128">
        <f ca="1">(F47-F45)*H$10</f>
        <v>0</v>
      </c>
      <c r="I47" s="264">
        <f ca="1">(G47-G45)*H$10</f>
        <v>0</v>
      </c>
      <c r="J47" s="349">
        <f ca="1">ROUND(INDIRECT(ADDRESS(Данные!$A39,J$1,1,1,"Данные"), 1),2)</f>
        <v>0</v>
      </c>
      <c r="K47" s="129">
        <f ca="1">ROUND(INDIRECT(ADDRESS(Данные!$A39,K$1,1,1,"Данные"), 1),2)</f>
        <v>0</v>
      </c>
      <c r="L47" s="128">
        <f ca="1">(J47-J45)*L$10</f>
        <v>0</v>
      </c>
      <c r="M47" s="264">
        <f ca="1">(K47-K45)*L$10</f>
        <v>0</v>
      </c>
      <c r="N47" s="349">
        <f ca="1">ROUND(INDIRECT(ADDRESS(Данные!$A39,N$1,1,1,"Данные"), 1),2)</f>
        <v>4027.9</v>
      </c>
      <c r="O47" s="129">
        <f ca="1">ROUND(INDIRECT(ADDRESS(Данные!$A39,O$1,1,1,"Данные"), 1),2)</f>
        <v>2042.41</v>
      </c>
      <c r="P47" s="128">
        <f ca="1">(N47-N45)*P$10</f>
        <v>199.9999999998181</v>
      </c>
      <c r="Q47" s="264">
        <f ca="1">(O47-O45)*P$10</f>
        <v>19.99999999998181</v>
      </c>
      <c r="R47" s="349">
        <f ca="1">ROUND(INDIRECT(ADDRESS(Данные!$A39,R$1,1,1,"Данные"), 1),2)</f>
        <v>5663.04</v>
      </c>
      <c r="S47" s="129">
        <f ca="1">ROUND(INDIRECT(ADDRESS(Данные!$A39,S$1,1,1,"Данные"), 1),2)</f>
        <v>2271.85</v>
      </c>
      <c r="T47" s="128">
        <f ca="1">(R47-R45)*T$10</f>
        <v>97.199999999829743</v>
      </c>
      <c r="U47" s="264">
        <f ca="1">(S47-S45)*T$10</f>
        <v>21.599999999980355</v>
      </c>
      <c r="V47" s="349">
        <f ca="1">ROUND(INDIRECT(ADDRESS(Данные!$A39,V$1,1,1,"Данные"), 1),2)</f>
        <v>7916.34</v>
      </c>
      <c r="W47" s="129">
        <f ca="1">ROUND(INDIRECT(ADDRESS(Данные!$A39,W$1,1,1,"Данные"), 1),2)</f>
        <v>643.34</v>
      </c>
      <c r="X47" s="128">
        <f ca="1">(V47-V45)*X$10</f>
        <v>180</v>
      </c>
      <c r="Y47" s="264">
        <f ca="1">(W47-W45)*X$10</f>
        <v>3.5999999999967258</v>
      </c>
      <c r="Z47" s="359">
        <f ca="1">INDIRECT(ADDRESS(Данные!$A39,4,1,1,"Данные"), 1)</f>
        <v>45280.666666666664</v>
      </c>
      <c r="AA47" s="349">
        <f ca="1">ROUND(INDIRECT(ADDRESS(Данные!$A39,AA$1,1,1,"Данные"), 1),2)</f>
        <v>0</v>
      </c>
      <c r="AB47" s="129">
        <f ca="1">ROUND(INDIRECT(ADDRESS(Данные!$A39,AB$1,1,1,"Данные"), 1),2)</f>
        <v>0</v>
      </c>
      <c r="AC47" s="128">
        <f ca="1">(AA47-AA45)*AC$10</f>
        <v>0</v>
      </c>
      <c r="AD47" s="264">
        <f ca="1">(AB47-AB45)*AC$10</f>
        <v>0</v>
      </c>
      <c r="AE47" s="349">
        <f ca="1">ROUND(INDIRECT(ADDRESS(Данные!$A39,AE$1,1,1,"Данные"), 1),2)</f>
        <v>0</v>
      </c>
      <c r="AF47" s="129">
        <f ca="1">ROUND(INDIRECT(ADDRESS(Данные!$A39,AF$1,1,1,"Данные"), 1),2)</f>
        <v>0</v>
      </c>
      <c r="AG47" s="128">
        <f ca="1">(AE47-AE45)*AG$10</f>
        <v>0</v>
      </c>
      <c r="AH47" s="264">
        <f ca="1">(AF47-AF45)*AG$10</f>
        <v>0</v>
      </c>
      <c r="AI47" s="349">
        <f ca="1">ROUND(INDIRECT(ADDRESS(Данные!$A39,AI$1,1,1,"Данные"), 1),2)</f>
        <v>16.78</v>
      </c>
      <c r="AJ47" s="129">
        <f ca="1">ROUND(INDIRECT(ADDRESS(Данные!$A39,AJ$1,1,1,"Данные"), 1),2)</f>
        <v>4.21</v>
      </c>
      <c r="AK47" s="128">
        <f ca="1">(AI47-AI45)*AK$10</f>
        <v>0</v>
      </c>
      <c r="AL47" s="264">
        <f ca="1">(AJ47-AJ45)*AK$10</f>
        <v>0</v>
      </c>
      <c r="AM47" s="349">
        <f ca="1">ROUND(INDIRECT(ADDRESS(Данные!$A39,AM$1,1,1,"Данные"), 1),2)</f>
        <v>0</v>
      </c>
      <c r="AN47" s="129">
        <f ca="1">ROUND(INDIRECT(ADDRESS(Данные!$A39,AN$1,1,1,"Данные"), 1),2)</f>
        <v>0</v>
      </c>
      <c r="AO47" s="128">
        <f ca="1">(AM47-AM45)*AO$10</f>
        <v>0</v>
      </c>
      <c r="AP47" s="264">
        <f ca="1">(AN47-AN45)*AO$10</f>
        <v>0</v>
      </c>
      <c r="AQ47" s="349">
        <f ca="1">ROUND(INDIRECT(ADDRESS(Данные!$A39,AQ$1,1,1,"Данные"), 1),2)</f>
        <v>876.4</v>
      </c>
      <c r="AR47" s="129">
        <f ca="1">ROUND(INDIRECT(ADDRESS(Данные!$A39,AR$1,1,1,"Данные"), 1),2)</f>
        <v>65.31</v>
      </c>
      <c r="AS47" s="128">
        <f ca="1">(AQ47-AQ45)*AS$10</f>
        <v>101.99999999997544</v>
      </c>
      <c r="AT47" s="264">
        <f ca="1">(AR47-AR45)*AS$10</f>
        <v>0</v>
      </c>
      <c r="AU47" s="349">
        <f ca="1">ROUND(INDIRECT(ADDRESS(Данные!$A39,AU$1,1,1,"Данные"), 1),2)</f>
        <v>0</v>
      </c>
      <c r="AV47" s="129">
        <f ca="1">ROUND(INDIRECT(ADDRESS(Данные!$A39,AV$1,1,1,"Данные"), 1),2)</f>
        <v>0</v>
      </c>
      <c r="AW47" s="128">
        <f ca="1">(AU47-AU45)*AW$10</f>
        <v>0</v>
      </c>
      <c r="AX47" s="264">
        <f ca="1">(AV47-AV45)*AW$10</f>
        <v>0</v>
      </c>
      <c r="AY47" s="359">
        <f ca="1">INDIRECT(ADDRESS(Данные!$A39,4,1,1,"Данные"), 1)</f>
        <v>45280.666666666664</v>
      </c>
      <c r="AZ47" s="349">
        <f ca="1">ROUND(INDIRECT(ADDRESS(Данные!$A39,AZ$1,1,1,"Данные"), 1),2)</f>
        <v>686.52</v>
      </c>
      <c r="BA47" s="129">
        <f ca="1">ROUND(INDIRECT(ADDRESS(Данные!$A39,BA$1,1,1,"Данные"), 1),2)</f>
        <v>156.53</v>
      </c>
      <c r="BB47" s="128">
        <f ca="1">(AZ47-AZ45)*BB$10</f>
        <v>13.999999999987267</v>
      </c>
      <c r="BC47" s="264">
        <f ca="1">(BA47-BA45)*BB$10</f>
        <v>1.999999999998181</v>
      </c>
      <c r="BD47" s="349">
        <f ca="1">ROUND(INDIRECT(ADDRESS(Данные!$A39,BD$1,1,1,"Данные"), 1),2)</f>
        <v>455.96</v>
      </c>
      <c r="BE47" s="129">
        <f ca="1">ROUND(INDIRECT(ADDRESS(Данные!$A39,BE$1,1,1,"Данные"), 1),2)</f>
        <v>189.16</v>
      </c>
      <c r="BF47" s="128">
        <f ca="1">(BD47-BD45)*BF$10</f>
        <v>15.999999999996817</v>
      </c>
      <c r="BG47" s="264">
        <f ca="1">(BE47-BE45)*BF$10</f>
        <v>4.0000000000020464</v>
      </c>
      <c r="BH47" s="349">
        <f ca="1">ROUND(INDIRECT(ADDRESS(Данные!$A39,BH$1,1,1,"Данные"), 1),2)</f>
        <v>1788.08</v>
      </c>
      <c r="BI47" s="129">
        <f ca="1">ROUND(INDIRECT(ADDRESS(Данные!$A39,BI$1,1,1,"Данные"), 1),2)</f>
        <v>1182.44</v>
      </c>
      <c r="BJ47" s="128">
        <f ca="1">(BH47-BH45)*BJ$10</f>
        <v>0</v>
      </c>
      <c r="BK47" s="264">
        <f ca="1">(BI47-BI45)*BJ$10</f>
        <v>0</v>
      </c>
      <c r="BL47" s="349">
        <f ca="1">ROUND(INDIRECT(ADDRESS(Данные!$A39,BL$1,1,1,"Данные"), 1),2)</f>
        <v>658.1</v>
      </c>
      <c r="BM47" s="129">
        <f ca="1">ROUND(INDIRECT(ADDRESS(Данные!$A39,BM$1,1,1,"Данные"), 1),2)</f>
        <v>95.55</v>
      </c>
      <c r="BN47" s="128">
        <f ca="1">(BL47-BL45)*BN$10</f>
        <v>0</v>
      </c>
      <c r="BO47" s="264">
        <f ca="1">(BM47-BM45)*BN$10</f>
        <v>0</v>
      </c>
      <c r="BP47" s="349">
        <f ca="1">ROUND(INDIRECT(ADDRESS(Данные!$A39,BP$1,1,1,"Данные"), 1),2)</f>
        <v>359.59</v>
      </c>
      <c r="BQ47" s="129">
        <f ca="1">ROUND(INDIRECT(ADDRESS(Данные!$A39,BQ$1,1,1,"Данные"), 1),2)</f>
        <v>0</v>
      </c>
      <c r="BR47" s="128">
        <f ca="1">(BP47-BP45)*BR$10</f>
        <v>0</v>
      </c>
      <c r="BS47" s="264">
        <f ca="1">(BQ47-BQ45)*BR$10</f>
        <v>0</v>
      </c>
      <c r="BT47" s="349">
        <f ca="1">ROUND(INDIRECT(ADDRESS(Данные!$A39,BT$1,1,1,"Данные"), 1),2)</f>
        <v>3698.3</v>
      </c>
      <c r="BU47" s="129">
        <f ca="1">ROUND(INDIRECT(ADDRESS(Данные!$A39,BU$1,1,1,"Данные"), 1),2)</f>
        <v>726.83</v>
      </c>
      <c r="BV47" s="128">
        <f ca="1">(BT47-BT45)*BV$10</f>
        <v>0</v>
      </c>
      <c r="BW47" s="264">
        <f ca="1">(BU47-BU45)*BV$10</f>
        <v>0</v>
      </c>
      <c r="BX47" s="359">
        <f ca="1">INDIRECT(ADDRESS(Данные!$A39,4,1,1,"Данные"), 1)</f>
        <v>45280.666666666664</v>
      </c>
      <c r="BY47" s="349">
        <f ca="1">ROUND(INDIRECT(ADDRESS(Данные!$A39,BY$1,1,1,"Данные"), 1),2)</f>
        <v>849.44</v>
      </c>
      <c r="BZ47" s="129">
        <f ca="1">ROUND(INDIRECT(ADDRESS(Данные!$A39,BZ$1,1,1,"Данные"), 1),2)</f>
        <v>553.07000000000005</v>
      </c>
      <c r="CA47" s="128">
        <f ca="1">(BY47-BY45)*CA$10</f>
        <v>0</v>
      </c>
      <c r="CB47" s="264">
        <f ca="1">(BZ47-BZ45)*CA$10</f>
        <v>0</v>
      </c>
      <c r="CC47" s="349">
        <f ca="1">ROUND(INDIRECT(ADDRESS(Данные!$A39,CC$1,1,1,"Данные"), 1),2)</f>
        <v>1000.77</v>
      </c>
      <c r="CD47" s="129">
        <f ca="1">ROUND(INDIRECT(ADDRESS(Данные!$A39,CD$1,1,1,"Данные"), 1),2)</f>
        <v>0</v>
      </c>
      <c r="CE47" s="128">
        <f ca="1">(CC47-CC45)*CE$10</f>
        <v>38.999999999998636</v>
      </c>
      <c r="CF47" s="264">
        <f ca="1">(CD47-CD45)*CE$10</f>
        <v>0</v>
      </c>
      <c r="CG47" s="349">
        <f ca="1">ROUND(INDIRECT(ADDRESS(Данные!$A39,CG$1,1,1,"Данные"), 1),2)</f>
        <v>0</v>
      </c>
      <c r="CH47" s="129">
        <f ca="1">ROUND(INDIRECT(ADDRESS(Данные!$A39,CH$1,1,1,"Данные"), 1),2)</f>
        <v>0</v>
      </c>
      <c r="CI47" s="128">
        <f ca="1">(CG47-CG45)*CI$10</f>
        <v>0</v>
      </c>
      <c r="CJ47" s="264">
        <f ca="1">(CH47-CH45)*CI$10</f>
        <v>0</v>
      </c>
      <c r="CK47" s="349">
        <f ca="1">ROUND(INDIRECT(ADDRESS(Данные!$A39,CK$1,1,1,"Данные"), 1),2)</f>
        <v>169.05</v>
      </c>
      <c r="CL47" s="129">
        <f ca="1">ROUND(INDIRECT(ADDRESS(Данные!$A39,CL$1,1,1,"Данные"), 1),2)</f>
        <v>35.64</v>
      </c>
      <c r="CM47" s="128">
        <f ca="1">(CK47-CK45)*CM$10</f>
        <v>96.000000000015007</v>
      </c>
      <c r="CN47" s="264">
        <f ca="1">(CL47-CL45)*CM$10</f>
        <v>12.000000000001876</v>
      </c>
      <c r="CO47" s="349">
        <f ca="1">ROUND(INDIRECT(ADDRESS(Данные!$A39,CO$1,1,1,"Данные"), 1),2)</f>
        <v>0</v>
      </c>
      <c r="CP47" s="129">
        <f ca="1">ROUND(INDIRECT(ADDRESS(Данные!$A39,CP$1,1,1,"Данные"), 1),2)</f>
        <v>0</v>
      </c>
      <c r="CQ47" s="128">
        <f ca="1">(CO47-CO45)*CQ$10</f>
        <v>0</v>
      </c>
      <c r="CR47" s="264">
        <f ca="1">(CP47-CP45)*CQ$10</f>
        <v>0</v>
      </c>
      <c r="CS47" s="349">
        <f ca="1">ROUND(INDIRECT(ADDRESS(Данные!$A39,CS$1,1,1,"Данные"), 1),2)</f>
        <v>21.9</v>
      </c>
      <c r="CT47" s="129">
        <f ca="1">ROUND(INDIRECT(ADDRESS(Данные!$A39,CT$1,1,1,"Данные"), 1),2)</f>
        <v>158.06</v>
      </c>
      <c r="CU47" s="128">
        <f ca="1">(CS47-CS45)*CU$10</f>
        <v>0</v>
      </c>
      <c r="CV47" s="264">
        <f ca="1">(CT47-CT45)*CU$10</f>
        <v>0</v>
      </c>
      <c r="CW47" s="359">
        <f ca="1">INDIRECT(ADDRESS(Данные!$A39,4,1,1,"Данные"), 1)</f>
        <v>45280.666666666664</v>
      </c>
      <c r="CX47" s="349">
        <f ca="1">ROUND(INDIRECT(ADDRESS(Данные!$A39,CX$1,1,1,"Данные"), 1),2)</f>
        <v>302.77999999999997</v>
      </c>
      <c r="CY47" s="129">
        <f ca="1">ROUND(INDIRECT(ADDRESS(Данные!$A39,CY$1,1,1,"Данные"), 1),2)</f>
        <v>245.98</v>
      </c>
      <c r="CZ47" s="128">
        <f ca="1">(CX47-CX45)*CZ$10</f>
        <v>62.999999999993861</v>
      </c>
      <c r="DA47" s="264">
        <f ca="1">(CY47-CY45)*CZ$10</f>
        <v>27.000000000001023</v>
      </c>
      <c r="DB47" s="349">
        <f ca="1">ROUND(INDIRECT(ADDRESS(Данные!$A39,DB$1,1,1,"Данные"), 1),2)</f>
        <v>1203.1600000000001</v>
      </c>
      <c r="DC47" s="129">
        <f ca="1">ROUND(INDIRECT(ADDRESS(Данные!$A39,DC$1,1,1,"Данные"), 1),2)</f>
        <v>304.95999999999998</v>
      </c>
      <c r="DD47" s="128">
        <f ca="1">(DB47-DB45)*DD$10</f>
        <v>35.999999999967258</v>
      </c>
      <c r="DE47" s="264">
        <f ca="1">(DC47-DC45)*DD$10</f>
        <v>0</v>
      </c>
      <c r="DF47" s="349">
        <f ca="1">ROUND(INDIRECT(ADDRESS(Данные!$A39,DF$1,1,1,"Данные"), 1),2)</f>
        <v>154.57</v>
      </c>
      <c r="DG47" s="129">
        <f ca="1">ROUND(INDIRECT(ADDRESS(Данные!$A39,DG$1,1,1,"Данные"), 1),2)</f>
        <v>162.76</v>
      </c>
      <c r="DH47" s="128">
        <f ca="1">(DF47-DF45)*DH$10</f>
        <v>11.999999999989086</v>
      </c>
      <c r="DI47" s="264">
        <f ca="1">(DG47-DG45)*DH$10</f>
        <v>0</v>
      </c>
      <c r="DJ47" s="349"/>
      <c r="DK47" s="129"/>
      <c r="DL47" s="128"/>
      <c r="DM47" s="264"/>
      <c r="DN47" s="349"/>
      <c r="DO47" s="129"/>
      <c r="DP47" s="128"/>
      <c r="DQ47" s="264"/>
      <c r="DR47" s="349"/>
      <c r="DS47" s="129"/>
      <c r="DT47" s="128"/>
      <c r="DU47" s="264"/>
      <c r="DV47" s="362">
        <f t="shared" ca="1" si="0"/>
        <v>45280.666666666664</v>
      </c>
      <c r="DW47" s="365">
        <f t="shared" ca="1" si="1"/>
        <v>909.19999999947663</v>
      </c>
      <c r="DX47" s="365">
        <f t="shared" ca="1" si="2"/>
        <v>96.19999999995656</v>
      </c>
    </row>
    <row r="48" spans="1:128" x14ac:dyDescent="0.2">
      <c r="A48" s="359">
        <f ca="1">INDIRECT(ADDRESS(Данные!$A40,4,1,1,"Данные"), 1)</f>
        <v>45280.6875</v>
      </c>
      <c r="B48" s="349">
        <f ca="1">ROUND(INDIRECT(ADDRESS(Данные!$A40,B$1,1,1,"Данные"), 1),2)</f>
        <v>4812.7299999999996</v>
      </c>
      <c r="C48" s="129">
        <f ca="1">ROUND(INDIRECT(ADDRESS(Данные!$A40,C$1,1,1,"Данные"), 1),2)</f>
        <v>1217.1300000000001</v>
      </c>
      <c r="D48" s="128">
        <f ca="1">(B48-B47)*D$10</f>
        <v>29.99999999992724</v>
      </c>
      <c r="E48" s="264">
        <f ca="1">(C48-C47)*D$10</f>
        <v>4.0000000000418368</v>
      </c>
      <c r="F48" s="349">
        <f ca="1">ROUND(INDIRECT(ADDRESS(Данные!$A40,F$1,1,1,"Данные"), 1),2)</f>
        <v>180.83</v>
      </c>
      <c r="G48" s="129">
        <f ca="1">ROUND(INDIRECT(ADDRESS(Данные!$A40,G$1,1,1,"Данные"), 1),2)</f>
        <v>235.1</v>
      </c>
      <c r="H48" s="128">
        <f ca="1">(F48-F47)*H$10</f>
        <v>0</v>
      </c>
      <c r="I48" s="264">
        <f ca="1">(G48-G47)*H$10</f>
        <v>0</v>
      </c>
      <c r="J48" s="349">
        <f ca="1">ROUND(INDIRECT(ADDRESS(Данные!$A40,J$1,1,1,"Данные"), 1),2)</f>
        <v>0</v>
      </c>
      <c r="K48" s="129">
        <f ca="1">ROUND(INDIRECT(ADDRESS(Данные!$A40,K$1,1,1,"Данные"), 1),2)</f>
        <v>0</v>
      </c>
      <c r="L48" s="128">
        <f ca="1">(J48-J47)*L$10</f>
        <v>0</v>
      </c>
      <c r="M48" s="264">
        <f ca="1">(K48-K47)*L$10</f>
        <v>0</v>
      </c>
      <c r="N48" s="349">
        <f ca="1">ROUND(INDIRECT(ADDRESS(Данные!$A40,N$1,1,1,"Данные"), 1),2)</f>
        <v>4027.95</v>
      </c>
      <c r="O48" s="129">
        <f ca="1">ROUND(INDIRECT(ADDRESS(Данные!$A40,O$1,1,1,"Данные"), 1),2)</f>
        <v>2042.42</v>
      </c>
      <c r="P48" s="128">
        <f ca="1">(N48-N47)*P$10</f>
        <v>99.999999999454303</v>
      </c>
      <c r="Q48" s="264">
        <f ca="1">(O48-O47)*P$10</f>
        <v>19.99999999998181</v>
      </c>
      <c r="R48" s="349">
        <f ca="1">ROUND(INDIRECT(ADDRESS(Данные!$A40,R$1,1,1,"Данные"), 1),2)</f>
        <v>5663.17</v>
      </c>
      <c r="S48" s="129">
        <f ca="1">ROUND(INDIRECT(ADDRESS(Данные!$A40,S$1,1,1,"Данные"), 1),2)</f>
        <v>2271.88</v>
      </c>
      <c r="T48" s="128">
        <f ca="1">(R48-R47)*T$10</f>
        <v>46.80000000003929</v>
      </c>
      <c r="U48" s="264">
        <f ca="1">(S48-S47)*T$10</f>
        <v>10.800000000072032</v>
      </c>
      <c r="V48" s="349">
        <f ca="1">ROUND(INDIRECT(ADDRESS(Данные!$A40,V$1,1,1,"Данные"), 1),2)</f>
        <v>7916.58</v>
      </c>
      <c r="W48" s="129">
        <f ca="1">ROUND(INDIRECT(ADDRESS(Данные!$A40,W$1,1,1,"Данные"), 1),2)</f>
        <v>643.35</v>
      </c>
      <c r="X48" s="128">
        <f ca="1">(V48-V47)*X$10</f>
        <v>86.39999999992142</v>
      </c>
      <c r="Y48" s="264">
        <f ca="1">(W48-W47)*X$10</f>
        <v>3.5999999999967258</v>
      </c>
      <c r="Z48" s="359">
        <f ca="1">INDIRECT(ADDRESS(Данные!$A40,4,1,1,"Данные"), 1)</f>
        <v>45280.6875</v>
      </c>
      <c r="AA48" s="349">
        <f ca="1">ROUND(INDIRECT(ADDRESS(Данные!$A40,AA$1,1,1,"Данные"), 1),2)</f>
        <v>0</v>
      </c>
      <c r="AB48" s="129">
        <f ca="1">ROUND(INDIRECT(ADDRESS(Данные!$A40,AB$1,1,1,"Данные"), 1),2)</f>
        <v>0</v>
      </c>
      <c r="AC48" s="128">
        <f ca="1">(AA48-AA47)*AC$10</f>
        <v>0</v>
      </c>
      <c r="AD48" s="264">
        <f ca="1">(AB48-AB47)*AC$10</f>
        <v>0</v>
      </c>
      <c r="AE48" s="349">
        <f ca="1">ROUND(INDIRECT(ADDRESS(Данные!$A40,AE$1,1,1,"Данные"), 1),2)</f>
        <v>0</v>
      </c>
      <c r="AF48" s="129">
        <f ca="1">ROUND(INDIRECT(ADDRESS(Данные!$A40,AF$1,1,1,"Данные"), 1),2)</f>
        <v>0</v>
      </c>
      <c r="AG48" s="128">
        <f ca="1">(AE48-AE47)*AG$10</f>
        <v>0</v>
      </c>
      <c r="AH48" s="264">
        <f ca="1">(AF48-AF47)*AG$10</f>
        <v>0</v>
      </c>
      <c r="AI48" s="349">
        <f ca="1">ROUND(INDIRECT(ADDRESS(Данные!$A40,AI$1,1,1,"Данные"), 1),2)</f>
        <v>16.78</v>
      </c>
      <c r="AJ48" s="129">
        <f ca="1">ROUND(INDIRECT(ADDRESS(Данные!$A40,AJ$1,1,1,"Данные"), 1),2)</f>
        <v>4.21</v>
      </c>
      <c r="AK48" s="128">
        <f ca="1">(AI48-AI47)*AK$10</f>
        <v>0</v>
      </c>
      <c r="AL48" s="264">
        <f ca="1">(AJ48-AJ47)*AK$10</f>
        <v>0</v>
      </c>
      <c r="AM48" s="349">
        <f ca="1">ROUND(INDIRECT(ADDRESS(Данные!$A40,AM$1,1,1,"Данные"), 1),2)</f>
        <v>0</v>
      </c>
      <c r="AN48" s="129">
        <f ca="1">ROUND(INDIRECT(ADDRESS(Данные!$A40,AN$1,1,1,"Данные"), 1),2)</f>
        <v>0</v>
      </c>
      <c r="AO48" s="128">
        <f ca="1">(AM48-AM47)*AO$10</f>
        <v>0</v>
      </c>
      <c r="AP48" s="264">
        <f ca="1">(AN48-AN47)*AO$10</f>
        <v>0</v>
      </c>
      <c r="AQ48" s="349">
        <f ca="1">ROUND(INDIRECT(ADDRESS(Данные!$A40,AQ$1,1,1,"Данные"), 1),2)</f>
        <v>876.48</v>
      </c>
      <c r="AR48" s="129">
        <f ca="1">ROUND(INDIRECT(ADDRESS(Данные!$A40,AR$1,1,1,"Данные"), 1),2)</f>
        <v>65.31</v>
      </c>
      <c r="AS48" s="128">
        <f ca="1">(AQ48-AQ47)*AS$10</f>
        <v>48.000000000024556</v>
      </c>
      <c r="AT48" s="264">
        <f ca="1">(AR48-AR47)*AS$10</f>
        <v>0</v>
      </c>
      <c r="AU48" s="349">
        <f ca="1">ROUND(INDIRECT(ADDRESS(Данные!$A40,AU$1,1,1,"Данные"), 1),2)</f>
        <v>0</v>
      </c>
      <c r="AV48" s="129">
        <f ca="1">ROUND(INDIRECT(ADDRESS(Данные!$A40,AV$1,1,1,"Данные"), 1),2)</f>
        <v>0</v>
      </c>
      <c r="AW48" s="128">
        <f ca="1">(AU48-AU47)*AW$10</f>
        <v>0</v>
      </c>
      <c r="AX48" s="264">
        <f ca="1">(AV48-AV47)*AW$10</f>
        <v>0</v>
      </c>
      <c r="AY48" s="359">
        <f ca="1">INDIRECT(ADDRESS(Данные!$A40,4,1,1,"Данные"), 1)</f>
        <v>45280.6875</v>
      </c>
      <c r="AZ48" s="349">
        <f ca="1">ROUND(INDIRECT(ADDRESS(Данные!$A40,AZ$1,1,1,"Данные"), 1),2)</f>
        <v>686.55</v>
      </c>
      <c r="BA48" s="129">
        <f ca="1">ROUND(INDIRECT(ADDRESS(Данные!$A40,BA$1,1,1,"Данные"), 1),2)</f>
        <v>156.53</v>
      </c>
      <c r="BB48" s="128">
        <f ca="1">(AZ48-AZ47)*BB$10</f>
        <v>5.999999999994543</v>
      </c>
      <c r="BC48" s="264">
        <f ca="1">(BA48-BA47)*BB$10</f>
        <v>0</v>
      </c>
      <c r="BD48" s="349">
        <f ca="1">ROUND(INDIRECT(ADDRESS(Данные!$A40,BD$1,1,1,"Данные"), 1),2)</f>
        <v>456</v>
      </c>
      <c r="BE48" s="129">
        <f ca="1">ROUND(INDIRECT(ADDRESS(Данные!$A40,BE$1,1,1,"Данные"), 1),2)</f>
        <v>189.17</v>
      </c>
      <c r="BF48" s="128">
        <f ca="1">(BD48-BD47)*BF$10</f>
        <v>8.0000000000040927</v>
      </c>
      <c r="BG48" s="264">
        <f ca="1">(BE48-BE47)*BF$10</f>
        <v>1.999999999998181</v>
      </c>
      <c r="BH48" s="349">
        <f ca="1">ROUND(INDIRECT(ADDRESS(Данные!$A40,BH$1,1,1,"Данные"), 1),2)</f>
        <v>1788.08</v>
      </c>
      <c r="BI48" s="129">
        <f ca="1">ROUND(INDIRECT(ADDRESS(Данные!$A40,BI$1,1,1,"Данные"), 1),2)</f>
        <v>1182.44</v>
      </c>
      <c r="BJ48" s="128">
        <f ca="1">(BH48-BH47)*BJ$10</f>
        <v>0</v>
      </c>
      <c r="BK48" s="264">
        <f ca="1">(BI48-BI47)*BJ$10</f>
        <v>0</v>
      </c>
      <c r="BL48" s="349">
        <f ca="1">ROUND(INDIRECT(ADDRESS(Данные!$A40,BL$1,1,1,"Данные"), 1),2)</f>
        <v>658.1</v>
      </c>
      <c r="BM48" s="129">
        <f ca="1">ROUND(INDIRECT(ADDRESS(Данные!$A40,BM$1,1,1,"Данные"), 1),2)</f>
        <v>95.55</v>
      </c>
      <c r="BN48" s="128">
        <f ca="1">(BL48-BL47)*BN$10</f>
        <v>0</v>
      </c>
      <c r="BO48" s="264">
        <f ca="1">(BM48-BM47)*BN$10</f>
        <v>0</v>
      </c>
      <c r="BP48" s="349">
        <f ca="1">ROUND(INDIRECT(ADDRESS(Данные!$A40,BP$1,1,1,"Данные"), 1),2)</f>
        <v>359.59</v>
      </c>
      <c r="BQ48" s="129">
        <f ca="1">ROUND(INDIRECT(ADDRESS(Данные!$A40,BQ$1,1,1,"Данные"), 1),2)</f>
        <v>0</v>
      </c>
      <c r="BR48" s="128">
        <f ca="1">(BP48-BP47)*BR$10</f>
        <v>0</v>
      </c>
      <c r="BS48" s="264">
        <f ca="1">(BQ48-BQ47)*BR$10</f>
        <v>0</v>
      </c>
      <c r="BT48" s="349">
        <f ca="1">ROUND(INDIRECT(ADDRESS(Данные!$A40,BT$1,1,1,"Данные"), 1),2)</f>
        <v>3698.3</v>
      </c>
      <c r="BU48" s="129">
        <f ca="1">ROUND(INDIRECT(ADDRESS(Данные!$A40,BU$1,1,1,"Данные"), 1),2)</f>
        <v>726.83</v>
      </c>
      <c r="BV48" s="128">
        <f ca="1">(BT48-BT47)*BV$10</f>
        <v>0</v>
      </c>
      <c r="BW48" s="264">
        <f ca="1">(BU48-BU47)*BV$10</f>
        <v>0</v>
      </c>
      <c r="BX48" s="359">
        <f ca="1">INDIRECT(ADDRESS(Данные!$A40,4,1,1,"Данные"), 1)</f>
        <v>45280.6875</v>
      </c>
      <c r="BY48" s="349">
        <f ca="1">ROUND(INDIRECT(ADDRESS(Данные!$A40,BY$1,1,1,"Данные"), 1),2)</f>
        <v>849.44</v>
      </c>
      <c r="BZ48" s="129">
        <f ca="1">ROUND(INDIRECT(ADDRESS(Данные!$A40,BZ$1,1,1,"Данные"), 1),2)</f>
        <v>553.07000000000005</v>
      </c>
      <c r="CA48" s="128">
        <f ca="1">(BY48-BY47)*CA$10</f>
        <v>0</v>
      </c>
      <c r="CB48" s="264">
        <f ca="1">(BZ48-BZ47)*CA$10</f>
        <v>0</v>
      </c>
      <c r="CC48" s="349">
        <f ca="1">ROUND(INDIRECT(ADDRESS(Данные!$A40,CC$1,1,1,"Данные"), 1),2)</f>
        <v>1000.83</v>
      </c>
      <c r="CD48" s="129">
        <f ca="1">ROUND(INDIRECT(ADDRESS(Данные!$A40,CD$1,1,1,"Данные"), 1),2)</f>
        <v>0</v>
      </c>
      <c r="CE48" s="128">
        <f ca="1">(CC48-CC47)*CE$10</f>
        <v>18.000000000017735</v>
      </c>
      <c r="CF48" s="264">
        <f ca="1">(CD48-CD47)*CE$10</f>
        <v>0</v>
      </c>
      <c r="CG48" s="349">
        <f ca="1">ROUND(INDIRECT(ADDRESS(Данные!$A40,CG$1,1,1,"Данные"), 1),2)</f>
        <v>0</v>
      </c>
      <c r="CH48" s="129">
        <f ca="1">ROUND(INDIRECT(ADDRESS(Данные!$A40,CH$1,1,1,"Данные"), 1),2)</f>
        <v>0</v>
      </c>
      <c r="CI48" s="128">
        <f ca="1">(CG48-CG47)*CI$10</f>
        <v>0</v>
      </c>
      <c r="CJ48" s="264">
        <f ca="1">(CH48-CH47)*CI$10</f>
        <v>0</v>
      </c>
      <c r="CK48" s="349">
        <f ca="1">ROUND(INDIRECT(ADDRESS(Данные!$A40,CK$1,1,1,"Данные"), 1),2)</f>
        <v>169.13</v>
      </c>
      <c r="CL48" s="129">
        <f ca="1">ROUND(INDIRECT(ADDRESS(Данные!$A40,CL$1,1,1,"Данные"), 1),2)</f>
        <v>35.65</v>
      </c>
      <c r="CM48" s="128">
        <f ca="1">(CK48-CK47)*CM$10</f>
        <v>47.99999999999045</v>
      </c>
      <c r="CN48" s="264">
        <f ca="1">(CL48-CL47)*CM$10</f>
        <v>5.9999999999988063</v>
      </c>
      <c r="CO48" s="349">
        <f ca="1">ROUND(INDIRECT(ADDRESS(Данные!$A40,CO$1,1,1,"Данные"), 1),2)</f>
        <v>0</v>
      </c>
      <c r="CP48" s="129">
        <f ca="1">ROUND(INDIRECT(ADDRESS(Данные!$A40,CP$1,1,1,"Данные"), 1),2)</f>
        <v>0</v>
      </c>
      <c r="CQ48" s="128">
        <f ca="1">(CO48-CO47)*CQ$10</f>
        <v>0</v>
      </c>
      <c r="CR48" s="264">
        <f ca="1">(CP48-CP47)*CQ$10</f>
        <v>0</v>
      </c>
      <c r="CS48" s="349">
        <f ca="1">ROUND(INDIRECT(ADDRESS(Данные!$A40,CS$1,1,1,"Данные"), 1),2)</f>
        <v>21.9</v>
      </c>
      <c r="CT48" s="129">
        <f ca="1">ROUND(INDIRECT(ADDRESS(Данные!$A40,CT$1,1,1,"Данные"), 1),2)</f>
        <v>158.06</v>
      </c>
      <c r="CU48" s="128">
        <f ca="1">(CS48-CS47)*CU$10</f>
        <v>0</v>
      </c>
      <c r="CV48" s="264">
        <f ca="1">(CT48-CT47)*CU$10</f>
        <v>0</v>
      </c>
      <c r="CW48" s="359">
        <f ca="1">INDIRECT(ADDRESS(Данные!$A40,4,1,1,"Данные"), 1)</f>
        <v>45280.6875</v>
      </c>
      <c r="CX48" s="349">
        <f ca="1">ROUND(INDIRECT(ADDRESS(Данные!$A40,CX$1,1,1,"Данные"), 1),2)</f>
        <v>302.82</v>
      </c>
      <c r="CY48" s="129">
        <f ca="1">ROUND(INDIRECT(ADDRESS(Данные!$A40,CY$1,1,1,"Данные"), 1),2)</f>
        <v>246.01</v>
      </c>
      <c r="CZ48" s="128">
        <f ca="1">(CX48-CX47)*CZ$10</f>
        <v>36.000000000018417</v>
      </c>
      <c r="DA48" s="264">
        <f ca="1">(CY48-CY47)*CZ$10</f>
        <v>27.000000000001023</v>
      </c>
      <c r="DB48" s="349">
        <f ca="1">ROUND(INDIRECT(ADDRESS(Данные!$A40,DB$1,1,1,"Данные"), 1),2)</f>
        <v>1203.17</v>
      </c>
      <c r="DC48" s="129">
        <f ca="1">ROUND(INDIRECT(ADDRESS(Данные!$A40,DC$1,1,1,"Данные"), 1),2)</f>
        <v>304.95999999999998</v>
      </c>
      <c r="DD48" s="128">
        <f ca="1">(DB48-DB47)*DD$10</f>
        <v>11.999999999989086</v>
      </c>
      <c r="DE48" s="264">
        <f ca="1">(DC48-DC47)*DD$10</f>
        <v>0</v>
      </c>
      <c r="DF48" s="349">
        <f ca="1">ROUND(INDIRECT(ADDRESS(Данные!$A40,DF$1,1,1,"Данные"), 1),2)</f>
        <v>154.58000000000001</v>
      </c>
      <c r="DG48" s="129">
        <f ca="1">ROUND(INDIRECT(ADDRESS(Данные!$A40,DG$1,1,1,"Данные"), 1),2)</f>
        <v>162.76</v>
      </c>
      <c r="DH48" s="128">
        <f ca="1">(DF48-DF47)*DH$10</f>
        <v>6.0000000000115961</v>
      </c>
      <c r="DI48" s="264">
        <f ca="1">(DG48-DG47)*DH$10</f>
        <v>0</v>
      </c>
      <c r="DJ48" s="349"/>
      <c r="DK48" s="129"/>
      <c r="DL48" s="128"/>
      <c r="DM48" s="264"/>
      <c r="DN48" s="349"/>
      <c r="DO48" s="129"/>
      <c r="DP48" s="128"/>
      <c r="DQ48" s="264"/>
      <c r="DR48" s="349"/>
      <c r="DS48" s="129"/>
      <c r="DT48" s="128"/>
      <c r="DU48" s="264"/>
      <c r="DV48" s="362">
        <f t="shared" ca="1" si="0"/>
        <v>45280.6875</v>
      </c>
      <c r="DW48" s="365">
        <f t="shared" ca="1" si="1"/>
        <v>445.19999999939273</v>
      </c>
      <c r="DX48" s="365">
        <f t="shared" ca="1" si="2"/>
        <v>73.400000000090415</v>
      </c>
    </row>
    <row r="49" spans="1:128" x14ac:dyDescent="0.2">
      <c r="A49" s="359">
        <f ca="1">INDIRECT(ADDRESS(Данные!$A41,4,1,1,"Данные"), 1)</f>
        <v>45280.708333333336</v>
      </c>
      <c r="B49" s="349">
        <f ca="1">ROUND(INDIRECT(ADDRESS(Данные!$A41,B$1,1,1,"Данные"), 1),2)</f>
        <v>4812.87</v>
      </c>
      <c r="C49" s="129">
        <f ca="1">ROUND(INDIRECT(ADDRESS(Данные!$A41,C$1,1,1,"Данные"), 1),2)</f>
        <v>1217.1500000000001</v>
      </c>
      <c r="D49" s="128">
        <f ca="1">(B49-B47)*D$10</f>
        <v>57.999999999992724</v>
      </c>
      <c r="E49" s="264">
        <f ca="1">(C49-C47)*D$10</f>
        <v>8.0000000000381988</v>
      </c>
      <c r="F49" s="349">
        <f ca="1">ROUND(INDIRECT(ADDRESS(Данные!$A41,F$1,1,1,"Данные"), 1),2)</f>
        <v>180.83</v>
      </c>
      <c r="G49" s="129">
        <f ca="1">ROUND(INDIRECT(ADDRESS(Данные!$A41,G$1,1,1,"Данные"), 1),2)</f>
        <v>235.1</v>
      </c>
      <c r="H49" s="128">
        <f ca="1">(F49-F47)*H$10</f>
        <v>0</v>
      </c>
      <c r="I49" s="264">
        <f ca="1">(G49-G47)*H$10</f>
        <v>0</v>
      </c>
      <c r="J49" s="349">
        <f ca="1">ROUND(INDIRECT(ADDRESS(Данные!$A41,J$1,1,1,"Данные"), 1),2)</f>
        <v>0</v>
      </c>
      <c r="K49" s="129">
        <f ca="1">ROUND(INDIRECT(ADDRESS(Данные!$A41,K$1,1,1,"Данные"), 1),2)</f>
        <v>0</v>
      </c>
      <c r="L49" s="128">
        <f ca="1">(J49-J47)*L$10</f>
        <v>0</v>
      </c>
      <c r="M49" s="264">
        <f ca="1">(K49-K47)*L$10</f>
        <v>0</v>
      </c>
      <c r="N49" s="349">
        <f ca="1">ROUND(INDIRECT(ADDRESS(Данные!$A41,N$1,1,1,"Данные"), 1),2)</f>
        <v>4028.01</v>
      </c>
      <c r="O49" s="129">
        <f ca="1">ROUND(INDIRECT(ADDRESS(Данные!$A41,O$1,1,1,"Данные"), 1),2)</f>
        <v>2042.42</v>
      </c>
      <c r="P49" s="128">
        <f ca="1">(N49-N47)*P$10</f>
        <v>220.00000000025466</v>
      </c>
      <c r="Q49" s="264">
        <f ca="1">(O49-O47)*P$10</f>
        <v>19.99999999998181</v>
      </c>
      <c r="R49" s="349">
        <f ca="1">ROUND(INDIRECT(ADDRESS(Данные!$A41,R$1,1,1,"Данные"), 1),2)</f>
        <v>5663.3</v>
      </c>
      <c r="S49" s="129">
        <f ca="1">ROUND(INDIRECT(ADDRESS(Данные!$A41,S$1,1,1,"Данные"), 1),2)</f>
        <v>2271.9</v>
      </c>
      <c r="T49" s="128">
        <f ca="1">(R49-R47)*T$10</f>
        <v>93.60000000007858</v>
      </c>
      <c r="U49" s="264">
        <f ca="1">(S49-S47)*T$10</f>
        <v>18.000000000065484</v>
      </c>
      <c r="V49" s="349">
        <f ca="1">ROUND(INDIRECT(ADDRESS(Данные!$A41,V$1,1,1,"Данные"), 1),2)</f>
        <v>7916.83</v>
      </c>
      <c r="W49" s="129">
        <f ca="1">ROUND(INDIRECT(ADDRESS(Данные!$A41,W$1,1,1,"Данные"), 1),2)</f>
        <v>643.36</v>
      </c>
      <c r="X49" s="128">
        <f ca="1">(V49-V47)*X$10</f>
        <v>176.39999999992142</v>
      </c>
      <c r="Y49" s="264">
        <f ca="1">(W49-W47)*X$10</f>
        <v>7.1999999999934516</v>
      </c>
      <c r="Z49" s="359">
        <f ca="1">INDIRECT(ADDRESS(Данные!$A41,4,1,1,"Данные"), 1)</f>
        <v>45280.708333333336</v>
      </c>
      <c r="AA49" s="349">
        <f ca="1">ROUND(INDIRECT(ADDRESS(Данные!$A41,AA$1,1,1,"Данные"), 1),2)</f>
        <v>0</v>
      </c>
      <c r="AB49" s="129">
        <f ca="1">ROUND(INDIRECT(ADDRESS(Данные!$A41,AB$1,1,1,"Данные"), 1),2)</f>
        <v>0</v>
      </c>
      <c r="AC49" s="128">
        <f ca="1">(AA49-AA47)*AC$10</f>
        <v>0</v>
      </c>
      <c r="AD49" s="264">
        <f ca="1">(AB49-AB47)*AC$10</f>
        <v>0</v>
      </c>
      <c r="AE49" s="349">
        <f ca="1">ROUND(INDIRECT(ADDRESS(Данные!$A41,AE$1,1,1,"Данные"), 1),2)</f>
        <v>0</v>
      </c>
      <c r="AF49" s="129">
        <f ca="1">ROUND(INDIRECT(ADDRESS(Данные!$A41,AF$1,1,1,"Данные"), 1),2)</f>
        <v>0</v>
      </c>
      <c r="AG49" s="128">
        <f ca="1">(AE49-AE47)*AG$10</f>
        <v>0</v>
      </c>
      <c r="AH49" s="264">
        <f ca="1">(AF49-AF47)*AG$10</f>
        <v>0</v>
      </c>
      <c r="AI49" s="349">
        <f ca="1">ROUND(INDIRECT(ADDRESS(Данные!$A41,AI$1,1,1,"Данные"), 1),2)</f>
        <v>16.78</v>
      </c>
      <c r="AJ49" s="129">
        <f ca="1">ROUND(INDIRECT(ADDRESS(Данные!$A41,AJ$1,1,1,"Данные"), 1),2)</f>
        <v>4.21</v>
      </c>
      <c r="AK49" s="128">
        <f ca="1">(AI49-AI47)*AK$10</f>
        <v>0</v>
      </c>
      <c r="AL49" s="264">
        <f ca="1">(AJ49-AJ47)*AK$10</f>
        <v>0</v>
      </c>
      <c r="AM49" s="349">
        <f ca="1">ROUND(INDIRECT(ADDRESS(Данные!$A41,AM$1,1,1,"Данные"), 1),2)</f>
        <v>0</v>
      </c>
      <c r="AN49" s="129">
        <f ca="1">ROUND(INDIRECT(ADDRESS(Данные!$A41,AN$1,1,1,"Данные"), 1),2)</f>
        <v>0</v>
      </c>
      <c r="AO49" s="128">
        <f ca="1">(AM49-AM47)*AO$10</f>
        <v>0</v>
      </c>
      <c r="AP49" s="264">
        <f ca="1">(AN49-AN47)*AO$10</f>
        <v>0</v>
      </c>
      <c r="AQ49" s="349">
        <f ca="1">ROUND(INDIRECT(ADDRESS(Данные!$A41,AQ$1,1,1,"Данные"), 1),2)</f>
        <v>876.56</v>
      </c>
      <c r="AR49" s="129">
        <f ca="1">ROUND(INDIRECT(ADDRESS(Данные!$A41,AR$1,1,1,"Данные"), 1),2)</f>
        <v>65.31</v>
      </c>
      <c r="AS49" s="128">
        <f ca="1">(AQ49-AQ47)*AS$10</f>
        <v>95.999999999980901</v>
      </c>
      <c r="AT49" s="264">
        <f ca="1">(AR49-AR47)*AS$10</f>
        <v>0</v>
      </c>
      <c r="AU49" s="349">
        <f ca="1">ROUND(INDIRECT(ADDRESS(Данные!$A41,AU$1,1,1,"Данные"), 1),2)</f>
        <v>0</v>
      </c>
      <c r="AV49" s="129">
        <f ca="1">ROUND(INDIRECT(ADDRESS(Данные!$A41,AV$1,1,1,"Данные"), 1),2)</f>
        <v>0</v>
      </c>
      <c r="AW49" s="128">
        <f ca="1">(AU49-AU47)*AW$10</f>
        <v>0</v>
      </c>
      <c r="AX49" s="264">
        <f ca="1">(AV49-AV47)*AW$10</f>
        <v>0</v>
      </c>
      <c r="AY49" s="359">
        <f ca="1">INDIRECT(ADDRESS(Данные!$A41,4,1,1,"Данные"), 1)</f>
        <v>45280.708333333336</v>
      </c>
      <c r="AZ49" s="349">
        <f ca="1">ROUND(INDIRECT(ADDRESS(Данные!$A41,AZ$1,1,1,"Данные"), 1),2)</f>
        <v>686.58</v>
      </c>
      <c r="BA49" s="129">
        <f ca="1">ROUND(INDIRECT(ADDRESS(Данные!$A41,BA$1,1,1,"Данные"), 1),2)</f>
        <v>156.54</v>
      </c>
      <c r="BB49" s="128">
        <f ca="1">(AZ49-AZ47)*BB$10</f>
        <v>12.000000000011823</v>
      </c>
      <c r="BC49" s="264">
        <f ca="1">(BA49-BA47)*BB$10</f>
        <v>1.999999999998181</v>
      </c>
      <c r="BD49" s="349">
        <f ca="1">ROUND(INDIRECT(ADDRESS(Данные!$A41,BD$1,1,1,"Данные"), 1),2)</f>
        <v>456.04</v>
      </c>
      <c r="BE49" s="129">
        <f ca="1">ROUND(INDIRECT(ADDRESS(Данные!$A41,BE$1,1,1,"Данные"), 1),2)</f>
        <v>189.17</v>
      </c>
      <c r="BF49" s="128">
        <f ca="1">(BD49-BD47)*BF$10</f>
        <v>16.000000000008185</v>
      </c>
      <c r="BG49" s="264">
        <f ca="1">(BE49-BE47)*BF$10</f>
        <v>1.999999999998181</v>
      </c>
      <c r="BH49" s="349">
        <f ca="1">ROUND(INDIRECT(ADDRESS(Данные!$A41,BH$1,1,1,"Данные"), 1),2)</f>
        <v>1788.08</v>
      </c>
      <c r="BI49" s="129">
        <f ca="1">ROUND(INDIRECT(ADDRESS(Данные!$A41,BI$1,1,1,"Данные"), 1),2)</f>
        <v>1182.44</v>
      </c>
      <c r="BJ49" s="128">
        <f ca="1">(BH49-BH47)*BJ$10</f>
        <v>0</v>
      </c>
      <c r="BK49" s="264">
        <f ca="1">(BI49-BI47)*BJ$10</f>
        <v>0</v>
      </c>
      <c r="BL49" s="349">
        <f ca="1">ROUND(INDIRECT(ADDRESS(Данные!$A41,BL$1,1,1,"Данные"), 1),2)</f>
        <v>658.1</v>
      </c>
      <c r="BM49" s="129">
        <f ca="1">ROUND(INDIRECT(ADDRESS(Данные!$A41,BM$1,1,1,"Данные"), 1),2)</f>
        <v>95.55</v>
      </c>
      <c r="BN49" s="128">
        <f ca="1">(BL49-BL47)*BN$10</f>
        <v>0</v>
      </c>
      <c r="BO49" s="264">
        <f ca="1">(BM49-BM47)*BN$10</f>
        <v>0</v>
      </c>
      <c r="BP49" s="349">
        <f ca="1">ROUND(INDIRECT(ADDRESS(Данные!$A41,BP$1,1,1,"Данные"), 1),2)</f>
        <v>359.59</v>
      </c>
      <c r="BQ49" s="129">
        <f ca="1">ROUND(INDIRECT(ADDRESS(Данные!$A41,BQ$1,1,1,"Данные"), 1),2)</f>
        <v>0</v>
      </c>
      <c r="BR49" s="128">
        <f ca="1">(BP49-BP47)*BR$10</f>
        <v>0</v>
      </c>
      <c r="BS49" s="264">
        <f ca="1">(BQ49-BQ47)*BR$10</f>
        <v>0</v>
      </c>
      <c r="BT49" s="349">
        <f ca="1">ROUND(INDIRECT(ADDRESS(Данные!$A41,BT$1,1,1,"Данные"), 1),2)</f>
        <v>3698.3</v>
      </c>
      <c r="BU49" s="129">
        <f ca="1">ROUND(INDIRECT(ADDRESS(Данные!$A41,BU$1,1,1,"Данные"), 1),2)</f>
        <v>726.83</v>
      </c>
      <c r="BV49" s="128">
        <f ca="1">(BT49-BT47)*BV$10</f>
        <v>0</v>
      </c>
      <c r="BW49" s="264">
        <f ca="1">(BU49-BU47)*BV$10</f>
        <v>0</v>
      </c>
      <c r="BX49" s="359">
        <f ca="1">INDIRECT(ADDRESS(Данные!$A41,4,1,1,"Данные"), 1)</f>
        <v>45280.708333333336</v>
      </c>
      <c r="BY49" s="349">
        <f ca="1">ROUND(INDIRECT(ADDRESS(Данные!$A41,BY$1,1,1,"Данные"), 1),2)</f>
        <v>849.44</v>
      </c>
      <c r="BZ49" s="129">
        <f ca="1">ROUND(INDIRECT(ADDRESS(Данные!$A41,BZ$1,1,1,"Данные"), 1),2)</f>
        <v>553.07000000000005</v>
      </c>
      <c r="CA49" s="128">
        <f ca="1">(BY49-BY47)*CA$10</f>
        <v>0</v>
      </c>
      <c r="CB49" s="264">
        <f ca="1">(BZ49-BZ47)*CA$10</f>
        <v>0</v>
      </c>
      <c r="CC49" s="349">
        <f ca="1">ROUND(INDIRECT(ADDRESS(Данные!$A41,CC$1,1,1,"Данные"), 1),2)</f>
        <v>1000.9</v>
      </c>
      <c r="CD49" s="129">
        <f ca="1">ROUND(INDIRECT(ADDRESS(Данные!$A41,CD$1,1,1,"Данные"), 1),2)</f>
        <v>0</v>
      </c>
      <c r="CE49" s="128">
        <f ca="1">(CC49-CC47)*CE$10</f>
        <v>38.999999999998636</v>
      </c>
      <c r="CF49" s="264">
        <f ca="1">(CD49-CD47)*CE$10</f>
        <v>0</v>
      </c>
      <c r="CG49" s="349">
        <f ca="1">ROUND(INDIRECT(ADDRESS(Данные!$A41,CG$1,1,1,"Данные"), 1),2)</f>
        <v>0</v>
      </c>
      <c r="CH49" s="129">
        <f ca="1">ROUND(INDIRECT(ADDRESS(Данные!$A41,CH$1,1,1,"Данные"), 1),2)</f>
        <v>0</v>
      </c>
      <c r="CI49" s="128">
        <f ca="1">(CG49-CG47)*CI$10</f>
        <v>0</v>
      </c>
      <c r="CJ49" s="264">
        <f ca="1">(CH49-CH47)*CI$10</f>
        <v>0</v>
      </c>
      <c r="CK49" s="349">
        <f ca="1">ROUND(INDIRECT(ADDRESS(Данные!$A41,CK$1,1,1,"Данные"), 1),2)</f>
        <v>169.21</v>
      </c>
      <c r="CL49" s="129">
        <f ca="1">ROUND(INDIRECT(ADDRESS(Данные!$A41,CL$1,1,1,"Данные"), 1),2)</f>
        <v>35.659999999999997</v>
      </c>
      <c r="CM49" s="128">
        <f ca="1">(CK49-CK47)*CM$10</f>
        <v>95.999999999997954</v>
      </c>
      <c r="CN49" s="264">
        <f ca="1">(CL49-CL47)*CM$10</f>
        <v>11.999999999997613</v>
      </c>
      <c r="CO49" s="349">
        <f ca="1">ROUND(INDIRECT(ADDRESS(Данные!$A41,CO$1,1,1,"Данные"), 1),2)</f>
        <v>0</v>
      </c>
      <c r="CP49" s="129">
        <f ca="1">ROUND(INDIRECT(ADDRESS(Данные!$A41,CP$1,1,1,"Данные"), 1),2)</f>
        <v>0</v>
      </c>
      <c r="CQ49" s="128">
        <f ca="1">(CO49-CO47)*CQ$10</f>
        <v>0</v>
      </c>
      <c r="CR49" s="264">
        <f ca="1">(CP49-CP47)*CQ$10</f>
        <v>0</v>
      </c>
      <c r="CS49" s="349">
        <f ca="1">ROUND(INDIRECT(ADDRESS(Данные!$A41,CS$1,1,1,"Данные"), 1),2)</f>
        <v>21.9</v>
      </c>
      <c r="CT49" s="129">
        <f ca="1">ROUND(INDIRECT(ADDRESS(Данные!$A41,CT$1,1,1,"Данные"), 1),2)</f>
        <v>158.06</v>
      </c>
      <c r="CU49" s="128">
        <f ca="1">(CS49-CS47)*CU$10</f>
        <v>0</v>
      </c>
      <c r="CV49" s="264">
        <f ca="1">(CT49-CT47)*CU$10</f>
        <v>0</v>
      </c>
      <c r="CW49" s="359">
        <f ca="1">INDIRECT(ADDRESS(Данные!$A41,4,1,1,"Данные"), 1)</f>
        <v>45280.708333333336</v>
      </c>
      <c r="CX49" s="349">
        <f ca="1">ROUND(INDIRECT(ADDRESS(Данные!$A41,CX$1,1,1,"Данные"), 1),2)</f>
        <v>302.86</v>
      </c>
      <c r="CY49" s="129">
        <f ca="1">ROUND(INDIRECT(ADDRESS(Данные!$A41,CY$1,1,1,"Данные"), 1),2)</f>
        <v>246.03</v>
      </c>
      <c r="CZ49" s="128">
        <f ca="1">(CX49-CX47)*CZ$10</f>
        <v>72.000000000036835</v>
      </c>
      <c r="DA49" s="264">
        <f ca="1">(CY49-CY47)*CZ$10</f>
        <v>45.000000000010232</v>
      </c>
      <c r="DB49" s="349">
        <f ca="1">ROUND(INDIRECT(ADDRESS(Данные!$A41,DB$1,1,1,"Данные"), 1),2)</f>
        <v>1203.19</v>
      </c>
      <c r="DC49" s="129">
        <f ca="1">ROUND(INDIRECT(ADDRESS(Данные!$A41,DC$1,1,1,"Данные"), 1),2)</f>
        <v>304.97000000000003</v>
      </c>
      <c r="DD49" s="128">
        <f ca="1">(DB49-DB47)*DD$10</f>
        <v>35.999999999967258</v>
      </c>
      <c r="DE49" s="264">
        <f ca="1">(DC49-DC47)*DD$10</f>
        <v>12.000000000057298</v>
      </c>
      <c r="DF49" s="349">
        <f ca="1">ROUND(INDIRECT(ADDRESS(Данные!$A41,DF$1,1,1,"Данные"), 1),2)</f>
        <v>154.59</v>
      </c>
      <c r="DG49" s="129">
        <f ca="1">ROUND(INDIRECT(ADDRESS(Данные!$A41,DG$1,1,1,"Данные"), 1),2)</f>
        <v>162.76</v>
      </c>
      <c r="DH49" s="128">
        <f ca="1">(DF49-DF47)*DH$10</f>
        <v>12.000000000006139</v>
      </c>
      <c r="DI49" s="264">
        <f ca="1">(DG49-DG47)*DH$10</f>
        <v>0</v>
      </c>
      <c r="DJ49" s="349"/>
      <c r="DK49" s="129"/>
      <c r="DL49" s="128"/>
      <c r="DM49" s="264"/>
      <c r="DN49" s="349"/>
      <c r="DO49" s="129"/>
      <c r="DP49" s="128"/>
      <c r="DQ49" s="264"/>
      <c r="DR49" s="349"/>
      <c r="DS49" s="129"/>
      <c r="DT49" s="128"/>
      <c r="DU49" s="264"/>
      <c r="DV49" s="362">
        <f t="shared" ca="1" si="0"/>
        <v>45280.708333333336</v>
      </c>
      <c r="DW49" s="365">
        <f t="shared" ca="1" si="1"/>
        <v>927.00000000025511</v>
      </c>
      <c r="DX49" s="365">
        <f t="shared" ca="1" si="2"/>
        <v>126.20000000014045</v>
      </c>
    </row>
    <row r="50" spans="1:128" x14ac:dyDescent="0.2">
      <c r="A50" s="359">
        <f ca="1">INDIRECT(ADDRESS(Данные!$A42,4,1,1,"Данные"), 1)</f>
        <v>45280.729166666664</v>
      </c>
      <c r="B50" s="349">
        <f ca="1">ROUND(INDIRECT(ADDRESS(Данные!$A42,B$1,1,1,"Данные"), 1),2)</f>
        <v>4813.0200000000004</v>
      </c>
      <c r="C50" s="129">
        <f ca="1">ROUND(INDIRECT(ADDRESS(Данные!$A42,C$1,1,1,"Данные"), 1),2)</f>
        <v>1217.17</v>
      </c>
      <c r="D50" s="128">
        <f ca="1">(B50-B49)*D$10</f>
        <v>30.000000000109139</v>
      </c>
      <c r="E50" s="264">
        <f ca="1">(C50-C49)*D$10</f>
        <v>3.999999999996362</v>
      </c>
      <c r="F50" s="349">
        <f ca="1">ROUND(INDIRECT(ADDRESS(Данные!$A42,F$1,1,1,"Данные"), 1),2)</f>
        <v>180.83</v>
      </c>
      <c r="G50" s="129">
        <f ca="1">ROUND(INDIRECT(ADDRESS(Данные!$A42,G$1,1,1,"Данные"), 1),2)</f>
        <v>235.1</v>
      </c>
      <c r="H50" s="128">
        <f ca="1">(F50-F49)*H$10</f>
        <v>0</v>
      </c>
      <c r="I50" s="264">
        <f ca="1">(G50-G49)*H$10</f>
        <v>0</v>
      </c>
      <c r="J50" s="349">
        <f ca="1">ROUND(INDIRECT(ADDRESS(Данные!$A42,J$1,1,1,"Данные"), 1),2)</f>
        <v>0</v>
      </c>
      <c r="K50" s="129">
        <f ca="1">ROUND(INDIRECT(ADDRESS(Данные!$A42,K$1,1,1,"Данные"), 1),2)</f>
        <v>0</v>
      </c>
      <c r="L50" s="128">
        <f ca="1">(J50-J49)*L$10</f>
        <v>0</v>
      </c>
      <c r="M50" s="264">
        <f ca="1">(K50-K49)*L$10</f>
        <v>0</v>
      </c>
      <c r="N50" s="349">
        <f ca="1">ROUND(INDIRECT(ADDRESS(Данные!$A42,N$1,1,1,"Данные"), 1),2)</f>
        <v>4028.06</v>
      </c>
      <c r="O50" s="129">
        <f ca="1">ROUND(INDIRECT(ADDRESS(Данные!$A42,O$1,1,1,"Данные"), 1),2)</f>
        <v>2042.42</v>
      </c>
      <c r="P50" s="128">
        <f ca="1">(N50-N49)*P$10</f>
        <v>99.999999999454303</v>
      </c>
      <c r="Q50" s="264">
        <f ca="1">(O50-O49)*P$10</f>
        <v>0</v>
      </c>
      <c r="R50" s="349">
        <f ca="1">ROUND(INDIRECT(ADDRESS(Данные!$A42,R$1,1,1,"Данные"), 1),2)</f>
        <v>5663.42</v>
      </c>
      <c r="S50" s="129">
        <f ca="1">ROUND(INDIRECT(ADDRESS(Данные!$A42,S$1,1,1,"Данные"), 1),2)</f>
        <v>2271.92</v>
      </c>
      <c r="T50" s="128">
        <f ca="1">(R50-R49)*T$10</f>
        <v>43.19999999996071</v>
      </c>
      <c r="U50" s="264">
        <f ca="1">(S50-S49)*T$10</f>
        <v>7.1999999999934516</v>
      </c>
      <c r="V50" s="349">
        <f ca="1">ROUND(INDIRECT(ADDRESS(Данные!$A42,V$1,1,1,"Данные"), 1),2)</f>
        <v>7917.1</v>
      </c>
      <c r="W50" s="129">
        <f ca="1">ROUND(INDIRECT(ADDRESS(Данные!$A42,W$1,1,1,"Данные"), 1),2)</f>
        <v>643.38</v>
      </c>
      <c r="X50" s="128">
        <f ca="1">(V50-V49)*X$10</f>
        <v>97.200000000157161</v>
      </c>
      <c r="Y50" s="264">
        <f ca="1">(W50-W49)*X$10</f>
        <v>7.1999999999934516</v>
      </c>
      <c r="Z50" s="359">
        <f ca="1">INDIRECT(ADDRESS(Данные!$A42,4,1,1,"Данные"), 1)</f>
        <v>45280.729166666664</v>
      </c>
      <c r="AA50" s="349">
        <f ca="1">ROUND(INDIRECT(ADDRESS(Данные!$A42,AA$1,1,1,"Данные"), 1),2)</f>
        <v>0</v>
      </c>
      <c r="AB50" s="129">
        <f ca="1">ROUND(INDIRECT(ADDRESS(Данные!$A42,AB$1,1,1,"Данные"), 1),2)</f>
        <v>0</v>
      </c>
      <c r="AC50" s="128">
        <f ca="1">(AA50-AA49)*AC$10</f>
        <v>0</v>
      </c>
      <c r="AD50" s="264">
        <f ca="1">(AB50-AB49)*AC$10</f>
        <v>0</v>
      </c>
      <c r="AE50" s="349">
        <f ca="1">ROUND(INDIRECT(ADDRESS(Данные!$A42,AE$1,1,1,"Данные"), 1),2)</f>
        <v>0</v>
      </c>
      <c r="AF50" s="129">
        <f ca="1">ROUND(INDIRECT(ADDRESS(Данные!$A42,AF$1,1,1,"Данные"), 1),2)</f>
        <v>0</v>
      </c>
      <c r="AG50" s="128">
        <f ca="1">(AE50-AE49)*AG$10</f>
        <v>0</v>
      </c>
      <c r="AH50" s="264">
        <f ca="1">(AF50-AF49)*AG$10</f>
        <v>0</v>
      </c>
      <c r="AI50" s="349">
        <f ca="1">ROUND(INDIRECT(ADDRESS(Данные!$A42,AI$1,1,1,"Данные"), 1),2)</f>
        <v>16.78</v>
      </c>
      <c r="AJ50" s="129">
        <f ca="1">ROUND(INDIRECT(ADDRESS(Данные!$A42,AJ$1,1,1,"Данные"), 1),2)</f>
        <v>4.21</v>
      </c>
      <c r="AK50" s="128">
        <f ca="1">(AI50-AI49)*AK$10</f>
        <v>0</v>
      </c>
      <c r="AL50" s="264">
        <f ca="1">(AJ50-AJ49)*AK$10</f>
        <v>0</v>
      </c>
      <c r="AM50" s="349">
        <f ca="1">ROUND(INDIRECT(ADDRESS(Данные!$A42,AM$1,1,1,"Данные"), 1),2)</f>
        <v>0</v>
      </c>
      <c r="AN50" s="129">
        <f ca="1">ROUND(INDIRECT(ADDRESS(Данные!$A42,AN$1,1,1,"Данные"), 1),2)</f>
        <v>0</v>
      </c>
      <c r="AO50" s="128">
        <f ca="1">(AM50-AM49)*AO$10</f>
        <v>0</v>
      </c>
      <c r="AP50" s="264">
        <f ca="1">(AN50-AN49)*AO$10</f>
        <v>0</v>
      </c>
      <c r="AQ50" s="349">
        <f ca="1">ROUND(INDIRECT(ADDRESS(Данные!$A42,AQ$1,1,1,"Данные"), 1),2)</f>
        <v>876.65</v>
      </c>
      <c r="AR50" s="129">
        <f ca="1">ROUND(INDIRECT(ADDRESS(Данные!$A42,AR$1,1,1,"Данные"), 1),2)</f>
        <v>65.319999999999993</v>
      </c>
      <c r="AS50" s="128">
        <f ca="1">(AQ50-AQ49)*AS$10</f>
        <v>54.000000000019099</v>
      </c>
      <c r="AT50" s="264">
        <f ca="1">(AR50-AR49)*AS$10</f>
        <v>5.999999999994543</v>
      </c>
      <c r="AU50" s="349">
        <f ca="1">ROUND(INDIRECT(ADDRESS(Данные!$A42,AU$1,1,1,"Данные"), 1),2)</f>
        <v>0</v>
      </c>
      <c r="AV50" s="129">
        <f ca="1">ROUND(INDIRECT(ADDRESS(Данные!$A42,AV$1,1,1,"Данные"), 1),2)</f>
        <v>0</v>
      </c>
      <c r="AW50" s="128">
        <f ca="1">(AU50-AU49)*AW$10</f>
        <v>0</v>
      </c>
      <c r="AX50" s="264">
        <f ca="1">(AV50-AV49)*AW$10</f>
        <v>0</v>
      </c>
      <c r="AY50" s="359">
        <f ca="1">INDIRECT(ADDRESS(Данные!$A42,4,1,1,"Данные"), 1)</f>
        <v>45280.729166666664</v>
      </c>
      <c r="AZ50" s="349">
        <f ca="1">ROUND(INDIRECT(ADDRESS(Данные!$A42,AZ$1,1,1,"Данные"), 1),2)</f>
        <v>686.61</v>
      </c>
      <c r="BA50" s="129">
        <f ca="1">ROUND(INDIRECT(ADDRESS(Данные!$A42,BA$1,1,1,"Данные"), 1),2)</f>
        <v>156.55000000000001</v>
      </c>
      <c r="BB50" s="128">
        <f ca="1">(AZ50-AZ49)*BB$10</f>
        <v>5.999999999994543</v>
      </c>
      <c r="BC50" s="264">
        <f ca="1">(BA50-BA49)*BB$10</f>
        <v>2.0000000000038654</v>
      </c>
      <c r="BD50" s="349">
        <f ca="1">ROUND(INDIRECT(ADDRESS(Данные!$A42,BD$1,1,1,"Данные"), 1),2)</f>
        <v>456.09</v>
      </c>
      <c r="BE50" s="129">
        <f ca="1">ROUND(INDIRECT(ADDRESS(Данные!$A42,BE$1,1,1,"Данные"), 1),2)</f>
        <v>189.18</v>
      </c>
      <c r="BF50" s="128">
        <f ca="1">(BD50-BD49)*BF$10</f>
        <v>9.9999999999909051</v>
      </c>
      <c r="BG50" s="264">
        <f ca="1">(BE50-BE49)*BF$10</f>
        <v>2.0000000000038654</v>
      </c>
      <c r="BH50" s="349">
        <f ca="1">ROUND(INDIRECT(ADDRESS(Данные!$A42,BH$1,1,1,"Данные"), 1),2)</f>
        <v>1788.08</v>
      </c>
      <c r="BI50" s="129">
        <f ca="1">ROUND(INDIRECT(ADDRESS(Данные!$A42,BI$1,1,1,"Данные"), 1),2)</f>
        <v>1182.44</v>
      </c>
      <c r="BJ50" s="128">
        <f ca="1">(BH50-BH49)*BJ$10</f>
        <v>0</v>
      </c>
      <c r="BK50" s="264">
        <f ca="1">(BI50-BI49)*BJ$10</f>
        <v>0</v>
      </c>
      <c r="BL50" s="349">
        <f ca="1">ROUND(INDIRECT(ADDRESS(Данные!$A42,BL$1,1,1,"Данные"), 1),2)</f>
        <v>658.1</v>
      </c>
      <c r="BM50" s="129">
        <f ca="1">ROUND(INDIRECT(ADDRESS(Данные!$A42,BM$1,1,1,"Данные"), 1),2)</f>
        <v>95.55</v>
      </c>
      <c r="BN50" s="128">
        <f ca="1">(BL50-BL49)*BN$10</f>
        <v>0</v>
      </c>
      <c r="BO50" s="264">
        <f ca="1">(BM50-BM49)*BN$10</f>
        <v>0</v>
      </c>
      <c r="BP50" s="349">
        <f ca="1">ROUND(INDIRECT(ADDRESS(Данные!$A42,BP$1,1,1,"Данные"), 1),2)</f>
        <v>359.59</v>
      </c>
      <c r="BQ50" s="129">
        <f ca="1">ROUND(INDIRECT(ADDRESS(Данные!$A42,BQ$1,1,1,"Данные"), 1),2)</f>
        <v>0</v>
      </c>
      <c r="BR50" s="128">
        <f ca="1">(BP50-BP49)*BR$10</f>
        <v>0</v>
      </c>
      <c r="BS50" s="264">
        <f ca="1">(BQ50-BQ49)*BR$10</f>
        <v>0</v>
      </c>
      <c r="BT50" s="349">
        <f ca="1">ROUND(INDIRECT(ADDRESS(Данные!$A42,BT$1,1,1,"Данные"), 1),2)</f>
        <v>3698.3</v>
      </c>
      <c r="BU50" s="129">
        <f ca="1">ROUND(INDIRECT(ADDRESS(Данные!$A42,BU$1,1,1,"Данные"), 1),2)</f>
        <v>726.83</v>
      </c>
      <c r="BV50" s="128">
        <f ca="1">(BT50-BT49)*BV$10</f>
        <v>0</v>
      </c>
      <c r="BW50" s="264">
        <f ca="1">(BU50-BU49)*BV$10</f>
        <v>0</v>
      </c>
      <c r="BX50" s="359">
        <f ca="1">INDIRECT(ADDRESS(Данные!$A42,4,1,1,"Данные"), 1)</f>
        <v>45280.729166666664</v>
      </c>
      <c r="BY50" s="349">
        <f ca="1">ROUND(INDIRECT(ADDRESS(Данные!$A42,BY$1,1,1,"Данные"), 1),2)</f>
        <v>849.44</v>
      </c>
      <c r="BZ50" s="129">
        <f ca="1">ROUND(INDIRECT(ADDRESS(Данные!$A42,BZ$1,1,1,"Данные"), 1),2)</f>
        <v>553.07000000000005</v>
      </c>
      <c r="CA50" s="128">
        <f ca="1">(BY50-BY49)*CA$10</f>
        <v>0</v>
      </c>
      <c r="CB50" s="264">
        <f ca="1">(BZ50-BZ49)*CA$10</f>
        <v>0</v>
      </c>
      <c r="CC50" s="349">
        <f ca="1">ROUND(INDIRECT(ADDRESS(Данные!$A42,CC$1,1,1,"Данные"), 1),2)</f>
        <v>1000.96</v>
      </c>
      <c r="CD50" s="129">
        <f ca="1">ROUND(INDIRECT(ADDRESS(Данные!$A42,CD$1,1,1,"Данные"), 1),2)</f>
        <v>0</v>
      </c>
      <c r="CE50" s="128">
        <f ca="1">(CC50-CC49)*CE$10</f>
        <v>18.000000000017735</v>
      </c>
      <c r="CF50" s="264">
        <f ca="1">(CD50-CD49)*CE$10</f>
        <v>0</v>
      </c>
      <c r="CG50" s="349">
        <f ca="1">ROUND(INDIRECT(ADDRESS(Данные!$A42,CG$1,1,1,"Данные"), 1),2)</f>
        <v>0</v>
      </c>
      <c r="CH50" s="129">
        <f ca="1">ROUND(INDIRECT(ADDRESS(Данные!$A42,CH$1,1,1,"Данные"), 1),2)</f>
        <v>0</v>
      </c>
      <c r="CI50" s="128">
        <f ca="1">(CG50-CG49)*CI$10</f>
        <v>0</v>
      </c>
      <c r="CJ50" s="264">
        <f ca="1">(CH50-CH49)*CI$10</f>
        <v>0</v>
      </c>
      <c r="CK50" s="349">
        <f ca="1">ROUND(INDIRECT(ADDRESS(Данные!$A42,CK$1,1,1,"Данные"), 1),2)</f>
        <v>169.3</v>
      </c>
      <c r="CL50" s="129">
        <f ca="1">ROUND(INDIRECT(ADDRESS(Данные!$A42,CL$1,1,1,"Данные"), 1),2)</f>
        <v>35.67</v>
      </c>
      <c r="CM50" s="128">
        <f ca="1">(CK50-CK49)*CM$10</f>
        <v>54.000000000002046</v>
      </c>
      <c r="CN50" s="264">
        <f ca="1">(CL50-CL49)*CM$10</f>
        <v>6.0000000000030695</v>
      </c>
      <c r="CO50" s="349">
        <f ca="1">ROUND(INDIRECT(ADDRESS(Данные!$A42,CO$1,1,1,"Данные"), 1),2)</f>
        <v>0</v>
      </c>
      <c r="CP50" s="129">
        <f ca="1">ROUND(INDIRECT(ADDRESS(Данные!$A42,CP$1,1,1,"Данные"), 1),2)</f>
        <v>0</v>
      </c>
      <c r="CQ50" s="128">
        <f ca="1">(CO50-CO49)*CQ$10</f>
        <v>0</v>
      </c>
      <c r="CR50" s="264">
        <f ca="1">(CP50-CP49)*CQ$10</f>
        <v>0</v>
      </c>
      <c r="CS50" s="349">
        <f ca="1">ROUND(INDIRECT(ADDRESS(Данные!$A42,CS$1,1,1,"Данные"), 1),2)</f>
        <v>21.9</v>
      </c>
      <c r="CT50" s="129">
        <f ca="1">ROUND(INDIRECT(ADDRESS(Данные!$A42,CT$1,1,1,"Данные"), 1),2)</f>
        <v>158.06</v>
      </c>
      <c r="CU50" s="128">
        <f ca="1">(CS50-CS49)*CU$10</f>
        <v>0</v>
      </c>
      <c r="CV50" s="264">
        <f ca="1">(CT50-CT49)*CU$10</f>
        <v>0</v>
      </c>
      <c r="CW50" s="359">
        <f ca="1">INDIRECT(ADDRESS(Данные!$A42,4,1,1,"Данные"), 1)</f>
        <v>45280.729166666664</v>
      </c>
      <c r="CX50" s="349">
        <f ca="1">ROUND(INDIRECT(ADDRESS(Данные!$A42,CX$1,1,1,"Данные"), 1),2)</f>
        <v>302.89</v>
      </c>
      <c r="CY50" s="129">
        <f ca="1">ROUND(INDIRECT(ADDRESS(Данные!$A42,CY$1,1,1,"Данные"), 1),2)</f>
        <v>246.06</v>
      </c>
      <c r="CZ50" s="128">
        <f ca="1">(CX50-CX49)*CZ$10</f>
        <v>26.999999999975444</v>
      </c>
      <c r="DA50" s="264">
        <f ca="1">(CY50-CY49)*CZ$10</f>
        <v>27.000000000001023</v>
      </c>
      <c r="DB50" s="349">
        <f ca="1">ROUND(INDIRECT(ADDRESS(Данные!$A42,DB$1,1,1,"Данные"), 1),2)</f>
        <v>1203.2</v>
      </c>
      <c r="DC50" s="129">
        <f ca="1">ROUND(INDIRECT(ADDRESS(Данные!$A42,DC$1,1,1,"Данные"), 1),2)</f>
        <v>304.97000000000003</v>
      </c>
      <c r="DD50" s="128">
        <f ca="1">(DB50-DB49)*DD$10</f>
        <v>11.999999999989086</v>
      </c>
      <c r="DE50" s="264">
        <f ca="1">(DC50-DC49)*DD$10</f>
        <v>0</v>
      </c>
      <c r="DF50" s="349">
        <f ca="1">ROUND(INDIRECT(ADDRESS(Данные!$A42,DF$1,1,1,"Данные"), 1),2)</f>
        <v>154.6</v>
      </c>
      <c r="DG50" s="129">
        <f ca="1">ROUND(INDIRECT(ADDRESS(Данные!$A42,DG$1,1,1,"Данные"), 1),2)</f>
        <v>162.76</v>
      </c>
      <c r="DH50" s="128">
        <f ca="1">(DF50-DF49)*DH$10</f>
        <v>5.999999999994543</v>
      </c>
      <c r="DI50" s="264">
        <f ca="1">(DG50-DG49)*DH$10</f>
        <v>0</v>
      </c>
      <c r="DJ50" s="349"/>
      <c r="DK50" s="129"/>
      <c r="DL50" s="128"/>
      <c r="DM50" s="264"/>
      <c r="DN50" s="349"/>
      <c r="DO50" s="129"/>
      <c r="DP50" s="128"/>
      <c r="DQ50" s="264"/>
      <c r="DR50" s="349"/>
      <c r="DS50" s="129"/>
      <c r="DT50" s="128"/>
      <c r="DU50" s="264"/>
      <c r="DV50" s="362">
        <f t="shared" ca="1" si="0"/>
        <v>45280.729166666664</v>
      </c>
      <c r="DW50" s="365">
        <f t="shared" ca="1" si="1"/>
        <v>457.39999999966471</v>
      </c>
      <c r="DX50" s="365">
        <f t="shared" ca="1" si="2"/>
        <v>61.399999999989632</v>
      </c>
    </row>
    <row r="51" spans="1:128" x14ac:dyDescent="0.2">
      <c r="A51" s="359">
        <f ca="1">INDIRECT(ADDRESS(Данные!$A43,4,1,1,"Данные"), 1)</f>
        <v>45280.75</v>
      </c>
      <c r="B51" s="349">
        <f ca="1">ROUND(INDIRECT(ADDRESS(Данные!$A43,B$1,1,1,"Данные"), 1),2)</f>
        <v>4813.16</v>
      </c>
      <c r="C51" s="129">
        <f ca="1">ROUND(INDIRECT(ADDRESS(Данные!$A43,C$1,1,1,"Данные"), 1),2)</f>
        <v>1217.19</v>
      </c>
      <c r="D51" s="128">
        <f ca="1">(B51-B49)*D$10</f>
        <v>57.999999999992724</v>
      </c>
      <c r="E51" s="264">
        <f ca="1">(C51-C49)*D$10</f>
        <v>7.999999999992724</v>
      </c>
      <c r="F51" s="349">
        <f ca="1">ROUND(INDIRECT(ADDRESS(Данные!$A43,F$1,1,1,"Данные"), 1),2)</f>
        <v>180.83</v>
      </c>
      <c r="G51" s="129">
        <f ca="1">ROUND(INDIRECT(ADDRESS(Данные!$A43,G$1,1,1,"Данные"), 1),2)</f>
        <v>235.1</v>
      </c>
      <c r="H51" s="128">
        <f ca="1">(F51-F49)*H$10</f>
        <v>0</v>
      </c>
      <c r="I51" s="264">
        <f ca="1">(G51-G49)*H$10</f>
        <v>0</v>
      </c>
      <c r="J51" s="349">
        <f ca="1">ROUND(INDIRECT(ADDRESS(Данные!$A43,J$1,1,1,"Данные"), 1),2)</f>
        <v>0</v>
      </c>
      <c r="K51" s="129">
        <f ca="1">ROUND(INDIRECT(ADDRESS(Данные!$A43,K$1,1,1,"Данные"), 1),2)</f>
        <v>0</v>
      </c>
      <c r="L51" s="128">
        <f ca="1">(J51-J49)*L$10</f>
        <v>0</v>
      </c>
      <c r="M51" s="264">
        <f ca="1">(K51-K49)*L$10</f>
        <v>0</v>
      </c>
      <c r="N51" s="349">
        <f ca="1">ROUND(INDIRECT(ADDRESS(Данные!$A43,N$1,1,1,"Данные"), 1),2)</f>
        <v>4028.11</v>
      </c>
      <c r="O51" s="129">
        <f ca="1">ROUND(INDIRECT(ADDRESS(Данные!$A43,O$1,1,1,"Данные"), 1),2)</f>
        <v>2042.43</v>
      </c>
      <c r="P51" s="128">
        <f ca="1">(N51-N49)*P$10</f>
        <v>199.9999999998181</v>
      </c>
      <c r="Q51" s="264">
        <f ca="1">(O51-O49)*P$10</f>
        <v>19.99999999998181</v>
      </c>
      <c r="R51" s="349">
        <f ca="1">ROUND(INDIRECT(ADDRESS(Данные!$A43,R$1,1,1,"Данные"), 1),2)</f>
        <v>5663.54</v>
      </c>
      <c r="S51" s="129">
        <f ca="1">ROUND(INDIRECT(ADDRESS(Данные!$A43,S$1,1,1,"Данные"), 1),2)</f>
        <v>2271.94</v>
      </c>
      <c r="T51" s="128">
        <f ca="1">(R51-R49)*T$10</f>
        <v>86.39999999992142</v>
      </c>
      <c r="U51" s="264">
        <f ca="1">(S51-S49)*T$10</f>
        <v>14.399999999986903</v>
      </c>
      <c r="V51" s="349">
        <f ca="1">ROUND(INDIRECT(ADDRESS(Данные!$A43,V$1,1,1,"Данные"), 1),2)</f>
        <v>7917.38</v>
      </c>
      <c r="W51" s="129">
        <f ca="1">ROUND(INDIRECT(ADDRESS(Данные!$A43,W$1,1,1,"Данные"), 1),2)</f>
        <v>643.39</v>
      </c>
      <c r="X51" s="128">
        <f ca="1">(V51-V49)*X$10</f>
        <v>198.00000000006548</v>
      </c>
      <c r="Y51" s="264">
        <f ca="1">(W51-W49)*X$10</f>
        <v>10.799999999990177</v>
      </c>
      <c r="Z51" s="359">
        <f ca="1">INDIRECT(ADDRESS(Данные!$A43,4,1,1,"Данные"), 1)</f>
        <v>45280.75</v>
      </c>
      <c r="AA51" s="349">
        <f ca="1">ROUND(INDIRECT(ADDRESS(Данные!$A43,AA$1,1,1,"Данные"), 1),2)</f>
        <v>0</v>
      </c>
      <c r="AB51" s="129">
        <f ca="1">ROUND(INDIRECT(ADDRESS(Данные!$A43,AB$1,1,1,"Данные"), 1),2)</f>
        <v>0</v>
      </c>
      <c r="AC51" s="128">
        <f ca="1">(AA51-AA49)*AC$10</f>
        <v>0</v>
      </c>
      <c r="AD51" s="264">
        <f ca="1">(AB51-AB49)*AC$10</f>
        <v>0</v>
      </c>
      <c r="AE51" s="349">
        <f ca="1">ROUND(INDIRECT(ADDRESS(Данные!$A43,AE$1,1,1,"Данные"), 1),2)</f>
        <v>0</v>
      </c>
      <c r="AF51" s="129">
        <f ca="1">ROUND(INDIRECT(ADDRESS(Данные!$A43,AF$1,1,1,"Данные"), 1),2)</f>
        <v>0</v>
      </c>
      <c r="AG51" s="128">
        <f ca="1">(AE51-AE49)*AG$10</f>
        <v>0</v>
      </c>
      <c r="AH51" s="264">
        <f ca="1">(AF51-AF49)*AG$10</f>
        <v>0</v>
      </c>
      <c r="AI51" s="349">
        <f ca="1">ROUND(INDIRECT(ADDRESS(Данные!$A43,AI$1,1,1,"Данные"), 1),2)</f>
        <v>16.78</v>
      </c>
      <c r="AJ51" s="129">
        <f ca="1">ROUND(INDIRECT(ADDRESS(Данные!$A43,AJ$1,1,1,"Данные"), 1),2)</f>
        <v>4.21</v>
      </c>
      <c r="AK51" s="128">
        <f ca="1">(AI51-AI49)*AK$10</f>
        <v>0</v>
      </c>
      <c r="AL51" s="264">
        <f ca="1">(AJ51-AJ49)*AK$10</f>
        <v>0</v>
      </c>
      <c r="AM51" s="349">
        <f ca="1">ROUND(INDIRECT(ADDRESS(Данные!$A43,AM$1,1,1,"Данные"), 1),2)</f>
        <v>0</v>
      </c>
      <c r="AN51" s="129">
        <f ca="1">ROUND(INDIRECT(ADDRESS(Данные!$A43,AN$1,1,1,"Данные"), 1),2)</f>
        <v>0</v>
      </c>
      <c r="AO51" s="128">
        <f ca="1">(AM51-AM49)*AO$10</f>
        <v>0</v>
      </c>
      <c r="AP51" s="264">
        <f ca="1">(AN51-AN49)*AO$10</f>
        <v>0</v>
      </c>
      <c r="AQ51" s="349">
        <f ca="1">ROUND(INDIRECT(ADDRESS(Данные!$A43,AQ$1,1,1,"Данные"), 1),2)</f>
        <v>876.73</v>
      </c>
      <c r="AR51" s="129">
        <f ca="1">ROUND(INDIRECT(ADDRESS(Данные!$A43,AR$1,1,1,"Данные"), 1),2)</f>
        <v>65.319999999999993</v>
      </c>
      <c r="AS51" s="128">
        <f ca="1">(AQ51-AQ49)*AS$10</f>
        <v>102.00000000004366</v>
      </c>
      <c r="AT51" s="264">
        <f ca="1">(AR51-AR49)*AS$10</f>
        <v>5.999999999994543</v>
      </c>
      <c r="AU51" s="349">
        <f ca="1">ROUND(INDIRECT(ADDRESS(Данные!$A43,AU$1,1,1,"Данные"), 1),2)</f>
        <v>0</v>
      </c>
      <c r="AV51" s="129">
        <f ca="1">ROUND(INDIRECT(ADDRESS(Данные!$A43,AV$1,1,1,"Данные"), 1),2)</f>
        <v>0</v>
      </c>
      <c r="AW51" s="128">
        <f ca="1">(AU51-AU49)*AW$10</f>
        <v>0</v>
      </c>
      <c r="AX51" s="264">
        <f ca="1">(AV51-AV49)*AW$10</f>
        <v>0</v>
      </c>
      <c r="AY51" s="359">
        <f ca="1">INDIRECT(ADDRESS(Данные!$A43,4,1,1,"Данные"), 1)</f>
        <v>45280.75</v>
      </c>
      <c r="AZ51" s="349">
        <f ca="1">ROUND(INDIRECT(ADDRESS(Данные!$A43,AZ$1,1,1,"Данные"), 1),2)</f>
        <v>686.65</v>
      </c>
      <c r="BA51" s="129">
        <f ca="1">ROUND(INDIRECT(ADDRESS(Данные!$A43,BA$1,1,1,"Данные"), 1),2)</f>
        <v>156.55000000000001</v>
      </c>
      <c r="BB51" s="128">
        <f ca="1">(AZ51-AZ49)*BB$10</f>
        <v>13.999999999987267</v>
      </c>
      <c r="BC51" s="264">
        <f ca="1">(BA51-BA49)*BB$10</f>
        <v>2.0000000000038654</v>
      </c>
      <c r="BD51" s="349">
        <f ca="1">ROUND(INDIRECT(ADDRESS(Данные!$A43,BD$1,1,1,"Данные"), 1),2)</f>
        <v>456.13</v>
      </c>
      <c r="BE51" s="129">
        <f ca="1">ROUND(INDIRECT(ADDRESS(Данные!$A43,BE$1,1,1,"Данные"), 1),2)</f>
        <v>189.19</v>
      </c>
      <c r="BF51" s="128">
        <f ca="1">(BD51-BD49)*BF$10</f>
        <v>17.999999999994998</v>
      </c>
      <c r="BG51" s="264">
        <f ca="1">(BE51-BE49)*BF$10</f>
        <v>4.0000000000020464</v>
      </c>
      <c r="BH51" s="349">
        <f ca="1">ROUND(INDIRECT(ADDRESS(Данные!$A43,BH$1,1,1,"Данные"), 1),2)</f>
        <v>1788.08</v>
      </c>
      <c r="BI51" s="129">
        <f ca="1">ROUND(INDIRECT(ADDRESS(Данные!$A43,BI$1,1,1,"Данные"), 1),2)</f>
        <v>1182.44</v>
      </c>
      <c r="BJ51" s="128">
        <f ca="1">(BH51-BH49)*BJ$10</f>
        <v>0</v>
      </c>
      <c r="BK51" s="264">
        <f ca="1">(BI51-BI49)*BJ$10</f>
        <v>0</v>
      </c>
      <c r="BL51" s="349">
        <f ca="1">ROUND(INDIRECT(ADDRESS(Данные!$A43,BL$1,1,1,"Данные"), 1),2)</f>
        <v>658.1</v>
      </c>
      <c r="BM51" s="129">
        <f ca="1">ROUND(INDIRECT(ADDRESS(Данные!$A43,BM$1,1,1,"Данные"), 1),2)</f>
        <v>95.55</v>
      </c>
      <c r="BN51" s="128">
        <f ca="1">(BL51-BL49)*BN$10</f>
        <v>0</v>
      </c>
      <c r="BO51" s="264">
        <f ca="1">(BM51-BM49)*BN$10</f>
        <v>0</v>
      </c>
      <c r="BP51" s="349">
        <f ca="1">ROUND(INDIRECT(ADDRESS(Данные!$A43,BP$1,1,1,"Данные"), 1),2)</f>
        <v>359.59</v>
      </c>
      <c r="BQ51" s="129">
        <f ca="1">ROUND(INDIRECT(ADDRESS(Данные!$A43,BQ$1,1,1,"Данные"), 1),2)</f>
        <v>0</v>
      </c>
      <c r="BR51" s="128">
        <f ca="1">(BP51-BP49)*BR$10</f>
        <v>0</v>
      </c>
      <c r="BS51" s="264">
        <f ca="1">(BQ51-BQ49)*BR$10</f>
        <v>0</v>
      </c>
      <c r="BT51" s="349">
        <f ca="1">ROUND(INDIRECT(ADDRESS(Данные!$A43,BT$1,1,1,"Данные"), 1),2)</f>
        <v>3698.3</v>
      </c>
      <c r="BU51" s="129">
        <f ca="1">ROUND(INDIRECT(ADDRESS(Данные!$A43,BU$1,1,1,"Данные"), 1),2)</f>
        <v>726.83</v>
      </c>
      <c r="BV51" s="128">
        <f ca="1">(BT51-BT49)*BV$10</f>
        <v>0</v>
      </c>
      <c r="BW51" s="264">
        <f ca="1">(BU51-BU49)*BV$10</f>
        <v>0</v>
      </c>
      <c r="BX51" s="359">
        <f ca="1">INDIRECT(ADDRESS(Данные!$A43,4,1,1,"Данные"), 1)</f>
        <v>45280.75</v>
      </c>
      <c r="BY51" s="349">
        <f ca="1">ROUND(INDIRECT(ADDRESS(Данные!$A43,BY$1,1,1,"Данные"), 1),2)</f>
        <v>849.44</v>
      </c>
      <c r="BZ51" s="129">
        <f ca="1">ROUND(INDIRECT(ADDRESS(Данные!$A43,BZ$1,1,1,"Данные"), 1),2)</f>
        <v>553.07000000000005</v>
      </c>
      <c r="CA51" s="128">
        <f ca="1">(BY51-BY49)*CA$10</f>
        <v>0</v>
      </c>
      <c r="CB51" s="264">
        <f ca="1">(BZ51-BZ49)*CA$10</f>
        <v>0</v>
      </c>
      <c r="CC51" s="349">
        <f ca="1">ROUND(INDIRECT(ADDRESS(Данные!$A43,CC$1,1,1,"Данные"), 1),2)</f>
        <v>1001.02</v>
      </c>
      <c r="CD51" s="129">
        <f ca="1">ROUND(INDIRECT(ADDRESS(Данные!$A43,CD$1,1,1,"Данные"), 1),2)</f>
        <v>0</v>
      </c>
      <c r="CE51" s="128">
        <f ca="1">(CC51-CC49)*CE$10</f>
        <v>36.000000000001364</v>
      </c>
      <c r="CF51" s="264">
        <f ca="1">(CD51-CD49)*CE$10</f>
        <v>0</v>
      </c>
      <c r="CG51" s="349">
        <f ca="1">ROUND(INDIRECT(ADDRESS(Данные!$A43,CG$1,1,1,"Данные"), 1),2)</f>
        <v>0</v>
      </c>
      <c r="CH51" s="129">
        <f ca="1">ROUND(INDIRECT(ADDRESS(Данные!$A43,CH$1,1,1,"Данные"), 1),2)</f>
        <v>0</v>
      </c>
      <c r="CI51" s="128">
        <f ca="1">(CG51-CG49)*CI$10</f>
        <v>0</v>
      </c>
      <c r="CJ51" s="264">
        <f ca="1">(CH51-CH49)*CI$10</f>
        <v>0</v>
      </c>
      <c r="CK51" s="349">
        <f ca="1">ROUND(INDIRECT(ADDRESS(Данные!$A43,CK$1,1,1,"Данные"), 1),2)</f>
        <v>169.38</v>
      </c>
      <c r="CL51" s="129">
        <f ca="1">ROUND(INDIRECT(ADDRESS(Данные!$A43,CL$1,1,1,"Данные"), 1),2)</f>
        <v>35.68</v>
      </c>
      <c r="CM51" s="128">
        <f ca="1">(CK51-CK49)*CM$10</f>
        <v>101.9999999999925</v>
      </c>
      <c r="CN51" s="264">
        <f ca="1">(CL51-CL49)*CM$10</f>
        <v>12.000000000001876</v>
      </c>
      <c r="CO51" s="349">
        <f ca="1">ROUND(INDIRECT(ADDRESS(Данные!$A43,CO$1,1,1,"Данные"), 1),2)</f>
        <v>0</v>
      </c>
      <c r="CP51" s="129">
        <f ca="1">ROUND(INDIRECT(ADDRESS(Данные!$A43,CP$1,1,1,"Данные"), 1),2)</f>
        <v>0</v>
      </c>
      <c r="CQ51" s="128">
        <f ca="1">(CO51-CO49)*CQ$10</f>
        <v>0</v>
      </c>
      <c r="CR51" s="264">
        <f ca="1">(CP51-CP49)*CQ$10</f>
        <v>0</v>
      </c>
      <c r="CS51" s="349">
        <f ca="1">ROUND(INDIRECT(ADDRESS(Данные!$A43,CS$1,1,1,"Данные"), 1),2)</f>
        <v>21.9</v>
      </c>
      <c r="CT51" s="129">
        <f ca="1">ROUND(INDIRECT(ADDRESS(Данные!$A43,CT$1,1,1,"Данные"), 1),2)</f>
        <v>158.06</v>
      </c>
      <c r="CU51" s="128">
        <f ca="1">(CS51-CS49)*CU$10</f>
        <v>0</v>
      </c>
      <c r="CV51" s="264">
        <f ca="1">(CT51-CT49)*CU$10</f>
        <v>0</v>
      </c>
      <c r="CW51" s="359">
        <f ca="1">INDIRECT(ADDRESS(Данные!$A43,4,1,1,"Данные"), 1)</f>
        <v>45280.75</v>
      </c>
      <c r="CX51" s="349">
        <f ca="1">ROUND(INDIRECT(ADDRESS(Данные!$A43,CX$1,1,1,"Данные"), 1),2)</f>
        <v>302.94</v>
      </c>
      <c r="CY51" s="129">
        <f ca="1">ROUND(INDIRECT(ADDRESS(Данные!$A43,CY$1,1,1,"Данные"), 1),2)</f>
        <v>246.08</v>
      </c>
      <c r="CZ51" s="128">
        <f ca="1">(CX51-CX49)*CZ$10</f>
        <v>71.999999999985675</v>
      </c>
      <c r="DA51" s="264">
        <f ca="1">(CY51-CY49)*CZ$10</f>
        <v>45.000000000010232</v>
      </c>
      <c r="DB51" s="349">
        <f ca="1">ROUND(INDIRECT(ADDRESS(Данные!$A43,DB$1,1,1,"Данные"), 1),2)</f>
        <v>1203.22</v>
      </c>
      <c r="DC51" s="129">
        <f ca="1">ROUND(INDIRECT(ADDRESS(Данные!$A43,DC$1,1,1,"Данные"), 1),2)</f>
        <v>304.97000000000003</v>
      </c>
      <c r="DD51" s="128">
        <f ca="1">(DB51-DB49)*DD$10</f>
        <v>35.999999999967258</v>
      </c>
      <c r="DE51" s="264">
        <f ca="1">(DC51-DC49)*DD$10</f>
        <v>0</v>
      </c>
      <c r="DF51" s="349">
        <f ca="1">ROUND(INDIRECT(ADDRESS(Данные!$A43,DF$1,1,1,"Данные"), 1),2)</f>
        <v>154.61000000000001</v>
      </c>
      <c r="DG51" s="129">
        <f ca="1">ROUND(INDIRECT(ADDRESS(Данные!$A43,DG$1,1,1,"Данные"), 1),2)</f>
        <v>162.77000000000001</v>
      </c>
      <c r="DH51" s="128">
        <f ca="1">(DF51-DF49)*DH$10</f>
        <v>12.000000000006139</v>
      </c>
      <c r="DI51" s="264">
        <f ca="1">(DG51-DG49)*DH$10</f>
        <v>6.0000000000115961</v>
      </c>
      <c r="DJ51" s="349"/>
      <c r="DK51" s="129"/>
      <c r="DL51" s="128"/>
      <c r="DM51" s="264"/>
      <c r="DN51" s="349"/>
      <c r="DO51" s="129"/>
      <c r="DP51" s="128"/>
      <c r="DQ51" s="264"/>
      <c r="DR51" s="349"/>
      <c r="DS51" s="129"/>
      <c r="DT51" s="128"/>
      <c r="DU51" s="264"/>
      <c r="DV51" s="362">
        <f t="shared" ca="1" si="0"/>
        <v>45280.75</v>
      </c>
      <c r="DW51" s="365">
        <f t="shared" ca="1" si="1"/>
        <v>934.39999999977658</v>
      </c>
      <c r="DX51" s="365">
        <f t="shared" ca="1" si="2"/>
        <v>128.19999999997577</v>
      </c>
    </row>
    <row r="52" spans="1:128" x14ac:dyDescent="0.2">
      <c r="A52" s="359">
        <f ca="1">INDIRECT(ADDRESS(Данные!$A44,4,1,1,"Данные"), 1)</f>
        <v>45280.770833333336</v>
      </c>
      <c r="B52" s="349">
        <f ca="1">ROUND(INDIRECT(ADDRESS(Данные!$A44,B$1,1,1,"Данные"), 1),2)</f>
        <v>4813.3100000000004</v>
      </c>
      <c r="C52" s="129">
        <f ca="1">ROUND(INDIRECT(ADDRESS(Данные!$A44,C$1,1,1,"Данные"), 1),2)</f>
        <v>1217.2</v>
      </c>
      <c r="D52" s="128">
        <f ca="1">(B52-B51)*D$10</f>
        <v>30.000000000109139</v>
      </c>
      <c r="E52" s="264">
        <f ca="1">(C52-C51)*D$10</f>
        <v>1.999999999998181</v>
      </c>
      <c r="F52" s="349">
        <f ca="1">ROUND(INDIRECT(ADDRESS(Данные!$A44,F$1,1,1,"Данные"), 1),2)</f>
        <v>180.83</v>
      </c>
      <c r="G52" s="129">
        <f ca="1">ROUND(INDIRECT(ADDRESS(Данные!$A44,G$1,1,1,"Данные"), 1),2)</f>
        <v>235.1</v>
      </c>
      <c r="H52" s="128">
        <f ca="1">(F52-F51)*H$10</f>
        <v>0</v>
      </c>
      <c r="I52" s="264">
        <f ca="1">(G52-G51)*H$10</f>
        <v>0</v>
      </c>
      <c r="J52" s="349">
        <f ca="1">ROUND(INDIRECT(ADDRESS(Данные!$A44,J$1,1,1,"Данные"), 1),2)</f>
        <v>0</v>
      </c>
      <c r="K52" s="129">
        <f ca="1">ROUND(INDIRECT(ADDRESS(Данные!$A44,K$1,1,1,"Данные"), 1),2)</f>
        <v>0</v>
      </c>
      <c r="L52" s="128">
        <f ca="1">(J52-J51)*L$10</f>
        <v>0</v>
      </c>
      <c r="M52" s="264">
        <f ca="1">(K52-K51)*L$10</f>
        <v>0</v>
      </c>
      <c r="N52" s="349">
        <f ca="1">ROUND(INDIRECT(ADDRESS(Данные!$A44,N$1,1,1,"Данные"), 1),2)</f>
        <v>4028.16</v>
      </c>
      <c r="O52" s="129">
        <f ca="1">ROUND(INDIRECT(ADDRESS(Данные!$A44,O$1,1,1,"Данные"), 1),2)</f>
        <v>2042.43</v>
      </c>
      <c r="P52" s="128">
        <f ca="1">(N52-N51)*P$10</f>
        <v>99.999999999454303</v>
      </c>
      <c r="Q52" s="264">
        <f ca="1">(O52-O51)*P$10</f>
        <v>0</v>
      </c>
      <c r="R52" s="349">
        <f ca="1">ROUND(INDIRECT(ADDRESS(Данные!$A44,R$1,1,1,"Данные"), 1),2)</f>
        <v>5663.66</v>
      </c>
      <c r="S52" s="129">
        <f ca="1">ROUND(INDIRECT(ADDRESS(Данные!$A44,S$1,1,1,"Данные"), 1),2)</f>
        <v>2271.96</v>
      </c>
      <c r="T52" s="128">
        <f ca="1">(R52-R51)*T$10</f>
        <v>43.19999999996071</v>
      </c>
      <c r="U52" s="264">
        <f ca="1">(S52-S51)*T$10</f>
        <v>7.1999999999934516</v>
      </c>
      <c r="V52" s="349">
        <f ca="1">ROUND(INDIRECT(ADDRESS(Данные!$A44,V$1,1,1,"Данные"), 1),2)</f>
        <v>7917.68</v>
      </c>
      <c r="W52" s="129">
        <f ca="1">ROUND(INDIRECT(ADDRESS(Данные!$A44,W$1,1,1,"Данные"), 1),2)</f>
        <v>643.4</v>
      </c>
      <c r="X52" s="128">
        <f ca="1">(V52-V51)*X$10</f>
        <v>108.00000000006548</v>
      </c>
      <c r="Y52" s="264">
        <f ca="1">(W52-W51)*X$10</f>
        <v>3.5999999999967258</v>
      </c>
      <c r="Z52" s="359">
        <f ca="1">INDIRECT(ADDRESS(Данные!$A44,4,1,1,"Данные"), 1)</f>
        <v>45280.770833333336</v>
      </c>
      <c r="AA52" s="349">
        <f ca="1">ROUND(INDIRECT(ADDRESS(Данные!$A44,AA$1,1,1,"Данные"), 1),2)</f>
        <v>0</v>
      </c>
      <c r="AB52" s="129">
        <f ca="1">ROUND(INDIRECT(ADDRESS(Данные!$A44,AB$1,1,1,"Данные"), 1),2)</f>
        <v>0</v>
      </c>
      <c r="AC52" s="128">
        <f ca="1">(AA52-AA51)*AC$10</f>
        <v>0</v>
      </c>
      <c r="AD52" s="264">
        <f ca="1">(AB52-AB51)*AC$10</f>
        <v>0</v>
      </c>
      <c r="AE52" s="349">
        <f ca="1">ROUND(INDIRECT(ADDRESS(Данные!$A44,AE$1,1,1,"Данные"), 1),2)</f>
        <v>0</v>
      </c>
      <c r="AF52" s="129">
        <f ca="1">ROUND(INDIRECT(ADDRESS(Данные!$A44,AF$1,1,1,"Данные"), 1),2)</f>
        <v>0</v>
      </c>
      <c r="AG52" s="128">
        <f ca="1">(AE52-AE51)*AG$10</f>
        <v>0</v>
      </c>
      <c r="AH52" s="264">
        <f ca="1">(AF52-AF51)*AG$10</f>
        <v>0</v>
      </c>
      <c r="AI52" s="349">
        <f ca="1">ROUND(INDIRECT(ADDRESS(Данные!$A44,AI$1,1,1,"Данные"), 1),2)</f>
        <v>16.78</v>
      </c>
      <c r="AJ52" s="129">
        <f ca="1">ROUND(INDIRECT(ADDRESS(Данные!$A44,AJ$1,1,1,"Данные"), 1),2)</f>
        <v>4.21</v>
      </c>
      <c r="AK52" s="128">
        <f ca="1">(AI52-AI51)*AK$10</f>
        <v>0</v>
      </c>
      <c r="AL52" s="264">
        <f ca="1">(AJ52-AJ51)*AK$10</f>
        <v>0</v>
      </c>
      <c r="AM52" s="349">
        <f ca="1">ROUND(INDIRECT(ADDRESS(Данные!$A44,AM$1,1,1,"Данные"), 1),2)</f>
        <v>0</v>
      </c>
      <c r="AN52" s="129">
        <f ca="1">ROUND(INDIRECT(ADDRESS(Данные!$A44,AN$1,1,1,"Данные"), 1),2)</f>
        <v>0</v>
      </c>
      <c r="AO52" s="128">
        <f ca="1">(AM52-AM51)*AO$10</f>
        <v>0</v>
      </c>
      <c r="AP52" s="264">
        <f ca="1">(AN52-AN51)*AO$10</f>
        <v>0</v>
      </c>
      <c r="AQ52" s="349">
        <f ca="1">ROUND(INDIRECT(ADDRESS(Данные!$A44,AQ$1,1,1,"Данные"), 1),2)</f>
        <v>876.81</v>
      </c>
      <c r="AR52" s="129">
        <f ca="1">ROUND(INDIRECT(ADDRESS(Данные!$A44,AR$1,1,1,"Данные"), 1),2)</f>
        <v>65.319999999999993</v>
      </c>
      <c r="AS52" s="128">
        <f ca="1">(AQ52-AQ51)*AS$10</f>
        <v>47.999999999956344</v>
      </c>
      <c r="AT52" s="264">
        <f ca="1">(AR52-AR51)*AS$10</f>
        <v>0</v>
      </c>
      <c r="AU52" s="349">
        <f ca="1">ROUND(INDIRECT(ADDRESS(Данные!$A44,AU$1,1,1,"Данные"), 1),2)</f>
        <v>0</v>
      </c>
      <c r="AV52" s="129">
        <f ca="1">ROUND(INDIRECT(ADDRESS(Данные!$A44,AV$1,1,1,"Данные"), 1),2)</f>
        <v>0</v>
      </c>
      <c r="AW52" s="128">
        <f ca="1">(AU52-AU51)*AW$10</f>
        <v>0</v>
      </c>
      <c r="AX52" s="264">
        <f ca="1">(AV52-AV51)*AW$10</f>
        <v>0</v>
      </c>
      <c r="AY52" s="359">
        <f ca="1">INDIRECT(ADDRESS(Данные!$A44,4,1,1,"Данные"), 1)</f>
        <v>45280.770833333336</v>
      </c>
      <c r="AZ52" s="349">
        <f ca="1">ROUND(INDIRECT(ADDRESS(Данные!$A44,AZ$1,1,1,"Данные"), 1),2)</f>
        <v>686.68</v>
      </c>
      <c r="BA52" s="129">
        <f ca="1">ROUND(INDIRECT(ADDRESS(Данные!$A44,BA$1,1,1,"Данные"), 1),2)</f>
        <v>156.56</v>
      </c>
      <c r="BB52" s="128">
        <f ca="1">(AZ52-AZ51)*BB$10</f>
        <v>5.999999999994543</v>
      </c>
      <c r="BC52" s="264">
        <f ca="1">(BA52-BA51)*BB$10</f>
        <v>1.999999999998181</v>
      </c>
      <c r="BD52" s="349">
        <f ca="1">ROUND(INDIRECT(ADDRESS(Данные!$A44,BD$1,1,1,"Данные"), 1),2)</f>
        <v>456.17</v>
      </c>
      <c r="BE52" s="129">
        <f ca="1">ROUND(INDIRECT(ADDRESS(Данные!$A44,BE$1,1,1,"Данные"), 1),2)</f>
        <v>189.2</v>
      </c>
      <c r="BF52" s="128">
        <f ca="1">(BD52-BD51)*BF$10</f>
        <v>8.0000000000040927</v>
      </c>
      <c r="BG52" s="264">
        <f ca="1">(BE52-BE51)*BF$10</f>
        <v>1.999999999998181</v>
      </c>
      <c r="BH52" s="349">
        <f ca="1">ROUND(INDIRECT(ADDRESS(Данные!$A44,BH$1,1,1,"Данные"), 1),2)</f>
        <v>1788.08</v>
      </c>
      <c r="BI52" s="129">
        <f ca="1">ROUND(INDIRECT(ADDRESS(Данные!$A44,BI$1,1,1,"Данные"), 1),2)</f>
        <v>1182.44</v>
      </c>
      <c r="BJ52" s="128">
        <f ca="1">(BH52-BH51)*BJ$10</f>
        <v>0</v>
      </c>
      <c r="BK52" s="264">
        <f ca="1">(BI52-BI51)*BJ$10</f>
        <v>0</v>
      </c>
      <c r="BL52" s="349">
        <f ca="1">ROUND(INDIRECT(ADDRESS(Данные!$A44,BL$1,1,1,"Данные"), 1),2)</f>
        <v>658.1</v>
      </c>
      <c r="BM52" s="129">
        <f ca="1">ROUND(INDIRECT(ADDRESS(Данные!$A44,BM$1,1,1,"Данные"), 1),2)</f>
        <v>95.55</v>
      </c>
      <c r="BN52" s="128">
        <f ca="1">(BL52-BL51)*BN$10</f>
        <v>0</v>
      </c>
      <c r="BO52" s="264">
        <f ca="1">(BM52-BM51)*BN$10</f>
        <v>0</v>
      </c>
      <c r="BP52" s="349">
        <f ca="1">ROUND(INDIRECT(ADDRESS(Данные!$A44,BP$1,1,1,"Данные"), 1),2)</f>
        <v>359.59</v>
      </c>
      <c r="BQ52" s="129">
        <f ca="1">ROUND(INDIRECT(ADDRESS(Данные!$A44,BQ$1,1,1,"Данные"), 1),2)</f>
        <v>0</v>
      </c>
      <c r="BR52" s="128">
        <f ca="1">(BP52-BP51)*BR$10</f>
        <v>0</v>
      </c>
      <c r="BS52" s="264">
        <f ca="1">(BQ52-BQ51)*BR$10</f>
        <v>0</v>
      </c>
      <c r="BT52" s="349">
        <f ca="1">ROUND(INDIRECT(ADDRESS(Данные!$A44,BT$1,1,1,"Данные"), 1),2)</f>
        <v>3698.3</v>
      </c>
      <c r="BU52" s="129">
        <f ca="1">ROUND(INDIRECT(ADDRESS(Данные!$A44,BU$1,1,1,"Данные"), 1),2)</f>
        <v>726.83</v>
      </c>
      <c r="BV52" s="128">
        <f ca="1">(BT52-BT51)*BV$10</f>
        <v>0</v>
      </c>
      <c r="BW52" s="264">
        <f ca="1">(BU52-BU51)*BV$10</f>
        <v>0</v>
      </c>
      <c r="BX52" s="359">
        <f ca="1">INDIRECT(ADDRESS(Данные!$A44,4,1,1,"Данные"), 1)</f>
        <v>45280.770833333336</v>
      </c>
      <c r="BY52" s="349">
        <f ca="1">ROUND(INDIRECT(ADDRESS(Данные!$A44,BY$1,1,1,"Данные"), 1),2)</f>
        <v>849.44</v>
      </c>
      <c r="BZ52" s="129">
        <f ca="1">ROUND(INDIRECT(ADDRESS(Данные!$A44,BZ$1,1,1,"Данные"), 1),2)</f>
        <v>553.07000000000005</v>
      </c>
      <c r="CA52" s="128">
        <f ca="1">(BY52-BY51)*CA$10</f>
        <v>0</v>
      </c>
      <c r="CB52" s="264">
        <f ca="1">(BZ52-BZ51)*CA$10</f>
        <v>0</v>
      </c>
      <c r="CC52" s="349">
        <f ca="1">ROUND(INDIRECT(ADDRESS(Данные!$A44,CC$1,1,1,"Данные"), 1),2)</f>
        <v>1001.09</v>
      </c>
      <c r="CD52" s="129">
        <f ca="1">ROUND(INDIRECT(ADDRESS(Данные!$A44,CD$1,1,1,"Данные"), 1),2)</f>
        <v>0</v>
      </c>
      <c r="CE52" s="128">
        <f ca="1">(CC52-CC51)*CE$10</f>
        <v>21.000000000015007</v>
      </c>
      <c r="CF52" s="264">
        <f ca="1">(CD52-CD51)*CE$10</f>
        <v>0</v>
      </c>
      <c r="CG52" s="349">
        <f ca="1">ROUND(INDIRECT(ADDRESS(Данные!$A44,CG$1,1,1,"Данные"), 1),2)</f>
        <v>0</v>
      </c>
      <c r="CH52" s="129">
        <f ca="1">ROUND(INDIRECT(ADDRESS(Данные!$A44,CH$1,1,1,"Данные"), 1),2)</f>
        <v>0</v>
      </c>
      <c r="CI52" s="128">
        <f ca="1">(CG52-CG51)*CI$10</f>
        <v>0</v>
      </c>
      <c r="CJ52" s="264">
        <f ca="1">(CH52-CH51)*CI$10</f>
        <v>0</v>
      </c>
      <c r="CK52" s="349">
        <f ca="1">ROUND(INDIRECT(ADDRESS(Данные!$A44,CK$1,1,1,"Данные"), 1),2)</f>
        <v>169.46</v>
      </c>
      <c r="CL52" s="129">
        <f ca="1">ROUND(INDIRECT(ADDRESS(Данные!$A44,CL$1,1,1,"Данные"), 1),2)</f>
        <v>35.69</v>
      </c>
      <c r="CM52" s="128">
        <f ca="1">(CK52-CK51)*CM$10</f>
        <v>48.000000000007503</v>
      </c>
      <c r="CN52" s="264">
        <f ca="1">(CL52-CL51)*CM$10</f>
        <v>5.9999999999988063</v>
      </c>
      <c r="CO52" s="349">
        <f ca="1">ROUND(INDIRECT(ADDRESS(Данные!$A44,CO$1,1,1,"Данные"), 1),2)</f>
        <v>0</v>
      </c>
      <c r="CP52" s="129">
        <f ca="1">ROUND(INDIRECT(ADDRESS(Данные!$A44,CP$1,1,1,"Данные"), 1),2)</f>
        <v>0</v>
      </c>
      <c r="CQ52" s="128">
        <f ca="1">(CO52-CO51)*CQ$10</f>
        <v>0</v>
      </c>
      <c r="CR52" s="264">
        <f ca="1">(CP52-CP51)*CQ$10</f>
        <v>0</v>
      </c>
      <c r="CS52" s="349">
        <f ca="1">ROUND(INDIRECT(ADDRESS(Данные!$A44,CS$1,1,1,"Данные"), 1),2)</f>
        <v>21.9</v>
      </c>
      <c r="CT52" s="129">
        <f ca="1">ROUND(INDIRECT(ADDRESS(Данные!$A44,CT$1,1,1,"Данные"), 1),2)</f>
        <v>158.06</v>
      </c>
      <c r="CU52" s="128">
        <f ca="1">(CS52-CS51)*CU$10</f>
        <v>0</v>
      </c>
      <c r="CV52" s="264">
        <f ca="1">(CT52-CT51)*CU$10</f>
        <v>0</v>
      </c>
      <c r="CW52" s="359">
        <f ca="1">INDIRECT(ADDRESS(Данные!$A44,4,1,1,"Данные"), 1)</f>
        <v>45280.770833333336</v>
      </c>
      <c r="CX52" s="349">
        <f ca="1">ROUND(INDIRECT(ADDRESS(Данные!$A44,CX$1,1,1,"Данные"), 1),2)</f>
        <v>302.95999999999998</v>
      </c>
      <c r="CY52" s="129">
        <f ca="1">ROUND(INDIRECT(ADDRESS(Данные!$A44,CY$1,1,1,"Данные"), 1),2)</f>
        <v>246.09</v>
      </c>
      <c r="CZ52" s="128">
        <f ca="1">(CX52-CX51)*CZ$10</f>
        <v>17.999999999983629</v>
      </c>
      <c r="DA52" s="264">
        <f ca="1">(CY52-CY51)*CZ$10</f>
        <v>8.9999999999918145</v>
      </c>
      <c r="DB52" s="349">
        <f ca="1">ROUND(INDIRECT(ADDRESS(Данные!$A44,DB$1,1,1,"Данные"), 1),2)</f>
        <v>1203.23</v>
      </c>
      <c r="DC52" s="129">
        <f ca="1">ROUND(INDIRECT(ADDRESS(Данные!$A44,DC$1,1,1,"Данные"), 1),2)</f>
        <v>304.97000000000003</v>
      </c>
      <c r="DD52" s="128">
        <f ca="1">(DB52-DB51)*DD$10</f>
        <v>11.999999999989086</v>
      </c>
      <c r="DE52" s="264">
        <f ca="1">(DC52-DC51)*DD$10</f>
        <v>0</v>
      </c>
      <c r="DF52" s="349">
        <f ca="1">ROUND(INDIRECT(ADDRESS(Данные!$A44,DF$1,1,1,"Данные"), 1),2)</f>
        <v>154.62</v>
      </c>
      <c r="DG52" s="129">
        <f ca="1">ROUND(INDIRECT(ADDRESS(Данные!$A44,DG$1,1,1,"Данные"), 1),2)</f>
        <v>162.77000000000001</v>
      </c>
      <c r="DH52" s="128">
        <f ca="1">(DF52-DF51)*DH$10</f>
        <v>5.999999999994543</v>
      </c>
      <c r="DI52" s="264">
        <f ca="1">(DG52-DG51)*DH$10</f>
        <v>0</v>
      </c>
      <c r="DJ52" s="349"/>
      <c r="DK52" s="129"/>
      <c r="DL52" s="128"/>
      <c r="DM52" s="264"/>
      <c r="DN52" s="349"/>
      <c r="DO52" s="129"/>
      <c r="DP52" s="128"/>
      <c r="DQ52" s="264"/>
      <c r="DR52" s="349"/>
      <c r="DS52" s="129"/>
      <c r="DT52" s="128"/>
      <c r="DU52" s="264"/>
      <c r="DV52" s="362">
        <f t="shared" ca="1" si="0"/>
        <v>45280.770833333336</v>
      </c>
      <c r="DW52" s="365">
        <f t="shared" ca="1" si="1"/>
        <v>448.19999999953438</v>
      </c>
      <c r="DX52" s="365">
        <f t="shared" ca="1" si="2"/>
        <v>31.799999999975341</v>
      </c>
    </row>
    <row r="53" spans="1:128" x14ac:dyDescent="0.2">
      <c r="A53" s="359">
        <f ca="1">INDIRECT(ADDRESS(Данные!$A45,4,1,1,"Данные"), 1)</f>
        <v>45280.791666666664</v>
      </c>
      <c r="B53" s="349">
        <f ca="1">ROUND(INDIRECT(ADDRESS(Данные!$A45,B$1,1,1,"Данные"), 1),2)</f>
        <v>4813.46</v>
      </c>
      <c r="C53" s="129">
        <f ca="1">ROUND(INDIRECT(ADDRESS(Данные!$A45,C$1,1,1,"Данные"), 1),2)</f>
        <v>1217.22</v>
      </c>
      <c r="D53" s="128">
        <f ca="1">(B53-B51)*D$10</f>
        <v>60.00000000003638</v>
      </c>
      <c r="E53" s="264">
        <f ca="1">(C53-C51)*D$10</f>
        <v>5.999999999994543</v>
      </c>
      <c r="F53" s="349">
        <f ca="1">ROUND(INDIRECT(ADDRESS(Данные!$A45,F$1,1,1,"Данные"), 1),2)</f>
        <v>180.83</v>
      </c>
      <c r="G53" s="129">
        <f ca="1">ROUND(INDIRECT(ADDRESS(Данные!$A45,G$1,1,1,"Данные"), 1),2)</f>
        <v>235.1</v>
      </c>
      <c r="H53" s="128">
        <f ca="1">(F53-F51)*H$10</f>
        <v>0</v>
      </c>
      <c r="I53" s="264">
        <f ca="1">(G53-G51)*H$10</f>
        <v>0</v>
      </c>
      <c r="J53" s="349">
        <f ca="1">ROUND(INDIRECT(ADDRESS(Данные!$A45,J$1,1,1,"Данные"), 1),2)</f>
        <v>0</v>
      </c>
      <c r="K53" s="129">
        <f ca="1">ROUND(INDIRECT(ADDRESS(Данные!$A45,K$1,1,1,"Данные"), 1),2)</f>
        <v>0</v>
      </c>
      <c r="L53" s="128">
        <f ca="1">(J53-J51)*L$10</f>
        <v>0</v>
      </c>
      <c r="M53" s="264">
        <f ca="1">(K53-K51)*L$10</f>
        <v>0</v>
      </c>
      <c r="N53" s="349">
        <f ca="1">ROUND(INDIRECT(ADDRESS(Данные!$A45,N$1,1,1,"Данные"), 1),2)</f>
        <v>4028.22</v>
      </c>
      <c r="O53" s="129">
        <f ca="1">ROUND(INDIRECT(ADDRESS(Данные!$A45,O$1,1,1,"Данные"), 1),2)</f>
        <v>2042.44</v>
      </c>
      <c r="P53" s="128">
        <f ca="1">(N53-N51)*P$10</f>
        <v>219.99999999934516</v>
      </c>
      <c r="Q53" s="264">
        <f ca="1">(O53-O51)*P$10</f>
        <v>19.99999999998181</v>
      </c>
      <c r="R53" s="349">
        <f ca="1">ROUND(INDIRECT(ADDRESS(Данные!$A45,R$1,1,1,"Данные"), 1),2)</f>
        <v>5663.78</v>
      </c>
      <c r="S53" s="129">
        <f ca="1">ROUND(INDIRECT(ADDRESS(Данные!$A45,S$1,1,1,"Данные"), 1),2)</f>
        <v>2271.9699999999998</v>
      </c>
      <c r="T53" s="128">
        <f ca="1">(R53-R51)*T$10</f>
        <v>86.39999999992142</v>
      </c>
      <c r="U53" s="264">
        <f ca="1">(S53-S51)*T$10</f>
        <v>10.799999999908323</v>
      </c>
      <c r="V53" s="349">
        <f ca="1">ROUND(INDIRECT(ADDRESS(Данные!$A45,V$1,1,1,"Данные"), 1),2)</f>
        <v>7918</v>
      </c>
      <c r="W53" s="129">
        <f ca="1">ROUND(INDIRECT(ADDRESS(Данные!$A45,W$1,1,1,"Данные"), 1),2)</f>
        <v>643.41</v>
      </c>
      <c r="X53" s="128">
        <f ca="1">(V53-V51)*X$10</f>
        <v>223.19999999996071</v>
      </c>
      <c r="Y53" s="264">
        <f ca="1">(W53-W51)*X$10</f>
        <v>7.1999999999934516</v>
      </c>
      <c r="Z53" s="359">
        <f ca="1">INDIRECT(ADDRESS(Данные!$A45,4,1,1,"Данные"), 1)</f>
        <v>45280.791666666664</v>
      </c>
      <c r="AA53" s="349">
        <f ca="1">ROUND(INDIRECT(ADDRESS(Данные!$A45,AA$1,1,1,"Данные"), 1),2)</f>
        <v>0</v>
      </c>
      <c r="AB53" s="129">
        <f ca="1">ROUND(INDIRECT(ADDRESS(Данные!$A45,AB$1,1,1,"Данные"), 1),2)</f>
        <v>0</v>
      </c>
      <c r="AC53" s="128">
        <f ca="1">(AA53-AA51)*AC$10</f>
        <v>0</v>
      </c>
      <c r="AD53" s="264">
        <f ca="1">(AB53-AB51)*AC$10</f>
        <v>0</v>
      </c>
      <c r="AE53" s="349">
        <f ca="1">ROUND(INDIRECT(ADDRESS(Данные!$A45,AE$1,1,1,"Данные"), 1),2)</f>
        <v>0</v>
      </c>
      <c r="AF53" s="129">
        <f ca="1">ROUND(INDIRECT(ADDRESS(Данные!$A45,AF$1,1,1,"Данные"), 1),2)</f>
        <v>0</v>
      </c>
      <c r="AG53" s="128">
        <f ca="1">(AE53-AE51)*AG$10</f>
        <v>0</v>
      </c>
      <c r="AH53" s="264">
        <f ca="1">(AF53-AF51)*AG$10</f>
        <v>0</v>
      </c>
      <c r="AI53" s="349">
        <f ca="1">ROUND(INDIRECT(ADDRESS(Данные!$A45,AI$1,1,1,"Данные"), 1),2)</f>
        <v>16.78</v>
      </c>
      <c r="AJ53" s="129">
        <f ca="1">ROUND(INDIRECT(ADDRESS(Данные!$A45,AJ$1,1,1,"Данные"), 1),2)</f>
        <v>4.21</v>
      </c>
      <c r="AK53" s="128">
        <f ca="1">(AI53-AI51)*AK$10</f>
        <v>0</v>
      </c>
      <c r="AL53" s="264">
        <f ca="1">(AJ53-AJ51)*AK$10</f>
        <v>0</v>
      </c>
      <c r="AM53" s="349">
        <f ca="1">ROUND(INDIRECT(ADDRESS(Данные!$A45,AM$1,1,1,"Данные"), 1),2)</f>
        <v>0</v>
      </c>
      <c r="AN53" s="129">
        <f ca="1">ROUND(INDIRECT(ADDRESS(Данные!$A45,AN$1,1,1,"Данные"), 1),2)</f>
        <v>0</v>
      </c>
      <c r="AO53" s="128">
        <f ca="1">(AM53-AM51)*AO$10</f>
        <v>0</v>
      </c>
      <c r="AP53" s="264">
        <f ca="1">(AN53-AN51)*AO$10</f>
        <v>0</v>
      </c>
      <c r="AQ53" s="349">
        <f ca="1">ROUND(INDIRECT(ADDRESS(Данные!$A45,AQ$1,1,1,"Данные"), 1),2)</f>
        <v>876.89</v>
      </c>
      <c r="AR53" s="129">
        <f ca="1">ROUND(INDIRECT(ADDRESS(Данные!$A45,AR$1,1,1,"Данные"), 1),2)</f>
        <v>65.319999999999993</v>
      </c>
      <c r="AS53" s="128">
        <f ca="1">(AQ53-AQ51)*AS$10</f>
        <v>95.999999999980901</v>
      </c>
      <c r="AT53" s="264">
        <f ca="1">(AR53-AR51)*AS$10</f>
        <v>0</v>
      </c>
      <c r="AU53" s="349">
        <f ca="1">ROUND(INDIRECT(ADDRESS(Данные!$A45,AU$1,1,1,"Данные"), 1),2)</f>
        <v>0</v>
      </c>
      <c r="AV53" s="129">
        <f ca="1">ROUND(INDIRECT(ADDRESS(Данные!$A45,AV$1,1,1,"Данные"), 1),2)</f>
        <v>0</v>
      </c>
      <c r="AW53" s="128">
        <f ca="1">(AU53-AU51)*AW$10</f>
        <v>0</v>
      </c>
      <c r="AX53" s="264">
        <f ca="1">(AV53-AV51)*AW$10</f>
        <v>0</v>
      </c>
      <c r="AY53" s="359">
        <f ca="1">INDIRECT(ADDRESS(Данные!$A45,4,1,1,"Данные"), 1)</f>
        <v>45280.791666666664</v>
      </c>
      <c r="AZ53" s="349">
        <f ca="1">ROUND(INDIRECT(ADDRESS(Данные!$A45,AZ$1,1,1,"Данные"), 1),2)</f>
        <v>686.71</v>
      </c>
      <c r="BA53" s="129">
        <f ca="1">ROUND(INDIRECT(ADDRESS(Данные!$A45,BA$1,1,1,"Данные"), 1),2)</f>
        <v>156.56</v>
      </c>
      <c r="BB53" s="128">
        <f ca="1">(AZ53-AZ51)*BB$10</f>
        <v>12.000000000011823</v>
      </c>
      <c r="BC53" s="264">
        <f ca="1">(BA53-BA51)*BB$10</f>
        <v>1.999999999998181</v>
      </c>
      <c r="BD53" s="349">
        <f ca="1">ROUND(INDIRECT(ADDRESS(Данные!$A45,BD$1,1,1,"Данные"), 1),2)</f>
        <v>456.21</v>
      </c>
      <c r="BE53" s="129">
        <f ca="1">ROUND(INDIRECT(ADDRESS(Данные!$A45,BE$1,1,1,"Данные"), 1),2)</f>
        <v>189.21</v>
      </c>
      <c r="BF53" s="128">
        <f ca="1">(BD53-BD51)*BF$10</f>
        <v>15.999999999996817</v>
      </c>
      <c r="BG53" s="264">
        <f ca="1">(BE53-BE51)*BF$10</f>
        <v>4.0000000000020464</v>
      </c>
      <c r="BH53" s="349">
        <f ca="1">ROUND(INDIRECT(ADDRESS(Данные!$A45,BH$1,1,1,"Данные"), 1),2)</f>
        <v>1788.08</v>
      </c>
      <c r="BI53" s="129">
        <f ca="1">ROUND(INDIRECT(ADDRESS(Данные!$A45,BI$1,1,1,"Данные"), 1),2)</f>
        <v>1182.44</v>
      </c>
      <c r="BJ53" s="128">
        <f ca="1">(BH53-BH51)*BJ$10</f>
        <v>0</v>
      </c>
      <c r="BK53" s="264">
        <f ca="1">(BI53-BI51)*BJ$10</f>
        <v>0</v>
      </c>
      <c r="BL53" s="349">
        <f ca="1">ROUND(INDIRECT(ADDRESS(Данные!$A45,BL$1,1,1,"Данные"), 1),2)</f>
        <v>658.1</v>
      </c>
      <c r="BM53" s="129">
        <f ca="1">ROUND(INDIRECT(ADDRESS(Данные!$A45,BM$1,1,1,"Данные"), 1),2)</f>
        <v>95.55</v>
      </c>
      <c r="BN53" s="128">
        <f ca="1">(BL53-BL51)*BN$10</f>
        <v>0</v>
      </c>
      <c r="BO53" s="264">
        <f ca="1">(BM53-BM51)*BN$10</f>
        <v>0</v>
      </c>
      <c r="BP53" s="349">
        <f ca="1">ROUND(INDIRECT(ADDRESS(Данные!$A45,BP$1,1,1,"Данные"), 1),2)</f>
        <v>359.59</v>
      </c>
      <c r="BQ53" s="129">
        <f ca="1">ROUND(INDIRECT(ADDRESS(Данные!$A45,BQ$1,1,1,"Данные"), 1),2)</f>
        <v>0</v>
      </c>
      <c r="BR53" s="128">
        <f ca="1">(BP53-BP51)*BR$10</f>
        <v>0</v>
      </c>
      <c r="BS53" s="264">
        <f ca="1">(BQ53-BQ51)*BR$10</f>
        <v>0</v>
      </c>
      <c r="BT53" s="349">
        <f ca="1">ROUND(INDIRECT(ADDRESS(Данные!$A45,BT$1,1,1,"Данные"), 1),2)</f>
        <v>3698.3</v>
      </c>
      <c r="BU53" s="129">
        <f ca="1">ROUND(INDIRECT(ADDRESS(Данные!$A45,BU$1,1,1,"Данные"), 1),2)</f>
        <v>726.83</v>
      </c>
      <c r="BV53" s="128">
        <f ca="1">(BT53-BT51)*BV$10</f>
        <v>0</v>
      </c>
      <c r="BW53" s="264">
        <f ca="1">(BU53-BU51)*BV$10</f>
        <v>0</v>
      </c>
      <c r="BX53" s="359">
        <f ca="1">INDIRECT(ADDRESS(Данные!$A45,4,1,1,"Данные"), 1)</f>
        <v>45280.791666666664</v>
      </c>
      <c r="BY53" s="349">
        <f ca="1">ROUND(INDIRECT(ADDRESS(Данные!$A45,BY$1,1,1,"Данные"), 1),2)</f>
        <v>849.44</v>
      </c>
      <c r="BZ53" s="129">
        <f ca="1">ROUND(INDIRECT(ADDRESS(Данные!$A45,BZ$1,1,1,"Данные"), 1),2)</f>
        <v>553.07000000000005</v>
      </c>
      <c r="CA53" s="128">
        <f ca="1">(BY53-BY51)*CA$10</f>
        <v>0</v>
      </c>
      <c r="CB53" s="264">
        <f ca="1">(BZ53-BZ51)*CA$10</f>
        <v>0</v>
      </c>
      <c r="CC53" s="349">
        <f ca="1">ROUND(INDIRECT(ADDRESS(Данные!$A45,CC$1,1,1,"Данные"), 1),2)</f>
        <v>1001.15</v>
      </c>
      <c r="CD53" s="129">
        <f ca="1">ROUND(INDIRECT(ADDRESS(Данные!$A45,CD$1,1,1,"Данные"), 1),2)</f>
        <v>0</v>
      </c>
      <c r="CE53" s="128">
        <f ca="1">(CC53-CC51)*CE$10</f>
        <v>38.999999999998636</v>
      </c>
      <c r="CF53" s="264">
        <f ca="1">(CD53-CD51)*CE$10</f>
        <v>0</v>
      </c>
      <c r="CG53" s="349">
        <f ca="1">ROUND(INDIRECT(ADDRESS(Данные!$A45,CG$1,1,1,"Данные"), 1),2)</f>
        <v>0</v>
      </c>
      <c r="CH53" s="129">
        <f ca="1">ROUND(INDIRECT(ADDRESS(Данные!$A45,CH$1,1,1,"Данные"), 1),2)</f>
        <v>0</v>
      </c>
      <c r="CI53" s="128">
        <f ca="1">(CG53-CG51)*CI$10</f>
        <v>0</v>
      </c>
      <c r="CJ53" s="264">
        <f ca="1">(CH53-CH51)*CI$10</f>
        <v>0</v>
      </c>
      <c r="CK53" s="349">
        <f ca="1">ROUND(INDIRECT(ADDRESS(Данные!$A45,CK$1,1,1,"Данные"), 1),2)</f>
        <v>169.54</v>
      </c>
      <c r="CL53" s="129">
        <f ca="1">ROUND(INDIRECT(ADDRESS(Данные!$A45,CL$1,1,1,"Данные"), 1),2)</f>
        <v>35.700000000000003</v>
      </c>
      <c r="CM53" s="128">
        <f ca="1">(CK53-CK51)*CM$10</f>
        <v>95.999999999997954</v>
      </c>
      <c r="CN53" s="264">
        <f ca="1">(CL53-CL51)*CM$10</f>
        <v>12.000000000001876</v>
      </c>
      <c r="CO53" s="349">
        <f ca="1">ROUND(INDIRECT(ADDRESS(Данные!$A45,CO$1,1,1,"Данные"), 1),2)</f>
        <v>0</v>
      </c>
      <c r="CP53" s="129">
        <f ca="1">ROUND(INDIRECT(ADDRESS(Данные!$A45,CP$1,1,1,"Данные"), 1),2)</f>
        <v>0</v>
      </c>
      <c r="CQ53" s="128">
        <f ca="1">(CO53-CO51)*CQ$10</f>
        <v>0</v>
      </c>
      <c r="CR53" s="264">
        <f ca="1">(CP53-CP51)*CQ$10</f>
        <v>0</v>
      </c>
      <c r="CS53" s="349">
        <f ca="1">ROUND(INDIRECT(ADDRESS(Данные!$A45,CS$1,1,1,"Данные"), 1),2)</f>
        <v>21.9</v>
      </c>
      <c r="CT53" s="129">
        <f ca="1">ROUND(INDIRECT(ADDRESS(Данные!$A45,CT$1,1,1,"Данные"), 1),2)</f>
        <v>158.06</v>
      </c>
      <c r="CU53" s="128">
        <f ca="1">(CS53-CS51)*CU$10</f>
        <v>0</v>
      </c>
      <c r="CV53" s="264">
        <f ca="1">(CT53-CT51)*CU$10</f>
        <v>0</v>
      </c>
      <c r="CW53" s="359">
        <f ca="1">INDIRECT(ADDRESS(Данные!$A45,4,1,1,"Данные"), 1)</f>
        <v>45280.791666666664</v>
      </c>
      <c r="CX53" s="349">
        <f ca="1">ROUND(INDIRECT(ADDRESS(Данные!$A45,CX$1,1,1,"Данные"), 1),2)</f>
        <v>302.98</v>
      </c>
      <c r="CY53" s="129">
        <f ca="1">ROUND(INDIRECT(ADDRESS(Данные!$A45,CY$1,1,1,"Данные"), 1),2)</f>
        <v>246.1</v>
      </c>
      <c r="CZ53" s="128">
        <f ca="1">(CX53-CX51)*CZ$10</f>
        <v>36.000000000018417</v>
      </c>
      <c r="DA53" s="264">
        <f ca="1">(CY53-CY51)*CZ$10</f>
        <v>17.999999999983629</v>
      </c>
      <c r="DB53" s="349">
        <f ca="1">ROUND(INDIRECT(ADDRESS(Данные!$A45,DB$1,1,1,"Данные"), 1),2)</f>
        <v>1203.25</v>
      </c>
      <c r="DC53" s="129">
        <f ca="1">ROUND(INDIRECT(ADDRESS(Данные!$A45,DC$1,1,1,"Данные"), 1),2)</f>
        <v>304.97000000000003</v>
      </c>
      <c r="DD53" s="128">
        <f ca="1">(DB53-DB51)*DD$10</f>
        <v>35.999999999967258</v>
      </c>
      <c r="DE53" s="264">
        <f ca="1">(DC53-DC51)*DD$10</f>
        <v>0</v>
      </c>
      <c r="DF53" s="349">
        <f ca="1">ROUND(INDIRECT(ADDRESS(Данные!$A45,DF$1,1,1,"Данные"), 1),2)</f>
        <v>154.62</v>
      </c>
      <c r="DG53" s="129">
        <f ca="1">ROUND(INDIRECT(ADDRESS(Данные!$A45,DG$1,1,1,"Данные"), 1),2)</f>
        <v>162.77000000000001</v>
      </c>
      <c r="DH53" s="128">
        <f ca="1">(DF53-DF51)*DH$10</f>
        <v>5.999999999994543</v>
      </c>
      <c r="DI53" s="264">
        <f ca="1">(DG53-DG51)*DH$10</f>
        <v>0</v>
      </c>
      <c r="DJ53" s="349"/>
      <c r="DK53" s="129"/>
      <c r="DL53" s="128"/>
      <c r="DM53" s="264"/>
      <c r="DN53" s="349"/>
      <c r="DO53" s="129"/>
      <c r="DP53" s="128"/>
      <c r="DQ53" s="264"/>
      <c r="DR53" s="349"/>
      <c r="DS53" s="129"/>
      <c r="DT53" s="128"/>
      <c r="DU53" s="264"/>
      <c r="DV53" s="362">
        <f t="shared" ca="1" si="0"/>
        <v>45280.791666666664</v>
      </c>
      <c r="DW53" s="365">
        <f t="shared" ca="1" si="1"/>
        <v>926.59999999923002</v>
      </c>
      <c r="DX53" s="365">
        <f t="shared" ca="1" si="2"/>
        <v>79.99999999986386</v>
      </c>
    </row>
    <row r="54" spans="1:128" x14ac:dyDescent="0.2">
      <c r="A54" s="359">
        <f ca="1">INDIRECT(ADDRESS(Данные!$A46,4,1,1,"Данные"), 1)</f>
        <v>45280.8125</v>
      </c>
      <c r="B54" s="349">
        <f ca="1">ROUND(INDIRECT(ADDRESS(Данные!$A46,B$1,1,1,"Данные"), 1),2)</f>
        <v>4813.6099999999997</v>
      </c>
      <c r="C54" s="129">
        <f ca="1">ROUND(INDIRECT(ADDRESS(Данные!$A46,C$1,1,1,"Данные"), 1),2)</f>
        <v>1217.24</v>
      </c>
      <c r="D54" s="128">
        <f ca="1">(B54-B53)*D$10</f>
        <v>29.99999999992724</v>
      </c>
      <c r="E54" s="264">
        <f ca="1">(C54-C53)*D$10</f>
        <v>3.999999999996362</v>
      </c>
      <c r="F54" s="349">
        <f ca="1">ROUND(INDIRECT(ADDRESS(Данные!$A46,F$1,1,1,"Данные"), 1),2)</f>
        <v>180.83</v>
      </c>
      <c r="G54" s="129">
        <f ca="1">ROUND(INDIRECT(ADDRESS(Данные!$A46,G$1,1,1,"Данные"), 1),2)</f>
        <v>235.1</v>
      </c>
      <c r="H54" s="128">
        <f ca="1">(F54-F53)*H$10</f>
        <v>0</v>
      </c>
      <c r="I54" s="264">
        <f ca="1">(G54-G53)*H$10</f>
        <v>0</v>
      </c>
      <c r="J54" s="349">
        <f ca="1">ROUND(INDIRECT(ADDRESS(Данные!$A46,J$1,1,1,"Данные"), 1),2)</f>
        <v>0</v>
      </c>
      <c r="K54" s="129">
        <f ca="1">ROUND(INDIRECT(ADDRESS(Данные!$A46,K$1,1,1,"Данные"), 1),2)</f>
        <v>0</v>
      </c>
      <c r="L54" s="128">
        <f ca="1">(J54-J53)*L$10</f>
        <v>0</v>
      </c>
      <c r="M54" s="264">
        <f ca="1">(K54-K53)*L$10</f>
        <v>0</v>
      </c>
      <c r="N54" s="349">
        <f ca="1">ROUND(INDIRECT(ADDRESS(Данные!$A46,N$1,1,1,"Данные"), 1),2)</f>
        <v>4028.28</v>
      </c>
      <c r="O54" s="129">
        <f ca="1">ROUND(INDIRECT(ADDRESS(Данные!$A46,O$1,1,1,"Данные"), 1),2)</f>
        <v>2042.44</v>
      </c>
      <c r="P54" s="128">
        <f ca="1">(N54-N53)*P$10</f>
        <v>120.00000000080036</v>
      </c>
      <c r="Q54" s="264">
        <f ca="1">(O54-O53)*P$10</f>
        <v>0</v>
      </c>
      <c r="R54" s="349">
        <f ca="1">ROUND(INDIRECT(ADDRESS(Данные!$A46,R$1,1,1,"Данные"), 1),2)</f>
        <v>5663.89</v>
      </c>
      <c r="S54" s="129">
        <f ca="1">ROUND(INDIRECT(ADDRESS(Данные!$A46,S$1,1,1,"Данные"), 1),2)</f>
        <v>2271.9899999999998</v>
      </c>
      <c r="T54" s="128">
        <f ca="1">(R54-R53)*T$10</f>
        <v>39.600000000209548</v>
      </c>
      <c r="U54" s="264">
        <f ca="1">(S54-S53)*T$10</f>
        <v>7.1999999999934516</v>
      </c>
      <c r="V54" s="349">
        <f ca="1">ROUND(INDIRECT(ADDRESS(Данные!$A46,V$1,1,1,"Данные"), 1),2)</f>
        <v>7918.31</v>
      </c>
      <c r="W54" s="129">
        <f ca="1">ROUND(INDIRECT(ADDRESS(Данные!$A46,W$1,1,1,"Данные"), 1),2)</f>
        <v>643.42999999999995</v>
      </c>
      <c r="X54" s="128">
        <f ca="1">(V54-V53)*X$10</f>
        <v>111.60000000014406</v>
      </c>
      <c r="Y54" s="264">
        <f ca="1">(W54-W53)*X$10</f>
        <v>7.1999999999934516</v>
      </c>
      <c r="Z54" s="359">
        <f ca="1">INDIRECT(ADDRESS(Данные!$A46,4,1,1,"Данные"), 1)</f>
        <v>45280.8125</v>
      </c>
      <c r="AA54" s="349">
        <f ca="1">ROUND(INDIRECT(ADDRESS(Данные!$A46,AA$1,1,1,"Данные"), 1),2)</f>
        <v>0</v>
      </c>
      <c r="AB54" s="129">
        <f ca="1">ROUND(INDIRECT(ADDRESS(Данные!$A46,AB$1,1,1,"Данные"), 1),2)</f>
        <v>0</v>
      </c>
      <c r="AC54" s="128">
        <f ca="1">(AA54-AA53)*AC$10</f>
        <v>0</v>
      </c>
      <c r="AD54" s="264">
        <f ca="1">(AB54-AB53)*AC$10</f>
        <v>0</v>
      </c>
      <c r="AE54" s="349">
        <f ca="1">ROUND(INDIRECT(ADDRESS(Данные!$A46,AE$1,1,1,"Данные"), 1),2)</f>
        <v>0</v>
      </c>
      <c r="AF54" s="129">
        <f ca="1">ROUND(INDIRECT(ADDRESS(Данные!$A46,AF$1,1,1,"Данные"), 1),2)</f>
        <v>0</v>
      </c>
      <c r="AG54" s="128">
        <f ca="1">(AE54-AE53)*AG$10</f>
        <v>0</v>
      </c>
      <c r="AH54" s="264">
        <f ca="1">(AF54-AF53)*AG$10</f>
        <v>0</v>
      </c>
      <c r="AI54" s="349">
        <f ca="1">ROUND(INDIRECT(ADDRESS(Данные!$A46,AI$1,1,1,"Данные"), 1),2)</f>
        <v>16.78</v>
      </c>
      <c r="AJ54" s="129">
        <f ca="1">ROUND(INDIRECT(ADDRESS(Данные!$A46,AJ$1,1,1,"Данные"), 1),2)</f>
        <v>4.21</v>
      </c>
      <c r="AK54" s="128">
        <f ca="1">(AI54-AI53)*AK$10</f>
        <v>0</v>
      </c>
      <c r="AL54" s="264">
        <f ca="1">(AJ54-AJ53)*AK$10</f>
        <v>0</v>
      </c>
      <c r="AM54" s="349">
        <f ca="1">ROUND(INDIRECT(ADDRESS(Данные!$A46,AM$1,1,1,"Данные"), 1),2)</f>
        <v>0</v>
      </c>
      <c r="AN54" s="129">
        <f ca="1">ROUND(INDIRECT(ADDRESS(Данные!$A46,AN$1,1,1,"Данные"), 1),2)</f>
        <v>0</v>
      </c>
      <c r="AO54" s="128">
        <f ca="1">(AM54-AM53)*AO$10</f>
        <v>0</v>
      </c>
      <c r="AP54" s="264">
        <f ca="1">(AN54-AN53)*AO$10</f>
        <v>0</v>
      </c>
      <c r="AQ54" s="349">
        <f ca="1">ROUND(INDIRECT(ADDRESS(Данные!$A46,AQ$1,1,1,"Данные"), 1),2)</f>
        <v>876.96</v>
      </c>
      <c r="AR54" s="129">
        <f ca="1">ROUND(INDIRECT(ADDRESS(Данные!$A46,AR$1,1,1,"Данные"), 1),2)</f>
        <v>65.319999999999993</v>
      </c>
      <c r="AS54" s="128">
        <f ca="1">(AQ54-AQ53)*AS$10</f>
        <v>42.000000000030013</v>
      </c>
      <c r="AT54" s="264">
        <f ca="1">(AR54-AR53)*AS$10</f>
        <v>0</v>
      </c>
      <c r="AU54" s="349">
        <f ca="1">ROUND(INDIRECT(ADDRESS(Данные!$A46,AU$1,1,1,"Данные"), 1),2)</f>
        <v>0</v>
      </c>
      <c r="AV54" s="129">
        <f ca="1">ROUND(INDIRECT(ADDRESS(Данные!$A46,AV$1,1,1,"Данные"), 1),2)</f>
        <v>0</v>
      </c>
      <c r="AW54" s="128">
        <f ca="1">(AU54-AU53)*AW$10</f>
        <v>0</v>
      </c>
      <c r="AX54" s="264">
        <f ca="1">(AV54-AV53)*AW$10</f>
        <v>0</v>
      </c>
      <c r="AY54" s="359">
        <f ca="1">INDIRECT(ADDRESS(Данные!$A46,4,1,1,"Данные"), 1)</f>
        <v>45280.8125</v>
      </c>
      <c r="AZ54" s="349">
        <f ca="1">ROUND(INDIRECT(ADDRESS(Данные!$A46,AZ$1,1,1,"Данные"), 1),2)</f>
        <v>686.75</v>
      </c>
      <c r="BA54" s="129">
        <f ca="1">ROUND(INDIRECT(ADDRESS(Данные!$A46,BA$1,1,1,"Данные"), 1),2)</f>
        <v>156.57</v>
      </c>
      <c r="BB54" s="128">
        <f ca="1">(AZ54-AZ53)*BB$10</f>
        <v>7.999999999992724</v>
      </c>
      <c r="BC54" s="264">
        <f ca="1">(BA54-BA53)*BB$10</f>
        <v>1.999999999998181</v>
      </c>
      <c r="BD54" s="349">
        <f ca="1">ROUND(INDIRECT(ADDRESS(Данные!$A46,BD$1,1,1,"Данные"), 1),2)</f>
        <v>456.25</v>
      </c>
      <c r="BE54" s="129">
        <f ca="1">ROUND(INDIRECT(ADDRESS(Данные!$A46,BE$1,1,1,"Данные"), 1),2)</f>
        <v>189.21</v>
      </c>
      <c r="BF54" s="128">
        <f ca="1">(BD54-BD53)*BF$10</f>
        <v>8.0000000000040927</v>
      </c>
      <c r="BG54" s="264">
        <f ca="1">(BE54-BE53)*BF$10</f>
        <v>0</v>
      </c>
      <c r="BH54" s="349">
        <f ca="1">ROUND(INDIRECT(ADDRESS(Данные!$A46,BH$1,1,1,"Данные"), 1),2)</f>
        <v>1788.08</v>
      </c>
      <c r="BI54" s="129">
        <f ca="1">ROUND(INDIRECT(ADDRESS(Данные!$A46,BI$1,1,1,"Данные"), 1),2)</f>
        <v>1182.44</v>
      </c>
      <c r="BJ54" s="128">
        <f ca="1">(BH54-BH53)*BJ$10</f>
        <v>0</v>
      </c>
      <c r="BK54" s="264">
        <f ca="1">(BI54-BI53)*BJ$10</f>
        <v>0</v>
      </c>
      <c r="BL54" s="349">
        <f ca="1">ROUND(INDIRECT(ADDRESS(Данные!$A46,BL$1,1,1,"Данные"), 1),2)</f>
        <v>658.1</v>
      </c>
      <c r="BM54" s="129">
        <f ca="1">ROUND(INDIRECT(ADDRESS(Данные!$A46,BM$1,1,1,"Данные"), 1),2)</f>
        <v>95.55</v>
      </c>
      <c r="BN54" s="128">
        <f ca="1">(BL54-BL53)*BN$10</f>
        <v>0</v>
      </c>
      <c r="BO54" s="264">
        <f ca="1">(BM54-BM53)*BN$10</f>
        <v>0</v>
      </c>
      <c r="BP54" s="349">
        <f ca="1">ROUND(INDIRECT(ADDRESS(Данные!$A46,BP$1,1,1,"Данные"), 1),2)</f>
        <v>359.59</v>
      </c>
      <c r="BQ54" s="129">
        <f ca="1">ROUND(INDIRECT(ADDRESS(Данные!$A46,BQ$1,1,1,"Данные"), 1),2)</f>
        <v>0</v>
      </c>
      <c r="BR54" s="128">
        <f ca="1">(BP54-BP53)*BR$10</f>
        <v>0</v>
      </c>
      <c r="BS54" s="264">
        <f ca="1">(BQ54-BQ53)*BR$10</f>
        <v>0</v>
      </c>
      <c r="BT54" s="349">
        <f ca="1">ROUND(INDIRECT(ADDRESS(Данные!$A46,BT$1,1,1,"Данные"), 1),2)</f>
        <v>3698.3</v>
      </c>
      <c r="BU54" s="129">
        <f ca="1">ROUND(INDIRECT(ADDRESS(Данные!$A46,BU$1,1,1,"Данные"), 1),2)</f>
        <v>726.83</v>
      </c>
      <c r="BV54" s="128">
        <f ca="1">(BT54-BT53)*BV$10</f>
        <v>0</v>
      </c>
      <c r="BW54" s="264">
        <f ca="1">(BU54-BU53)*BV$10</f>
        <v>0</v>
      </c>
      <c r="BX54" s="359">
        <f ca="1">INDIRECT(ADDRESS(Данные!$A46,4,1,1,"Данные"), 1)</f>
        <v>45280.8125</v>
      </c>
      <c r="BY54" s="349">
        <f ca="1">ROUND(INDIRECT(ADDRESS(Данные!$A46,BY$1,1,1,"Данные"), 1),2)</f>
        <v>849.44</v>
      </c>
      <c r="BZ54" s="129">
        <f ca="1">ROUND(INDIRECT(ADDRESS(Данные!$A46,BZ$1,1,1,"Данные"), 1),2)</f>
        <v>553.07000000000005</v>
      </c>
      <c r="CA54" s="128">
        <f ca="1">(BY54-BY53)*CA$10</f>
        <v>0</v>
      </c>
      <c r="CB54" s="264">
        <f ca="1">(BZ54-BZ53)*CA$10</f>
        <v>0</v>
      </c>
      <c r="CC54" s="349">
        <f ca="1">ROUND(INDIRECT(ADDRESS(Данные!$A46,CC$1,1,1,"Данные"), 1),2)</f>
        <v>1001.21</v>
      </c>
      <c r="CD54" s="129">
        <f ca="1">ROUND(INDIRECT(ADDRESS(Данные!$A46,CD$1,1,1,"Данные"), 1),2)</f>
        <v>0</v>
      </c>
      <c r="CE54" s="128">
        <f ca="1">(CC54-CC53)*CE$10</f>
        <v>18.000000000017735</v>
      </c>
      <c r="CF54" s="264">
        <f ca="1">(CD54-CD53)*CE$10</f>
        <v>0</v>
      </c>
      <c r="CG54" s="349">
        <f ca="1">ROUND(INDIRECT(ADDRESS(Данные!$A46,CG$1,1,1,"Данные"), 1),2)</f>
        <v>0</v>
      </c>
      <c r="CH54" s="129">
        <f ca="1">ROUND(INDIRECT(ADDRESS(Данные!$A46,CH$1,1,1,"Данные"), 1),2)</f>
        <v>0</v>
      </c>
      <c r="CI54" s="128">
        <f ca="1">(CG54-CG53)*CI$10</f>
        <v>0</v>
      </c>
      <c r="CJ54" s="264">
        <f ca="1">(CH54-CH53)*CI$10</f>
        <v>0</v>
      </c>
      <c r="CK54" s="349">
        <f ca="1">ROUND(INDIRECT(ADDRESS(Данные!$A46,CK$1,1,1,"Данные"), 1),2)</f>
        <v>169.62</v>
      </c>
      <c r="CL54" s="129">
        <f ca="1">ROUND(INDIRECT(ADDRESS(Данные!$A46,CL$1,1,1,"Данные"), 1),2)</f>
        <v>35.700000000000003</v>
      </c>
      <c r="CM54" s="128">
        <f ca="1">(CK54-CK53)*CM$10</f>
        <v>48.000000000007503</v>
      </c>
      <c r="CN54" s="264">
        <f ca="1">(CL54-CL53)*CM$10</f>
        <v>0</v>
      </c>
      <c r="CO54" s="349">
        <f ca="1">ROUND(INDIRECT(ADDRESS(Данные!$A46,CO$1,1,1,"Данные"), 1),2)</f>
        <v>0</v>
      </c>
      <c r="CP54" s="129">
        <f ca="1">ROUND(INDIRECT(ADDRESS(Данные!$A46,CP$1,1,1,"Данные"), 1),2)</f>
        <v>0</v>
      </c>
      <c r="CQ54" s="128">
        <f ca="1">(CO54-CO53)*CQ$10</f>
        <v>0</v>
      </c>
      <c r="CR54" s="264">
        <f ca="1">(CP54-CP53)*CQ$10</f>
        <v>0</v>
      </c>
      <c r="CS54" s="349">
        <f ca="1">ROUND(INDIRECT(ADDRESS(Данные!$A46,CS$1,1,1,"Данные"), 1),2)</f>
        <v>21.9</v>
      </c>
      <c r="CT54" s="129">
        <f ca="1">ROUND(INDIRECT(ADDRESS(Данные!$A46,CT$1,1,1,"Данные"), 1),2)</f>
        <v>158.06</v>
      </c>
      <c r="CU54" s="128">
        <f ca="1">(CS54-CS53)*CU$10</f>
        <v>0</v>
      </c>
      <c r="CV54" s="264">
        <f ca="1">(CT54-CT53)*CU$10</f>
        <v>0</v>
      </c>
      <c r="CW54" s="359">
        <f ca="1">INDIRECT(ADDRESS(Данные!$A46,4,1,1,"Данные"), 1)</f>
        <v>45280.8125</v>
      </c>
      <c r="CX54" s="349">
        <f ca="1">ROUND(INDIRECT(ADDRESS(Данные!$A46,CX$1,1,1,"Данные"), 1),2)</f>
        <v>303.01</v>
      </c>
      <c r="CY54" s="129">
        <f ca="1">ROUND(INDIRECT(ADDRESS(Данные!$A46,CY$1,1,1,"Данные"), 1),2)</f>
        <v>246.11</v>
      </c>
      <c r="CZ54" s="128">
        <f ca="1">(CX54-CX53)*CZ$10</f>
        <v>26.999999999975444</v>
      </c>
      <c r="DA54" s="264">
        <f ca="1">(CY54-CY53)*CZ$10</f>
        <v>9.0000000000173941</v>
      </c>
      <c r="DB54" s="349">
        <f ca="1">ROUND(INDIRECT(ADDRESS(Данные!$A46,DB$1,1,1,"Данные"), 1),2)</f>
        <v>1203.26</v>
      </c>
      <c r="DC54" s="129">
        <f ca="1">ROUND(INDIRECT(ADDRESS(Данные!$A46,DC$1,1,1,"Данные"), 1),2)</f>
        <v>304.97000000000003</v>
      </c>
      <c r="DD54" s="128">
        <f ca="1">(DB54-DB53)*DD$10</f>
        <v>11.999999999989086</v>
      </c>
      <c r="DE54" s="264">
        <f ca="1">(DC54-DC53)*DD$10</f>
        <v>0</v>
      </c>
      <c r="DF54" s="349">
        <f ca="1">ROUND(INDIRECT(ADDRESS(Данные!$A46,DF$1,1,1,"Данные"), 1),2)</f>
        <v>154.63</v>
      </c>
      <c r="DG54" s="129">
        <f ca="1">ROUND(INDIRECT(ADDRESS(Данные!$A46,DG$1,1,1,"Данные"), 1),2)</f>
        <v>162.77000000000001</v>
      </c>
      <c r="DH54" s="128">
        <f ca="1">(DF54-DF53)*DH$10</f>
        <v>5.999999999994543</v>
      </c>
      <c r="DI54" s="264">
        <f ca="1">(DG54-DG53)*DH$10</f>
        <v>0</v>
      </c>
      <c r="DJ54" s="349"/>
      <c r="DK54" s="129"/>
      <c r="DL54" s="128"/>
      <c r="DM54" s="264"/>
      <c r="DN54" s="349"/>
      <c r="DO54" s="129"/>
      <c r="DP54" s="128"/>
      <c r="DQ54" s="264"/>
      <c r="DR54" s="349"/>
      <c r="DS54" s="129"/>
      <c r="DT54" s="128"/>
      <c r="DU54" s="264"/>
      <c r="DV54" s="362">
        <f t="shared" ca="1" si="0"/>
        <v>45280.8125</v>
      </c>
      <c r="DW54" s="365">
        <f t="shared" ca="1" si="1"/>
        <v>470.20000000109235</v>
      </c>
      <c r="DX54" s="365">
        <f t="shared" ca="1" si="2"/>
        <v>29.39999999999884</v>
      </c>
    </row>
    <row r="55" spans="1:128" x14ac:dyDescent="0.2">
      <c r="A55" s="359">
        <f ca="1">INDIRECT(ADDRESS(Данные!$A47,4,1,1,"Данные"), 1)</f>
        <v>45280.833333333336</v>
      </c>
      <c r="B55" s="349">
        <f ca="1">ROUND(INDIRECT(ADDRESS(Данные!$A47,B$1,1,1,"Данные"), 1),2)</f>
        <v>4813.76</v>
      </c>
      <c r="C55" s="129">
        <f ca="1">ROUND(INDIRECT(ADDRESS(Данные!$A47,C$1,1,1,"Данные"), 1),2)</f>
        <v>1217.25</v>
      </c>
      <c r="D55" s="128">
        <f ca="1">(B55-B53)*D$10</f>
        <v>60.00000000003638</v>
      </c>
      <c r="E55" s="264">
        <f ca="1">(C55-C53)*D$10</f>
        <v>5.999999999994543</v>
      </c>
      <c r="F55" s="349">
        <f ca="1">ROUND(INDIRECT(ADDRESS(Данные!$A47,F$1,1,1,"Данные"), 1),2)</f>
        <v>180.83</v>
      </c>
      <c r="G55" s="129">
        <f ca="1">ROUND(INDIRECT(ADDRESS(Данные!$A47,G$1,1,1,"Данные"), 1),2)</f>
        <v>235.1</v>
      </c>
      <c r="H55" s="128">
        <f ca="1">(F55-F53)*H$10</f>
        <v>0</v>
      </c>
      <c r="I55" s="264">
        <f ca="1">(G55-G53)*H$10</f>
        <v>0</v>
      </c>
      <c r="J55" s="349">
        <f ca="1">ROUND(INDIRECT(ADDRESS(Данные!$A47,J$1,1,1,"Данные"), 1),2)</f>
        <v>0</v>
      </c>
      <c r="K55" s="129">
        <f ca="1">ROUND(INDIRECT(ADDRESS(Данные!$A47,K$1,1,1,"Данные"), 1),2)</f>
        <v>0</v>
      </c>
      <c r="L55" s="128">
        <f ca="1">(J55-J53)*L$10</f>
        <v>0</v>
      </c>
      <c r="M55" s="264">
        <f ca="1">(K55-K53)*L$10</f>
        <v>0</v>
      </c>
      <c r="N55" s="349">
        <f ca="1">ROUND(INDIRECT(ADDRESS(Данные!$A47,N$1,1,1,"Данные"), 1),2)</f>
        <v>4028.33</v>
      </c>
      <c r="O55" s="129">
        <f ca="1">ROUND(INDIRECT(ADDRESS(Данные!$A47,O$1,1,1,"Данные"), 1),2)</f>
        <v>2042.45</v>
      </c>
      <c r="P55" s="128">
        <f ca="1">(N55-N53)*P$10</f>
        <v>220.00000000025466</v>
      </c>
      <c r="Q55" s="264">
        <f ca="1">(O55-O53)*P$10</f>
        <v>19.99999999998181</v>
      </c>
      <c r="R55" s="349">
        <f ca="1">ROUND(INDIRECT(ADDRESS(Данные!$A47,R$1,1,1,"Данные"), 1),2)</f>
        <v>5664.02</v>
      </c>
      <c r="S55" s="129">
        <f ca="1">ROUND(INDIRECT(ADDRESS(Данные!$A47,S$1,1,1,"Данные"), 1),2)</f>
        <v>2272.0100000000002</v>
      </c>
      <c r="T55" s="128">
        <f ca="1">(R55-R53)*T$10</f>
        <v>86.400000000248838</v>
      </c>
      <c r="U55" s="264">
        <f ca="1">(S55-S53)*T$10</f>
        <v>14.400000000150612</v>
      </c>
      <c r="V55" s="349">
        <f ca="1">ROUND(INDIRECT(ADDRESS(Данные!$A47,V$1,1,1,"Данные"), 1),2)</f>
        <v>7918.64</v>
      </c>
      <c r="W55" s="129">
        <f ca="1">ROUND(INDIRECT(ADDRESS(Данные!$A47,W$1,1,1,"Данные"), 1),2)</f>
        <v>643.44000000000005</v>
      </c>
      <c r="X55" s="128">
        <f ca="1">(V55-V53)*X$10</f>
        <v>230.40000000011787</v>
      </c>
      <c r="Y55" s="264">
        <f ca="1">(W55-W53)*X$10</f>
        <v>10.800000000031105</v>
      </c>
      <c r="Z55" s="359">
        <f ca="1">INDIRECT(ADDRESS(Данные!$A47,4,1,1,"Данные"), 1)</f>
        <v>45280.833333333336</v>
      </c>
      <c r="AA55" s="349">
        <f ca="1">ROUND(INDIRECT(ADDRESS(Данные!$A47,AA$1,1,1,"Данные"), 1),2)</f>
        <v>0</v>
      </c>
      <c r="AB55" s="129">
        <f ca="1">ROUND(INDIRECT(ADDRESS(Данные!$A47,AB$1,1,1,"Данные"), 1),2)</f>
        <v>0</v>
      </c>
      <c r="AC55" s="128">
        <f ca="1">(AA55-AA53)*AC$10</f>
        <v>0</v>
      </c>
      <c r="AD55" s="264">
        <f ca="1">(AB55-AB53)*AC$10</f>
        <v>0</v>
      </c>
      <c r="AE55" s="349">
        <f ca="1">ROUND(INDIRECT(ADDRESS(Данные!$A47,AE$1,1,1,"Данные"), 1),2)</f>
        <v>0</v>
      </c>
      <c r="AF55" s="129">
        <f ca="1">ROUND(INDIRECT(ADDRESS(Данные!$A47,AF$1,1,1,"Данные"), 1),2)</f>
        <v>0</v>
      </c>
      <c r="AG55" s="128">
        <f ca="1">(AE55-AE53)*AG$10</f>
        <v>0</v>
      </c>
      <c r="AH55" s="264">
        <f ca="1">(AF55-AF53)*AG$10</f>
        <v>0</v>
      </c>
      <c r="AI55" s="349">
        <f ca="1">ROUND(INDIRECT(ADDRESS(Данные!$A47,AI$1,1,1,"Данные"), 1),2)</f>
        <v>16.78</v>
      </c>
      <c r="AJ55" s="129">
        <f ca="1">ROUND(INDIRECT(ADDRESS(Данные!$A47,AJ$1,1,1,"Данные"), 1),2)</f>
        <v>4.21</v>
      </c>
      <c r="AK55" s="128">
        <f ca="1">(AI55-AI53)*AK$10</f>
        <v>0</v>
      </c>
      <c r="AL55" s="264">
        <f ca="1">(AJ55-AJ53)*AK$10</f>
        <v>0</v>
      </c>
      <c r="AM55" s="349">
        <f ca="1">ROUND(INDIRECT(ADDRESS(Данные!$A47,AM$1,1,1,"Данные"), 1),2)</f>
        <v>0</v>
      </c>
      <c r="AN55" s="129">
        <f ca="1">ROUND(INDIRECT(ADDRESS(Данные!$A47,AN$1,1,1,"Данные"), 1),2)</f>
        <v>0</v>
      </c>
      <c r="AO55" s="128">
        <f ca="1">(AM55-AM53)*AO$10</f>
        <v>0</v>
      </c>
      <c r="AP55" s="264">
        <f ca="1">(AN55-AN53)*AO$10</f>
        <v>0</v>
      </c>
      <c r="AQ55" s="349">
        <f ca="1">ROUND(INDIRECT(ADDRESS(Данные!$A47,AQ$1,1,1,"Данные"), 1),2)</f>
        <v>877.04</v>
      </c>
      <c r="AR55" s="129">
        <f ca="1">ROUND(INDIRECT(ADDRESS(Данные!$A47,AR$1,1,1,"Данные"), 1),2)</f>
        <v>65.319999999999993</v>
      </c>
      <c r="AS55" s="128">
        <f ca="1">(AQ55-AQ53)*AS$10</f>
        <v>89.999999999986358</v>
      </c>
      <c r="AT55" s="264">
        <f ca="1">(AR55-AR53)*AS$10</f>
        <v>0</v>
      </c>
      <c r="AU55" s="349">
        <f ca="1">ROUND(INDIRECT(ADDRESS(Данные!$A47,AU$1,1,1,"Данные"), 1),2)</f>
        <v>0</v>
      </c>
      <c r="AV55" s="129">
        <f ca="1">ROUND(INDIRECT(ADDRESS(Данные!$A47,AV$1,1,1,"Данные"), 1),2)</f>
        <v>0</v>
      </c>
      <c r="AW55" s="128">
        <f ca="1">(AU55-AU53)*AW$10</f>
        <v>0</v>
      </c>
      <c r="AX55" s="264">
        <f ca="1">(AV55-AV53)*AW$10</f>
        <v>0</v>
      </c>
      <c r="AY55" s="359">
        <f ca="1">INDIRECT(ADDRESS(Данные!$A47,4,1,1,"Данные"), 1)</f>
        <v>45280.833333333336</v>
      </c>
      <c r="AZ55" s="349">
        <f ca="1">ROUND(INDIRECT(ADDRESS(Данные!$A47,AZ$1,1,1,"Данные"), 1),2)</f>
        <v>686.78</v>
      </c>
      <c r="BA55" s="129">
        <f ca="1">ROUND(INDIRECT(ADDRESS(Данные!$A47,BA$1,1,1,"Данные"), 1),2)</f>
        <v>156.58000000000001</v>
      </c>
      <c r="BB55" s="128">
        <f ca="1">(AZ55-AZ53)*BB$10</f>
        <v>13.999999999987267</v>
      </c>
      <c r="BC55" s="264">
        <f ca="1">(BA55-BA53)*BB$10</f>
        <v>4.0000000000020464</v>
      </c>
      <c r="BD55" s="349">
        <f ca="1">ROUND(INDIRECT(ADDRESS(Данные!$A47,BD$1,1,1,"Данные"), 1),2)</f>
        <v>456.29</v>
      </c>
      <c r="BE55" s="129">
        <f ca="1">ROUND(INDIRECT(ADDRESS(Данные!$A47,BE$1,1,1,"Данные"), 1),2)</f>
        <v>189.22</v>
      </c>
      <c r="BF55" s="128">
        <f ca="1">(BD55-BD53)*BF$10</f>
        <v>16.000000000008185</v>
      </c>
      <c r="BG55" s="264">
        <f ca="1">(BE55-BE53)*BF$10</f>
        <v>1.999999999998181</v>
      </c>
      <c r="BH55" s="349">
        <f ca="1">ROUND(INDIRECT(ADDRESS(Данные!$A47,BH$1,1,1,"Данные"), 1),2)</f>
        <v>1788.08</v>
      </c>
      <c r="BI55" s="129">
        <f ca="1">ROUND(INDIRECT(ADDRESS(Данные!$A47,BI$1,1,1,"Данные"), 1),2)</f>
        <v>1182.44</v>
      </c>
      <c r="BJ55" s="128">
        <f ca="1">(BH55-BH53)*BJ$10</f>
        <v>0</v>
      </c>
      <c r="BK55" s="264">
        <f ca="1">(BI55-BI53)*BJ$10</f>
        <v>0</v>
      </c>
      <c r="BL55" s="349">
        <f ca="1">ROUND(INDIRECT(ADDRESS(Данные!$A47,BL$1,1,1,"Данные"), 1),2)</f>
        <v>658.1</v>
      </c>
      <c r="BM55" s="129">
        <f ca="1">ROUND(INDIRECT(ADDRESS(Данные!$A47,BM$1,1,1,"Данные"), 1),2)</f>
        <v>95.55</v>
      </c>
      <c r="BN55" s="128">
        <f ca="1">(BL55-BL53)*BN$10</f>
        <v>0</v>
      </c>
      <c r="BO55" s="264">
        <f ca="1">(BM55-BM53)*BN$10</f>
        <v>0</v>
      </c>
      <c r="BP55" s="349">
        <f ca="1">ROUND(INDIRECT(ADDRESS(Данные!$A47,BP$1,1,1,"Данные"), 1),2)</f>
        <v>359.59</v>
      </c>
      <c r="BQ55" s="129">
        <f ca="1">ROUND(INDIRECT(ADDRESS(Данные!$A47,BQ$1,1,1,"Данные"), 1),2)</f>
        <v>0</v>
      </c>
      <c r="BR55" s="128">
        <f ca="1">(BP55-BP53)*BR$10</f>
        <v>0</v>
      </c>
      <c r="BS55" s="264">
        <f ca="1">(BQ55-BQ53)*BR$10</f>
        <v>0</v>
      </c>
      <c r="BT55" s="349">
        <f ca="1">ROUND(INDIRECT(ADDRESS(Данные!$A47,BT$1,1,1,"Данные"), 1),2)</f>
        <v>3698.3</v>
      </c>
      <c r="BU55" s="129">
        <f ca="1">ROUND(INDIRECT(ADDRESS(Данные!$A47,BU$1,1,1,"Данные"), 1),2)</f>
        <v>726.83</v>
      </c>
      <c r="BV55" s="128">
        <f ca="1">(BT55-BT53)*BV$10</f>
        <v>0</v>
      </c>
      <c r="BW55" s="264">
        <f ca="1">(BU55-BU53)*BV$10</f>
        <v>0</v>
      </c>
      <c r="BX55" s="359">
        <f ca="1">INDIRECT(ADDRESS(Данные!$A47,4,1,1,"Данные"), 1)</f>
        <v>45280.833333333336</v>
      </c>
      <c r="BY55" s="349">
        <f ca="1">ROUND(INDIRECT(ADDRESS(Данные!$A47,BY$1,1,1,"Данные"), 1),2)</f>
        <v>849.44</v>
      </c>
      <c r="BZ55" s="129">
        <f ca="1">ROUND(INDIRECT(ADDRESS(Данные!$A47,BZ$1,1,1,"Данные"), 1),2)</f>
        <v>553.07000000000005</v>
      </c>
      <c r="CA55" s="128">
        <f ca="1">(BY55-BY53)*CA$10</f>
        <v>0</v>
      </c>
      <c r="CB55" s="264">
        <f ca="1">(BZ55-BZ53)*CA$10</f>
        <v>0</v>
      </c>
      <c r="CC55" s="349">
        <f ca="1">ROUND(INDIRECT(ADDRESS(Данные!$A47,CC$1,1,1,"Данные"), 1),2)</f>
        <v>1001.27</v>
      </c>
      <c r="CD55" s="129">
        <f ca="1">ROUND(INDIRECT(ADDRESS(Данные!$A47,CD$1,1,1,"Данные"), 1),2)</f>
        <v>0</v>
      </c>
      <c r="CE55" s="128">
        <f ca="1">(CC55-CC53)*CE$10</f>
        <v>36.000000000001364</v>
      </c>
      <c r="CF55" s="264">
        <f ca="1">(CD55-CD53)*CE$10</f>
        <v>0</v>
      </c>
      <c r="CG55" s="349">
        <f ca="1">ROUND(INDIRECT(ADDRESS(Данные!$A47,CG$1,1,1,"Данные"), 1),2)</f>
        <v>0</v>
      </c>
      <c r="CH55" s="129">
        <f ca="1">ROUND(INDIRECT(ADDRESS(Данные!$A47,CH$1,1,1,"Данные"), 1),2)</f>
        <v>0</v>
      </c>
      <c r="CI55" s="128">
        <f ca="1">(CG55-CG53)*CI$10</f>
        <v>0</v>
      </c>
      <c r="CJ55" s="264">
        <f ca="1">(CH55-CH53)*CI$10</f>
        <v>0</v>
      </c>
      <c r="CK55" s="349">
        <f ca="1">ROUND(INDIRECT(ADDRESS(Данные!$A47,CK$1,1,1,"Данные"), 1),2)</f>
        <v>169.7</v>
      </c>
      <c r="CL55" s="129">
        <f ca="1">ROUND(INDIRECT(ADDRESS(Данные!$A47,CL$1,1,1,"Данные"), 1),2)</f>
        <v>35.71</v>
      </c>
      <c r="CM55" s="128">
        <f ca="1">(CK55-CK53)*CM$10</f>
        <v>95.999999999997954</v>
      </c>
      <c r="CN55" s="264">
        <f ca="1">(CL55-CL53)*CM$10</f>
        <v>5.9999999999988063</v>
      </c>
      <c r="CO55" s="349">
        <f ca="1">ROUND(INDIRECT(ADDRESS(Данные!$A47,CO$1,1,1,"Данные"), 1),2)</f>
        <v>0</v>
      </c>
      <c r="CP55" s="129">
        <f ca="1">ROUND(INDIRECT(ADDRESS(Данные!$A47,CP$1,1,1,"Данные"), 1),2)</f>
        <v>0</v>
      </c>
      <c r="CQ55" s="128">
        <f ca="1">(CO55-CO53)*CQ$10</f>
        <v>0</v>
      </c>
      <c r="CR55" s="264">
        <f ca="1">(CP55-CP53)*CQ$10</f>
        <v>0</v>
      </c>
      <c r="CS55" s="349">
        <f ca="1">ROUND(INDIRECT(ADDRESS(Данные!$A47,CS$1,1,1,"Данные"), 1),2)</f>
        <v>21.9</v>
      </c>
      <c r="CT55" s="129">
        <f ca="1">ROUND(INDIRECT(ADDRESS(Данные!$A47,CT$1,1,1,"Данные"), 1),2)</f>
        <v>158.06</v>
      </c>
      <c r="CU55" s="128">
        <f ca="1">(CS55-CS53)*CU$10</f>
        <v>0</v>
      </c>
      <c r="CV55" s="264">
        <f ca="1">(CT55-CT53)*CU$10</f>
        <v>0</v>
      </c>
      <c r="CW55" s="359">
        <f ca="1">INDIRECT(ADDRESS(Данные!$A47,4,1,1,"Данные"), 1)</f>
        <v>45280.833333333336</v>
      </c>
      <c r="CX55" s="349">
        <f ca="1">ROUND(INDIRECT(ADDRESS(Данные!$A47,CX$1,1,1,"Данные"), 1),2)</f>
        <v>303.02</v>
      </c>
      <c r="CY55" s="129">
        <f ca="1">ROUND(INDIRECT(ADDRESS(Данные!$A47,CY$1,1,1,"Данные"), 1),2)</f>
        <v>246.11</v>
      </c>
      <c r="CZ55" s="128">
        <f ca="1">(CX55-CX53)*CZ$10</f>
        <v>35.999999999967258</v>
      </c>
      <c r="DA55" s="264">
        <f ca="1">(CY55-CY53)*CZ$10</f>
        <v>9.0000000000173941</v>
      </c>
      <c r="DB55" s="349">
        <f ca="1">ROUND(INDIRECT(ADDRESS(Данные!$A47,DB$1,1,1,"Данные"), 1),2)</f>
        <v>1203.28</v>
      </c>
      <c r="DC55" s="129">
        <f ca="1">ROUND(INDIRECT(ADDRESS(Данные!$A47,DC$1,1,1,"Данные"), 1),2)</f>
        <v>304.97000000000003</v>
      </c>
      <c r="DD55" s="128">
        <f ca="1">(DB55-DB53)*DD$10</f>
        <v>35.999999999967258</v>
      </c>
      <c r="DE55" s="264">
        <f ca="1">(DC55-DC53)*DD$10</f>
        <v>0</v>
      </c>
      <c r="DF55" s="349">
        <f ca="1">ROUND(INDIRECT(ADDRESS(Данные!$A47,DF$1,1,1,"Данные"), 1),2)</f>
        <v>154.63999999999999</v>
      </c>
      <c r="DG55" s="129">
        <f ca="1">ROUND(INDIRECT(ADDRESS(Данные!$A47,DG$1,1,1,"Данные"), 1),2)</f>
        <v>162.77000000000001</v>
      </c>
      <c r="DH55" s="128">
        <f ca="1">(DF55-DF53)*DH$10</f>
        <v>11.999999999989086</v>
      </c>
      <c r="DI55" s="264">
        <f ca="1">(DG55-DG53)*DH$10</f>
        <v>0</v>
      </c>
      <c r="DJ55" s="349"/>
      <c r="DK55" s="129"/>
      <c r="DL55" s="128"/>
      <c r="DM55" s="264"/>
      <c r="DN55" s="349"/>
      <c r="DO55" s="129"/>
      <c r="DP55" s="128"/>
      <c r="DQ55" s="264"/>
      <c r="DR55" s="349"/>
      <c r="DS55" s="129"/>
      <c r="DT55" s="128"/>
      <c r="DU55" s="264"/>
      <c r="DV55" s="362">
        <f t="shared" ca="1" si="0"/>
        <v>45280.833333333336</v>
      </c>
      <c r="DW55" s="365">
        <f t="shared" ca="1" si="1"/>
        <v>932.80000000056248</v>
      </c>
      <c r="DX55" s="365">
        <f t="shared" ca="1" si="2"/>
        <v>72.200000000174498</v>
      </c>
    </row>
    <row r="56" spans="1:128" x14ac:dyDescent="0.2">
      <c r="A56" s="359">
        <f ca="1">INDIRECT(ADDRESS(Данные!$A48,4,1,1,"Данные"), 1)</f>
        <v>45280.854166666664</v>
      </c>
      <c r="B56" s="349">
        <f ca="1">ROUND(INDIRECT(ADDRESS(Данные!$A48,B$1,1,1,"Данные"), 1),2)</f>
        <v>4813.91</v>
      </c>
      <c r="C56" s="129">
        <f ca="1">ROUND(INDIRECT(ADDRESS(Данные!$A48,C$1,1,1,"Данные"), 1),2)</f>
        <v>1217.27</v>
      </c>
      <c r="D56" s="128">
        <f ca="1">(B56-B55)*D$10</f>
        <v>29.99999999992724</v>
      </c>
      <c r="E56" s="264">
        <f ca="1">(C56-C55)*D$10</f>
        <v>3.999999999996362</v>
      </c>
      <c r="F56" s="349">
        <f ca="1">ROUND(INDIRECT(ADDRESS(Данные!$A48,F$1,1,1,"Данные"), 1),2)</f>
        <v>180.83</v>
      </c>
      <c r="G56" s="129">
        <f ca="1">ROUND(INDIRECT(ADDRESS(Данные!$A48,G$1,1,1,"Данные"), 1),2)</f>
        <v>235.1</v>
      </c>
      <c r="H56" s="128">
        <f ca="1">(F56-F55)*H$10</f>
        <v>0</v>
      </c>
      <c r="I56" s="264">
        <f ca="1">(G56-G55)*H$10</f>
        <v>0</v>
      </c>
      <c r="J56" s="349">
        <f ca="1">ROUND(INDIRECT(ADDRESS(Данные!$A48,J$1,1,1,"Данные"), 1),2)</f>
        <v>0</v>
      </c>
      <c r="K56" s="129">
        <f ca="1">ROUND(INDIRECT(ADDRESS(Данные!$A48,K$1,1,1,"Данные"), 1),2)</f>
        <v>0</v>
      </c>
      <c r="L56" s="128">
        <f ca="1">(J56-J55)*L$10</f>
        <v>0</v>
      </c>
      <c r="M56" s="264">
        <f ca="1">(K56-K55)*L$10</f>
        <v>0</v>
      </c>
      <c r="N56" s="349">
        <f ca="1">ROUND(INDIRECT(ADDRESS(Данные!$A48,N$1,1,1,"Данные"), 1),2)</f>
        <v>4028.38</v>
      </c>
      <c r="O56" s="129">
        <f ca="1">ROUND(INDIRECT(ADDRESS(Данные!$A48,O$1,1,1,"Данные"), 1),2)</f>
        <v>2042.45</v>
      </c>
      <c r="P56" s="128">
        <f ca="1">(N56-N55)*P$10</f>
        <v>100.0000000003638</v>
      </c>
      <c r="Q56" s="264">
        <f ca="1">(O56-O55)*P$10</f>
        <v>0</v>
      </c>
      <c r="R56" s="349">
        <f ca="1">ROUND(INDIRECT(ADDRESS(Данные!$A48,R$1,1,1,"Данные"), 1),2)</f>
        <v>5664.15</v>
      </c>
      <c r="S56" s="129">
        <f ca="1">ROUND(INDIRECT(ADDRESS(Данные!$A48,S$1,1,1,"Данные"), 1),2)</f>
        <v>2272.02</v>
      </c>
      <c r="T56" s="128">
        <f ca="1">(R56-R55)*T$10</f>
        <v>46.799999999711872</v>
      </c>
      <c r="U56" s="264">
        <f ca="1">(S56-S55)*T$10</f>
        <v>3.5999999999148713</v>
      </c>
      <c r="V56" s="349">
        <f ca="1">ROUND(INDIRECT(ADDRESS(Данные!$A48,V$1,1,1,"Данные"), 1),2)</f>
        <v>7918.96</v>
      </c>
      <c r="W56" s="129">
        <f ca="1">ROUND(INDIRECT(ADDRESS(Данные!$A48,W$1,1,1,"Данные"), 1),2)</f>
        <v>643.45000000000005</v>
      </c>
      <c r="X56" s="128">
        <f ca="1">(V56-V55)*X$10</f>
        <v>115.19999999989523</v>
      </c>
      <c r="Y56" s="264">
        <f ca="1">(W56-W55)*X$10</f>
        <v>3.5999999999967258</v>
      </c>
      <c r="Z56" s="359">
        <f ca="1">INDIRECT(ADDRESS(Данные!$A48,4,1,1,"Данные"), 1)</f>
        <v>45280.854166666664</v>
      </c>
      <c r="AA56" s="349">
        <f ca="1">ROUND(INDIRECT(ADDRESS(Данные!$A48,AA$1,1,1,"Данные"), 1),2)</f>
        <v>0</v>
      </c>
      <c r="AB56" s="129">
        <f ca="1">ROUND(INDIRECT(ADDRESS(Данные!$A48,AB$1,1,1,"Данные"), 1),2)</f>
        <v>0</v>
      </c>
      <c r="AC56" s="128">
        <f ca="1">(AA56-AA55)*AC$10</f>
        <v>0</v>
      </c>
      <c r="AD56" s="264">
        <f ca="1">(AB56-AB55)*AC$10</f>
        <v>0</v>
      </c>
      <c r="AE56" s="349">
        <f ca="1">ROUND(INDIRECT(ADDRESS(Данные!$A48,AE$1,1,1,"Данные"), 1),2)</f>
        <v>0</v>
      </c>
      <c r="AF56" s="129">
        <f ca="1">ROUND(INDIRECT(ADDRESS(Данные!$A48,AF$1,1,1,"Данные"), 1),2)</f>
        <v>0</v>
      </c>
      <c r="AG56" s="128">
        <f ca="1">(AE56-AE55)*AG$10</f>
        <v>0</v>
      </c>
      <c r="AH56" s="264">
        <f ca="1">(AF56-AF55)*AG$10</f>
        <v>0</v>
      </c>
      <c r="AI56" s="349">
        <f ca="1">ROUND(INDIRECT(ADDRESS(Данные!$A48,AI$1,1,1,"Данные"), 1),2)</f>
        <v>16.78</v>
      </c>
      <c r="AJ56" s="129">
        <f ca="1">ROUND(INDIRECT(ADDRESS(Данные!$A48,AJ$1,1,1,"Данные"), 1),2)</f>
        <v>4.21</v>
      </c>
      <c r="AK56" s="128">
        <f ca="1">(AI56-AI55)*AK$10</f>
        <v>0</v>
      </c>
      <c r="AL56" s="264">
        <f ca="1">(AJ56-AJ55)*AK$10</f>
        <v>0</v>
      </c>
      <c r="AM56" s="349">
        <f ca="1">ROUND(INDIRECT(ADDRESS(Данные!$A48,AM$1,1,1,"Данные"), 1),2)</f>
        <v>0</v>
      </c>
      <c r="AN56" s="129">
        <f ca="1">ROUND(INDIRECT(ADDRESS(Данные!$A48,AN$1,1,1,"Данные"), 1),2)</f>
        <v>0</v>
      </c>
      <c r="AO56" s="128">
        <f ca="1">(AM56-AM55)*AO$10</f>
        <v>0</v>
      </c>
      <c r="AP56" s="264">
        <f ca="1">(AN56-AN55)*AO$10</f>
        <v>0</v>
      </c>
      <c r="AQ56" s="349">
        <f ca="1">ROUND(INDIRECT(ADDRESS(Данные!$A48,AQ$1,1,1,"Данные"), 1),2)</f>
        <v>877.11</v>
      </c>
      <c r="AR56" s="129">
        <f ca="1">ROUND(INDIRECT(ADDRESS(Данные!$A48,AR$1,1,1,"Данные"), 1),2)</f>
        <v>65.319999999999993</v>
      </c>
      <c r="AS56" s="128">
        <f ca="1">(AQ56-AQ55)*AS$10</f>
        <v>42.000000000030013</v>
      </c>
      <c r="AT56" s="264">
        <f ca="1">(AR56-AR55)*AS$10</f>
        <v>0</v>
      </c>
      <c r="AU56" s="349">
        <f ca="1">ROUND(INDIRECT(ADDRESS(Данные!$A48,AU$1,1,1,"Данные"), 1),2)</f>
        <v>0</v>
      </c>
      <c r="AV56" s="129">
        <f ca="1">ROUND(INDIRECT(ADDRESS(Данные!$A48,AV$1,1,1,"Данные"), 1),2)</f>
        <v>0</v>
      </c>
      <c r="AW56" s="128">
        <f ca="1">(AU56-AU55)*AW$10</f>
        <v>0</v>
      </c>
      <c r="AX56" s="264">
        <f ca="1">(AV56-AV55)*AW$10</f>
        <v>0</v>
      </c>
      <c r="AY56" s="359">
        <f ca="1">INDIRECT(ADDRESS(Данные!$A48,4,1,1,"Данные"), 1)</f>
        <v>45280.854166666664</v>
      </c>
      <c r="AZ56" s="349">
        <f ca="1">ROUND(INDIRECT(ADDRESS(Данные!$A48,AZ$1,1,1,"Данные"), 1),2)</f>
        <v>686.81</v>
      </c>
      <c r="BA56" s="129">
        <f ca="1">ROUND(INDIRECT(ADDRESS(Данные!$A48,BA$1,1,1,"Данные"), 1),2)</f>
        <v>156.58000000000001</v>
      </c>
      <c r="BB56" s="128">
        <f ca="1">(AZ56-AZ55)*BB$10</f>
        <v>5.999999999994543</v>
      </c>
      <c r="BC56" s="264">
        <f ca="1">(BA56-BA55)*BB$10</f>
        <v>0</v>
      </c>
      <c r="BD56" s="349">
        <f ca="1">ROUND(INDIRECT(ADDRESS(Данные!$A48,BD$1,1,1,"Данные"), 1),2)</f>
        <v>456.33</v>
      </c>
      <c r="BE56" s="129">
        <f ca="1">ROUND(INDIRECT(ADDRESS(Данные!$A48,BE$1,1,1,"Данные"), 1),2)</f>
        <v>189.23</v>
      </c>
      <c r="BF56" s="128">
        <f ca="1">(BD56-BD55)*BF$10</f>
        <v>7.999999999992724</v>
      </c>
      <c r="BG56" s="264">
        <f ca="1">(BE56-BE55)*BF$10</f>
        <v>1.999999999998181</v>
      </c>
      <c r="BH56" s="349">
        <f ca="1">ROUND(INDIRECT(ADDRESS(Данные!$A48,BH$1,1,1,"Данные"), 1),2)</f>
        <v>1788.08</v>
      </c>
      <c r="BI56" s="129">
        <f ca="1">ROUND(INDIRECT(ADDRESS(Данные!$A48,BI$1,1,1,"Данные"), 1),2)</f>
        <v>1182.44</v>
      </c>
      <c r="BJ56" s="128">
        <f ca="1">(BH56-BH55)*BJ$10</f>
        <v>0</v>
      </c>
      <c r="BK56" s="264">
        <f ca="1">(BI56-BI55)*BJ$10</f>
        <v>0</v>
      </c>
      <c r="BL56" s="349">
        <f ca="1">ROUND(INDIRECT(ADDRESS(Данные!$A48,BL$1,1,1,"Данные"), 1),2)</f>
        <v>658.1</v>
      </c>
      <c r="BM56" s="129">
        <f ca="1">ROUND(INDIRECT(ADDRESS(Данные!$A48,BM$1,1,1,"Данные"), 1),2)</f>
        <v>95.55</v>
      </c>
      <c r="BN56" s="128">
        <f ca="1">(BL56-BL55)*BN$10</f>
        <v>0</v>
      </c>
      <c r="BO56" s="264">
        <f ca="1">(BM56-BM55)*BN$10</f>
        <v>0</v>
      </c>
      <c r="BP56" s="349">
        <f ca="1">ROUND(INDIRECT(ADDRESS(Данные!$A48,BP$1,1,1,"Данные"), 1),2)</f>
        <v>359.59</v>
      </c>
      <c r="BQ56" s="129">
        <f ca="1">ROUND(INDIRECT(ADDRESS(Данные!$A48,BQ$1,1,1,"Данные"), 1),2)</f>
        <v>0</v>
      </c>
      <c r="BR56" s="128">
        <f ca="1">(BP56-BP55)*BR$10</f>
        <v>0</v>
      </c>
      <c r="BS56" s="264">
        <f ca="1">(BQ56-BQ55)*BR$10</f>
        <v>0</v>
      </c>
      <c r="BT56" s="349">
        <f ca="1">ROUND(INDIRECT(ADDRESS(Данные!$A48,BT$1,1,1,"Данные"), 1),2)</f>
        <v>3698.3</v>
      </c>
      <c r="BU56" s="129">
        <f ca="1">ROUND(INDIRECT(ADDRESS(Данные!$A48,BU$1,1,1,"Данные"), 1),2)</f>
        <v>726.83</v>
      </c>
      <c r="BV56" s="128">
        <f ca="1">(BT56-BT55)*BV$10</f>
        <v>0</v>
      </c>
      <c r="BW56" s="264">
        <f ca="1">(BU56-BU55)*BV$10</f>
        <v>0</v>
      </c>
      <c r="BX56" s="359">
        <f ca="1">INDIRECT(ADDRESS(Данные!$A48,4,1,1,"Данные"), 1)</f>
        <v>45280.854166666664</v>
      </c>
      <c r="BY56" s="349">
        <f ca="1">ROUND(INDIRECT(ADDRESS(Данные!$A48,BY$1,1,1,"Данные"), 1),2)</f>
        <v>849.44</v>
      </c>
      <c r="BZ56" s="129">
        <f ca="1">ROUND(INDIRECT(ADDRESS(Данные!$A48,BZ$1,1,1,"Данные"), 1),2)</f>
        <v>553.07000000000005</v>
      </c>
      <c r="CA56" s="128">
        <f ca="1">(BY56-BY55)*CA$10</f>
        <v>0</v>
      </c>
      <c r="CB56" s="264">
        <f ca="1">(BZ56-BZ55)*CA$10</f>
        <v>0</v>
      </c>
      <c r="CC56" s="349">
        <f ca="1">ROUND(INDIRECT(ADDRESS(Данные!$A48,CC$1,1,1,"Данные"), 1),2)</f>
        <v>1001.34</v>
      </c>
      <c r="CD56" s="129">
        <f ca="1">ROUND(INDIRECT(ADDRESS(Данные!$A48,CD$1,1,1,"Данные"), 1),2)</f>
        <v>0</v>
      </c>
      <c r="CE56" s="128">
        <f ca="1">(CC56-CC55)*CE$10</f>
        <v>21.000000000015007</v>
      </c>
      <c r="CF56" s="264">
        <f ca="1">(CD56-CD55)*CE$10</f>
        <v>0</v>
      </c>
      <c r="CG56" s="349">
        <f ca="1">ROUND(INDIRECT(ADDRESS(Данные!$A48,CG$1,1,1,"Данные"), 1),2)</f>
        <v>0</v>
      </c>
      <c r="CH56" s="129">
        <f ca="1">ROUND(INDIRECT(ADDRESS(Данные!$A48,CH$1,1,1,"Данные"), 1),2)</f>
        <v>0</v>
      </c>
      <c r="CI56" s="128">
        <f ca="1">(CG56-CG55)*CI$10</f>
        <v>0</v>
      </c>
      <c r="CJ56" s="264">
        <f ca="1">(CH56-CH55)*CI$10</f>
        <v>0</v>
      </c>
      <c r="CK56" s="349">
        <f ca="1">ROUND(INDIRECT(ADDRESS(Данные!$A48,CK$1,1,1,"Данные"), 1),2)</f>
        <v>169.79</v>
      </c>
      <c r="CL56" s="129">
        <f ca="1">ROUND(INDIRECT(ADDRESS(Данные!$A48,CL$1,1,1,"Данные"), 1),2)</f>
        <v>35.72</v>
      </c>
      <c r="CM56" s="128">
        <f ca="1">(CK56-CK55)*CM$10</f>
        <v>54.000000000002046</v>
      </c>
      <c r="CN56" s="264">
        <f ca="1">(CL56-CL55)*CM$10</f>
        <v>5.9999999999988063</v>
      </c>
      <c r="CO56" s="349">
        <f ca="1">ROUND(INDIRECT(ADDRESS(Данные!$A48,CO$1,1,1,"Данные"), 1),2)</f>
        <v>0</v>
      </c>
      <c r="CP56" s="129">
        <f ca="1">ROUND(INDIRECT(ADDRESS(Данные!$A48,CP$1,1,1,"Данные"), 1),2)</f>
        <v>0</v>
      </c>
      <c r="CQ56" s="128">
        <f ca="1">(CO56-CO55)*CQ$10</f>
        <v>0</v>
      </c>
      <c r="CR56" s="264">
        <f ca="1">(CP56-CP55)*CQ$10</f>
        <v>0</v>
      </c>
      <c r="CS56" s="349">
        <f ca="1">ROUND(INDIRECT(ADDRESS(Данные!$A48,CS$1,1,1,"Данные"), 1),2)</f>
        <v>21.9</v>
      </c>
      <c r="CT56" s="129">
        <f ca="1">ROUND(INDIRECT(ADDRESS(Данные!$A48,CT$1,1,1,"Данные"), 1),2)</f>
        <v>158.06</v>
      </c>
      <c r="CU56" s="128">
        <f ca="1">(CS56-CS55)*CU$10</f>
        <v>0</v>
      </c>
      <c r="CV56" s="264">
        <f ca="1">(CT56-CT55)*CU$10</f>
        <v>0</v>
      </c>
      <c r="CW56" s="359">
        <f ca="1">INDIRECT(ADDRESS(Данные!$A48,4,1,1,"Данные"), 1)</f>
        <v>45280.854166666664</v>
      </c>
      <c r="CX56" s="349">
        <f ca="1">ROUND(INDIRECT(ADDRESS(Данные!$A48,CX$1,1,1,"Данные"), 1),2)</f>
        <v>303.02999999999997</v>
      </c>
      <c r="CY56" s="129">
        <f ca="1">ROUND(INDIRECT(ADDRESS(Данные!$A48,CY$1,1,1,"Данные"), 1),2)</f>
        <v>246.11</v>
      </c>
      <c r="CZ56" s="128">
        <f ca="1">(CX56-CX55)*CZ$10</f>
        <v>8.9999999999918145</v>
      </c>
      <c r="DA56" s="264">
        <f ca="1">(CY56-CY55)*CZ$10</f>
        <v>0</v>
      </c>
      <c r="DB56" s="349">
        <f ca="1">ROUND(INDIRECT(ADDRESS(Данные!$A48,DB$1,1,1,"Данные"), 1),2)</f>
        <v>1203.29</v>
      </c>
      <c r="DC56" s="129">
        <f ca="1">ROUND(INDIRECT(ADDRESS(Данные!$A48,DC$1,1,1,"Данные"), 1),2)</f>
        <v>304.98</v>
      </c>
      <c r="DD56" s="128">
        <f ca="1">(DB56-DB55)*DD$10</f>
        <v>11.999999999989086</v>
      </c>
      <c r="DE56" s="264">
        <f ca="1">(DC56-DC55)*DD$10</f>
        <v>11.999999999989086</v>
      </c>
      <c r="DF56" s="349">
        <f ca="1">ROUND(INDIRECT(ADDRESS(Данные!$A48,DF$1,1,1,"Данные"), 1),2)</f>
        <v>154.65</v>
      </c>
      <c r="DG56" s="129">
        <f ca="1">ROUND(INDIRECT(ADDRESS(Данные!$A48,DG$1,1,1,"Данные"), 1),2)</f>
        <v>162.77000000000001</v>
      </c>
      <c r="DH56" s="128">
        <f ca="1">(DF56-DF55)*DH$10</f>
        <v>6.0000000000115961</v>
      </c>
      <c r="DI56" s="264">
        <f ca="1">(DG56-DG55)*DH$10</f>
        <v>0</v>
      </c>
      <c r="DJ56" s="349"/>
      <c r="DK56" s="129"/>
      <c r="DL56" s="128"/>
      <c r="DM56" s="264"/>
      <c r="DN56" s="349"/>
      <c r="DO56" s="129"/>
      <c r="DP56" s="128"/>
      <c r="DQ56" s="264"/>
      <c r="DR56" s="349"/>
      <c r="DS56" s="129"/>
      <c r="DT56" s="128"/>
      <c r="DU56" s="264"/>
      <c r="DV56" s="362">
        <f t="shared" ca="1" si="0"/>
        <v>45280.854166666664</v>
      </c>
      <c r="DW56" s="365">
        <f t="shared" ca="1" si="1"/>
        <v>449.99999999992497</v>
      </c>
      <c r="DX56" s="365">
        <f t="shared" ca="1" si="2"/>
        <v>31.199999999894032</v>
      </c>
    </row>
    <row r="57" spans="1:128" x14ac:dyDescent="0.2">
      <c r="A57" s="359">
        <f ca="1">INDIRECT(ADDRESS(Данные!$A49,4,1,1,"Данные"), 1)</f>
        <v>45280.875</v>
      </c>
      <c r="B57" s="349">
        <f ca="1">ROUND(INDIRECT(ADDRESS(Данные!$A49,B$1,1,1,"Данные"), 1),2)</f>
        <v>4814.0600000000004</v>
      </c>
      <c r="C57" s="129">
        <f ca="1">ROUND(INDIRECT(ADDRESS(Данные!$A49,C$1,1,1,"Данные"), 1),2)</f>
        <v>1217.29</v>
      </c>
      <c r="D57" s="128">
        <f ca="1">(B57-B55)*D$10</f>
        <v>60.00000000003638</v>
      </c>
      <c r="E57" s="264">
        <f ca="1">(C57-C55)*D$10</f>
        <v>7.999999999992724</v>
      </c>
      <c r="F57" s="349">
        <f ca="1">ROUND(INDIRECT(ADDRESS(Данные!$A49,F$1,1,1,"Данные"), 1),2)</f>
        <v>180.83</v>
      </c>
      <c r="G57" s="129">
        <f ca="1">ROUND(INDIRECT(ADDRESS(Данные!$A49,G$1,1,1,"Данные"), 1),2)</f>
        <v>235.1</v>
      </c>
      <c r="H57" s="128">
        <f ca="1">(F57-F55)*H$10</f>
        <v>0</v>
      </c>
      <c r="I57" s="264">
        <f ca="1">(G57-G55)*H$10</f>
        <v>0</v>
      </c>
      <c r="J57" s="349">
        <f ca="1">ROUND(INDIRECT(ADDRESS(Данные!$A49,J$1,1,1,"Данные"), 1),2)</f>
        <v>0</v>
      </c>
      <c r="K57" s="129">
        <f ca="1">ROUND(INDIRECT(ADDRESS(Данные!$A49,K$1,1,1,"Данные"), 1),2)</f>
        <v>0</v>
      </c>
      <c r="L57" s="128">
        <f ca="1">(J57-J55)*L$10</f>
        <v>0</v>
      </c>
      <c r="M57" s="264">
        <f ca="1">(K57-K55)*L$10</f>
        <v>0</v>
      </c>
      <c r="N57" s="349">
        <f ca="1">ROUND(INDIRECT(ADDRESS(Данные!$A49,N$1,1,1,"Данные"), 1),2)</f>
        <v>4028.44</v>
      </c>
      <c r="O57" s="129">
        <f ca="1">ROUND(INDIRECT(ADDRESS(Данные!$A49,O$1,1,1,"Данные"), 1),2)</f>
        <v>2042.46</v>
      </c>
      <c r="P57" s="128">
        <f ca="1">(N57-N55)*P$10</f>
        <v>220.00000000025466</v>
      </c>
      <c r="Q57" s="264">
        <f ca="1">(O57-O55)*P$10</f>
        <v>19.99999999998181</v>
      </c>
      <c r="R57" s="349">
        <f ca="1">ROUND(INDIRECT(ADDRESS(Данные!$A49,R$1,1,1,"Данные"), 1),2)</f>
        <v>5664.25</v>
      </c>
      <c r="S57" s="129">
        <f ca="1">ROUND(INDIRECT(ADDRESS(Данные!$A49,S$1,1,1,"Данные"), 1),2)</f>
        <v>2272.0500000000002</v>
      </c>
      <c r="T57" s="128">
        <f ca="1">(R57-R55)*T$10</f>
        <v>82.799999999842839</v>
      </c>
      <c r="U57" s="264">
        <f ca="1">(S57-S55)*T$10</f>
        <v>14.399999999986903</v>
      </c>
      <c r="V57" s="349">
        <f ca="1">ROUND(INDIRECT(ADDRESS(Данные!$A49,V$1,1,1,"Данные"), 1),2)</f>
        <v>7919.28</v>
      </c>
      <c r="W57" s="129">
        <f ca="1">ROUND(INDIRECT(ADDRESS(Данные!$A49,W$1,1,1,"Данные"), 1),2)</f>
        <v>643.47</v>
      </c>
      <c r="X57" s="128">
        <f ca="1">(V57-V55)*X$10</f>
        <v>230.39999999979045</v>
      </c>
      <c r="Y57" s="264">
        <f ca="1">(W57-W55)*X$10</f>
        <v>10.799999999990177</v>
      </c>
      <c r="Z57" s="359">
        <f ca="1">INDIRECT(ADDRESS(Данные!$A49,4,1,1,"Данные"), 1)</f>
        <v>45280.875</v>
      </c>
      <c r="AA57" s="349">
        <f ca="1">ROUND(INDIRECT(ADDRESS(Данные!$A49,AA$1,1,1,"Данные"), 1),2)</f>
        <v>0</v>
      </c>
      <c r="AB57" s="129">
        <f ca="1">ROUND(INDIRECT(ADDRESS(Данные!$A49,AB$1,1,1,"Данные"), 1),2)</f>
        <v>0</v>
      </c>
      <c r="AC57" s="128">
        <f ca="1">(AA57-AA55)*AC$10</f>
        <v>0</v>
      </c>
      <c r="AD57" s="264">
        <f ca="1">(AB57-AB55)*AC$10</f>
        <v>0</v>
      </c>
      <c r="AE57" s="349">
        <f ca="1">ROUND(INDIRECT(ADDRESS(Данные!$A49,AE$1,1,1,"Данные"), 1),2)</f>
        <v>0</v>
      </c>
      <c r="AF57" s="129">
        <f ca="1">ROUND(INDIRECT(ADDRESS(Данные!$A49,AF$1,1,1,"Данные"), 1),2)</f>
        <v>0</v>
      </c>
      <c r="AG57" s="128">
        <f ca="1">(AE57-AE55)*AG$10</f>
        <v>0</v>
      </c>
      <c r="AH57" s="264">
        <f ca="1">(AF57-AF55)*AG$10</f>
        <v>0</v>
      </c>
      <c r="AI57" s="349">
        <f ca="1">ROUND(INDIRECT(ADDRESS(Данные!$A49,AI$1,1,1,"Данные"), 1),2)</f>
        <v>16.78</v>
      </c>
      <c r="AJ57" s="129">
        <f ca="1">ROUND(INDIRECT(ADDRESS(Данные!$A49,AJ$1,1,1,"Данные"), 1),2)</f>
        <v>4.21</v>
      </c>
      <c r="AK57" s="128">
        <f ca="1">(AI57-AI55)*AK$10</f>
        <v>0</v>
      </c>
      <c r="AL57" s="264">
        <f ca="1">(AJ57-AJ55)*AK$10</f>
        <v>0</v>
      </c>
      <c r="AM57" s="349">
        <f ca="1">ROUND(INDIRECT(ADDRESS(Данные!$A49,AM$1,1,1,"Данные"), 1),2)</f>
        <v>0</v>
      </c>
      <c r="AN57" s="129">
        <f ca="1">ROUND(INDIRECT(ADDRESS(Данные!$A49,AN$1,1,1,"Данные"), 1),2)</f>
        <v>0</v>
      </c>
      <c r="AO57" s="128">
        <f ca="1">(AM57-AM55)*AO$10</f>
        <v>0</v>
      </c>
      <c r="AP57" s="264">
        <f ca="1">(AN57-AN55)*AO$10</f>
        <v>0</v>
      </c>
      <c r="AQ57" s="349">
        <f ca="1">ROUND(INDIRECT(ADDRESS(Данные!$A49,AQ$1,1,1,"Данные"), 1),2)</f>
        <v>877.18</v>
      </c>
      <c r="AR57" s="129">
        <f ca="1">ROUND(INDIRECT(ADDRESS(Данные!$A49,AR$1,1,1,"Данные"), 1),2)</f>
        <v>65.33</v>
      </c>
      <c r="AS57" s="128">
        <f ca="1">(AQ57-AQ55)*AS$10</f>
        <v>83.999999999991815</v>
      </c>
      <c r="AT57" s="264">
        <f ca="1">(AR57-AR55)*AS$10</f>
        <v>6.0000000000030695</v>
      </c>
      <c r="AU57" s="349">
        <f ca="1">ROUND(INDIRECT(ADDRESS(Данные!$A49,AU$1,1,1,"Данные"), 1),2)</f>
        <v>0</v>
      </c>
      <c r="AV57" s="129">
        <f ca="1">ROUND(INDIRECT(ADDRESS(Данные!$A49,AV$1,1,1,"Данные"), 1),2)</f>
        <v>0</v>
      </c>
      <c r="AW57" s="128">
        <f ca="1">(AU57-AU55)*AW$10</f>
        <v>0</v>
      </c>
      <c r="AX57" s="264">
        <f ca="1">(AV57-AV55)*AW$10</f>
        <v>0</v>
      </c>
      <c r="AY57" s="359">
        <f ca="1">INDIRECT(ADDRESS(Данные!$A49,4,1,1,"Данные"), 1)</f>
        <v>45280.875</v>
      </c>
      <c r="AZ57" s="349">
        <f ca="1">ROUND(INDIRECT(ADDRESS(Данные!$A49,AZ$1,1,1,"Данные"), 1),2)</f>
        <v>686.84</v>
      </c>
      <c r="BA57" s="129">
        <f ca="1">ROUND(INDIRECT(ADDRESS(Данные!$A49,BA$1,1,1,"Данные"), 1),2)</f>
        <v>156.59</v>
      </c>
      <c r="BB57" s="128">
        <f ca="1">(AZ57-AZ55)*BB$10</f>
        <v>12.000000000011823</v>
      </c>
      <c r="BC57" s="264">
        <f ca="1">(BA57-BA55)*BB$10</f>
        <v>1.999999999998181</v>
      </c>
      <c r="BD57" s="349">
        <f ca="1">ROUND(INDIRECT(ADDRESS(Данные!$A49,BD$1,1,1,"Данные"), 1),2)</f>
        <v>456.37</v>
      </c>
      <c r="BE57" s="129">
        <f ca="1">ROUND(INDIRECT(ADDRESS(Данные!$A49,BE$1,1,1,"Данные"), 1),2)</f>
        <v>189.24</v>
      </c>
      <c r="BF57" s="128">
        <f ca="1">(BD57-BD55)*BF$10</f>
        <v>15.999999999996817</v>
      </c>
      <c r="BG57" s="264">
        <f ca="1">(BE57-BE55)*BF$10</f>
        <v>4.0000000000020464</v>
      </c>
      <c r="BH57" s="349">
        <f ca="1">ROUND(INDIRECT(ADDRESS(Данные!$A49,BH$1,1,1,"Данные"), 1),2)</f>
        <v>1788.08</v>
      </c>
      <c r="BI57" s="129">
        <f ca="1">ROUND(INDIRECT(ADDRESS(Данные!$A49,BI$1,1,1,"Данные"), 1),2)</f>
        <v>1182.44</v>
      </c>
      <c r="BJ57" s="128">
        <f ca="1">(BH57-BH55)*BJ$10</f>
        <v>0</v>
      </c>
      <c r="BK57" s="264">
        <f ca="1">(BI57-BI55)*BJ$10</f>
        <v>0</v>
      </c>
      <c r="BL57" s="349">
        <f ca="1">ROUND(INDIRECT(ADDRESS(Данные!$A49,BL$1,1,1,"Данные"), 1),2)</f>
        <v>658.1</v>
      </c>
      <c r="BM57" s="129">
        <f ca="1">ROUND(INDIRECT(ADDRESS(Данные!$A49,BM$1,1,1,"Данные"), 1),2)</f>
        <v>95.55</v>
      </c>
      <c r="BN57" s="128">
        <f ca="1">(BL57-BL55)*BN$10</f>
        <v>0</v>
      </c>
      <c r="BO57" s="264">
        <f ca="1">(BM57-BM55)*BN$10</f>
        <v>0</v>
      </c>
      <c r="BP57" s="349">
        <f ca="1">ROUND(INDIRECT(ADDRESS(Данные!$A49,BP$1,1,1,"Данные"), 1),2)</f>
        <v>359.59</v>
      </c>
      <c r="BQ57" s="129">
        <f ca="1">ROUND(INDIRECT(ADDRESS(Данные!$A49,BQ$1,1,1,"Данные"), 1),2)</f>
        <v>0</v>
      </c>
      <c r="BR57" s="128">
        <f ca="1">(BP57-BP55)*BR$10</f>
        <v>0</v>
      </c>
      <c r="BS57" s="264">
        <f ca="1">(BQ57-BQ55)*BR$10</f>
        <v>0</v>
      </c>
      <c r="BT57" s="349">
        <f ca="1">ROUND(INDIRECT(ADDRESS(Данные!$A49,BT$1,1,1,"Данные"), 1),2)</f>
        <v>3698.3</v>
      </c>
      <c r="BU57" s="129">
        <f ca="1">ROUND(INDIRECT(ADDRESS(Данные!$A49,BU$1,1,1,"Данные"), 1),2)</f>
        <v>726.83</v>
      </c>
      <c r="BV57" s="128">
        <f ca="1">(BT57-BT55)*BV$10</f>
        <v>0</v>
      </c>
      <c r="BW57" s="264">
        <f ca="1">(BU57-BU55)*BV$10</f>
        <v>0</v>
      </c>
      <c r="BX57" s="359">
        <f ca="1">INDIRECT(ADDRESS(Данные!$A49,4,1,1,"Данные"), 1)</f>
        <v>45280.875</v>
      </c>
      <c r="BY57" s="349">
        <f ca="1">ROUND(INDIRECT(ADDRESS(Данные!$A49,BY$1,1,1,"Данные"), 1),2)</f>
        <v>849.44</v>
      </c>
      <c r="BZ57" s="129">
        <f ca="1">ROUND(INDIRECT(ADDRESS(Данные!$A49,BZ$1,1,1,"Данные"), 1),2)</f>
        <v>553.07000000000005</v>
      </c>
      <c r="CA57" s="128">
        <f ca="1">(BY57-BY55)*CA$10</f>
        <v>0</v>
      </c>
      <c r="CB57" s="264">
        <f ca="1">(BZ57-BZ55)*CA$10</f>
        <v>0</v>
      </c>
      <c r="CC57" s="349">
        <f ca="1">ROUND(INDIRECT(ADDRESS(Данные!$A49,CC$1,1,1,"Данные"), 1),2)</f>
        <v>1001.4</v>
      </c>
      <c r="CD57" s="129">
        <f ca="1">ROUND(INDIRECT(ADDRESS(Данные!$A49,CD$1,1,1,"Данные"), 1),2)</f>
        <v>0</v>
      </c>
      <c r="CE57" s="128">
        <f ca="1">(CC57-CC55)*CE$10</f>
        <v>38.999999999998636</v>
      </c>
      <c r="CF57" s="264">
        <f ca="1">(CD57-CD55)*CE$10</f>
        <v>0</v>
      </c>
      <c r="CG57" s="349">
        <f ca="1">ROUND(INDIRECT(ADDRESS(Данные!$A49,CG$1,1,1,"Данные"), 1),2)</f>
        <v>0</v>
      </c>
      <c r="CH57" s="129">
        <f ca="1">ROUND(INDIRECT(ADDRESS(Данные!$A49,CH$1,1,1,"Данные"), 1),2)</f>
        <v>0</v>
      </c>
      <c r="CI57" s="128">
        <f ca="1">(CG57-CG55)*CI$10</f>
        <v>0</v>
      </c>
      <c r="CJ57" s="264">
        <f ca="1">(CH57-CH55)*CI$10</f>
        <v>0</v>
      </c>
      <c r="CK57" s="349">
        <f ca="1">ROUND(INDIRECT(ADDRESS(Данные!$A49,CK$1,1,1,"Данные"), 1),2)</f>
        <v>169.88</v>
      </c>
      <c r="CL57" s="129">
        <f ca="1">ROUND(INDIRECT(ADDRESS(Данные!$A49,CL$1,1,1,"Данные"), 1),2)</f>
        <v>35.729999999999997</v>
      </c>
      <c r="CM57" s="128">
        <f ca="1">(CK57-CK55)*CM$10</f>
        <v>108.00000000000409</v>
      </c>
      <c r="CN57" s="264">
        <f ca="1">(CL57-CL55)*CM$10</f>
        <v>11.999999999997613</v>
      </c>
      <c r="CO57" s="349">
        <f ca="1">ROUND(INDIRECT(ADDRESS(Данные!$A49,CO$1,1,1,"Данные"), 1),2)</f>
        <v>0</v>
      </c>
      <c r="CP57" s="129">
        <f ca="1">ROUND(INDIRECT(ADDRESS(Данные!$A49,CP$1,1,1,"Данные"), 1),2)</f>
        <v>0</v>
      </c>
      <c r="CQ57" s="128">
        <f ca="1">(CO57-CO55)*CQ$10</f>
        <v>0</v>
      </c>
      <c r="CR57" s="264">
        <f ca="1">(CP57-CP55)*CQ$10</f>
        <v>0</v>
      </c>
      <c r="CS57" s="349">
        <f ca="1">ROUND(INDIRECT(ADDRESS(Данные!$A49,CS$1,1,1,"Данные"), 1),2)</f>
        <v>21.9</v>
      </c>
      <c r="CT57" s="129">
        <f ca="1">ROUND(INDIRECT(ADDRESS(Данные!$A49,CT$1,1,1,"Данные"), 1),2)</f>
        <v>158.06</v>
      </c>
      <c r="CU57" s="128">
        <f ca="1">(CS57-CS55)*CU$10</f>
        <v>0</v>
      </c>
      <c r="CV57" s="264">
        <f ca="1">(CT57-CT55)*CU$10</f>
        <v>0</v>
      </c>
      <c r="CW57" s="359">
        <f ca="1">INDIRECT(ADDRESS(Данные!$A49,4,1,1,"Данные"), 1)</f>
        <v>45280.875</v>
      </c>
      <c r="CX57" s="349">
        <f ca="1">ROUND(INDIRECT(ADDRESS(Данные!$A49,CX$1,1,1,"Данные"), 1),2)</f>
        <v>303.04000000000002</v>
      </c>
      <c r="CY57" s="129">
        <f ca="1">ROUND(INDIRECT(ADDRESS(Данные!$A49,CY$1,1,1,"Данные"), 1),2)</f>
        <v>246.11</v>
      </c>
      <c r="CZ57" s="128">
        <f ca="1">(CX57-CX55)*CZ$10</f>
        <v>18.000000000034788</v>
      </c>
      <c r="DA57" s="264">
        <f ca="1">(CY57-CY55)*CZ$10</f>
        <v>0</v>
      </c>
      <c r="DB57" s="349">
        <f ca="1">ROUND(INDIRECT(ADDRESS(Данные!$A49,DB$1,1,1,"Данные"), 1),2)</f>
        <v>1203.31</v>
      </c>
      <c r="DC57" s="129">
        <f ca="1">ROUND(INDIRECT(ADDRESS(Данные!$A49,DC$1,1,1,"Данные"), 1),2)</f>
        <v>304.98</v>
      </c>
      <c r="DD57" s="128">
        <f ca="1">(DB57-DB55)*DD$10</f>
        <v>35.999999999967258</v>
      </c>
      <c r="DE57" s="264">
        <f ca="1">(DC57-DC55)*DD$10</f>
        <v>11.999999999989086</v>
      </c>
      <c r="DF57" s="349">
        <f ca="1">ROUND(INDIRECT(ADDRESS(Данные!$A49,DF$1,1,1,"Данные"), 1),2)</f>
        <v>154.66</v>
      </c>
      <c r="DG57" s="129">
        <f ca="1">ROUND(INDIRECT(ADDRESS(Данные!$A49,DG$1,1,1,"Данные"), 1),2)</f>
        <v>162.77000000000001</v>
      </c>
      <c r="DH57" s="128">
        <f ca="1">(DF57-DF55)*DH$10</f>
        <v>12.000000000006139</v>
      </c>
      <c r="DI57" s="264">
        <f ca="1">(DG57-DG55)*DH$10</f>
        <v>0</v>
      </c>
      <c r="DJ57" s="349"/>
      <c r="DK57" s="129"/>
      <c r="DL57" s="128"/>
      <c r="DM57" s="264"/>
      <c r="DN57" s="349"/>
      <c r="DO57" s="129"/>
      <c r="DP57" s="128"/>
      <c r="DQ57" s="264"/>
      <c r="DR57" s="349"/>
      <c r="DS57" s="129"/>
      <c r="DT57" s="128"/>
      <c r="DU57" s="264"/>
      <c r="DV57" s="362">
        <f t="shared" ca="1" si="0"/>
        <v>45280.875</v>
      </c>
      <c r="DW57" s="365">
        <f t="shared" ca="1" si="1"/>
        <v>918.1999999999357</v>
      </c>
      <c r="DX57" s="365">
        <f t="shared" ca="1" si="2"/>
        <v>89.19999999994161</v>
      </c>
    </row>
    <row r="58" spans="1:128" x14ac:dyDescent="0.2">
      <c r="A58" s="359">
        <f ca="1">INDIRECT(ADDRESS(Данные!$A50,4,1,1,"Данные"), 1)</f>
        <v>45280.895833333336</v>
      </c>
      <c r="B58" s="349">
        <f ca="1">ROUND(INDIRECT(ADDRESS(Данные!$A50,B$1,1,1,"Данные"), 1),2)</f>
        <v>4814.21</v>
      </c>
      <c r="C58" s="129">
        <f ca="1">ROUND(INDIRECT(ADDRESS(Данные!$A50,C$1,1,1,"Данные"), 1),2)</f>
        <v>1217.31</v>
      </c>
      <c r="D58" s="128">
        <f ca="1">(B58-B57)*D$10</f>
        <v>29.99999999992724</v>
      </c>
      <c r="E58" s="264">
        <f ca="1">(C58-C57)*D$10</f>
        <v>3.999999999996362</v>
      </c>
      <c r="F58" s="349">
        <f ca="1">ROUND(INDIRECT(ADDRESS(Данные!$A50,F$1,1,1,"Данные"), 1),2)</f>
        <v>180.83</v>
      </c>
      <c r="G58" s="129">
        <f ca="1">ROUND(INDIRECT(ADDRESS(Данные!$A50,G$1,1,1,"Данные"), 1),2)</f>
        <v>235.1</v>
      </c>
      <c r="H58" s="128">
        <f ca="1">(F58-F57)*H$10</f>
        <v>0</v>
      </c>
      <c r="I58" s="264">
        <f ca="1">(G58-G57)*H$10</f>
        <v>0</v>
      </c>
      <c r="J58" s="349">
        <f ca="1">ROUND(INDIRECT(ADDRESS(Данные!$A50,J$1,1,1,"Данные"), 1),2)</f>
        <v>0</v>
      </c>
      <c r="K58" s="129">
        <f ca="1">ROUND(INDIRECT(ADDRESS(Данные!$A50,K$1,1,1,"Данные"), 1),2)</f>
        <v>0</v>
      </c>
      <c r="L58" s="128">
        <f ca="1">(J58-J57)*L$10</f>
        <v>0</v>
      </c>
      <c r="M58" s="264">
        <f ca="1">(K58-K57)*L$10</f>
        <v>0</v>
      </c>
      <c r="N58" s="349">
        <f ca="1">ROUND(INDIRECT(ADDRESS(Данные!$A50,N$1,1,1,"Данные"), 1),2)</f>
        <v>4028.49</v>
      </c>
      <c r="O58" s="129">
        <f ca="1">ROUND(INDIRECT(ADDRESS(Данные!$A50,O$1,1,1,"Данные"), 1),2)</f>
        <v>2042.46</v>
      </c>
      <c r="P58" s="128">
        <f ca="1">(N58-N57)*P$10</f>
        <v>99.999999999454303</v>
      </c>
      <c r="Q58" s="264">
        <f ca="1">(O58-O57)*P$10</f>
        <v>0</v>
      </c>
      <c r="R58" s="349">
        <f ca="1">ROUND(INDIRECT(ADDRESS(Данные!$A50,R$1,1,1,"Данные"), 1),2)</f>
        <v>5664.33</v>
      </c>
      <c r="S58" s="129">
        <f ca="1">ROUND(INDIRECT(ADDRESS(Данные!$A50,S$1,1,1,"Данные"), 1),2)</f>
        <v>2272.06</v>
      </c>
      <c r="T58" s="128">
        <f ca="1">(R58-R57)*T$10</f>
        <v>28.799999999973807</v>
      </c>
      <c r="U58" s="264">
        <f ca="1">(S58-S57)*T$10</f>
        <v>3.5999999999148713</v>
      </c>
      <c r="V58" s="349">
        <f ca="1">ROUND(INDIRECT(ADDRESS(Данные!$A50,V$1,1,1,"Данные"), 1),2)</f>
        <v>7919.59</v>
      </c>
      <c r="W58" s="129">
        <f ca="1">ROUND(INDIRECT(ADDRESS(Данные!$A50,W$1,1,1,"Данные"), 1),2)</f>
        <v>643.48</v>
      </c>
      <c r="X58" s="128">
        <f ca="1">(V58-V57)*X$10</f>
        <v>111.60000000014406</v>
      </c>
      <c r="Y58" s="264">
        <f ca="1">(W58-W57)*X$10</f>
        <v>3.5999999999967258</v>
      </c>
      <c r="Z58" s="359">
        <f ca="1">INDIRECT(ADDRESS(Данные!$A50,4,1,1,"Данные"), 1)</f>
        <v>45280.895833333336</v>
      </c>
      <c r="AA58" s="349">
        <f ca="1">ROUND(INDIRECT(ADDRESS(Данные!$A50,AA$1,1,1,"Данные"), 1),2)</f>
        <v>0</v>
      </c>
      <c r="AB58" s="129">
        <f ca="1">ROUND(INDIRECT(ADDRESS(Данные!$A50,AB$1,1,1,"Данные"), 1),2)</f>
        <v>0</v>
      </c>
      <c r="AC58" s="128">
        <f ca="1">(AA58-AA57)*AC$10</f>
        <v>0</v>
      </c>
      <c r="AD58" s="264">
        <f ca="1">(AB58-AB57)*AC$10</f>
        <v>0</v>
      </c>
      <c r="AE58" s="349">
        <f ca="1">ROUND(INDIRECT(ADDRESS(Данные!$A50,AE$1,1,1,"Данные"), 1),2)</f>
        <v>0</v>
      </c>
      <c r="AF58" s="129">
        <f ca="1">ROUND(INDIRECT(ADDRESS(Данные!$A50,AF$1,1,1,"Данные"), 1),2)</f>
        <v>0</v>
      </c>
      <c r="AG58" s="128">
        <f ca="1">(AE58-AE57)*AG$10</f>
        <v>0</v>
      </c>
      <c r="AH58" s="264">
        <f ca="1">(AF58-AF57)*AG$10</f>
        <v>0</v>
      </c>
      <c r="AI58" s="349">
        <f ca="1">ROUND(INDIRECT(ADDRESS(Данные!$A50,AI$1,1,1,"Данные"), 1),2)</f>
        <v>16.78</v>
      </c>
      <c r="AJ58" s="129">
        <f ca="1">ROUND(INDIRECT(ADDRESS(Данные!$A50,AJ$1,1,1,"Данные"), 1),2)</f>
        <v>4.21</v>
      </c>
      <c r="AK58" s="128">
        <f ca="1">(AI58-AI57)*AK$10</f>
        <v>0</v>
      </c>
      <c r="AL58" s="264">
        <f ca="1">(AJ58-AJ57)*AK$10</f>
        <v>0</v>
      </c>
      <c r="AM58" s="349">
        <f ca="1">ROUND(INDIRECT(ADDRESS(Данные!$A50,AM$1,1,1,"Данные"), 1),2)</f>
        <v>0</v>
      </c>
      <c r="AN58" s="129">
        <f ca="1">ROUND(INDIRECT(ADDRESS(Данные!$A50,AN$1,1,1,"Данные"), 1),2)</f>
        <v>0</v>
      </c>
      <c r="AO58" s="128">
        <f ca="1">(AM58-AM57)*AO$10</f>
        <v>0</v>
      </c>
      <c r="AP58" s="264">
        <f ca="1">(AN58-AN57)*AO$10</f>
        <v>0</v>
      </c>
      <c r="AQ58" s="349">
        <f ca="1">ROUND(INDIRECT(ADDRESS(Данные!$A50,AQ$1,1,1,"Данные"), 1),2)</f>
        <v>877.24</v>
      </c>
      <c r="AR58" s="129">
        <f ca="1">ROUND(INDIRECT(ADDRESS(Данные!$A50,AR$1,1,1,"Данные"), 1),2)</f>
        <v>65.33</v>
      </c>
      <c r="AS58" s="128">
        <f ca="1">(AQ58-AQ57)*AS$10</f>
        <v>36.00000000003547</v>
      </c>
      <c r="AT58" s="264">
        <f ca="1">(AR58-AR57)*AS$10</f>
        <v>0</v>
      </c>
      <c r="AU58" s="349">
        <f ca="1">ROUND(INDIRECT(ADDRESS(Данные!$A50,AU$1,1,1,"Данные"), 1),2)</f>
        <v>0</v>
      </c>
      <c r="AV58" s="129">
        <f ca="1">ROUND(INDIRECT(ADDRESS(Данные!$A50,AV$1,1,1,"Данные"), 1),2)</f>
        <v>0</v>
      </c>
      <c r="AW58" s="128">
        <f ca="1">(AU58-AU57)*AW$10</f>
        <v>0</v>
      </c>
      <c r="AX58" s="264">
        <f ca="1">(AV58-AV57)*AW$10</f>
        <v>0</v>
      </c>
      <c r="AY58" s="359">
        <f ca="1">INDIRECT(ADDRESS(Данные!$A50,4,1,1,"Данные"), 1)</f>
        <v>45280.895833333336</v>
      </c>
      <c r="AZ58" s="349">
        <f ca="1">ROUND(INDIRECT(ADDRESS(Данные!$A50,AZ$1,1,1,"Данные"), 1),2)</f>
        <v>686.87</v>
      </c>
      <c r="BA58" s="129">
        <f ca="1">ROUND(INDIRECT(ADDRESS(Данные!$A50,BA$1,1,1,"Данные"), 1),2)</f>
        <v>156.59</v>
      </c>
      <c r="BB58" s="128">
        <f ca="1">(AZ58-AZ57)*BB$10</f>
        <v>5.999999999994543</v>
      </c>
      <c r="BC58" s="264">
        <f ca="1">(BA58-BA57)*BB$10</f>
        <v>0</v>
      </c>
      <c r="BD58" s="349">
        <f ca="1">ROUND(INDIRECT(ADDRESS(Данные!$A50,BD$1,1,1,"Данные"), 1),2)</f>
        <v>456.41</v>
      </c>
      <c r="BE58" s="129">
        <f ca="1">ROUND(INDIRECT(ADDRESS(Данные!$A50,BE$1,1,1,"Данные"), 1),2)</f>
        <v>189.24</v>
      </c>
      <c r="BF58" s="128">
        <f ca="1">(BD58-BD57)*BF$10</f>
        <v>8.0000000000040927</v>
      </c>
      <c r="BG58" s="264">
        <f ca="1">(BE58-BE57)*BF$10</f>
        <v>0</v>
      </c>
      <c r="BH58" s="349">
        <f ca="1">ROUND(INDIRECT(ADDRESS(Данные!$A50,BH$1,1,1,"Данные"), 1),2)</f>
        <v>1788.08</v>
      </c>
      <c r="BI58" s="129">
        <f ca="1">ROUND(INDIRECT(ADDRESS(Данные!$A50,BI$1,1,1,"Данные"), 1),2)</f>
        <v>1182.44</v>
      </c>
      <c r="BJ58" s="128">
        <f ca="1">(BH58-BH57)*BJ$10</f>
        <v>0</v>
      </c>
      <c r="BK58" s="264">
        <f ca="1">(BI58-BI57)*BJ$10</f>
        <v>0</v>
      </c>
      <c r="BL58" s="349">
        <f ca="1">ROUND(INDIRECT(ADDRESS(Данные!$A50,BL$1,1,1,"Данные"), 1),2)</f>
        <v>658.1</v>
      </c>
      <c r="BM58" s="129">
        <f ca="1">ROUND(INDIRECT(ADDRESS(Данные!$A50,BM$1,1,1,"Данные"), 1),2)</f>
        <v>95.55</v>
      </c>
      <c r="BN58" s="128">
        <f ca="1">(BL58-BL57)*BN$10</f>
        <v>0</v>
      </c>
      <c r="BO58" s="264">
        <f ca="1">(BM58-BM57)*BN$10</f>
        <v>0</v>
      </c>
      <c r="BP58" s="349">
        <f ca="1">ROUND(INDIRECT(ADDRESS(Данные!$A50,BP$1,1,1,"Данные"), 1),2)</f>
        <v>359.59</v>
      </c>
      <c r="BQ58" s="129">
        <f ca="1">ROUND(INDIRECT(ADDRESS(Данные!$A50,BQ$1,1,1,"Данные"), 1),2)</f>
        <v>0</v>
      </c>
      <c r="BR58" s="128">
        <f ca="1">(BP58-BP57)*BR$10</f>
        <v>0</v>
      </c>
      <c r="BS58" s="264">
        <f ca="1">(BQ58-BQ57)*BR$10</f>
        <v>0</v>
      </c>
      <c r="BT58" s="349">
        <f ca="1">ROUND(INDIRECT(ADDRESS(Данные!$A50,BT$1,1,1,"Данные"), 1),2)</f>
        <v>3698.3</v>
      </c>
      <c r="BU58" s="129">
        <f ca="1">ROUND(INDIRECT(ADDRESS(Данные!$A50,BU$1,1,1,"Данные"), 1),2)</f>
        <v>726.83</v>
      </c>
      <c r="BV58" s="128">
        <f ca="1">(BT58-BT57)*BV$10</f>
        <v>0</v>
      </c>
      <c r="BW58" s="264">
        <f ca="1">(BU58-BU57)*BV$10</f>
        <v>0</v>
      </c>
      <c r="BX58" s="359">
        <f ca="1">INDIRECT(ADDRESS(Данные!$A50,4,1,1,"Данные"), 1)</f>
        <v>45280.895833333336</v>
      </c>
      <c r="BY58" s="349">
        <f ca="1">ROUND(INDIRECT(ADDRESS(Данные!$A50,BY$1,1,1,"Данные"), 1),2)</f>
        <v>849.44</v>
      </c>
      <c r="BZ58" s="129">
        <f ca="1">ROUND(INDIRECT(ADDRESS(Данные!$A50,BZ$1,1,1,"Данные"), 1),2)</f>
        <v>553.07000000000005</v>
      </c>
      <c r="CA58" s="128">
        <f ca="1">(BY58-BY57)*CA$10</f>
        <v>0</v>
      </c>
      <c r="CB58" s="264">
        <f ca="1">(BZ58-BZ57)*CA$10</f>
        <v>0</v>
      </c>
      <c r="CC58" s="349">
        <f ca="1">ROUND(INDIRECT(ADDRESS(Данные!$A50,CC$1,1,1,"Данные"), 1),2)</f>
        <v>1001.46</v>
      </c>
      <c r="CD58" s="129">
        <f ca="1">ROUND(INDIRECT(ADDRESS(Данные!$A50,CD$1,1,1,"Данные"), 1),2)</f>
        <v>0</v>
      </c>
      <c r="CE58" s="128">
        <f ca="1">(CC58-CC57)*CE$10</f>
        <v>18.000000000017735</v>
      </c>
      <c r="CF58" s="264">
        <f ca="1">(CD58-CD57)*CE$10</f>
        <v>0</v>
      </c>
      <c r="CG58" s="349">
        <f ca="1">ROUND(INDIRECT(ADDRESS(Данные!$A50,CG$1,1,1,"Данные"), 1),2)</f>
        <v>0</v>
      </c>
      <c r="CH58" s="129">
        <f ca="1">ROUND(INDIRECT(ADDRESS(Данные!$A50,CH$1,1,1,"Данные"), 1),2)</f>
        <v>0</v>
      </c>
      <c r="CI58" s="128">
        <f ca="1">(CG58-CG57)*CI$10</f>
        <v>0</v>
      </c>
      <c r="CJ58" s="264">
        <f ca="1">(CH58-CH57)*CI$10</f>
        <v>0</v>
      </c>
      <c r="CK58" s="349">
        <f ca="1">ROUND(INDIRECT(ADDRESS(Данные!$A50,CK$1,1,1,"Данные"), 1),2)</f>
        <v>169.97</v>
      </c>
      <c r="CL58" s="129">
        <f ca="1">ROUND(INDIRECT(ADDRESS(Данные!$A50,CL$1,1,1,"Данные"), 1),2)</f>
        <v>35.74</v>
      </c>
      <c r="CM58" s="128">
        <f ca="1">(CK58-CK57)*CM$10</f>
        <v>54.000000000002046</v>
      </c>
      <c r="CN58" s="264">
        <f ca="1">(CL58-CL57)*CM$10</f>
        <v>6.0000000000030695</v>
      </c>
      <c r="CO58" s="349">
        <f ca="1">ROUND(INDIRECT(ADDRESS(Данные!$A50,CO$1,1,1,"Данные"), 1),2)</f>
        <v>0</v>
      </c>
      <c r="CP58" s="129">
        <f ca="1">ROUND(INDIRECT(ADDRESS(Данные!$A50,CP$1,1,1,"Данные"), 1),2)</f>
        <v>0</v>
      </c>
      <c r="CQ58" s="128">
        <f ca="1">(CO58-CO57)*CQ$10</f>
        <v>0</v>
      </c>
      <c r="CR58" s="264">
        <f ca="1">(CP58-CP57)*CQ$10</f>
        <v>0</v>
      </c>
      <c r="CS58" s="349">
        <f ca="1">ROUND(INDIRECT(ADDRESS(Данные!$A50,CS$1,1,1,"Данные"), 1),2)</f>
        <v>21.9</v>
      </c>
      <c r="CT58" s="129">
        <f ca="1">ROUND(INDIRECT(ADDRESS(Данные!$A50,CT$1,1,1,"Данные"), 1),2)</f>
        <v>158.06</v>
      </c>
      <c r="CU58" s="128">
        <f ca="1">(CS58-CS57)*CU$10</f>
        <v>0</v>
      </c>
      <c r="CV58" s="264">
        <f ca="1">(CT58-CT57)*CU$10</f>
        <v>0</v>
      </c>
      <c r="CW58" s="359">
        <f ca="1">INDIRECT(ADDRESS(Данные!$A50,4,1,1,"Данные"), 1)</f>
        <v>45280.895833333336</v>
      </c>
      <c r="CX58" s="349">
        <f ca="1">ROUND(INDIRECT(ADDRESS(Данные!$A50,CX$1,1,1,"Данные"), 1),2)</f>
        <v>303.05</v>
      </c>
      <c r="CY58" s="129">
        <f ca="1">ROUND(INDIRECT(ADDRESS(Данные!$A50,CY$1,1,1,"Данные"), 1),2)</f>
        <v>246.12</v>
      </c>
      <c r="CZ58" s="128">
        <f ca="1">(CX58-CX57)*CZ$10</f>
        <v>8.9999999999918145</v>
      </c>
      <c r="DA58" s="264">
        <f ca="1">(CY58-CY57)*CZ$10</f>
        <v>8.9999999999918145</v>
      </c>
      <c r="DB58" s="349">
        <f ca="1">ROUND(INDIRECT(ADDRESS(Данные!$A50,DB$1,1,1,"Данные"), 1),2)</f>
        <v>1203.32</v>
      </c>
      <c r="DC58" s="129">
        <f ca="1">ROUND(INDIRECT(ADDRESS(Данные!$A50,DC$1,1,1,"Данные"), 1),2)</f>
        <v>304.98</v>
      </c>
      <c r="DD58" s="128">
        <f ca="1">(DB58-DB57)*DD$10</f>
        <v>11.999999999989086</v>
      </c>
      <c r="DE58" s="264">
        <f ca="1">(DC58-DC57)*DD$10</f>
        <v>0</v>
      </c>
      <c r="DF58" s="349">
        <f ca="1">ROUND(INDIRECT(ADDRESS(Данные!$A50,DF$1,1,1,"Данные"), 1),2)</f>
        <v>154.66999999999999</v>
      </c>
      <c r="DG58" s="129">
        <f ca="1">ROUND(INDIRECT(ADDRESS(Данные!$A50,DG$1,1,1,"Данные"), 1),2)</f>
        <v>162.77000000000001</v>
      </c>
      <c r="DH58" s="128">
        <f ca="1">(DF58-DF57)*DH$10</f>
        <v>5.999999999994543</v>
      </c>
      <c r="DI58" s="264">
        <f ca="1">(DG58-DG57)*DH$10</f>
        <v>0</v>
      </c>
      <c r="DJ58" s="349"/>
      <c r="DK58" s="129"/>
      <c r="DL58" s="128"/>
      <c r="DM58" s="264"/>
      <c r="DN58" s="349"/>
      <c r="DO58" s="129"/>
      <c r="DP58" s="128"/>
      <c r="DQ58" s="264"/>
      <c r="DR58" s="349"/>
      <c r="DS58" s="129"/>
      <c r="DT58" s="128"/>
      <c r="DU58" s="264"/>
      <c r="DV58" s="362">
        <f t="shared" ca="1" si="0"/>
        <v>45280.895833333336</v>
      </c>
      <c r="DW58" s="365">
        <f t="shared" ca="1" si="1"/>
        <v>419.39999999952875</v>
      </c>
      <c r="DX58" s="365">
        <f t="shared" ca="1" si="2"/>
        <v>26.199999999902843</v>
      </c>
    </row>
    <row r="59" spans="1:128" x14ac:dyDescent="0.2">
      <c r="A59" s="359">
        <f ca="1">INDIRECT(ADDRESS(Данные!$A51,4,1,1,"Данные"), 1)</f>
        <v>45280.916666666664</v>
      </c>
      <c r="B59" s="349">
        <f ca="1">ROUND(INDIRECT(ADDRESS(Данные!$A51,B$1,1,1,"Данные"), 1),2)</f>
        <v>4814.3599999999997</v>
      </c>
      <c r="C59" s="129">
        <f ca="1">ROUND(INDIRECT(ADDRESS(Данные!$A51,C$1,1,1,"Данные"), 1),2)</f>
        <v>1217.32</v>
      </c>
      <c r="D59" s="128">
        <f ca="1">(B59-B57)*D$10</f>
        <v>59.999999999854481</v>
      </c>
      <c r="E59" s="264">
        <f ca="1">(C59-C57)*D$10</f>
        <v>5.999999999994543</v>
      </c>
      <c r="F59" s="349">
        <f ca="1">ROUND(INDIRECT(ADDRESS(Данные!$A51,F$1,1,1,"Данные"), 1),2)</f>
        <v>180.83</v>
      </c>
      <c r="G59" s="129">
        <f ca="1">ROUND(INDIRECT(ADDRESS(Данные!$A51,G$1,1,1,"Данные"), 1),2)</f>
        <v>235.1</v>
      </c>
      <c r="H59" s="128">
        <f ca="1">(F59-F57)*H$10</f>
        <v>0</v>
      </c>
      <c r="I59" s="264">
        <f ca="1">(G59-G57)*H$10</f>
        <v>0</v>
      </c>
      <c r="J59" s="349">
        <f ca="1">ROUND(INDIRECT(ADDRESS(Данные!$A51,J$1,1,1,"Данные"), 1),2)</f>
        <v>0</v>
      </c>
      <c r="K59" s="129">
        <f ca="1">ROUND(INDIRECT(ADDRESS(Данные!$A51,K$1,1,1,"Данные"), 1),2)</f>
        <v>0</v>
      </c>
      <c r="L59" s="128">
        <f ca="1">(J59-J57)*L$10</f>
        <v>0</v>
      </c>
      <c r="M59" s="264">
        <f ca="1">(K59-K57)*L$10</f>
        <v>0</v>
      </c>
      <c r="N59" s="349">
        <f ca="1">ROUND(INDIRECT(ADDRESS(Данные!$A51,N$1,1,1,"Данные"), 1),2)</f>
        <v>4028.54</v>
      </c>
      <c r="O59" s="129">
        <f ca="1">ROUND(INDIRECT(ADDRESS(Данные!$A51,O$1,1,1,"Данные"), 1),2)</f>
        <v>2042.46</v>
      </c>
      <c r="P59" s="128">
        <f ca="1">(N59-N57)*P$10</f>
        <v>199.9999999998181</v>
      </c>
      <c r="Q59" s="264">
        <f ca="1">(O59-O57)*P$10</f>
        <v>0</v>
      </c>
      <c r="R59" s="349">
        <f ca="1">ROUND(INDIRECT(ADDRESS(Данные!$A51,R$1,1,1,"Данные"), 1),2)</f>
        <v>5664.4</v>
      </c>
      <c r="S59" s="129">
        <f ca="1">ROUND(INDIRECT(ADDRESS(Данные!$A51,S$1,1,1,"Данные"), 1),2)</f>
        <v>2272.08</v>
      </c>
      <c r="T59" s="128">
        <f ca="1">(R59-R57)*T$10</f>
        <v>53.999999999869033</v>
      </c>
      <c r="U59" s="264">
        <f ca="1">(S59-S57)*T$10</f>
        <v>10.799999999908323</v>
      </c>
      <c r="V59" s="349">
        <f ca="1">ROUND(INDIRECT(ADDRESS(Данные!$A51,V$1,1,1,"Данные"), 1),2)</f>
        <v>7919.9</v>
      </c>
      <c r="W59" s="129">
        <f ca="1">ROUND(INDIRECT(ADDRESS(Данные!$A51,W$1,1,1,"Данные"), 1),2)</f>
        <v>643.5</v>
      </c>
      <c r="X59" s="128">
        <f ca="1">(V59-V57)*X$10</f>
        <v>223.19999999996071</v>
      </c>
      <c r="Y59" s="264">
        <f ca="1">(W59-W57)*X$10</f>
        <v>10.799999999990177</v>
      </c>
      <c r="Z59" s="359">
        <f ca="1">INDIRECT(ADDRESS(Данные!$A51,4,1,1,"Данные"), 1)</f>
        <v>45280.916666666664</v>
      </c>
      <c r="AA59" s="349">
        <f ca="1">ROUND(INDIRECT(ADDRESS(Данные!$A51,AA$1,1,1,"Данные"), 1),2)</f>
        <v>0</v>
      </c>
      <c r="AB59" s="129">
        <f ca="1">ROUND(INDIRECT(ADDRESS(Данные!$A51,AB$1,1,1,"Данные"), 1),2)</f>
        <v>0</v>
      </c>
      <c r="AC59" s="128">
        <f ca="1">(AA59-AA57)*AC$10</f>
        <v>0</v>
      </c>
      <c r="AD59" s="264">
        <f ca="1">(AB59-AB57)*AC$10</f>
        <v>0</v>
      </c>
      <c r="AE59" s="349">
        <f ca="1">ROUND(INDIRECT(ADDRESS(Данные!$A51,AE$1,1,1,"Данные"), 1),2)</f>
        <v>0</v>
      </c>
      <c r="AF59" s="129">
        <f ca="1">ROUND(INDIRECT(ADDRESS(Данные!$A51,AF$1,1,1,"Данные"), 1),2)</f>
        <v>0</v>
      </c>
      <c r="AG59" s="128">
        <f ca="1">(AE59-AE57)*AG$10</f>
        <v>0</v>
      </c>
      <c r="AH59" s="264">
        <f ca="1">(AF59-AF57)*AG$10</f>
        <v>0</v>
      </c>
      <c r="AI59" s="349">
        <f ca="1">ROUND(INDIRECT(ADDRESS(Данные!$A51,AI$1,1,1,"Данные"), 1),2)</f>
        <v>16.78</v>
      </c>
      <c r="AJ59" s="129">
        <f ca="1">ROUND(INDIRECT(ADDRESS(Данные!$A51,AJ$1,1,1,"Данные"), 1),2)</f>
        <v>4.21</v>
      </c>
      <c r="AK59" s="128">
        <f ca="1">(AI59-AI57)*AK$10</f>
        <v>0</v>
      </c>
      <c r="AL59" s="264">
        <f ca="1">(AJ59-AJ57)*AK$10</f>
        <v>0</v>
      </c>
      <c r="AM59" s="349">
        <f ca="1">ROUND(INDIRECT(ADDRESS(Данные!$A51,AM$1,1,1,"Данные"), 1),2)</f>
        <v>0</v>
      </c>
      <c r="AN59" s="129">
        <f ca="1">ROUND(INDIRECT(ADDRESS(Данные!$A51,AN$1,1,1,"Данные"), 1),2)</f>
        <v>0</v>
      </c>
      <c r="AO59" s="128">
        <f ca="1">(AM59-AM57)*AO$10</f>
        <v>0</v>
      </c>
      <c r="AP59" s="264">
        <f ca="1">(AN59-AN57)*AO$10</f>
        <v>0</v>
      </c>
      <c r="AQ59" s="349">
        <f ca="1">ROUND(INDIRECT(ADDRESS(Данные!$A51,AQ$1,1,1,"Данные"), 1),2)</f>
        <v>877.29</v>
      </c>
      <c r="AR59" s="129">
        <f ca="1">ROUND(INDIRECT(ADDRESS(Данные!$A51,AR$1,1,1,"Данные"), 1),2)</f>
        <v>65.34</v>
      </c>
      <c r="AS59" s="128">
        <f ca="1">(AQ59-AQ57)*AS$10</f>
        <v>66.000000000008185</v>
      </c>
      <c r="AT59" s="264">
        <f ca="1">(AR59-AR57)*AS$10</f>
        <v>6.0000000000030695</v>
      </c>
      <c r="AU59" s="349">
        <f ca="1">ROUND(INDIRECT(ADDRESS(Данные!$A51,AU$1,1,1,"Данные"), 1),2)</f>
        <v>0</v>
      </c>
      <c r="AV59" s="129">
        <f ca="1">ROUND(INDIRECT(ADDRESS(Данные!$A51,AV$1,1,1,"Данные"), 1),2)</f>
        <v>0</v>
      </c>
      <c r="AW59" s="128">
        <f ca="1">(AU59-AU57)*AW$10</f>
        <v>0</v>
      </c>
      <c r="AX59" s="264">
        <f ca="1">(AV59-AV57)*AW$10</f>
        <v>0</v>
      </c>
      <c r="AY59" s="359">
        <f ca="1">INDIRECT(ADDRESS(Данные!$A51,4,1,1,"Данные"), 1)</f>
        <v>45280.916666666664</v>
      </c>
      <c r="AZ59" s="349">
        <f ca="1">ROUND(INDIRECT(ADDRESS(Данные!$A51,AZ$1,1,1,"Данные"), 1),2)</f>
        <v>686.9</v>
      </c>
      <c r="BA59" s="129">
        <f ca="1">ROUND(INDIRECT(ADDRESS(Данные!$A51,BA$1,1,1,"Данные"), 1),2)</f>
        <v>156.6</v>
      </c>
      <c r="BB59" s="128">
        <f ca="1">(AZ59-AZ57)*BB$10</f>
        <v>11.999999999989086</v>
      </c>
      <c r="BC59" s="264">
        <f ca="1">(BA59-BA57)*BB$10</f>
        <v>1.999999999998181</v>
      </c>
      <c r="BD59" s="349">
        <f ca="1">ROUND(INDIRECT(ADDRESS(Данные!$A51,BD$1,1,1,"Данные"), 1),2)</f>
        <v>456.45</v>
      </c>
      <c r="BE59" s="129">
        <f ca="1">ROUND(INDIRECT(ADDRESS(Данные!$A51,BE$1,1,1,"Данные"), 1),2)</f>
        <v>189.25</v>
      </c>
      <c r="BF59" s="128">
        <f ca="1">(BD59-BD57)*BF$10</f>
        <v>15.999999999996817</v>
      </c>
      <c r="BG59" s="264">
        <f ca="1">(BE59-BE57)*BF$10</f>
        <v>1.999999999998181</v>
      </c>
      <c r="BH59" s="349">
        <f ca="1">ROUND(INDIRECT(ADDRESS(Данные!$A51,BH$1,1,1,"Данные"), 1),2)</f>
        <v>1788.08</v>
      </c>
      <c r="BI59" s="129">
        <f ca="1">ROUND(INDIRECT(ADDRESS(Данные!$A51,BI$1,1,1,"Данные"), 1),2)</f>
        <v>1182.44</v>
      </c>
      <c r="BJ59" s="128">
        <f ca="1">(BH59-BH57)*BJ$10</f>
        <v>0</v>
      </c>
      <c r="BK59" s="264">
        <f ca="1">(BI59-BI57)*BJ$10</f>
        <v>0</v>
      </c>
      <c r="BL59" s="349">
        <f ca="1">ROUND(INDIRECT(ADDRESS(Данные!$A51,BL$1,1,1,"Данные"), 1),2)</f>
        <v>658.1</v>
      </c>
      <c r="BM59" s="129">
        <f ca="1">ROUND(INDIRECT(ADDRESS(Данные!$A51,BM$1,1,1,"Данные"), 1),2)</f>
        <v>95.55</v>
      </c>
      <c r="BN59" s="128">
        <f ca="1">(BL59-BL57)*BN$10</f>
        <v>0</v>
      </c>
      <c r="BO59" s="264">
        <f ca="1">(BM59-BM57)*BN$10</f>
        <v>0</v>
      </c>
      <c r="BP59" s="349">
        <f ca="1">ROUND(INDIRECT(ADDRESS(Данные!$A51,BP$1,1,1,"Данные"), 1),2)</f>
        <v>359.59</v>
      </c>
      <c r="BQ59" s="129">
        <f ca="1">ROUND(INDIRECT(ADDRESS(Данные!$A51,BQ$1,1,1,"Данные"), 1),2)</f>
        <v>0</v>
      </c>
      <c r="BR59" s="128">
        <f ca="1">(BP59-BP57)*BR$10</f>
        <v>0</v>
      </c>
      <c r="BS59" s="264">
        <f ca="1">(BQ59-BQ57)*BR$10</f>
        <v>0</v>
      </c>
      <c r="BT59" s="349">
        <f ca="1">ROUND(INDIRECT(ADDRESS(Данные!$A51,BT$1,1,1,"Данные"), 1),2)</f>
        <v>3698.3</v>
      </c>
      <c r="BU59" s="129">
        <f ca="1">ROUND(INDIRECT(ADDRESS(Данные!$A51,BU$1,1,1,"Данные"), 1),2)</f>
        <v>726.83</v>
      </c>
      <c r="BV59" s="128">
        <f ca="1">(BT59-BT57)*BV$10</f>
        <v>0</v>
      </c>
      <c r="BW59" s="264">
        <f ca="1">(BU59-BU57)*BV$10</f>
        <v>0</v>
      </c>
      <c r="BX59" s="359">
        <f ca="1">INDIRECT(ADDRESS(Данные!$A51,4,1,1,"Данные"), 1)</f>
        <v>45280.916666666664</v>
      </c>
      <c r="BY59" s="349">
        <f ca="1">ROUND(INDIRECT(ADDRESS(Данные!$A51,BY$1,1,1,"Данные"), 1),2)</f>
        <v>849.44</v>
      </c>
      <c r="BZ59" s="129">
        <f ca="1">ROUND(INDIRECT(ADDRESS(Данные!$A51,BZ$1,1,1,"Данные"), 1),2)</f>
        <v>553.07000000000005</v>
      </c>
      <c r="CA59" s="128">
        <f ca="1">(BY59-BY57)*CA$10</f>
        <v>0</v>
      </c>
      <c r="CB59" s="264">
        <f ca="1">(BZ59-BZ57)*CA$10</f>
        <v>0</v>
      </c>
      <c r="CC59" s="349">
        <f ca="1">ROUND(INDIRECT(ADDRESS(Данные!$A51,CC$1,1,1,"Данные"), 1),2)</f>
        <v>1001.52</v>
      </c>
      <c r="CD59" s="129">
        <f ca="1">ROUND(INDIRECT(ADDRESS(Данные!$A51,CD$1,1,1,"Данные"), 1),2)</f>
        <v>0</v>
      </c>
      <c r="CE59" s="128">
        <f ca="1">(CC59-CC57)*CE$10</f>
        <v>36.000000000001364</v>
      </c>
      <c r="CF59" s="264">
        <f ca="1">(CD59-CD57)*CE$10</f>
        <v>0</v>
      </c>
      <c r="CG59" s="349">
        <f ca="1">ROUND(INDIRECT(ADDRESS(Данные!$A51,CG$1,1,1,"Данные"), 1),2)</f>
        <v>0</v>
      </c>
      <c r="CH59" s="129">
        <f ca="1">ROUND(INDIRECT(ADDRESS(Данные!$A51,CH$1,1,1,"Данные"), 1),2)</f>
        <v>0</v>
      </c>
      <c r="CI59" s="128">
        <f ca="1">(CG59-CG57)*CI$10</f>
        <v>0</v>
      </c>
      <c r="CJ59" s="264">
        <f ca="1">(CH59-CH57)*CI$10</f>
        <v>0</v>
      </c>
      <c r="CK59" s="349">
        <f ca="1">ROUND(INDIRECT(ADDRESS(Данные!$A51,CK$1,1,1,"Данные"), 1),2)</f>
        <v>170.06</v>
      </c>
      <c r="CL59" s="129">
        <f ca="1">ROUND(INDIRECT(ADDRESS(Данные!$A51,CL$1,1,1,"Данные"), 1),2)</f>
        <v>35.75</v>
      </c>
      <c r="CM59" s="128">
        <f ca="1">(CK59-CK57)*CM$10</f>
        <v>108.00000000000409</v>
      </c>
      <c r="CN59" s="264">
        <f ca="1">(CL59-CL57)*CM$10</f>
        <v>12.000000000001876</v>
      </c>
      <c r="CO59" s="349">
        <f ca="1">ROUND(INDIRECT(ADDRESS(Данные!$A51,CO$1,1,1,"Данные"), 1),2)</f>
        <v>0</v>
      </c>
      <c r="CP59" s="129">
        <f ca="1">ROUND(INDIRECT(ADDRESS(Данные!$A51,CP$1,1,1,"Данные"), 1),2)</f>
        <v>0</v>
      </c>
      <c r="CQ59" s="128">
        <f ca="1">(CO59-CO57)*CQ$10</f>
        <v>0</v>
      </c>
      <c r="CR59" s="264">
        <f ca="1">(CP59-CP57)*CQ$10</f>
        <v>0</v>
      </c>
      <c r="CS59" s="349">
        <f ca="1">ROUND(INDIRECT(ADDRESS(Данные!$A51,CS$1,1,1,"Данные"), 1),2)</f>
        <v>21.9</v>
      </c>
      <c r="CT59" s="129">
        <f ca="1">ROUND(INDIRECT(ADDRESS(Данные!$A51,CT$1,1,1,"Данные"), 1),2)</f>
        <v>158.06</v>
      </c>
      <c r="CU59" s="128">
        <f ca="1">(CS59-CS57)*CU$10</f>
        <v>0</v>
      </c>
      <c r="CV59" s="264">
        <f ca="1">(CT59-CT57)*CU$10</f>
        <v>0</v>
      </c>
      <c r="CW59" s="359">
        <f ca="1">INDIRECT(ADDRESS(Данные!$A51,4,1,1,"Данные"), 1)</f>
        <v>45280.916666666664</v>
      </c>
      <c r="CX59" s="349">
        <f ca="1">ROUND(INDIRECT(ADDRESS(Данные!$A51,CX$1,1,1,"Данные"), 1),2)</f>
        <v>303.06</v>
      </c>
      <c r="CY59" s="129">
        <f ca="1">ROUND(INDIRECT(ADDRESS(Данные!$A51,CY$1,1,1,"Данные"), 1),2)</f>
        <v>246.12</v>
      </c>
      <c r="CZ59" s="128">
        <f ca="1">(CX59-CX57)*CZ$10</f>
        <v>17.999999999983629</v>
      </c>
      <c r="DA59" s="264">
        <f ca="1">(CY59-CY57)*CZ$10</f>
        <v>8.9999999999918145</v>
      </c>
      <c r="DB59" s="349">
        <f ca="1">ROUND(INDIRECT(ADDRESS(Данные!$A51,DB$1,1,1,"Данные"), 1),2)</f>
        <v>1203.3399999999999</v>
      </c>
      <c r="DC59" s="129">
        <f ca="1">ROUND(INDIRECT(ADDRESS(Данные!$A51,DC$1,1,1,"Данные"), 1),2)</f>
        <v>304.98</v>
      </c>
      <c r="DD59" s="128">
        <f ca="1">(DB59-DB57)*DD$10</f>
        <v>35.999999999967258</v>
      </c>
      <c r="DE59" s="264">
        <f ca="1">(DC59-DC57)*DD$10</f>
        <v>0</v>
      </c>
      <c r="DF59" s="349">
        <f ca="1">ROUND(INDIRECT(ADDRESS(Данные!$A51,DF$1,1,1,"Данные"), 1),2)</f>
        <v>154.68</v>
      </c>
      <c r="DG59" s="129">
        <f ca="1">ROUND(INDIRECT(ADDRESS(Данные!$A51,DG$1,1,1,"Данные"), 1),2)</f>
        <v>162.77000000000001</v>
      </c>
      <c r="DH59" s="128">
        <f ca="1">(DF59-DF57)*DH$10</f>
        <v>12.000000000006139</v>
      </c>
      <c r="DI59" s="264">
        <f ca="1">(DG59-DG57)*DH$10</f>
        <v>0</v>
      </c>
      <c r="DJ59" s="349"/>
      <c r="DK59" s="129"/>
      <c r="DL59" s="128"/>
      <c r="DM59" s="264"/>
      <c r="DN59" s="349"/>
      <c r="DO59" s="129"/>
      <c r="DP59" s="128"/>
      <c r="DQ59" s="264"/>
      <c r="DR59" s="349"/>
      <c r="DS59" s="129"/>
      <c r="DT59" s="128"/>
      <c r="DU59" s="264"/>
      <c r="DV59" s="362">
        <f t="shared" ca="1" si="0"/>
        <v>45280.916666666664</v>
      </c>
      <c r="DW59" s="365">
        <f t="shared" ca="1" si="1"/>
        <v>841.1999999994589</v>
      </c>
      <c r="DX59" s="365">
        <f t="shared" ca="1" si="2"/>
        <v>58.599999999886165</v>
      </c>
    </row>
    <row r="60" spans="1:128" x14ac:dyDescent="0.2">
      <c r="A60" s="359">
        <f ca="1">INDIRECT(ADDRESS(Данные!$A52,4,1,1,"Данные"), 1)</f>
        <v>45280.9375</v>
      </c>
      <c r="B60" s="349">
        <f ca="1">ROUND(INDIRECT(ADDRESS(Данные!$A52,B$1,1,1,"Данные"), 1),2)</f>
        <v>4814.51</v>
      </c>
      <c r="C60" s="129">
        <f ca="1">ROUND(INDIRECT(ADDRESS(Данные!$A52,C$1,1,1,"Данные"), 1),2)</f>
        <v>1217.3399999999999</v>
      </c>
      <c r="D60" s="128">
        <f ca="1">(B60-B59)*D$10</f>
        <v>30.000000000109139</v>
      </c>
      <c r="E60" s="264">
        <f ca="1">(C60-C59)*D$10</f>
        <v>3.999999999996362</v>
      </c>
      <c r="F60" s="349">
        <f ca="1">ROUND(INDIRECT(ADDRESS(Данные!$A52,F$1,1,1,"Данные"), 1),2)</f>
        <v>180.83</v>
      </c>
      <c r="G60" s="129">
        <f ca="1">ROUND(INDIRECT(ADDRESS(Данные!$A52,G$1,1,1,"Данные"), 1),2)</f>
        <v>235.1</v>
      </c>
      <c r="H60" s="128">
        <f ca="1">(F60-F59)*H$10</f>
        <v>0</v>
      </c>
      <c r="I60" s="264">
        <f ca="1">(G60-G59)*H$10</f>
        <v>0</v>
      </c>
      <c r="J60" s="349">
        <f ca="1">ROUND(INDIRECT(ADDRESS(Данные!$A52,J$1,1,1,"Данные"), 1),2)</f>
        <v>0</v>
      </c>
      <c r="K60" s="129">
        <f ca="1">ROUND(INDIRECT(ADDRESS(Данные!$A52,K$1,1,1,"Данные"), 1),2)</f>
        <v>0</v>
      </c>
      <c r="L60" s="128">
        <f ca="1">(J60-J59)*L$10</f>
        <v>0</v>
      </c>
      <c r="M60" s="264">
        <f ca="1">(K60-K59)*L$10</f>
        <v>0</v>
      </c>
      <c r="N60" s="349">
        <f ca="1">ROUND(INDIRECT(ADDRESS(Данные!$A52,N$1,1,1,"Данные"), 1),2)</f>
        <v>4028.61</v>
      </c>
      <c r="O60" s="129">
        <f ca="1">ROUND(INDIRECT(ADDRESS(Данные!$A52,O$1,1,1,"Данные"), 1),2)</f>
        <v>2042.47</v>
      </c>
      <c r="P60" s="128">
        <f ca="1">(N60-N59)*P$10</f>
        <v>140.00000000032742</v>
      </c>
      <c r="Q60" s="264">
        <f ca="1">(O60-O59)*P$10</f>
        <v>19.99999999998181</v>
      </c>
      <c r="R60" s="349">
        <f ca="1">ROUND(INDIRECT(ADDRESS(Данные!$A52,R$1,1,1,"Данные"), 1),2)</f>
        <v>5664.46</v>
      </c>
      <c r="S60" s="129">
        <f ca="1">ROUND(INDIRECT(ADDRESS(Данные!$A52,S$1,1,1,"Данные"), 1),2)</f>
        <v>2272.1</v>
      </c>
      <c r="T60" s="128">
        <f ca="1">(R60-R59)*T$10</f>
        <v>21.600000000144064</v>
      </c>
      <c r="U60" s="264">
        <f ca="1">(S60-S59)*T$10</f>
        <v>7.1999999999934516</v>
      </c>
      <c r="V60" s="349">
        <f ca="1">ROUND(INDIRECT(ADDRESS(Данные!$A52,V$1,1,1,"Данные"), 1),2)</f>
        <v>7920.2</v>
      </c>
      <c r="W60" s="129">
        <f ca="1">ROUND(INDIRECT(ADDRESS(Данные!$A52,W$1,1,1,"Данные"), 1),2)</f>
        <v>643.51</v>
      </c>
      <c r="X60" s="128">
        <f ca="1">(V60-V59)*X$10</f>
        <v>108.00000000006548</v>
      </c>
      <c r="Y60" s="264">
        <f ca="1">(W60-W59)*X$10</f>
        <v>3.5999999999967258</v>
      </c>
      <c r="Z60" s="359">
        <f ca="1">INDIRECT(ADDRESS(Данные!$A52,4,1,1,"Данные"), 1)</f>
        <v>45280.9375</v>
      </c>
      <c r="AA60" s="349">
        <f ca="1">ROUND(INDIRECT(ADDRESS(Данные!$A52,AA$1,1,1,"Данные"), 1),2)</f>
        <v>0</v>
      </c>
      <c r="AB60" s="129">
        <f ca="1">ROUND(INDIRECT(ADDRESS(Данные!$A52,AB$1,1,1,"Данные"), 1),2)</f>
        <v>0</v>
      </c>
      <c r="AC60" s="128">
        <f ca="1">(AA60-AA59)*AC$10</f>
        <v>0</v>
      </c>
      <c r="AD60" s="264">
        <f ca="1">(AB60-AB59)*AC$10</f>
        <v>0</v>
      </c>
      <c r="AE60" s="349">
        <f ca="1">ROUND(INDIRECT(ADDRESS(Данные!$A52,AE$1,1,1,"Данные"), 1),2)</f>
        <v>0</v>
      </c>
      <c r="AF60" s="129">
        <f ca="1">ROUND(INDIRECT(ADDRESS(Данные!$A52,AF$1,1,1,"Данные"), 1),2)</f>
        <v>0</v>
      </c>
      <c r="AG60" s="128">
        <f ca="1">(AE60-AE59)*AG$10</f>
        <v>0</v>
      </c>
      <c r="AH60" s="264">
        <f ca="1">(AF60-AF59)*AG$10</f>
        <v>0</v>
      </c>
      <c r="AI60" s="349">
        <f ca="1">ROUND(INDIRECT(ADDRESS(Данные!$A52,AI$1,1,1,"Данные"), 1),2)</f>
        <v>16.78</v>
      </c>
      <c r="AJ60" s="129">
        <f ca="1">ROUND(INDIRECT(ADDRESS(Данные!$A52,AJ$1,1,1,"Данные"), 1),2)</f>
        <v>4.21</v>
      </c>
      <c r="AK60" s="128">
        <f ca="1">(AI60-AI59)*AK$10</f>
        <v>0</v>
      </c>
      <c r="AL60" s="264">
        <f ca="1">(AJ60-AJ59)*AK$10</f>
        <v>0</v>
      </c>
      <c r="AM60" s="349">
        <f ca="1">ROUND(INDIRECT(ADDRESS(Данные!$A52,AM$1,1,1,"Данные"), 1),2)</f>
        <v>0</v>
      </c>
      <c r="AN60" s="129">
        <f ca="1">ROUND(INDIRECT(ADDRESS(Данные!$A52,AN$1,1,1,"Данные"), 1),2)</f>
        <v>0</v>
      </c>
      <c r="AO60" s="128">
        <f ca="1">(AM60-AM59)*AO$10</f>
        <v>0</v>
      </c>
      <c r="AP60" s="264">
        <f ca="1">(AN60-AN59)*AO$10</f>
        <v>0</v>
      </c>
      <c r="AQ60" s="349">
        <f ca="1">ROUND(INDIRECT(ADDRESS(Данные!$A52,AQ$1,1,1,"Данные"), 1),2)</f>
        <v>877.35</v>
      </c>
      <c r="AR60" s="129">
        <f ca="1">ROUND(INDIRECT(ADDRESS(Данные!$A52,AR$1,1,1,"Данные"), 1),2)</f>
        <v>65.349999999999994</v>
      </c>
      <c r="AS60" s="128">
        <f ca="1">(AQ60-AQ59)*AS$10</f>
        <v>36.00000000003547</v>
      </c>
      <c r="AT60" s="264">
        <f ca="1">(AR60-AR59)*AS$10</f>
        <v>5.999999999994543</v>
      </c>
      <c r="AU60" s="349">
        <f ca="1">ROUND(INDIRECT(ADDRESS(Данные!$A52,AU$1,1,1,"Данные"), 1),2)</f>
        <v>0</v>
      </c>
      <c r="AV60" s="129">
        <f ca="1">ROUND(INDIRECT(ADDRESS(Данные!$A52,AV$1,1,1,"Данные"), 1),2)</f>
        <v>0</v>
      </c>
      <c r="AW60" s="128">
        <f ca="1">(AU60-AU59)*AW$10</f>
        <v>0</v>
      </c>
      <c r="AX60" s="264">
        <f ca="1">(AV60-AV59)*AW$10</f>
        <v>0</v>
      </c>
      <c r="AY60" s="359">
        <f ca="1">INDIRECT(ADDRESS(Данные!$A52,4,1,1,"Данные"), 1)</f>
        <v>45280.9375</v>
      </c>
      <c r="AZ60" s="349">
        <f ca="1">ROUND(INDIRECT(ADDRESS(Данные!$A52,AZ$1,1,1,"Данные"), 1),2)</f>
        <v>686.93</v>
      </c>
      <c r="BA60" s="129">
        <f ca="1">ROUND(INDIRECT(ADDRESS(Данные!$A52,BA$1,1,1,"Данные"), 1),2)</f>
        <v>156.61000000000001</v>
      </c>
      <c r="BB60" s="128">
        <f ca="1">(AZ60-AZ59)*BB$10</f>
        <v>5.999999999994543</v>
      </c>
      <c r="BC60" s="264">
        <f ca="1">(BA60-BA59)*BB$10</f>
        <v>2.0000000000038654</v>
      </c>
      <c r="BD60" s="349">
        <f ca="1">ROUND(INDIRECT(ADDRESS(Данные!$A52,BD$1,1,1,"Данные"), 1),2)</f>
        <v>456.48</v>
      </c>
      <c r="BE60" s="129">
        <f ca="1">ROUND(INDIRECT(ADDRESS(Данные!$A52,BE$1,1,1,"Данные"), 1),2)</f>
        <v>189.26</v>
      </c>
      <c r="BF60" s="128">
        <f ca="1">(BD60-BD59)*BF$10</f>
        <v>6.0000000000059117</v>
      </c>
      <c r="BG60" s="264">
        <f ca="1">(BE60-BE59)*BF$10</f>
        <v>1.999999999998181</v>
      </c>
      <c r="BH60" s="349">
        <f ca="1">ROUND(INDIRECT(ADDRESS(Данные!$A52,BH$1,1,1,"Данные"), 1),2)</f>
        <v>1788.08</v>
      </c>
      <c r="BI60" s="129">
        <f ca="1">ROUND(INDIRECT(ADDRESS(Данные!$A52,BI$1,1,1,"Данные"), 1),2)</f>
        <v>1182.44</v>
      </c>
      <c r="BJ60" s="128">
        <f ca="1">(BH60-BH59)*BJ$10</f>
        <v>0</v>
      </c>
      <c r="BK60" s="264">
        <f ca="1">(BI60-BI59)*BJ$10</f>
        <v>0</v>
      </c>
      <c r="BL60" s="349">
        <f ca="1">ROUND(INDIRECT(ADDRESS(Данные!$A52,BL$1,1,1,"Данные"), 1),2)</f>
        <v>658.1</v>
      </c>
      <c r="BM60" s="129">
        <f ca="1">ROUND(INDIRECT(ADDRESS(Данные!$A52,BM$1,1,1,"Данные"), 1),2)</f>
        <v>95.55</v>
      </c>
      <c r="BN60" s="128">
        <f ca="1">(BL60-BL59)*BN$10</f>
        <v>0</v>
      </c>
      <c r="BO60" s="264">
        <f ca="1">(BM60-BM59)*BN$10</f>
        <v>0</v>
      </c>
      <c r="BP60" s="349">
        <f ca="1">ROUND(INDIRECT(ADDRESS(Данные!$A52,BP$1,1,1,"Данные"), 1),2)</f>
        <v>359.59</v>
      </c>
      <c r="BQ60" s="129">
        <f ca="1">ROUND(INDIRECT(ADDRESS(Данные!$A52,BQ$1,1,1,"Данные"), 1),2)</f>
        <v>0</v>
      </c>
      <c r="BR60" s="128">
        <f ca="1">(BP60-BP59)*BR$10</f>
        <v>0</v>
      </c>
      <c r="BS60" s="264">
        <f ca="1">(BQ60-BQ59)*BR$10</f>
        <v>0</v>
      </c>
      <c r="BT60" s="349">
        <f ca="1">ROUND(INDIRECT(ADDRESS(Данные!$A52,BT$1,1,1,"Данные"), 1),2)</f>
        <v>3698.3</v>
      </c>
      <c r="BU60" s="129">
        <f ca="1">ROUND(INDIRECT(ADDRESS(Данные!$A52,BU$1,1,1,"Данные"), 1),2)</f>
        <v>726.83</v>
      </c>
      <c r="BV60" s="128">
        <f ca="1">(BT60-BT59)*BV$10</f>
        <v>0</v>
      </c>
      <c r="BW60" s="264">
        <f ca="1">(BU60-BU59)*BV$10</f>
        <v>0</v>
      </c>
      <c r="BX60" s="359">
        <f ca="1">INDIRECT(ADDRESS(Данные!$A52,4,1,1,"Данные"), 1)</f>
        <v>45280.9375</v>
      </c>
      <c r="BY60" s="349">
        <f ca="1">ROUND(INDIRECT(ADDRESS(Данные!$A52,BY$1,1,1,"Данные"), 1),2)</f>
        <v>849.44</v>
      </c>
      <c r="BZ60" s="129">
        <f ca="1">ROUND(INDIRECT(ADDRESS(Данные!$A52,BZ$1,1,1,"Данные"), 1),2)</f>
        <v>553.07000000000005</v>
      </c>
      <c r="CA60" s="128">
        <f ca="1">(BY60-BY59)*CA$10</f>
        <v>0</v>
      </c>
      <c r="CB60" s="264">
        <f ca="1">(BZ60-BZ59)*CA$10</f>
        <v>0</v>
      </c>
      <c r="CC60" s="349">
        <f ca="1">ROUND(INDIRECT(ADDRESS(Данные!$A52,CC$1,1,1,"Данные"), 1),2)</f>
        <v>1001.58</v>
      </c>
      <c r="CD60" s="129">
        <f ca="1">ROUND(INDIRECT(ADDRESS(Данные!$A52,CD$1,1,1,"Данные"), 1),2)</f>
        <v>0</v>
      </c>
      <c r="CE60" s="128">
        <f ca="1">(CC60-CC59)*CE$10</f>
        <v>18.000000000017735</v>
      </c>
      <c r="CF60" s="264">
        <f ca="1">(CD60-CD59)*CE$10</f>
        <v>0</v>
      </c>
      <c r="CG60" s="349">
        <f ca="1">ROUND(INDIRECT(ADDRESS(Данные!$A52,CG$1,1,1,"Данные"), 1),2)</f>
        <v>0</v>
      </c>
      <c r="CH60" s="129">
        <f ca="1">ROUND(INDIRECT(ADDRESS(Данные!$A52,CH$1,1,1,"Данные"), 1),2)</f>
        <v>0</v>
      </c>
      <c r="CI60" s="128">
        <f ca="1">(CG60-CG59)*CI$10</f>
        <v>0</v>
      </c>
      <c r="CJ60" s="264">
        <f ca="1">(CH60-CH59)*CI$10</f>
        <v>0</v>
      </c>
      <c r="CK60" s="349">
        <f ca="1">ROUND(INDIRECT(ADDRESS(Данные!$A52,CK$1,1,1,"Данные"), 1),2)</f>
        <v>170.15</v>
      </c>
      <c r="CL60" s="129">
        <f ca="1">ROUND(INDIRECT(ADDRESS(Данные!$A52,CL$1,1,1,"Данные"), 1),2)</f>
        <v>35.76</v>
      </c>
      <c r="CM60" s="128">
        <f ca="1">(CK60-CK59)*CM$10</f>
        <v>54.000000000002046</v>
      </c>
      <c r="CN60" s="264">
        <f ca="1">(CL60-CL59)*CM$10</f>
        <v>5.9999999999988063</v>
      </c>
      <c r="CO60" s="349">
        <f ca="1">ROUND(INDIRECT(ADDRESS(Данные!$A52,CO$1,1,1,"Данные"), 1),2)</f>
        <v>0</v>
      </c>
      <c r="CP60" s="129">
        <f ca="1">ROUND(INDIRECT(ADDRESS(Данные!$A52,CP$1,1,1,"Данные"), 1),2)</f>
        <v>0</v>
      </c>
      <c r="CQ60" s="128">
        <f ca="1">(CO60-CO59)*CQ$10</f>
        <v>0</v>
      </c>
      <c r="CR60" s="264">
        <f ca="1">(CP60-CP59)*CQ$10</f>
        <v>0</v>
      </c>
      <c r="CS60" s="349">
        <f ca="1">ROUND(INDIRECT(ADDRESS(Данные!$A52,CS$1,1,1,"Данные"), 1),2)</f>
        <v>21.9</v>
      </c>
      <c r="CT60" s="129">
        <f ca="1">ROUND(INDIRECT(ADDRESS(Данные!$A52,CT$1,1,1,"Данные"), 1),2)</f>
        <v>158.06</v>
      </c>
      <c r="CU60" s="128">
        <f ca="1">(CS60-CS59)*CU$10</f>
        <v>0</v>
      </c>
      <c r="CV60" s="264">
        <f ca="1">(CT60-CT59)*CU$10</f>
        <v>0</v>
      </c>
      <c r="CW60" s="359">
        <f ca="1">INDIRECT(ADDRESS(Данные!$A52,4,1,1,"Данные"), 1)</f>
        <v>45280.9375</v>
      </c>
      <c r="CX60" s="349">
        <f ca="1">ROUND(INDIRECT(ADDRESS(Данные!$A52,CX$1,1,1,"Данные"), 1),2)</f>
        <v>303.07</v>
      </c>
      <c r="CY60" s="129">
        <f ca="1">ROUND(INDIRECT(ADDRESS(Данные!$A52,CY$1,1,1,"Данные"), 1),2)</f>
        <v>246.12</v>
      </c>
      <c r="CZ60" s="128">
        <f ca="1">(CX60-CX59)*CZ$10</f>
        <v>8.9999999999918145</v>
      </c>
      <c r="DA60" s="264">
        <f ca="1">(CY60-CY59)*CZ$10</f>
        <v>0</v>
      </c>
      <c r="DB60" s="349">
        <f ca="1">ROUND(INDIRECT(ADDRESS(Данные!$A52,DB$1,1,1,"Данные"), 1),2)</f>
        <v>1203.3499999999999</v>
      </c>
      <c r="DC60" s="129">
        <f ca="1">ROUND(INDIRECT(ADDRESS(Данные!$A52,DC$1,1,1,"Данные"), 1),2)</f>
        <v>304.98</v>
      </c>
      <c r="DD60" s="128">
        <f ca="1">(DB60-DB59)*DD$10</f>
        <v>11.999999999989086</v>
      </c>
      <c r="DE60" s="264">
        <f ca="1">(DC60-DC59)*DD$10</f>
        <v>0</v>
      </c>
      <c r="DF60" s="349">
        <f ca="1">ROUND(INDIRECT(ADDRESS(Данные!$A52,DF$1,1,1,"Данные"), 1),2)</f>
        <v>154.69</v>
      </c>
      <c r="DG60" s="129">
        <f ca="1">ROUND(INDIRECT(ADDRESS(Данные!$A52,DG$1,1,1,"Данные"), 1),2)</f>
        <v>162.77000000000001</v>
      </c>
      <c r="DH60" s="128">
        <f ca="1">(DF60-DF59)*DH$10</f>
        <v>5.999999999994543</v>
      </c>
      <c r="DI60" s="264">
        <f ca="1">(DG60-DG59)*DH$10</f>
        <v>0</v>
      </c>
      <c r="DJ60" s="349"/>
      <c r="DK60" s="129"/>
      <c r="DL60" s="128"/>
      <c r="DM60" s="264"/>
      <c r="DN60" s="349"/>
      <c r="DO60" s="129"/>
      <c r="DP60" s="128"/>
      <c r="DQ60" s="264"/>
      <c r="DR60" s="349"/>
      <c r="DS60" s="129"/>
      <c r="DT60" s="128"/>
      <c r="DU60" s="264"/>
      <c r="DV60" s="362">
        <f t="shared" ca="1" si="0"/>
        <v>45280.9375</v>
      </c>
      <c r="DW60" s="365">
        <f t="shared" ca="1" si="1"/>
        <v>446.60000000067726</v>
      </c>
      <c r="DX60" s="365">
        <f t="shared" ca="1" si="2"/>
        <v>50.799999999963745</v>
      </c>
    </row>
    <row r="61" spans="1:128" x14ac:dyDescent="0.2">
      <c r="A61" s="359">
        <f ca="1">INDIRECT(ADDRESS(Данные!$A53,4,1,1,"Данные"), 1)</f>
        <v>45280.958333333336</v>
      </c>
      <c r="B61" s="349">
        <f ca="1">ROUND(INDIRECT(ADDRESS(Данные!$A53,B$1,1,1,"Данные"), 1),2)</f>
        <v>4814.66</v>
      </c>
      <c r="C61" s="129">
        <f ca="1">ROUND(INDIRECT(ADDRESS(Данные!$A53,C$1,1,1,"Данные"), 1),2)</f>
        <v>1217.3599999999999</v>
      </c>
      <c r="D61" s="128">
        <f ca="1">(B61-B59)*D$10</f>
        <v>60.00000000003638</v>
      </c>
      <c r="E61" s="264">
        <f ca="1">(C61-C59)*D$10</f>
        <v>7.999999999992724</v>
      </c>
      <c r="F61" s="349">
        <f ca="1">ROUND(INDIRECT(ADDRESS(Данные!$A53,F$1,1,1,"Данные"), 1),2)</f>
        <v>180.83</v>
      </c>
      <c r="G61" s="129">
        <f ca="1">ROUND(INDIRECT(ADDRESS(Данные!$A53,G$1,1,1,"Данные"), 1),2)</f>
        <v>235.1</v>
      </c>
      <c r="H61" s="128">
        <f ca="1">(F61-F59)*H$10</f>
        <v>0</v>
      </c>
      <c r="I61" s="264">
        <f ca="1">(G61-G59)*H$10</f>
        <v>0</v>
      </c>
      <c r="J61" s="349">
        <f ca="1">ROUND(INDIRECT(ADDRESS(Данные!$A53,J$1,1,1,"Данные"), 1),2)</f>
        <v>0</v>
      </c>
      <c r="K61" s="129">
        <f ca="1">ROUND(INDIRECT(ADDRESS(Данные!$A53,K$1,1,1,"Данные"), 1),2)</f>
        <v>0</v>
      </c>
      <c r="L61" s="128">
        <f ca="1">(J61-J59)*L$10</f>
        <v>0</v>
      </c>
      <c r="M61" s="264">
        <f ca="1">(K61-K59)*L$10</f>
        <v>0</v>
      </c>
      <c r="N61" s="349">
        <f ca="1">ROUND(INDIRECT(ADDRESS(Данные!$A53,N$1,1,1,"Данные"), 1),2)</f>
        <v>4028.66</v>
      </c>
      <c r="O61" s="129">
        <f ca="1">ROUND(INDIRECT(ADDRESS(Данные!$A53,O$1,1,1,"Данные"), 1),2)</f>
        <v>2042.47</v>
      </c>
      <c r="P61" s="128">
        <f ca="1">(N61-N59)*P$10</f>
        <v>239.99999999978172</v>
      </c>
      <c r="Q61" s="264">
        <f ca="1">(O61-O59)*P$10</f>
        <v>19.99999999998181</v>
      </c>
      <c r="R61" s="349">
        <f ca="1">ROUND(INDIRECT(ADDRESS(Данные!$A53,R$1,1,1,"Данные"), 1),2)</f>
        <v>5664.52</v>
      </c>
      <c r="S61" s="129">
        <f ca="1">ROUND(INDIRECT(ADDRESS(Данные!$A53,S$1,1,1,"Данные"), 1),2)</f>
        <v>2272.12</v>
      </c>
      <c r="T61" s="128">
        <f ca="1">(R61-R59)*T$10</f>
        <v>43.200000000288128</v>
      </c>
      <c r="U61" s="264">
        <f ca="1">(S61-S59)*T$10</f>
        <v>14.399999999986903</v>
      </c>
      <c r="V61" s="349">
        <f ca="1">ROUND(INDIRECT(ADDRESS(Данные!$A53,V$1,1,1,"Данные"), 1),2)</f>
        <v>7920.51</v>
      </c>
      <c r="W61" s="129">
        <f ca="1">ROUND(INDIRECT(ADDRESS(Данные!$A53,W$1,1,1,"Данные"), 1),2)</f>
        <v>643.53</v>
      </c>
      <c r="X61" s="128">
        <f ca="1">(V61-V59)*X$10</f>
        <v>219.60000000020955</v>
      </c>
      <c r="Y61" s="264">
        <f ca="1">(W61-W59)*X$10</f>
        <v>10.799999999990177</v>
      </c>
      <c r="Z61" s="359">
        <f ca="1">INDIRECT(ADDRESS(Данные!$A53,4,1,1,"Данные"), 1)</f>
        <v>45280.958333333336</v>
      </c>
      <c r="AA61" s="349">
        <f ca="1">ROUND(INDIRECT(ADDRESS(Данные!$A53,AA$1,1,1,"Данные"), 1),2)</f>
        <v>0</v>
      </c>
      <c r="AB61" s="129">
        <f ca="1">ROUND(INDIRECT(ADDRESS(Данные!$A53,AB$1,1,1,"Данные"), 1),2)</f>
        <v>0</v>
      </c>
      <c r="AC61" s="128">
        <f ca="1">(AA61-AA59)*AC$10</f>
        <v>0</v>
      </c>
      <c r="AD61" s="264">
        <f ca="1">(AB61-AB59)*AC$10</f>
        <v>0</v>
      </c>
      <c r="AE61" s="349">
        <f ca="1">ROUND(INDIRECT(ADDRESS(Данные!$A53,AE$1,1,1,"Данные"), 1),2)</f>
        <v>0</v>
      </c>
      <c r="AF61" s="129">
        <f ca="1">ROUND(INDIRECT(ADDRESS(Данные!$A53,AF$1,1,1,"Данные"), 1),2)</f>
        <v>0</v>
      </c>
      <c r="AG61" s="128">
        <f ca="1">(AE61-AE59)*AG$10</f>
        <v>0</v>
      </c>
      <c r="AH61" s="264">
        <f ca="1">(AF61-AF59)*AG$10</f>
        <v>0</v>
      </c>
      <c r="AI61" s="349">
        <f ca="1">ROUND(INDIRECT(ADDRESS(Данные!$A53,AI$1,1,1,"Данные"), 1),2)</f>
        <v>16.78</v>
      </c>
      <c r="AJ61" s="129">
        <f ca="1">ROUND(INDIRECT(ADDRESS(Данные!$A53,AJ$1,1,1,"Данные"), 1),2)</f>
        <v>4.21</v>
      </c>
      <c r="AK61" s="128">
        <f ca="1">(AI61-AI59)*AK$10</f>
        <v>0</v>
      </c>
      <c r="AL61" s="264">
        <f ca="1">(AJ61-AJ59)*AK$10</f>
        <v>0</v>
      </c>
      <c r="AM61" s="349">
        <f ca="1">ROUND(INDIRECT(ADDRESS(Данные!$A53,AM$1,1,1,"Данные"), 1),2)</f>
        <v>0</v>
      </c>
      <c r="AN61" s="129">
        <f ca="1">ROUND(INDIRECT(ADDRESS(Данные!$A53,AN$1,1,1,"Данные"), 1),2)</f>
        <v>0</v>
      </c>
      <c r="AO61" s="128">
        <f ca="1">(AM61-AM59)*AO$10</f>
        <v>0</v>
      </c>
      <c r="AP61" s="264">
        <f ca="1">(AN61-AN59)*AO$10</f>
        <v>0</v>
      </c>
      <c r="AQ61" s="349">
        <f ca="1">ROUND(INDIRECT(ADDRESS(Данные!$A53,AQ$1,1,1,"Данные"), 1),2)</f>
        <v>877.4</v>
      </c>
      <c r="AR61" s="129">
        <f ca="1">ROUND(INDIRECT(ADDRESS(Данные!$A53,AR$1,1,1,"Данные"), 1),2)</f>
        <v>65.36</v>
      </c>
      <c r="AS61" s="128">
        <f ca="1">(AQ61-AQ59)*AS$10</f>
        <v>66.000000000008185</v>
      </c>
      <c r="AT61" s="264">
        <f ca="1">(AR61-AR59)*AS$10</f>
        <v>11.999999999997613</v>
      </c>
      <c r="AU61" s="349">
        <f ca="1">ROUND(INDIRECT(ADDRESS(Данные!$A53,AU$1,1,1,"Данные"), 1),2)</f>
        <v>0</v>
      </c>
      <c r="AV61" s="129">
        <f ca="1">ROUND(INDIRECT(ADDRESS(Данные!$A53,AV$1,1,1,"Данные"), 1),2)</f>
        <v>0</v>
      </c>
      <c r="AW61" s="128">
        <f ca="1">(AU61-AU59)*AW$10</f>
        <v>0</v>
      </c>
      <c r="AX61" s="264">
        <f ca="1">(AV61-AV59)*AW$10</f>
        <v>0</v>
      </c>
      <c r="AY61" s="359">
        <f ca="1">INDIRECT(ADDRESS(Данные!$A53,4,1,1,"Данные"), 1)</f>
        <v>45280.958333333336</v>
      </c>
      <c r="AZ61" s="349">
        <f ca="1">ROUND(INDIRECT(ADDRESS(Данные!$A53,AZ$1,1,1,"Данные"), 1),2)</f>
        <v>686.97</v>
      </c>
      <c r="BA61" s="129">
        <f ca="1">ROUND(INDIRECT(ADDRESS(Данные!$A53,BA$1,1,1,"Данные"), 1),2)</f>
        <v>156.61000000000001</v>
      </c>
      <c r="BB61" s="128">
        <f ca="1">(AZ61-AZ59)*BB$10</f>
        <v>14.000000000010004</v>
      </c>
      <c r="BC61" s="264">
        <f ca="1">(BA61-BA59)*BB$10</f>
        <v>2.0000000000038654</v>
      </c>
      <c r="BD61" s="349">
        <f ca="1">ROUND(INDIRECT(ADDRESS(Данные!$A53,BD$1,1,1,"Данные"), 1),2)</f>
        <v>456.52</v>
      </c>
      <c r="BE61" s="129">
        <f ca="1">ROUND(INDIRECT(ADDRESS(Данные!$A53,BE$1,1,1,"Данные"), 1),2)</f>
        <v>189.27</v>
      </c>
      <c r="BF61" s="128">
        <f ca="1">(BD61-BD59)*BF$10</f>
        <v>13.999999999998636</v>
      </c>
      <c r="BG61" s="264">
        <f ca="1">(BE61-BE59)*BF$10</f>
        <v>4.0000000000020464</v>
      </c>
      <c r="BH61" s="349">
        <f ca="1">ROUND(INDIRECT(ADDRESS(Данные!$A53,BH$1,1,1,"Данные"), 1),2)</f>
        <v>1788.08</v>
      </c>
      <c r="BI61" s="129">
        <f ca="1">ROUND(INDIRECT(ADDRESS(Данные!$A53,BI$1,1,1,"Данные"), 1),2)</f>
        <v>1182.44</v>
      </c>
      <c r="BJ61" s="128">
        <f ca="1">(BH61-BH59)*BJ$10</f>
        <v>0</v>
      </c>
      <c r="BK61" s="264">
        <f ca="1">(BI61-BI59)*BJ$10</f>
        <v>0</v>
      </c>
      <c r="BL61" s="349">
        <f ca="1">ROUND(INDIRECT(ADDRESS(Данные!$A53,BL$1,1,1,"Данные"), 1),2)</f>
        <v>658.1</v>
      </c>
      <c r="BM61" s="129">
        <f ca="1">ROUND(INDIRECT(ADDRESS(Данные!$A53,BM$1,1,1,"Данные"), 1),2)</f>
        <v>95.55</v>
      </c>
      <c r="BN61" s="128">
        <f ca="1">(BL61-BL59)*BN$10</f>
        <v>0</v>
      </c>
      <c r="BO61" s="264">
        <f ca="1">(BM61-BM59)*BN$10</f>
        <v>0</v>
      </c>
      <c r="BP61" s="349">
        <f ca="1">ROUND(INDIRECT(ADDRESS(Данные!$A53,BP$1,1,1,"Данные"), 1),2)</f>
        <v>359.59</v>
      </c>
      <c r="BQ61" s="129">
        <f ca="1">ROUND(INDIRECT(ADDRESS(Данные!$A53,BQ$1,1,1,"Данные"), 1),2)</f>
        <v>0</v>
      </c>
      <c r="BR61" s="128">
        <f ca="1">(BP61-BP59)*BR$10</f>
        <v>0</v>
      </c>
      <c r="BS61" s="264">
        <f ca="1">(BQ61-BQ59)*BR$10</f>
        <v>0</v>
      </c>
      <c r="BT61" s="349">
        <f ca="1">ROUND(INDIRECT(ADDRESS(Данные!$A53,BT$1,1,1,"Данные"), 1),2)</f>
        <v>3698.3</v>
      </c>
      <c r="BU61" s="129">
        <f ca="1">ROUND(INDIRECT(ADDRESS(Данные!$A53,BU$1,1,1,"Данные"), 1),2)</f>
        <v>726.83</v>
      </c>
      <c r="BV61" s="128">
        <f ca="1">(BT61-BT59)*BV$10</f>
        <v>0</v>
      </c>
      <c r="BW61" s="264">
        <f ca="1">(BU61-BU59)*BV$10</f>
        <v>0</v>
      </c>
      <c r="BX61" s="359">
        <f ca="1">INDIRECT(ADDRESS(Данные!$A53,4,1,1,"Данные"), 1)</f>
        <v>45280.958333333336</v>
      </c>
      <c r="BY61" s="349">
        <f ca="1">ROUND(INDIRECT(ADDRESS(Данные!$A53,BY$1,1,1,"Данные"), 1),2)</f>
        <v>849.44</v>
      </c>
      <c r="BZ61" s="129">
        <f ca="1">ROUND(INDIRECT(ADDRESS(Данные!$A53,BZ$1,1,1,"Данные"), 1),2)</f>
        <v>553.07000000000005</v>
      </c>
      <c r="CA61" s="128">
        <f ca="1">(BY61-BY59)*CA$10</f>
        <v>0</v>
      </c>
      <c r="CB61" s="264">
        <f ca="1">(BZ61-BZ59)*CA$10</f>
        <v>0</v>
      </c>
      <c r="CC61" s="349">
        <f ca="1">ROUND(INDIRECT(ADDRESS(Данные!$A53,CC$1,1,1,"Данные"), 1),2)</f>
        <v>1001.64</v>
      </c>
      <c r="CD61" s="129">
        <f ca="1">ROUND(INDIRECT(ADDRESS(Данные!$A53,CD$1,1,1,"Данные"), 1),2)</f>
        <v>0</v>
      </c>
      <c r="CE61" s="128">
        <f ca="1">(CC61-CC59)*CE$10</f>
        <v>36.000000000001364</v>
      </c>
      <c r="CF61" s="264">
        <f ca="1">(CD61-CD59)*CE$10</f>
        <v>0</v>
      </c>
      <c r="CG61" s="349">
        <f ca="1">ROUND(INDIRECT(ADDRESS(Данные!$A53,CG$1,1,1,"Данные"), 1),2)</f>
        <v>0</v>
      </c>
      <c r="CH61" s="129">
        <f ca="1">ROUND(INDIRECT(ADDRESS(Данные!$A53,CH$1,1,1,"Данные"), 1),2)</f>
        <v>0</v>
      </c>
      <c r="CI61" s="128">
        <f ca="1">(CG61-CG59)*CI$10</f>
        <v>0</v>
      </c>
      <c r="CJ61" s="264">
        <f ca="1">(CH61-CH59)*CI$10</f>
        <v>0</v>
      </c>
      <c r="CK61" s="349">
        <f ca="1">ROUND(INDIRECT(ADDRESS(Данные!$A53,CK$1,1,1,"Данные"), 1),2)</f>
        <v>170.23</v>
      </c>
      <c r="CL61" s="129">
        <f ca="1">ROUND(INDIRECT(ADDRESS(Данные!$A53,CL$1,1,1,"Данные"), 1),2)</f>
        <v>35.770000000000003</v>
      </c>
      <c r="CM61" s="128">
        <f ca="1">(CK61-CK59)*CM$10</f>
        <v>101.9999999999925</v>
      </c>
      <c r="CN61" s="264">
        <f ca="1">(CL61-CL59)*CM$10</f>
        <v>12.000000000001876</v>
      </c>
      <c r="CO61" s="349">
        <f ca="1">ROUND(INDIRECT(ADDRESS(Данные!$A53,CO$1,1,1,"Данные"), 1),2)</f>
        <v>0</v>
      </c>
      <c r="CP61" s="129">
        <f ca="1">ROUND(INDIRECT(ADDRESS(Данные!$A53,CP$1,1,1,"Данные"), 1),2)</f>
        <v>0</v>
      </c>
      <c r="CQ61" s="128">
        <f ca="1">(CO61-CO59)*CQ$10</f>
        <v>0</v>
      </c>
      <c r="CR61" s="264">
        <f ca="1">(CP61-CP59)*CQ$10</f>
        <v>0</v>
      </c>
      <c r="CS61" s="349">
        <f ca="1">ROUND(INDIRECT(ADDRESS(Данные!$A53,CS$1,1,1,"Данные"), 1),2)</f>
        <v>21.9</v>
      </c>
      <c r="CT61" s="129">
        <f ca="1">ROUND(INDIRECT(ADDRESS(Данные!$A53,CT$1,1,1,"Данные"), 1),2)</f>
        <v>158.06</v>
      </c>
      <c r="CU61" s="128">
        <f ca="1">(CS61-CS59)*CU$10</f>
        <v>0</v>
      </c>
      <c r="CV61" s="264">
        <f ca="1">(CT61-CT59)*CU$10</f>
        <v>0</v>
      </c>
      <c r="CW61" s="359">
        <f ca="1">INDIRECT(ADDRESS(Данные!$A53,4,1,1,"Данные"), 1)</f>
        <v>45280.958333333336</v>
      </c>
      <c r="CX61" s="349">
        <f ca="1">ROUND(INDIRECT(ADDRESS(Данные!$A53,CX$1,1,1,"Данные"), 1),2)</f>
        <v>303.08</v>
      </c>
      <c r="CY61" s="129">
        <f ca="1">ROUND(INDIRECT(ADDRESS(Данные!$A53,CY$1,1,1,"Данные"), 1),2)</f>
        <v>246.12</v>
      </c>
      <c r="CZ61" s="128">
        <f ca="1">(CX61-CX59)*CZ$10</f>
        <v>17.999999999983629</v>
      </c>
      <c r="DA61" s="264">
        <f ca="1">(CY61-CY59)*CZ$10</f>
        <v>0</v>
      </c>
      <c r="DB61" s="349">
        <f ca="1">ROUND(INDIRECT(ADDRESS(Данные!$A53,DB$1,1,1,"Данные"), 1),2)</f>
        <v>1203.3699999999999</v>
      </c>
      <c r="DC61" s="129">
        <f ca="1">ROUND(INDIRECT(ADDRESS(Данные!$A53,DC$1,1,1,"Данные"), 1),2)</f>
        <v>304.98</v>
      </c>
      <c r="DD61" s="128">
        <f ca="1">(DB61-DB59)*DD$10</f>
        <v>35.999999999967258</v>
      </c>
      <c r="DE61" s="264">
        <f ca="1">(DC61-DC59)*DD$10</f>
        <v>0</v>
      </c>
      <c r="DF61" s="349">
        <f ca="1">ROUND(INDIRECT(ADDRESS(Данные!$A53,DF$1,1,1,"Данные"), 1),2)</f>
        <v>154.69999999999999</v>
      </c>
      <c r="DG61" s="129">
        <f ca="1">ROUND(INDIRECT(ADDRESS(Данные!$A53,DG$1,1,1,"Данные"), 1),2)</f>
        <v>162.77000000000001</v>
      </c>
      <c r="DH61" s="128">
        <f ca="1">(DF61-DF59)*DH$10</f>
        <v>11.999999999989086</v>
      </c>
      <c r="DI61" s="264">
        <f ca="1">(DG61-DG59)*DH$10</f>
        <v>0</v>
      </c>
      <c r="DJ61" s="349"/>
      <c r="DK61" s="129"/>
      <c r="DL61" s="128"/>
      <c r="DM61" s="264"/>
      <c r="DN61" s="349"/>
      <c r="DO61" s="129"/>
      <c r="DP61" s="128"/>
      <c r="DQ61" s="264"/>
      <c r="DR61" s="349"/>
      <c r="DS61" s="129"/>
      <c r="DT61" s="128"/>
      <c r="DU61" s="264"/>
      <c r="DV61" s="362">
        <f t="shared" ca="1" si="0"/>
        <v>45280.958333333336</v>
      </c>
      <c r="DW61" s="365">
        <f t="shared" ca="1" si="1"/>
        <v>860.80000000026644</v>
      </c>
      <c r="DX61" s="365">
        <f t="shared" ca="1" si="2"/>
        <v>83.199999999957015</v>
      </c>
    </row>
    <row r="62" spans="1:128" x14ac:dyDescent="0.2">
      <c r="A62" s="359">
        <f ca="1">INDIRECT(ADDRESS(Данные!$A54,4,1,1,"Данные"), 1)</f>
        <v>45280.979166666664</v>
      </c>
      <c r="B62" s="349">
        <f ca="1">ROUND(INDIRECT(ADDRESS(Данные!$A54,B$1,1,1,"Данные"), 1),2)</f>
        <v>4814.8</v>
      </c>
      <c r="C62" s="129">
        <f ca="1">ROUND(INDIRECT(ADDRESS(Данные!$A54,C$1,1,1,"Данные"), 1),2)</f>
        <v>1217.3699999999999</v>
      </c>
      <c r="D62" s="128">
        <f ca="1">(B62-B61)*D$10</f>
        <v>28.000000000065484</v>
      </c>
      <c r="E62" s="264">
        <f ca="1">(C62-C61)*D$10</f>
        <v>1.999999999998181</v>
      </c>
      <c r="F62" s="349">
        <f ca="1">ROUND(INDIRECT(ADDRESS(Данные!$A54,F$1,1,1,"Данные"), 1),2)</f>
        <v>180.83</v>
      </c>
      <c r="G62" s="129">
        <f ca="1">ROUND(INDIRECT(ADDRESS(Данные!$A54,G$1,1,1,"Данные"), 1),2)</f>
        <v>235.1</v>
      </c>
      <c r="H62" s="128">
        <f ca="1">(F62-F61)*H$10</f>
        <v>0</v>
      </c>
      <c r="I62" s="264">
        <f ca="1">(G62-G61)*H$10</f>
        <v>0</v>
      </c>
      <c r="J62" s="349">
        <f ca="1">ROUND(INDIRECT(ADDRESS(Данные!$A54,J$1,1,1,"Данные"), 1),2)</f>
        <v>0</v>
      </c>
      <c r="K62" s="129">
        <f ca="1">ROUND(INDIRECT(ADDRESS(Данные!$A54,K$1,1,1,"Данные"), 1),2)</f>
        <v>0</v>
      </c>
      <c r="L62" s="128">
        <f ca="1">(J62-J61)*L$10</f>
        <v>0</v>
      </c>
      <c r="M62" s="264">
        <f ca="1">(K62-K61)*L$10</f>
        <v>0</v>
      </c>
      <c r="N62" s="349">
        <f ca="1">ROUND(INDIRECT(ADDRESS(Данные!$A54,N$1,1,1,"Данные"), 1),2)</f>
        <v>4028.71</v>
      </c>
      <c r="O62" s="129">
        <f ca="1">ROUND(INDIRECT(ADDRESS(Данные!$A54,O$1,1,1,"Данные"), 1),2)</f>
        <v>2042.48</v>
      </c>
      <c r="P62" s="128">
        <f ca="1">(N62-N61)*P$10</f>
        <v>100.0000000003638</v>
      </c>
      <c r="Q62" s="264">
        <f ca="1">(O62-O61)*P$10</f>
        <v>19.99999999998181</v>
      </c>
      <c r="R62" s="349">
        <f ca="1">ROUND(INDIRECT(ADDRESS(Данные!$A54,R$1,1,1,"Данные"), 1),2)</f>
        <v>5664.58</v>
      </c>
      <c r="S62" s="129">
        <f ca="1">ROUND(INDIRECT(ADDRESS(Данные!$A54,S$1,1,1,"Данные"), 1),2)</f>
        <v>2272.13</v>
      </c>
      <c r="T62" s="128">
        <f ca="1">(R62-R61)*T$10</f>
        <v>21.599999999816646</v>
      </c>
      <c r="U62" s="264">
        <f ca="1">(S62-S61)*T$10</f>
        <v>3.6000000000785803</v>
      </c>
      <c r="V62" s="349">
        <f ca="1">ROUND(INDIRECT(ADDRESS(Данные!$A54,V$1,1,1,"Данные"), 1),2)</f>
        <v>7920.82</v>
      </c>
      <c r="W62" s="129">
        <f ca="1">ROUND(INDIRECT(ADDRESS(Данные!$A54,W$1,1,1,"Данные"), 1),2)</f>
        <v>643.54999999999995</v>
      </c>
      <c r="X62" s="128">
        <f ca="1">(V62-V61)*X$10</f>
        <v>111.59999999981665</v>
      </c>
      <c r="Y62" s="264">
        <f ca="1">(W62-W61)*X$10</f>
        <v>7.1999999999934516</v>
      </c>
      <c r="Z62" s="359">
        <f ca="1">INDIRECT(ADDRESS(Данные!$A54,4,1,1,"Данные"), 1)</f>
        <v>45280.979166666664</v>
      </c>
      <c r="AA62" s="349">
        <f ca="1">ROUND(INDIRECT(ADDRESS(Данные!$A54,AA$1,1,1,"Данные"), 1),2)</f>
        <v>0</v>
      </c>
      <c r="AB62" s="129">
        <f ca="1">ROUND(INDIRECT(ADDRESS(Данные!$A54,AB$1,1,1,"Данные"), 1),2)</f>
        <v>0</v>
      </c>
      <c r="AC62" s="128">
        <f ca="1">(AA62-AA61)*AC$10</f>
        <v>0</v>
      </c>
      <c r="AD62" s="264">
        <f ca="1">(AB62-AB61)*AC$10</f>
        <v>0</v>
      </c>
      <c r="AE62" s="349">
        <f ca="1">ROUND(INDIRECT(ADDRESS(Данные!$A54,AE$1,1,1,"Данные"), 1),2)</f>
        <v>0</v>
      </c>
      <c r="AF62" s="129">
        <f ca="1">ROUND(INDIRECT(ADDRESS(Данные!$A54,AF$1,1,1,"Данные"), 1),2)</f>
        <v>0</v>
      </c>
      <c r="AG62" s="128">
        <f ca="1">(AE62-AE61)*AG$10</f>
        <v>0</v>
      </c>
      <c r="AH62" s="264">
        <f ca="1">(AF62-AF61)*AG$10</f>
        <v>0</v>
      </c>
      <c r="AI62" s="349">
        <f ca="1">ROUND(INDIRECT(ADDRESS(Данные!$A54,AI$1,1,1,"Данные"), 1),2)</f>
        <v>16.78</v>
      </c>
      <c r="AJ62" s="129">
        <f ca="1">ROUND(INDIRECT(ADDRESS(Данные!$A54,AJ$1,1,1,"Данные"), 1),2)</f>
        <v>4.21</v>
      </c>
      <c r="AK62" s="128">
        <f ca="1">(AI62-AI61)*AK$10</f>
        <v>0</v>
      </c>
      <c r="AL62" s="264">
        <f ca="1">(AJ62-AJ61)*AK$10</f>
        <v>0</v>
      </c>
      <c r="AM62" s="349">
        <f ca="1">ROUND(INDIRECT(ADDRESS(Данные!$A54,AM$1,1,1,"Данные"), 1),2)</f>
        <v>0</v>
      </c>
      <c r="AN62" s="129">
        <f ca="1">ROUND(INDIRECT(ADDRESS(Данные!$A54,AN$1,1,1,"Данные"), 1),2)</f>
        <v>0</v>
      </c>
      <c r="AO62" s="128">
        <f ca="1">(AM62-AM61)*AO$10</f>
        <v>0</v>
      </c>
      <c r="AP62" s="264">
        <f ca="1">(AN62-AN61)*AO$10</f>
        <v>0</v>
      </c>
      <c r="AQ62" s="349">
        <f ca="1">ROUND(INDIRECT(ADDRESS(Данные!$A54,AQ$1,1,1,"Данные"), 1),2)</f>
        <v>877.46</v>
      </c>
      <c r="AR62" s="129">
        <f ca="1">ROUND(INDIRECT(ADDRESS(Данные!$A54,AR$1,1,1,"Данные"), 1),2)</f>
        <v>65.36</v>
      </c>
      <c r="AS62" s="128">
        <f ca="1">(AQ62-AQ61)*AS$10</f>
        <v>36.00000000003547</v>
      </c>
      <c r="AT62" s="264">
        <f ca="1">(AR62-AR61)*AS$10</f>
        <v>0</v>
      </c>
      <c r="AU62" s="349">
        <f ca="1">ROUND(INDIRECT(ADDRESS(Данные!$A54,AU$1,1,1,"Данные"), 1),2)</f>
        <v>0</v>
      </c>
      <c r="AV62" s="129">
        <f ca="1">ROUND(INDIRECT(ADDRESS(Данные!$A54,AV$1,1,1,"Данные"), 1),2)</f>
        <v>0</v>
      </c>
      <c r="AW62" s="128">
        <f ca="1">(AU62-AU61)*AW$10</f>
        <v>0</v>
      </c>
      <c r="AX62" s="264">
        <f ca="1">(AV62-AV61)*AW$10</f>
        <v>0</v>
      </c>
      <c r="AY62" s="359">
        <f ca="1">INDIRECT(ADDRESS(Данные!$A54,4,1,1,"Данные"), 1)</f>
        <v>45280.979166666664</v>
      </c>
      <c r="AZ62" s="349">
        <f ca="1">ROUND(INDIRECT(ADDRESS(Данные!$A54,AZ$1,1,1,"Данные"), 1),2)</f>
        <v>687</v>
      </c>
      <c r="BA62" s="129">
        <f ca="1">ROUND(INDIRECT(ADDRESS(Данные!$A54,BA$1,1,1,"Данные"), 1),2)</f>
        <v>156.62</v>
      </c>
      <c r="BB62" s="128">
        <f ca="1">(AZ62-AZ61)*BB$10</f>
        <v>5.999999999994543</v>
      </c>
      <c r="BC62" s="264">
        <f ca="1">(BA62-BA61)*BB$10</f>
        <v>1.999999999998181</v>
      </c>
      <c r="BD62" s="349">
        <f ca="1">ROUND(INDIRECT(ADDRESS(Данные!$A54,BD$1,1,1,"Данные"), 1),2)</f>
        <v>456.56</v>
      </c>
      <c r="BE62" s="129">
        <f ca="1">ROUND(INDIRECT(ADDRESS(Данные!$A54,BE$1,1,1,"Данные"), 1),2)</f>
        <v>189.27</v>
      </c>
      <c r="BF62" s="128">
        <f ca="1">(BD62-BD61)*BF$10</f>
        <v>8.0000000000040927</v>
      </c>
      <c r="BG62" s="264">
        <f ca="1">(BE62-BE61)*BF$10</f>
        <v>0</v>
      </c>
      <c r="BH62" s="349">
        <f ca="1">ROUND(INDIRECT(ADDRESS(Данные!$A54,BH$1,1,1,"Данные"), 1),2)</f>
        <v>1788.08</v>
      </c>
      <c r="BI62" s="129">
        <f ca="1">ROUND(INDIRECT(ADDRESS(Данные!$A54,BI$1,1,1,"Данные"), 1),2)</f>
        <v>1182.44</v>
      </c>
      <c r="BJ62" s="128">
        <f ca="1">(BH62-BH61)*BJ$10</f>
        <v>0</v>
      </c>
      <c r="BK62" s="264">
        <f ca="1">(BI62-BI61)*BJ$10</f>
        <v>0</v>
      </c>
      <c r="BL62" s="349">
        <f ca="1">ROUND(INDIRECT(ADDRESS(Данные!$A54,BL$1,1,1,"Данные"), 1),2)</f>
        <v>658.1</v>
      </c>
      <c r="BM62" s="129">
        <f ca="1">ROUND(INDIRECT(ADDRESS(Данные!$A54,BM$1,1,1,"Данные"), 1),2)</f>
        <v>95.55</v>
      </c>
      <c r="BN62" s="128">
        <f ca="1">(BL62-BL61)*BN$10</f>
        <v>0</v>
      </c>
      <c r="BO62" s="264">
        <f ca="1">(BM62-BM61)*BN$10</f>
        <v>0</v>
      </c>
      <c r="BP62" s="349">
        <f ca="1">ROUND(INDIRECT(ADDRESS(Данные!$A54,BP$1,1,1,"Данные"), 1),2)</f>
        <v>359.59</v>
      </c>
      <c r="BQ62" s="129">
        <f ca="1">ROUND(INDIRECT(ADDRESS(Данные!$A54,BQ$1,1,1,"Данные"), 1),2)</f>
        <v>0</v>
      </c>
      <c r="BR62" s="128">
        <f ca="1">(BP62-BP61)*BR$10</f>
        <v>0</v>
      </c>
      <c r="BS62" s="264">
        <f ca="1">(BQ62-BQ61)*BR$10</f>
        <v>0</v>
      </c>
      <c r="BT62" s="349">
        <f ca="1">ROUND(INDIRECT(ADDRESS(Данные!$A54,BT$1,1,1,"Данные"), 1),2)</f>
        <v>3698.3</v>
      </c>
      <c r="BU62" s="129">
        <f ca="1">ROUND(INDIRECT(ADDRESS(Данные!$A54,BU$1,1,1,"Данные"), 1),2)</f>
        <v>726.83</v>
      </c>
      <c r="BV62" s="128">
        <f ca="1">(BT62-BT61)*BV$10</f>
        <v>0</v>
      </c>
      <c r="BW62" s="264">
        <f ca="1">(BU62-BU61)*BV$10</f>
        <v>0</v>
      </c>
      <c r="BX62" s="359">
        <f ca="1">INDIRECT(ADDRESS(Данные!$A54,4,1,1,"Данные"), 1)</f>
        <v>45280.979166666664</v>
      </c>
      <c r="BY62" s="349">
        <f ca="1">ROUND(INDIRECT(ADDRESS(Данные!$A54,BY$1,1,1,"Данные"), 1),2)</f>
        <v>849.44</v>
      </c>
      <c r="BZ62" s="129">
        <f ca="1">ROUND(INDIRECT(ADDRESS(Данные!$A54,BZ$1,1,1,"Данные"), 1),2)</f>
        <v>553.07000000000005</v>
      </c>
      <c r="CA62" s="128">
        <f ca="1">(BY62-BY61)*CA$10</f>
        <v>0</v>
      </c>
      <c r="CB62" s="264">
        <f ca="1">(BZ62-BZ61)*CA$10</f>
        <v>0</v>
      </c>
      <c r="CC62" s="349">
        <f ca="1">ROUND(INDIRECT(ADDRESS(Данные!$A54,CC$1,1,1,"Данные"), 1),2)</f>
        <v>1001.7</v>
      </c>
      <c r="CD62" s="129">
        <f ca="1">ROUND(INDIRECT(ADDRESS(Данные!$A54,CD$1,1,1,"Данные"), 1),2)</f>
        <v>0</v>
      </c>
      <c r="CE62" s="128">
        <f ca="1">(CC62-CC61)*CE$10</f>
        <v>18.000000000017735</v>
      </c>
      <c r="CF62" s="264">
        <f ca="1">(CD62-CD61)*CE$10</f>
        <v>0</v>
      </c>
      <c r="CG62" s="349">
        <f ca="1">ROUND(INDIRECT(ADDRESS(Данные!$A54,CG$1,1,1,"Данные"), 1),2)</f>
        <v>0</v>
      </c>
      <c r="CH62" s="129">
        <f ca="1">ROUND(INDIRECT(ADDRESS(Данные!$A54,CH$1,1,1,"Данные"), 1),2)</f>
        <v>0</v>
      </c>
      <c r="CI62" s="128">
        <f ca="1">(CG62-CG61)*CI$10</f>
        <v>0</v>
      </c>
      <c r="CJ62" s="264">
        <f ca="1">(CH62-CH61)*CI$10</f>
        <v>0</v>
      </c>
      <c r="CK62" s="349">
        <f ca="1">ROUND(INDIRECT(ADDRESS(Данные!$A54,CK$1,1,1,"Данные"), 1),2)</f>
        <v>170.31</v>
      </c>
      <c r="CL62" s="129">
        <f ca="1">ROUND(INDIRECT(ADDRESS(Данные!$A54,CL$1,1,1,"Данные"), 1),2)</f>
        <v>35.78</v>
      </c>
      <c r="CM62" s="128">
        <f ca="1">(CK62-CK61)*CM$10</f>
        <v>48.000000000007503</v>
      </c>
      <c r="CN62" s="264">
        <f ca="1">(CL62-CL61)*CM$10</f>
        <v>5.9999999999988063</v>
      </c>
      <c r="CO62" s="349">
        <f ca="1">ROUND(INDIRECT(ADDRESS(Данные!$A54,CO$1,1,1,"Данные"), 1),2)</f>
        <v>0</v>
      </c>
      <c r="CP62" s="129">
        <f ca="1">ROUND(INDIRECT(ADDRESS(Данные!$A54,CP$1,1,1,"Данные"), 1),2)</f>
        <v>0</v>
      </c>
      <c r="CQ62" s="128">
        <f ca="1">(CO62-CO61)*CQ$10</f>
        <v>0</v>
      </c>
      <c r="CR62" s="264">
        <f ca="1">(CP62-CP61)*CQ$10</f>
        <v>0</v>
      </c>
      <c r="CS62" s="349">
        <f ca="1">ROUND(INDIRECT(ADDRESS(Данные!$A54,CS$1,1,1,"Данные"), 1),2)</f>
        <v>21.9</v>
      </c>
      <c r="CT62" s="129">
        <f ca="1">ROUND(INDIRECT(ADDRESS(Данные!$A54,CT$1,1,1,"Данные"), 1),2)</f>
        <v>158.06</v>
      </c>
      <c r="CU62" s="128">
        <f ca="1">(CS62-CS61)*CU$10</f>
        <v>0</v>
      </c>
      <c r="CV62" s="264">
        <f ca="1">(CT62-CT61)*CU$10</f>
        <v>0</v>
      </c>
      <c r="CW62" s="359">
        <f ca="1">INDIRECT(ADDRESS(Данные!$A54,4,1,1,"Данные"), 1)</f>
        <v>45280.979166666664</v>
      </c>
      <c r="CX62" s="349">
        <f ca="1">ROUND(INDIRECT(ADDRESS(Данные!$A54,CX$1,1,1,"Данные"), 1),2)</f>
        <v>303.08999999999997</v>
      </c>
      <c r="CY62" s="129">
        <f ca="1">ROUND(INDIRECT(ADDRESS(Данные!$A54,CY$1,1,1,"Данные"), 1),2)</f>
        <v>246.12</v>
      </c>
      <c r="CZ62" s="128">
        <f ca="1">(CX62-CX61)*CZ$10</f>
        <v>8.9999999999918145</v>
      </c>
      <c r="DA62" s="264">
        <f ca="1">(CY62-CY61)*CZ$10</f>
        <v>0</v>
      </c>
      <c r="DB62" s="349">
        <f ca="1">ROUND(INDIRECT(ADDRESS(Данные!$A54,DB$1,1,1,"Данные"), 1),2)</f>
        <v>1203.3800000000001</v>
      </c>
      <c r="DC62" s="129">
        <f ca="1">ROUND(INDIRECT(ADDRESS(Данные!$A54,DC$1,1,1,"Данные"), 1),2)</f>
        <v>304.99</v>
      </c>
      <c r="DD62" s="128">
        <f ca="1">(DB62-DB61)*DD$10</f>
        <v>12.000000000261934</v>
      </c>
      <c r="DE62" s="264">
        <f ca="1">(DC62-DC61)*DD$10</f>
        <v>11.999999999989086</v>
      </c>
      <c r="DF62" s="349">
        <f ca="1">ROUND(INDIRECT(ADDRESS(Данные!$A54,DF$1,1,1,"Данные"), 1),2)</f>
        <v>154.69999999999999</v>
      </c>
      <c r="DG62" s="129">
        <f ca="1">ROUND(INDIRECT(ADDRESS(Данные!$A54,DG$1,1,1,"Данные"), 1),2)</f>
        <v>162.77000000000001</v>
      </c>
      <c r="DH62" s="128">
        <f ca="1">(DF62-DF61)*DH$10</f>
        <v>0</v>
      </c>
      <c r="DI62" s="264">
        <f ca="1">(DG62-DG61)*DH$10</f>
        <v>0</v>
      </c>
      <c r="DJ62" s="349"/>
      <c r="DK62" s="129"/>
      <c r="DL62" s="128"/>
      <c r="DM62" s="264"/>
      <c r="DN62" s="349"/>
      <c r="DO62" s="129"/>
      <c r="DP62" s="128"/>
      <c r="DQ62" s="264"/>
      <c r="DR62" s="349"/>
      <c r="DS62" s="129"/>
      <c r="DT62" s="128"/>
      <c r="DU62" s="264"/>
      <c r="DV62" s="362">
        <f t="shared" ca="1" si="0"/>
        <v>45280.979166666664</v>
      </c>
      <c r="DW62" s="365">
        <f t="shared" ca="1" si="1"/>
        <v>398.20000000037567</v>
      </c>
      <c r="DX62" s="365">
        <f t="shared" ca="1" si="2"/>
        <v>52.800000000038096</v>
      </c>
    </row>
    <row r="63" spans="1:128" ht="13.5" thickBot="1" x14ac:dyDescent="0.25">
      <c r="A63" s="360">
        <f ca="1">INDIRECT(ADDRESS(Данные!$A55,4,1,1,"Данные"), 1)</f>
        <v>45281</v>
      </c>
      <c r="B63" s="263">
        <f ca="1">ROUND(INDIRECT(ADDRESS(Данные!$A55,B$1,1,1,"Данные"), 1),2)</f>
        <v>4814.95</v>
      </c>
      <c r="C63" s="130">
        <f ca="1">ROUND(INDIRECT(ADDRESS(Данные!$A55,C$1,1,1,"Данные"), 1),2)</f>
        <v>1217.3900000000001</v>
      </c>
      <c r="D63" s="131">
        <f ca="1">(B63-B61)*D$10</f>
        <v>57.999999999992724</v>
      </c>
      <c r="E63" s="289">
        <f ca="1">(C63-C61)*D$10</f>
        <v>6.0000000000400178</v>
      </c>
      <c r="F63" s="263">
        <f ca="1">ROUND(INDIRECT(ADDRESS(Данные!$A55,F$1,1,1,"Данные"), 1),2)</f>
        <v>180.83</v>
      </c>
      <c r="G63" s="130">
        <f ca="1">ROUND(INDIRECT(ADDRESS(Данные!$A55,G$1,1,1,"Данные"), 1),2)</f>
        <v>235.1</v>
      </c>
      <c r="H63" s="131">
        <f ca="1">(F63-F61)*H$10</f>
        <v>0</v>
      </c>
      <c r="I63" s="289">
        <f ca="1">(G63-G61)*H$10</f>
        <v>0</v>
      </c>
      <c r="J63" s="263">
        <f ca="1">ROUND(INDIRECT(ADDRESS(Данные!$A55,J$1,1,1,"Данные"), 1),2)</f>
        <v>0</v>
      </c>
      <c r="K63" s="130">
        <f ca="1">ROUND(INDIRECT(ADDRESS(Данные!$A55,K$1,1,1,"Данные"), 1),2)</f>
        <v>0</v>
      </c>
      <c r="L63" s="131">
        <f ca="1">(J63-J61)*L$10</f>
        <v>0</v>
      </c>
      <c r="M63" s="289">
        <f ca="1">(K63-K61)*L$10</f>
        <v>0</v>
      </c>
      <c r="N63" s="263">
        <f ca="1">ROUND(INDIRECT(ADDRESS(Данные!$A55,N$1,1,1,"Данные"), 1),2)</f>
        <v>4028.77</v>
      </c>
      <c r="O63" s="130">
        <f ca="1">ROUND(INDIRECT(ADDRESS(Данные!$A55,O$1,1,1,"Данные"), 1),2)</f>
        <v>2042.48</v>
      </c>
      <c r="P63" s="131">
        <f ca="1">(N63-N61)*P$10</f>
        <v>220.00000000025466</v>
      </c>
      <c r="Q63" s="289">
        <f ca="1">(O63-O61)*P$10</f>
        <v>19.99999999998181</v>
      </c>
      <c r="R63" s="263">
        <f ca="1">ROUND(INDIRECT(ADDRESS(Данные!$A55,R$1,1,1,"Данные"), 1),2)</f>
        <v>5664.64</v>
      </c>
      <c r="S63" s="130">
        <f ca="1">ROUND(INDIRECT(ADDRESS(Данные!$A55,S$1,1,1,"Данные"), 1),2)</f>
        <v>2272.14</v>
      </c>
      <c r="T63" s="131">
        <f ca="1">(R63-R61)*T$10</f>
        <v>43.19999999996071</v>
      </c>
      <c r="U63" s="289">
        <f ca="1">(S63-S61)*T$10</f>
        <v>7.1999999999934516</v>
      </c>
      <c r="V63" s="263">
        <f ca="1">ROUND(INDIRECT(ADDRESS(Данные!$A55,V$1,1,1,"Данные"), 1),2)</f>
        <v>7921.11</v>
      </c>
      <c r="W63" s="130">
        <f ca="1">ROUND(INDIRECT(ADDRESS(Данные!$A55,W$1,1,1,"Данные"), 1),2)</f>
        <v>643.57000000000005</v>
      </c>
      <c r="X63" s="131">
        <f ca="1">(V63-V61)*X$10</f>
        <v>215.99999999980355</v>
      </c>
      <c r="Y63" s="289">
        <f ca="1">(W63-W61)*X$10</f>
        <v>14.400000000027831</v>
      </c>
      <c r="Z63" s="360">
        <f ca="1">INDIRECT(ADDRESS(Данные!$A55,4,1,1,"Данные"), 1)</f>
        <v>45281</v>
      </c>
      <c r="AA63" s="263">
        <f ca="1">ROUND(INDIRECT(ADDRESS(Данные!$A55,AA$1,1,1,"Данные"), 1),2)</f>
        <v>0</v>
      </c>
      <c r="AB63" s="130">
        <f ca="1">ROUND(INDIRECT(ADDRESS(Данные!$A55,AB$1,1,1,"Данные"), 1),2)</f>
        <v>0</v>
      </c>
      <c r="AC63" s="131">
        <f ca="1">(AA63-AA61)*AC$10</f>
        <v>0</v>
      </c>
      <c r="AD63" s="289">
        <f ca="1">(AB63-AB61)*AC$10</f>
        <v>0</v>
      </c>
      <c r="AE63" s="263">
        <f ca="1">ROUND(INDIRECT(ADDRESS(Данные!$A55,AE$1,1,1,"Данные"), 1),2)</f>
        <v>0</v>
      </c>
      <c r="AF63" s="130">
        <f ca="1">ROUND(INDIRECT(ADDRESS(Данные!$A55,AF$1,1,1,"Данные"), 1),2)</f>
        <v>0</v>
      </c>
      <c r="AG63" s="131">
        <f ca="1">(AE63-AE61)*AG$10</f>
        <v>0</v>
      </c>
      <c r="AH63" s="289">
        <f ca="1">(AF63-AF61)*AG$10</f>
        <v>0</v>
      </c>
      <c r="AI63" s="263">
        <f ca="1">ROUND(INDIRECT(ADDRESS(Данные!$A55,AI$1,1,1,"Данные"), 1),2)</f>
        <v>16.78</v>
      </c>
      <c r="AJ63" s="130">
        <f ca="1">ROUND(INDIRECT(ADDRESS(Данные!$A55,AJ$1,1,1,"Данные"), 1),2)</f>
        <v>4.21</v>
      </c>
      <c r="AK63" s="131">
        <f ca="1">(AI63-AI61)*AK$10</f>
        <v>0</v>
      </c>
      <c r="AL63" s="289">
        <f ca="1">(AJ63-AJ61)*AK$10</f>
        <v>0</v>
      </c>
      <c r="AM63" s="263">
        <f ca="1">ROUND(INDIRECT(ADDRESS(Данные!$A55,AM$1,1,1,"Данные"), 1),2)</f>
        <v>0</v>
      </c>
      <c r="AN63" s="130">
        <f ca="1">ROUND(INDIRECT(ADDRESS(Данные!$A55,AN$1,1,1,"Данные"), 1),2)</f>
        <v>0</v>
      </c>
      <c r="AO63" s="131">
        <f ca="1">(AM63-AM61)*AO$10</f>
        <v>0</v>
      </c>
      <c r="AP63" s="289">
        <f ca="1">(AN63-AN61)*AO$10</f>
        <v>0</v>
      </c>
      <c r="AQ63" s="263">
        <f ca="1">ROUND(INDIRECT(ADDRESS(Данные!$A55,AQ$1,1,1,"Данные"), 1),2)</f>
        <v>877.51</v>
      </c>
      <c r="AR63" s="130">
        <f ca="1">ROUND(INDIRECT(ADDRESS(Данные!$A55,AR$1,1,1,"Данные"), 1),2)</f>
        <v>65.37</v>
      </c>
      <c r="AS63" s="131">
        <f ca="1">(AQ63-AQ61)*AS$10</f>
        <v>66.000000000008185</v>
      </c>
      <c r="AT63" s="289">
        <f ca="1">(AR63-AR61)*AS$10</f>
        <v>6.0000000000030695</v>
      </c>
      <c r="AU63" s="263">
        <f ca="1">ROUND(INDIRECT(ADDRESS(Данные!$A55,AU$1,1,1,"Данные"), 1),2)</f>
        <v>404.37</v>
      </c>
      <c r="AV63" s="130">
        <f ca="1">ROUND(INDIRECT(ADDRESS(Данные!$A55,AV$1,1,1,"Данные"), 1),2)</f>
        <v>50.84</v>
      </c>
      <c r="AW63" s="131">
        <f ca="1">(AU63-AU61)*AW$10</f>
        <v>242622</v>
      </c>
      <c r="AX63" s="289">
        <f ca="1">(AV63-AV61)*AW$10</f>
        <v>30504.000000000004</v>
      </c>
      <c r="AY63" s="360">
        <f ca="1">INDIRECT(ADDRESS(Данные!$A55,4,1,1,"Данные"), 1)</f>
        <v>45281</v>
      </c>
      <c r="AZ63" s="263">
        <f ca="1">ROUND(INDIRECT(ADDRESS(Данные!$A55,AZ$1,1,1,"Данные"), 1),2)</f>
        <v>687.03</v>
      </c>
      <c r="BA63" s="130">
        <f ca="1">ROUND(INDIRECT(ADDRESS(Данные!$A55,BA$1,1,1,"Данные"), 1),2)</f>
        <v>156.62</v>
      </c>
      <c r="BB63" s="131">
        <f ca="1">(AZ63-AZ61)*BB$10</f>
        <v>11.999999999989086</v>
      </c>
      <c r="BC63" s="289">
        <f ca="1">(BA63-BA61)*BB$10</f>
        <v>1.999999999998181</v>
      </c>
      <c r="BD63" s="263">
        <f ca="1">ROUND(INDIRECT(ADDRESS(Данные!$A55,BD$1,1,1,"Данные"), 1),2)</f>
        <v>456.6</v>
      </c>
      <c r="BE63" s="130">
        <f ca="1">ROUND(INDIRECT(ADDRESS(Данные!$A55,BE$1,1,1,"Данные"), 1),2)</f>
        <v>189.28</v>
      </c>
      <c r="BF63" s="131">
        <f ca="1">(BD63-BD61)*BF$10</f>
        <v>16.000000000008185</v>
      </c>
      <c r="BG63" s="289">
        <f ca="1">(BE63-BE61)*BF$10</f>
        <v>1.999999999998181</v>
      </c>
      <c r="BH63" s="263">
        <f ca="1">ROUND(INDIRECT(ADDRESS(Данные!$A55,BH$1,1,1,"Данные"), 1),2)</f>
        <v>1788.08</v>
      </c>
      <c r="BI63" s="130">
        <f ca="1">ROUND(INDIRECT(ADDRESS(Данные!$A55,BI$1,1,1,"Данные"), 1),2)</f>
        <v>1182.44</v>
      </c>
      <c r="BJ63" s="131">
        <f ca="1">(BH63-BH61)*BJ$10</f>
        <v>0</v>
      </c>
      <c r="BK63" s="289">
        <f ca="1">(BI63-BI61)*BJ$10</f>
        <v>0</v>
      </c>
      <c r="BL63" s="263">
        <f ca="1">ROUND(INDIRECT(ADDRESS(Данные!$A55,BL$1,1,1,"Данные"), 1),2)</f>
        <v>658.1</v>
      </c>
      <c r="BM63" s="130">
        <f ca="1">ROUND(INDIRECT(ADDRESS(Данные!$A55,BM$1,1,1,"Данные"), 1),2)</f>
        <v>95.55</v>
      </c>
      <c r="BN63" s="131">
        <f ca="1">(BL63-BL61)*BN$10</f>
        <v>0</v>
      </c>
      <c r="BO63" s="289">
        <f ca="1">(BM63-BM61)*BN$10</f>
        <v>0</v>
      </c>
      <c r="BP63" s="263">
        <f ca="1">ROUND(INDIRECT(ADDRESS(Данные!$A55,BP$1,1,1,"Данные"), 1),2)</f>
        <v>359.59</v>
      </c>
      <c r="BQ63" s="130">
        <f ca="1">ROUND(INDIRECT(ADDRESS(Данные!$A55,BQ$1,1,1,"Данные"), 1),2)</f>
        <v>0</v>
      </c>
      <c r="BR63" s="131">
        <f ca="1">(BP63-BP61)*BR$10</f>
        <v>0</v>
      </c>
      <c r="BS63" s="289">
        <f ca="1">(BQ63-BQ61)*BR$10</f>
        <v>0</v>
      </c>
      <c r="BT63" s="263">
        <f ca="1">ROUND(INDIRECT(ADDRESS(Данные!$A55,BT$1,1,1,"Данные"), 1),2)</f>
        <v>3698.3</v>
      </c>
      <c r="BU63" s="130">
        <f ca="1">ROUND(INDIRECT(ADDRESS(Данные!$A55,BU$1,1,1,"Данные"), 1),2)</f>
        <v>726.83</v>
      </c>
      <c r="BV63" s="131">
        <f ca="1">(BT63-BT61)*BV$10</f>
        <v>0</v>
      </c>
      <c r="BW63" s="289">
        <f ca="1">(BU63-BU61)*BV$10</f>
        <v>0</v>
      </c>
      <c r="BX63" s="360">
        <f ca="1">INDIRECT(ADDRESS(Данные!$A55,4,1,1,"Данные"), 1)</f>
        <v>45281</v>
      </c>
      <c r="BY63" s="263">
        <f ca="1">ROUND(INDIRECT(ADDRESS(Данные!$A55,BY$1,1,1,"Данные"), 1),2)</f>
        <v>849.44</v>
      </c>
      <c r="BZ63" s="130">
        <f ca="1">ROUND(INDIRECT(ADDRESS(Данные!$A55,BZ$1,1,1,"Данные"), 1),2)</f>
        <v>553.07000000000005</v>
      </c>
      <c r="CA63" s="131">
        <f ca="1">(BY63-BY61)*CA$10</f>
        <v>0</v>
      </c>
      <c r="CB63" s="289">
        <f ca="1">(BZ63-BZ61)*CA$10</f>
        <v>0</v>
      </c>
      <c r="CC63" s="263">
        <f ca="1">ROUND(INDIRECT(ADDRESS(Данные!$A55,CC$1,1,1,"Данные"), 1),2)</f>
        <v>1001.76</v>
      </c>
      <c r="CD63" s="130">
        <f ca="1">ROUND(INDIRECT(ADDRESS(Данные!$A55,CD$1,1,1,"Данные"), 1),2)</f>
        <v>0</v>
      </c>
      <c r="CE63" s="131">
        <f ca="1">(CC63-CC61)*CE$10</f>
        <v>36.000000000001364</v>
      </c>
      <c r="CF63" s="289">
        <f ca="1">(CD63-CD61)*CE$10</f>
        <v>0</v>
      </c>
      <c r="CG63" s="263">
        <f ca="1">ROUND(INDIRECT(ADDRESS(Данные!$A55,CG$1,1,1,"Данные"), 1),2)</f>
        <v>0</v>
      </c>
      <c r="CH63" s="130">
        <f ca="1">ROUND(INDIRECT(ADDRESS(Данные!$A55,CH$1,1,1,"Данные"), 1),2)</f>
        <v>0</v>
      </c>
      <c r="CI63" s="131">
        <f ca="1">(CG63-CG61)*CI$10</f>
        <v>0</v>
      </c>
      <c r="CJ63" s="289">
        <f ca="1">(CH63-CH61)*CI$10</f>
        <v>0</v>
      </c>
      <c r="CK63" s="263">
        <f ca="1">ROUND(INDIRECT(ADDRESS(Данные!$A55,CK$1,1,1,"Данные"), 1),2)</f>
        <v>171.53</v>
      </c>
      <c r="CL63" s="130">
        <f ca="1">ROUND(INDIRECT(ADDRESS(Данные!$A55,CL$1,1,1,"Данные"), 1),2)</f>
        <v>35.96</v>
      </c>
      <c r="CM63" s="131">
        <f ca="1">(CK63-CK61)*CM$10</f>
        <v>780.00000000000682</v>
      </c>
      <c r="CN63" s="289">
        <f ca="1">(CL63-CL61)*CM$10</f>
        <v>113.99999999999864</v>
      </c>
      <c r="CO63" s="263">
        <f ca="1">ROUND(INDIRECT(ADDRESS(Данные!$A55,CO$1,1,1,"Данные"), 1),2)</f>
        <v>0</v>
      </c>
      <c r="CP63" s="130">
        <f ca="1">ROUND(INDIRECT(ADDRESS(Данные!$A55,CP$1,1,1,"Данные"), 1),2)</f>
        <v>0</v>
      </c>
      <c r="CQ63" s="131">
        <f ca="1">(CO63-CO61)*CQ$10</f>
        <v>0</v>
      </c>
      <c r="CR63" s="289">
        <f ca="1">(CP63-CP61)*CQ$10</f>
        <v>0</v>
      </c>
      <c r="CS63" s="263">
        <f ca="1">ROUND(INDIRECT(ADDRESS(Данные!$A55,CS$1,1,1,"Данные"), 1),2)</f>
        <v>21.9</v>
      </c>
      <c r="CT63" s="130">
        <f ca="1">ROUND(INDIRECT(ADDRESS(Данные!$A55,CT$1,1,1,"Данные"), 1),2)</f>
        <v>158.06</v>
      </c>
      <c r="CU63" s="131">
        <f ca="1">(CS63-CS61)*CU$10</f>
        <v>0</v>
      </c>
      <c r="CV63" s="289">
        <f ca="1">(CT63-CT61)*CU$10</f>
        <v>0</v>
      </c>
      <c r="CW63" s="360">
        <f ca="1">INDIRECT(ADDRESS(Данные!$A55,4,1,1,"Данные"), 1)</f>
        <v>45281</v>
      </c>
      <c r="CX63" s="263">
        <f ca="1">ROUND(INDIRECT(ADDRESS(Данные!$A55,CX$1,1,1,"Данные"), 1),2)</f>
        <v>303.10000000000002</v>
      </c>
      <c r="CY63" s="130">
        <f ca="1">ROUND(INDIRECT(ADDRESS(Данные!$A55,CY$1,1,1,"Данные"), 1),2)</f>
        <v>246.12</v>
      </c>
      <c r="CZ63" s="131">
        <f ca="1">(CX63-CX61)*CZ$10</f>
        <v>18.000000000034788</v>
      </c>
      <c r="DA63" s="289">
        <f ca="1">(CY63-CY61)*CZ$10</f>
        <v>0</v>
      </c>
      <c r="DB63" s="263">
        <f ca="1">ROUND(INDIRECT(ADDRESS(Данные!$A55,DB$1,1,1,"Данные"), 1),2)</f>
        <v>1203.3900000000001</v>
      </c>
      <c r="DC63" s="130">
        <f ca="1">ROUND(INDIRECT(ADDRESS(Данные!$A55,DC$1,1,1,"Данные"), 1),2)</f>
        <v>304.99</v>
      </c>
      <c r="DD63" s="131">
        <f ca="1">(DB63-DB61)*DD$10</f>
        <v>24.000000000251021</v>
      </c>
      <c r="DE63" s="289">
        <f ca="1">(DC63-DC61)*DD$10</f>
        <v>11.999999999989086</v>
      </c>
      <c r="DF63" s="263">
        <f ca="1">ROUND(INDIRECT(ADDRESS(Данные!$A55,DF$1,1,1,"Данные"), 1),2)</f>
        <v>154.71</v>
      </c>
      <c r="DG63" s="130">
        <f ca="1">ROUND(INDIRECT(ADDRESS(Данные!$A55,DG$1,1,1,"Данные"), 1),2)</f>
        <v>162.77000000000001</v>
      </c>
      <c r="DH63" s="131">
        <f ca="1">(DF63-DF61)*DH$10</f>
        <v>6.0000000000115961</v>
      </c>
      <c r="DI63" s="289">
        <f ca="1">(DG63-DG61)*DH$10</f>
        <v>0</v>
      </c>
      <c r="DJ63" s="263"/>
      <c r="DK63" s="130"/>
      <c r="DL63" s="131"/>
      <c r="DM63" s="289"/>
      <c r="DN63" s="263"/>
      <c r="DO63" s="130"/>
      <c r="DP63" s="131"/>
      <c r="DQ63" s="289"/>
      <c r="DR63" s="263"/>
      <c r="DS63" s="130"/>
      <c r="DT63" s="131"/>
      <c r="DU63" s="289"/>
      <c r="DV63" s="363">
        <f t="shared" ca="1" si="0"/>
        <v>45281</v>
      </c>
      <c r="DW63" s="365">
        <f t="shared" ca="1" si="1"/>
        <v>244117.2000000003</v>
      </c>
      <c r="DX63" s="365">
        <f t="shared" ca="1" si="2"/>
        <v>30687.600000000039</v>
      </c>
    </row>
    <row r="64" spans="1:128" x14ac:dyDescent="0.2">
      <c r="A64" s="68"/>
      <c r="B64" s="68" t="s">
        <v>2</v>
      </c>
      <c r="C64" s="68"/>
      <c r="D64" s="68" t="s">
        <v>2</v>
      </c>
      <c r="E64" s="68"/>
      <c r="F64" s="68"/>
      <c r="G64" s="68"/>
      <c r="H64" s="68" t="s">
        <v>2</v>
      </c>
      <c r="I64" s="68"/>
      <c r="J64" s="68"/>
      <c r="K64" s="68"/>
      <c r="L64" s="68"/>
      <c r="M64" s="68"/>
      <c r="N64" s="68"/>
      <c r="O64" s="68"/>
      <c r="P64" s="68"/>
      <c r="Q64" s="68"/>
      <c r="R64" s="68"/>
      <c r="S64" s="68"/>
      <c r="T64" s="68"/>
      <c r="U64" s="68"/>
      <c r="V64" s="68"/>
      <c r="W64" s="68" t="s">
        <v>2</v>
      </c>
      <c r="X64" s="68"/>
      <c r="Z64" s="68"/>
      <c r="AA64" s="68" t="s">
        <v>2</v>
      </c>
      <c r="AB64" s="68"/>
      <c r="AC64" s="68" t="s">
        <v>2</v>
      </c>
      <c r="AD64" s="68"/>
      <c r="AE64" s="68" t="s">
        <v>2</v>
      </c>
      <c r="AF64" s="68"/>
      <c r="AG64" s="68" t="s">
        <v>2</v>
      </c>
      <c r="AH64" s="68"/>
      <c r="AI64" s="68" t="s">
        <v>2</v>
      </c>
      <c r="AJ64" s="68"/>
      <c r="AK64" s="68" t="s">
        <v>2</v>
      </c>
      <c r="AL64" s="68"/>
      <c r="AM64" s="68" t="s">
        <v>2</v>
      </c>
      <c r="AN64" s="68"/>
      <c r="AO64" s="68" t="s">
        <v>2</v>
      </c>
      <c r="AP64" s="68"/>
      <c r="AQ64" s="68" t="s">
        <v>2</v>
      </c>
      <c r="AR64" s="68"/>
      <c r="AS64" s="68" t="s">
        <v>2</v>
      </c>
      <c r="AT64" s="68"/>
      <c r="AU64" s="68" t="s">
        <v>2</v>
      </c>
      <c r="AV64" s="68"/>
      <c r="AW64" s="68" t="s">
        <v>2</v>
      </c>
      <c r="AX64" s="68"/>
      <c r="AY64" s="68"/>
      <c r="AZ64" s="68" t="s">
        <v>2</v>
      </c>
      <c r="BA64" s="68"/>
      <c r="BB64" s="68" t="s">
        <v>2</v>
      </c>
      <c r="BC64" s="68"/>
      <c r="BD64" s="68" t="s">
        <v>2</v>
      </c>
      <c r="BE64" s="68"/>
      <c r="BF64" s="68" t="s">
        <v>2</v>
      </c>
      <c r="BG64" s="68"/>
      <c r="BH64" s="68" t="s">
        <v>2</v>
      </c>
      <c r="BI64" s="68"/>
      <c r="BJ64" s="68" t="s">
        <v>2</v>
      </c>
      <c r="BK64" s="68"/>
      <c r="BL64" s="68" t="s">
        <v>2</v>
      </c>
      <c r="BM64" s="68"/>
      <c r="BN64" s="68" t="s">
        <v>2</v>
      </c>
      <c r="BO64" s="68"/>
      <c r="BP64" s="68" t="s">
        <v>2</v>
      </c>
      <c r="BQ64" s="68"/>
      <c r="BR64" s="68" t="s">
        <v>2</v>
      </c>
      <c r="BS64" s="68"/>
      <c r="BT64" s="68" t="s">
        <v>2</v>
      </c>
      <c r="BU64" s="68"/>
      <c r="BV64" s="68" t="s">
        <v>2</v>
      </c>
      <c r="BW64" s="68"/>
      <c r="BX64" s="68"/>
      <c r="BY64" s="68" t="s">
        <v>2</v>
      </c>
      <c r="BZ64" s="68"/>
      <c r="CA64" s="68" t="s">
        <v>2</v>
      </c>
      <c r="CB64" s="68"/>
      <c r="CC64" s="68" t="s">
        <v>2</v>
      </c>
      <c r="CD64" s="68"/>
      <c r="CE64" s="68" t="s">
        <v>2</v>
      </c>
      <c r="CF64" s="68"/>
      <c r="CG64" s="68" t="s">
        <v>2</v>
      </c>
      <c r="CH64" s="68"/>
      <c r="CI64" s="68" t="s">
        <v>2</v>
      </c>
      <c r="CJ64" s="68"/>
      <c r="CK64" s="68" t="s">
        <v>2</v>
      </c>
      <c r="CL64" s="68"/>
      <c r="CM64" s="68" t="s">
        <v>2</v>
      </c>
      <c r="CN64" s="68"/>
      <c r="CO64" s="68" t="s">
        <v>2</v>
      </c>
      <c r="CP64" s="68"/>
      <c r="CQ64" s="68" t="s">
        <v>2</v>
      </c>
      <c r="CR64" s="68"/>
      <c r="CS64" s="68" t="s">
        <v>2</v>
      </c>
      <c r="CT64" s="68"/>
      <c r="CU64" s="68" t="s">
        <v>2</v>
      </c>
      <c r="CV64" s="68"/>
      <c r="CW64" s="68"/>
      <c r="CX64" s="68" t="s">
        <v>2</v>
      </c>
      <c r="CY64" s="68"/>
      <c r="CZ64" s="68" t="s">
        <v>2</v>
      </c>
      <c r="DA64" s="68"/>
      <c r="DB64" s="68" t="s">
        <v>2</v>
      </c>
      <c r="DC64" s="68"/>
      <c r="DD64" s="68" t="s">
        <v>2</v>
      </c>
      <c r="DE64" s="68"/>
      <c r="DF64" s="68" t="s">
        <v>2</v>
      </c>
      <c r="DG64" s="68"/>
      <c r="DH64" s="68" t="s">
        <v>2</v>
      </c>
      <c r="DI64" s="68"/>
      <c r="DJ64" s="68" t="s">
        <v>2</v>
      </c>
      <c r="DK64" s="68"/>
      <c r="DL64" s="68" t="s">
        <v>2</v>
      </c>
      <c r="DM64" s="68"/>
      <c r="DN64" s="68" t="s">
        <v>2</v>
      </c>
      <c r="DO64" s="68"/>
      <c r="DP64" s="68" t="s">
        <v>2</v>
      </c>
      <c r="DQ64" s="68"/>
      <c r="DR64" s="68" t="s">
        <v>2</v>
      </c>
      <c r="DS64" s="68"/>
      <c r="DT64" s="68" t="s">
        <v>2</v>
      </c>
      <c r="DU64" s="68"/>
    </row>
    <row r="65" spans="1:128" x14ac:dyDescent="0.2">
      <c r="A65" s="68" t="s">
        <v>2</v>
      </c>
      <c r="B65" s="68"/>
      <c r="C65" s="63" t="s">
        <v>27</v>
      </c>
      <c r="D65" s="64">
        <f ca="1">D$17+D$19+D$21+D$23+D$25+D$27+D$29+D$31+D$33+D$35+D$37+D$39+D$41+D$43+D$45+D$47+D$49+D$51+D$53+D$55+D$57+D$59+D$61+D$63</f>
        <v>1407.9999999999927</v>
      </c>
      <c r="E65" s="64">
        <f ca="1">E$17+E$19+E$21+E$23+E$25+E$27+E$29+E$31+E$33+E$35+E$37+E$39+E$41+E$43+E$45+E$47+E$49+E$51+E$53+E$55+E$57+E$59+E$61+E$63</f>
        <v>170.00000000002728</v>
      </c>
      <c r="F65" s="68"/>
      <c r="G65" s="63" t="s">
        <v>27</v>
      </c>
      <c r="H65" s="64">
        <f ca="1">H$17+H$19+H$21+H$23+H$25+H$27+H$29+H$31+H$33+H$35+H$37+H$39+H$41+H$43+H$45+H$47+H$49+H$51+H$53+H$55+H$57+H$59+H$61+H$63</f>
        <v>0</v>
      </c>
      <c r="I65" s="64">
        <f ca="1">I$17+I$19+I$21+I$23+I$25+I$27+I$29+I$31+I$33+I$35+I$37+I$39+I$41+I$43+I$45+I$47+I$49+I$51+I$53+I$55+I$57+I$59+I$61+I$63</f>
        <v>0</v>
      </c>
      <c r="J65" s="68"/>
      <c r="K65" s="63" t="s">
        <v>27</v>
      </c>
      <c r="L65" s="64" t="e">
        <f>#REF!+#REF!+#REF!+#REF!+#REF!+#REF!+#REF!+#REF!+#REF!+#REF!+#REF!+#REF!+#REF!+#REF!+#REF!+#REF!+#REF!+#REF!+#REF!+#REF!+#REF!+#REF!+#REF!+#REF!</f>
        <v>#REF!</v>
      </c>
      <c r="M65" s="64" t="e">
        <f>#REF!+#REF!+#REF!+#REF!+#REF!+#REF!+#REF!+#REF!+#REF!+#REF!+#REF!+#REF!+#REF!+#REF!+#REF!+#REF!+#REF!+#REF!+#REF!+#REF!+#REF!+#REF!+#REF!+#REF!</f>
        <v>#REF!</v>
      </c>
      <c r="N65" s="68"/>
      <c r="O65" s="63" t="s">
        <v>27</v>
      </c>
      <c r="P65" s="64">
        <f ca="1">P$17+P$19+P$21+P$23+P$25+P$27+P$29+P$31+P$33+P$35+P$37+P$39+P$41+P$43+P$45+P$47+P$49+P$51+P$53+P$55+P$57+P$59+P$61+P$63</f>
        <v>5000</v>
      </c>
      <c r="Q65" s="64">
        <f ca="1">Q$17+Q$19+Q$21+Q$23+Q$25+Q$27+Q$29+Q$31+Q$33+Q$35+Q$37+Q$39+Q$41+Q$43+Q$45+Q$47+Q$49+Q$51+Q$53+Q$55+Q$57+Q$59+Q$61+Q$63</f>
        <v>420.00000000007276</v>
      </c>
      <c r="R65" s="68"/>
      <c r="S65" s="63" t="s">
        <v>27</v>
      </c>
      <c r="T65" s="64">
        <f ca="1">T$17+T$19+T$21+T$23+T$25+T$27+T$29+T$31+T$33+T$35+T$37+T$39+T$41+T$43+T$45+T$47+T$49+T$51+T$53+T$55+T$57+T$59+T$61+T$63</f>
        <v>1699.2000000000917</v>
      </c>
      <c r="U65" s="64">
        <f ca="1">U$17+U$19+U$21+U$23+U$25+U$27+U$29+U$31+U$33+U$35+U$37+U$39+U$41+U$43+U$45+U$47+U$49+U$51+U$53+U$55+U$57+U$59+U$61+U$63</f>
        <v>295.19999999989523</v>
      </c>
      <c r="V65" s="68"/>
      <c r="W65" s="63" t="s">
        <v>27</v>
      </c>
      <c r="X65" s="64">
        <f ca="1">X$17+X$19+X$21+X$23+X$25+X$27+X$29+X$31+X$33+X$35+X$37+X$39+X$41+X$43+X$45+X$47+X$49+X$51+X$53+X$55+X$57+X$59+X$61+X$63</f>
        <v>4931.9999999999345</v>
      </c>
      <c r="Y65" s="64">
        <f ca="1">Y$17+Y$19+Y$21+Y$23+Y$25+Y$27+Y$29+Y$31+Y$33+Y$35+Y$37+Y$39+Y$41+Y$43+Y$45+Y$47+Y$49+Y$51+Y$53+Y$55+Y$57+Y$59+Y$61+Y$63</f>
        <v>230.40000000003602</v>
      </c>
      <c r="Z65" s="68" t="s">
        <v>2</v>
      </c>
      <c r="AA65" s="68"/>
      <c r="AB65" s="63" t="s">
        <v>27</v>
      </c>
      <c r="AC65" s="64">
        <f ca="1">AC$17+AC$19+AC$21+AC$23+AC$25+AC$27+AC$29+AC$31+AC$33+AC$35+AC$37+AC$39+AC$41+AC$43+AC$45+AC$47+AC$49+AC$51+AC$53+AC$55+AC$57+AC$59+AC$61+AC$63</f>
        <v>0</v>
      </c>
      <c r="AD65" s="64">
        <f ca="1">AD$17+AD$19+AD$21+AD$23+AD$25+AD$27+AD$29+AD$31+AD$33+AD$35+AD$37+AD$39+AD$41+AD$43+AD$45+AD$47+AD$49+AD$51+AD$53+AD$55+AD$57+AD$59+AD$61+AD$63</f>
        <v>0</v>
      </c>
      <c r="AE65" s="68"/>
      <c r="AF65" s="63" t="s">
        <v>27</v>
      </c>
      <c r="AG65" s="64">
        <f ca="1">AG$17+AG$19+AG$21+AG$23+AG$25+AG$27+AG$29+AG$31+AG$33+AG$35+AG$37+AG$39+AG$41+AG$43+AG$45+AG$47+AG$49+AG$51+AG$53+AG$55+AG$57+AG$59+AG$61+AG$63</f>
        <v>0</v>
      </c>
      <c r="AH65" s="64">
        <f ca="1">AH$17+AH$19+AH$21+AH$23+AH$25+AH$27+AH$29+AH$31+AH$33+AH$35+AH$37+AH$39+AH$41+AH$43+AH$45+AH$47+AH$49+AH$51+AH$53+AH$55+AH$57+AH$59+AH$61+AH$63</f>
        <v>0</v>
      </c>
      <c r="AI65" s="68"/>
      <c r="AJ65" s="63" t="s">
        <v>27</v>
      </c>
      <c r="AK65" s="64">
        <f ca="1">AK$17+AK$19+AK$21+AK$23+AK$25+AK$27+AK$29+AK$31+AK$33+AK$35+AK$37+AK$39+AK$41+AK$43+AK$45+AK$47+AK$49+AK$51+AK$53+AK$55+AK$57+AK$59+AK$61+AK$63</f>
        <v>0</v>
      </c>
      <c r="AL65" s="64">
        <f ca="1">AL$17+AL$19+AL$21+AL$23+AL$25+AL$27+AL$29+AL$31+AL$33+AL$35+AL$37+AL$39+AL$41+AL$43+AL$45+AL$47+AL$49+AL$51+AL$53+AL$55+AL$57+AL$59+AL$61+AL$63</f>
        <v>0</v>
      </c>
      <c r="AM65" s="68"/>
      <c r="AN65" s="63" t="s">
        <v>27</v>
      </c>
      <c r="AO65" s="64">
        <f ca="1">AO$17+AO$19+AO$21+AO$23+AO$25+AO$27+AO$29+AO$31+AO$33+AO$35+AO$37+AO$39+AO$41+AO$43+AO$45+AO$47+AO$49+AO$51+AO$53+AO$55+AO$57+AO$59+AO$61+AO$63</f>
        <v>0</v>
      </c>
      <c r="AP65" s="64">
        <f ca="1">AP$17+AP$19+AP$21+AP$23+AP$25+AP$27+AP$29+AP$31+AP$33+AP$35+AP$37+AP$39+AP$41+AP$43+AP$45+AP$47+AP$49+AP$51+AP$53+AP$55+AP$57+AP$59+AP$61+AP$63</f>
        <v>0</v>
      </c>
      <c r="AQ65" s="68"/>
      <c r="AR65" s="63" t="s">
        <v>27</v>
      </c>
      <c r="AS65" s="64">
        <f ca="1">AS$17+AS$19+AS$21+AS$23+AS$25+AS$27+AS$29+AS$31+AS$33+AS$35+AS$37+AS$39+AS$41+AS$43+AS$45+AS$47+AS$49+AS$51+AS$53+AS$55+AS$57+AS$59+AS$61+AS$63</f>
        <v>1991.9999999999618</v>
      </c>
      <c r="AT65" s="64">
        <f ca="1">AT$17+AT$19+AT$21+AT$23+AT$25+AT$27+AT$29+AT$31+AT$33+AT$35+AT$37+AT$39+AT$41+AT$43+AT$45+AT$47+AT$49+AT$51+AT$53+AT$55+AT$57+AT$59+AT$61+AT$63</f>
        <v>96.00000000000648</v>
      </c>
      <c r="AU65" s="68"/>
      <c r="AV65" s="63" t="s">
        <v>27</v>
      </c>
      <c r="AW65" s="64">
        <f ca="1">AW$17+AW$19+AW$21+AW$23+AW$25+AW$27+AW$29+AW$31+AW$33+AW$35+AW$37+AW$39+AW$41+AW$43+AW$45+AW$47+AW$49+AW$51+AW$53+AW$55+AW$57+AW$59+AW$61+AW$63</f>
        <v>948</v>
      </c>
      <c r="AX65" s="64">
        <f ca="1">AX$17+AX$19+AX$21+AX$23+AX$25+AX$27+AX$29+AX$31+AX$33+AX$35+AX$37+AX$39+AX$41+AX$43+AX$45+AX$47+AX$49+AX$51+AX$53+AX$55+AX$57+AX$59+AX$61+AX$63</f>
        <v>72.000000000003638</v>
      </c>
      <c r="AY65" s="68" t="s">
        <v>2</v>
      </c>
      <c r="AZ65" s="68"/>
      <c r="BA65" s="63" t="s">
        <v>27</v>
      </c>
      <c r="BB65" s="64">
        <f ca="1">BB$17+BB$19+BB$21+BB$23+BB$25+BB$27+BB$29+BB$31+BB$33+BB$35+BB$37+BB$39+BB$41+BB$43+BB$45+BB$47+BB$49+BB$51+BB$53+BB$55+BB$57+BB$59+BB$61+BB$63</f>
        <v>309.99999999999091</v>
      </c>
      <c r="BC65" s="64">
        <f ca="1">BC$17+BC$19+BC$21+BC$23+BC$25+BC$27+BC$29+BC$31+BC$33+BC$35+BC$37+BC$39+BC$41+BC$43+BC$45+BC$47+BC$49+BC$51+BC$53+BC$55+BC$57+BC$59+BC$61+BC$63</f>
        <v>56.000000000000227</v>
      </c>
      <c r="BD65" s="68"/>
      <c r="BE65" s="63" t="s">
        <v>27</v>
      </c>
      <c r="BF65" s="64">
        <f ca="1">BF$17+BF$19+BF$21+BF$23+BF$25+BF$27+BF$29+BF$31+BF$33+BF$35+BF$37+BF$39+BF$41+BF$43+BF$45+BF$47+BF$49+BF$51+BF$53+BF$55+BF$57+BF$59+BF$61+BF$63</f>
        <v>374.00000000000091</v>
      </c>
      <c r="BG65" s="64">
        <f ca="1">BG$17+BG$19+BG$21+BG$23+BG$25+BG$27+BG$29+BG$31+BG$33+BG$35+BG$37+BG$39+BG$41+BG$43+BG$45+BG$47+BG$49+BG$51+BG$53+BG$55+BG$57+BG$59+BG$61+BG$63</f>
        <v>74.000000000000909</v>
      </c>
      <c r="BH65" s="68"/>
      <c r="BI65" s="63" t="s">
        <v>27</v>
      </c>
      <c r="BJ65" s="64">
        <f ca="1">BJ$17+BJ$19+BJ$21+BJ$23+BJ$25+BJ$27+BJ$29+BJ$31+BJ$33+BJ$35+BJ$37+BJ$39+BJ$41+BJ$43+BJ$45+BJ$47+BJ$49+BJ$51+BJ$53+BJ$55+BJ$57+BJ$59+BJ$61+BJ$63</f>
        <v>0</v>
      </c>
      <c r="BK65" s="64">
        <f ca="1">BK$17+BK$19+BK$21+BK$23+BK$25+BK$27+BK$29+BK$31+BK$33+BK$35+BK$37+BK$39+BK$41+BK$43+BK$45+BK$47+BK$49+BK$51+BK$53+BK$55+BK$57+BK$59+BK$61+BK$63</f>
        <v>0</v>
      </c>
      <c r="BL65" s="68"/>
      <c r="BM65" s="63" t="s">
        <v>27</v>
      </c>
      <c r="BN65" s="64">
        <f ca="1">BN$17+BN$19+BN$21+BN$23+BN$25+BN$27+BN$29+BN$31+BN$33+BN$35+BN$37+BN$39+BN$41+BN$43+BN$45+BN$47+BN$49+BN$51+BN$53+BN$55+BN$57+BN$59+BN$61+BN$63</f>
        <v>0</v>
      </c>
      <c r="BO65" s="64">
        <f ca="1">BO$17+BO$19+BO$21+BO$23+BO$25+BO$27+BO$29+BO$31+BO$33+BO$35+BO$37+BO$39+BO$41+BO$43+BO$45+BO$47+BO$49+BO$51+BO$53+BO$55+BO$57+BO$59+BO$61+BO$63</f>
        <v>0</v>
      </c>
      <c r="BP65" s="68"/>
      <c r="BQ65" s="63" t="s">
        <v>27</v>
      </c>
      <c r="BR65" s="64">
        <f ca="1">BR$17+BR$19+BR$21+BR$23+BR$25+BR$27+BR$29+BR$31+BR$33+BR$35+BR$37+BR$39+BR$41+BR$43+BR$45+BR$47+BR$49+BR$51+BR$53+BR$55+BR$57+BR$59+BR$61+BR$63</f>
        <v>0</v>
      </c>
      <c r="BS65" s="64">
        <f ca="1">BS$17+BS$19+BS$21+BS$23+BS$25+BS$27+BS$29+BS$31+BS$33+BS$35+BS$37+BS$39+BS$41+BS$43+BS$45+BS$47+BS$49+BS$51+BS$53+BS$55+BS$57+BS$59+BS$61+BS$63</f>
        <v>0</v>
      </c>
      <c r="BT65" s="68"/>
      <c r="BU65" s="63" t="s">
        <v>27</v>
      </c>
      <c r="BV65" s="64">
        <f ca="1">BV$17+BV$19+BV$21+BV$23+BV$25+BV$27+BV$29+BV$31+BV$33+BV$35+BV$37+BV$39+BV$41+BV$43+BV$45+BV$47+BV$49+BV$51+BV$53+BV$55+BV$57+BV$59+BV$61+BV$63</f>
        <v>0</v>
      </c>
      <c r="BW65" s="64">
        <f ca="1">BW$17+BW$19+BW$21+BW$23+BW$25+BW$27+BW$29+BW$31+BW$33+BW$35+BW$37+BW$39+BW$41+BW$43+BW$45+BW$47+BW$49+BW$51+BW$53+BW$55+BW$57+BW$59+BW$61+BW$63</f>
        <v>0</v>
      </c>
      <c r="BX65" s="68" t="s">
        <v>2</v>
      </c>
      <c r="BY65" s="68"/>
      <c r="BZ65" s="63" t="s">
        <v>27</v>
      </c>
      <c r="CA65" s="64">
        <f ca="1">CA$17+CA$19+CA$21+CA$23+CA$25+CA$27+CA$29+CA$31+CA$33+CA$35+CA$37+CA$39+CA$41+CA$43+CA$45+CA$47+CA$49+CA$51+CA$53+CA$55+CA$57+CA$59+CA$61+CA$63</f>
        <v>0</v>
      </c>
      <c r="CB65" s="64">
        <f ca="1">CB$17+CB$19+CB$21+CB$23+CB$25+CB$27+CB$29+CB$31+CB$33+CB$35+CB$37+CB$39+CB$41+CB$43+CB$45+CB$47+CB$49+CB$51+CB$53+CB$55+CB$57+CB$59+CB$61+CB$63</f>
        <v>0</v>
      </c>
      <c r="CC65" s="68"/>
      <c r="CD65" s="63" t="s">
        <v>27</v>
      </c>
      <c r="CE65" s="64">
        <f ca="1">CE$17+CE$19+CE$21+CE$23+CE$25+CE$27+CE$29+CE$31+CE$33+CE$35+CE$37+CE$39+CE$41+CE$43+CE$45+CE$47+CE$49+CE$51+CE$53+CE$55+CE$57+CE$59+CE$61+CE$63</f>
        <v>869.99999999999318</v>
      </c>
      <c r="CF65" s="64">
        <f ca="1">CF$17+CF$19+CF$21+CF$23+CF$25+CF$27+CF$29+CF$31+CF$33+CF$35+CF$37+CF$39+CF$41+CF$43+CF$45+CF$47+CF$49+CF$51+CF$53+CF$55+CF$57+CF$59+CF$61+CF$63</f>
        <v>0</v>
      </c>
      <c r="CG65" s="68"/>
      <c r="CH65" s="63" t="s">
        <v>27</v>
      </c>
      <c r="CI65" s="64">
        <f ca="1">CI$17+CI$19+CI$21+CI$23+CI$25+CI$27+CI$29+CI$31+CI$33+CI$35+CI$37+CI$39+CI$41+CI$43+CI$45+CI$47+CI$49+CI$51+CI$53+CI$55+CI$57+CI$59+CI$61+CI$63</f>
        <v>0</v>
      </c>
      <c r="CJ65" s="64">
        <f ca="1">CJ$17+CJ$19+CJ$21+CJ$23+CJ$25+CJ$27+CJ$29+CJ$31+CJ$33+CJ$35+CJ$37+CJ$39+CJ$41+CJ$43+CJ$45+CJ$47+CJ$49+CJ$51+CJ$53+CJ$55+CJ$57+CJ$59+CJ$61+CJ$63</f>
        <v>0</v>
      </c>
      <c r="CK65" s="68"/>
      <c r="CL65" s="63" t="s">
        <v>27</v>
      </c>
      <c r="CM65" s="64">
        <f ca="1">CM$17+CM$19+CM$21+CM$23+CM$25+CM$27+CM$29+CM$31+CM$33+CM$35+CM$37+CM$39+CM$41+CM$43+CM$45+CM$47+CM$49+CM$51+CM$53+CM$55+CM$57+CM$59+CM$61+CM$63</f>
        <v>2304.0000000000018</v>
      </c>
      <c r="CN65" s="64">
        <f ca="1">CN$17+CN$19+CN$21+CN$23+CN$25+CN$27+CN$29+CN$31+CN$33+CN$35+CN$37+CN$39+CN$41+CN$43+CN$45+CN$47+CN$49+CN$51+CN$53+CN$55+CN$57+CN$59+CN$61+CN$63</f>
        <v>300</v>
      </c>
      <c r="CO65" s="68"/>
      <c r="CP65" s="63" t="s">
        <v>27</v>
      </c>
      <c r="CQ65" s="64">
        <f ca="1">CQ$17+CQ$19+CQ$21+CQ$23+CQ$25+CQ$27+CQ$29+CQ$31+CQ$33+CQ$35+CQ$37+CQ$39+CQ$41+CQ$43+CQ$45+CQ$47+CQ$49+CQ$51+CQ$53+CQ$55+CQ$57+CQ$59+CQ$61+CQ$63</f>
        <v>0</v>
      </c>
      <c r="CR65" s="64">
        <f ca="1">CR$17+CR$19+CR$21+CR$23+CR$25+CR$27+CR$29+CR$31+CR$33+CR$35+CR$37+CR$39+CR$41+CR$43+CR$45+CR$47+CR$49+CR$51+CR$53+CR$55+CR$57+CR$59+CR$61+CR$63</f>
        <v>0</v>
      </c>
      <c r="CS65" s="68"/>
      <c r="CT65" s="63" t="s">
        <v>27</v>
      </c>
      <c r="CU65" s="64">
        <f ca="1">CU$17+CU$19+CU$21+CU$23+CU$25+CU$27+CU$29+CU$31+CU$33+CU$35+CU$37+CU$39+CU$41+CU$43+CU$45+CU$47+CU$49+CU$51+CU$53+CU$55+CU$57+CU$59+CU$61+CU$63</f>
        <v>0</v>
      </c>
      <c r="CV65" s="64">
        <f ca="1">CV$17+CV$19+CV$21+CV$23+CV$25+CV$27+CV$29+CV$31+CV$33+CV$35+CV$37+CV$39+CV$41+CV$43+CV$45+CV$47+CV$49+CV$51+CV$53+CV$55+CV$57+CV$59+CV$61+CV$63</f>
        <v>0</v>
      </c>
      <c r="CW65" s="68" t="s">
        <v>2</v>
      </c>
      <c r="CX65" s="68"/>
      <c r="CY65" s="63" t="s">
        <v>27</v>
      </c>
      <c r="CZ65" s="64">
        <f ca="1">CZ$17+CZ$19+CZ$21+CZ$23+CZ$25+CZ$27+CZ$29+CZ$31+CZ$33+CZ$35+CZ$37+CZ$39+CZ$41+CZ$43+CZ$45+CZ$47+CZ$49+CZ$51+CZ$53+CZ$55+CZ$57+CZ$59+CZ$61+CZ$63</f>
        <v>972.00000000003683</v>
      </c>
      <c r="DA65" s="64">
        <f ca="1">DA$17+DA$19+DA$21+DA$23+DA$25+DA$27+DA$29+DA$31+DA$33+DA$35+DA$37+DA$39+DA$41+DA$43+DA$45+DA$47+DA$49+DA$51+DA$53+DA$55+DA$57+DA$59+DA$61+DA$63</f>
        <v>450</v>
      </c>
      <c r="DB65" s="68"/>
      <c r="DC65" s="63" t="s">
        <v>27</v>
      </c>
      <c r="DD65" s="64">
        <f ca="1">DD$17+DD$19+DD$21+DD$23+DD$25+DD$27+DD$29+DD$31+DD$33+DD$35+DD$37+DD$39+DD$41+DD$43+DD$45+DD$47+DD$49+DD$51+DD$53+DD$55+DD$57+DD$59+DD$61+DD$63</f>
        <v>852.00000000004366</v>
      </c>
      <c r="DE65" s="64">
        <f ca="1">DE$17+DE$19+DE$21+DE$23+DE$25+DE$27+DE$29+DE$31+DE$33+DE$35+DE$37+DE$39+DE$41+DE$43+DE$45+DE$47+DE$49+DE$51+DE$53+DE$55+DE$57+DE$59+DE$61+DE$63</f>
        <v>95.999999999980901</v>
      </c>
      <c r="DF65" s="68"/>
      <c r="DG65" s="63" t="s">
        <v>27</v>
      </c>
      <c r="DH65" s="64">
        <f ca="1">DH$17+DH$19+DH$21+DH$23+DH$25+DH$27+DH$29+DH$31+DH$33+DH$35+DH$37+DH$39+DH$41+DH$43+DH$45+DH$47+DH$49+DH$51+DH$53+DH$55+DH$57+DH$59+DH$61+DH$63</f>
        <v>245.99999999999795</v>
      </c>
      <c r="DI65" s="64">
        <f ca="1">DI$17+DI$19+DI$21+DI$23+DI$25+DI$27+DI$29+DI$31+DI$33+DI$35+DI$37+DI$39+DI$41+DI$43+DI$45+DI$47+DI$49+DI$51+DI$53+DI$55+DI$57+DI$59+DI$61+DI$63</f>
        <v>18.000000000000682</v>
      </c>
      <c r="DJ65" s="68"/>
      <c r="DK65" s="63" t="s">
        <v>27</v>
      </c>
      <c r="DL65" s="64">
        <f ca="1">L$17+L$19+L$21+L$23+L$25+L$27+L$29+L$31+L$33+L$35+L$37+L$39+L$41+L$43+L$45+L$47+L$49+L$51+L$53+L$55+L$57+L$59+L$61+L$63</f>
        <v>0</v>
      </c>
      <c r="DM65" s="64">
        <f ca="1">M$17+M$19+M$21+M$23+M$25+M$27+M$29+M$31+M$33+M$35+M$37+M$39+M$41+M$43+M$45+M$47+M$49+M$51+M$53+M$55+M$57+M$59+M$61+M$63</f>
        <v>0</v>
      </c>
      <c r="DN65" s="68"/>
      <c r="DO65" s="63" t="s">
        <v>27</v>
      </c>
      <c r="DP65" s="64">
        <f>DP$17+DP$19+DP$21+DP$23+DP$25+DP$27+DP$29+DP$31+DP$33+DP$35+DP$37+DP$39+DP$41+DP$43+DP$45+DP$47+DP$49+DP$51+DP$53+DP$55+DP$57+DP$59+DP$61+DP$63</f>
        <v>0</v>
      </c>
      <c r="DQ65" s="64">
        <f>DQ$17+DQ$19+DQ$21+DQ$23+DQ$25+DQ$27+DQ$29+DQ$31+DQ$33+DQ$35+DQ$37+DQ$39+DQ$41+DQ$43+DQ$45+DQ$47+DQ$49+DQ$51+DQ$53+DQ$55+DQ$57+DQ$59+DQ$61+DQ$63</f>
        <v>0</v>
      </c>
      <c r="DR65" s="68"/>
      <c r="DS65" s="63" t="s">
        <v>27</v>
      </c>
      <c r="DT65" s="64">
        <f>DT$17+DT$19+DT$21+DT$23+DT$25+DT$27+DT$29+DT$31+DT$33+DT$35+DT$37+DT$39+DT$41+DT$43+DT$45+DT$47+DT$49+DT$51+DT$53+DT$55+DT$57+DT$59+DT$61+DT$63</f>
        <v>0</v>
      </c>
      <c r="DU65" s="64">
        <f>DU$17+DU$19+DU$21+DU$23+DU$25+DU$27+DU$29+DU$31+DU$33+DU$35+DU$37+DU$39+DU$41+DU$43+DU$45+DU$47+DU$49+DU$51+DU$53+DU$55+DU$57+DU$59+DU$61+DU$63</f>
        <v>0</v>
      </c>
      <c r="DW65" s="269">
        <f ca="1">DW$17+DW$19+DW$21+DW$23+DW$25+DW$27+DW$29+DW$31+DW$33+DW$35+DW$37+DW$39+DW$41+DW$43+DW$45+DW$47+DW$49+DW$51+DW$53+DW$55+DW$57+DW$59+DW$61+DW$63</f>
        <v>21907.200000000099</v>
      </c>
      <c r="DX65" s="269">
        <f ca="1">DX$17+DX$19+DX$21+DX$23+DX$25+DX$27+DX$29+DX$31+DX$33+DX$35+DX$37+DX$39+DX$41+DX$43+DX$45+DX$47+DX$49+DX$51+DX$53+DX$55+DX$57+DX$59+DX$61+DX$63</f>
        <v>2277.6000000000349</v>
      </c>
    </row>
    <row r="66" spans="1:128" x14ac:dyDescent="0.2">
      <c r="A66" s="134"/>
      <c r="B66" s="134"/>
      <c r="C66" s="134"/>
      <c r="D66" s="134" t="s">
        <v>29</v>
      </c>
      <c r="E66" s="134" t="s">
        <v>28</v>
      </c>
      <c r="F66" s="134"/>
      <c r="G66" s="134"/>
      <c r="H66" s="134" t="s">
        <v>29</v>
      </c>
      <c r="I66" s="134" t="s">
        <v>28</v>
      </c>
      <c r="J66" s="134"/>
      <c r="K66" s="134"/>
      <c r="L66" s="134" t="s">
        <v>29</v>
      </c>
      <c r="M66" s="134" t="s">
        <v>28</v>
      </c>
      <c r="N66" s="134"/>
      <c r="O66" s="134"/>
      <c r="P66" s="134" t="s">
        <v>29</v>
      </c>
      <c r="Q66" s="134" t="s">
        <v>28</v>
      </c>
      <c r="R66" s="134"/>
      <c r="S66" s="134"/>
      <c r="T66" s="134" t="s">
        <v>29</v>
      </c>
      <c r="U66" s="134" t="s">
        <v>28</v>
      </c>
      <c r="V66" s="134"/>
      <c r="W66" s="134"/>
      <c r="X66" s="134" t="s">
        <v>29</v>
      </c>
      <c r="Y66" s="134" t="s">
        <v>28</v>
      </c>
      <c r="Z66" s="134"/>
      <c r="AA66" s="134"/>
      <c r="AB66" s="134"/>
      <c r="AC66" s="134" t="s">
        <v>29</v>
      </c>
      <c r="AD66" s="134" t="s">
        <v>28</v>
      </c>
      <c r="AE66" s="134"/>
      <c r="AF66" s="134"/>
      <c r="AG66" s="134" t="s">
        <v>29</v>
      </c>
      <c r="AH66" s="134" t="s">
        <v>28</v>
      </c>
      <c r="AI66" s="134"/>
      <c r="AJ66" s="134"/>
      <c r="AK66" s="134" t="s">
        <v>29</v>
      </c>
      <c r="AL66" s="134" t="s">
        <v>28</v>
      </c>
      <c r="AM66" s="134"/>
      <c r="AN66" s="134"/>
      <c r="AO66" s="134" t="s">
        <v>29</v>
      </c>
      <c r="AP66" s="134" t="s">
        <v>28</v>
      </c>
      <c r="AQ66" s="134"/>
      <c r="AR66" s="134"/>
      <c r="AS66" s="134" t="s">
        <v>29</v>
      </c>
      <c r="AT66" s="134" t="s">
        <v>28</v>
      </c>
      <c r="AU66" s="134"/>
      <c r="AV66" s="134"/>
      <c r="AW66" s="134" t="s">
        <v>29</v>
      </c>
      <c r="AX66" s="134" t="s">
        <v>28</v>
      </c>
      <c r="AY66" s="134"/>
      <c r="AZ66" s="134"/>
      <c r="BA66" s="134"/>
      <c r="BB66" s="134" t="s">
        <v>29</v>
      </c>
      <c r="BC66" s="134" t="s">
        <v>28</v>
      </c>
      <c r="BD66" s="134"/>
      <c r="BE66" s="134"/>
      <c r="BF66" s="134" t="s">
        <v>29</v>
      </c>
      <c r="BG66" s="134" t="s">
        <v>28</v>
      </c>
      <c r="BH66" s="134"/>
      <c r="BI66" s="134"/>
      <c r="BJ66" s="134" t="s">
        <v>29</v>
      </c>
      <c r="BK66" s="134" t="s">
        <v>28</v>
      </c>
      <c r="BL66" s="134"/>
      <c r="BM66" s="134"/>
      <c r="BN66" s="134" t="s">
        <v>29</v>
      </c>
      <c r="BO66" s="134" t="s">
        <v>28</v>
      </c>
      <c r="BP66" s="134"/>
      <c r="BQ66" s="134"/>
      <c r="BR66" s="134" t="s">
        <v>29</v>
      </c>
      <c r="BS66" s="134" t="s">
        <v>28</v>
      </c>
      <c r="BT66" s="134"/>
      <c r="BU66" s="134"/>
      <c r="BV66" s="134" t="s">
        <v>29</v>
      </c>
      <c r="BW66" s="134" t="s">
        <v>28</v>
      </c>
      <c r="BX66" s="134"/>
      <c r="BY66" s="134"/>
      <c r="BZ66" s="134"/>
      <c r="CA66" s="134" t="s">
        <v>29</v>
      </c>
      <c r="CB66" s="134" t="s">
        <v>28</v>
      </c>
      <c r="CC66" s="134"/>
      <c r="CD66" s="134"/>
      <c r="CE66" s="134" t="s">
        <v>29</v>
      </c>
      <c r="CF66" s="134" t="s">
        <v>28</v>
      </c>
      <c r="CG66" s="134"/>
      <c r="CH66" s="134"/>
      <c r="CI66" s="134" t="s">
        <v>29</v>
      </c>
      <c r="CJ66" s="134" t="s">
        <v>28</v>
      </c>
      <c r="CK66" s="134"/>
      <c r="CL66" s="134"/>
      <c r="CM66" s="134" t="s">
        <v>29</v>
      </c>
      <c r="CN66" s="134" t="s">
        <v>28</v>
      </c>
      <c r="CO66" s="134"/>
      <c r="CP66" s="134"/>
      <c r="CQ66" s="134" t="s">
        <v>29</v>
      </c>
      <c r="CR66" s="134" t="s">
        <v>28</v>
      </c>
      <c r="CS66" s="134"/>
      <c r="CT66" s="134"/>
      <c r="CU66" s="134" t="s">
        <v>29</v>
      </c>
      <c r="CV66" s="134" t="s">
        <v>28</v>
      </c>
      <c r="CW66" s="134"/>
      <c r="CX66" s="134"/>
      <c r="CY66" s="134"/>
      <c r="CZ66" s="134" t="s">
        <v>29</v>
      </c>
      <c r="DA66" s="134" t="s">
        <v>28</v>
      </c>
      <c r="DB66" s="134"/>
      <c r="DC66" s="134"/>
      <c r="DD66" s="134" t="s">
        <v>29</v>
      </c>
      <c r="DE66" s="134" t="s">
        <v>28</v>
      </c>
      <c r="DF66" s="134"/>
      <c r="DG66" s="134"/>
      <c r="DH66" s="134" t="s">
        <v>29</v>
      </c>
      <c r="DI66" s="134" t="s">
        <v>28</v>
      </c>
      <c r="DJ66" s="134"/>
      <c r="DK66" s="134"/>
      <c r="DL66" s="134" t="s">
        <v>29</v>
      </c>
      <c r="DM66" s="134" t="s">
        <v>28</v>
      </c>
      <c r="DN66" s="134"/>
      <c r="DO66" s="134"/>
      <c r="DP66" s="134" t="s">
        <v>29</v>
      </c>
      <c r="DQ66" s="134" t="s">
        <v>28</v>
      </c>
      <c r="DR66" s="134"/>
      <c r="DS66" s="134"/>
      <c r="DT66" s="134" t="s">
        <v>29</v>
      </c>
      <c r="DU66" s="134" t="s">
        <v>28</v>
      </c>
      <c r="DW66" s="198" t="s">
        <v>29</v>
      </c>
      <c r="DX66" s="198" t="s">
        <v>28</v>
      </c>
    </row>
    <row r="67" spans="1:128" x14ac:dyDescent="0.2">
      <c r="A67" s="68"/>
      <c r="B67" s="68"/>
      <c r="C67" s="68"/>
      <c r="D67" s="68"/>
      <c r="E67" s="68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</row>
    <row r="68" spans="1:128" x14ac:dyDescent="0.2">
      <c r="A68" s="68"/>
      <c r="B68" s="63" t="s">
        <v>53</v>
      </c>
      <c r="C68" s="63"/>
      <c r="D68" s="63"/>
      <c r="E68" s="63"/>
      <c r="F68" s="64"/>
      <c r="G68" s="64"/>
      <c r="H68" s="68"/>
      <c r="I68" s="68" t="s">
        <v>81</v>
      </c>
      <c r="J68" s="68"/>
      <c r="K68" s="68"/>
      <c r="L68" s="68"/>
      <c r="M68" s="68"/>
      <c r="N68" s="256" t="s">
        <v>59</v>
      </c>
      <c r="O68" s="68"/>
      <c r="P68" s="68"/>
      <c r="Q68" s="64"/>
      <c r="R68" s="64"/>
      <c r="S68" s="64"/>
      <c r="T68" s="68"/>
      <c r="U68" s="68" t="s">
        <v>80</v>
      </c>
      <c r="V68" s="68"/>
      <c r="W68" s="68"/>
      <c r="X68" s="68"/>
    </row>
    <row r="69" spans="1:128" x14ac:dyDescent="0.2">
      <c r="A69" s="68"/>
      <c r="B69" s="68"/>
      <c r="C69" s="68"/>
      <c r="D69" s="68"/>
      <c r="E69" s="68"/>
      <c r="F69" s="255" t="s">
        <v>30</v>
      </c>
      <c r="G69" s="68"/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 t="s">
        <v>31</v>
      </c>
      <c r="S69" s="68"/>
      <c r="T69" s="68"/>
      <c r="U69" s="68"/>
      <c r="V69" s="68"/>
      <c r="W69" s="68"/>
      <c r="X69" s="68"/>
    </row>
  </sheetData>
  <sheetCalcPr fullCalcOnLoad="1"/>
  <mergeCells count="11">
    <mergeCell ref="CW6:CW14"/>
    <mergeCell ref="DW8:DX8"/>
    <mergeCell ref="DW9:DX9"/>
    <mergeCell ref="Z6:Z14"/>
    <mergeCell ref="AY6:AY14"/>
    <mergeCell ref="R2:X2"/>
    <mergeCell ref="A6:A14"/>
    <mergeCell ref="B6:E6"/>
    <mergeCell ref="DV6:DV14"/>
    <mergeCell ref="B7:E7"/>
    <mergeCell ref="BX6:BX14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X45"/>
  <sheetViews>
    <sheetView topLeftCell="J1" zoomScale="85" zoomScaleNormal="85" workbookViewId="0">
      <selection activeCell="T22" sqref="T22"/>
    </sheetView>
  </sheetViews>
  <sheetFormatPr defaultRowHeight="15" x14ac:dyDescent="0.2"/>
  <cols>
    <col min="1" max="1" width="18.7109375" style="1" customWidth="1"/>
    <col min="2" max="2" width="52.140625" style="1" bestFit="1" customWidth="1"/>
    <col min="3" max="3" width="11.42578125" style="1" customWidth="1"/>
    <col min="4" max="4" width="14.5703125" style="1" bestFit="1" customWidth="1"/>
    <col min="5" max="5" width="18" style="1" customWidth="1"/>
    <col min="6" max="6" width="15.85546875" style="1" bestFit="1" customWidth="1"/>
    <col min="7" max="7" width="24" style="1" bestFit="1" customWidth="1"/>
    <col min="8" max="8" width="17.7109375" style="1" bestFit="1" customWidth="1"/>
    <col min="9" max="9" width="12.42578125" style="1" customWidth="1"/>
    <col min="10" max="10" width="38" style="1" customWidth="1"/>
    <col min="11" max="11" width="21.42578125" style="1" customWidth="1"/>
    <col min="12" max="12" width="24.42578125" style="1" customWidth="1"/>
    <col min="13" max="14" width="12" style="1" customWidth="1"/>
    <col min="15" max="15" width="17.85546875" style="1" customWidth="1"/>
    <col min="16" max="17" width="24.42578125" style="1" customWidth="1"/>
    <col min="18" max="16384" width="9.140625" style="1"/>
  </cols>
  <sheetData>
    <row r="1" spans="1:24" s="60" customFormat="1" x14ac:dyDescent="0.2">
      <c r="B1" s="60">
        <v>27</v>
      </c>
      <c r="C1" s="60">
        <v>23</v>
      </c>
      <c r="D1" s="60">
        <v>23</v>
      </c>
      <c r="E1" s="60">
        <v>23</v>
      </c>
      <c r="F1" s="60">
        <v>48</v>
      </c>
      <c r="G1" s="60">
        <v>23</v>
      </c>
      <c r="H1" s="60">
        <v>23</v>
      </c>
      <c r="I1" s="60">
        <v>23</v>
      </c>
      <c r="J1" s="60">
        <v>23</v>
      </c>
      <c r="K1" s="60">
        <v>23</v>
      </c>
      <c r="L1" s="60">
        <v>23</v>
      </c>
      <c r="M1" s="60">
        <v>23</v>
      </c>
      <c r="N1" s="60">
        <v>23</v>
      </c>
      <c r="O1" s="60">
        <v>23</v>
      </c>
      <c r="P1" s="60">
        <v>23</v>
      </c>
      <c r="Q1" s="60">
        <v>23</v>
      </c>
    </row>
    <row r="4" spans="1:24" ht="15.75" x14ac:dyDescent="0.25">
      <c r="A4" s="1" t="s">
        <v>36</v>
      </c>
      <c r="B4" s="450" t="s">
        <v>86</v>
      </c>
      <c r="C4" s="450"/>
      <c r="D4" s="450"/>
      <c r="E4" s="450"/>
      <c r="F4" s="450"/>
      <c r="G4" s="58" t="str">
        <f>CONCATENATE(TEXT(Данные!$B$1,"ДД ММММ ГГГГ"), "   г.")</f>
        <v>20 Декабрь 2023   г.</v>
      </c>
      <c r="H4" s="2"/>
      <c r="I4" s="8"/>
      <c r="J4" s="8"/>
      <c r="K4" s="385"/>
      <c r="L4" s="385"/>
      <c r="M4" s="385"/>
      <c r="N4" s="385"/>
      <c r="O4" s="385"/>
      <c r="P4" s="385"/>
      <c r="Q4" s="385"/>
      <c r="R4" s="8"/>
    </row>
    <row r="7" spans="1:24" s="16" customFormat="1" ht="15.75" x14ac:dyDescent="0.25">
      <c r="B7" s="16" t="s">
        <v>42</v>
      </c>
    </row>
    <row r="8" spans="1:24" ht="15.75" thickBot="1" x14ac:dyDescent="0.25">
      <c r="A8" s="61"/>
      <c r="B8" s="61">
        <v>61</v>
      </c>
      <c r="C8" s="61">
        <v>23</v>
      </c>
      <c r="D8" s="61">
        <v>23</v>
      </c>
      <c r="E8" s="61">
        <v>23</v>
      </c>
      <c r="F8" s="61">
        <v>48</v>
      </c>
      <c r="G8" s="61">
        <v>23</v>
      </c>
      <c r="H8" s="61">
        <v>23</v>
      </c>
      <c r="I8" s="61">
        <v>23</v>
      </c>
      <c r="J8" s="61">
        <v>23</v>
      </c>
      <c r="K8" s="61">
        <v>23</v>
      </c>
      <c r="L8" s="61">
        <v>23</v>
      </c>
      <c r="M8" s="61">
        <v>23</v>
      </c>
      <c r="N8" s="61">
        <v>23</v>
      </c>
      <c r="O8" s="61">
        <v>23</v>
      </c>
      <c r="P8" s="61">
        <v>23</v>
      </c>
      <c r="Q8" s="61">
        <v>23</v>
      </c>
    </row>
    <row r="9" spans="1:24" x14ac:dyDescent="0.2">
      <c r="A9" s="400" t="s">
        <v>43</v>
      </c>
      <c r="B9" s="397" t="s">
        <v>46</v>
      </c>
      <c r="C9" s="14" t="s">
        <v>69</v>
      </c>
      <c r="D9" s="14" t="s">
        <v>47</v>
      </c>
      <c r="E9" s="15" t="s">
        <v>65</v>
      </c>
      <c r="F9" s="15" t="s">
        <v>48</v>
      </c>
      <c r="G9" s="14" t="s">
        <v>57</v>
      </c>
      <c r="H9" s="14" t="s">
        <v>49</v>
      </c>
      <c r="I9" s="26" t="s">
        <v>50</v>
      </c>
      <c r="J9" s="26" t="s">
        <v>226</v>
      </c>
      <c r="K9" s="14" t="s">
        <v>231</v>
      </c>
      <c r="L9" s="14" t="s">
        <v>232</v>
      </c>
      <c r="M9" s="14" t="s">
        <v>233</v>
      </c>
      <c r="N9" s="14" t="s">
        <v>235</v>
      </c>
      <c r="O9" s="14" t="s">
        <v>237</v>
      </c>
      <c r="P9" s="14" t="s">
        <v>238</v>
      </c>
      <c r="Q9" s="391" t="s">
        <v>239</v>
      </c>
      <c r="R9" s="27" t="s">
        <v>51</v>
      </c>
    </row>
    <row r="10" spans="1:24" x14ac:dyDescent="0.2">
      <c r="A10" s="401" t="s">
        <v>26</v>
      </c>
      <c r="B10" s="398">
        <v>10</v>
      </c>
      <c r="C10" s="7">
        <v>10</v>
      </c>
      <c r="D10" s="7">
        <v>10</v>
      </c>
      <c r="E10" s="7">
        <v>6</v>
      </c>
      <c r="F10" s="7">
        <v>10</v>
      </c>
      <c r="G10" s="7">
        <v>10</v>
      </c>
      <c r="H10" s="7">
        <v>10</v>
      </c>
      <c r="I10" s="7">
        <v>10</v>
      </c>
      <c r="J10" s="7">
        <v>10</v>
      </c>
      <c r="K10" s="7">
        <v>10</v>
      </c>
      <c r="L10" s="7">
        <v>10</v>
      </c>
      <c r="M10" s="7">
        <v>10</v>
      </c>
      <c r="N10" s="7">
        <v>10</v>
      </c>
      <c r="O10" s="7">
        <v>10</v>
      </c>
      <c r="P10" s="7">
        <v>10</v>
      </c>
      <c r="Q10" s="392">
        <v>10</v>
      </c>
      <c r="R10" s="11"/>
    </row>
    <row r="11" spans="1:24" x14ac:dyDescent="0.2">
      <c r="A11" s="401" t="s">
        <v>44</v>
      </c>
      <c r="B11" s="398" t="s">
        <v>188</v>
      </c>
      <c r="C11" s="7" t="s">
        <v>191</v>
      </c>
      <c r="D11" s="7" t="s">
        <v>192</v>
      </c>
      <c r="E11" s="7" t="s">
        <v>193</v>
      </c>
      <c r="F11" s="7" t="s">
        <v>194</v>
      </c>
      <c r="G11" s="7" t="s">
        <v>195</v>
      </c>
      <c r="H11" s="7" t="s">
        <v>196</v>
      </c>
      <c r="I11" s="7" t="s">
        <v>197</v>
      </c>
      <c r="J11" s="7" t="s">
        <v>229</v>
      </c>
      <c r="K11" s="7" t="s">
        <v>206</v>
      </c>
      <c r="L11" s="7" t="s">
        <v>213</v>
      </c>
      <c r="M11" s="7" t="s">
        <v>234</v>
      </c>
      <c r="N11" s="7" t="s">
        <v>236</v>
      </c>
      <c r="O11" s="7" t="s">
        <v>236</v>
      </c>
      <c r="P11" s="7" t="s">
        <v>241</v>
      </c>
      <c r="Q11" s="392" t="s">
        <v>240</v>
      </c>
      <c r="R11" s="11"/>
    </row>
    <row r="12" spans="1:24" x14ac:dyDescent="0.2">
      <c r="A12" s="401"/>
      <c r="B12" s="399" t="s">
        <v>189</v>
      </c>
      <c r="C12" s="7"/>
      <c r="D12" s="7" t="s">
        <v>198</v>
      </c>
      <c r="E12" s="7"/>
      <c r="F12" s="7" t="s">
        <v>199</v>
      </c>
      <c r="G12" s="7" t="s">
        <v>200</v>
      </c>
      <c r="H12" s="7"/>
      <c r="I12" s="7" t="s">
        <v>225</v>
      </c>
      <c r="J12" s="7" t="s">
        <v>227</v>
      </c>
      <c r="K12" s="7"/>
      <c r="L12" s="7"/>
      <c r="M12" s="7"/>
      <c r="N12" s="7"/>
      <c r="O12" s="7"/>
      <c r="P12" s="7"/>
      <c r="Q12" s="392"/>
      <c r="R12" s="11"/>
    </row>
    <row r="13" spans="1:24" x14ac:dyDescent="0.2">
      <c r="A13" s="11"/>
      <c r="B13" s="403" t="s">
        <v>190</v>
      </c>
      <c r="C13" s="6" t="s">
        <v>2</v>
      </c>
      <c r="D13" s="7" t="s">
        <v>2</v>
      </c>
      <c r="E13" s="7" t="s">
        <v>2</v>
      </c>
      <c r="F13" s="6" t="s">
        <v>224</v>
      </c>
      <c r="G13" s="7" t="s">
        <v>2</v>
      </c>
      <c r="H13" s="6" t="s">
        <v>2</v>
      </c>
      <c r="I13" s="6" t="s">
        <v>2</v>
      </c>
      <c r="J13" s="6" t="s">
        <v>228</v>
      </c>
      <c r="K13" s="6" t="s">
        <v>2</v>
      </c>
      <c r="L13" s="6" t="s">
        <v>2</v>
      </c>
      <c r="M13" s="6" t="s">
        <v>2</v>
      </c>
      <c r="N13" s="6" t="s">
        <v>2</v>
      </c>
      <c r="O13" s="6" t="s">
        <v>2</v>
      </c>
      <c r="P13" s="6" t="s">
        <v>2</v>
      </c>
      <c r="Q13" s="393" t="s">
        <v>2</v>
      </c>
      <c r="R13" s="11"/>
    </row>
    <row r="14" spans="1:24" x14ac:dyDescent="0.2">
      <c r="A14" s="11"/>
      <c r="B14" s="398" t="s">
        <v>223</v>
      </c>
      <c r="C14" s="388"/>
      <c r="D14" s="389"/>
      <c r="E14" s="389"/>
      <c r="F14" s="388"/>
      <c r="G14" s="389"/>
      <c r="H14" s="388"/>
      <c r="I14" s="6"/>
      <c r="J14" s="7" t="s">
        <v>230</v>
      </c>
      <c r="K14" s="388"/>
      <c r="L14" s="388"/>
      <c r="M14" s="388"/>
      <c r="N14" s="388"/>
      <c r="O14" s="388"/>
      <c r="P14" s="388"/>
      <c r="Q14" s="394"/>
      <c r="R14" s="11"/>
    </row>
    <row r="15" spans="1:24" ht="15.75" thickBot="1" x14ac:dyDescent="0.25">
      <c r="A15" s="402" t="s">
        <v>45</v>
      </c>
      <c r="B15" s="395"/>
      <c r="C15" s="25" t="s">
        <v>2</v>
      </c>
      <c r="D15" s="25" t="s">
        <v>2</v>
      </c>
      <c r="E15" s="25"/>
      <c r="F15" s="28" t="s">
        <v>2</v>
      </c>
      <c r="G15" s="25"/>
      <c r="H15" s="25" t="s">
        <v>2</v>
      </c>
      <c r="I15" s="390" t="s">
        <v>2</v>
      </c>
      <c r="J15" s="395"/>
      <c r="K15" s="25" t="s">
        <v>2</v>
      </c>
      <c r="L15" s="25" t="s">
        <v>2</v>
      </c>
      <c r="M15" s="25" t="s">
        <v>2</v>
      </c>
      <c r="N15" s="25" t="s">
        <v>2</v>
      </c>
      <c r="O15" s="25" t="s">
        <v>2</v>
      </c>
      <c r="P15" s="25" t="s">
        <v>2</v>
      </c>
      <c r="Q15" s="396" t="s">
        <v>2</v>
      </c>
      <c r="R15" s="11"/>
      <c r="S15" s="60"/>
      <c r="T15" s="60"/>
      <c r="U15" s="60"/>
    </row>
    <row r="16" spans="1:24" x14ac:dyDescent="0.2">
      <c r="A16" s="9">
        <v>1</v>
      </c>
      <c r="B16" s="22">
        <f t="shared" ref="B16:Q16" ca="1" si="0">INDIRECT(ADDRESS(17,B$1,,,B$9),1)</f>
        <v>14073.01</v>
      </c>
      <c r="C16" s="22">
        <f t="shared" ca="1" si="0"/>
        <v>319.99999999970896</v>
      </c>
      <c r="D16" s="22">
        <f t="shared" ca="1" si="0"/>
        <v>2765.9999999958018</v>
      </c>
      <c r="E16" s="22">
        <f t="shared" ca="1" si="0"/>
        <v>0</v>
      </c>
      <c r="F16" s="22">
        <f t="shared" ca="1" si="0"/>
        <v>3090.0000000082173</v>
      </c>
      <c r="G16" s="22">
        <f t="shared" ca="1" si="0"/>
        <v>663.00000000036619</v>
      </c>
      <c r="H16" s="22">
        <f t="shared" ca="1" si="0"/>
        <v>1230.0000000050204</v>
      </c>
      <c r="I16" s="22">
        <f t="shared" ca="1" si="0"/>
        <v>559.99999999767169</v>
      </c>
      <c r="J16" s="22">
        <f t="shared" ca="1" si="0"/>
        <v>756.00000000013097</v>
      </c>
      <c r="K16" s="22">
        <f t="shared" ca="1" si="0"/>
        <v>0</v>
      </c>
      <c r="L16" s="22">
        <f t="shared" ca="1" si="0"/>
        <v>44.999999999959073</v>
      </c>
      <c r="M16" s="22">
        <f t="shared" ca="1" si="0"/>
        <v>90.000000000327418</v>
      </c>
      <c r="N16" s="22">
        <f t="shared" ca="1" si="0"/>
        <v>665.99999999816646</v>
      </c>
      <c r="O16" s="22">
        <f t="shared" ca="1" si="0"/>
        <v>1583.9999999952852</v>
      </c>
      <c r="P16" s="22">
        <f t="shared" ca="1" si="0"/>
        <v>10.00000000003638</v>
      </c>
      <c r="Q16" s="386">
        <f t="shared" ca="1" si="0"/>
        <v>28.799999999973807</v>
      </c>
      <c r="R16" s="23">
        <f ca="1">SUM(B16:Q16)</f>
        <v>25881.810000000671</v>
      </c>
      <c r="S16" s="60" t="e">
        <f ca="1">INDIRECT(ADDRESS(Данные!$A7,S$1,1,1,"Данные"), 1)</f>
        <v>#VALUE!</v>
      </c>
      <c r="T16" s="60">
        <f>IF(Данные!$A$2,Сводная!X16,Сводная!V16)</f>
        <v>16</v>
      </c>
      <c r="U16" s="59">
        <v>16</v>
      </c>
      <c r="V16" s="59">
        <v>16</v>
      </c>
      <c r="W16" s="60">
        <v>16</v>
      </c>
      <c r="X16" s="60">
        <v>16</v>
      </c>
    </row>
    <row r="17" spans="1:24" x14ac:dyDescent="0.2">
      <c r="A17" s="9">
        <v>2</v>
      </c>
      <c r="B17" s="22">
        <f t="shared" ref="B17:Q17" ca="1" si="1">INDIRECT(ADDRESS(19,B$1,,,B$9),1)</f>
        <v>14073.38</v>
      </c>
      <c r="C17" s="22">
        <f t="shared" ca="1" si="1"/>
        <v>279.99999999883585</v>
      </c>
      <c r="D17" s="22">
        <f t="shared" ca="1" si="1"/>
        <v>2668.0000000046675</v>
      </c>
      <c r="E17" s="22">
        <f t="shared" ca="1" si="1"/>
        <v>0</v>
      </c>
      <c r="F17" s="22">
        <f t="shared" ca="1" si="1"/>
        <v>3020.000000002824</v>
      </c>
      <c r="G17" s="22">
        <f t="shared" ca="1" si="1"/>
        <v>621.99999999988904</v>
      </c>
      <c r="H17" s="22">
        <f t="shared" ca="1" si="1"/>
        <v>1149.9999999923602</v>
      </c>
      <c r="I17" s="22">
        <f t="shared" ca="1" si="1"/>
        <v>560.00000000494765</v>
      </c>
      <c r="J17" s="22">
        <f t="shared" ca="1" si="1"/>
        <v>720.00000000016371</v>
      </c>
      <c r="K17" s="22">
        <f t="shared" ca="1" si="1"/>
        <v>0</v>
      </c>
      <c r="L17" s="22">
        <f t="shared" ca="1" si="1"/>
        <v>45.000000000044338</v>
      </c>
      <c r="M17" s="22">
        <f t="shared" ca="1" si="1"/>
        <v>80.99999999958527</v>
      </c>
      <c r="N17" s="22">
        <f t="shared" ca="1" si="1"/>
        <v>666.00000000144064</v>
      </c>
      <c r="O17" s="22">
        <f t="shared" ca="1" si="1"/>
        <v>1511.9999999937136</v>
      </c>
      <c r="P17" s="22">
        <f t="shared" ca="1" si="1"/>
        <v>7.999999999992724</v>
      </c>
      <c r="Q17" s="386">
        <f t="shared" ca="1" si="1"/>
        <v>30.600000000013097</v>
      </c>
      <c r="R17" s="23">
        <f t="shared" ref="R17:R39" ca="1" si="2">SUM(B17:Q17)</f>
        <v>25435.979999998479</v>
      </c>
      <c r="S17" s="60">
        <f>IF(Данные!$A$2,Сводная!W17,Сводная!U17)</f>
        <v>17</v>
      </c>
      <c r="T17" s="60">
        <f>IF(Данные!$A$2,Сводная!X17,Сводная!V17)</f>
        <v>17</v>
      </c>
      <c r="U17" s="59">
        <v>17</v>
      </c>
      <c r="V17" s="59">
        <v>17</v>
      </c>
      <c r="W17" s="60">
        <v>17</v>
      </c>
      <c r="X17" s="60">
        <v>17</v>
      </c>
    </row>
    <row r="18" spans="1:24" x14ac:dyDescent="0.2">
      <c r="A18" s="9">
        <v>3</v>
      </c>
      <c r="B18" s="22">
        <f t="shared" ref="B18:Q18" ca="1" si="3">INDIRECT(ADDRESS(21,B$1,,,B$9),1)</f>
        <v>14073.74</v>
      </c>
      <c r="C18" s="22">
        <f t="shared" ca="1" si="3"/>
        <v>279.99999999883585</v>
      </c>
      <c r="D18" s="22">
        <f t="shared" ca="1" si="3"/>
        <v>2605.9999999959473</v>
      </c>
      <c r="E18" s="22">
        <f t="shared" ca="1" si="3"/>
        <v>0</v>
      </c>
      <c r="F18" s="22">
        <f t="shared" ca="1" si="3"/>
        <v>3029.9999999963347</v>
      </c>
      <c r="G18" s="22">
        <f t="shared" ca="1" si="3"/>
        <v>642.99999999992963</v>
      </c>
      <c r="H18" s="22">
        <f t="shared" ca="1" si="3"/>
        <v>1140.0000000039654</v>
      </c>
      <c r="I18" s="22">
        <f t="shared" ca="1" si="3"/>
        <v>559.99999999767169</v>
      </c>
      <c r="J18" s="22">
        <f t="shared" ca="1" si="3"/>
        <v>702.00000000018008</v>
      </c>
      <c r="K18" s="22">
        <f t="shared" ca="1" si="3"/>
        <v>0</v>
      </c>
      <c r="L18" s="22">
        <f t="shared" ca="1" si="3"/>
        <v>44.999999999959073</v>
      </c>
      <c r="M18" s="22">
        <f t="shared" ca="1" si="3"/>
        <v>84.000000000196451</v>
      </c>
      <c r="N18" s="22">
        <f t="shared" ca="1" si="3"/>
        <v>665.99999999816646</v>
      </c>
      <c r="O18" s="22">
        <f t="shared" ca="1" si="3"/>
        <v>1548.0000000010477</v>
      </c>
      <c r="P18" s="22">
        <f t="shared" ca="1" si="3"/>
        <v>10.00000000003638</v>
      </c>
      <c r="Q18" s="386">
        <f t="shared" ca="1" si="3"/>
        <v>28.800000000055661</v>
      </c>
      <c r="R18" s="23">
        <f t="shared" ca="1" si="2"/>
        <v>25416.539999992325</v>
      </c>
      <c r="S18" s="60">
        <f>IF(Данные!$A$2,Сводная!W18,Сводная!U18)</f>
        <v>18</v>
      </c>
      <c r="T18" s="60">
        <f>IF(Данные!$A$2,Сводная!X18,Сводная!V18)</f>
        <v>18</v>
      </c>
      <c r="U18" s="59">
        <v>18</v>
      </c>
      <c r="V18" s="59">
        <v>18</v>
      </c>
      <c r="W18" s="60">
        <v>18</v>
      </c>
      <c r="X18" s="60">
        <v>18</v>
      </c>
    </row>
    <row r="19" spans="1:24" x14ac:dyDescent="0.2">
      <c r="A19" s="9">
        <v>4</v>
      </c>
      <c r="B19" s="22">
        <f t="shared" ref="B19:Q19" ca="1" si="4">INDIRECT(ADDRESS(23,B$1,,,B$9),1)</f>
        <v>14074.1</v>
      </c>
      <c r="C19" s="22">
        <f t="shared" ca="1" si="4"/>
        <v>240.00000000523869</v>
      </c>
      <c r="D19" s="22">
        <f t="shared" ca="1" si="4"/>
        <v>2622.0000000003893</v>
      </c>
      <c r="E19" s="22">
        <f t="shared" ca="1" si="4"/>
        <v>0</v>
      </c>
      <c r="F19" s="22">
        <f t="shared" ca="1" si="4"/>
        <v>3004.9999999943111</v>
      </c>
      <c r="G19" s="22">
        <f t="shared" ca="1" si="4"/>
        <v>621.99999999994873</v>
      </c>
      <c r="H19" s="22">
        <f t="shared" ca="1" si="4"/>
        <v>1160.0000000016735</v>
      </c>
      <c r="I19" s="22">
        <f t="shared" ca="1" si="4"/>
        <v>559.99999999767169</v>
      </c>
      <c r="J19" s="22">
        <f t="shared" ca="1" si="4"/>
        <v>710.99999999955799</v>
      </c>
      <c r="K19" s="22">
        <f t="shared" ca="1" si="4"/>
        <v>0</v>
      </c>
      <c r="L19" s="22">
        <f t="shared" ca="1" si="4"/>
        <v>45.000000000044338</v>
      </c>
      <c r="M19" s="22">
        <f t="shared" ca="1" si="4"/>
        <v>92.999999999847205</v>
      </c>
      <c r="N19" s="22">
        <f t="shared" ca="1" si="4"/>
        <v>630.00000000065484</v>
      </c>
      <c r="O19" s="22">
        <f t="shared" ca="1" si="4"/>
        <v>1548.0000000010477</v>
      </c>
      <c r="P19" s="22">
        <f t="shared" ca="1" si="4"/>
        <v>7.999999999992724</v>
      </c>
      <c r="Q19" s="386">
        <f t="shared" ca="1" si="4"/>
        <v>30.599999999931242</v>
      </c>
      <c r="R19" s="23">
        <f t="shared" ca="1" si="2"/>
        <v>25348.70000000031</v>
      </c>
      <c r="S19" s="60">
        <f>IF(Данные!$A$2,Сводная!W19,Сводная!U19)</f>
        <v>19</v>
      </c>
      <c r="T19" s="60">
        <f>IF(Данные!$A$2,Сводная!X19,Сводная!V19)</f>
        <v>19</v>
      </c>
      <c r="U19" s="59">
        <v>19</v>
      </c>
      <c r="V19" s="59">
        <v>19</v>
      </c>
      <c r="W19" s="60">
        <v>19</v>
      </c>
      <c r="X19" s="60">
        <v>19</v>
      </c>
    </row>
    <row r="20" spans="1:24" x14ac:dyDescent="0.2">
      <c r="A20" s="9">
        <v>5</v>
      </c>
      <c r="B20" s="22">
        <f t="shared" ref="B20:Q20" ca="1" si="5">INDIRECT(ADDRESS(25,B$1,,,B$9),1)</f>
        <v>14074.46</v>
      </c>
      <c r="C20" s="22">
        <f t="shared" ca="1" si="5"/>
        <v>279.99999999883585</v>
      </c>
      <c r="D20" s="22">
        <f t="shared" ca="1" si="5"/>
        <v>2683.9999999980137</v>
      </c>
      <c r="E20" s="22">
        <f t="shared" ca="1" si="5"/>
        <v>0</v>
      </c>
      <c r="F20" s="22">
        <f t="shared" ca="1" si="5"/>
        <v>2990.0000000078535</v>
      </c>
      <c r="G20" s="22">
        <f t="shared" ca="1" si="5"/>
        <v>642.00000000038528</v>
      </c>
      <c r="H20" s="22">
        <f t="shared" ca="1" si="5"/>
        <v>1149.9999999969077</v>
      </c>
      <c r="I20" s="22">
        <f t="shared" ca="1" si="5"/>
        <v>599.99999999854481</v>
      </c>
      <c r="J20" s="22">
        <f t="shared" ca="1" si="5"/>
        <v>720.00000000016371</v>
      </c>
      <c r="K20" s="22">
        <f t="shared" ca="1" si="5"/>
        <v>0</v>
      </c>
      <c r="L20" s="22">
        <f t="shared" ca="1" si="5"/>
        <v>44.999999999959073</v>
      </c>
      <c r="M20" s="22">
        <f t="shared" ca="1" si="5"/>
        <v>93.000000000392902</v>
      </c>
      <c r="N20" s="22">
        <f t="shared" ca="1" si="5"/>
        <v>630.00000000065484</v>
      </c>
      <c r="O20" s="22">
        <f t="shared" ca="1" si="5"/>
        <v>1548.0000000010477</v>
      </c>
      <c r="P20" s="22">
        <f t="shared" ca="1" si="5"/>
        <v>7.999999999992724</v>
      </c>
      <c r="Q20" s="386">
        <f t="shared" ca="1" si="5"/>
        <v>28.800000000055661</v>
      </c>
      <c r="R20" s="23">
        <f t="shared" ca="1" si="2"/>
        <v>25493.260000002811</v>
      </c>
      <c r="S20" s="60">
        <f>IF(Данные!$A$2,Сводная!W20,Сводная!U20)</f>
        <v>20</v>
      </c>
      <c r="T20" s="60">
        <f>IF(Данные!$A$2,Сводная!X20,Сводная!V20)</f>
        <v>20</v>
      </c>
      <c r="U20" s="59">
        <v>20</v>
      </c>
      <c r="V20" s="59">
        <v>20</v>
      </c>
      <c r="W20" s="60">
        <v>20</v>
      </c>
      <c r="X20" s="60">
        <v>20</v>
      </c>
    </row>
    <row r="21" spans="1:24" x14ac:dyDescent="0.2">
      <c r="A21" s="9">
        <v>6</v>
      </c>
      <c r="B21" s="22">
        <f t="shared" ref="B21:Q21" ca="1" si="6">INDIRECT(ADDRESS(27,B$1,,,B$9),1)</f>
        <v>14074.84</v>
      </c>
      <c r="C21" s="22">
        <f t="shared" ca="1" si="6"/>
        <v>239.99999999796273</v>
      </c>
      <c r="D21" s="22">
        <f t="shared" ca="1" si="6"/>
        <v>2670.000000005075</v>
      </c>
      <c r="E21" s="22">
        <f t="shared" ca="1" si="6"/>
        <v>0</v>
      </c>
      <c r="F21" s="22">
        <f t="shared" ca="1" si="6"/>
        <v>3040.0000000028058</v>
      </c>
      <c r="G21" s="22">
        <f t="shared" ca="1" si="6"/>
        <v>642.0000000003256</v>
      </c>
      <c r="H21" s="22">
        <f t="shared" ca="1" si="6"/>
        <v>1140.0000000012369</v>
      </c>
      <c r="I21" s="22">
        <f t="shared" ca="1" si="6"/>
        <v>600.00000000582077</v>
      </c>
      <c r="J21" s="22">
        <f t="shared" ca="1" si="6"/>
        <v>723.59999999975116</v>
      </c>
      <c r="K21" s="22">
        <f t="shared" ca="1" si="6"/>
        <v>0</v>
      </c>
      <c r="L21" s="22">
        <f t="shared" ca="1" si="6"/>
        <v>45.000000000044338</v>
      </c>
      <c r="M21" s="22">
        <f t="shared" ca="1" si="6"/>
        <v>92.999999999847205</v>
      </c>
      <c r="N21" s="22">
        <f t="shared" ca="1" si="6"/>
        <v>630.00000000065484</v>
      </c>
      <c r="O21" s="22">
        <f t="shared" ca="1" si="6"/>
        <v>1548.0000000010477</v>
      </c>
      <c r="P21" s="22">
        <f t="shared" ca="1" si="6"/>
        <v>7.999999999992724</v>
      </c>
      <c r="Q21" s="386">
        <f t="shared" ca="1" si="6"/>
        <v>32.399999999970532</v>
      </c>
      <c r="R21" s="23">
        <f t="shared" ca="1" si="2"/>
        <v>25486.840000014534</v>
      </c>
      <c r="S21" s="60">
        <f>IF(Данные!$A$2,Сводная!W21,Сводная!U21)</f>
        <v>21</v>
      </c>
      <c r="T21" s="60">
        <f>IF(Данные!$A$2,Сводная!X21,Сводная!V21)</f>
        <v>21</v>
      </c>
      <c r="U21" s="59">
        <v>21</v>
      </c>
      <c r="V21" s="59">
        <v>21</v>
      </c>
      <c r="W21" s="60">
        <v>21</v>
      </c>
      <c r="X21" s="60">
        <v>21</v>
      </c>
    </row>
    <row r="22" spans="1:24" x14ac:dyDescent="0.2">
      <c r="A22" s="9">
        <v>7</v>
      </c>
      <c r="B22" s="22">
        <f t="shared" ref="B22:Q22" ca="1" si="7">INDIRECT(ADDRESS(29,B$1,,,B$9),1)</f>
        <v>14075.23</v>
      </c>
      <c r="C22" s="22">
        <f t="shared" ca="1" si="7"/>
        <v>279.99999999883585</v>
      </c>
      <c r="D22" s="22">
        <f t="shared" ca="1" si="7"/>
        <v>2723.9999999945212</v>
      </c>
      <c r="E22" s="22">
        <f t="shared" ca="1" si="7"/>
        <v>0</v>
      </c>
      <c r="F22" s="22">
        <f t="shared" ca="1" si="7"/>
        <v>3144.9999999920237</v>
      </c>
      <c r="G22" s="22">
        <f t="shared" ca="1" si="7"/>
        <v>662.9999999985472</v>
      </c>
      <c r="H22" s="22">
        <f t="shared" ca="1" si="7"/>
        <v>1220.0000000020736</v>
      </c>
      <c r="I22" s="22">
        <f t="shared" ca="1" si="7"/>
        <v>559.99999999767169</v>
      </c>
      <c r="J22" s="22">
        <f t="shared" ca="1" si="7"/>
        <v>773.99999999970532</v>
      </c>
      <c r="K22" s="22">
        <f t="shared" ca="1" si="7"/>
        <v>0</v>
      </c>
      <c r="L22" s="22">
        <f t="shared" ca="1" si="7"/>
        <v>44.999999999959073</v>
      </c>
      <c r="M22" s="22">
        <f t="shared" ca="1" si="7"/>
        <v>102.00000000004366</v>
      </c>
      <c r="N22" s="22">
        <f t="shared" ca="1" si="7"/>
        <v>612.00000000026193</v>
      </c>
      <c r="O22" s="22">
        <f t="shared" ca="1" si="7"/>
        <v>1583.9999999952852</v>
      </c>
      <c r="P22" s="22">
        <f t="shared" ca="1" si="7"/>
        <v>10.00000000003638</v>
      </c>
      <c r="Q22" s="386">
        <f t="shared" ca="1" si="7"/>
        <v>34.200000000009823</v>
      </c>
      <c r="R22" s="23">
        <f t="shared" ca="1" si="2"/>
        <v>25828.429999978973</v>
      </c>
      <c r="S22" s="60">
        <f>IF(Данные!$A$2,Сводная!W22,Сводная!U22)</f>
        <v>22</v>
      </c>
      <c r="T22" s="60">
        <f>IF(Данные!$A$2,Сводная!X22,Сводная!V22)</f>
        <v>22</v>
      </c>
      <c r="U22" s="59">
        <v>22</v>
      </c>
      <c r="V22" s="59">
        <v>22</v>
      </c>
      <c r="W22" s="60">
        <v>22</v>
      </c>
      <c r="X22" s="60">
        <v>22</v>
      </c>
    </row>
    <row r="23" spans="1:24" x14ac:dyDescent="0.2">
      <c r="A23" s="9">
        <v>8</v>
      </c>
      <c r="B23" s="22">
        <f t="shared" ref="B23:Q23" ca="1" si="8">INDIRECT(ADDRESS(31,B$1,,,B$9),1)</f>
        <v>14075.65</v>
      </c>
      <c r="C23" s="22">
        <f t="shared" ca="1" si="8"/>
        <v>319.99999999970896</v>
      </c>
      <c r="D23" s="22">
        <f t="shared" ca="1" si="8"/>
        <v>2784.0000000042892</v>
      </c>
      <c r="E23" s="22">
        <f t="shared" ca="1" si="8"/>
        <v>9.9999999999909051</v>
      </c>
      <c r="F23" s="22">
        <f t="shared" ca="1" si="8"/>
        <v>3399.999999998613</v>
      </c>
      <c r="G23" s="22">
        <f t="shared" ca="1" si="8"/>
        <v>642.00000000038528</v>
      </c>
      <c r="H23" s="22">
        <f t="shared" ca="1" si="8"/>
        <v>1370.0000000008004</v>
      </c>
      <c r="I23" s="22">
        <f t="shared" ca="1" si="8"/>
        <v>519.99999999679858</v>
      </c>
      <c r="J23" s="22">
        <f t="shared" ca="1" si="8"/>
        <v>828.00000000047476</v>
      </c>
      <c r="K23" s="22">
        <f t="shared" ca="1" si="8"/>
        <v>0</v>
      </c>
      <c r="L23" s="22">
        <f t="shared" ca="1" si="8"/>
        <v>45.000000000044338</v>
      </c>
      <c r="M23" s="22">
        <f t="shared" ca="1" si="8"/>
        <v>95.999999999912689</v>
      </c>
      <c r="N23" s="22">
        <f t="shared" ca="1" si="8"/>
        <v>593.99999999986903</v>
      </c>
      <c r="O23" s="22">
        <f t="shared" ca="1" si="8"/>
        <v>1512.0000000068103</v>
      </c>
      <c r="P23" s="22">
        <f t="shared" ca="1" si="8"/>
        <v>7.999999999992724</v>
      </c>
      <c r="Q23" s="386">
        <f t="shared" ca="1" si="8"/>
        <v>34.200000000009823</v>
      </c>
      <c r="R23" s="23">
        <f t="shared" ca="1" si="2"/>
        <v>26238.850000007704</v>
      </c>
      <c r="S23" s="60">
        <f>IF(Данные!$A$2,Сводная!W23,Сводная!U23)</f>
        <v>23</v>
      </c>
      <c r="T23" s="60">
        <f>IF(Данные!$A$2,Сводная!X23,Сводная!V23)</f>
        <v>23</v>
      </c>
      <c r="U23" s="59">
        <v>23</v>
      </c>
      <c r="V23" s="59">
        <v>23</v>
      </c>
      <c r="W23" s="60">
        <v>23</v>
      </c>
      <c r="X23" s="60">
        <v>23</v>
      </c>
    </row>
    <row r="24" spans="1:24" x14ac:dyDescent="0.2">
      <c r="A24" s="9">
        <v>9</v>
      </c>
      <c r="B24" s="22">
        <f t="shared" ref="B24:Q24" ca="1" si="9">INDIRECT(ADDRESS(33,B$1,,,B$9),1)</f>
        <v>14076.11</v>
      </c>
      <c r="C24" s="22">
        <f t="shared" ca="1" si="9"/>
        <v>319.99999999970896</v>
      </c>
      <c r="D24" s="22">
        <f t="shared" ca="1" si="9"/>
        <v>2801.9999999965876</v>
      </c>
      <c r="E24" s="22">
        <f t="shared" ca="1" si="9"/>
        <v>0</v>
      </c>
      <c r="F24" s="22">
        <f t="shared" ca="1" si="9"/>
        <v>3370.0000000095542</v>
      </c>
      <c r="G24" s="22">
        <f t="shared" ca="1" si="9"/>
        <v>642.00000000038528</v>
      </c>
      <c r="H24" s="22">
        <f t="shared" ca="1" si="9"/>
        <v>1320.000000001528</v>
      </c>
      <c r="I24" s="22">
        <f t="shared" ca="1" si="9"/>
        <v>520.00000000407454</v>
      </c>
      <c r="J24" s="22">
        <f t="shared" ca="1" si="9"/>
        <v>792.00000000009823</v>
      </c>
      <c r="K24" s="22">
        <f t="shared" ca="1" si="9"/>
        <v>0</v>
      </c>
      <c r="L24" s="22">
        <f t="shared" ca="1" si="9"/>
        <v>44.999999999959073</v>
      </c>
      <c r="M24" s="22">
        <f t="shared" ca="1" si="9"/>
        <v>89.999999999781721</v>
      </c>
      <c r="N24" s="22">
        <f t="shared" ca="1" si="9"/>
        <v>593.99999999986903</v>
      </c>
      <c r="O24" s="22">
        <f t="shared" ca="1" si="9"/>
        <v>1439.999999992142</v>
      </c>
      <c r="P24" s="22">
        <f t="shared" ca="1" si="9"/>
        <v>10.00000000003638</v>
      </c>
      <c r="Q24" s="386">
        <f t="shared" ca="1" si="9"/>
        <v>34.200000000009823</v>
      </c>
      <c r="R24" s="23">
        <f t="shared" ca="1" si="2"/>
        <v>26055.310000003738</v>
      </c>
      <c r="S24" s="60">
        <f>IF(Данные!$A$2,Сводная!W24,Сводная!U24)</f>
        <v>24</v>
      </c>
      <c r="T24" s="60">
        <f>IF(Данные!$A$2,Сводная!X24,Сводная!V24)</f>
        <v>24</v>
      </c>
      <c r="U24" s="59">
        <v>24</v>
      </c>
      <c r="V24" s="59">
        <v>24</v>
      </c>
      <c r="W24" s="60">
        <v>24</v>
      </c>
      <c r="X24" s="60">
        <v>24</v>
      </c>
    </row>
    <row r="25" spans="1:24" x14ac:dyDescent="0.2">
      <c r="A25" s="9">
        <v>10</v>
      </c>
      <c r="B25" s="22">
        <f t="shared" ref="B25:Q25" ca="1" si="10">INDIRECT(ADDRESS(35,B$1,,,B$9),1)</f>
        <v>14076.61</v>
      </c>
      <c r="C25" s="22">
        <f t="shared" ca="1" si="10"/>
        <v>319.99999999970896</v>
      </c>
      <c r="D25" s="22">
        <f t="shared" ca="1" si="10"/>
        <v>2738.0000000029213</v>
      </c>
      <c r="E25" s="22">
        <f t="shared" ca="1" si="10"/>
        <v>0</v>
      </c>
      <c r="F25" s="22">
        <f t="shared" ca="1" si="10"/>
        <v>3359.9999999888723</v>
      </c>
      <c r="G25" s="22">
        <f t="shared" ca="1" si="10"/>
        <v>662.00000000076216</v>
      </c>
      <c r="H25" s="22">
        <f t="shared" ca="1" si="10"/>
        <v>1279.9999999997453</v>
      </c>
      <c r="I25" s="22">
        <f t="shared" ca="1" si="10"/>
        <v>479.99999999592546</v>
      </c>
      <c r="J25" s="22">
        <f t="shared" ca="1" si="10"/>
        <v>792.00000000009823</v>
      </c>
      <c r="K25" s="22">
        <f t="shared" ca="1" si="10"/>
        <v>0</v>
      </c>
      <c r="L25" s="22">
        <f t="shared" ca="1" si="10"/>
        <v>45.000000000044338</v>
      </c>
      <c r="M25" s="22">
        <f t="shared" ca="1" si="10"/>
        <v>93.000000000392902</v>
      </c>
      <c r="N25" s="22">
        <f t="shared" ca="1" si="10"/>
        <v>593.99999999986903</v>
      </c>
      <c r="O25" s="22">
        <f t="shared" ca="1" si="10"/>
        <v>1440.0000000052387</v>
      </c>
      <c r="P25" s="22">
        <f t="shared" ca="1" si="10"/>
        <v>7.999999999992724</v>
      </c>
      <c r="Q25" s="386">
        <f t="shared" ca="1" si="10"/>
        <v>32.399999999970532</v>
      </c>
      <c r="R25" s="23">
        <f t="shared" ca="1" si="2"/>
        <v>25921.009999993541</v>
      </c>
      <c r="S25" s="60">
        <f>IF(Данные!$A$2,Сводная!W25,Сводная!U25)</f>
        <v>26</v>
      </c>
      <c r="T25" s="60">
        <f>IF(Данные!$A$2,Сводная!X25,Сводная!V25)</f>
        <v>25</v>
      </c>
      <c r="U25" s="59">
        <v>26</v>
      </c>
      <c r="V25" s="59">
        <v>25</v>
      </c>
      <c r="W25" s="60">
        <v>25</v>
      </c>
      <c r="X25" s="60">
        <v>25</v>
      </c>
    </row>
    <row r="26" spans="1:24" x14ac:dyDescent="0.2">
      <c r="A26" s="9">
        <v>11</v>
      </c>
      <c r="B26" s="22">
        <f t="shared" ref="B26:Q26" ca="1" si="11">INDIRECT(ADDRESS(37,B$1,,,B$9),1)</f>
        <v>14077.08</v>
      </c>
      <c r="C26" s="22">
        <f t="shared" ca="1" si="11"/>
        <v>319.99999999970896</v>
      </c>
      <c r="D26" s="22">
        <f t="shared" ca="1" si="11"/>
        <v>2679.9999999971988</v>
      </c>
      <c r="E26" s="22">
        <f t="shared" ca="1" si="11"/>
        <v>0</v>
      </c>
      <c r="F26" s="22">
        <f t="shared" ca="1" si="11"/>
        <v>3175.0000000079126</v>
      </c>
      <c r="G26" s="22">
        <f t="shared" ca="1" si="11"/>
        <v>601.99999999951217</v>
      </c>
      <c r="H26" s="22">
        <f t="shared" ca="1" si="11"/>
        <v>1239.9999999979627</v>
      </c>
      <c r="I26" s="22">
        <f t="shared" ca="1" si="11"/>
        <v>440.00000000232831</v>
      </c>
      <c r="J26" s="22">
        <f t="shared" ca="1" si="11"/>
        <v>755.99999999972169</v>
      </c>
      <c r="K26" s="22">
        <f t="shared" ca="1" si="11"/>
        <v>0</v>
      </c>
      <c r="L26" s="22">
        <f t="shared" ca="1" si="11"/>
        <v>44.999999999959073</v>
      </c>
      <c r="M26" s="22">
        <f t="shared" ca="1" si="11"/>
        <v>89.999999999781721</v>
      </c>
      <c r="N26" s="22">
        <f t="shared" ca="1" si="11"/>
        <v>539.99999999869033</v>
      </c>
      <c r="O26" s="22">
        <f t="shared" ca="1" si="11"/>
        <v>1403.9999999979045</v>
      </c>
      <c r="P26" s="22">
        <f t="shared" ca="1" si="11"/>
        <v>9.9999999998544808</v>
      </c>
      <c r="Q26" s="386">
        <f t="shared" ca="1" si="11"/>
        <v>32.400000000052387</v>
      </c>
      <c r="R26" s="23">
        <f t="shared" ca="1" si="2"/>
        <v>25411.480000000589</v>
      </c>
      <c r="S26" s="60">
        <f>IF(Данные!$A$2,Сводная!W26,Сводная!U26)</f>
        <v>28</v>
      </c>
      <c r="T26" s="60">
        <f>IF(Данные!$A$2,Сводная!X26,Сводная!V26)</f>
        <v>27</v>
      </c>
      <c r="U26" s="59">
        <v>28</v>
      </c>
      <c r="V26" s="59">
        <v>27</v>
      </c>
      <c r="W26" s="60">
        <v>27</v>
      </c>
      <c r="X26" s="60">
        <v>26</v>
      </c>
    </row>
    <row r="27" spans="1:24" x14ac:dyDescent="0.2">
      <c r="A27" s="9">
        <v>12</v>
      </c>
      <c r="B27" s="22">
        <f t="shared" ref="B27:Q27" ca="1" si="12">INDIRECT(ADDRESS(39,B$1,,,B$9),1)</f>
        <v>14077.53</v>
      </c>
      <c r="C27" s="22">
        <f t="shared" ca="1" si="12"/>
        <v>319.99999999970896</v>
      </c>
      <c r="D27" s="22">
        <f t="shared" ca="1" si="12"/>
        <v>2686.0000000054242</v>
      </c>
      <c r="E27" s="22">
        <f t="shared" ca="1" si="12"/>
        <v>0</v>
      </c>
      <c r="F27" s="22">
        <f t="shared" ca="1" si="12"/>
        <v>3309.9999999911915</v>
      </c>
      <c r="G27" s="22">
        <f t="shared" ca="1" si="12"/>
        <v>601.99999999945248</v>
      </c>
      <c r="H27" s="22">
        <f t="shared" ca="1" si="12"/>
        <v>1260.0000000011278</v>
      </c>
      <c r="I27" s="22">
        <f t="shared" ca="1" si="12"/>
        <v>440.00000000232831</v>
      </c>
      <c r="J27" s="22">
        <f t="shared" ca="1" si="12"/>
        <v>750.59999999993124</v>
      </c>
      <c r="K27" s="22">
        <f t="shared" ca="1" si="12"/>
        <v>0</v>
      </c>
      <c r="L27" s="22">
        <f t="shared" ca="1" si="12"/>
        <v>45.000000000044338</v>
      </c>
      <c r="M27" s="22">
        <f t="shared" ca="1" si="12"/>
        <v>87.000000000261934</v>
      </c>
      <c r="N27" s="22">
        <f t="shared" ca="1" si="12"/>
        <v>504.00000000117871</v>
      </c>
      <c r="O27" s="22">
        <f t="shared" ca="1" si="12"/>
        <v>1403.9999999979045</v>
      </c>
      <c r="P27" s="22">
        <f t="shared" ca="1" si="12"/>
        <v>10.00000000003638</v>
      </c>
      <c r="Q27" s="386">
        <f t="shared" ca="1" si="12"/>
        <v>28.799999999973807</v>
      </c>
      <c r="R27" s="23">
        <f t="shared" ca="1" si="2"/>
        <v>25524.929999998567</v>
      </c>
      <c r="S27" s="60">
        <f>IF(Данные!$A$2,Сводная!W27,Сводная!U27)</f>
        <v>29</v>
      </c>
      <c r="T27" s="60">
        <f>IF(Данные!$A$2,Сводная!X27,Сводная!V27)</f>
        <v>29</v>
      </c>
      <c r="U27" s="59">
        <v>29</v>
      </c>
      <c r="V27" s="59">
        <v>29</v>
      </c>
      <c r="W27" s="60">
        <v>29</v>
      </c>
      <c r="X27" s="60">
        <v>28</v>
      </c>
    </row>
    <row r="28" spans="1:24" x14ac:dyDescent="0.2">
      <c r="A28" s="9">
        <v>13</v>
      </c>
      <c r="B28" s="22">
        <f t="shared" ref="B28:Q28" ca="1" si="13">INDIRECT(ADDRESS(41,B$1,,,B$9),1)</f>
        <v>14077.98</v>
      </c>
      <c r="C28" s="22">
        <f t="shared" ca="1" si="13"/>
        <v>319.99999999970896</v>
      </c>
      <c r="D28" s="22">
        <f t="shared" ca="1" si="13"/>
        <v>2615.9999999969841</v>
      </c>
      <c r="E28" s="22">
        <f t="shared" ca="1" si="13"/>
        <v>0</v>
      </c>
      <c r="F28" s="22">
        <f t="shared" ca="1" si="13"/>
        <v>3310.0000000093814</v>
      </c>
      <c r="G28" s="22">
        <f t="shared" ca="1" si="13"/>
        <v>642.99999999992963</v>
      </c>
      <c r="H28" s="22">
        <f t="shared" ca="1" si="13"/>
        <v>1259.9999999965803</v>
      </c>
      <c r="I28" s="22">
        <f t="shared" ca="1" si="13"/>
        <v>439.99999999505235</v>
      </c>
      <c r="J28" s="22">
        <f t="shared" ca="1" si="13"/>
        <v>747.00000000034379</v>
      </c>
      <c r="K28" s="22">
        <f t="shared" ca="1" si="13"/>
        <v>0</v>
      </c>
      <c r="L28" s="22">
        <f t="shared" ca="1" si="13"/>
        <v>44.999999999959073</v>
      </c>
      <c r="M28" s="22">
        <f t="shared" ca="1" si="13"/>
        <v>86.999999999716238</v>
      </c>
      <c r="N28" s="22">
        <f t="shared" ca="1" si="13"/>
        <v>503.99999999790452</v>
      </c>
      <c r="O28" s="22">
        <f t="shared" ca="1" si="13"/>
        <v>1404.0000000110012</v>
      </c>
      <c r="P28" s="22">
        <f t="shared" ca="1" si="13"/>
        <v>12.000000000080036</v>
      </c>
      <c r="Q28" s="386">
        <f t="shared" ca="1" si="13"/>
        <v>30.600000000013097</v>
      </c>
      <c r="R28" s="23">
        <f t="shared" ca="1" si="2"/>
        <v>25496.580000006656</v>
      </c>
      <c r="S28" s="60">
        <f>IF(Данные!$A$2,Сводная!W28,Сводная!U28)</f>
        <v>30</v>
      </c>
      <c r="T28" s="60">
        <f>IF(Данные!$A$2,Сводная!X28,Сводная!V28)</f>
        <v>30</v>
      </c>
      <c r="U28" s="59">
        <v>30</v>
      </c>
      <c r="V28" s="59">
        <v>30</v>
      </c>
      <c r="W28" s="60">
        <v>30</v>
      </c>
      <c r="X28" s="60">
        <v>30</v>
      </c>
    </row>
    <row r="29" spans="1:24" x14ac:dyDescent="0.2">
      <c r="A29" s="9">
        <v>14</v>
      </c>
      <c r="B29" s="22">
        <f t="shared" ref="B29:Q29" ca="1" si="14">INDIRECT(ADDRESS(43,B$1,,,B$9),1)</f>
        <v>14078.41</v>
      </c>
      <c r="C29" s="22">
        <f t="shared" ca="1" si="14"/>
        <v>319.99999999970896</v>
      </c>
      <c r="D29" s="22">
        <f t="shared" ca="1" si="14"/>
        <v>2630.0000000001091</v>
      </c>
      <c r="E29" s="22">
        <f t="shared" ca="1" si="14"/>
        <v>0</v>
      </c>
      <c r="F29" s="22">
        <f t="shared" ca="1" si="14"/>
        <v>3180.0000000022237</v>
      </c>
      <c r="G29" s="22">
        <f t="shared" ca="1" si="14"/>
        <v>621.99999999994873</v>
      </c>
      <c r="H29" s="22">
        <f t="shared" ca="1" si="14"/>
        <v>1220.0000000020736</v>
      </c>
      <c r="I29" s="22">
        <f t="shared" ca="1" si="14"/>
        <v>480.00000000320142</v>
      </c>
      <c r="J29" s="22">
        <f t="shared" ca="1" si="14"/>
        <v>719.99999999975444</v>
      </c>
      <c r="K29" s="22">
        <f t="shared" ca="1" si="14"/>
        <v>0</v>
      </c>
      <c r="L29" s="22">
        <f t="shared" ca="1" si="14"/>
        <v>29.999999999972715</v>
      </c>
      <c r="M29" s="22">
        <f t="shared" ca="1" si="14"/>
        <v>87.000000000261934</v>
      </c>
      <c r="N29" s="22">
        <f t="shared" ca="1" si="14"/>
        <v>486.0000000007858</v>
      </c>
      <c r="O29" s="22">
        <f t="shared" ca="1" si="14"/>
        <v>1403.9999999979045</v>
      </c>
      <c r="P29" s="22">
        <f t="shared" ca="1" si="14"/>
        <v>7.999999999992724</v>
      </c>
      <c r="Q29" s="386">
        <f t="shared" ca="1" si="14"/>
        <v>28.799999999973807</v>
      </c>
      <c r="R29" s="23">
        <f t="shared" ca="1" si="2"/>
        <v>25294.210000005907</v>
      </c>
      <c r="S29" s="60">
        <f>IF(Данные!$A$2,Сводная!W29,Сводная!U29)</f>
        <v>31</v>
      </c>
      <c r="T29" s="60">
        <f>IF(Данные!$A$2,Сводная!X29,Сводная!V29)</f>
        <v>31</v>
      </c>
      <c r="U29" s="59">
        <v>31</v>
      </c>
      <c r="V29" s="59">
        <v>31</v>
      </c>
      <c r="W29" s="60">
        <v>31</v>
      </c>
      <c r="X29" s="60">
        <v>31</v>
      </c>
    </row>
    <row r="30" spans="1:24" x14ac:dyDescent="0.2">
      <c r="A30" s="9">
        <v>15</v>
      </c>
      <c r="B30" s="22">
        <f t="shared" ref="B30:Q30" ca="1" si="15">INDIRECT(ADDRESS(45,B$1,,,B$9),1)</f>
        <v>14078.81</v>
      </c>
      <c r="C30" s="22">
        <f t="shared" ca="1" si="15"/>
        <v>280.0000000061118</v>
      </c>
      <c r="D30" s="22">
        <f t="shared" ca="1" si="15"/>
        <v>2528.0000000023392</v>
      </c>
      <c r="E30" s="22">
        <f t="shared" ca="1" si="15"/>
        <v>0</v>
      </c>
      <c r="F30" s="22">
        <f t="shared" ca="1" si="15"/>
        <v>3199.9999999995907</v>
      </c>
      <c r="G30" s="22">
        <f t="shared" ca="1" si="15"/>
        <v>602.00000000133116</v>
      </c>
      <c r="H30" s="22">
        <f t="shared" ca="1" si="15"/>
        <v>1289.9999999990541</v>
      </c>
      <c r="I30" s="22">
        <f t="shared" ca="1" si="15"/>
        <v>440.00000000232831</v>
      </c>
      <c r="J30" s="22">
        <f t="shared" ca="1" si="15"/>
        <v>701.99999999977081</v>
      </c>
      <c r="K30" s="22">
        <f t="shared" ca="1" si="15"/>
        <v>0</v>
      </c>
      <c r="L30" s="22">
        <f t="shared" ca="1" si="15"/>
        <v>45.000000000044338</v>
      </c>
      <c r="M30" s="22">
        <f t="shared" ca="1" si="15"/>
        <v>80.99999999958527</v>
      </c>
      <c r="N30" s="22">
        <f t="shared" ca="1" si="15"/>
        <v>486.0000000007858</v>
      </c>
      <c r="O30" s="22">
        <f t="shared" ca="1" si="15"/>
        <v>1367.9999999905704</v>
      </c>
      <c r="P30" s="22">
        <f t="shared" ca="1" si="15"/>
        <v>7.999999999992724</v>
      </c>
      <c r="Q30" s="386">
        <f t="shared" ca="1" si="15"/>
        <v>28.799999999973807</v>
      </c>
      <c r="R30" s="23">
        <f t="shared" ca="1" si="2"/>
        <v>25137.610000001481</v>
      </c>
      <c r="S30" s="60">
        <f>IF(Данные!$A$2,Сводная!W30,Сводная!U30)</f>
        <v>32</v>
      </c>
      <c r="T30" s="60">
        <f>IF(Данные!$A$2,Сводная!X30,Сводная!V30)</f>
        <v>32</v>
      </c>
      <c r="U30" s="59">
        <v>32</v>
      </c>
      <c r="V30" s="59">
        <v>32</v>
      </c>
      <c r="W30" s="60">
        <v>32</v>
      </c>
      <c r="X30" s="60">
        <v>32</v>
      </c>
    </row>
    <row r="31" spans="1:24" x14ac:dyDescent="0.2">
      <c r="A31" s="9">
        <v>16</v>
      </c>
      <c r="B31" s="22">
        <f t="shared" ref="B31:Q31" ca="1" si="16">INDIRECT(ADDRESS(47,B$1,,,B$9),1)</f>
        <v>14079.21</v>
      </c>
      <c r="C31" s="22">
        <f t="shared" ca="1" si="16"/>
        <v>279.99999999883585</v>
      </c>
      <c r="D31" s="22">
        <f t="shared" ca="1" si="16"/>
        <v>2513.9999999946667</v>
      </c>
      <c r="E31" s="22">
        <f t="shared" ca="1" si="16"/>
        <v>0</v>
      </c>
      <c r="F31" s="22">
        <f t="shared" ca="1" si="16"/>
        <v>3229.9999999976308</v>
      </c>
      <c r="G31" s="22">
        <f t="shared" ca="1" si="16"/>
        <v>581.99999999901593</v>
      </c>
      <c r="H31" s="22">
        <f t="shared" ca="1" si="16"/>
        <v>1279.9999999979264</v>
      </c>
      <c r="I31" s="22">
        <f t="shared" ca="1" si="16"/>
        <v>439.99999999505235</v>
      </c>
      <c r="J31" s="22">
        <f t="shared" ca="1" si="16"/>
        <v>720.00000000057298</v>
      </c>
      <c r="K31" s="22">
        <f t="shared" ca="1" si="16"/>
        <v>0</v>
      </c>
      <c r="L31" s="22">
        <f t="shared" ca="1" si="16"/>
        <v>44.999999999959073</v>
      </c>
      <c r="M31" s="22">
        <f t="shared" ca="1" si="16"/>
        <v>71.999999999934516</v>
      </c>
      <c r="N31" s="22">
        <f t="shared" ca="1" si="16"/>
        <v>486.0000000007858</v>
      </c>
      <c r="O31" s="22">
        <f t="shared" ca="1" si="16"/>
        <v>1404.0000000110012</v>
      </c>
      <c r="P31" s="22">
        <f t="shared" ca="1" si="16"/>
        <v>7.999999999992724</v>
      </c>
      <c r="Q31" s="386">
        <f t="shared" ca="1" si="16"/>
        <v>28.800000000055661</v>
      </c>
      <c r="R31" s="23">
        <f t="shared" ca="1" si="2"/>
        <v>25169.009999995433</v>
      </c>
      <c r="S31" s="60">
        <f>IF(Данные!$A$2,Сводная!W31,Сводная!U31)</f>
        <v>33</v>
      </c>
      <c r="T31" s="60">
        <f>IF(Данные!$A$2,Сводная!X31,Сводная!V31)</f>
        <v>33</v>
      </c>
      <c r="U31" s="59">
        <v>33</v>
      </c>
      <c r="V31" s="59">
        <v>33</v>
      </c>
      <c r="W31" s="60">
        <v>33</v>
      </c>
      <c r="X31" s="60">
        <v>33</v>
      </c>
    </row>
    <row r="32" spans="1:24" x14ac:dyDescent="0.2">
      <c r="A32" s="9">
        <v>17</v>
      </c>
      <c r="B32" s="22">
        <f t="shared" ref="B32:Q32" ca="1" si="17">INDIRECT(ADDRESS(49,B$1,,,B$9),1)</f>
        <v>14079.6</v>
      </c>
      <c r="C32" s="22">
        <f t="shared" ca="1" si="17"/>
        <v>279.99999999883585</v>
      </c>
      <c r="D32" s="22">
        <f t="shared" ca="1" si="17"/>
        <v>2590.000000002874</v>
      </c>
      <c r="E32" s="22">
        <f t="shared" ca="1" si="17"/>
        <v>0</v>
      </c>
      <c r="F32" s="22">
        <f t="shared" ca="1" si="17"/>
        <v>3254.9999999949932</v>
      </c>
      <c r="G32" s="22">
        <f t="shared" ca="1" si="17"/>
        <v>621.99999999994873</v>
      </c>
      <c r="H32" s="22">
        <f t="shared" ca="1" si="17"/>
        <v>1310.0000000013097</v>
      </c>
      <c r="I32" s="22">
        <f t="shared" ca="1" si="17"/>
        <v>400.00000000145519</v>
      </c>
      <c r="J32" s="22">
        <f t="shared" ca="1" si="17"/>
        <v>728.99999999954161</v>
      </c>
      <c r="K32" s="22">
        <f t="shared" ca="1" si="17"/>
        <v>0</v>
      </c>
      <c r="L32" s="22">
        <f t="shared" ca="1" si="17"/>
        <v>60.000000000030695</v>
      </c>
      <c r="M32" s="22">
        <f t="shared" ca="1" si="17"/>
        <v>72.000000000480213</v>
      </c>
      <c r="N32" s="22">
        <f t="shared" ca="1" si="17"/>
        <v>521.99999999829743</v>
      </c>
      <c r="O32" s="22">
        <f t="shared" ca="1" si="17"/>
        <v>1439.999999992142</v>
      </c>
      <c r="P32" s="22">
        <f t="shared" ca="1" si="17"/>
        <v>5.9999999999490683</v>
      </c>
      <c r="Q32" s="386">
        <f t="shared" ca="1" si="17"/>
        <v>30.599999999931242</v>
      </c>
      <c r="R32" s="23">
        <f t="shared" ca="1" si="2"/>
        <v>25396.199999989789</v>
      </c>
      <c r="S32" s="60">
        <f>IF(Данные!$A$2,Сводная!W32,Сводная!U32)</f>
        <v>34</v>
      </c>
      <c r="T32" s="60">
        <f>IF(Данные!$A$2,Сводная!X32,Сводная!V32)</f>
        <v>34</v>
      </c>
      <c r="U32" s="59">
        <v>34</v>
      </c>
      <c r="V32" s="59">
        <v>34</v>
      </c>
      <c r="W32" s="60">
        <v>34</v>
      </c>
      <c r="X32" s="60">
        <v>34</v>
      </c>
    </row>
    <row r="33" spans="1:24" x14ac:dyDescent="0.2">
      <c r="A33" s="9">
        <v>18</v>
      </c>
      <c r="B33" s="22">
        <f t="shared" ref="B33:Q33" ca="1" si="18">INDIRECT(ADDRESS(51,B$1,,,B$9),1)</f>
        <v>14080.01</v>
      </c>
      <c r="C33" s="22">
        <f t="shared" ca="1" si="18"/>
        <v>319.99999999970896</v>
      </c>
      <c r="D33" s="22">
        <f t="shared" ca="1" si="18"/>
        <v>2610.0000000001273</v>
      </c>
      <c r="E33" s="22">
        <f t="shared" ca="1" si="18"/>
        <v>0</v>
      </c>
      <c r="F33" s="22">
        <f t="shared" ca="1" si="18"/>
        <v>3270.0000000062346</v>
      </c>
      <c r="G33" s="22">
        <f t="shared" ca="1" si="18"/>
        <v>621.99999999994873</v>
      </c>
      <c r="H33" s="22">
        <f t="shared" ca="1" si="18"/>
        <v>1339.9999999983265</v>
      </c>
      <c r="I33" s="22">
        <f t="shared" ca="1" si="18"/>
        <v>440.00000000232831</v>
      </c>
      <c r="J33" s="22">
        <f t="shared" ca="1" si="18"/>
        <v>777.60000000052059</v>
      </c>
      <c r="K33" s="22">
        <f t="shared" ca="1" si="18"/>
        <v>0</v>
      </c>
      <c r="L33" s="22">
        <f t="shared" ca="1" si="18"/>
        <v>44.999999999959073</v>
      </c>
      <c r="M33" s="22">
        <f t="shared" ca="1" si="18"/>
        <v>77.999999999519787</v>
      </c>
      <c r="N33" s="22">
        <f t="shared" ca="1" si="18"/>
        <v>540.00000000196451</v>
      </c>
      <c r="O33" s="22">
        <f t="shared" ca="1" si="18"/>
        <v>1440.0000000052387</v>
      </c>
      <c r="P33" s="22">
        <f t="shared" ca="1" si="18"/>
        <v>7.999999999992724</v>
      </c>
      <c r="Q33" s="386">
        <f t="shared" ca="1" si="18"/>
        <v>32.400000000052387</v>
      </c>
      <c r="R33" s="23">
        <f t="shared" ca="1" si="2"/>
        <v>25603.010000013925</v>
      </c>
      <c r="S33" s="60">
        <f>IF(Данные!$A$2,Сводная!W33,Сводная!U33)</f>
        <v>35</v>
      </c>
      <c r="T33" s="60">
        <f>IF(Данные!$A$2,Сводная!X33,Сводная!V33)</f>
        <v>35</v>
      </c>
      <c r="U33" s="59">
        <v>35</v>
      </c>
      <c r="V33" s="59">
        <v>35</v>
      </c>
      <c r="W33" s="60">
        <v>35</v>
      </c>
      <c r="X33" s="60">
        <v>35</v>
      </c>
    </row>
    <row r="34" spans="1:24" x14ac:dyDescent="0.2">
      <c r="A34" s="9">
        <v>19</v>
      </c>
      <c r="B34" s="22">
        <f t="shared" ref="B34:Q34" ca="1" si="19">INDIRECT(ADDRESS(53,B$1,,,B$9),1)</f>
        <v>14080.44</v>
      </c>
      <c r="C34" s="22">
        <f t="shared" ca="1" si="19"/>
        <v>319.99999999970896</v>
      </c>
      <c r="D34" s="22">
        <f t="shared" ca="1" si="19"/>
        <v>2795.9999999968204</v>
      </c>
      <c r="E34" s="22">
        <f t="shared" ca="1" si="19"/>
        <v>0</v>
      </c>
      <c r="F34" s="22">
        <f t="shared" ca="1" si="19"/>
        <v>3500.0000000002274</v>
      </c>
      <c r="G34" s="22">
        <f t="shared" ca="1" si="19"/>
        <v>663.00000000036619</v>
      </c>
      <c r="H34" s="22">
        <f t="shared" ca="1" si="19"/>
        <v>1410.000000000764</v>
      </c>
      <c r="I34" s="22">
        <f t="shared" ca="1" si="19"/>
        <v>479.99999999592546</v>
      </c>
      <c r="J34" s="22">
        <f t="shared" ca="1" si="19"/>
        <v>809.99999999967258</v>
      </c>
      <c r="K34" s="22">
        <f t="shared" ca="1" si="19"/>
        <v>0</v>
      </c>
      <c r="L34" s="22">
        <f t="shared" ca="1" si="19"/>
        <v>45.000000000044338</v>
      </c>
      <c r="M34" s="22">
        <f t="shared" ca="1" si="19"/>
        <v>78.000000000065484</v>
      </c>
      <c r="N34" s="22">
        <f t="shared" ca="1" si="19"/>
        <v>575.99999999947613</v>
      </c>
      <c r="O34" s="22">
        <f t="shared" ca="1" si="19"/>
        <v>1475.9999999994761</v>
      </c>
      <c r="P34" s="22">
        <f t="shared" ca="1" si="19"/>
        <v>10.00000000003638</v>
      </c>
      <c r="Q34" s="386">
        <f t="shared" ca="1" si="19"/>
        <v>28.799999999973807</v>
      </c>
      <c r="R34" s="23">
        <f t="shared" ca="1" si="2"/>
        <v>26273.239999992558</v>
      </c>
      <c r="S34" s="60">
        <f>IF(Данные!$A$2,Сводная!W34,Сводная!U34)</f>
        <v>36</v>
      </c>
      <c r="T34" s="60">
        <f>IF(Данные!$A$2,Сводная!X34,Сводная!V34)</f>
        <v>36</v>
      </c>
      <c r="U34" s="59">
        <v>36</v>
      </c>
      <c r="V34" s="59">
        <v>36</v>
      </c>
      <c r="W34" s="60">
        <v>36</v>
      </c>
      <c r="X34" s="60">
        <v>36</v>
      </c>
    </row>
    <row r="35" spans="1:24" x14ac:dyDescent="0.2">
      <c r="A35" s="9">
        <v>20</v>
      </c>
      <c r="B35" s="22">
        <f t="shared" ref="B35:Q35" ca="1" si="20">INDIRECT(ADDRESS(55,B$1,,,B$9),1)</f>
        <v>14080.88</v>
      </c>
      <c r="C35" s="22">
        <f t="shared" ca="1" si="20"/>
        <v>319.99999999970896</v>
      </c>
      <c r="D35" s="22">
        <f t="shared" ca="1" si="20"/>
        <v>2818.0000000046675</v>
      </c>
      <c r="E35" s="22">
        <f t="shared" ca="1" si="20"/>
        <v>10.000000000019327</v>
      </c>
      <c r="F35" s="22">
        <f t="shared" ca="1" si="20"/>
        <v>3574.9999999947022</v>
      </c>
      <c r="G35" s="22">
        <f t="shared" ca="1" si="20"/>
        <v>642.0000000003256</v>
      </c>
      <c r="H35" s="22">
        <f t="shared" ca="1" si="20"/>
        <v>1470.0000000011642</v>
      </c>
      <c r="I35" s="22">
        <f t="shared" ca="1" si="20"/>
        <v>520.00000000407454</v>
      </c>
      <c r="J35" s="22">
        <f t="shared" ca="1" si="20"/>
        <v>782.99999999990177</v>
      </c>
      <c r="K35" s="22">
        <f t="shared" ca="1" si="20"/>
        <v>0</v>
      </c>
      <c r="L35" s="22">
        <f t="shared" ca="1" si="20"/>
        <v>44.999999999959073</v>
      </c>
      <c r="M35" s="22">
        <f t="shared" ca="1" si="20"/>
        <v>87.000000000261934</v>
      </c>
      <c r="N35" s="22">
        <f t="shared" ca="1" si="20"/>
        <v>593.99999999986903</v>
      </c>
      <c r="O35" s="22">
        <f t="shared" ca="1" si="20"/>
        <v>1511.9999999937136</v>
      </c>
      <c r="P35" s="22">
        <f t="shared" ca="1" si="20"/>
        <v>7.999999999992724</v>
      </c>
      <c r="Q35" s="386">
        <f t="shared" ca="1" si="20"/>
        <v>30.600000000013097</v>
      </c>
      <c r="R35" s="23">
        <f t="shared" ca="1" si="2"/>
        <v>26495.479999998373</v>
      </c>
      <c r="S35" s="60">
        <f>IF(Данные!$A$2,Сводная!W35,Сводная!U35)</f>
        <v>37</v>
      </c>
      <c r="T35" s="60">
        <f>IF(Данные!$A$2,Сводная!X35,Сводная!V35)</f>
        <v>37</v>
      </c>
      <c r="U35" s="59">
        <v>37</v>
      </c>
      <c r="V35" s="59">
        <v>37</v>
      </c>
      <c r="W35" s="60">
        <v>37</v>
      </c>
      <c r="X35" s="60">
        <v>37</v>
      </c>
    </row>
    <row r="36" spans="1:24" x14ac:dyDescent="0.2">
      <c r="A36" s="9">
        <v>21</v>
      </c>
      <c r="B36" s="22">
        <f t="shared" ref="B36:Q36" ca="1" si="21">INDIRECT(ADDRESS(57,B$1,,,B$9),1)</f>
        <v>14081.32</v>
      </c>
      <c r="C36" s="22">
        <f t="shared" ca="1" si="21"/>
        <v>360.00000000058208</v>
      </c>
      <c r="D36" s="22">
        <f t="shared" ca="1" si="21"/>
        <v>2761.9999999957145</v>
      </c>
      <c r="E36" s="22">
        <f t="shared" ca="1" si="21"/>
        <v>0</v>
      </c>
      <c r="F36" s="22">
        <f t="shared" ca="1" si="21"/>
        <v>3500.0000000044338</v>
      </c>
      <c r="G36" s="22">
        <f t="shared" ca="1" si="21"/>
        <v>642.00000000038528</v>
      </c>
      <c r="H36" s="22">
        <f t="shared" ca="1" si="21"/>
        <v>1380.0000000028376</v>
      </c>
      <c r="I36" s="22">
        <f t="shared" ca="1" si="21"/>
        <v>479.99999999592546</v>
      </c>
      <c r="J36" s="22">
        <f t="shared" ca="1" si="21"/>
        <v>783.00000000031105</v>
      </c>
      <c r="K36" s="22">
        <f t="shared" ca="1" si="21"/>
        <v>0</v>
      </c>
      <c r="L36" s="22">
        <f t="shared" ca="1" si="21"/>
        <v>45.000000000044338</v>
      </c>
      <c r="M36" s="22">
        <f t="shared" ca="1" si="21"/>
        <v>81.000000000130967</v>
      </c>
      <c r="N36" s="22">
        <f t="shared" ca="1" si="21"/>
        <v>648.00000000104774</v>
      </c>
      <c r="O36" s="22">
        <f t="shared" ca="1" si="21"/>
        <v>1475.9999999994761</v>
      </c>
      <c r="P36" s="22">
        <f t="shared" ca="1" si="21"/>
        <v>10.00000000003638</v>
      </c>
      <c r="Q36" s="386">
        <f t="shared" ca="1" si="21"/>
        <v>30.600000000013097</v>
      </c>
      <c r="R36" s="23">
        <f t="shared" ca="1" si="2"/>
        <v>26278.920000000937</v>
      </c>
      <c r="S36" s="60">
        <f>IF(Данные!$A$2,Сводная!W36,Сводная!U36)</f>
        <v>38</v>
      </c>
      <c r="T36" s="60">
        <f>IF(Данные!$A$2,Сводная!X36,Сводная!V36)</f>
        <v>38</v>
      </c>
      <c r="U36" s="59">
        <v>38</v>
      </c>
      <c r="V36" s="59">
        <v>38</v>
      </c>
      <c r="W36" s="60">
        <v>38</v>
      </c>
      <c r="X36" s="60">
        <v>38</v>
      </c>
    </row>
    <row r="37" spans="1:24" x14ac:dyDescent="0.2">
      <c r="A37" s="9">
        <v>22</v>
      </c>
      <c r="B37" s="22">
        <f t="shared" ref="B37:Q37" ca="1" si="22">INDIRECT(ADDRESS(59,B$1,,,B$9),1)</f>
        <v>14081.76</v>
      </c>
      <c r="C37" s="22">
        <f t="shared" ca="1" si="22"/>
        <v>319.99999999970896</v>
      </c>
      <c r="D37" s="22">
        <f t="shared" ca="1" si="22"/>
        <v>2774.0000000044347</v>
      </c>
      <c r="E37" s="22">
        <f t="shared" ca="1" si="22"/>
        <v>0</v>
      </c>
      <c r="F37" s="22">
        <f t="shared" ca="1" si="22"/>
        <v>3489.9999999892088</v>
      </c>
      <c r="G37" s="22">
        <f t="shared" ca="1" si="22"/>
        <v>662.9999999985472</v>
      </c>
      <c r="H37" s="22">
        <f t="shared" ca="1" si="22"/>
        <v>1379.9999999991996</v>
      </c>
      <c r="I37" s="22">
        <f t="shared" ca="1" si="22"/>
        <v>480.00000000320142</v>
      </c>
      <c r="J37" s="22">
        <f t="shared" ca="1" si="22"/>
        <v>800.9999999998854</v>
      </c>
      <c r="K37" s="22">
        <f t="shared" ca="1" si="22"/>
        <v>0</v>
      </c>
      <c r="L37" s="22">
        <f t="shared" ca="1" si="22"/>
        <v>44.999999999959073</v>
      </c>
      <c r="M37" s="22">
        <f t="shared" ca="1" si="22"/>
        <v>86.999999999716238</v>
      </c>
      <c r="N37" s="22">
        <f t="shared" ca="1" si="22"/>
        <v>611.99999999698775</v>
      </c>
      <c r="O37" s="22">
        <f t="shared" ca="1" si="22"/>
        <v>1512.0000000068103</v>
      </c>
      <c r="P37" s="22">
        <f t="shared" ca="1" si="22"/>
        <v>11.999999999898137</v>
      </c>
      <c r="Q37" s="386">
        <f t="shared" ca="1" si="22"/>
        <v>32.399999999970532</v>
      </c>
      <c r="R37" s="23">
        <f t="shared" ca="1" si="2"/>
        <v>26290.15999999753</v>
      </c>
      <c r="S37" s="60">
        <f>IF(Данные!$A$2,Сводная!W37,Сводная!U37)</f>
        <v>40</v>
      </c>
      <c r="T37" s="60">
        <f>IF(Данные!$A$2,Сводная!X37,Сводная!V37)</f>
        <v>39</v>
      </c>
      <c r="U37" s="59">
        <v>40</v>
      </c>
      <c r="V37" s="59">
        <v>39</v>
      </c>
      <c r="W37" s="60">
        <v>39</v>
      </c>
      <c r="X37" s="60">
        <v>39</v>
      </c>
    </row>
    <row r="38" spans="1:24" x14ac:dyDescent="0.2">
      <c r="A38" s="9">
        <v>23</v>
      </c>
      <c r="B38" s="22">
        <f t="shared" ref="B38:Q38" ca="1" si="23">INDIRECT(ADDRESS(61,B$1,,,B$9),1)</f>
        <v>14082.18</v>
      </c>
      <c r="C38" s="22">
        <f t="shared" ca="1" si="23"/>
        <v>319.99999999970896</v>
      </c>
      <c r="D38" s="22">
        <f t="shared" ca="1" si="23"/>
        <v>2698.0000000020482</v>
      </c>
      <c r="E38" s="22">
        <f t="shared" ca="1" si="23"/>
        <v>0</v>
      </c>
      <c r="F38" s="22">
        <f t="shared" ca="1" si="23"/>
        <v>3350.0000000022965</v>
      </c>
      <c r="G38" s="22">
        <f t="shared" ca="1" si="23"/>
        <v>642.0000000003256</v>
      </c>
      <c r="H38" s="22">
        <f t="shared" ca="1" si="23"/>
        <v>1309.9999999994907</v>
      </c>
      <c r="I38" s="22">
        <f t="shared" ca="1" si="23"/>
        <v>479.99999999592546</v>
      </c>
      <c r="J38" s="22">
        <f t="shared" ca="1" si="23"/>
        <v>800.99999999947613</v>
      </c>
      <c r="K38" s="22">
        <f t="shared" ca="1" si="23"/>
        <v>0</v>
      </c>
      <c r="L38" s="22">
        <f t="shared" ca="1" si="23"/>
        <v>45.000000000044338</v>
      </c>
      <c r="M38" s="22">
        <f t="shared" ca="1" si="23"/>
        <v>87.000000000261934</v>
      </c>
      <c r="N38" s="22">
        <f t="shared" ca="1" si="23"/>
        <v>612.00000000026193</v>
      </c>
      <c r="O38" s="22">
        <f t="shared" ca="1" si="23"/>
        <v>1511.9999999937136</v>
      </c>
      <c r="P38" s="22">
        <f t="shared" ca="1" si="23"/>
        <v>10.00000000003638</v>
      </c>
      <c r="Q38" s="386">
        <f t="shared" ca="1" si="23"/>
        <v>37.800000000006548</v>
      </c>
      <c r="R38" s="23">
        <f t="shared" ca="1" si="2"/>
        <v>25986.979999993597</v>
      </c>
      <c r="S38" s="60">
        <f>IF(Данные!$A$2,Сводная!W38,Сводная!U38)</f>
        <v>42</v>
      </c>
      <c r="T38" s="60">
        <f>IF(Данные!$A$2,Сводная!X38,Сводная!V38)</f>
        <v>41</v>
      </c>
      <c r="U38" s="59">
        <v>42</v>
      </c>
      <c r="V38" s="59">
        <v>41</v>
      </c>
      <c r="W38" s="60">
        <v>41</v>
      </c>
      <c r="X38" s="60">
        <v>40</v>
      </c>
    </row>
    <row r="39" spans="1:24" x14ac:dyDescent="0.2">
      <c r="A39" s="9">
        <v>24</v>
      </c>
      <c r="B39" s="22">
        <f t="shared" ref="B39:Q39" ca="1" si="24">INDIRECT(ADDRESS(63,B$1,,,B$9),1)</f>
        <v>14082.59</v>
      </c>
      <c r="C39" s="22">
        <f t="shared" ca="1" si="24"/>
        <v>279.99999999883585</v>
      </c>
      <c r="D39" s="22">
        <f t="shared" ca="1" si="24"/>
        <v>2835.9999999969659</v>
      </c>
      <c r="E39" s="22">
        <f t="shared" ca="1" si="24"/>
        <v>0</v>
      </c>
      <c r="F39" s="22">
        <f t="shared" ca="1" si="24"/>
        <v>3319.9999999976626</v>
      </c>
      <c r="G39" s="22">
        <f t="shared" ca="1" si="24"/>
        <v>642.99999999992963</v>
      </c>
      <c r="H39" s="22">
        <f t="shared" ca="1" si="24"/>
        <v>1269.9999999986176</v>
      </c>
      <c r="I39" s="22">
        <f t="shared" ca="1" si="24"/>
        <v>520.00000000407454</v>
      </c>
      <c r="J39" s="22">
        <f t="shared" ca="1" si="24"/>
        <v>801.00000000029468</v>
      </c>
      <c r="K39" s="22">
        <f t="shared" ca="1" si="24"/>
        <v>0</v>
      </c>
      <c r="L39" s="22">
        <f t="shared" ca="1" si="24"/>
        <v>60.000000000030695</v>
      </c>
      <c r="M39" s="22">
        <f t="shared" ca="1" si="24"/>
        <v>83.999999999650754</v>
      </c>
      <c r="N39" s="22">
        <f t="shared" ca="1" si="24"/>
        <v>684.00000000183354</v>
      </c>
      <c r="O39" s="22">
        <f t="shared" ca="1" si="24"/>
        <v>1512.0000000068103</v>
      </c>
      <c r="P39" s="22">
        <f t="shared" ca="1" si="24"/>
        <v>10.00000000003638</v>
      </c>
      <c r="Q39" s="386">
        <f t="shared" ca="1" si="24"/>
        <v>32.399999999970532</v>
      </c>
      <c r="R39" s="23">
        <f t="shared" ca="1" si="2"/>
        <v>26134.990000004713</v>
      </c>
      <c r="S39" s="60">
        <f>IF(Данные!$A$2,Сводная!W39,Сводная!U39)</f>
        <v>43</v>
      </c>
      <c r="T39" s="60">
        <f>IF(Данные!$A$2,Сводная!X39,Сводная!V39)</f>
        <v>43</v>
      </c>
      <c r="U39" s="59">
        <v>43</v>
      </c>
      <c r="V39" s="59">
        <v>43</v>
      </c>
      <c r="W39" s="60">
        <v>43</v>
      </c>
      <c r="X39" s="60">
        <v>42</v>
      </c>
    </row>
    <row r="40" spans="1:24" ht="16.5" thickBot="1" x14ac:dyDescent="0.3">
      <c r="A40" s="10" t="s">
        <v>77</v>
      </c>
      <c r="B40" s="22">
        <f t="shared" ref="B40:R40" ca="1" si="25">SUM(B16:B39)</f>
        <v>337864.93000000005</v>
      </c>
      <c r="C40" s="253">
        <f t="shared" ca="1" si="25"/>
        <v>7239.9999999979627</v>
      </c>
      <c r="D40" s="253">
        <f t="shared" ca="1" si="25"/>
        <v>64601.999999998581</v>
      </c>
      <c r="E40" s="253">
        <f t="shared" ca="1" si="25"/>
        <v>20.000000000010232</v>
      </c>
      <c r="F40" s="253">
        <f t="shared" ca="1" si="25"/>
        <v>78114.999999999098</v>
      </c>
      <c r="G40" s="253">
        <f t="shared" ca="1" si="25"/>
        <v>15234.999999999893</v>
      </c>
      <c r="H40" s="253">
        <f t="shared" ca="1" si="25"/>
        <v>30580.000000001746</v>
      </c>
      <c r="I40" s="254">
        <f t="shared" ca="1" si="25"/>
        <v>12000</v>
      </c>
      <c r="J40" s="254">
        <f t="shared" ca="1" si="25"/>
        <v>18199.800000000021</v>
      </c>
      <c r="K40" s="254">
        <f t="shared" ca="1" si="25"/>
        <v>0</v>
      </c>
      <c r="L40" s="254">
        <f t="shared" ca="1" si="25"/>
        <v>1095.0000000000273</v>
      </c>
      <c r="M40" s="254">
        <f ca="1">SUM(M16:M39)</f>
        <v>2072.9999999999563</v>
      </c>
      <c r="N40" s="254">
        <f ca="1">SUM(N16:N39)</f>
        <v>14075.999999999476</v>
      </c>
      <c r="O40" s="254">
        <f ca="1">SUM(O16:O39)</f>
        <v>35531.999999996333</v>
      </c>
      <c r="P40" s="254">
        <f ca="1">SUM(P16:P39)</f>
        <v>218.0000000000291</v>
      </c>
      <c r="Q40" s="254">
        <f ca="1">SUM(Q16:Q39)</f>
        <v>748.79999999997381</v>
      </c>
      <c r="R40" s="24">
        <f t="shared" ca="1" si="25"/>
        <v>617599.52999999304</v>
      </c>
      <c r="S40" s="60"/>
      <c r="T40" s="60"/>
      <c r="U40" s="60"/>
    </row>
    <row r="41" spans="1:24" ht="16.5" thickBot="1" x14ac:dyDescent="0.3">
      <c r="A41" s="18" t="s">
        <v>66</v>
      </c>
      <c r="B41" s="19">
        <f ca="1">MAX(B16:B39)</f>
        <v>14082.59</v>
      </c>
      <c r="C41" s="19">
        <f t="shared" ref="C41:I41" ca="1" si="26">MAX(C16:C39)</f>
        <v>360.00000000058208</v>
      </c>
      <c r="D41" s="19">
        <f t="shared" ca="1" si="26"/>
        <v>2835.9999999969659</v>
      </c>
      <c r="E41" s="19">
        <f t="shared" ca="1" si="26"/>
        <v>10.000000000019327</v>
      </c>
      <c r="F41" s="19">
        <f t="shared" ca="1" si="26"/>
        <v>3574.9999999947022</v>
      </c>
      <c r="G41" s="19">
        <f t="shared" ca="1" si="26"/>
        <v>663.00000000036619</v>
      </c>
      <c r="H41" s="19">
        <f t="shared" ca="1" si="26"/>
        <v>1470.0000000011642</v>
      </c>
      <c r="I41" s="19">
        <f t="shared" ca="1" si="26"/>
        <v>600.00000000582077</v>
      </c>
      <c r="J41" s="19">
        <f t="shared" ref="J41:Q41" ca="1" si="27">MAX(J16:J39)</f>
        <v>828.00000000047476</v>
      </c>
      <c r="K41" s="19">
        <f t="shared" ca="1" si="27"/>
        <v>0</v>
      </c>
      <c r="L41" s="19">
        <f t="shared" ca="1" si="27"/>
        <v>60.000000000030695</v>
      </c>
      <c r="M41" s="19">
        <f t="shared" ca="1" si="27"/>
        <v>102.00000000004366</v>
      </c>
      <c r="N41" s="19">
        <f t="shared" ca="1" si="27"/>
        <v>684.00000000183354</v>
      </c>
      <c r="O41" s="19">
        <f t="shared" ca="1" si="27"/>
        <v>1583.9999999952852</v>
      </c>
      <c r="P41" s="19">
        <f t="shared" ca="1" si="27"/>
        <v>12.000000000080036</v>
      </c>
      <c r="Q41" s="19">
        <f t="shared" ca="1" si="27"/>
        <v>37.800000000006548</v>
      </c>
      <c r="R41" s="387">
        <f ca="1">SUM(B41:Q41)</f>
        <v>26904.389999997376</v>
      </c>
      <c r="S41" s="60"/>
      <c r="T41" s="60"/>
      <c r="U41" s="60"/>
    </row>
    <row r="42" spans="1:24" ht="15.75" x14ac:dyDescent="0.25">
      <c r="A42" s="13"/>
      <c r="B42" s="8"/>
      <c r="C42" s="8"/>
      <c r="D42" s="8"/>
      <c r="E42" s="8"/>
      <c r="F42" s="8"/>
      <c r="G42" s="8"/>
      <c r="H42" s="8"/>
      <c r="I42" s="4"/>
      <c r="J42" s="4"/>
      <c r="K42" s="8"/>
      <c r="L42" s="8"/>
      <c r="M42" s="8"/>
      <c r="N42" s="8"/>
      <c r="O42" s="8"/>
      <c r="P42" s="8"/>
      <c r="Q42" s="8"/>
    </row>
    <row r="45" spans="1:24" x14ac:dyDescent="0.2">
      <c r="A45" s="12" t="s">
        <v>89</v>
      </c>
      <c r="F45" s="5"/>
      <c r="G45" s="5"/>
      <c r="H45" s="3" t="s">
        <v>90</v>
      </c>
      <c r="I45" s="3"/>
      <c r="J45" s="3"/>
      <c r="K45" s="384"/>
      <c r="L45" s="384"/>
      <c r="M45" s="384"/>
      <c r="N45" s="384"/>
      <c r="O45" s="384"/>
      <c r="P45" s="384"/>
      <c r="Q45" s="384"/>
      <c r="R45" s="8"/>
    </row>
  </sheetData>
  <sheetCalcPr fullCalcOnLoad="1"/>
  <mergeCells count="1">
    <mergeCell ref="B4:F4"/>
  </mergeCells>
  <phoneticPr fontId="14" type="noConversion"/>
  <pageMargins left="0.19685039370078741" right="0.19685039370078741" top="0.19685039370078741" bottom="0.19685039370078741" header="0" footer="0"/>
  <pageSetup paperSize="9" scale="9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55"/>
  <sheetViews>
    <sheetView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H7" sqref="H7"/>
    </sheetView>
  </sheetViews>
  <sheetFormatPr defaultRowHeight="12.75" x14ac:dyDescent="0.2"/>
  <cols>
    <col min="1" max="1" width="11.140625" customWidth="1"/>
    <col min="2" max="2" width="2" customWidth="1"/>
    <col min="3" max="3" width="2.140625" customWidth="1"/>
    <col min="4" max="4" width="19.7109375" customWidth="1"/>
    <col min="9" max="9" width="9.85546875" bestFit="1" customWidth="1"/>
    <col min="13" max="13" width="11.140625" customWidth="1"/>
    <col min="31" max="31" width="17.42578125" customWidth="1"/>
    <col min="33" max="33" width="13" customWidth="1"/>
  </cols>
  <sheetData>
    <row r="1" spans="1:250" x14ac:dyDescent="0.2">
      <c r="A1" s="279" t="s">
        <v>104</v>
      </c>
      <c r="B1" s="280" t="s">
        <v>264</v>
      </c>
      <c r="C1" s="281" t="s">
        <v>265</v>
      </c>
      <c r="D1" s="281">
        <v>38718.002083333333</v>
      </c>
      <c r="E1" s="260"/>
      <c r="F1" s="260"/>
    </row>
    <row r="2" spans="1:250" ht="15.75" x14ac:dyDescent="0.25">
      <c r="A2" s="276">
        <v>0</v>
      </c>
      <c r="B2" s="276"/>
      <c r="C2" s="273"/>
      <c r="D2" s="273" t="s">
        <v>105</v>
      </c>
      <c r="E2" s="273"/>
      <c r="F2" s="273"/>
      <c r="G2" s="273"/>
      <c r="H2" s="273"/>
      <c r="I2" s="273"/>
      <c r="J2" s="273"/>
      <c r="K2" s="273"/>
      <c r="L2" s="273"/>
    </row>
    <row r="3" spans="1:250" x14ac:dyDescent="0.2">
      <c r="A3" s="276">
        <v>3</v>
      </c>
    </row>
    <row r="5" spans="1:250" x14ac:dyDescent="0.2">
      <c r="A5" s="283">
        <v>1</v>
      </c>
      <c r="B5" s="283">
        <v>2</v>
      </c>
      <c r="C5" s="283">
        <v>3</v>
      </c>
      <c r="D5">
        <v>4</v>
      </c>
      <c r="E5">
        <v>5</v>
      </c>
      <c r="F5">
        <v>6</v>
      </c>
      <c r="G5">
        <v>7</v>
      </c>
      <c r="H5">
        <v>8</v>
      </c>
      <c r="I5">
        <v>9</v>
      </c>
      <c r="J5">
        <v>10</v>
      </c>
      <c r="K5">
        <v>11</v>
      </c>
      <c r="L5">
        <v>12</v>
      </c>
      <c r="M5">
        <v>13</v>
      </c>
      <c r="N5">
        <v>14</v>
      </c>
      <c r="O5">
        <v>15</v>
      </c>
      <c r="P5">
        <v>16</v>
      </c>
      <c r="Q5">
        <v>17</v>
      </c>
      <c r="R5">
        <v>18</v>
      </c>
      <c r="S5">
        <v>19</v>
      </c>
      <c r="T5">
        <v>20</v>
      </c>
      <c r="U5">
        <v>21</v>
      </c>
      <c r="V5">
        <v>22</v>
      </c>
      <c r="W5">
        <v>23</v>
      </c>
      <c r="X5">
        <v>24</v>
      </c>
      <c r="Y5">
        <v>25</v>
      </c>
      <c r="Z5">
        <v>26</v>
      </c>
      <c r="AA5">
        <v>27</v>
      </c>
      <c r="AB5">
        <v>28</v>
      </c>
      <c r="AC5">
        <v>29</v>
      </c>
      <c r="AD5">
        <v>30</v>
      </c>
      <c r="AE5">
        <v>31</v>
      </c>
      <c r="AF5">
        <v>32</v>
      </c>
      <c r="AG5">
        <v>33</v>
      </c>
      <c r="AH5">
        <v>34</v>
      </c>
      <c r="AI5">
        <v>35</v>
      </c>
      <c r="AJ5">
        <v>36</v>
      </c>
      <c r="AK5">
        <v>37</v>
      </c>
      <c r="AL5">
        <v>38</v>
      </c>
      <c r="AM5">
        <v>39</v>
      </c>
      <c r="AN5">
        <v>40</v>
      </c>
      <c r="AO5">
        <v>41</v>
      </c>
      <c r="AP5">
        <v>42</v>
      </c>
      <c r="AQ5">
        <v>43</v>
      </c>
      <c r="AR5">
        <v>44</v>
      </c>
      <c r="AS5">
        <v>45</v>
      </c>
      <c r="AT5">
        <v>46</v>
      </c>
      <c r="AU5">
        <v>47</v>
      </c>
      <c r="AV5">
        <v>48</v>
      </c>
      <c r="AW5">
        <v>49</v>
      </c>
      <c r="AX5">
        <v>50</v>
      </c>
      <c r="AY5">
        <v>51</v>
      </c>
      <c r="AZ5">
        <v>52</v>
      </c>
      <c r="BA5">
        <v>53</v>
      </c>
      <c r="BB5">
        <v>54</v>
      </c>
      <c r="BC5">
        <v>55</v>
      </c>
      <c r="BD5">
        <v>56</v>
      </c>
      <c r="BE5">
        <v>57</v>
      </c>
      <c r="BF5">
        <v>58</v>
      </c>
      <c r="BG5">
        <v>59</v>
      </c>
      <c r="BH5">
        <v>60</v>
      </c>
      <c r="BI5">
        <v>61</v>
      </c>
      <c r="BJ5">
        <v>62</v>
      </c>
      <c r="BK5">
        <v>63</v>
      </c>
      <c r="BL5">
        <v>64</v>
      </c>
      <c r="BM5">
        <v>65</v>
      </c>
      <c r="BN5">
        <v>66</v>
      </c>
      <c r="BO5">
        <v>67</v>
      </c>
      <c r="BP5">
        <v>68</v>
      </c>
      <c r="BQ5">
        <v>69</v>
      </c>
      <c r="BR5">
        <v>70</v>
      </c>
      <c r="BS5">
        <v>71</v>
      </c>
      <c r="BT5">
        <v>72</v>
      </c>
      <c r="BU5">
        <v>73</v>
      </c>
      <c r="BV5">
        <v>74</v>
      </c>
      <c r="BW5">
        <v>75</v>
      </c>
      <c r="BX5">
        <v>76</v>
      </c>
      <c r="BY5">
        <v>77</v>
      </c>
      <c r="BZ5">
        <v>78</v>
      </c>
      <c r="CA5">
        <v>79</v>
      </c>
      <c r="CB5">
        <v>80</v>
      </c>
      <c r="CC5">
        <v>81</v>
      </c>
      <c r="CD5">
        <v>82</v>
      </c>
      <c r="CE5">
        <v>83</v>
      </c>
      <c r="CF5">
        <v>84</v>
      </c>
      <c r="CG5">
        <v>85</v>
      </c>
      <c r="CH5">
        <v>86</v>
      </c>
      <c r="CI5">
        <v>87</v>
      </c>
      <c r="CJ5">
        <v>88</v>
      </c>
      <c r="CK5">
        <v>89</v>
      </c>
      <c r="CL5">
        <v>90</v>
      </c>
      <c r="CM5">
        <v>91</v>
      </c>
      <c r="CN5">
        <v>92</v>
      </c>
      <c r="CO5">
        <v>93</v>
      </c>
      <c r="CP5">
        <v>94</v>
      </c>
      <c r="CQ5">
        <v>95</v>
      </c>
      <c r="CR5">
        <v>96</v>
      </c>
      <c r="CS5">
        <v>97</v>
      </c>
      <c r="CT5">
        <v>98</v>
      </c>
      <c r="CU5">
        <v>99</v>
      </c>
      <c r="CV5">
        <v>100</v>
      </c>
      <c r="CW5">
        <v>101</v>
      </c>
      <c r="CX5">
        <v>102</v>
      </c>
      <c r="CY5">
        <v>103</v>
      </c>
      <c r="CZ5">
        <v>104</v>
      </c>
      <c r="DA5">
        <v>105</v>
      </c>
      <c r="DB5">
        <v>106</v>
      </c>
      <c r="DC5">
        <v>107</v>
      </c>
      <c r="DD5">
        <v>108</v>
      </c>
      <c r="DE5">
        <v>109</v>
      </c>
      <c r="DF5">
        <v>110</v>
      </c>
      <c r="DG5">
        <v>111</v>
      </c>
      <c r="DH5">
        <v>112</v>
      </c>
      <c r="DI5">
        <v>113</v>
      </c>
      <c r="DJ5">
        <v>114</v>
      </c>
      <c r="DK5">
        <v>115</v>
      </c>
      <c r="DL5">
        <v>116</v>
      </c>
      <c r="DM5">
        <v>117</v>
      </c>
      <c r="DN5">
        <v>118</v>
      </c>
      <c r="DO5">
        <v>119</v>
      </c>
      <c r="DP5">
        <v>120</v>
      </c>
      <c r="DQ5">
        <v>121</v>
      </c>
      <c r="DR5">
        <v>122</v>
      </c>
      <c r="DS5">
        <v>123</v>
      </c>
      <c r="DT5">
        <v>124</v>
      </c>
      <c r="DU5">
        <v>125</v>
      </c>
      <c r="DV5">
        <v>126</v>
      </c>
      <c r="DW5">
        <v>127</v>
      </c>
      <c r="DX5">
        <v>128</v>
      </c>
      <c r="DY5">
        <v>129</v>
      </c>
      <c r="DZ5">
        <v>130</v>
      </c>
      <c r="EA5">
        <v>131</v>
      </c>
      <c r="EB5">
        <v>132</v>
      </c>
      <c r="EC5">
        <v>133</v>
      </c>
      <c r="ED5">
        <v>134</v>
      </c>
      <c r="EE5">
        <v>135</v>
      </c>
      <c r="EF5">
        <v>136</v>
      </c>
      <c r="EG5">
        <v>137</v>
      </c>
      <c r="EH5">
        <v>138</v>
      </c>
      <c r="EI5">
        <v>139</v>
      </c>
      <c r="EJ5">
        <v>140</v>
      </c>
      <c r="EK5">
        <v>141</v>
      </c>
      <c r="EL5">
        <v>142</v>
      </c>
      <c r="EM5">
        <v>143</v>
      </c>
      <c r="EN5">
        <v>144</v>
      </c>
      <c r="EO5">
        <v>145</v>
      </c>
      <c r="EP5">
        <v>146</v>
      </c>
      <c r="EQ5">
        <v>147</v>
      </c>
      <c r="ER5">
        <v>148</v>
      </c>
      <c r="ES5">
        <v>149</v>
      </c>
      <c r="ET5">
        <v>150</v>
      </c>
      <c r="EU5">
        <v>151</v>
      </c>
      <c r="EV5">
        <v>152</v>
      </c>
      <c r="EW5">
        <v>153</v>
      </c>
      <c r="EX5">
        <v>154</v>
      </c>
      <c r="EY5">
        <v>155</v>
      </c>
      <c r="EZ5">
        <v>156</v>
      </c>
      <c r="FA5">
        <v>157</v>
      </c>
      <c r="FB5">
        <v>158</v>
      </c>
      <c r="FC5">
        <v>159</v>
      </c>
      <c r="FD5">
        <v>160</v>
      </c>
      <c r="FE5">
        <v>161</v>
      </c>
      <c r="FF5">
        <v>162</v>
      </c>
      <c r="FG5">
        <v>163</v>
      </c>
      <c r="FH5">
        <v>164</v>
      </c>
      <c r="FI5">
        <v>165</v>
      </c>
      <c r="FJ5">
        <v>166</v>
      </c>
      <c r="FK5">
        <v>167</v>
      </c>
      <c r="FL5">
        <v>168</v>
      </c>
      <c r="FM5">
        <v>169</v>
      </c>
      <c r="FN5">
        <v>170</v>
      </c>
      <c r="FO5">
        <v>171</v>
      </c>
      <c r="FP5">
        <v>172</v>
      </c>
      <c r="FQ5">
        <v>173</v>
      </c>
      <c r="FR5">
        <v>174</v>
      </c>
      <c r="FS5">
        <v>175</v>
      </c>
      <c r="FT5">
        <v>176</v>
      </c>
      <c r="FU5">
        <v>177</v>
      </c>
      <c r="FV5">
        <v>178</v>
      </c>
      <c r="FW5">
        <v>179</v>
      </c>
      <c r="FX5">
        <v>180</v>
      </c>
      <c r="FY5">
        <v>181</v>
      </c>
      <c r="FZ5">
        <v>182</v>
      </c>
      <c r="GA5">
        <v>183</v>
      </c>
      <c r="GB5">
        <v>184</v>
      </c>
      <c r="GC5">
        <v>185</v>
      </c>
      <c r="GD5">
        <v>186</v>
      </c>
      <c r="GE5">
        <v>187</v>
      </c>
      <c r="GF5">
        <v>188</v>
      </c>
      <c r="GG5">
        <v>189</v>
      </c>
      <c r="GH5">
        <v>190</v>
      </c>
      <c r="GI5">
        <v>191</v>
      </c>
      <c r="GJ5">
        <v>192</v>
      </c>
      <c r="GK5">
        <v>193</v>
      </c>
      <c r="GL5">
        <v>194</v>
      </c>
      <c r="GM5">
        <v>195</v>
      </c>
      <c r="GN5">
        <v>196</v>
      </c>
      <c r="GO5">
        <v>197</v>
      </c>
      <c r="GP5">
        <v>198</v>
      </c>
      <c r="GQ5">
        <v>199</v>
      </c>
      <c r="GR5">
        <v>200</v>
      </c>
      <c r="GS5">
        <v>201</v>
      </c>
      <c r="GT5">
        <v>202</v>
      </c>
      <c r="GU5">
        <v>203</v>
      </c>
      <c r="GV5">
        <v>204</v>
      </c>
      <c r="GW5">
        <v>205</v>
      </c>
      <c r="GX5">
        <v>206</v>
      </c>
      <c r="GY5">
        <v>207</v>
      </c>
      <c r="GZ5">
        <v>208</v>
      </c>
      <c r="HA5">
        <v>209</v>
      </c>
      <c r="HB5">
        <v>210</v>
      </c>
      <c r="HC5">
        <v>211</v>
      </c>
      <c r="HD5">
        <v>212</v>
      </c>
      <c r="HE5">
        <v>213</v>
      </c>
      <c r="HF5">
        <v>214</v>
      </c>
      <c r="HG5">
        <v>215</v>
      </c>
      <c r="HH5">
        <v>216</v>
      </c>
      <c r="HI5">
        <v>217</v>
      </c>
      <c r="HJ5">
        <v>218</v>
      </c>
      <c r="HK5">
        <v>219</v>
      </c>
      <c r="HL5">
        <v>220</v>
      </c>
      <c r="HM5">
        <v>221</v>
      </c>
      <c r="HN5">
        <v>222</v>
      </c>
      <c r="HO5">
        <v>223</v>
      </c>
      <c r="HP5">
        <v>224</v>
      </c>
      <c r="HQ5">
        <v>225</v>
      </c>
      <c r="HR5">
        <v>226</v>
      </c>
      <c r="HS5">
        <v>227</v>
      </c>
      <c r="HT5">
        <v>228</v>
      </c>
      <c r="HU5">
        <v>229</v>
      </c>
      <c r="HV5">
        <v>230</v>
      </c>
      <c r="HW5">
        <v>231</v>
      </c>
      <c r="HX5">
        <v>232</v>
      </c>
      <c r="HY5">
        <v>233</v>
      </c>
      <c r="HZ5">
        <v>234</v>
      </c>
      <c r="IA5">
        <v>235</v>
      </c>
      <c r="IB5">
        <v>236</v>
      </c>
      <c r="IC5">
        <v>237</v>
      </c>
      <c r="ID5">
        <v>238</v>
      </c>
      <c r="IE5">
        <v>239</v>
      </c>
      <c r="IF5">
        <v>240</v>
      </c>
      <c r="IG5">
        <v>241</v>
      </c>
      <c r="IH5">
        <v>242</v>
      </c>
      <c r="II5">
        <v>243</v>
      </c>
      <c r="IJ5">
        <v>244</v>
      </c>
      <c r="IK5">
        <v>245</v>
      </c>
      <c r="IL5">
        <v>246</v>
      </c>
      <c r="IM5">
        <v>247</v>
      </c>
      <c r="IN5">
        <v>248</v>
      </c>
      <c r="IO5">
        <v>249</v>
      </c>
      <c r="IP5">
        <v>250</v>
      </c>
    </row>
    <row r="6" spans="1:250" ht="64.5" customHeight="1" x14ac:dyDescent="0.2">
      <c r="D6" s="270" t="s">
        <v>73</v>
      </c>
      <c r="E6" s="271" t="s">
        <v>106</v>
      </c>
      <c r="F6" s="271" t="s">
        <v>107</v>
      </c>
      <c r="G6" s="271" t="s">
        <v>108</v>
      </c>
      <c r="H6" s="271" t="s">
        <v>107</v>
      </c>
      <c r="I6" s="271" t="s">
        <v>106</v>
      </c>
      <c r="J6" s="271" t="s">
        <v>107</v>
      </c>
      <c r="K6" s="271" t="s">
        <v>109</v>
      </c>
      <c r="L6" s="271" t="s">
        <v>110</v>
      </c>
      <c r="M6" s="271" t="s">
        <v>111</v>
      </c>
      <c r="N6" s="271" t="s">
        <v>112</v>
      </c>
      <c r="O6" s="271" t="s">
        <v>113</v>
      </c>
      <c r="P6" s="271" t="s">
        <v>114</v>
      </c>
      <c r="Q6" s="271" t="s">
        <v>115</v>
      </c>
      <c r="R6" s="271" t="s">
        <v>116</v>
      </c>
      <c r="S6" s="271" t="s">
        <v>117</v>
      </c>
      <c r="T6" s="271" t="s">
        <v>118</v>
      </c>
      <c r="U6" s="271" t="s">
        <v>119</v>
      </c>
      <c r="V6" s="271" t="s">
        <v>120</v>
      </c>
      <c r="W6" s="271" t="s">
        <v>121</v>
      </c>
      <c r="X6" s="271" t="s">
        <v>122</v>
      </c>
      <c r="Y6" s="271" t="s">
        <v>123</v>
      </c>
      <c r="Z6" s="271" t="s">
        <v>124</v>
      </c>
      <c r="AA6" s="271" t="s">
        <v>125</v>
      </c>
      <c r="AB6" s="271" t="s">
        <v>126</v>
      </c>
      <c r="AC6" s="271" t="s">
        <v>127</v>
      </c>
      <c r="AD6" s="271" t="s">
        <v>128</v>
      </c>
      <c r="AE6" s="271" t="s">
        <v>129</v>
      </c>
      <c r="AF6" s="271" t="s">
        <v>130</v>
      </c>
      <c r="AG6" s="271" t="s">
        <v>131</v>
      </c>
      <c r="AH6" s="271" t="s">
        <v>132</v>
      </c>
      <c r="AI6" s="271" t="s">
        <v>133</v>
      </c>
      <c r="AJ6" s="271" t="s">
        <v>134</v>
      </c>
      <c r="AK6" s="271" t="s">
        <v>135</v>
      </c>
      <c r="AL6" s="271" t="s">
        <v>136</v>
      </c>
      <c r="AM6" s="271" t="s">
        <v>137</v>
      </c>
      <c r="AN6" s="271" t="s">
        <v>138</v>
      </c>
      <c r="AO6" s="271" t="s">
        <v>139</v>
      </c>
      <c r="AP6" s="271" t="s">
        <v>140</v>
      </c>
      <c r="AQ6" s="271" t="s">
        <v>141</v>
      </c>
      <c r="AR6" s="271" t="s">
        <v>142</v>
      </c>
      <c r="AS6" s="271" t="s">
        <v>143</v>
      </c>
      <c r="AT6" s="271" t="s">
        <v>144</v>
      </c>
      <c r="AU6" s="271" t="s">
        <v>145</v>
      </c>
      <c r="AV6" s="271" t="s">
        <v>146</v>
      </c>
      <c r="AW6" s="271" t="s">
        <v>147</v>
      </c>
      <c r="AX6" s="271" t="s">
        <v>148</v>
      </c>
      <c r="AY6" s="271" t="s">
        <v>149</v>
      </c>
      <c r="AZ6" s="271" t="s">
        <v>150</v>
      </c>
      <c r="BA6" s="271" t="s">
        <v>151</v>
      </c>
      <c r="BB6" s="271" t="s">
        <v>152</v>
      </c>
      <c r="BC6" s="271" t="s">
        <v>153</v>
      </c>
      <c r="BD6" s="271" t="s">
        <v>154</v>
      </c>
      <c r="BE6" s="271" t="s">
        <v>155</v>
      </c>
      <c r="BF6" s="271" t="s">
        <v>156</v>
      </c>
      <c r="BG6" s="271" t="s">
        <v>157</v>
      </c>
      <c r="BH6" s="271" t="s">
        <v>158</v>
      </c>
      <c r="BI6" s="271" t="s">
        <v>159</v>
      </c>
      <c r="BJ6" s="271" t="s">
        <v>160</v>
      </c>
      <c r="BK6" s="271" t="s">
        <v>161</v>
      </c>
      <c r="BL6" s="271" t="s">
        <v>162</v>
      </c>
      <c r="BM6" s="271" t="s">
        <v>163</v>
      </c>
      <c r="BN6" s="271" t="s">
        <v>164</v>
      </c>
      <c r="BO6" s="271" t="s">
        <v>165</v>
      </c>
      <c r="BP6" s="271" t="s">
        <v>166</v>
      </c>
      <c r="BQ6" s="271" t="s">
        <v>167</v>
      </c>
      <c r="BR6" s="271" t="s">
        <v>168</v>
      </c>
      <c r="BS6" s="271" t="s">
        <v>106</v>
      </c>
      <c r="BT6" s="271" t="s">
        <v>107</v>
      </c>
      <c r="BU6" s="271" t="s">
        <v>106</v>
      </c>
      <c r="BV6" s="271" t="s">
        <v>107</v>
      </c>
      <c r="BW6" s="271" t="s">
        <v>169</v>
      </c>
      <c r="BX6" s="271" t="s">
        <v>170</v>
      </c>
      <c r="BY6" s="271" t="s">
        <v>108</v>
      </c>
      <c r="BZ6" s="271" t="s">
        <v>107</v>
      </c>
      <c r="CA6" s="271" t="s">
        <v>171</v>
      </c>
      <c r="CB6" s="271" t="s">
        <v>172</v>
      </c>
      <c r="CC6" s="271" t="s">
        <v>173</v>
      </c>
      <c r="CD6" s="271" t="s">
        <v>174</v>
      </c>
      <c r="CE6" s="271" t="s">
        <v>175</v>
      </c>
      <c r="CF6" s="271" t="s">
        <v>176</v>
      </c>
      <c r="CG6" s="271" t="s">
        <v>106</v>
      </c>
      <c r="CH6" s="271" t="s">
        <v>107</v>
      </c>
      <c r="CI6" s="271" t="s">
        <v>177</v>
      </c>
      <c r="CJ6" s="271" t="s">
        <v>178</v>
      </c>
      <c r="CK6" s="271" t="s">
        <v>106</v>
      </c>
      <c r="CL6" s="271" t="s">
        <v>107</v>
      </c>
      <c r="CM6" s="271" t="s">
        <v>266</v>
      </c>
      <c r="CN6" s="271" t="s">
        <v>267</v>
      </c>
      <c r="CO6" s="271" t="s">
        <v>268</v>
      </c>
      <c r="CP6" s="271" t="s">
        <v>269</v>
      </c>
      <c r="CQ6" s="271" t="s">
        <v>106</v>
      </c>
      <c r="CR6" s="271" t="s">
        <v>107</v>
      </c>
      <c r="CS6" s="271" t="s">
        <v>106</v>
      </c>
      <c r="CT6" s="271" t="s">
        <v>107</v>
      </c>
      <c r="CU6" s="271" t="s">
        <v>106</v>
      </c>
      <c r="CV6" s="271" t="s">
        <v>107</v>
      </c>
      <c r="CW6" s="271" t="s">
        <v>106</v>
      </c>
      <c r="CX6" s="271" t="s">
        <v>107</v>
      </c>
      <c r="CY6" s="271" t="s">
        <v>108</v>
      </c>
      <c r="CZ6" s="271" t="s">
        <v>107</v>
      </c>
      <c r="DA6" s="271" t="s">
        <v>108</v>
      </c>
      <c r="DB6" s="271" t="s">
        <v>107</v>
      </c>
      <c r="DC6" s="271" t="s">
        <v>106</v>
      </c>
      <c r="DD6" s="271" t="s">
        <v>107</v>
      </c>
      <c r="DE6" s="271" t="s">
        <v>270</v>
      </c>
      <c r="DF6" s="271" t="s">
        <v>271</v>
      </c>
      <c r="DG6" s="271" t="s">
        <v>108</v>
      </c>
      <c r="DH6" s="271" t="s">
        <v>107</v>
      </c>
      <c r="DI6" s="271" t="s">
        <v>108</v>
      </c>
      <c r="DJ6" s="271" t="s">
        <v>107</v>
      </c>
      <c r="DK6" s="271" t="s">
        <v>108</v>
      </c>
      <c r="DL6" s="271" t="s">
        <v>107</v>
      </c>
      <c r="DM6" s="271" t="s">
        <v>272</v>
      </c>
      <c r="DN6" s="271" t="s">
        <v>273</v>
      </c>
      <c r="DO6" s="271" t="s">
        <v>274</v>
      </c>
      <c r="DP6" s="271" t="s">
        <v>275</v>
      </c>
      <c r="DQ6" s="271" t="s">
        <v>108</v>
      </c>
      <c r="DR6" s="271" t="s">
        <v>107</v>
      </c>
      <c r="DS6" s="271" t="s">
        <v>276</v>
      </c>
      <c r="DT6" s="271" t="s">
        <v>277</v>
      </c>
      <c r="DU6" s="271" t="s">
        <v>108</v>
      </c>
      <c r="DV6" s="271" t="s">
        <v>107</v>
      </c>
      <c r="DW6" s="271" t="s">
        <v>106</v>
      </c>
      <c r="DX6" s="271" t="s">
        <v>107</v>
      </c>
      <c r="DY6" s="271" t="s">
        <v>108</v>
      </c>
      <c r="DZ6" s="271" t="s">
        <v>107</v>
      </c>
      <c r="EA6" s="271" t="s">
        <v>108</v>
      </c>
      <c r="EB6" s="271" t="s">
        <v>107</v>
      </c>
      <c r="EC6" s="271" t="s">
        <v>108</v>
      </c>
      <c r="ED6" s="271" t="s">
        <v>107</v>
      </c>
      <c r="EE6" s="271" t="s">
        <v>106</v>
      </c>
      <c r="EF6" s="271" t="s">
        <v>107</v>
      </c>
      <c r="EG6" s="271" t="s">
        <v>108</v>
      </c>
      <c r="EH6" s="271" t="s">
        <v>107</v>
      </c>
      <c r="EI6" s="271" t="s">
        <v>108</v>
      </c>
      <c r="EJ6" s="271" t="s">
        <v>107</v>
      </c>
      <c r="EK6" s="271" t="s">
        <v>278</v>
      </c>
      <c r="EL6" s="271" t="s">
        <v>279</v>
      </c>
      <c r="EM6" s="271" t="s">
        <v>108</v>
      </c>
      <c r="EN6" s="271" t="s">
        <v>107</v>
      </c>
      <c r="EO6" s="271" t="s">
        <v>108</v>
      </c>
      <c r="EP6" s="271" t="s">
        <v>107</v>
      </c>
      <c r="EQ6" s="271" t="s">
        <v>108</v>
      </c>
      <c r="ER6" s="271" t="s">
        <v>107</v>
      </c>
      <c r="ES6" s="271" t="s">
        <v>108</v>
      </c>
      <c r="ET6" s="271" t="s">
        <v>107</v>
      </c>
      <c r="EU6" s="271" t="s">
        <v>106</v>
      </c>
      <c r="EV6" s="271" t="s">
        <v>107</v>
      </c>
      <c r="EW6" s="271" t="s">
        <v>278</v>
      </c>
      <c r="EX6" s="271" t="s">
        <v>279</v>
      </c>
      <c r="EY6" s="271" t="s">
        <v>108</v>
      </c>
      <c r="EZ6" s="271" t="s">
        <v>107</v>
      </c>
      <c r="FA6" s="271" t="s">
        <v>106</v>
      </c>
      <c r="FB6" s="271" t="s">
        <v>107</v>
      </c>
      <c r="FC6" s="271" t="s">
        <v>108</v>
      </c>
      <c r="FD6" s="271" t="s">
        <v>107</v>
      </c>
      <c r="FE6" s="271" t="s">
        <v>108</v>
      </c>
      <c r="FF6" s="271" t="s">
        <v>107</v>
      </c>
    </row>
    <row r="7" spans="1:250" ht="15" x14ac:dyDescent="0.25">
      <c r="A7" s="276">
        <v>7</v>
      </c>
      <c r="B7" s="277">
        <v>7</v>
      </c>
      <c r="C7" s="278">
        <v>7</v>
      </c>
      <c r="D7" s="272">
        <v>45280</v>
      </c>
      <c r="E7" s="282">
        <v>7201.2119000000002</v>
      </c>
      <c r="F7" s="282">
        <v>4698.2321000000002</v>
      </c>
      <c r="G7" s="282">
        <v>180.8314</v>
      </c>
      <c r="H7" s="282">
        <v>235.10130000000001</v>
      </c>
      <c r="I7" s="282">
        <v>2526.9081000000001</v>
      </c>
      <c r="J7" s="282">
        <v>0</v>
      </c>
      <c r="K7" s="282">
        <v>2787.5463</v>
      </c>
      <c r="L7" s="282">
        <v>1238.1985</v>
      </c>
      <c r="M7" s="282">
        <v>21996.412100000001</v>
      </c>
      <c r="N7" s="282">
        <v>5691.2420000000002</v>
      </c>
      <c r="O7" s="282"/>
      <c r="P7" s="282"/>
      <c r="Q7" s="282">
        <v>107.6309</v>
      </c>
      <c r="R7" s="282">
        <v>6.9621000000000004</v>
      </c>
      <c r="S7" s="282">
        <v>89.226699999999994</v>
      </c>
      <c r="T7" s="282">
        <v>52.023899999999998</v>
      </c>
      <c r="U7" s="282">
        <v>1357.2894999999553</v>
      </c>
      <c r="V7" s="282">
        <v>387.71559999976307</v>
      </c>
      <c r="W7" s="282">
        <v>19413.688499987125</v>
      </c>
      <c r="X7" s="282">
        <v>7650.4697000011802</v>
      </c>
      <c r="Y7" s="282">
        <v>3097.8841000013053</v>
      </c>
      <c r="Z7" s="282">
        <v>1217.3403999991715</v>
      </c>
      <c r="AA7" s="282">
        <v>14162.65340000391</v>
      </c>
      <c r="AB7" s="282">
        <v>4579.6204999983311</v>
      </c>
      <c r="AC7" s="282">
        <v>14072.623199999332</v>
      </c>
      <c r="AD7" s="282">
        <v>2863.7947000004351</v>
      </c>
      <c r="AE7" s="282">
        <v>12174.929299995303</v>
      </c>
      <c r="AF7" s="282">
        <v>5254.6330000013113</v>
      </c>
      <c r="AG7" s="282">
        <v>41018.284799993038</v>
      </c>
      <c r="AH7" s="282">
        <v>9015.9484999924898</v>
      </c>
      <c r="AI7" s="282">
        <v>16047.88560000062</v>
      </c>
      <c r="AJ7" s="282">
        <v>3847.8275999985635</v>
      </c>
      <c r="AK7" s="282">
        <v>6366.5443999990821</v>
      </c>
      <c r="AL7" s="282">
        <v>1168.0548999998719</v>
      </c>
      <c r="AM7" s="282">
        <v>6460.194399997592</v>
      </c>
      <c r="AN7" s="282">
        <v>3041.5379999987781</v>
      </c>
      <c r="AO7" s="282">
        <v>15511.46629999578</v>
      </c>
      <c r="AP7" s="282">
        <v>4021.5120999999344</v>
      </c>
      <c r="AQ7" s="282">
        <v>4554.8024000003934</v>
      </c>
      <c r="AR7" s="282">
        <v>4387.5112999975681</v>
      </c>
      <c r="AS7" s="282">
        <v>33661.515200018883</v>
      </c>
      <c r="AT7" s="282">
        <v>8901.1357000023127</v>
      </c>
      <c r="AU7" s="282">
        <v>21031.800799995661</v>
      </c>
      <c r="AV7" s="282">
        <v>4569.625199995935</v>
      </c>
      <c r="AW7" s="282">
        <v>1167.4473000001162</v>
      </c>
      <c r="AX7" s="282">
        <v>507.0409999997355</v>
      </c>
      <c r="AY7" s="282">
        <v>810.0187999997288</v>
      </c>
      <c r="AZ7" s="282">
        <v>74.504300000029616</v>
      </c>
      <c r="BA7" s="282">
        <v>9272.1933999955654</v>
      </c>
      <c r="BB7" s="282">
        <v>4449.9076000005007</v>
      </c>
      <c r="BC7" s="282">
        <v>3002.6248999983072</v>
      </c>
      <c r="BD7" s="282">
        <v>1961.6243999991566</v>
      </c>
      <c r="BE7" s="282">
        <v>6425.2057000026107</v>
      </c>
      <c r="BF7" s="282">
        <v>2151.3953999988735</v>
      </c>
      <c r="BG7" s="282">
        <v>25942.409299999475</v>
      </c>
      <c r="BH7" s="282">
        <v>7721.8514999970794</v>
      </c>
      <c r="BI7" s="282">
        <v>13977.394899994135</v>
      </c>
      <c r="BJ7" s="282">
        <v>3613.7492999993265</v>
      </c>
      <c r="BK7" s="282">
        <v>8909.7173999994993</v>
      </c>
      <c r="BL7" s="282">
        <v>2470.0716999992728</v>
      </c>
      <c r="BM7" s="282">
        <v>3881.9822000004351</v>
      </c>
      <c r="BN7" s="282">
        <v>1222.9204999990761</v>
      </c>
      <c r="BO7" s="282">
        <v>11575.33750000596</v>
      </c>
      <c r="BP7" s="282">
        <v>5712.6599000021815</v>
      </c>
      <c r="BQ7" s="282">
        <v>1286.443</v>
      </c>
      <c r="BR7" s="282">
        <v>403.53550000000001</v>
      </c>
      <c r="BS7" s="282">
        <v>7397.5177999999996</v>
      </c>
      <c r="BT7" s="282">
        <v>1748.8064999999999</v>
      </c>
      <c r="BU7" s="282">
        <v>9818.1785</v>
      </c>
      <c r="BV7" s="282">
        <v>2813.7752999999998</v>
      </c>
      <c r="BW7" s="282">
        <v>16026.0918</v>
      </c>
      <c r="BX7" s="282">
        <v>5762.4672</v>
      </c>
      <c r="BY7" s="282">
        <v>4807.9094999999998</v>
      </c>
      <c r="BZ7" s="282">
        <v>1216.5351000000001</v>
      </c>
      <c r="CA7" s="282">
        <v>139.33969999999999</v>
      </c>
      <c r="CB7" s="282">
        <v>92.287499999999994</v>
      </c>
      <c r="CC7" s="282">
        <v>9332.7646999999997</v>
      </c>
      <c r="CD7" s="282">
        <v>4193.5977999999996</v>
      </c>
      <c r="CE7" s="282">
        <v>13872.904699999999</v>
      </c>
      <c r="CF7" s="282">
        <v>2511.3119999999999</v>
      </c>
      <c r="CG7" s="282">
        <v>22473.0825</v>
      </c>
      <c r="CH7" s="282">
        <v>6917.2758000000003</v>
      </c>
      <c r="CI7" s="282">
        <v>5018.6107000000002</v>
      </c>
      <c r="CJ7" s="282">
        <v>1288.9911</v>
      </c>
      <c r="CK7" s="282">
        <v>202.40479999999999</v>
      </c>
      <c r="CL7" s="282">
        <v>292.76690000000002</v>
      </c>
      <c r="CM7" s="282">
        <v>7616.5086000000001</v>
      </c>
      <c r="CN7" s="282">
        <v>2342.9773</v>
      </c>
      <c r="CO7" s="282">
        <v>1244.4233999999999</v>
      </c>
      <c r="CP7" s="282">
        <v>828.30520000000001</v>
      </c>
      <c r="CQ7" s="282">
        <v>3419.2806</v>
      </c>
      <c r="CR7" s="282">
        <v>744.83410000000003</v>
      </c>
      <c r="CS7" s="282">
        <v>3163.8204999999998</v>
      </c>
      <c r="CT7" s="282">
        <v>539.21079999999995</v>
      </c>
      <c r="CU7" s="282">
        <v>965.63739999999996</v>
      </c>
      <c r="CV7" s="282">
        <v>333.38580000000002</v>
      </c>
      <c r="CW7" s="282">
        <v>3838.2444</v>
      </c>
      <c r="CX7" s="282">
        <v>750.72969999999998</v>
      </c>
      <c r="CY7" s="282">
        <v>2179.3905</v>
      </c>
      <c r="CZ7" s="282">
        <v>153.66040000000001</v>
      </c>
      <c r="DA7" s="282">
        <v>442.238</v>
      </c>
      <c r="DB7" s="282">
        <v>154.4367</v>
      </c>
      <c r="DC7" s="282">
        <v>13695.2826</v>
      </c>
      <c r="DD7" s="282">
        <v>1461.4987000000001</v>
      </c>
      <c r="DE7" s="282">
        <v>6444.9946</v>
      </c>
      <c r="DF7" s="282">
        <v>1427.4704999999999</v>
      </c>
      <c r="DG7" s="282">
        <v>2890.5785000000001</v>
      </c>
      <c r="DH7" s="282">
        <v>4513.7566999999999</v>
      </c>
      <c r="DI7" s="282">
        <v>1864.2589</v>
      </c>
      <c r="DJ7" s="282">
        <v>1448.4758999999999</v>
      </c>
      <c r="DK7" s="282">
        <v>4026.2743999999998</v>
      </c>
      <c r="DL7" s="282">
        <v>2042.2744</v>
      </c>
      <c r="DM7" s="282">
        <v>5659.9242999999997</v>
      </c>
      <c r="DN7" s="282">
        <v>2271.3171000000002</v>
      </c>
      <c r="DO7" s="282">
        <v>7907.4059999999999</v>
      </c>
      <c r="DP7" s="282">
        <v>642.92679999999996</v>
      </c>
      <c r="DQ7" s="282"/>
      <c r="DR7" s="282"/>
      <c r="DS7" s="282"/>
      <c r="DT7" s="282"/>
      <c r="DU7" s="282">
        <v>16.776</v>
      </c>
      <c r="DV7" s="282">
        <v>4.2137000000000002</v>
      </c>
      <c r="DW7" s="282"/>
      <c r="DX7" s="282"/>
      <c r="DY7" s="282">
        <v>874.18669999999997</v>
      </c>
      <c r="DZ7" s="282">
        <v>65.213899999999995</v>
      </c>
      <c r="EA7" s="282">
        <v>402.78919999999999</v>
      </c>
      <c r="EB7" s="282">
        <v>50.720300000000002</v>
      </c>
      <c r="EC7" s="282">
        <v>685.47820000000002</v>
      </c>
      <c r="ED7" s="282">
        <v>156.34309999999999</v>
      </c>
      <c r="EE7" s="282">
        <v>454.73200000000003</v>
      </c>
      <c r="EF7" s="282">
        <v>188.9085</v>
      </c>
      <c r="EG7" s="282">
        <v>1788.0816</v>
      </c>
      <c r="EH7" s="282">
        <v>1182.443</v>
      </c>
      <c r="EI7" s="282">
        <v>658.09640000000002</v>
      </c>
      <c r="EJ7" s="282">
        <v>95.546899999999994</v>
      </c>
      <c r="EK7" s="282">
        <v>359.59199999999998</v>
      </c>
      <c r="EL7" s="282">
        <v>0</v>
      </c>
      <c r="EM7" s="282">
        <v>3698.3006999999998</v>
      </c>
      <c r="EN7" s="282">
        <v>726.82820000000004</v>
      </c>
      <c r="EO7" s="282">
        <v>849.44029999999998</v>
      </c>
      <c r="EP7" s="282">
        <v>553.06659999999999</v>
      </c>
      <c r="EQ7" s="282">
        <v>998.86239999999998</v>
      </c>
      <c r="ER7" s="282">
        <v>0</v>
      </c>
      <c r="ES7" s="282"/>
      <c r="ET7" s="282"/>
      <c r="EU7" s="282">
        <v>167.69149999999999</v>
      </c>
      <c r="EV7" s="282">
        <v>35.4634</v>
      </c>
      <c r="EW7" s="282"/>
      <c r="EX7" s="282"/>
      <c r="EY7" s="282">
        <v>21.9023</v>
      </c>
      <c r="EZ7" s="282">
        <v>158.05959999999999</v>
      </c>
      <c r="FA7" s="282">
        <v>302.0197</v>
      </c>
      <c r="FB7" s="282">
        <v>245.62260000000001</v>
      </c>
      <c r="FC7" s="282">
        <v>1202.6811</v>
      </c>
      <c r="FD7" s="282">
        <v>304.90839999999997</v>
      </c>
      <c r="FE7" s="282">
        <v>154.29810000000001</v>
      </c>
      <c r="FF7" s="282">
        <v>162.7405</v>
      </c>
    </row>
    <row r="8" spans="1:250" ht="15" x14ac:dyDescent="0.25">
      <c r="A8" s="276">
        <v>8</v>
      </c>
      <c r="B8" s="277">
        <v>9</v>
      </c>
      <c r="C8" s="278">
        <v>9</v>
      </c>
      <c r="D8" s="272">
        <v>45280.020833333336</v>
      </c>
      <c r="E8" s="282">
        <v>7201.2480999999998</v>
      </c>
      <c r="F8" s="282">
        <v>4698.2393000000002</v>
      </c>
      <c r="G8" s="282">
        <v>180.8314</v>
      </c>
      <c r="H8" s="282">
        <v>235.10130000000001</v>
      </c>
      <c r="I8" s="282">
        <v>2527.1860000000001</v>
      </c>
      <c r="J8" s="282">
        <v>0</v>
      </c>
      <c r="K8" s="282">
        <v>2787.6134999999999</v>
      </c>
      <c r="L8" s="282">
        <v>1238.2056</v>
      </c>
      <c r="M8" s="282">
        <v>21996.624899999999</v>
      </c>
      <c r="N8" s="282">
        <v>5691.2655999999997</v>
      </c>
      <c r="O8" s="282"/>
      <c r="P8" s="282"/>
      <c r="Q8" s="282">
        <v>107.6309</v>
      </c>
      <c r="R8" s="282">
        <v>6.9621000000000004</v>
      </c>
      <c r="S8" s="282">
        <v>89.226699999999994</v>
      </c>
      <c r="T8" s="282">
        <v>52.023899999999998</v>
      </c>
      <c r="U8" s="282">
        <v>1357.41279999996</v>
      </c>
      <c r="V8" s="282">
        <v>387.73339999976298</v>
      </c>
      <c r="W8" s="282">
        <v>19413.823599987099</v>
      </c>
      <c r="X8" s="282">
        <v>7650.4914000011804</v>
      </c>
      <c r="Y8" s="282">
        <v>3097.8962000013098</v>
      </c>
      <c r="Z8" s="282">
        <v>1217.3447999991699</v>
      </c>
      <c r="AA8" s="282">
        <v>14162.7193333372</v>
      </c>
      <c r="AB8" s="282">
        <v>4579.6298999983301</v>
      </c>
      <c r="AC8" s="282">
        <v>14072.8152999993</v>
      </c>
      <c r="AD8" s="282">
        <v>2863.8112000004398</v>
      </c>
      <c r="AE8" s="282">
        <v>12174.9903999953</v>
      </c>
      <c r="AF8" s="282">
        <v>5254.6365000013102</v>
      </c>
      <c r="AG8" s="282">
        <v>41018.442699993</v>
      </c>
      <c r="AH8" s="282">
        <v>9015.9672999924896</v>
      </c>
      <c r="AI8" s="282">
        <v>16048.000900000599</v>
      </c>
      <c r="AJ8" s="282">
        <v>3847.8393999985601</v>
      </c>
      <c r="AK8" s="282">
        <v>6366.6757999990796</v>
      </c>
      <c r="AL8" s="282">
        <v>1168.0628999998701</v>
      </c>
      <c r="AM8" s="282">
        <v>6460.3474999975897</v>
      </c>
      <c r="AN8" s="282">
        <v>3041.5945999987798</v>
      </c>
      <c r="AO8" s="282">
        <v>15511.559299995801</v>
      </c>
      <c r="AP8" s="282">
        <v>4021.5247999999301</v>
      </c>
      <c r="AQ8" s="282">
        <v>4554.8420000003898</v>
      </c>
      <c r="AR8" s="282">
        <v>4387.5415999975703</v>
      </c>
      <c r="AS8" s="282">
        <v>33661.814400018899</v>
      </c>
      <c r="AT8" s="282">
        <v>8901.1669000023103</v>
      </c>
      <c r="AU8" s="282">
        <v>21031.800799995701</v>
      </c>
      <c r="AV8" s="282">
        <v>4569.6251999959304</v>
      </c>
      <c r="AW8" s="282">
        <v>1167.61630000012</v>
      </c>
      <c r="AX8" s="282">
        <v>507.06579999973599</v>
      </c>
      <c r="AY8" s="282">
        <v>810.06549999972901</v>
      </c>
      <c r="AZ8" s="282">
        <v>74.507200000029599</v>
      </c>
      <c r="BA8" s="282">
        <v>9272.2880999955705</v>
      </c>
      <c r="BB8" s="282">
        <v>4449.9331000005004</v>
      </c>
      <c r="BC8" s="282">
        <v>3002.7101999983101</v>
      </c>
      <c r="BD8" s="282">
        <v>1961.6566999991601</v>
      </c>
      <c r="BE8" s="282">
        <v>6425.2775000026104</v>
      </c>
      <c r="BF8" s="282">
        <v>2151.4043999988698</v>
      </c>
      <c r="BG8" s="282">
        <v>25942.5217999995</v>
      </c>
      <c r="BH8" s="282">
        <v>7721.86439999708</v>
      </c>
      <c r="BI8" s="282">
        <v>13977.4681999941</v>
      </c>
      <c r="BJ8" s="282">
        <v>3613.75799999933</v>
      </c>
      <c r="BK8" s="282">
        <v>8909.7809999995006</v>
      </c>
      <c r="BL8" s="282">
        <v>2470.0833999992701</v>
      </c>
      <c r="BM8" s="282">
        <v>3882.0402000004401</v>
      </c>
      <c r="BN8" s="282">
        <v>1222.9254999990801</v>
      </c>
      <c r="BO8" s="282">
        <v>11575.456100006</v>
      </c>
      <c r="BP8" s="282">
        <v>5712.6817000021802</v>
      </c>
      <c r="BQ8" s="282">
        <v>1286.4503999999999</v>
      </c>
      <c r="BR8" s="282">
        <v>403.53640000000001</v>
      </c>
      <c r="BS8" s="282">
        <v>7397.6605</v>
      </c>
      <c r="BT8" s="282">
        <v>1748.8226999999999</v>
      </c>
      <c r="BU8" s="282">
        <v>9818.3726999999999</v>
      </c>
      <c r="BV8" s="282">
        <v>2813.8013000000001</v>
      </c>
      <c r="BW8" s="282">
        <v>16026.1572</v>
      </c>
      <c r="BX8" s="282">
        <v>5762.4726000000001</v>
      </c>
      <c r="BY8" s="282">
        <v>4808.0564000000004</v>
      </c>
      <c r="BZ8" s="282">
        <v>1216.5530000000001</v>
      </c>
      <c r="CA8" s="282">
        <v>139.34010000000001</v>
      </c>
      <c r="CB8" s="282">
        <v>92.287800000000004</v>
      </c>
      <c r="CC8" s="282">
        <v>9332.8024999999998</v>
      </c>
      <c r="CD8" s="282">
        <v>4193.6090000000004</v>
      </c>
      <c r="CE8" s="282">
        <v>13873.050999999999</v>
      </c>
      <c r="CF8" s="282">
        <v>2511.3253</v>
      </c>
      <c r="CG8" s="282">
        <v>22473.300500000001</v>
      </c>
      <c r="CH8" s="282">
        <v>6917.3041999999996</v>
      </c>
      <c r="CI8" s="282">
        <v>5018.6107000000002</v>
      </c>
      <c r="CJ8" s="282">
        <v>1288.9911</v>
      </c>
      <c r="CK8" s="282">
        <v>202.41739999999999</v>
      </c>
      <c r="CL8" s="282">
        <v>292.77190000000002</v>
      </c>
      <c r="CM8" s="282">
        <v>7616.5087999999996</v>
      </c>
      <c r="CN8" s="282">
        <v>2342.9774000000002</v>
      </c>
      <c r="CO8" s="282">
        <v>1244.4233999999999</v>
      </c>
      <c r="CP8" s="282">
        <v>828.30520000000001</v>
      </c>
      <c r="CQ8" s="282">
        <v>3419.3878</v>
      </c>
      <c r="CR8" s="282">
        <v>744.85389999999995</v>
      </c>
      <c r="CS8" s="282">
        <v>3163.8204999999998</v>
      </c>
      <c r="CT8" s="282">
        <v>539.21079999999995</v>
      </c>
      <c r="CU8" s="282">
        <v>965.63810000000001</v>
      </c>
      <c r="CV8" s="282">
        <v>333.38810000000001</v>
      </c>
      <c r="CW8" s="282">
        <v>3838.4009000000001</v>
      </c>
      <c r="CX8" s="282">
        <v>750.74279999999999</v>
      </c>
      <c r="CY8" s="282">
        <v>2179.5497</v>
      </c>
      <c r="CZ8" s="282">
        <v>153.66749999999999</v>
      </c>
      <c r="DA8" s="282">
        <v>442.25369999999998</v>
      </c>
      <c r="DB8" s="282">
        <v>154.4383</v>
      </c>
      <c r="DC8" s="282">
        <v>13695.4684</v>
      </c>
      <c r="DD8" s="282">
        <v>1461.5103999999999</v>
      </c>
      <c r="DE8" s="282">
        <v>6445.0200999999997</v>
      </c>
      <c r="DF8" s="282">
        <v>1427.4718</v>
      </c>
      <c r="DG8" s="282">
        <v>2890.6664999999998</v>
      </c>
      <c r="DH8" s="282">
        <v>4513.8014000000003</v>
      </c>
      <c r="DI8" s="282">
        <v>1864.3172999999999</v>
      </c>
      <c r="DJ8" s="282">
        <v>1448.509</v>
      </c>
      <c r="DK8" s="282">
        <v>4026.3226</v>
      </c>
      <c r="DL8" s="282">
        <v>2042.2792999999999</v>
      </c>
      <c r="DM8" s="282">
        <v>5659.9939000000004</v>
      </c>
      <c r="DN8" s="282">
        <v>2271.3305</v>
      </c>
      <c r="DO8" s="282">
        <v>7907.7160000000003</v>
      </c>
      <c r="DP8" s="282">
        <v>642.94529999999997</v>
      </c>
      <c r="DQ8" s="282"/>
      <c r="DR8" s="282"/>
      <c r="DS8" s="282"/>
      <c r="DT8" s="282"/>
      <c r="DU8" s="282">
        <v>16.776</v>
      </c>
      <c r="DV8" s="282">
        <v>4.2137000000000002</v>
      </c>
      <c r="DW8" s="282"/>
      <c r="DX8" s="282"/>
      <c r="DY8" s="282">
        <v>874.23990000000003</v>
      </c>
      <c r="DZ8" s="282">
        <v>65.220399999999998</v>
      </c>
      <c r="EA8" s="282"/>
      <c r="EB8" s="282"/>
      <c r="EC8" s="282">
        <v>685.50980000000004</v>
      </c>
      <c r="ED8" s="282">
        <v>156.34870000000001</v>
      </c>
      <c r="EE8" s="282">
        <v>454.76710000000003</v>
      </c>
      <c r="EF8" s="282">
        <v>188.91650000000001</v>
      </c>
      <c r="EG8" s="282">
        <v>1788.0816</v>
      </c>
      <c r="EH8" s="282">
        <v>1182.443</v>
      </c>
      <c r="EI8" s="282">
        <v>658.09640000000002</v>
      </c>
      <c r="EJ8" s="282">
        <v>95.546899999999994</v>
      </c>
      <c r="EK8" s="282">
        <v>359.59199999999998</v>
      </c>
      <c r="EL8" s="282">
        <v>0</v>
      </c>
      <c r="EM8" s="282">
        <v>3698.3006999999998</v>
      </c>
      <c r="EN8" s="282">
        <v>726.82820000000004</v>
      </c>
      <c r="EO8" s="282">
        <v>849.44029999999998</v>
      </c>
      <c r="EP8" s="282">
        <v>553.06659999999999</v>
      </c>
      <c r="EQ8" s="282">
        <v>998.92200000000003</v>
      </c>
      <c r="ER8" s="282">
        <v>0</v>
      </c>
      <c r="ES8" s="282"/>
      <c r="ET8" s="282"/>
      <c r="EU8" s="282">
        <v>167.69149999999999</v>
      </c>
      <c r="EV8" s="282">
        <v>35.4634</v>
      </c>
      <c r="EW8" s="282"/>
      <c r="EX8" s="282"/>
      <c r="EY8" s="282">
        <v>21.9023</v>
      </c>
      <c r="EZ8" s="282">
        <v>158.05959999999999</v>
      </c>
      <c r="FA8" s="282">
        <v>302.03059999999999</v>
      </c>
      <c r="FB8" s="282">
        <v>245.62389999999999</v>
      </c>
      <c r="FC8" s="282">
        <v>1202.6963000000001</v>
      </c>
      <c r="FD8" s="282">
        <v>304.91030000000001</v>
      </c>
      <c r="FE8" s="282">
        <v>154.30549999999999</v>
      </c>
      <c r="FF8" s="282">
        <v>162.74100000000001</v>
      </c>
    </row>
    <row r="9" spans="1:250" ht="15" x14ac:dyDescent="0.25">
      <c r="A9" s="276">
        <v>9</v>
      </c>
      <c r="B9" s="277">
        <v>11</v>
      </c>
      <c r="C9" s="278">
        <v>11</v>
      </c>
      <c r="D9" s="272">
        <v>45280.041666666664</v>
      </c>
      <c r="E9" s="282">
        <v>7201.2839999999997</v>
      </c>
      <c r="F9" s="282">
        <v>4698.2464</v>
      </c>
      <c r="G9" s="282">
        <v>180.8314</v>
      </c>
      <c r="H9" s="282">
        <v>235.10130000000001</v>
      </c>
      <c r="I9" s="282">
        <v>2527.4713000000002</v>
      </c>
      <c r="J9" s="282">
        <v>0</v>
      </c>
      <c r="K9" s="282">
        <v>2787.6842000000001</v>
      </c>
      <c r="L9" s="282">
        <v>1238.2137</v>
      </c>
      <c r="M9" s="282">
        <v>21996.835299999999</v>
      </c>
      <c r="N9" s="282">
        <v>5691.2912999999999</v>
      </c>
      <c r="O9" s="282"/>
      <c r="P9" s="282"/>
      <c r="Q9" s="282">
        <v>107.6309</v>
      </c>
      <c r="R9" s="282">
        <v>6.9621000000000004</v>
      </c>
      <c r="S9" s="282">
        <v>89.226699999999994</v>
      </c>
      <c r="T9" s="282">
        <v>52.023899999999998</v>
      </c>
      <c r="U9" s="282">
        <v>1357.5266999999601</v>
      </c>
      <c r="V9" s="282">
        <v>387.75059999976298</v>
      </c>
      <c r="W9" s="282">
        <v>19413.959199987101</v>
      </c>
      <c r="X9" s="282">
        <v>7650.5124000011801</v>
      </c>
      <c r="Y9" s="282">
        <v>3097.9081000013098</v>
      </c>
      <c r="Z9" s="282">
        <v>1217.3492999991699</v>
      </c>
      <c r="AA9" s="282">
        <v>14162.784600003901</v>
      </c>
      <c r="AB9" s="282">
        <v>4579.6392333316599</v>
      </c>
      <c r="AC9" s="282">
        <v>14073.0063999993</v>
      </c>
      <c r="AD9" s="282">
        <v>2863.8263000004399</v>
      </c>
      <c r="AE9" s="282">
        <v>12175.050799995301</v>
      </c>
      <c r="AF9" s="282">
        <v>5254.6397000013103</v>
      </c>
      <c r="AG9" s="282">
        <v>41018.592599992997</v>
      </c>
      <c r="AH9" s="282">
        <v>9015.9852999924897</v>
      </c>
      <c r="AI9" s="282">
        <v>16048.1107000006</v>
      </c>
      <c r="AJ9" s="282">
        <v>3847.85079999856</v>
      </c>
      <c r="AK9" s="282">
        <v>6366.8067999990799</v>
      </c>
      <c r="AL9" s="282">
        <v>1168.0709999998701</v>
      </c>
      <c r="AM9" s="282">
        <v>6460.4976999975897</v>
      </c>
      <c r="AN9" s="282">
        <v>3041.6502999987802</v>
      </c>
      <c r="AO9" s="282">
        <v>15511.6485999958</v>
      </c>
      <c r="AP9" s="282">
        <v>4021.53799999993</v>
      </c>
      <c r="AQ9" s="282">
        <v>4554.8809000003903</v>
      </c>
      <c r="AR9" s="282">
        <v>4387.5718999975697</v>
      </c>
      <c r="AS9" s="282">
        <v>33662.108800018897</v>
      </c>
      <c r="AT9" s="282">
        <v>8901.1975000023103</v>
      </c>
      <c r="AU9" s="282">
        <v>21031.800799995701</v>
      </c>
      <c r="AV9" s="282">
        <v>4569.6251999959304</v>
      </c>
      <c r="AW9" s="282">
        <v>1167.7813000001199</v>
      </c>
      <c r="AX9" s="282">
        <v>507.09119999973598</v>
      </c>
      <c r="AY9" s="282">
        <v>810.11119999972902</v>
      </c>
      <c r="AZ9" s="282">
        <v>74.510000000029606</v>
      </c>
      <c r="BA9" s="282">
        <v>9272.3495999955594</v>
      </c>
      <c r="BB9" s="282">
        <v>4449.9420000005002</v>
      </c>
      <c r="BC9" s="282">
        <v>3002.7945999983099</v>
      </c>
      <c r="BD9" s="282">
        <v>1961.68889999916</v>
      </c>
      <c r="BE9" s="282">
        <v>6425.3504000026096</v>
      </c>
      <c r="BF9" s="282">
        <v>2151.4130999988702</v>
      </c>
      <c r="BG9" s="282">
        <v>25942.633199999502</v>
      </c>
      <c r="BH9" s="282">
        <v>7721.8764999970799</v>
      </c>
      <c r="BI9" s="282">
        <v>13977.5366999941</v>
      </c>
      <c r="BJ9" s="282">
        <v>3613.76589999933</v>
      </c>
      <c r="BK9" s="282">
        <v>8909.8428999994994</v>
      </c>
      <c r="BL9" s="282">
        <v>2470.09369999927</v>
      </c>
      <c r="BM9" s="282">
        <v>3882.0984000004401</v>
      </c>
      <c r="BN9" s="282">
        <v>1222.9301999990801</v>
      </c>
      <c r="BO9" s="282">
        <v>11575.569000006</v>
      </c>
      <c r="BP9" s="282">
        <v>5712.7008000021797</v>
      </c>
      <c r="BQ9" s="282">
        <v>1286.4575</v>
      </c>
      <c r="BR9" s="282">
        <v>403.53730000000002</v>
      </c>
      <c r="BS9" s="282">
        <v>7397.7950000000001</v>
      </c>
      <c r="BT9" s="282">
        <v>1748.8377</v>
      </c>
      <c r="BU9" s="282">
        <v>9818.5619999999999</v>
      </c>
      <c r="BV9" s="282">
        <v>2813.8262</v>
      </c>
      <c r="BW9" s="282">
        <v>16026.225700000001</v>
      </c>
      <c r="BX9" s="282">
        <v>5762.4780000000001</v>
      </c>
      <c r="BY9" s="282">
        <v>4808.2052999999996</v>
      </c>
      <c r="BZ9" s="282">
        <v>1216.5712000000001</v>
      </c>
      <c r="CA9" s="282">
        <v>139.34039999999999</v>
      </c>
      <c r="CB9" s="282">
        <v>92.2881</v>
      </c>
      <c r="CC9" s="282">
        <v>9332.8407999999999</v>
      </c>
      <c r="CD9" s="282">
        <v>4193.6202999999996</v>
      </c>
      <c r="CE9" s="282">
        <v>13873.195</v>
      </c>
      <c r="CF9" s="282">
        <v>2511.3384999999998</v>
      </c>
      <c r="CG9" s="282">
        <v>22473.515100000001</v>
      </c>
      <c r="CH9" s="282">
        <v>6917.3320000000003</v>
      </c>
      <c r="CI9" s="282">
        <v>5018.6107000000002</v>
      </c>
      <c r="CJ9" s="282">
        <v>1288.9911</v>
      </c>
      <c r="CK9" s="282">
        <v>202.42959999999999</v>
      </c>
      <c r="CL9" s="282">
        <v>292.77609999999999</v>
      </c>
      <c r="CM9" s="282">
        <v>7616.509</v>
      </c>
      <c r="CN9" s="282">
        <v>2342.9775</v>
      </c>
      <c r="CO9" s="282">
        <v>1244.4233999999999</v>
      </c>
      <c r="CP9" s="282">
        <v>828.30520000000001</v>
      </c>
      <c r="CQ9" s="282">
        <v>3419.4778000000001</v>
      </c>
      <c r="CR9" s="282">
        <v>744.87379999999996</v>
      </c>
      <c r="CS9" s="282">
        <v>3163.8204999999998</v>
      </c>
      <c r="CT9" s="282">
        <v>539.21079999999995</v>
      </c>
      <c r="CU9" s="282">
        <v>965.63879999999995</v>
      </c>
      <c r="CV9" s="282">
        <v>333.3904</v>
      </c>
      <c r="CW9" s="282">
        <v>3838.5619000000002</v>
      </c>
      <c r="CX9" s="282">
        <v>750.75599999999997</v>
      </c>
      <c r="CY9" s="282">
        <v>2179.7067000000002</v>
      </c>
      <c r="CZ9" s="282">
        <v>153.67500000000001</v>
      </c>
      <c r="DA9" s="282">
        <v>442.26870000000002</v>
      </c>
      <c r="DB9" s="282">
        <v>154.4401</v>
      </c>
      <c r="DC9" s="282">
        <v>13695.6515</v>
      </c>
      <c r="DD9" s="282">
        <v>1461.5224000000001</v>
      </c>
      <c r="DE9" s="282">
        <v>6445.0406000000003</v>
      </c>
      <c r="DF9" s="282">
        <v>1427.4728</v>
      </c>
      <c r="DG9" s="282">
        <v>2890.7415000000001</v>
      </c>
      <c r="DH9" s="282">
        <v>4513.8459000000003</v>
      </c>
      <c r="DI9" s="282">
        <v>1864.3286000000001</v>
      </c>
      <c r="DJ9" s="282">
        <v>1448.5171</v>
      </c>
      <c r="DK9" s="282">
        <v>4026.3724999999999</v>
      </c>
      <c r="DL9" s="282">
        <v>2042.2827</v>
      </c>
      <c r="DM9" s="282">
        <v>5660.0591000000004</v>
      </c>
      <c r="DN9" s="282">
        <v>2271.3436999999999</v>
      </c>
      <c r="DO9" s="282">
        <v>7908.0213000000003</v>
      </c>
      <c r="DP9" s="282">
        <v>642.96159999999998</v>
      </c>
      <c r="DQ9" s="282"/>
      <c r="DR9" s="282"/>
      <c r="DS9" s="282"/>
      <c r="DT9" s="282"/>
      <c r="DU9" s="282">
        <v>16.776</v>
      </c>
      <c r="DV9" s="282">
        <v>4.2137000000000002</v>
      </c>
      <c r="DW9" s="282"/>
      <c r="DX9" s="282"/>
      <c r="DY9" s="282">
        <v>874.29269999999997</v>
      </c>
      <c r="DZ9" s="282">
        <v>65.226799999999997</v>
      </c>
      <c r="EA9" s="282"/>
      <c r="EB9" s="282"/>
      <c r="EC9" s="282">
        <v>685.53899999999999</v>
      </c>
      <c r="ED9" s="282">
        <v>156.35380000000001</v>
      </c>
      <c r="EE9" s="282">
        <v>454.80250000000001</v>
      </c>
      <c r="EF9" s="282">
        <v>188.9246</v>
      </c>
      <c r="EG9" s="282">
        <v>1788.0816</v>
      </c>
      <c r="EH9" s="282">
        <v>1182.443</v>
      </c>
      <c r="EI9" s="282">
        <v>658.09640000000002</v>
      </c>
      <c r="EJ9" s="282">
        <v>95.546899999999994</v>
      </c>
      <c r="EK9" s="282">
        <v>359.59199999999998</v>
      </c>
      <c r="EL9" s="282">
        <v>0</v>
      </c>
      <c r="EM9" s="282">
        <v>3698.3006999999998</v>
      </c>
      <c r="EN9" s="282">
        <v>726.82820000000004</v>
      </c>
      <c r="EO9" s="282">
        <v>849.44029999999998</v>
      </c>
      <c r="EP9" s="282">
        <v>553.06659999999999</v>
      </c>
      <c r="EQ9" s="282">
        <v>998.98239999999998</v>
      </c>
      <c r="ER9" s="282">
        <v>0</v>
      </c>
      <c r="ES9" s="282"/>
      <c r="ET9" s="282"/>
      <c r="EU9" s="282">
        <v>167.69149999999999</v>
      </c>
      <c r="EV9" s="282">
        <v>35.4634</v>
      </c>
      <c r="EW9" s="282"/>
      <c r="EX9" s="282"/>
      <c r="EY9" s="282">
        <v>21.9023</v>
      </c>
      <c r="EZ9" s="282">
        <v>158.05959999999999</v>
      </c>
      <c r="FA9" s="282">
        <v>302.04140000000001</v>
      </c>
      <c r="FB9" s="282">
        <v>245.62520000000001</v>
      </c>
      <c r="FC9" s="282">
        <v>1202.7112999999999</v>
      </c>
      <c r="FD9" s="282">
        <v>304.91219999999998</v>
      </c>
      <c r="FE9" s="282">
        <v>154.31309999999999</v>
      </c>
      <c r="FF9" s="282">
        <v>162.7415</v>
      </c>
    </row>
    <row r="10" spans="1:250" ht="15" x14ac:dyDescent="0.25">
      <c r="A10" s="276">
        <v>10</v>
      </c>
      <c r="B10" s="277">
        <v>13</v>
      </c>
      <c r="C10" s="278">
        <v>13</v>
      </c>
      <c r="D10" s="272">
        <v>45280.0625</v>
      </c>
      <c r="E10" s="282">
        <v>7201.32</v>
      </c>
      <c r="F10" s="282">
        <v>4698.2532000000001</v>
      </c>
      <c r="G10" s="282">
        <v>180.8314</v>
      </c>
      <c r="H10" s="282">
        <v>235.10130000000001</v>
      </c>
      <c r="I10" s="282">
        <v>2527.7552000000001</v>
      </c>
      <c r="J10" s="282">
        <v>0</v>
      </c>
      <c r="K10" s="282">
        <v>2787.7529</v>
      </c>
      <c r="L10" s="282">
        <v>1238.2215000000001</v>
      </c>
      <c r="M10" s="282">
        <v>21997.051599999999</v>
      </c>
      <c r="N10" s="282">
        <v>5691.3166000000001</v>
      </c>
      <c r="O10" s="282"/>
      <c r="P10" s="282"/>
      <c r="Q10" s="282">
        <v>107.6309</v>
      </c>
      <c r="R10" s="282">
        <v>6.9621000000000004</v>
      </c>
      <c r="S10" s="282">
        <v>89.226699999999994</v>
      </c>
      <c r="T10" s="282">
        <v>52.023899999999998</v>
      </c>
      <c r="U10" s="282">
        <v>1357.6334999999599</v>
      </c>
      <c r="V10" s="282">
        <v>387.76789999976302</v>
      </c>
      <c r="W10" s="282">
        <v>19414.091199987099</v>
      </c>
      <c r="X10" s="282">
        <v>7650.5324000011797</v>
      </c>
      <c r="Y10" s="282">
        <v>3097.9202000013101</v>
      </c>
      <c r="Z10" s="282">
        <v>1217.35379999917</v>
      </c>
      <c r="AA10" s="282">
        <v>14162.849400003901</v>
      </c>
      <c r="AB10" s="282">
        <v>4579.6483666650001</v>
      </c>
      <c r="AC10" s="282">
        <v>14073.1910999993</v>
      </c>
      <c r="AD10" s="282">
        <v>2863.8407000004399</v>
      </c>
      <c r="AE10" s="282">
        <v>12175.1113999953</v>
      </c>
      <c r="AF10" s="282">
        <v>5254.6430000013097</v>
      </c>
      <c r="AG10" s="282">
        <v>41018.733599993</v>
      </c>
      <c r="AH10" s="282">
        <v>9016.0028999924907</v>
      </c>
      <c r="AI10" s="282">
        <v>16048.2174000006</v>
      </c>
      <c r="AJ10" s="282">
        <v>3847.8618999985601</v>
      </c>
      <c r="AK10" s="282">
        <v>6366.9368999990802</v>
      </c>
      <c r="AL10" s="282">
        <v>1168.07849999987</v>
      </c>
      <c r="AM10" s="282">
        <v>6460.6482999975897</v>
      </c>
      <c r="AN10" s="282">
        <v>3041.7057999987801</v>
      </c>
      <c r="AO10" s="282">
        <v>15511.7340999958</v>
      </c>
      <c r="AP10" s="282">
        <v>4021.5509999999299</v>
      </c>
      <c r="AQ10" s="282">
        <v>4554.9201000003904</v>
      </c>
      <c r="AR10" s="282">
        <v>4387.6017999975702</v>
      </c>
      <c r="AS10" s="282">
        <v>33662.396500018898</v>
      </c>
      <c r="AT10" s="282">
        <v>8901.2274000023099</v>
      </c>
      <c r="AU10" s="282">
        <v>21031.800799995701</v>
      </c>
      <c r="AV10" s="282">
        <v>4569.6251999959304</v>
      </c>
      <c r="AW10" s="282">
        <v>1167.93950000012</v>
      </c>
      <c r="AX10" s="282">
        <v>507.11569999973602</v>
      </c>
      <c r="AY10" s="282">
        <v>810.15729999972905</v>
      </c>
      <c r="AZ10" s="282">
        <v>74.513000000029606</v>
      </c>
      <c r="BA10" s="282">
        <v>9272.4096999955691</v>
      </c>
      <c r="BB10" s="282">
        <v>4449.9506000005003</v>
      </c>
      <c r="BC10" s="282">
        <v>3002.8779999983099</v>
      </c>
      <c r="BD10" s="282">
        <v>1961.72059999916</v>
      </c>
      <c r="BE10" s="282">
        <v>6425.4244000026101</v>
      </c>
      <c r="BF10" s="282">
        <v>2151.4214999988699</v>
      </c>
      <c r="BG10" s="282">
        <v>25942.7429999995</v>
      </c>
      <c r="BH10" s="282">
        <v>7721.8879999970804</v>
      </c>
      <c r="BI10" s="282">
        <v>13977.5968999941</v>
      </c>
      <c r="BJ10" s="282">
        <v>3613.77309999933</v>
      </c>
      <c r="BK10" s="282">
        <v>8909.9024999994999</v>
      </c>
      <c r="BL10" s="282">
        <v>2470.1039999992699</v>
      </c>
      <c r="BM10" s="282">
        <v>3882.15570000043</v>
      </c>
      <c r="BN10" s="282">
        <v>1222.93479999908</v>
      </c>
      <c r="BO10" s="282">
        <v>11575.681800005999</v>
      </c>
      <c r="BP10" s="282">
        <v>5712.7186000021802</v>
      </c>
      <c r="BQ10" s="282">
        <v>1286.4648</v>
      </c>
      <c r="BR10" s="282">
        <v>403.53820000000002</v>
      </c>
      <c r="BS10" s="282">
        <v>7397.9250000000002</v>
      </c>
      <c r="BT10" s="282">
        <v>1748.8521000000001</v>
      </c>
      <c r="BU10" s="282">
        <v>9818.7505000000001</v>
      </c>
      <c r="BV10" s="282">
        <v>2813.8503999999998</v>
      </c>
      <c r="BW10" s="282">
        <v>16026.2947</v>
      </c>
      <c r="BX10" s="282">
        <v>5762.4834000000001</v>
      </c>
      <c r="BY10" s="282">
        <v>4808.3503000000001</v>
      </c>
      <c r="BZ10" s="282">
        <v>1216.5886</v>
      </c>
      <c r="CA10" s="282">
        <v>139.3408</v>
      </c>
      <c r="CB10" s="282">
        <v>92.288399999999996</v>
      </c>
      <c r="CC10" s="282">
        <v>9332.8767000000007</v>
      </c>
      <c r="CD10" s="282">
        <v>4193.6319000000003</v>
      </c>
      <c r="CE10" s="282">
        <v>13873.330900000001</v>
      </c>
      <c r="CF10" s="282">
        <v>2511.3503999999998</v>
      </c>
      <c r="CG10" s="282">
        <v>22473.727900000002</v>
      </c>
      <c r="CH10" s="282">
        <v>6917.3595999999998</v>
      </c>
      <c r="CI10" s="282">
        <v>5018.6107000000002</v>
      </c>
      <c r="CJ10" s="282">
        <v>1288.9911</v>
      </c>
      <c r="CK10" s="282">
        <v>202.44120000000001</v>
      </c>
      <c r="CL10" s="282">
        <v>292.7801</v>
      </c>
      <c r="CM10" s="282">
        <v>7616.5092000000004</v>
      </c>
      <c r="CN10" s="282">
        <v>2342.9776000000002</v>
      </c>
      <c r="CO10" s="282">
        <v>1244.4233999999999</v>
      </c>
      <c r="CP10" s="282">
        <v>828.30520000000001</v>
      </c>
      <c r="CQ10" s="282">
        <v>3419.5619999999999</v>
      </c>
      <c r="CR10" s="282">
        <v>744.89340000000004</v>
      </c>
      <c r="CS10" s="282">
        <v>3163.8204999999998</v>
      </c>
      <c r="CT10" s="282">
        <v>539.21079999999995</v>
      </c>
      <c r="CU10" s="282">
        <v>965.63959999999997</v>
      </c>
      <c r="CV10" s="282">
        <v>333.3929</v>
      </c>
      <c r="CW10" s="282">
        <v>3838.7206999999999</v>
      </c>
      <c r="CX10" s="282">
        <v>750.76909999999998</v>
      </c>
      <c r="CY10" s="282">
        <v>2179.8692000000001</v>
      </c>
      <c r="CZ10" s="282">
        <v>153.6831</v>
      </c>
      <c r="DA10" s="282">
        <v>442.28390000000002</v>
      </c>
      <c r="DB10" s="282">
        <v>154.4417</v>
      </c>
      <c r="DC10" s="282">
        <v>13695.8338</v>
      </c>
      <c r="DD10" s="282">
        <v>1461.5342000000001</v>
      </c>
      <c r="DE10" s="282">
        <v>6445.0607</v>
      </c>
      <c r="DF10" s="282">
        <v>1427.4739999999999</v>
      </c>
      <c r="DG10" s="282">
        <v>2890.8270000000002</v>
      </c>
      <c r="DH10" s="282">
        <v>4513.8906999999999</v>
      </c>
      <c r="DI10" s="282">
        <v>1864.3390999999999</v>
      </c>
      <c r="DJ10" s="282">
        <v>1448.5251000000001</v>
      </c>
      <c r="DK10" s="282">
        <v>4026.4209000000001</v>
      </c>
      <c r="DL10" s="282">
        <v>2042.2855</v>
      </c>
      <c r="DM10" s="282">
        <v>5660.125</v>
      </c>
      <c r="DN10" s="282">
        <v>2271.3584999999998</v>
      </c>
      <c r="DO10" s="282">
        <v>7908.3328000000001</v>
      </c>
      <c r="DP10" s="282">
        <v>642.97260000000006</v>
      </c>
      <c r="DQ10" s="282"/>
      <c r="DR10" s="282"/>
      <c r="DS10" s="282"/>
      <c r="DT10" s="282"/>
      <c r="DU10" s="282">
        <v>16.776</v>
      </c>
      <c r="DV10" s="282">
        <v>4.2137000000000002</v>
      </c>
      <c r="DW10" s="282"/>
      <c r="DX10" s="282"/>
      <c r="DY10" s="282">
        <v>874.34690000000001</v>
      </c>
      <c r="DZ10" s="282">
        <v>65.232799999999997</v>
      </c>
      <c r="EA10" s="282"/>
      <c r="EB10" s="282"/>
      <c r="EC10" s="282">
        <v>685.56830000000002</v>
      </c>
      <c r="ED10" s="282">
        <v>156.35929999999999</v>
      </c>
      <c r="EE10" s="282">
        <v>454.83589999999998</v>
      </c>
      <c r="EF10" s="282">
        <v>188.9315</v>
      </c>
      <c r="EG10" s="282">
        <v>1788.0816</v>
      </c>
      <c r="EH10" s="282">
        <v>1182.443</v>
      </c>
      <c r="EI10" s="282">
        <v>658.09640000000002</v>
      </c>
      <c r="EJ10" s="282">
        <v>95.546899999999994</v>
      </c>
      <c r="EK10" s="282">
        <v>359.59199999999998</v>
      </c>
      <c r="EL10" s="282">
        <v>0</v>
      </c>
      <c r="EM10" s="282">
        <v>3698.3006999999998</v>
      </c>
      <c r="EN10" s="282">
        <v>726.82820000000004</v>
      </c>
      <c r="EO10" s="282">
        <v>849.44029999999998</v>
      </c>
      <c r="EP10" s="282">
        <v>553.06659999999999</v>
      </c>
      <c r="EQ10" s="282">
        <v>999.04319999999996</v>
      </c>
      <c r="ER10" s="282">
        <v>0</v>
      </c>
      <c r="ES10" s="282"/>
      <c r="ET10" s="282"/>
      <c r="EU10" s="282">
        <v>167.69149999999999</v>
      </c>
      <c r="EV10" s="282">
        <v>35.4634</v>
      </c>
      <c r="EW10" s="282"/>
      <c r="EX10" s="282"/>
      <c r="EY10" s="282">
        <v>21.9023</v>
      </c>
      <c r="EZ10" s="282">
        <v>158.05959999999999</v>
      </c>
      <c r="FA10" s="282">
        <v>302.05220000000003</v>
      </c>
      <c r="FB10" s="282">
        <v>245.62649999999999</v>
      </c>
      <c r="FC10" s="282">
        <v>1202.7265</v>
      </c>
      <c r="FD10" s="282">
        <v>304.91410000000002</v>
      </c>
      <c r="FE10" s="282">
        <v>154.32060000000001</v>
      </c>
      <c r="FF10" s="282">
        <v>162.74199999999999</v>
      </c>
    </row>
    <row r="11" spans="1:250" ht="15" x14ac:dyDescent="0.25">
      <c r="A11" s="276">
        <v>11</v>
      </c>
      <c r="B11" s="277">
        <v>15</v>
      </c>
      <c r="C11" s="278">
        <v>15</v>
      </c>
      <c r="D11" s="272">
        <v>45280.083333333336</v>
      </c>
      <c r="E11" s="282">
        <v>7201.3568999999998</v>
      </c>
      <c r="F11" s="282">
        <v>4698.2614999999996</v>
      </c>
      <c r="G11" s="282">
        <v>180.8314</v>
      </c>
      <c r="H11" s="282">
        <v>235.10130000000001</v>
      </c>
      <c r="I11" s="282">
        <v>2528.0349000000001</v>
      </c>
      <c r="J11" s="282">
        <v>0</v>
      </c>
      <c r="K11" s="282">
        <v>2787.8224</v>
      </c>
      <c r="L11" s="282">
        <v>1238.229</v>
      </c>
      <c r="M11" s="282">
        <v>21997.275600000001</v>
      </c>
      <c r="N11" s="282">
        <v>5691.3440000000001</v>
      </c>
      <c r="O11" s="282"/>
      <c r="P11" s="282"/>
      <c r="Q11" s="282">
        <v>107.6309</v>
      </c>
      <c r="R11" s="282">
        <v>6.9621000000000004</v>
      </c>
      <c r="S11" s="282">
        <v>89.226699999999994</v>
      </c>
      <c r="T11" s="282">
        <v>52.023899999999998</v>
      </c>
      <c r="U11" s="282">
        <v>1357.7367999999601</v>
      </c>
      <c r="V11" s="282">
        <v>387.786099999763</v>
      </c>
      <c r="W11" s="282">
        <v>19414.2208999871</v>
      </c>
      <c r="X11" s="282">
        <v>7650.55460000118</v>
      </c>
      <c r="Y11" s="282">
        <v>3097.93250000131</v>
      </c>
      <c r="Z11" s="282">
        <v>1217.3587999991701</v>
      </c>
      <c r="AA11" s="282">
        <v>14162.915200003899</v>
      </c>
      <c r="AB11" s="282">
        <v>4579.6584333316596</v>
      </c>
      <c r="AC11" s="282">
        <v>14073.3787999993</v>
      </c>
      <c r="AD11" s="282">
        <v>2863.8573000004399</v>
      </c>
      <c r="AE11" s="282">
        <v>12175.1725999953</v>
      </c>
      <c r="AF11" s="282">
        <v>5254.6471000013098</v>
      </c>
      <c r="AG11" s="282">
        <v>41018.869899992998</v>
      </c>
      <c r="AH11" s="282">
        <v>9016.0213999924908</v>
      </c>
      <c r="AI11" s="282">
        <v>16048.321400000599</v>
      </c>
      <c r="AJ11" s="282">
        <v>3847.8736999985599</v>
      </c>
      <c r="AK11" s="282">
        <v>6367.0657999990799</v>
      </c>
      <c r="AL11" s="282">
        <v>1168.08659999987</v>
      </c>
      <c r="AM11" s="282">
        <v>6460.8001999975904</v>
      </c>
      <c r="AN11" s="282">
        <v>3041.7637999987801</v>
      </c>
      <c r="AO11" s="282">
        <v>15511.8167999958</v>
      </c>
      <c r="AP11" s="282">
        <v>4021.5638999999301</v>
      </c>
      <c r="AQ11" s="282">
        <v>4554.9591000003902</v>
      </c>
      <c r="AR11" s="282">
        <v>4387.6318999975701</v>
      </c>
      <c r="AS11" s="282">
        <v>33662.685500018903</v>
      </c>
      <c r="AT11" s="282">
        <v>8901.2582000023103</v>
      </c>
      <c r="AU11" s="282">
        <v>21031.800799995701</v>
      </c>
      <c r="AV11" s="282">
        <v>4569.6251999959304</v>
      </c>
      <c r="AW11" s="282">
        <v>1168.09640000012</v>
      </c>
      <c r="AX11" s="282">
        <v>507.14159999973498</v>
      </c>
      <c r="AY11" s="282">
        <v>810.20359999972902</v>
      </c>
      <c r="AZ11" s="282">
        <v>74.516100000029596</v>
      </c>
      <c r="BA11" s="282">
        <v>9272.4710999955696</v>
      </c>
      <c r="BB11" s="282">
        <v>4449.9602000004998</v>
      </c>
      <c r="BC11" s="282">
        <v>3002.9617999983102</v>
      </c>
      <c r="BD11" s="282">
        <v>1961.75409999916</v>
      </c>
      <c r="BE11" s="282">
        <v>6425.4961000026096</v>
      </c>
      <c r="BF11" s="282">
        <v>2151.4321999988701</v>
      </c>
      <c r="BG11" s="282">
        <v>25942.852999999501</v>
      </c>
      <c r="BH11" s="282">
        <v>7721.8985999970801</v>
      </c>
      <c r="BI11" s="282">
        <v>13977.654799994099</v>
      </c>
      <c r="BJ11" s="282">
        <v>3613.78159999933</v>
      </c>
      <c r="BK11" s="282">
        <v>8909.9615999995003</v>
      </c>
      <c r="BL11" s="282">
        <v>2470.1155999992702</v>
      </c>
      <c r="BM11" s="282">
        <v>3882.21550000043</v>
      </c>
      <c r="BN11" s="282">
        <v>1222.94029999908</v>
      </c>
      <c r="BO11" s="282">
        <v>11575.800700006001</v>
      </c>
      <c r="BP11" s="282">
        <v>5712.7406000021801</v>
      </c>
      <c r="BQ11" s="282">
        <v>1286.4724000000001</v>
      </c>
      <c r="BR11" s="282">
        <v>403.53919999999999</v>
      </c>
      <c r="BS11" s="282">
        <v>7398.0574999999999</v>
      </c>
      <c r="BT11" s="282">
        <v>1748.8681999999999</v>
      </c>
      <c r="BU11" s="282">
        <v>9818.9418999999998</v>
      </c>
      <c r="BV11" s="282">
        <v>2813.8775999999998</v>
      </c>
      <c r="BW11" s="282">
        <v>16026.365599999999</v>
      </c>
      <c r="BX11" s="282">
        <v>5762.4890999999998</v>
      </c>
      <c r="BY11" s="282">
        <v>4808.4964</v>
      </c>
      <c r="BZ11" s="282">
        <v>1216.6071999999999</v>
      </c>
      <c r="CA11" s="282">
        <v>139.34110000000001</v>
      </c>
      <c r="CB11" s="282">
        <v>92.288700000000006</v>
      </c>
      <c r="CC11" s="282">
        <v>9332.9110999999994</v>
      </c>
      <c r="CD11" s="282">
        <v>4193.6436999999996</v>
      </c>
      <c r="CE11" s="282">
        <v>13873.468500000001</v>
      </c>
      <c r="CF11" s="282">
        <v>2511.3633</v>
      </c>
      <c r="CG11" s="282">
        <v>22473.9411</v>
      </c>
      <c r="CH11" s="282">
        <v>6917.3873000000003</v>
      </c>
      <c r="CI11" s="282">
        <v>5018.6107000000002</v>
      </c>
      <c r="CJ11" s="282">
        <v>1288.9911</v>
      </c>
      <c r="CK11" s="282">
        <v>202.4529</v>
      </c>
      <c r="CL11" s="282">
        <v>292.78629999999998</v>
      </c>
      <c r="CM11" s="282">
        <v>7616.5093999999999</v>
      </c>
      <c r="CN11" s="282">
        <v>2342.9776999999999</v>
      </c>
      <c r="CO11" s="282">
        <v>1244.4233999999999</v>
      </c>
      <c r="CP11" s="282">
        <v>828.30520000000001</v>
      </c>
      <c r="CQ11" s="282">
        <v>3419.6426999999999</v>
      </c>
      <c r="CR11" s="282">
        <v>744.91459999999995</v>
      </c>
      <c r="CS11" s="282">
        <v>3163.8204999999998</v>
      </c>
      <c r="CT11" s="282">
        <v>539.21079999999995</v>
      </c>
      <c r="CU11" s="282">
        <v>965.64030000000002</v>
      </c>
      <c r="CV11" s="282">
        <v>333.39589999999998</v>
      </c>
      <c r="CW11" s="282">
        <v>3838.8797</v>
      </c>
      <c r="CX11" s="282">
        <v>750.78219999999999</v>
      </c>
      <c r="CY11" s="282">
        <v>2180.0340999999999</v>
      </c>
      <c r="CZ11" s="282">
        <v>153.69120000000001</v>
      </c>
      <c r="DA11" s="282">
        <v>442.29950000000002</v>
      </c>
      <c r="DB11" s="282">
        <v>154.4435</v>
      </c>
      <c r="DC11" s="282">
        <v>13696.0213</v>
      </c>
      <c r="DD11" s="282">
        <v>1461.5469000000001</v>
      </c>
      <c r="DE11" s="282">
        <v>6445.0808999999999</v>
      </c>
      <c r="DF11" s="282">
        <v>1427.4751000000001</v>
      </c>
      <c r="DG11" s="282">
        <v>2890.9076</v>
      </c>
      <c r="DH11" s="282">
        <v>4513.9381000000003</v>
      </c>
      <c r="DI11" s="282">
        <v>1864.3498999999999</v>
      </c>
      <c r="DJ11" s="282">
        <v>1448.5337999999999</v>
      </c>
      <c r="DK11" s="282">
        <v>4026.4636</v>
      </c>
      <c r="DL11" s="282">
        <v>2042.2896000000001</v>
      </c>
      <c r="DM11" s="282">
        <v>5660.1930000000002</v>
      </c>
      <c r="DN11" s="282">
        <v>2271.3726999999999</v>
      </c>
      <c r="DO11" s="282">
        <v>7908.6410999999998</v>
      </c>
      <c r="DP11" s="282">
        <v>642.98299999999995</v>
      </c>
      <c r="DQ11" s="282"/>
      <c r="DR11" s="282"/>
      <c r="DS11" s="282"/>
      <c r="DT11" s="282"/>
      <c r="DU11" s="282">
        <v>16.776</v>
      </c>
      <c r="DV11" s="282">
        <v>4.2137000000000002</v>
      </c>
      <c r="DW11" s="282"/>
      <c r="DX11" s="282"/>
      <c r="DY11" s="282">
        <v>874.39970000000005</v>
      </c>
      <c r="DZ11" s="282">
        <v>65.238900000000001</v>
      </c>
      <c r="EA11" s="282"/>
      <c r="EB11" s="282"/>
      <c r="EC11" s="282">
        <v>685.59829999999999</v>
      </c>
      <c r="ED11" s="282">
        <v>156.36490000000001</v>
      </c>
      <c r="EE11" s="282">
        <v>454.86900000000003</v>
      </c>
      <c r="EF11" s="282">
        <v>188.93940000000001</v>
      </c>
      <c r="EG11" s="282">
        <v>1788.0816</v>
      </c>
      <c r="EH11" s="282">
        <v>1182.443</v>
      </c>
      <c r="EI11" s="282">
        <v>658.09640000000002</v>
      </c>
      <c r="EJ11" s="282">
        <v>95.546899999999994</v>
      </c>
      <c r="EK11" s="282">
        <v>359.59199999999998</v>
      </c>
      <c r="EL11" s="282">
        <v>0</v>
      </c>
      <c r="EM11" s="282">
        <v>3698.3006999999998</v>
      </c>
      <c r="EN11" s="282">
        <v>726.82820000000004</v>
      </c>
      <c r="EO11" s="282">
        <v>849.44029999999998</v>
      </c>
      <c r="EP11" s="282">
        <v>553.06659999999999</v>
      </c>
      <c r="EQ11" s="282">
        <v>999.10320000000002</v>
      </c>
      <c r="ER11" s="282">
        <v>0</v>
      </c>
      <c r="ES11" s="282"/>
      <c r="ET11" s="282"/>
      <c r="EU11" s="282">
        <v>167.69149999999999</v>
      </c>
      <c r="EV11" s="282">
        <v>35.4634</v>
      </c>
      <c r="EW11" s="282"/>
      <c r="EX11" s="282"/>
      <c r="EY11" s="282">
        <v>21.9023</v>
      </c>
      <c r="EZ11" s="282">
        <v>158.05959999999999</v>
      </c>
      <c r="FA11" s="282">
        <v>302.06319999999999</v>
      </c>
      <c r="FB11" s="282">
        <v>245.62799999999999</v>
      </c>
      <c r="FC11" s="282">
        <v>1202.7419</v>
      </c>
      <c r="FD11" s="282">
        <v>304.916</v>
      </c>
      <c r="FE11" s="282">
        <v>154.32820000000001</v>
      </c>
      <c r="FF11" s="282">
        <v>162.74260000000001</v>
      </c>
    </row>
    <row r="12" spans="1:250" ht="15" x14ac:dyDescent="0.25">
      <c r="A12" s="276">
        <v>12</v>
      </c>
      <c r="B12" s="277">
        <v>17</v>
      </c>
      <c r="C12" s="278">
        <v>17</v>
      </c>
      <c r="D12" s="272">
        <v>45280.104166666664</v>
      </c>
      <c r="E12" s="282">
        <v>7201.3932000000004</v>
      </c>
      <c r="F12" s="282">
        <v>4698.2691999999997</v>
      </c>
      <c r="G12" s="282">
        <v>180.8314</v>
      </c>
      <c r="H12" s="282">
        <v>235.10130000000001</v>
      </c>
      <c r="I12" s="282">
        <v>2528.3152</v>
      </c>
      <c r="J12" s="282">
        <v>0</v>
      </c>
      <c r="K12" s="282">
        <v>2787.8915999999999</v>
      </c>
      <c r="L12" s="282">
        <v>1238.2366999999999</v>
      </c>
      <c r="M12" s="282">
        <v>21997.490699999998</v>
      </c>
      <c r="N12" s="282">
        <v>5691.3680000000004</v>
      </c>
      <c r="O12" s="282"/>
      <c r="P12" s="282"/>
      <c r="Q12" s="282">
        <v>107.6309</v>
      </c>
      <c r="R12" s="282">
        <v>6.9621000000000004</v>
      </c>
      <c r="S12" s="282">
        <v>89.226699999999994</v>
      </c>
      <c r="T12" s="282">
        <v>52.023899999999998</v>
      </c>
      <c r="U12" s="282">
        <v>1357.83489999996</v>
      </c>
      <c r="V12" s="282">
        <v>387.80429999976297</v>
      </c>
      <c r="W12" s="282">
        <v>19414.3556999871</v>
      </c>
      <c r="X12" s="282">
        <v>7650.5761000011798</v>
      </c>
      <c r="Y12" s="282">
        <v>3097.9449000013101</v>
      </c>
      <c r="Z12" s="282">
        <v>1217.36359999917</v>
      </c>
      <c r="AA12" s="282">
        <v>14162.9804666706</v>
      </c>
      <c r="AB12" s="282">
        <v>4579.6680333316599</v>
      </c>
      <c r="AC12" s="282">
        <v>14073.5611999993</v>
      </c>
      <c r="AD12" s="282">
        <v>2863.87310000044</v>
      </c>
      <c r="AE12" s="282">
        <v>12175.2334999953</v>
      </c>
      <c r="AF12" s="282">
        <v>5254.65080000131</v>
      </c>
      <c r="AG12" s="282">
        <v>41019.002599993</v>
      </c>
      <c r="AH12" s="282">
        <v>9016.0391999924905</v>
      </c>
      <c r="AI12" s="282">
        <v>16048.425800000599</v>
      </c>
      <c r="AJ12" s="282">
        <v>3847.8850999985598</v>
      </c>
      <c r="AK12" s="282">
        <v>6367.1931999990802</v>
      </c>
      <c r="AL12" s="282">
        <v>1168.09399999987</v>
      </c>
      <c r="AM12" s="282">
        <v>6460.96049999759</v>
      </c>
      <c r="AN12" s="282">
        <v>3041.8244999987801</v>
      </c>
      <c r="AO12" s="282">
        <v>15511.898799995801</v>
      </c>
      <c r="AP12" s="282">
        <v>4021.5765999999298</v>
      </c>
      <c r="AQ12" s="282">
        <v>4554.9979000003896</v>
      </c>
      <c r="AR12" s="282">
        <v>4387.6622999975698</v>
      </c>
      <c r="AS12" s="282">
        <v>33662.968600018903</v>
      </c>
      <c r="AT12" s="282">
        <v>8901.2884000023096</v>
      </c>
      <c r="AU12" s="282">
        <v>21031.800799995701</v>
      </c>
      <c r="AV12" s="282">
        <v>4569.6251999959304</v>
      </c>
      <c r="AW12" s="282">
        <v>1168.2489000001201</v>
      </c>
      <c r="AX12" s="282">
        <v>507.16619999973602</v>
      </c>
      <c r="AY12" s="282">
        <v>810.25109999972904</v>
      </c>
      <c r="AZ12" s="282">
        <v>74.519200000029599</v>
      </c>
      <c r="BA12" s="282">
        <v>9272.5492999955695</v>
      </c>
      <c r="BB12" s="282">
        <v>4449.9791000004998</v>
      </c>
      <c r="BC12" s="282">
        <v>3003.0449999983098</v>
      </c>
      <c r="BD12" s="282">
        <v>1961.78649999916</v>
      </c>
      <c r="BE12" s="282">
        <v>6425.5690000026098</v>
      </c>
      <c r="BF12" s="282">
        <v>2151.4416999988698</v>
      </c>
      <c r="BG12" s="282">
        <v>25942.9749999995</v>
      </c>
      <c r="BH12" s="282">
        <v>7721.9085999970803</v>
      </c>
      <c r="BI12" s="282">
        <v>13977.7079999941</v>
      </c>
      <c r="BJ12" s="282">
        <v>3613.78879999933</v>
      </c>
      <c r="BK12" s="282">
        <v>8910.0151999994996</v>
      </c>
      <c r="BL12" s="282">
        <v>2470.1251999992701</v>
      </c>
      <c r="BM12" s="282">
        <v>3882.27260000043</v>
      </c>
      <c r="BN12" s="282">
        <v>1222.9451999990799</v>
      </c>
      <c r="BO12" s="282">
        <v>11575.913000005999</v>
      </c>
      <c r="BP12" s="282">
        <v>5712.7593000021798</v>
      </c>
      <c r="BQ12" s="282">
        <v>1286.4794999999999</v>
      </c>
      <c r="BR12" s="282">
        <v>403.54</v>
      </c>
      <c r="BS12" s="282">
        <v>7398.1868000000004</v>
      </c>
      <c r="BT12" s="282">
        <v>1748.883</v>
      </c>
      <c r="BU12" s="282">
        <v>9819.1239999999998</v>
      </c>
      <c r="BV12" s="282">
        <v>2813.9025999999999</v>
      </c>
      <c r="BW12" s="282">
        <v>16026.436900000001</v>
      </c>
      <c r="BX12" s="282">
        <v>5762.4948999999997</v>
      </c>
      <c r="BY12" s="282">
        <v>4808.6406999999999</v>
      </c>
      <c r="BZ12" s="282">
        <v>1216.6255000000001</v>
      </c>
      <c r="CA12" s="282">
        <v>139.34139999999999</v>
      </c>
      <c r="CB12" s="282">
        <v>92.289000000000001</v>
      </c>
      <c r="CC12" s="282">
        <v>9332.9437999999991</v>
      </c>
      <c r="CD12" s="282">
        <v>4193.6552000000001</v>
      </c>
      <c r="CE12" s="282">
        <v>13873.6091</v>
      </c>
      <c r="CF12" s="282">
        <v>2511.3759</v>
      </c>
      <c r="CG12" s="282">
        <v>22474.1554</v>
      </c>
      <c r="CH12" s="282">
        <v>6917.415</v>
      </c>
      <c r="CI12" s="282">
        <v>5018.6107000000002</v>
      </c>
      <c r="CJ12" s="282">
        <v>1288.9911</v>
      </c>
      <c r="CK12" s="282">
        <v>202.46449999999999</v>
      </c>
      <c r="CL12" s="282">
        <v>292.79129999999998</v>
      </c>
      <c r="CM12" s="282">
        <v>7616.5096000000003</v>
      </c>
      <c r="CN12" s="282">
        <v>2342.9778000000001</v>
      </c>
      <c r="CO12" s="282">
        <v>1244.4233999999999</v>
      </c>
      <c r="CP12" s="282">
        <v>828.30520000000001</v>
      </c>
      <c r="CQ12" s="282">
        <v>3419.7159000000001</v>
      </c>
      <c r="CR12" s="282">
        <v>744.93409999999994</v>
      </c>
      <c r="CS12" s="282">
        <v>3163.8204999999998</v>
      </c>
      <c r="CT12" s="282">
        <v>539.21079999999995</v>
      </c>
      <c r="CU12" s="282">
        <v>965.64110000000005</v>
      </c>
      <c r="CV12" s="282">
        <v>333.39879999999999</v>
      </c>
      <c r="CW12" s="282">
        <v>3839.0367000000001</v>
      </c>
      <c r="CX12" s="282">
        <v>750.79539999999997</v>
      </c>
      <c r="CY12" s="282">
        <v>2180.1997000000001</v>
      </c>
      <c r="CZ12" s="282">
        <v>153.69929999999999</v>
      </c>
      <c r="DA12" s="282">
        <v>442.31400000000002</v>
      </c>
      <c r="DB12" s="282">
        <v>154.4452</v>
      </c>
      <c r="DC12" s="282">
        <v>13696.2068</v>
      </c>
      <c r="DD12" s="282">
        <v>1461.5603000000001</v>
      </c>
      <c r="DE12" s="282">
        <v>6445.1040999999996</v>
      </c>
      <c r="DF12" s="282">
        <v>1427.4763</v>
      </c>
      <c r="DG12" s="282">
        <v>2890.9870000000001</v>
      </c>
      <c r="DH12" s="282">
        <v>4513.9849999999997</v>
      </c>
      <c r="DI12" s="282">
        <v>1864.3888999999999</v>
      </c>
      <c r="DJ12" s="282">
        <v>1448.5572</v>
      </c>
      <c r="DK12" s="282">
        <v>4026.5173</v>
      </c>
      <c r="DL12" s="282">
        <v>2042.2940000000001</v>
      </c>
      <c r="DM12" s="282">
        <v>5660.2674999999999</v>
      </c>
      <c r="DN12" s="282">
        <v>2271.3856999999998</v>
      </c>
      <c r="DO12" s="282">
        <v>7908.9530000000004</v>
      </c>
      <c r="DP12" s="282">
        <v>642.99549999999999</v>
      </c>
      <c r="DQ12" s="282"/>
      <c r="DR12" s="282"/>
      <c r="DS12" s="282"/>
      <c r="DT12" s="282"/>
      <c r="DU12" s="282">
        <v>16.776</v>
      </c>
      <c r="DV12" s="282">
        <v>4.2137000000000002</v>
      </c>
      <c r="DW12" s="282"/>
      <c r="DX12" s="282"/>
      <c r="DY12" s="282">
        <v>874.45119999999997</v>
      </c>
      <c r="DZ12" s="282">
        <v>65.244699999999995</v>
      </c>
      <c r="EA12" s="282"/>
      <c r="EB12" s="282"/>
      <c r="EC12" s="282">
        <v>685.62969999999996</v>
      </c>
      <c r="ED12" s="282">
        <v>156.37090000000001</v>
      </c>
      <c r="EE12" s="282">
        <v>454.90429999999998</v>
      </c>
      <c r="EF12" s="282">
        <v>188.94749999999999</v>
      </c>
      <c r="EG12" s="282">
        <v>1788.0816</v>
      </c>
      <c r="EH12" s="282">
        <v>1182.443</v>
      </c>
      <c r="EI12" s="282">
        <v>658.09640000000002</v>
      </c>
      <c r="EJ12" s="282">
        <v>95.546899999999994</v>
      </c>
      <c r="EK12" s="282">
        <v>359.59199999999998</v>
      </c>
      <c r="EL12" s="282">
        <v>0</v>
      </c>
      <c r="EM12" s="282">
        <v>3698.3006999999998</v>
      </c>
      <c r="EN12" s="282">
        <v>726.82820000000004</v>
      </c>
      <c r="EO12" s="282">
        <v>849.44029999999998</v>
      </c>
      <c r="EP12" s="282">
        <v>553.06659999999999</v>
      </c>
      <c r="EQ12" s="282">
        <v>999.16240000000005</v>
      </c>
      <c r="ER12" s="282">
        <v>0</v>
      </c>
      <c r="ES12" s="282"/>
      <c r="ET12" s="282"/>
      <c r="EU12" s="282">
        <v>167.69149999999999</v>
      </c>
      <c r="EV12" s="282">
        <v>35.4634</v>
      </c>
      <c r="EW12" s="282"/>
      <c r="EX12" s="282"/>
      <c r="EY12" s="282">
        <v>21.9023</v>
      </c>
      <c r="EZ12" s="282">
        <v>158.05959999999999</v>
      </c>
      <c r="FA12" s="282">
        <v>302.07420000000002</v>
      </c>
      <c r="FB12" s="282">
        <v>245.62950000000001</v>
      </c>
      <c r="FC12" s="282">
        <v>1202.7573</v>
      </c>
      <c r="FD12" s="282">
        <v>304.91800000000001</v>
      </c>
      <c r="FE12" s="282">
        <v>154.33580000000001</v>
      </c>
      <c r="FF12" s="282">
        <v>162.7432</v>
      </c>
    </row>
    <row r="13" spans="1:250" ht="15" x14ac:dyDescent="0.25">
      <c r="A13" s="276">
        <v>13</v>
      </c>
      <c r="B13" s="277">
        <v>19</v>
      </c>
      <c r="C13" s="278">
        <v>19</v>
      </c>
      <c r="D13" s="272">
        <v>45280.125</v>
      </c>
      <c r="E13" s="282">
        <v>7201.4296000000004</v>
      </c>
      <c r="F13" s="282">
        <v>4698.2772000000004</v>
      </c>
      <c r="G13" s="282">
        <v>180.8314</v>
      </c>
      <c r="H13" s="282">
        <v>235.10130000000001</v>
      </c>
      <c r="I13" s="282">
        <v>2528.5983999999999</v>
      </c>
      <c r="J13" s="282">
        <v>0</v>
      </c>
      <c r="K13" s="282">
        <v>2787.9614999999999</v>
      </c>
      <c r="L13" s="282">
        <v>1238.2446</v>
      </c>
      <c r="M13" s="282">
        <v>21997.705099999999</v>
      </c>
      <c r="N13" s="282">
        <v>5691.3919999999998</v>
      </c>
      <c r="O13" s="282"/>
      <c r="P13" s="282"/>
      <c r="Q13" s="282">
        <v>107.6309</v>
      </c>
      <c r="R13" s="282">
        <v>6.9621000000000004</v>
      </c>
      <c r="S13" s="282">
        <v>89.226699999999994</v>
      </c>
      <c r="T13" s="282">
        <v>52.023899999999998</v>
      </c>
      <c r="U13" s="282">
        <v>1357.93029999996</v>
      </c>
      <c r="V13" s="282">
        <v>387.82199999976302</v>
      </c>
      <c r="W13" s="282">
        <v>19414.491999987102</v>
      </c>
      <c r="X13" s="282">
        <v>7650.5989000011796</v>
      </c>
      <c r="Y13" s="282">
        <v>3097.9574000012999</v>
      </c>
      <c r="Z13" s="282">
        <v>1217.3687999991701</v>
      </c>
      <c r="AA13" s="282">
        <v>14163.045466670599</v>
      </c>
      <c r="AB13" s="282">
        <v>4579.6777666649996</v>
      </c>
      <c r="AC13" s="282">
        <v>14073.7437999993</v>
      </c>
      <c r="AD13" s="282">
        <v>2863.8880000004401</v>
      </c>
      <c r="AE13" s="282">
        <v>12175.295399995301</v>
      </c>
      <c r="AF13" s="282">
        <v>5254.65440000131</v>
      </c>
      <c r="AG13" s="282">
        <v>41019.134699993003</v>
      </c>
      <c r="AH13" s="282">
        <v>9016.0572999924898</v>
      </c>
      <c r="AI13" s="282">
        <v>16048.5284000006</v>
      </c>
      <c r="AJ13" s="282">
        <v>3847.8962999985602</v>
      </c>
      <c r="AK13" s="282">
        <v>6367.32079999908</v>
      </c>
      <c r="AL13" s="282">
        <v>1168.1016999998701</v>
      </c>
      <c r="AM13" s="282">
        <v>6461.1252999975904</v>
      </c>
      <c r="AN13" s="282">
        <v>3041.88719999878</v>
      </c>
      <c r="AO13" s="282">
        <v>15511.979499995799</v>
      </c>
      <c r="AP13" s="282">
        <v>4021.5892999999401</v>
      </c>
      <c r="AQ13" s="282">
        <v>4555.0365000003903</v>
      </c>
      <c r="AR13" s="282">
        <v>4387.69299999757</v>
      </c>
      <c r="AS13" s="282">
        <v>33663.248900018902</v>
      </c>
      <c r="AT13" s="282">
        <v>8901.3183000023091</v>
      </c>
      <c r="AU13" s="282">
        <v>21031.800799995701</v>
      </c>
      <c r="AV13" s="282">
        <v>4569.6251999959304</v>
      </c>
      <c r="AW13" s="282">
        <v>1168.40150000012</v>
      </c>
      <c r="AX13" s="282">
        <v>507.19099999973599</v>
      </c>
      <c r="AY13" s="282">
        <v>810.29869999972902</v>
      </c>
      <c r="AZ13" s="282">
        <v>74.522300000029603</v>
      </c>
      <c r="BA13" s="282">
        <v>9272.6436999955695</v>
      </c>
      <c r="BB13" s="282">
        <v>4450.0062000005</v>
      </c>
      <c r="BC13" s="282">
        <v>3003.1278999983101</v>
      </c>
      <c r="BD13" s="282">
        <v>1961.8187999991601</v>
      </c>
      <c r="BE13" s="282">
        <v>6425.6438000026101</v>
      </c>
      <c r="BF13" s="282">
        <v>2151.4511999988699</v>
      </c>
      <c r="BG13" s="282">
        <v>25943.1032999995</v>
      </c>
      <c r="BH13" s="282">
        <v>7721.9190999970797</v>
      </c>
      <c r="BI13" s="282">
        <v>13977.760099994101</v>
      </c>
      <c r="BJ13" s="282">
        <v>3613.7960999993302</v>
      </c>
      <c r="BK13" s="282">
        <v>8910.0703999995003</v>
      </c>
      <c r="BL13" s="282">
        <v>2470.1355999992702</v>
      </c>
      <c r="BM13" s="282">
        <v>3882.3311000004401</v>
      </c>
      <c r="BN13" s="282">
        <v>1222.9499999990801</v>
      </c>
      <c r="BO13" s="282">
        <v>11576.026900006</v>
      </c>
      <c r="BP13" s="282">
        <v>5712.7784000021802</v>
      </c>
      <c r="BQ13" s="282">
        <v>1286.4866</v>
      </c>
      <c r="BR13" s="282">
        <v>403.54090000000002</v>
      </c>
      <c r="BS13" s="282">
        <v>7398.3144000000002</v>
      </c>
      <c r="BT13" s="282">
        <v>1748.8981000000001</v>
      </c>
      <c r="BU13" s="282">
        <v>9819.3109999999997</v>
      </c>
      <c r="BV13" s="282">
        <v>2813.9279999999999</v>
      </c>
      <c r="BW13" s="282">
        <v>16026.5088</v>
      </c>
      <c r="BX13" s="282">
        <v>5762.5009</v>
      </c>
      <c r="BY13" s="282">
        <v>4808.7866999999997</v>
      </c>
      <c r="BZ13" s="282">
        <v>1216.6439</v>
      </c>
      <c r="CA13" s="282">
        <v>139.3417</v>
      </c>
      <c r="CB13" s="282">
        <v>92.289299999999997</v>
      </c>
      <c r="CC13" s="282">
        <v>9332.9761999999992</v>
      </c>
      <c r="CD13" s="282">
        <v>4193.6665999999996</v>
      </c>
      <c r="CE13" s="282">
        <v>13873.751700000001</v>
      </c>
      <c r="CF13" s="282">
        <v>2511.3883999999998</v>
      </c>
      <c r="CG13" s="282">
        <v>22474.370200000001</v>
      </c>
      <c r="CH13" s="282">
        <v>6917.4430000000002</v>
      </c>
      <c r="CI13" s="282">
        <v>5018.6107000000002</v>
      </c>
      <c r="CJ13" s="282">
        <v>1288.9911</v>
      </c>
      <c r="CK13" s="282">
        <v>202.4761</v>
      </c>
      <c r="CL13" s="282">
        <v>292.79689999999999</v>
      </c>
      <c r="CM13" s="282">
        <v>7616.5099</v>
      </c>
      <c r="CN13" s="282">
        <v>2342.9778999999999</v>
      </c>
      <c r="CO13" s="282">
        <v>1244.4233999999999</v>
      </c>
      <c r="CP13" s="282">
        <v>828.30520000000001</v>
      </c>
      <c r="CQ13" s="282">
        <v>3419.7837</v>
      </c>
      <c r="CR13" s="282">
        <v>744.95389999999998</v>
      </c>
      <c r="CS13" s="282">
        <v>3163.8204999999998</v>
      </c>
      <c r="CT13" s="282">
        <v>539.21079999999995</v>
      </c>
      <c r="CU13" s="282">
        <v>965.64189999999996</v>
      </c>
      <c r="CV13" s="282">
        <v>333.40170000000001</v>
      </c>
      <c r="CW13" s="282">
        <v>3839.1918000000001</v>
      </c>
      <c r="CX13" s="282">
        <v>750.80820000000006</v>
      </c>
      <c r="CY13" s="282">
        <v>2180.3638000000001</v>
      </c>
      <c r="CZ13" s="282">
        <v>153.7046</v>
      </c>
      <c r="DA13" s="282">
        <v>442.32859999999999</v>
      </c>
      <c r="DB13" s="282">
        <v>154.4468</v>
      </c>
      <c r="DC13" s="282">
        <v>13696.388999999999</v>
      </c>
      <c r="DD13" s="282">
        <v>1461.5734</v>
      </c>
      <c r="DE13" s="282">
        <v>6445.1275999999998</v>
      </c>
      <c r="DF13" s="282">
        <v>1427.4775</v>
      </c>
      <c r="DG13" s="282">
        <v>2891.0711000000001</v>
      </c>
      <c r="DH13" s="282">
        <v>4514.0324000000001</v>
      </c>
      <c r="DI13" s="282">
        <v>1864.4512</v>
      </c>
      <c r="DJ13" s="282">
        <v>1448.5926999999999</v>
      </c>
      <c r="DK13" s="282">
        <v>4026.5709999999999</v>
      </c>
      <c r="DL13" s="282">
        <v>2042.3013000000001</v>
      </c>
      <c r="DM13" s="282">
        <v>5660.3438999999998</v>
      </c>
      <c r="DN13" s="282">
        <v>2271.4007999999999</v>
      </c>
      <c r="DO13" s="282">
        <v>7909.2624999999998</v>
      </c>
      <c r="DP13" s="282">
        <v>643.00689999999997</v>
      </c>
      <c r="DQ13" s="282"/>
      <c r="DR13" s="282"/>
      <c r="DS13" s="282"/>
      <c r="DT13" s="282"/>
      <c r="DU13" s="282">
        <v>16.776</v>
      </c>
      <c r="DV13" s="282">
        <v>4.2137000000000002</v>
      </c>
      <c r="DW13" s="282"/>
      <c r="DX13" s="282"/>
      <c r="DY13" s="282">
        <v>874.50250000000005</v>
      </c>
      <c r="DZ13" s="282">
        <v>65.250799999999998</v>
      </c>
      <c r="EA13" s="282"/>
      <c r="EB13" s="282"/>
      <c r="EC13" s="282">
        <v>685.66</v>
      </c>
      <c r="ED13" s="282">
        <v>156.3775</v>
      </c>
      <c r="EE13" s="282">
        <v>454.93889999999999</v>
      </c>
      <c r="EF13" s="282">
        <v>188.9562</v>
      </c>
      <c r="EG13" s="282">
        <v>1788.0816</v>
      </c>
      <c r="EH13" s="282">
        <v>1182.443</v>
      </c>
      <c r="EI13" s="282">
        <v>658.09640000000002</v>
      </c>
      <c r="EJ13" s="282">
        <v>95.546899999999994</v>
      </c>
      <c r="EK13" s="282">
        <v>359.59199999999998</v>
      </c>
      <c r="EL13" s="282">
        <v>0</v>
      </c>
      <c r="EM13" s="282">
        <v>3698.3006999999998</v>
      </c>
      <c r="EN13" s="282">
        <v>726.82820000000004</v>
      </c>
      <c r="EO13" s="282">
        <v>849.44029999999998</v>
      </c>
      <c r="EP13" s="282">
        <v>553.06659999999999</v>
      </c>
      <c r="EQ13" s="282">
        <v>999.22280000000001</v>
      </c>
      <c r="ER13" s="282">
        <v>0</v>
      </c>
      <c r="ES13" s="282"/>
      <c r="ET13" s="282"/>
      <c r="EU13" s="282">
        <v>167.69149999999999</v>
      </c>
      <c r="EV13" s="282">
        <v>35.4634</v>
      </c>
      <c r="EW13" s="282"/>
      <c r="EX13" s="282"/>
      <c r="EY13" s="282">
        <v>21.9023</v>
      </c>
      <c r="EZ13" s="282">
        <v>158.05959999999999</v>
      </c>
      <c r="FA13" s="282">
        <v>302.08519999999999</v>
      </c>
      <c r="FB13" s="282">
        <v>245.631</v>
      </c>
      <c r="FC13" s="282">
        <v>1202.7728999999999</v>
      </c>
      <c r="FD13" s="282">
        <v>304.91989999999998</v>
      </c>
      <c r="FE13" s="282">
        <v>154.34360000000001</v>
      </c>
      <c r="FF13" s="282">
        <v>162.74369999999999</v>
      </c>
    </row>
    <row r="14" spans="1:250" ht="15" x14ac:dyDescent="0.25">
      <c r="A14" s="276">
        <v>14</v>
      </c>
      <c r="B14" s="277">
        <v>21</v>
      </c>
      <c r="C14" s="278">
        <v>21</v>
      </c>
      <c r="D14" s="272">
        <v>45280.145833333336</v>
      </c>
      <c r="E14" s="282">
        <v>7201.4660999999996</v>
      </c>
      <c r="F14" s="282">
        <v>4698.2848000000004</v>
      </c>
      <c r="G14" s="282">
        <v>180.8314</v>
      </c>
      <c r="H14" s="282">
        <v>235.10130000000001</v>
      </c>
      <c r="I14" s="282">
        <v>2528.8807000000002</v>
      </c>
      <c r="J14" s="282">
        <v>0</v>
      </c>
      <c r="K14" s="282">
        <v>2788.0315000000001</v>
      </c>
      <c r="L14" s="282">
        <v>1238.2523000000001</v>
      </c>
      <c r="M14" s="282">
        <v>21997.910400000001</v>
      </c>
      <c r="N14" s="282">
        <v>5691.4180999999999</v>
      </c>
      <c r="O14" s="282"/>
      <c r="P14" s="282"/>
      <c r="Q14" s="282">
        <v>107.6309</v>
      </c>
      <c r="R14" s="282">
        <v>6.9621000000000004</v>
      </c>
      <c r="S14" s="282">
        <v>89.226699999999994</v>
      </c>
      <c r="T14" s="282">
        <v>52.023899999999998</v>
      </c>
      <c r="U14" s="282">
        <v>1358.0211999999599</v>
      </c>
      <c r="V14" s="282">
        <v>387.83959999976298</v>
      </c>
      <c r="W14" s="282">
        <v>19414.629399987101</v>
      </c>
      <c r="X14" s="282">
        <v>7650.6224000011798</v>
      </c>
      <c r="Y14" s="282">
        <v>3097.9699000013002</v>
      </c>
      <c r="Z14" s="282">
        <v>1217.37369999917</v>
      </c>
      <c r="AA14" s="282">
        <v>14163.1106000039</v>
      </c>
      <c r="AB14" s="282">
        <v>4579.6876999983297</v>
      </c>
      <c r="AC14" s="282">
        <v>14073.924499999301</v>
      </c>
      <c r="AD14" s="282">
        <v>2863.9026000004401</v>
      </c>
      <c r="AE14" s="282">
        <v>12175.3576999953</v>
      </c>
      <c r="AF14" s="282">
        <v>5254.65800000131</v>
      </c>
      <c r="AG14" s="282">
        <v>41019.265599992999</v>
      </c>
      <c r="AH14" s="282">
        <v>9016.0751999924905</v>
      </c>
      <c r="AI14" s="282">
        <v>16048.632100000599</v>
      </c>
      <c r="AJ14" s="282">
        <v>3847.90769999856</v>
      </c>
      <c r="AK14" s="282">
        <v>6367.4479999990799</v>
      </c>
      <c r="AL14" s="282">
        <v>1168.1089999998701</v>
      </c>
      <c r="AM14" s="282">
        <v>6461.2908999975898</v>
      </c>
      <c r="AN14" s="282">
        <v>3041.9499999987802</v>
      </c>
      <c r="AO14" s="282">
        <v>15512.0595999958</v>
      </c>
      <c r="AP14" s="282">
        <v>4021.6017999999299</v>
      </c>
      <c r="AQ14" s="282">
        <v>4555.0753000003897</v>
      </c>
      <c r="AR14" s="282">
        <v>4387.7241999975704</v>
      </c>
      <c r="AS14" s="282">
        <v>33663.529300018898</v>
      </c>
      <c r="AT14" s="282">
        <v>8901.3487000023106</v>
      </c>
      <c r="AU14" s="282">
        <v>21031.800799995701</v>
      </c>
      <c r="AV14" s="282">
        <v>4569.6251999959304</v>
      </c>
      <c r="AW14" s="282">
        <v>1168.55190000012</v>
      </c>
      <c r="AX14" s="282">
        <v>507.21569999973599</v>
      </c>
      <c r="AY14" s="282">
        <v>810.34639999972899</v>
      </c>
      <c r="AZ14" s="282">
        <v>74.525500000029595</v>
      </c>
      <c r="BA14" s="282">
        <v>9272.7407999955703</v>
      </c>
      <c r="BB14" s="282">
        <v>4450.0334000004996</v>
      </c>
      <c r="BC14" s="282">
        <v>3003.2120999983099</v>
      </c>
      <c r="BD14" s="282">
        <v>1961.8511999991599</v>
      </c>
      <c r="BE14" s="282">
        <v>6425.7200000026096</v>
      </c>
      <c r="BF14" s="282">
        <v>2151.46069999887</v>
      </c>
      <c r="BG14" s="282">
        <v>25943.233099999499</v>
      </c>
      <c r="BH14" s="282">
        <v>7721.9293999970796</v>
      </c>
      <c r="BI14" s="282">
        <v>13977.8107999941</v>
      </c>
      <c r="BJ14" s="282">
        <v>3613.80389999933</v>
      </c>
      <c r="BK14" s="282">
        <v>8910.1261999995004</v>
      </c>
      <c r="BL14" s="282">
        <v>2470.14649999927</v>
      </c>
      <c r="BM14" s="282">
        <v>3882.38840000044</v>
      </c>
      <c r="BN14" s="282">
        <v>1222.95469999908</v>
      </c>
      <c r="BO14" s="282">
        <v>11576.143100006</v>
      </c>
      <c r="BP14" s="282">
        <v>5712.7987000021803</v>
      </c>
      <c r="BQ14" s="282">
        <v>1286.4942000000001</v>
      </c>
      <c r="BR14" s="282">
        <v>403.54180000000002</v>
      </c>
      <c r="BS14" s="282">
        <v>7398.4435999999996</v>
      </c>
      <c r="BT14" s="282">
        <v>1748.9129</v>
      </c>
      <c r="BU14" s="282">
        <v>9819.4969000000001</v>
      </c>
      <c r="BV14" s="282">
        <v>2813.9535999999998</v>
      </c>
      <c r="BW14" s="282">
        <v>16026.5813</v>
      </c>
      <c r="BX14" s="282">
        <v>5762.5066999999999</v>
      </c>
      <c r="BY14" s="282">
        <v>4808.933</v>
      </c>
      <c r="BZ14" s="282">
        <v>1216.6629</v>
      </c>
      <c r="CA14" s="282">
        <v>139.34209999999999</v>
      </c>
      <c r="CB14" s="282">
        <v>92.289599999999993</v>
      </c>
      <c r="CC14" s="282">
        <v>9333.0088000000105</v>
      </c>
      <c r="CD14" s="282">
        <v>4193.6787999999997</v>
      </c>
      <c r="CE14" s="282">
        <v>13873.902700000001</v>
      </c>
      <c r="CF14" s="282">
        <v>2511.4016999999999</v>
      </c>
      <c r="CG14" s="282">
        <v>22474.5851</v>
      </c>
      <c r="CH14" s="282">
        <v>6917.4709000000003</v>
      </c>
      <c r="CI14" s="282">
        <v>5018.6107000000002</v>
      </c>
      <c r="CJ14" s="282">
        <v>1288.9911</v>
      </c>
      <c r="CK14" s="282">
        <v>202.4879</v>
      </c>
      <c r="CL14" s="282">
        <v>292.80290000000002</v>
      </c>
      <c r="CM14" s="282">
        <v>7616.5101000000004</v>
      </c>
      <c r="CN14" s="282">
        <v>2342.9780999999998</v>
      </c>
      <c r="CO14" s="282">
        <v>1244.4233999999999</v>
      </c>
      <c r="CP14" s="282">
        <v>828.30520000000001</v>
      </c>
      <c r="CQ14" s="282">
        <v>3419.8555000000001</v>
      </c>
      <c r="CR14" s="282">
        <v>744.97460000000001</v>
      </c>
      <c r="CS14" s="282">
        <v>3163.8204999999998</v>
      </c>
      <c r="CT14" s="282">
        <v>539.21079999999995</v>
      </c>
      <c r="CU14" s="282">
        <v>965.64260000000002</v>
      </c>
      <c r="CV14" s="282">
        <v>333.40449999999998</v>
      </c>
      <c r="CW14" s="282">
        <v>3839.3517999999999</v>
      </c>
      <c r="CX14" s="282">
        <v>750.8211</v>
      </c>
      <c r="CY14" s="282">
        <v>2180.5252</v>
      </c>
      <c r="CZ14" s="282">
        <v>153.71270000000001</v>
      </c>
      <c r="DA14" s="282">
        <v>442.34350000000001</v>
      </c>
      <c r="DB14" s="282">
        <v>154.4485</v>
      </c>
      <c r="DC14" s="282">
        <v>13696.5669</v>
      </c>
      <c r="DD14" s="282">
        <v>1461.5867000000001</v>
      </c>
      <c r="DE14" s="282">
        <v>6445.1473999999998</v>
      </c>
      <c r="DF14" s="282">
        <v>1427.4784999999999</v>
      </c>
      <c r="DG14" s="282">
        <v>2891.1480000000001</v>
      </c>
      <c r="DH14" s="282">
        <v>4514.0785999999998</v>
      </c>
      <c r="DI14" s="282">
        <v>1864.5135</v>
      </c>
      <c r="DJ14" s="282">
        <v>1448.6283000000001</v>
      </c>
      <c r="DK14" s="282">
        <v>4026.6284999999998</v>
      </c>
      <c r="DL14" s="282">
        <v>2042.31</v>
      </c>
      <c r="DM14" s="282">
        <v>5660.4052000000001</v>
      </c>
      <c r="DN14" s="282">
        <v>2271.4146999999998</v>
      </c>
      <c r="DO14" s="282">
        <v>7909.5711000000001</v>
      </c>
      <c r="DP14" s="282">
        <v>643.01739999999995</v>
      </c>
      <c r="DQ14" s="282"/>
      <c r="DR14" s="282"/>
      <c r="DS14" s="282"/>
      <c r="DT14" s="282"/>
      <c r="DU14" s="282">
        <v>16.776</v>
      </c>
      <c r="DV14" s="282">
        <v>4.2137000000000002</v>
      </c>
      <c r="DW14" s="282"/>
      <c r="DX14" s="282"/>
      <c r="DY14" s="282">
        <v>874.55340000000001</v>
      </c>
      <c r="DZ14" s="282">
        <v>65.257000000000005</v>
      </c>
      <c r="EA14" s="282"/>
      <c r="EB14" s="282"/>
      <c r="EC14" s="282">
        <v>685.68799999999999</v>
      </c>
      <c r="ED14" s="282">
        <v>156.38319999999999</v>
      </c>
      <c r="EE14" s="282">
        <v>454.97230000000002</v>
      </c>
      <c r="EF14" s="282">
        <v>188.96379999999999</v>
      </c>
      <c r="EG14" s="282">
        <v>1788.0816</v>
      </c>
      <c r="EH14" s="282">
        <v>1182.443</v>
      </c>
      <c r="EI14" s="282">
        <v>658.09640000000002</v>
      </c>
      <c r="EJ14" s="282">
        <v>95.546899999999994</v>
      </c>
      <c r="EK14" s="282">
        <v>359.59199999999998</v>
      </c>
      <c r="EL14" s="282">
        <v>0</v>
      </c>
      <c r="EM14" s="282">
        <v>3698.3006999999998</v>
      </c>
      <c r="EN14" s="282">
        <v>726.82820000000004</v>
      </c>
      <c r="EO14" s="282">
        <v>849.44029999999998</v>
      </c>
      <c r="EP14" s="282">
        <v>553.06659999999999</v>
      </c>
      <c r="EQ14" s="282">
        <v>999.28279999999995</v>
      </c>
      <c r="ER14" s="282">
        <v>0</v>
      </c>
      <c r="ES14" s="282"/>
      <c r="ET14" s="282"/>
      <c r="EU14" s="282">
        <v>167.69149999999999</v>
      </c>
      <c r="EV14" s="282">
        <v>35.4634</v>
      </c>
      <c r="EW14" s="282"/>
      <c r="EX14" s="282"/>
      <c r="EY14" s="282">
        <v>21.9023</v>
      </c>
      <c r="EZ14" s="282">
        <v>158.05959999999999</v>
      </c>
      <c r="FA14" s="282">
        <v>302.09609999999998</v>
      </c>
      <c r="FB14" s="282">
        <v>245.63249999999999</v>
      </c>
      <c r="FC14" s="282">
        <v>1202.7881</v>
      </c>
      <c r="FD14" s="282">
        <v>304.92180000000002</v>
      </c>
      <c r="FE14" s="282">
        <v>154.35120000000001</v>
      </c>
      <c r="FF14" s="282">
        <v>162.74430000000001</v>
      </c>
    </row>
    <row r="15" spans="1:250" ht="15" x14ac:dyDescent="0.25">
      <c r="A15" s="276">
        <v>15</v>
      </c>
      <c r="B15" s="277">
        <v>23</v>
      </c>
      <c r="C15" s="278">
        <v>23</v>
      </c>
      <c r="D15" s="272">
        <v>45280.166666666664</v>
      </c>
      <c r="E15" s="282">
        <v>7201.5025999999998</v>
      </c>
      <c r="F15" s="282">
        <v>4698.2927</v>
      </c>
      <c r="G15" s="282">
        <v>180.8314</v>
      </c>
      <c r="H15" s="282">
        <v>235.10130000000001</v>
      </c>
      <c r="I15" s="282">
        <v>2529.1731</v>
      </c>
      <c r="J15" s="282">
        <v>0</v>
      </c>
      <c r="K15" s="282">
        <v>2788.1003000000001</v>
      </c>
      <c r="L15" s="282">
        <v>1238.2599</v>
      </c>
      <c r="M15" s="282">
        <v>21998.1194</v>
      </c>
      <c r="N15" s="282">
        <v>5691.4431999999997</v>
      </c>
      <c r="O15" s="282"/>
      <c r="P15" s="282"/>
      <c r="Q15" s="282">
        <v>107.6309</v>
      </c>
      <c r="R15" s="282">
        <v>6.9621000000000004</v>
      </c>
      <c r="S15" s="282">
        <v>89.226699999999994</v>
      </c>
      <c r="T15" s="282">
        <v>52.023899999999998</v>
      </c>
      <c r="U15" s="282">
        <v>1358.1135999999599</v>
      </c>
      <c r="V15" s="282">
        <v>387.85789999976299</v>
      </c>
      <c r="W15" s="282">
        <v>19414.7630999871</v>
      </c>
      <c r="X15" s="282">
        <v>7650.6443000011805</v>
      </c>
      <c r="Y15" s="282">
        <v>3097.9825000013002</v>
      </c>
      <c r="Z15" s="282">
        <v>1217.37879999917</v>
      </c>
      <c r="AA15" s="282">
        <v>14163.1756000039</v>
      </c>
      <c r="AB15" s="282">
        <v>4579.6976333316697</v>
      </c>
      <c r="AC15" s="282">
        <v>14074.102399999299</v>
      </c>
      <c r="AD15" s="282">
        <v>2863.9181000004401</v>
      </c>
      <c r="AE15" s="282">
        <v>12175.4199999953</v>
      </c>
      <c r="AF15" s="282">
        <v>5254.6617000013102</v>
      </c>
      <c r="AG15" s="282">
        <v>41019.395599992997</v>
      </c>
      <c r="AH15" s="282">
        <v>9016.0930999924894</v>
      </c>
      <c r="AI15" s="282">
        <v>16048.7328000006</v>
      </c>
      <c r="AJ15" s="282">
        <v>3847.9188999985599</v>
      </c>
      <c r="AK15" s="282">
        <v>6367.5767999990803</v>
      </c>
      <c r="AL15" s="282">
        <v>1168.1163999998701</v>
      </c>
      <c r="AM15" s="282">
        <v>6461.4556999975903</v>
      </c>
      <c r="AN15" s="282">
        <v>3042.01239999878</v>
      </c>
      <c r="AO15" s="282">
        <v>15512.140799995799</v>
      </c>
      <c r="AP15" s="282">
        <v>4021.6145999999299</v>
      </c>
      <c r="AQ15" s="282">
        <v>4555.1139000003895</v>
      </c>
      <c r="AR15" s="282">
        <v>4387.7547999975704</v>
      </c>
      <c r="AS15" s="282">
        <v>33663.810000018901</v>
      </c>
      <c r="AT15" s="282">
        <v>8901.3785000023108</v>
      </c>
      <c r="AU15" s="282">
        <v>21031.800799995701</v>
      </c>
      <c r="AV15" s="282">
        <v>4569.6251999959304</v>
      </c>
      <c r="AW15" s="282">
        <v>1168.7029000001201</v>
      </c>
      <c r="AX15" s="282">
        <v>507.24139999973602</v>
      </c>
      <c r="AY15" s="282">
        <v>810.393899999729</v>
      </c>
      <c r="AZ15" s="282">
        <v>74.528700000029602</v>
      </c>
      <c r="BA15" s="282">
        <v>9272.8203999955695</v>
      </c>
      <c r="BB15" s="282">
        <v>4450.0523000004996</v>
      </c>
      <c r="BC15" s="282">
        <v>3003.2964999983101</v>
      </c>
      <c r="BD15" s="282">
        <v>1961.8849999991601</v>
      </c>
      <c r="BE15" s="282">
        <v>6425.7932000026103</v>
      </c>
      <c r="BF15" s="282">
        <v>2151.4706999988698</v>
      </c>
      <c r="BG15" s="282">
        <v>25943.367199999499</v>
      </c>
      <c r="BH15" s="282">
        <v>7721.9415999970797</v>
      </c>
      <c r="BI15" s="282">
        <v>13977.858799994099</v>
      </c>
      <c r="BJ15" s="282">
        <v>3613.8117999993301</v>
      </c>
      <c r="BK15" s="282">
        <v>8910.1828999994996</v>
      </c>
      <c r="BL15" s="282">
        <v>2470.1573999992702</v>
      </c>
      <c r="BM15" s="282">
        <v>3882.44660000043</v>
      </c>
      <c r="BN15" s="282">
        <v>1222.9596999990799</v>
      </c>
      <c r="BO15" s="282">
        <v>11576.258000006001</v>
      </c>
      <c r="BP15" s="282">
        <v>5712.8194000021804</v>
      </c>
      <c r="BQ15" s="282">
        <v>1286.5016000000001</v>
      </c>
      <c r="BR15" s="282">
        <v>403.5428</v>
      </c>
      <c r="BS15" s="282">
        <v>7398.5726000000004</v>
      </c>
      <c r="BT15" s="282">
        <v>1748.9280000000001</v>
      </c>
      <c r="BU15" s="282">
        <v>9819.6841999999997</v>
      </c>
      <c r="BV15" s="282">
        <v>2813.9802</v>
      </c>
      <c r="BW15" s="282">
        <v>16026.6543</v>
      </c>
      <c r="BX15" s="282">
        <v>5762.5124999999998</v>
      </c>
      <c r="BY15" s="282">
        <v>4809.0775000000003</v>
      </c>
      <c r="BZ15" s="282">
        <v>1216.6813999999999</v>
      </c>
      <c r="CA15" s="282">
        <v>139.3424</v>
      </c>
      <c r="CB15" s="282">
        <v>92.289900000000003</v>
      </c>
      <c r="CC15" s="282">
        <v>9333.0426000000007</v>
      </c>
      <c r="CD15" s="282">
        <v>4193.6913000000004</v>
      </c>
      <c r="CE15" s="282">
        <v>13874.0573</v>
      </c>
      <c r="CF15" s="282">
        <v>2511.4151000000002</v>
      </c>
      <c r="CG15" s="282">
        <v>22474.7997</v>
      </c>
      <c r="CH15" s="282">
        <v>6917.4988000000003</v>
      </c>
      <c r="CI15" s="282">
        <v>5018.6107000000002</v>
      </c>
      <c r="CJ15" s="282">
        <v>1288.9911</v>
      </c>
      <c r="CK15" s="282">
        <v>202.49930000000001</v>
      </c>
      <c r="CL15" s="282">
        <v>292.80930000000001</v>
      </c>
      <c r="CM15" s="282">
        <v>7616.5104000000001</v>
      </c>
      <c r="CN15" s="282">
        <v>2342.9782</v>
      </c>
      <c r="CO15" s="282">
        <v>1244.4233999999999</v>
      </c>
      <c r="CP15" s="282">
        <v>828.30520000000001</v>
      </c>
      <c r="CQ15" s="282">
        <v>3419.9268999999999</v>
      </c>
      <c r="CR15" s="282">
        <v>744.99540000000002</v>
      </c>
      <c r="CS15" s="282">
        <v>3163.8204999999998</v>
      </c>
      <c r="CT15" s="282">
        <v>539.21079999999995</v>
      </c>
      <c r="CU15" s="282">
        <v>965.64340000000004</v>
      </c>
      <c r="CV15" s="282">
        <v>333.40719999999999</v>
      </c>
      <c r="CW15" s="282">
        <v>3839.5140999999999</v>
      </c>
      <c r="CX15" s="282">
        <v>750.83399999999995</v>
      </c>
      <c r="CY15" s="282">
        <v>2180.6846</v>
      </c>
      <c r="CZ15" s="282">
        <v>153.72210000000001</v>
      </c>
      <c r="DA15" s="282">
        <v>442.35860000000002</v>
      </c>
      <c r="DB15" s="282">
        <v>154.4503</v>
      </c>
      <c r="DC15" s="282">
        <v>13696.740299999999</v>
      </c>
      <c r="DD15" s="282">
        <v>1461.5994000000001</v>
      </c>
      <c r="DE15" s="282">
        <v>6445.1710000000003</v>
      </c>
      <c r="DF15" s="282">
        <v>1427.48</v>
      </c>
      <c r="DG15" s="282">
        <v>2891.2379000000001</v>
      </c>
      <c r="DH15" s="282">
        <v>4514.1256000000003</v>
      </c>
      <c r="DI15" s="282">
        <v>1864.5521000000001</v>
      </c>
      <c r="DJ15" s="282">
        <v>1448.6514</v>
      </c>
      <c r="DK15" s="282">
        <v>4026.6774</v>
      </c>
      <c r="DL15" s="282">
        <v>2042.3150000000001</v>
      </c>
      <c r="DM15" s="282">
        <v>5660.4709999999995</v>
      </c>
      <c r="DN15" s="282">
        <v>2271.4283999999998</v>
      </c>
      <c r="DO15" s="282">
        <v>7909.8891999999996</v>
      </c>
      <c r="DP15" s="282">
        <v>643.03129999999999</v>
      </c>
      <c r="DQ15" s="282"/>
      <c r="DR15" s="282"/>
      <c r="DS15" s="282"/>
      <c r="DT15" s="282"/>
      <c r="DU15" s="282">
        <v>16.776</v>
      </c>
      <c r="DV15" s="282">
        <v>4.2137000000000002</v>
      </c>
      <c r="DW15" s="282"/>
      <c r="DX15" s="282"/>
      <c r="DY15" s="282">
        <v>874.60389999999995</v>
      </c>
      <c r="DZ15" s="282">
        <v>65.263199999999998</v>
      </c>
      <c r="EA15" s="282"/>
      <c r="EB15" s="282"/>
      <c r="EC15" s="282">
        <v>685.71789999999999</v>
      </c>
      <c r="ED15" s="282">
        <v>156.38939999999999</v>
      </c>
      <c r="EE15" s="282">
        <v>455.0052</v>
      </c>
      <c r="EF15" s="282">
        <v>188.97120000000001</v>
      </c>
      <c r="EG15" s="282">
        <v>1788.0816</v>
      </c>
      <c r="EH15" s="282">
        <v>1182.443</v>
      </c>
      <c r="EI15" s="282">
        <v>658.09640000000002</v>
      </c>
      <c r="EJ15" s="282">
        <v>95.546899999999994</v>
      </c>
      <c r="EK15" s="282">
        <v>359.59199999999998</v>
      </c>
      <c r="EL15" s="282">
        <v>0</v>
      </c>
      <c r="EM15" s="282">
        <v>3698.3006999999998</v>
      </c>
      <c r="EN15" s="282">
        <v>726.82820000000004</v>
      </c>
      <c r="EO15" s="282">
        <v>849.44029999999998</v>
      </c>
      <c r="EP15" s="282">
        <v>553.06659999999999</v>
      </c>
      <c r="EQ15" s="282">
        <v>999.34199999999998</v>
      </c>
      <c r="ER15" s="282">
        <v>0</v>
      </c>
      <c r="ES15" s="282"/>
      <c r="ET15" s="282"/>
      <c r="EU15" s="282">
        <v>167.69149999999999</v>
      </c>
      <c r="EV15" s="282">
        <v>35.4634</v>
      </c>
      <c r="EW15" s="282"/>
      <c r="EX15" s="282"/>
      <c r="EY15" s="282">
        <v>21.9023</v>
      </c>
      <c r="EZ15" s="282">
        <v>158.05959999999999</v>
      </c>
      <c r="FA15" s="282">
        <v>302.10719999999998</v>
      </c>
      <c r="FB15" s="282">
        <v>245.63399999999999</v>
      </c>
      <c r="FC15" s="282">
        <v>1202.8035</v>
      </c>
      <c r="FD15" s="282">
        <v>304.92380000000003</v>
      </c>
      <c r="FE15" s="282">
        <v>154.35890000000001</v>
      </c>
      <c r="FF15" s="282">
        <v>162.7448</v>
      </c>
    </row>
    <row r="16" spans="1:250" ht="15" x14ac:dyDescent="0.25">
      <c r="A16" s="276">
        <v>16</v>
      </c>
      <c r="B16" s="277">
        <v>25</v>
      </c>
      <c r="C16" s="278">
        <v>25</v>
      </c>
      <c r="D16" s="272">
        <v>45280.1875</v>
      </c>
      <c r="E16" s="282">
        <v>7201.5393000000004</v>
      </c>
      <c r="F16" s="282">
        <v>4698.3004000000001</v>
      </c>
      <c r="G16" s="282">
        <v>180.8314</v>
      </c>
      <c r="H16" s="282">
        <v>235.10130000000001</v>
      </c>
      <c r="I16" s="282">
        <v>2529.4576000000002</v>
      </c>
      <c r="J16" s="282">
        <v>0</v>
      </c>
      <c r="K16" s="282">
        <v>2788.1711</v>
      </c>
      <c r="L16" s="282">
        <v>1238.2684999999999</v>
      </c>
      <c r="M16" s="282">
        <v>21998.326799999999</v>
      </c>
      <c r="N16" s="282">
        <v>5691.4660999999996</v>
      </c>
      <c r="O16" s="282"/>
      <c r="P16" s="282"/>
      <c r="Q16" s="282">
        <v>107.6309</v>
      </c>
      <c r="R16" s="282">
        <v>6.9621000000000004</v>
      </c>
      <c r="S16" s="282">
        <v>89.226699999999994</v>
      </c>
      <c r="T16" s="282">
        <v>52.023899999999998</v>
      </c>
      <c r="U16" s="282">
        <v>1358.2067999999599</v>
      </c>
      <c r="V16" s="282">
        <v>387.87549999976301</v>
      </c>
      <c r="W16" s="282">
        <v>19414.895899987099</v>
      </c>
      <c r="X16" s="282">
        <v>7650.6658000011803</v>
      </c>
      <c r="Y16" s="282">
        <v>3097.9953000013002</v>
      </c>
      <c r="Z16" s="282">
        <v>1217.3839999991701</v>
      </c>
      <c r="AA16" s="282">
        <v>14163.240400003901</v>
      </c>
      <c r="AB16" s="282">
        <v>4579.7074999983297</v>
      </c>
      <c r="AC16" s="282">
        <v>14074.282499999301</v>
      </c>
      <c r="AD16" s="282">
        <v>2863.9328000004398</v>
      </c>
      <c r="AE16" s="282">
        <v>12175.482099995301</v>
      </c>
      <c r="AF16" s="282">
        <v>5254.6654000013104</v>
      </c>
      <c r="AG16" s="282">
        <v>41019.524599992998</v>
      </c>
      <c r="AH16" s="282">
        <v>9016.1105999924894</v>
      </c>
      <c r="AI16" s="282">
        <v>16048.8365000006</v>
      </c>
      <c r="AJ16" s="282">
        <v>3847.9304999985602</v>
      </c>
      <c r="AK16" s="282">
        <v>6367.70479999908</v>
      </c>
      <c r="AL16" s="282">
        <v>1168.12389999987</v>
      </c>
      <c r="AM16" s="282">
        <v>6461.6201999975901</v>
      </c>
      <c r="AN16" s="282">
        <v>3042.07469999878</v>
      </c>
      <c r="AO16" s="282">
        <v>15512.224699995801</v>
      </c>
      <c r="AP16" s="282">
        <v>4021.6278999999299</v>
      </c>
      <c r="AQ16" s="282">
        <v>4555.15190000039</v>
      </c>
      <c r="AR16" s="282">
        <v>4387.7843999975703</v>
      </c>
      <c r="AS16" s="282">
        <v>33664.088200018901</v>
      </c>
      <c r="AT16" s="282">
        <v>8901.4078000023092</v>
      </c>
      <c r="AU16" s="282">
        <v>21031.800799995701</v>
      </c>
      <c r="AV16" s="282">
        <v>4569.6251999959304</v>
      </c>
      <c r="AW16" s="282">
        <v>1168.85350000012</v>
      </c>
      <c r="AX16" s="282">
        <v>507.26609999973601</v>
      </c>
      <c r="AY16" s="282">
        <v>810.44199999972898</v>
      </c>
      <c r="AZ16" s="282">
        <v>74.531800000029605</v>
      </c>
      <c r="BA16" s="282">
        <v>9272.8809999955702</v>
      </c>
      <c r="BB16" s="282">
        <v>4450.0611000005001</v>
      </c>
      <c r="BC16" s="282">
        <v>3003.3807999983101</v>
      </c>
      <c r="BD16" s="282">
        <v>1961.91799999916</v>
      </c>
      <c r="BE16" s="282">
        <v>6425.8673000026101</v>
      </c>
      <c r="BF16" s="282">
        <v>2151.4800999988702</v>
      </c>
      <c r="BG16" s="282">
        <v>25943.498799999499</v>
      </c>
      <c r="BH16" s="282">
        <v>7721.95209999708</v>
      </c>
      <c r="BI16" s="282">
        <v>13977.908499994101</v>
      </c>
      <c r="BJ16" s="282">
        <v>3613.8189999993301</v>
      </c>
      <c r="BK16" s="282">
        <v>8910.2377999995006</v>
      </c>
      <c r="BL16" s="282">
        <v>2470.16719999927</v>
      </c>
      <c r="BM16" s="282">
        <v>3882.50440000044</v>
      </c>
      <c r="BN16" s="282">
        <v>1222.9643999990799</v>
      </c>
      <c r="BO16" s="282">
        <v>11576.371200006</v>
      </c>
      <c r="BP16" s="282">
        <v>5712.8387000021803</v>
      </c>
      <c r="BQ16" s="282">
        <v>1286.5091</v>
      </c>
      <c r="BR16" s="282">
        <v>403.54379999999998</v>
      </c>
      <c r="BS16" s="282">
        <v>7398.7003999999997</v>
      </c>
      <c r="BT16" s="282">
        <v>1748.9425000000001</v>
      </c>
      <c r="BU16" s="282">
        <v>9819.8670000000002</v>
      </c>
      <c r="BV16" s="282">
        <v>2814.0052999999998</v>
      </c>
      <c r="BW16" s="282">
        <v>16026.7287</v>
      </c>
      <c r="BX16" s="282">
        <v>5762.5185000000001</v>
      </c>
      <c r="BY16" s="282">
        <v>4809.2258000000002</v>
      </c>
      <c r="BZ16" s="282">
        <v>1216.7005999999999</v>
      </c>
      <c r="CA16" s="282">
        <v>139.34270000000001</v>
      </c>
      <c r="CB16" s="282">
        <v>92.290199999999999</v>
      </c>
      <c r="CC16" s="282">
        <v>9333.0777999999991</v>
      </c>
      <c r="CD16" s="282">
        <v>4193.7039000000004</v>
      </c>
      <c r="CE16" s="282">
        <v>13874.2147</v>
      </c>
      <c r="CF16" s="282">
        <v>2511.4285</v>
      </c>
      <c r="CG16" s="282">
        <v>22475.0144</v>
      </c>
      <c r="CH16" s="282">
        <v>6917.5271000000002</v>
      </c>
      <c r="CI16" s="282">
        <v>5018.6107000000002</v>
      </c>
      <c r="CJ16" s="282">
        <v>1288.9911</v>
      </c>
      <c r="CK16" s="282">
        <v>202.51050000000001</v>
      </c>
      <c r="CL16" s="282">
        <v>292.81450000000001</v>
      </c>
      <c r="CM16" s="282">
        <v>7616.5105999999996</v>
      </c>
      <c r="CN16" s="282">
        <v>2342.9783000000002</v>
      </c>
      <c r="CO16" s="282">
        <v>1244.4233999999999</v>
      </c>
      <c r="CP16" s="282">
        <v>828.30520000000001</v>
      </c>
      <c r="CQ16" s="282">
        <v>3419.9938000000002</v>
      </c>
      <c r="CR16" s="282">
        <v>745.01549999999997</v>
      </c>
      <c r="CS16" s="282">
        <v>3163.8204999999998</v>
      </c>
      <c r="CT16" s="282">
        <v>539.21079999999995</v>
      </c>
      <c r="CU16" s="282">
        <v>965.64409999999998</v>
      </c>
      <c r="CV16" s="282">
        <v>333.41</v>
      </c>
      <c r="CW16" s="282">
        <v>3839.6767</v>
      </c>
      <c r="CX16" s="282">
        <v>750.84670000000006</v>
      </c>
      <c r="CY16" s="282">
        <v>2180.8467999999998</v>
      </c>
      <c r="CZ16" s="282">
        <v>153.73060000000001</v>
      </c>
      <c r="DA16" s="282">
        <v>442.37349999999998</v>
      </c>
      <c r="DB16" s="282">
        <v>154.452</v>
      </c>
      <c r="DC16" s="282">
        <v>13696.911599999999</v>
      </c>
      <c r="DD16" s="282">
        <v>1461.6122</v>
      </c>
      <c r="DE16" s="282">
        <v>6445.1944000000003</v>
      </c>
      <c r="DF16" s="282">
        <v>1427.4811</v>
      </c>
      <c r="DG16" s="282">
        <v>2891.3141000000001</v>
      </c>
      <c r="DH16" s="282">
        <v>4514.1725999999999</v>
      </c>
      <c r="DI16" s="282">
        <v>1864.5627999999999</v>
      </c>
      <c r="DJ16" s="282">
        <v>1448.6596999999999</v>
      </c>
      <c r="DK16" s="282">
        <v>4026.7249999999999</v>
      </c>
      <c r="DL16" s="282">
        <v>2042.319</v>
      </c>
      <c r="DM16" s="282">
        <v>5660.5387000000001</v>
      </c>
      <c r="DN16" s="282">
        <v>2271.4409999999998</v>
      </c>
      <c r="DO16" s="282">
        <v>7910.2020000000002</v>
      </c>
      <c r="DP16" s="282">
        <v>643.04780000000005</v>
      </c>
      <c r="DQ16" s="282"/>
      <c r="DR16" s="282"/>
      <c r="DS16" s="282"/>
      <c r="DT16" s="282"/>
      <c r="DU16" s="282">
        <v>16.776</v>
      </c>
      <c r="DV16" s="282">
        <v>4.2137000000000002</v>
      </c>
      <c r="DW16" s="282"/>
      <c r="DX16" s="282"/>
      <c r="DY16" s="282">
        <v>874.65409999999997</v>
      </c>
      <c r="DZ16" s="282">
        <v>65.269300000000001</v>
      </c>
      <c r="EA16" s="282"/>
      <c r="EB16" s="282"/>
      <c r="EC16" s="282">
        <v>685.74839999999995</v>
      </c>
      <c r="ED16" s="282">
        <v>156.39570000000001</v>
      </c>
      <c r="EE16" s="282">
        <v>455.0376</v>
      </c>
      <c r="EF16" s="282">
        <v>188.9786</v>
      </c>
      <c r="EG16" s="282">
        <v>1788.0816</v>
      </c>
      <c r="EH16" s="282">
        <v>1182.443</v>
      </c>
      <c r="EI16" s="282">
        <v>658.09640000000002</v>
      </c>
      <c r="EJ16" s="282">
        <v>95.546899999999994</v>
      </c>
      <c r="EK16" s="282">
        <v>359.59199999999998</v>
      </c>
      <c r="EL16" s="282">
        <v>0</v>
      </c>
      <c r="EM16" s="282">
        <v>3698.3006999999998</v>
      </c>
      <c r="EN16" s="282">
        <v>726.82820000000004</v>
      </c>
      <c r="EO16" s="282">
        <v>849.44029999999998</v>
      </c>
      <c r="EP16" s="282">
        <v>553.06659999999999</v>
      </c>
      <c r="EQ16" s="282">
        <v>999.40279999999996</v>
      </c>
      <c r="ER16" s="282">
        <v>0</v>
      </c>
      <c r="ES16" s="282"/>
      <c r="ET16" s="282"/>
      <c r="EU16" s="282">
        <v>167.69149999999999</v>
      </c>
      <c r="EV16" s="282">
        <v>35.4634</v>
      </c>
      <c r="EW16" s="282"/>
      <c r="EX16" s="282"/>
      <c r="EY16" s="282">
        <v>21.9023</v>
      </c>
      <c r="EZ16" s="282">
        <v>158.05959999999999</v>
      </c>
      <c r="FA16" s="282">
        <v>302.11810000000003</v>
      </c>
      <c r="FB16" s="282">
        <v>245.63550000000001</v>
      </c>
      <c r="FC16" s="282">
        <v>1202.8188</v>
      </c>
      <c r="FD16" s="282">
        <v>304.92579999999998</v>
      </c>
      <c r="FE16" s="282">
        <v>154.3665</v>
      </c>
      <c r="FF16" s="282">
        <v>162.74529999999999</v>
      </c>
    </row>
    <row r="17" spans="1:162" ht="15" x14ac:dyDescent="0.25">
      <c r="A17" s="276">
        <v>17</v>
      </c>
      <c r="B17" s="277">
        <v>26</v>
      </c>
      <c r="C17" s="278">
        <v>27</v>
      </c>
      <c r="D17" s="272">
        <v>45280.208333333336</v>
      </c>
      <c r="E17" s="282">
        <v>7201.5758999999998</v>
      </c>
      <c r="F17" s="282">
        <v>4698.3086999999996</v>
      </c>
      <c r="G17" s="282">
        <v>180.8314</v>
      </c>
      <c r="H17" s="282">
        <v>235.10130000000001</v>
      </c>
      <c r="I17" s="282">
        <v>2529.7460999999998</v>
      </c>
      <c r="J17" s="282">
        <v>0</v>
      </c>
      <c r="K17" s="282">
        <v>2788.2408</v>
      </c>
      <c r="L17" s="282">
        <v>1238.2764999999999</v>
      </c>
      <c r="M17" s="282">
        <v>21998.541000000001</v>
      </c>
      <c r="N17" s="282">
        <v>5691.4913999999999</v>
      </c>
      <c r="O17" s="282"/>
      <c r="P17" s="282"/>
      <c r="Q17" s="282">
        <v>107.6309</v>
      </c>
      <c r="R17" s="282">
        <v>6.9621000000000004</v>
      </c>
      <c r="S17" s="282">
        <v>89.226699999999994</v>
      </c>
      <c r="T17" s="282">
        <v>52.023899999999998</v>
      </c>
      <c r="U17" s="282">
        <v>1358.2992999999601</v>
      </c>
      <c r="V17" s="282">
        <v>387.89369999976299</v>
      </c>
      <c r="W17" s="282">
        <v>19415.029999987099</v>
      </c>
      <c r="X17" s="282">
        <v>7650.6881000011799</v>
      </c>
      <c r="Y17" s="282">
        <v>3098.0078000013</v>
      </c>
      <c r="Z17" s="282">
        <v>1217.3891999991699</v>
      </c>
      <c r="AA17" s="282">
        <v>14163.3066666706</v>
      </c>
      <c r="AB17" s="282">
        <v>4579.7177666650005</v>
      </c>
      <c r="AC17" s="282">
        <v>14074.4639999993</v>
      </c>
      <c r="AD17" s="282">
        <v>2863.94910000044</v>
      </c>
      <c r="AE17" s="282">
        <v>12175.5444999953</v>
      </c>
      <c r="AF17" s="282">
        <v>5254.6694000013104</v>
      </c>
      <c r="AG17" s="282">
        <v>41019.654699993</v>
      </c>
      <c r="AH17" s="282">
        <v>9016.1287999924898</v>
      </c>
      <c r="AI17" s="282">
        <v>16048.9393000006</v>
      </c>
      <c r="AJ17" s="282">
        <v>3847.9421999985602</v>
      </c>
      <c r="AK17" s="282">
        <v>6367.8337999990799</v>
      </c>
      <c r="AL17" s="282">
        <v>1168.13219999987</v>
      </c>
      <c r="AM17" s="282">
        <v>6461.7811999975902</v>
      </c>
      <c r="AN17" s="282">
        <v>3042.1359999987799</v>
      </c>
      <c r="AO17" s="282">
        <v>15512.3114999958</v>
      </c>
      <c r="AP17" s="282">
        <v>4021.6406999999299</v>
      </c>
      <c r="AQ17" s="282">
        <v>4555.1907000003903</v>
      </c>
      <c r="AR17" s="282">
        <v>4387.8136999975704</v>
      </c>
      <c r="AS17" s="282">
        <v>33664.3682000189</v>
      </c>
      <c r="AT17" s="282">
        <v>8901.4382000023106</v>
      </c>
      <c r="AU17" s="282">
        <v>21031.800799995701</v>
      </c>
      <c r="AV17" s="282">
        <v>4569.6251999959304</v>
      </c>
      <c r="AW17" s="282">
        <v>1169.00750000012</v>
      </c>
      <c r="AX17" s="282">
        <v>507.29189999973602</v>
      </c>
      <c r="AY17" s="282">
        <v>810.489899999729</v>
      </c>
      <c r="AZ17" s="282">
        <v>74.535000000029697</v>
      </c>
      <c r="BA17" s="282">
        <v>9272.9427999955697</v>
      </c>
      <c r="BB17" s="282">
        <v>4450.0704000004998</v>
      </c>
      <c r="BC17" s="282">
        <v>3003.46549999831</v>
      </c>
      <c r="BD17" s="282">
        <v>1961.95159999916</v>
      </c>
      <c r="BE17" s="282">
        <v>6425.9437000026101</v>
      </c>
      <c r="BF17" s="282">
        <v>2151.4902999988699</v>
      </c>
      <c r="BG17" s="282">
        <v>25943.626299999501</v>
      </c>
      <c r="BH17" s="282">
        <v>7721.9620999970803</v>
      </c>
      <c r="BI17" s="282">
        <v>13977.9586999941</v>
      </c>
      <c r="BJ17" s="282">
        <v>3613.8273999993298</v>
      </c>
      <c r="BK17" s="282">
        <v>8910.2950999994991</v>
      </c>
      <c r="BL17" s="282">
        <v>2470.1784999992701</v>
      </c>
      <c r="BM17" s="282">
        <v>3882.5644000004299</v>
      </c>
      <c r="BN17" s="282">
        <v>1222.9698999990801</v>
      </c>
      <c r="BO17" s="282">
        <v>11576.489600006</v>
      </c>
      <c r="BP17" s="282">
        <v>5712.8604000021796</v>
      </c>
      <c r="BQ17" s="282">
        <v>1286.5168000000001</v>
      </c>
      <c r="BR17" s="282">
        <v>403.54480000000001</v>
      </c>
      <c r="BS17" s="282">
        <v>7398.8301000000001</v>
      </c>
      <c r="BT17" s="282">
        <v>1748.9577999999999</v>
      </c>
      <c r="BU17" s="282">
        <v>9820.0589</v>
      </c>
      <c r="BV17" s="282">
        <v>2814.0322000000001</v>
      </c>
      <c r="BW17" s="282">
        <v>16026.8019</v>
      </c>
      <c r="BX17" s="282">
        <v>5762.5245000000004</v>
      </c>
      <c r="BY17" s="282">
        <v>4809.3780999999999</v>
      </c>
      <c r="BZ17" s="282">
        <v>1216.7215000000001</v>
      </c>
      <c r="CA17" s="282">
        <v>139.34299999999999</v>
      </c>
      <c r="CB17" s="282">
        <v>92.290499999999994</v>
      </c>
      <c r="CC17" s="282">
        <v>9333.1114000000107</v>
      </c>
      <c r="CD17" s="282">
        <v>4193.7157999999999</v>
      </c>
      <c r="CE17" s="282">
        <v>13874.372300000001</v>
      </c>
      <c r="CF17" s="282">
        <v>2511.4427000000001</v>
      </c>
      <c r="CG17" s="282">
        <v>22475.2294</v>
      </c>
      <c r="CH17" s="282">
        <v>6917.5553</v>
      </c>
      <c r="CI17" s="282">
        <v>5018.6107000000002</v>
      </c>
      <c r="CJ17" s="282">
        <v>1288.9911</v>
      </c>
      <c r="CK17" s="282">
        <v>202.52199999999999</v>
      </c>
      <c r="CL17" s="282">
        <v>292.82089999999999</v>
      </c>
      <c r="CM17" s="282">
        <v>7616.5109000000002</v>
      </c>
      <c r="CN17" s="282">
        <v>2342.9784</v>
      </c>
      <c r="CO17" s="282">
        <v>1244.4233999999999</v>
      </c>
      <c r="CP17" s="282">
        <v>828.30520000000001</v>
      </c>
      <c r="CQ17" s="282">
        <v>3420.0601999999999</v>
      </c>
      <c r="CR17" s="282">
        <v>745.03589999999997</v>
      </c>
      <c r="CS17" s="282">
        <v>3163.8204999999998</v>
      </c>
      <c r="CT17" s="282">
        <v>539.21079999999995</v>
      </c>
      <c r="CU17" s="282">
        <v>965.64480000000003</v>
      </c>
      <c r="CV17" s="282">
        <v>333.4126</v>
      </c>
      <c r="CW17" s="282">
        <v>3839.8402000000001</v>
      </c>
      <c r="CX17" s="282">
        <v>750.85990000000004</v>
      </c>
      <c r="CY17" s="282">
        <v>2181.0151000000001</v>
      </c>
      <c r="CZ17" s="282">
        <v>153.7388</v>
      </c>
      <c r="DA17" s="282">
        <v>442.38869999999997</v>
      </c>
      <c r="DB17" s="282">
        <v>154.4539</v>
      </c>
      <c r="DC17" s="282">
        <v>13697.091</v>
      </c>
      <c r="DD17" s="282">
        <v>1461.6256000000001</v>
      </c>
      <c r="DE17" s="282">
        <v>6445.2147999999997</v>
      </c>
      <c r="DF17" s="282">
        <v>1427.4822999999999</v>
      </c>
      <c r="DG17" s="282">
        <v>2891.3978999999999</v>
      </c>
      <c r="DH17" s="282">
        <v>4514.2199000000001</v>
      </c>
      <c r="DI17" s="282">
        <v>1864.5735</v>
      </c>
      <c r="DJ17" s="282">
        <v>1448.6683</v>
      </c>
      <c r="DK17" s="282">
        <v>4026.7685000000001</v>
      </c>
      <c r="DL17" s="282">
        <v>2042.3235999999999</v>
      </c>
      <c r="DM17" s="282">
        <v>5660.5998</v>
      </c>
      <c r="DN17" s="282">
        <v>2271.453</v>
      </c>
      <c r="DO17" s="282">
        <v>7910.5099</v>
      </c>
      <c r="DP17" s="282">
        <v>643.06179999999995</v>
      </c>
      <c r="DQ17" s="282"/>
      <c r="DR17" s="282"/>
      <c r="DS17" s="282"/>
      <c r="DT17" s="282"/>
      <c r="DU17" s="282">
        <v>16.776</v>
      </c>
      <c r="DV17" s="282">
        <v>4.2137000000000002</v>
      </c>
      <c r="DW17" s="282"/>
      <c r="DX17" s="282"/>
      <c r="DY17" s="282">
        <v>874.70410000000004</v>
      </c>
      <c r="DZ17" s="282">
        <v>65.275499999999994</v>
      </c>
      <c r="EA17" s="282"/>
      <c r="EB17" s="282"/>
      <c r="EC17" s="282">
        <v>685.77800000000002</v>
      </c>
      <c r="ED17" s="282">
        <v>156.40180000000001</v>
      </c>
      <c r="EE17" s="282">
        <v>455.07029999999997</v>
      </c>
      <c r="EF17" s="282">
        <v>188.9862</v>
      </c>
      <c r="EG17" s="282">
        <v>1788.0816</v>
      </c>
      <c r="EH17" s="282">
        <v>1182.443</v>
      </c>
      <c r="EI17" s="282">
        <v>658.09640000000002</v>
      </c>
      <c r="EJ17" s="282">
        <v>95.546899999999994</v>
      </c>
      <c r="EK17" s="282">
        <v>359.59199999999998</v>
      </c>
      <c r="EL17" s="282">
        <v>0</v>
      </c>
      <c r="EM17" s="282">
        <v>3698.3006999999998</v>
      </c>
      <c r="EN17" s="282">
        <v>726.82820000000004</v>
      </c>
      <c r="EO17" s="282">
        <v>849.44029999999998</v>
      </c>
      <c r="EP17" s="282">
        <v>553.06659999999999</v>
      </c>
      <c r="EQ17" s="282">
        <v>999.46320000000003</v>
      </c>
      <c r="ER17" s="282">
        <v>0</v>
      </c>
      <c r="ES17" s="282"/>
      <c r="ET17" s="282"/>
      <c r="EU17" s="282">
        <v>167.69149999999999</v>
      </c>
      <c r="EV17" s="282">
        <v>35.4634</v>
      </c>
      <c r="EW17" s="282"/>
      <c r="EX17" s="282"/>
      <c r="EY17" s="282">
        <v>21.9023</v>
      </c>
      <c r="EZ17" s="282">
        <v>158.05959999999999</v>
      </c>
      <c r="FA17" s="282">
        <v>302.12959999999998</v>
      </c>
      <c r="FB17" s="282">
        <v>245.63720000000001</v>
      </c>
      <c r="FC17" s="282">
        <v>1202.8341</v>
      </c>
      <c r="FD17" s="282">
        <v>304.92770000000002</v>
      </c>
      <c r="FE17" s="282">
        <v>154.3741</v>
      </c>
      <c r="FF17" s="282">
        <v>162.74590000000001</v>
      </c>
    </row>
    <row r="18" spans="1:162" ht="15" x14ac:dyDescent="0.25">
      <c r="A18" s="276">
        <v>18</v>
      </c>
      <c r="B18" s="277">
        <v>27</v>
      </c>
      <c r="C18" s="278">
        <v>28</v>
      </c>
      <c r="D18" s="272">
        <v>45280.229166666664</v>
      </c>
      <c r="E18" s="282">
        <v>7201.6126000000004</v>
      </c>
      <c r="F18" s="282">
        <v>4698.3171000000002</v>
      </c>
      <c r="G18" s="282">
        <v>180.8314</v>
      </c>
      <c r="H18" s="282">
        <v>235.10130000000001</v>
      </c>
      <c r="I18" s="282">
        <v>2530.0326</v>
      </c>
      <c r="J18" s="282">
        <v>0</v>
      </c>
      <c r="K18" s="282">
        <v>2788.3051</v>
      </c>
      <c r="L18" s="282">
        <v>1238.2829999999999</v>
      </c>
      <c r="M18" s="282">
        <v>21998.768599999999</v>
      </c>
      <c r="N18" s="282">
        <v>5691.5185000000001</v>
      </c>
      <c r="O18" s="282"/>
      <c r="P18" s="282"/>
      <c r="Q18" s="282">
        <v>107.6309</v>
      </c>
      <c r="R18" s="282">
        <v>6.9621000000000004</v>
      </c>
      <c r="S18" s="282">
        <v>89.226699999999994</v>
      </c>
      <c r="T18" s="282">
        <v>52.023899999999998</v>
      </c>
      <c r="U18" s="282">
        <v>1358.39199999996</v>
      </c>
      <c r="V18" s="282">
        <v>387.91169999976302</v>
      </c>
      <c r="W18" s="282">
        <v>19415.167399987102</v>
      </c>
      <c r="X18" s="282">
        <v>7650.71150000118</v>
      </c>
      <c r="Y18" s="282">
        <v>3098.0227000013001</v>
      </c>
      <c r="Z18" s="282">
        <v>1217.3945999991699</v>
      </c>
      <c r="AA18" s="282">
        <v>14163.373600003901</v>
      </c>
      <c r="AB18" s="282">
        <v>4579.7279666650002</v>
      </c>
      <c r="AC18" s="282">
        <v>14074.6464999993</v>
      </c>
      <c r="AD18" s="282">
        <v>2863.9649000004401</v>
      </c>
      <c r="AE18" s="282">
        <v>12175.6102999953</v>
      </c>
      <c r="AF18" s="282">
        <v>5254.67370000131</v>
      </c>
      <c r="AG18" s="282">
        <v>41019.788699992998</v>
      </c>
      <c r="AH18" s="282">
        <v>9016.1467999924898</v>
      </c>
      <c r="AI18" s="282">
        <v>16049.0456000006</v>
      </c>
      <c r="AJ18" s="282">
        <v>3847.9540999985602</v>
      </c>
      <c r="AK18" s="282">
        <v>6367.9629999990802</v>
      </c>
      <c r="AL18" s="282">
        <v>1168.1398999998701</v>
      </c>
      <c r="AM18" s="282">
        <v>6461.9432999975897</v>
      </c>
      <c r="AN18" s="282">
        <v>3042.1970999987798</v>
      </c>
      <c r="AO18" s="282">
        <v>15512.4070999958</v>
      </c>
      <c r="AP18" s="282">
        <v>4021.6527999999298</v>
      </c>
      <c r="AQ18" s="282">
        <v>4555.2290000003904</v>
      </c>
      <c r="AR18" s="282">
        <v>4387.8421999975699</v>
      </c>
      <c r="AS18" s="282">
        <v>33664.6522000189</v>
      </c>
      <c r="AT18" s="282">
        <v>8901.46890000231</v>
      </c>
      <c r="AU18" s="282">
        <v>21031.800799995701</v>
      </c>
      <c r="AV18" s="282">
        <v>4569.6251999959304</v>
      </c>
      <c r="AW18" s="282">
        <v>1169.1609000001199</v>
      </c>
      <c r="AX18" s="282">
        <v>507.31759999973599</v>
      </c>
      <c r="AY18" s="282">
        <v>810.53769999972906</v>
      </c>
      <c r="AZ18" s="282">
        <v>74.538200000029704</v>
      </c>
      <c r="BA18" s="282">
        <v>9273.0259999955706</v>
      </c>
      <c r="BB18" s="282">
        <v>4450.0919000004997</v>
      </c>
      <c r="BC18" s="282">
        <v>3003.5499999983099</v>
      </c>
      <c r="BD18" s="282">
        <v>1961.9853999991601</v>
      </c>
      <c r="BE18" s="282">
        <v>6426.0160000026099</v>
      </c>
      <c r="BF18" s="282">
        <v>2151.50069999887</v>
      </c>
      <c r="BG18" s="282">
        <v>25943.755799999501</v>
      </c>
      <c r="BH18" s="282">
        <v>7721.9723999970802</v>
      </c>
      <c r="BI18" s="282">
        <v>13978.012099994099</v>
      </c>
      <c r="BJ18" s="282">
        <v>3613.8358999993302</v>
      </c>
      <c r="BK18" s="282">
        <v>8910.3539999994991</v>
      </c>
      <c r="BL18" s="282">
        <v>2470.1904999992698</v>
      </c>
      <c r="BM18" s="282">
        <v>3882.6245000004401</v>
      </c>
      <c r="BN18" s="282">
        <v>1222.9752999990801</v>
      </c>
      <c r="BO18" s="282">
        <v>11576.607300006001</v>
      </c>
      <c r="BP18" s="282">
        <v>5712.8818000021802</v>
      </c>
      <c r="BQ18" s="282">
        <v>1286.5246</v>
      </c>
      <c r="BR18" s="282">
        <v>403.54579999999999</v>
      </c>
      <c r="BS18" s="282">
        <v>7398.9611999999997</v>
      </c>
      <c r="BT18" s="282">
        <v>1748.9734000000001</v>
      </c>
      <c r="BU18" s="282">
        <v>9820.2489999999998</v>
      </c>
      <c r="BV18" s="282">
        <v>2814.0590000000002</v>
      </c>
      <c r="BW18" s="282">
        <v>16026.8745</v>
      </c>
      <c r="BX18" s="282">
        <v>5762.5304999999998</v>
      </c>
      <c r="BY18" s="282">
        <v>4809.5282999999999</v>
      </c>
      <c r="BZ18" s="282">
        <v>1216.7402</v>
      </c>
      <c r="CA18" s="282">
        <v>139.34350000000001</v>
      </c>
      <c r="CB18" s="282">
        <v>92.290799999999905</v>
      </c>
      <c r="CC18" s="282">
        <v>9333.1433000000106</v>
      </c>
      <c r="CD18" s="282">
        <v>4193.7277999999997</v>
      </c>
      <c r="CE18" s="282">
        <v>13874.5265</v>
      </c>
      <c r="CF18" s="282">
        <v>2511.4555999999998</v>
      </c>
      <c r="CG18" s="282">
        <v>22475.445800000001</v>
      </c>
      <c r="CH18" s="282">
        <v>6917.5834000000004</v>
      </c>
      <c r="CI18" s="282">
        <v>5018.6107000000002</v>
      </c>
      <c r="CJ18" s="282">
        <v>1288.9911</v>
      </c>
      <c r="CK18" s="282">
        <v>202.5335</v>
      </c>
      <c r="CL18" s="282">
        <v>292.82740000000001</v>
      </c>
      <c r="CM18" s="282">
        <v>7616.5110999999997</v>
      </c>
      <c r="CN18" s="282">
        <v>2342.9785000000002</v>
      </c>
      <c r="CO18" s="282">
        <v>1244.4233999999999</v>
      </c>
      <c r="CP18" s="282">
        <v>828.30520000000001</v>
      </c>
      <c r="CQ18" s="282">
        <v>3420.1315</v>
      </c>
      <c r="CR18" s="282">
        <v>745.05550000000005</v>
      </c>
      <c r="CS18" s="282">
        <v>3163.8204999999998</v>
      </c>
      <c r="CT18" s="282">
        <v>539.21079999999995</v>
      </c>
      <c r="CU18" s="282">
        <v>965.64559999999994</v>
      </c>
      <c r="CV18" s="282">
        <v>333.4153</v>
      </c>
      <c r="CW18" s="282">
        <v>3840.0012000000002</v>
      </c>
      <c r="CX18" s="282">
        <v>750.87279999999998</v>
      </c>
      <c r="CY18" s="282">
        <v>2181.1831999999999</v>
      </c>
      <c r="CZ18" s="282">
        <v>153.7483</v>
      </c>
      <c r="DA18" s="282">
        <v>442.4042</v>
      </c>
      <c r="DB18" s="282">
        <v>154.45570000000001</v>
      </c>
      <c r="DC18" s="282">
        <v>13697.2628</v>
      </c>
      <c r="DD18" s="282">
        <v>1461.6386</v>
      </c>
      <c r="DE18" s="282">
        <v>6445.2374</v>
      </c>
      <c r="DF18" s="282">
        <v>1427.4835</v>
      </c>
      <c r="DG18" s="282">
        <v>2891.4863999999998</v>
      </c>
      <c r="DH18" s="282">
        <v>4514.2677000000003</v>
      </c>
      <c r="DI18" s="282">
        <v>1864.6188</v>
      </c>
      <c r="DJ18" s="282">
        <v>1448.6952000000001</v>
      </c>
      <c r="DK18" s="282">
        <v>4026.8146000000002</v>
      </c>
      <c r="DL18" s="282">
        <v>2042.3273999999999</v>
      </c>
      <c r="DM18" s="282">
        <v>5660.6683000000003</v>
      </c>
      <c r="DN18" s="282">
        <v>2271.4647</v>
      </c>
      <c r="DO18" s="282">
        <v>7910.8243000000002</v>
      </c>
      <c r="DP18" s="282">
        <v>643.0847</v>
      </c>
      <c r="DQ18" s="282"/>
      <c r="DR18" s="282"/>
      <c r="DS18" s="282"/>
      <c r="DT18" s="282"/>
      <c r="DU18" s="282">
        <v>16.776</v>
      </c>
      <c r="DV18" s="282">
        <v>4.2137000000000002</v>
      </c>
      <c r="DW18" s="282"/>
      <c r="DX18" s="282"/>
      <c r="DY18" s="282">
        <v>874.75300000000004</v>
      </c>
      <c r="DZ18" s="282">
        <v>65.281099999999995</v>
      </c>
      <c r="EA18" s="282"/>
      <c r="EB18" s="282"/>
      <c r="EC18" s="282">
        <v>685.80849999999998</v>
      </c>
      <c r="ED18" s="282">
        <v>156.40819999999999</v>
      </c>
      <c r="EE18" s="282">
        <v>455.10579999999999</v>
      </c>
      <c r="EF18" s="282">
        <v>188.9941</v>
      </c>
      <c r="EG18" s="282">
        <v>1788.0816</v>
      </c>
      <c r="EH18" s="282">
        <v>1182.443</v>
      </c>
      <c r="EI18" s="282">
        <v>658.09640000000002</v>
      </c>
      <c r="EJ18" s="282">
        <v>95.546899999999994</v>
      </c>
      <c r="EK18" s="282">
        <v>359.59199999999998</v>
      </c>
      <c r="EL18" s="282">
        <v>0</v>
      </c>
      <c r="EM18" s="282">
        <v>3698.3006999999998</v>
      </c>
      <c r="EN18" s="282">
        <v>726.82820000000004</v>
      </c>
      <c r="EO18" s="282">
        <v>849.44029999999998</v>
      </c>
      <c r="EP18" s="282">
        <v>553.06659999999999</v>
      </c>
      <c r="EQ18" s="282">
        <v>999.52239999999995</v>
      </c>
      <c r="ER18" s="282">
        <v>0</v>
      </c>
      <c r="ES18" s="282"/>
      <c r="ET18" s="282"/>
      <c r="EU18" s="282">
        <v>167.77449999999999</v>
      </c>
      <c r="EV18" s="282">
        <v>35.4758</v>
      </c>
      <c r="EW18" s="282"/>
      <c r="EX18" s="282"/>
      <c r="EY18" s="282">
        <v>21.9023</v>
      </c>
      <c r="EZ18" s="282">
        <v>158.05959999999999</v>
      </c>
      <c r="FA18" s="282">
        <v>302.14120000000003</v>
      </c>
      <c r="FB18" s="282">
        <v>245.63890000000001</v>
      </c>
      <c r="FC18" s="282">
        <v>1202.8495</v>
      </c>
      <c r="FD18" s="282">
        <v>304.92970000000003</v>
      </c>
      <c r="FE18" s="282">
        <v>154.3817</v>
      </c>
      <c r="FF18" s="282">
        <v>162.7465</v>
      </c>
    </row>
    <row r="19" spans="1:162" ht="15" x14ac:dyDescent="0.25">
      <c r="A19" s="276">
        <v>19</v>
      </c>
      <c r="B19" s="277">
        <v>28</v>
      </c>
      <c r="C19" s="278">
        <v>29</v>
      </c>
      <c r="D19" s="272">
        <v>45280.25</v>
      </c>
      <c r="E19" s="282">
        <v>7201.6494000000002</v>
      </c>
      <c r="F19" s="282">
        <v>4698.3251</v>
      </c>
      <c r="G19" s="282">
        <v>180.8314</v>
      </c>
      <c r="H19" s="282">
        <v>235.10130000000001</v>
      </c>
      <c r="I19" s="282">
        <v>2530.2988999999998</v>
      </c>
      <c r="J19" s="282">
        <v>0</v>
      </c>
      <c r="K19" s="282">
        <v>2788.3688000000002</v>
      </c>
      <c r="L19" s="282">
        <v>1238.2896000000001</v>
      </c>
      <c r="M19" s="282">
        <v>21998.9882</v>
      </c>
      <c r="N19" s="282">
        <v>5691.5438999999997</v>
      </c>
      <c r="O19" s="282"/>
      <c r="P19" s="282"/>
      <c r="Q19" s="282">
        <v>107.6309</v>
      </c>
      <c r="R19" s="282">
        <v>6.9621000000000004</v>
      </c>
      <c r="S19" s="282">
        <v>89.226699999999994</v>
      </c>
      <c r="T19" s="282">
        <v>52.023899999999998</v>
      </c>
      <c r="U19" s="282">
        <v>1358.4903999999599</v>
      </c>
      <c r="V19" s="282">
        <v>387.92909999976303</v>
      </c>
      <c r="W19" s="282">
        <v>19415.313299987101</v>
      </c>
      <c r="X19" s="282">
        <v>7650.7348000011798</v>
      </c>
      <c r="Y19" s="282">
        <v>3098.0374000012998</v>
      </c>
      <c r="Z19" s="282">
        <v>1217.4003999991701</v>
      </c>
      <c r="AA19" s="282">
        <v>14163.440133337201</v>
      </c>
      <c r="AB19" s="282">
        <v>4579.7378333316601</v>
      </c>
      <c r="AC19" s="282">
        <v>14074.8350999993</v>
      </c>
      <c r="AD19" s="282">
        <v>2863.9813000004401</v>
      </c>
      <c r="AE19" s="282">
        <v>12175.677599995301</v>
      </c>
      <c r="AF19" s="282">
        <v>5254.6778000013101</v>
      </c>
      <c r="AG19" s="282">
        <v>41019.925899993003</v>
      </c>
      <c r="AH19" s="282">
        <v>9016.1643999924909</v>
      </c>
      <c r="AI19" s="282">
        <v>16049.1546000006</v>
      </c>
      <c r="AJ19" s="282">
        <v>3847.9653999985599</v>
      </c>
      <c r="AK19" s="282">
        <v>6368.0956999990804</v>
      </c>
      <c r="AL19" s="282">
        <v>1168.1476999998699</v>
      </c>
      <c r="AM19" s="282">
        <v>6462.1159999975898</v>
      </c>
      <c r="AN19" s="282">
        <v>3042.2610999987801</v>
      </c>
      <c r="AO19" s="282">
        <v>15512.5135999958</v>
      </c>
      <c r="AP19" s="282">
        <v>4021.6651999999299</v>
      </c>
      <c r="AQ19" s="282">
        <v>4555.2673000003997</v>
      </c>
      <c r="AR19" s="282">
        <v>4387.8707999975704</v>
      </c>
      <c r="AS19" s="282">
        <v>33664.9385000189</v>
      </c>
      <c r="AT19" s="282">
        <v>8901.4987000023102</v>
      </c>
      <c r="AU19" s="282">
        <v>21031.800799995701</v>
      </c>
      <c r="AV19" s="282">
        <v>4569.6251999959304</v>
      </c>
      <c r="AW19" s="282">
        <v>1169.32190000012</v>
      </c>
      <c r="AX19" s="282">
        <v>507.34239999973602</v>
      </c>
      <c r="AY19" s="282">
        <v>810.58389999972906</v>
      </c>
      <c r="AZ19" s="282">
        <v>74.541000000029698</v>
      </c>
      <c r="BA19" s="282">
        <v>9273.1211999955594</v>
      </c>
      <c r="BB19" s="282">
        <v>4450.1190000004999</v>
      </c>
      <c r="BC19" s="282">
        <v>3003.6346999983102</v>
      </c>
      <c r="BD19" s="282">
        <v>1962.0181999991601</v>
      </c>
      <c r="BE19" s="282">
        <v>6426.08980000261</v>
      </c>
      <c r="BF19" s="282">
        <v>2151.5101999988701</v>
      </c>
      <c r="BG19" s="282">
        <v>25943.883099999501</v>
      </c>
      <c r="BH19" s="282">
        <v>7721.9833999970797</v>
      </c>
      <c r="BI19" s="282">
        <v>13978.063299994101</v>
      </c>
      <c r="BJ19" s="282">
        <v>3613.8437999993298</v>
      </c>
      <c r="BK19" s="282">
        <v>8910.4121999995004</v>
      </c>
      <c r="BL19" s="282">
        <v>2470.2016999992702</v>
      </c>
      <c r="BM19" s="282">
        <v>3882.68450000044</v>
      </c>
      <c r="BN19" s="282">
        <v>1222.98029999908</v>
      </c>
      <c r="BO19" s="282">
        <v>11576.724300006001</v>
      </c>
      <c r="BP19" s="282">
        <v>5712.9026000021804</v>
      </c>
      <c r="BQ19" s="282">
        <v>1286.5320999999999</v>
      </c>
      <c r="BR19" s="282">
        <v>403.54680000000002</v>
      </c>
      <c r="BS19" s="282">
        <v>7399.0922</v>
      </c>
      <c r="BT19" s="282">
        <v>1748.9887000000001</v>
      </c>
      <c r="BU19" s="282">
        <v>9820.4362999999994</v>
      </c>
      <c r="BV19" s="282">
        <v>2814.0848999999998</v>
      </c>
      <c r="BW19" s="282">
        <v>16026.9473</v>
      </c>
      <c r="BX19" s="282">
        <v>5762.5361999999996</v>
      </c>
      <c r="BY19" s="282">
        <v>4809.6782000000003</v>
      </c>
      <c r="BZ19" s="282">
        <v>1216.7584999999999</v>
      </c>
      <c r="CA19" s="282">
        <v>139.34389999999999</v>
      </c>
      <c r="CB19" s="282">
        <v>92.291099999999901</v>
      </c>
      <c r="CC19" s="282">
        <v>9333.1747000000105</v>
      </c>
      <c r="CD19" s="282">
        <v>4193.7395999999999</v>
      </c>
      <c r="CE19" s="282">
        <v>13874.6821</v>
      </c>
      <c r="CF19" s="282">
        <v>2511.4684999999999</v>
      </c>
      <c r="CG19" s="282">
        <v>22475.6626</v>
      </c>
      <c r="CH19" s="282">
        <v>6917.6116000000002</v>
      </c>
      <c r="CI19" s="282">
        <v>5018.6107000000002</v>
      </c>
      <c r="CJ19" s="282">
        <v>1288.9911</v>
      </c>
      <c r="CK19" s="282">
        <v>202.54480000000001</v>
      </c>
      <c r="CL19" s="282">
        <v>292.8331</v>
      </c>
      <c r="CM19" s="282">
        <v>7616.5114000000003</v>
      </c>
      <c r="CN19" s="282">
        <v>2342.9785999999999</v>
      </c>
      <c r="CO19" s="282">
        <v>1244.4233999999999</v>
      </c>
      <c r="CP19" s="282">
        <v>828.30520000000001</v>
      </c>
      <c r="CQ19" s="282">
        <v>3420.2103999999999</v>
      </c>
      <c r="CR19" s="282">
        <v>745.07399999999996</v>
      </c>
      <c r="CS19" s="282">
        <v>3163.8204999999998</v>
      </c>
      <c r="CT19" s="282">
        <v>539.21079999999995</v>
      </c>
      <c r="CU19" s="282">
        <v>965.6463</v>
      </c>
      <c r="CV19" s="282">
        <v>333.41770000000002</v>
      </c>
      <c r="CW19" s="282">
        <v>3840.1587</v>
      </c>
      <c r="CX19" s="282">
        <v>750.88599999999997</v>
      </c>
      <c r="CY19" s="282">
        <v>2181.3497000000002</v>
      </c>
      <c r="CZ19" s="282">
        <v>153.75729999999999</v>
      </c>
      <c r="DA19" s="282">
        <v>442.41910000000001</v>
      </c>
      <c r="DB19" s="282">
        <v>154.45750000000001</v>
      </c>
      <c r="DC19" s="282">
        <v>13697.436400000001</v>
      </c>
      <c r="DD19" s="282">
        <v>1461.6512</v>
      </c>
      <c r="DE19" s="282">
        <v>6445.2548999999999</v>
      </c>
      <c r="DF19" s="282">
        <v>1427.4845</v>
      </c>
      <c r="DG19" s="282">
        <v>2891.5792999999999</v>
      </c>
      <c r="DH19" s="282">
        <v>4514.3144000000002</v>
      </c>
      <c r="DI19" s="282">
        <v>1864.6817000000001</v>
      </c>
      <c r="DJ19" s="282">
        <v>1448.7308</v>
      </c>
      <c r="DK19" s="282">
        <v>4026.8678</v>
      </c>
      <c r="DL19" s="282">
        <v>2042.3302000000001</v>
      </c>
      <c r="DM19" s="282">
        <v>5660.7142999999996</v>
      </c>
      <c r="DN19" s="282">
        <v>2271.4769999999999</v>
      </c>
      <c r="DO19" s="282">
        <v>7911.1355000000003</v>
      </c>
      <c r="DP19" s="282">
        <v>643.10680000000002</v>
      </c>
      <c r="DQ19" s="282"/>
      <c r="DR19" s="282"/>
      <c r="DS19" s="282"/>
      <c r="DT19" s="282"/>
      <c r="DU19" s="282">
        <v>16.776</v>
      </c>
      <c r="DV19" s="282">
        <v>4.2137000000000002</v>
      </c>
      <c r="DW19" s="282"/>
      <c r="DX19" s="282"/>
      <c r="DY19" s="282">
        <v>874.80100000000004</v>
      </c>
      <c r="DZ19" s="282">
        <v>65.286199999999994</v>
      </c>
      <c r="EA19" s="282"/>
      <c r="EB19" s="282"/>
      <c r="EC19" s="282">
        <v>685.83709999999996</v>
      </c>
      <c r="ED19" s="282">
        <v>156.41419999999999</v>
      </c>
      <c r="EE19" s="282">
        <v>455.13929999999999</v>
      </c>
      <c r="EF19" s="282">
        <v>189.00139999999999</v>
      </c>
      <c r="EG19" s="282">
        <v>1788.0816</v>
      </c>
      <c r="EH19" s="282">
        <v>1182.443</v>
      </c>
      <c r="EI19" s="282">
        <v>658.09640000000002</v>
      </c>
      <c r="EJ19" s="282">
        <v>95.546899999999994</v>
      </c>
      <c r="EK19" s="282">
        <v>359.59199999999998</v>
      </c>
      <c r="EL19" s="282">
        <v>0</v>
      </c>
      <c r="EM19" s="282">
        <v>3698.3006999999998</v>
      </c>
      <c r="EN19" s="282">
        <v>726.82820000000004</v>
      </c>
      <c r="EO19" s="282">
        <v>849.44029999999998</v>
      </c>
      <c r="EP19" s="282">
        <v>553.06659999999999</v>
      </c>
      <c r="EQ19" s="282">
        <v>999.58119999999997</v>
      </c>
      <c r="ER19" s="282">
        <v>0</v>
      </c>
      <c r="ES19" s="282"/>
      <c r="ET19" s="282"/>
      <c r="EU19" s="282">
        <v>167.8605</v>
      </c>
      <c r="EV19" s="282">
        <v>35.488799999999998</v>
      </c>
      <c r="EW19" s="282"/>
      <c r="EX19" s="282"/>
      <c r="EY19" s="282">
        <v>21.9023</v>
      </c>
      <c r="EZ19" s="282">
        <v>158.05959999999999</v>
      </c>
      <c r="FA19" s="282">
        <v>302.15210000000002</v>
      </c>
      <c r="FB19" s="282">
        <v>245.6403</v>
      </c>
      <c r="FC19" s="282">
        <v>1202.8648000000001</v>
      </c>
      <c r="FD19" s="282">
        <v>304.9316</v>
      </c>
      <c r="FE19" s="282">
        <v>154.38929999999999</v>
      </c>
      <c r="FF19" s="282">
        <v>162.74700000000001</v>
      </c>
    </row>
    <row r="20" spans="1:162" ht="15" x14ac:dyDescent="0.25">
      <c r="A20" s="276">
        <v>20</v>
      </c>
      <c r="B20" s="277">
        <v>29</v>
      </c>
      <c r="C20" s="278">
        <v>30</v>
      </c>
      <c r="D20" s="272">
        <v>45280.270833333336</v>
      </c>
      <c r="E20" s="282">
        <v>7201.6851999999999</v>
      </c>
      <c r="F20" s="282">
        <v>4698.3316999999997</v>
      </c>
      <c r="G20" s="282">
        <v>180.8314</v>
      </c>
      <c r="H20" s="282">
        <v>235.10130000000001</v>
      </c>
      <c r="I20" s="282">
        <v>2530.5544</v>
      </c>
      <c r="J20" s="282">
        <v>0</v>
      </c>
      <c r="K20" s="282">
        <v>2788.4319</v>
      </c>
      <c r="L20" s="282">
        <v>1238.2953</v>
      </c>
      <c r="M20" s="282">
        <v>21999.197499999998</v>
      </c>
      <c r="N20" s="282">
        <v>5691.5654999999997</v>
      </c>
      <c r="O20" s="282"/>
      <c r="P20" s="282"/>
      <c r="Q20" s="282">
        <v>107.6309</v>
      </c>
      <c r="R20" s="282">
        <v>6.9621000000000004</v>
      </c>
      <c r="S20" s="282">
        <v>89.226699999999994</v>
      </c>
      <c r="T20" s="282">
        <v>52.023899999999998</v>
      </c>
      <c r="U20" s="282">
        <v>1358.59849999996</v>
      </c>
      <c r="V20" s="282">
        <v>387.94509999976299</v>
      </c>
      <c r="W20" s="282">
        <v>19415.458599987101</v>
      </c>
      <c r="X20" s="282">
        <v>7650.7577000011797</v>
      </c>
      <c r="Y20" s="282">
        <v>3098.0511000012998</v>
      </c>
      <c r="Z20" s="282">
        <v>1217.40539999917</v>
      </c>
      <c r="AA20" s="282">
        <v>14163.506600003901</v>
      </c>
      <c r="AB20" s="282">
        <v>4579.7466999983299</v>
      </c>
      <c r="AC20" s="282">
        <v>14075.027899999301</v>
      </c>
      <c r="AD20" s="282">
        <v>2863.9962000004398</v>
      </c>
      <c r="AE20" s="282">
        <v>12175.782699995299</v>
      </c>
      <c r="AF20" s="282">
        <v>5254.7008000013102</v>
      </c>
      <c r="AG20" s="282">
        <v>41020.070499993002</v>
      </c>
      <c r="AH20" s="282">
        <v>9016.1808999924906</v>
      </c>
      <c r="AI20" s="282">
        <v>16049.2667000006</v>
      </c>
      <c r="AJ20" s="282">
        <v>3847.97649999856</v>
      </c>
      <c r="AK20" s="282">
        <v>6368.2262999990799</v>
      </c>
      <c r="AL20" s="282">
        <v>1168.15539999987</v>
      </c>
      <c r="AM20" s="282">
        <v>6462.2925999975896</v>
      </c>
      <c r="AN20" s="282">
        <v>3042.32469999878</v>
      </c>
      <c r="AO20" s="282">
        <v>15512.6267999958</v>
      </c>
      <c r="AP20" s="282">
        <v>4021.6770999999299</v>
      </c>
      <c r="AQ20" s="282">
        <v>4555.3061000004</v>
      </c>
      <c r="AR20" s="282">
        <v>4387.8998999975702</v>
      </c>
      <c r="AS20" s="282">
        <v>33665.231600018902</v>
      </c>
      <c r="AT20" s="282">
        <v>8901.5273000023099</v>
      </c>
      <c r="AU20" s="282">
        <v>21031.800799995701</v>
      </c>
      <c r="AV20" s="282">
        <v>4569.6251999959304</v>
      </c>
      <c r="AW20" s="282">
        <v>1169.4889000001201</v>
      </c>
      <c r="AX20" s="282">
        <v>507.365999999736</v>
      </c>
      <c r="AY20" s="282">
        <v>810.62989999972899</v>
      </c>
      <c r="AZ20" s="282">
        <v>74.543500000029695</v>
      </c>
      <c r="BA20" s="282">
        <v>9273.2123999955693</v>
      </c>
      <c r="BB20" s="282">
        <v>4450.1423000004997</v>
      </c>
      <c r="BC20" s="282">
        <v>3003.71909999831</v>
      </c>
      <c r="BD20" s="282">
        <v>1962.04919999916</v>
      </c>
      <c r="BE20" s="282">
        <v>6426.1655000026103</v>
      </c>
      <c r="BF20" s="282">
        <v>2151.5173999988701</v>
      </c>
      <c r="BG20" s="282">
        <v>25944.005199999501</v>
      </c>
      <c r="BH20" s="282">
        <v>7721.9931999970804</v>
      </c>
      <c r="BI20" s="282">
        <v>13978.1158999941</v>
      </c>
      <c r="BJ20" s="282">
        <v>3613.8502999993302</v>
      </c>
      <c r="BK20" s="282">
        <v>8910.4756999995006</v>
      </c>
      <c r="BL20" s="282">
        <v>2470.2112999992701</v>
      </c>
      <c r="BM20" s="282">
        <v>3882.7428000004402</v>
      </c>
      <c r="BN20" s="282">
        <v>1222.9843999990801</v>
      </c>
      <c r="BO20" s="282">
        <v>11576.839500006001</v>
      </c>
      <c r="BP20" s="282">
        <v>5712.9205000021802</v>
      </c>
      <c r="BQ20" s="282">
        <v>1286.5396000000001</v>
      </c>
      <c r="BR20" s="282">
        <v>403.54750000000001</v>
      </c>
      <c r="BS20" s="282">
        <v>7399.2258000000002</v>
      </c>
      <c r="BT20" s="282">
        <v>1749.0028</v>
      </c>
      <c r="BU20" s="282">
        <v>9820.6239999999998</v>
      </c>
      <c r="BV20" s="282">
        <v>2814.1089000000002</v>
      </c>
      <c r="BW20" s="282">
        <v>16027.0188</v>
      </c>
      <c r="BX20" s="282">
        <v>5762.5415999999996</v>
      </c>
      <c r="BY20" s="282">
        <v>4809.8292000000001</v>
      </c>
      <c r="BZ20" s="282">
        <v>1216.7762</v>
      </c>
      <c r="CA20" s="282">
        <v>139.3442</v>
      </c>
      <c r="CB20" s="282">
        <v>92.291299999999893</v>
      </c>
      <c r="CC20" s="282">
        <v>9333.2076000000106</v>
      </c>
      <c r="CD20" s="282">
        <v>4193.7518</v>
      </c>
      <c r="CE20" s="282">
        <v>13874.85</v>
      </c>
      <c r="CF20" s="282">
        <v>2511.482</v>
      </c>
      <c r="CG20" s="282">
        <v>22475.88</v>
      </c>
      <c r="CH20" s="282">
        <v>6917.64</v>
      </c>
      <c r="CI20" s="282">
        <v>5018.6107000000002</v>
      </c>
      <c r="CJ20" s="282">
        <v>1288.9911</v>
      </c>
      <c r="CK20" s="282">
        <v>202.5558</v>
      </c>
      <c r="CL20" s="282">
        <v>292.8365</v>
      </c>
      <c r="CM20" s="282">
        <v>7616.5115999999998</v>
      </c>
      <c r="CN20" s="282">
        <v>2342.9787000000001</v>
      </c>
      <c r="CO20" s="282">
        <v>1244.4233999999999</v>
      </c>
      <c r="CP20" s="282">
        <v>828.30520000000001</v>
      </c>
      <c r="CQ20" s="282">
        <v>3420.3117000000002</v>
      </c>
      <c r="CR20" s="282">
        <v>745.09339999999997</v>
      </c>
      <c r="CS20" s="282">
        <v>3163.8204999999998</v>
      </c>
      <c r="CT20" s="282">
        <v>539.21079999999995</v>
      </c>
      <c r="CU20" s="282">
        <v>965.64700000000096</v>
      </c>
      <c r="CV20" s="282">
        <v>333.41969999999998</v>
      </c>
      <c r="CW20" s="282">
        <v>3840.3155999999999</v>
      </c>
      <c r="CX20" s="282">
        <v>750.89850000000001</v>
      </c>
      <c r="CY20" s="282">
        <v>2181.5146</v>
      </c>
      <c r="CZ20" s="282">
        <v>153.76570000000001</v>
      </c>
      <c r="DA20" s="282">
        <v>442.43349999999998</v>
      </c>
      <c r="DB20" s="282">
        <v>154.459</v>
      </c>
      <c r="DC20" s="282">
        <v>13697.6119</v>
      </c>
      <c r="DD20" s="282">
        <v>1461.6632</v>
      </c>
      <c r="DE20" s="282">
        <v>6445.2831999999999</v>
      </c>
      <c r="DF20" s="282">
        <v>1427.4862000000001</v>
      </c>
      <c r="DG20" s="282">
        <v>2891.6855</v>
      </c>
      <c r="DH20" s="282">
        <v>4514.3594000000003</v>
      </c>
      <c r="DI20" s="282">
        <v>1864.7365</v>
      </c>
      <c r="DJ20" s="282">
        <v>1448.7610999999999</v>
      </c>
      <c r="DK20" s="282">
        <v>4026.9212000000002</v>
      </c>
      <c r="DL20" s="282">
        <v>2042.3341</v>
      </c>
      <c r="DM20" s="282">
        <v>5660.7574000000004</v>
      </c>
      <c r="DN20" s="282">
        <v>2271.4877000000001</v>
      </c>
      <c r="DO20" s="282">
        <v>7911.4567999999999</v>
      </c>
      <c r="DP20" s="282">
        <v>643.13009999999997</v>
      </c>
      <c r="DQ20" s="282"/>
      <c r="DR20" s="282"/>
      <c r="DS20" s="282"/>
      <c r="DT20" s="282"/>
      <c r="DU20" s="282">
        <v>16.776</v>
      </c>
      <c r="DV20" s="282">
        <v>4.2137000000000002</v>
      </c>
      <c r="DW20" s="282"/>
      <c r="DX20" s="282"/>
      <c r="DY20" s="282">
        <v>874.85</v>
      </c>
      <c r="DZ20" s="282">
        <v>65.290899999999993</v>
      </c>
      <c r="EA20" s="282"/>
      <c r="EB20" s="282"/>
      <c r="EC20" s="282">
        <v>685.86800000000005</v>
      </c>
      <c r="ED20" s="282">
        <v>156.41990000000001</v>
      </c>
      <c r="EE20" s="282">
        <v>455.17399999999998</v>
      </c>
      <c r="EF20" s="282">
        <v>189.0095</v>
      </c>
      <c r="EG20" s="282">
        <v>1788.0816</v>
      </c>
      <c r="EH20" s="282">
        <v>1182.443</v>
      </c>
      <c r="EI20" s="282">
        <v>658.09640000000002</v>
      </c>
      <c r="EJ20" s="282">
        <v>95.546899999999994</v>
      </c>
      <c r="EK20" s="282">
        <v>359.59199999999998</v>
      </c>
      <c r="EL20" s="282">
        <v>0</v>
      </c>
      <c r="EM20" s="282">
        <v>3698.3006999999998</v>
      </c>
      <c r="EN20" s="282">
        <v>726.82820000000004</v>
      </c>
      <c r="EO20" s="282">
        <v>849.44029999999998</v>
      </c>
      <c r="EP20" s="282">
        <v>553.06659999999999</v>
      </c>
      <c r="EQ20" s="282">
        <v>999.6404</v>
      </c>
      <c r="ER20" s="282">
        <v>0</v>
      </c>
      <c r="ES20" s="282"/>
      <c r="ET20" s="282"/>
      <c r="EU20" s="282">
        <v>167.94390000000001</v>
      </c>
      <c r="EV20" s="282">
        <v>35.499200000000002</v>
      </c>
      <c r="EW20" s="282"/>
      <c r="EX20" s="282"/>
      <c r="EY20" s="282">
        <v>21.9023</v>
      </c>
      <c r="EZ20" s="282">
        <v>158.05959999999999</v>
      </c>
      <c r="FA20" s="282">
        <v>302.16300000000001</v>
      </c>
      <c r="FB20" s="282">
        <v>245.64150000000001</v>
      </c>
      <c r="FC20" s="282">
        <v>1202.8804</v>
      </c>
      <c r="FD20" s="282">
        <v>304.93349999999998</v>
      </c>
      <c r="FE20" s="282">
        <v>154.39709999999999</v>
      </c>
      <c r="FF20" s="282">
        <v>162.7475</v>
      </c>
    </row>
    <row r="21" spans="1:162" ht="15" x14ac:dyDescent="0.25">
      <c r="A21" s="276">
        <v>21</v>
      </c>
      <c r="B21" s="277">
        <v>31</v>
      </c>
      <c r="C21" s="278">
        <v>31</v>
      </c>
      <c r="D21" s="272">
        <v>45280.291666666664</v>
      </c>
      <c r="E21" s="282">
        <v>7201.7224999999999</v>
      </c>
      <c r="F21" s="282">
        <v>4698.3382000000001</v>
      </c>
      <c r="G21" s="282">
        <v>180.8314</v>
      </c>
      <c r="H21" s="282">
        <v>235.10130000000001</v>
      </c>
      <c r="I21" s="282">
        <v>2530.7876999999999</v>
      </c>
      <c r="J21" s="282">
        <v>0</v>
      </c>
      <c r="K21" s="282">
        <v>2788.4938000000002</v>
      </c>
      <c r="L21" s="282">
        <v>1238.3017</v>
      </c>
      <c r="M21" s="282">
        <v>21999.411499999998</v>
      </c>
      <c r="N21" s="282">
        <v>5691.5888999999997</v>
      </c>
      <c r="O21" s="282"/>
      <c r="P21" s="282"/>
      <c r="Q21" s="282">
        <v>107.6309</v>
      </c>
      <c r="R21" s="282">
        <v>6.9621000000000004</v>
      </c>
      <c r="S21" s="282">
        <v>89.226699999999994</v>
      </c>
      <c r="T21" s="282">
        <v>52.023899999999998</v>
      </c>
      <c r="U21" s="282">
        <v>1358.72899999996</v>
      </c>
      <c r="V21" s="282">
        <v>387.961599999763</v>
      </c>
      <c r="W21" s="282">
        <v>19415.603799987101</v>
      </c>
      <c r="X21" s="282">
        <v>7650.7807000011799</v>
      </c>
      <c r="Y21" s="282">
        <v>3098.0672000013001</v>
      </c>
      <c r="Z21" s="282">
        <v>1217.41059999917</v>
      </c>
      <c r="AA21" s="282">
        <v>14163.5728666706</v>
      </c>
      <c r="AB21" s="282">
        <v>4579.7553666650001</v>
      </c>
      <c r="AC21" s="282">
        <v>14075.2288999993</v>
      </c>
      <c r="AD21" s="282">
        <v>2864.0108000004402</v>
      </c>
      <c r="AE21" s="282">
        <v>12175.8941999953</v>
      </c>
      <c r="AF21" s="282">
        <v>5254.72410000131</v>
      </c>
      <c r="AG21" s="282">
        <v>41020.229899992999</v>
      </c>
      <c r="AH21" s="282">
        <v>9016.1983999924905</v>
      </c>
      <c r="AI21" s="282">
        <v>16049.382400000601</v>
      </c>
      <c r="AJ21" s="282">
        <v>3847.98729999856</v>
      </c>
      <c r="AK21" s="282">
        <v>6368.3583999990797</v>
      </c>
      <c r="AL21" s="282">
        <v>1168.1624999998701</v>
      </c>
      <c r="AM21" s="282">
        <v>6462.4782999975896</v>
      </c>
      <c r="AN21" s="282">
        <v>3042.3913999987799</v>
      </c>
      <c r="AO21" s="282">
        <v>15512.744999995801</v>
      </c>
      <c r="AP21" s="282">
        <v>4021.6891999999302</v>
      </c>
      <c r="AQ21" s="282">
        <v>4555.3443000003999</v>
      </c>
      <c r="AR21" s="282">
        <v>4387.9283999975696</v>
      </c>
      <c r="AS21" s="282">
        <v>33665.532600018902</v>
      </c>
      <c r="AT21" s="282">
        <v>8901.5565000023107</v>
      </c>
      <c r="AU21" s="282">
        <v>21031.800799995701</v>
      </c>
      <c r="AV21" s="282">
        <v>4569.6251999959304</v>
      </c>
      <c r="AW21" s="282">
        <v>1169.6612000001201</v>
      </c>
      <c r="AX21" s="282">
        <v>507.38989999973597</v>
      </c>
      <c r="AY21" s="282">
        <v>810.67869999972902</v>
      </c>
      <c r="AZ21" s="282">
        <v>74.546400000029706</v>
      </c>
      <c r="BA21" s="282">
        <v>9273.2793999955702</v>
      </c>
      <c r="BB21" s="282">
        <v>4450.1534000005004</v>
      </c>
      <c r="BC21" s="282">
        <v>3003.8042999983099</v>
      </c>
      <c r="BD21" s="282">
        <v>1962.08019999916</v>
      </c>
      <c r="BE21" s="282">
        <v>6426.24360000261</v>
      </c>
      <c r="BF21" s="282">
        <v>2151.52499999887</v>
      </c>
      <c r="BG21" s="282">
        <v>25944.123299999501</v>
      </c>
      <c r="BH21" s="282">
        <v>7722.0033999970801</v>
      </c>
      <c r="BI21" s="282">
        <v>13978.1808999941</v>
      </c>
      <c r="BJ21" s="282">
        <v>3613.8576999993302</v>
      </c>
      <c r="BK21" s="282">
        <v>8910.5417999995007</v>
      </c>
      <c r="BL21" s="282">
        <v>2470.2212999992698</v>
      </c>
      <c r="BM21" s="282">
        <v>3882.80340000044</v>
      </c>
      <c r="BN21" s="282">
        <v>1222.9889999990801</v>
      </c>
      <c r="BO21" s="282">
        <v>11576.962000006</v>
      </c>
      <c r="BP21" s="282">
        <v>5712.9391000021797</v>
      </c>
      <c r="BQ21" s="282">
        <v>1286.547</v>
      </c>
      <c r="BR21" s="282">
        <v>403.54820000000001</v>
      </c>
      <c r="BS21" s="282">
        <v>7399.3645999999999</v>
      </c>
      <c r="BT21" s="282">
        <v>1749.0178000000001</v>
      </c>
      <c r="BU21" s="282">
        <v>9820.8166000000001</v>
      </c>
      <c r="BV21" s="282">
        <v>2814.1332000000002</v>
      </c>
      <c r="BW21" s="282">
        <v>16027.0892</v>
      </c>
      <c r="BX21" s="282">
        <v>5762.5469999999996</v>
      </c>
      <c r="BY21" s="282">
        <v>4809.9804999999997</v>
      </c>
      <c r="BZ21" s="282">
        <v>1216.7937999999999</v>
      </c>
      <c r="CA21" s="282">
        <v>139.34450000000001</v>
      </c>
      <c r="CB21" s="282">
        <v>92.291599999999903</v>
      </c>
      <c r="CC21" s="282">
        <v>9333.2433999999994</v>
      </c>
      <c r="CD21" s="282">
        <v>4193.7641000000003</v>
      </c>
      <c r="CE21" s="282">
        <v>13875.015299999999</v>
      </c>
      <c r="CF21" s="282">
        <v>2511.4960000000001</v>
      </c>
      <c r="CG21" s="282">
        <v>22476.097300000001</v>
      </c>
      <c r="CH21" s="282">
        <v>6917.6679999999997</v>
      </c>
      <c r="CI21" s="282">
        <v>5018.6107000000002</v>
      </c>
      <c r="CJ21" s="282">
        <v>1288.9911</v>
      </c>
      <c r="CK21" s="282">
        <v>202.5669</v>
      </c>
      <c r="CL21" s="282">
        <v>292.83960000000002</v>
      </c>
      <c r="CM21" s="282">
        <v>7616.5118000000002</v>
      </c>
      <c r="CN21" s="282">
        <v>2342.9787999999999</v>
      </c>
      <c r="CO21" s="282">
        <v>1244.4233999999999</v>
      </c>
      <c r="CP21" s="282">
        <v>828.30520000000001</v>
      </c>
      <c r="CQ21" s="282">
        <v>3420.4301999999998</v>
      </c>
      <c r="CR21" s="282">
        <v>745.1114</v>
      </c>
      <c r="CS21" s="282">
        <v>3163.8204999999998</v>
      </c>
      <c r="CT21" s="282">
        <v>539.21079999999995</v>
      </c>
      <c r="CU21" s="282">
        <v>965.64770000000101</v>
      </c>
      <c r="CV21" s="282">
        <v>333.42140000000001</v>
      </c>
      <c r="CW21" s="282">
        <v>3840.4686999999999</v>
      </c>
      <c r="CX21" s="282">
        <v>750.91079999999999</v>
      </c>
      <c r="CY21" s="282">
        <v>2181.6803</v>
      </c>
      <c r="CZ21" s="282">
        <v>153.773</v>
      </c>
      <c r="DA21" s="282">
        <v>442.44760000000002</v>
      </c>
      <c r="DB21" s="282">
        <v>154.4605</v>
      </c>
      <c r="DC21" s="282">
        <v>13697.777700000001</v>
      </c>
      <c r="DD21" s="282">
        <v>1461.6747</v>
      </c>
      <c r="DE21" s="282">
        <v>6445.3022000000001</v>
      </c>
      <c r="DF21" s="282">
        <v>1427.4871000000001</v>
      </c>
      <c r="DG21" s="282">
        <v>2891.7703999999999</v>
      </c>
      <c r="DH21" s="282">
        <v>4514.4029</v>
      </c>
      <c r="DI21" s="282">
        <v>1864.7547999999999</v>
      </c>
      <c r="DJ21" s="282">
        <v>1448.7728999999999</v>
      </c>
      <c r="DK21" s="282">
        <v>4026.9708999999998</v>
      </c>
      <c r="DL21" s="282">
        <v>2042.3384000000001</v>
      </c>
      <c r="DM21" s="282">
        <v>5660.8033999999998</v>
      </c>
      <c r="DN21" s="282">
        <v>2271.5001999999999</v>
      </c>
      <c r="DO21" s="282">
        <v>7911.7862999999998</v>
      </c>
      <c r="DP21" s="282">
        <v>643.154</v>
      </c>
      <c r="DQ21" s="282"/>
      <c r="DR21" s="282"/>
      <c r="DS21" s="282"/>
      <c r="DT21" s="282"/>
      <c r="DU21" s="282">
        <v>16.776</v>
      </c>
      <c r="DV21" s="282">
        <v>4.2137000000000002</v>
      </c>
      <c r="DW21" s="282"/>
      <c r="DX21" s="282"/>
      <c r="DY21" s="282">
        <v>874.90099999999995</v>
      </c>
      <c r="DZ21" s="282">
        <v>65.293700000000001</v>
      </c>
      <c r="EA21" s="282"/>
      <c r="EB21" s="282"/>
      <c r="EC21" s="282">
        <v>685.89880000000005</v>
      </c>
      <c r="ED21" s="282">
        <v>156.42529999999999</v>
      </c>
      <c r="EE21" s="282">
        <v>455.20830000000001</v>
      </c>
      <c r="EF21" s="282">
        <v>189.01580000000001</v>
      </c>
      <c r="EG21" s="282">
        <v>1788.0816</v>
      </c>
      <c r="EH21" s="282">
        <v>1182.443</v>
      </c>
      <c r="EI21" s="282">
        <v>658.09640000000002</v>
      </c>
      <c r="EJ21" s="282">
        <v>95.546899999999994</v>
      </c>
      <c r="EK21" s="282">
        <v>359.59199999999998</v>
      </c>
      <c r="EL21" s="282">
        <v>0</v>
      </c>
      <c r="EM21" s="282">
        <v>3698.3006999999998</v>
      </c>
      <c r="EN21" s="282">
        <v>726.82820000000004</v>
      </c>
      <c r="EO21" s="282">
        <v>849.44029999999998</v>
      </c>
      <c r="EP21" s="282">
        <v>553.06659999999999</v>
      </c>
      <c r="EQ21" s="282">
        <v>999.69960000000003</v>
      </c>
      <c r="ER21" s="282">
        <v>0</v>
      </c>
      <c r="ES21" s="282"/>
      <c r="ET21" s="282"/>
      <c r="EU21" s="282">
        <v>168.02420000000001</v>
      </c>
      <c r="EV21" s="282">
        <v>35.509</v>
      </c>
      <c r="EW21" s="282"/>
      <c r="EX21" s="282"/>
      <c r="EY21" s="282">
        <v>21.9023</v>
      </c>
      <c r="EZ21" s="282">
        <v>158.05959999999999</v>
      </c>
      <c r="FA21" s="282">
        <v>302.1737</v>
      </c>
      <c r="FB21" s="282">
        <v>245.64259999999999</v>
      </c>
      <c r="FC21" s="282">
        <v>1202.8959</v>
      </c>
      <c r="FD21" s="282">
        <v>304.93520000000001</v>
      </c>
      <c r="FE21" s="282">
        <v>154.40459999999999</v>
      </c>
      <c r="FF21" s="282">
        <v>162.74789999999999</v>
      </c>
    </row>
    <row r="22" spans="1:162" ht="15" x14ac:dyDescent="0.25">
      <c r="A22" s="276">
        <v>22</v>
      </c>
      <c r="B22" s="277">
        <v>33</v>
      </c>
      <c r="C22" s="278">
        <v>33</v>
      </c>
      <c r="D22" s="272">
        <v>45280.3125</v>
      </c>
      <c r="E22" s="282">
        <v>7201.7596000000003</v>
      </c>
      <c r="F22" s="282">
        <v>4698.3444</v>
      </c>
      <c r="G22" s="282">
        <v>180.8314</v>
      </c>
      <c r="H22" s="282">
        <v>235.10130000000001</v>
      </c>
      <c r="I22" s="282">
        <v>2531.0234</v>
      </c>
      <c r="J22" s="282">
        <v>0</v>
      </c>
      <c r="K22" s="282">
        <v>2788.5563000000002</v>
      </c>
      <c r="L22" s="282">
        <v>1238.3081</v>
      </c>
      <c r="M22" s="282">
        <v>21999.624</v>
      </c>
      <c r="N22" s="282">
        <v>5691.6108000000004</v>
      </c>
      <c r="O22" s="282"/>
      <c r="P22" s="282"/>
      <c r="Q22" s="282">
        <v>107.6309</v>
      </c>
      <c r="R22" s="282">
        <v>6.9621000000000004</v>
      </c>
      <c r="S22" s="282">
        <v>89.226699999999994</v>
      </c>
      <c r="T22" s="282">
        <v>52.023899999999998</v>
      </c>
      <c r="U22" s="282">
        <v>1358.8787999999599</v>
      </c>
      <c r="V22" s="282">
        <v>387.97799999976297</v>
      </c>
      <c r="W22" s="282">
        <v>19415.755499987099</v>
      </c>
      <c r="X22" s="282">
        <v>7650.8060000011801</v>
      </c>
      <c r="Y22" s="282">
        <v>3098.0839000013002</v>
      </c>
      <c r="Z22" s="282">
        <v>1217.4153999991699</v>
      </c>
      <c r="AA22" s="282">
        <v>14163.6369333372</v>
      </c>
      <c r="AB22" s="282">
        <v>4579.7637666649998</v>
      </c>
      <c r="AC22" s="282">
        <v>14075.433199999299</v>
      </c>
      <c r="AD22" s="282">
        <v>2864.0270000004398</v>
      </c>
      <c r="AE22" s="282">
        <v>12176.0045999953</v>
      </c>
      <c r="AF22" s="282">
        <v>5254.74700000131</v>
      </c>
      <c r="AG22" s="282">
        <v>41020.409099992998</v>
      </c>
      <c r="AH22" s="282">
        <v>9016.2165999924891</v>
      </c>
      <c r="AI22" s="282">
        <v>16049.5098000006</v>
      </c>
      <c r="AJ22" s="282">
        <v>3847.9981999985598</v>
      </c>
      <c r="AK22" s="282">
        <v>6368.4910999990798</v>
      </c>
      <c r="AL22" s="282">
        <v>1168.16989999987</v>
      </c>
      <c r="AM22" s="282">
        <v>6462.6851999975897</v>
      </c>
      <c r="AN22" s="282">
        <v>3042.46449999878</v>
      </c>
      <c r="AO22" s="282">
        <v>15512.863799995799</v>
      </c>
      <c r="AP22" s="282">
        <v>4021.7008999999298</v>
      </c>
      <c r="AQ22" s="282">
        <v>4555.3831000004002</v>
      </c>
      <c r="AR22" s="282">
        <v>4387.9569999975702</v>
      </c>
      <c r="AS22" s="282">
        <v>33665.847800018899</v>
      </c>
      <c r="AT22" s="282">
        <v>8901.5852000023096</v>
      </c>
      <c r="AU22" s="282">
        <v>21031.800799995701</v>
      </c>
      <c r="AV22" s="282">
        <v>4569.6251999959304</v>
      </c>
      <c r="AW22" s="282">
        <v>1169.8448000001199</v>
      </c>
      <c r="AX22" s="282">
        <v>507.41419999973601</v>
      </c>
      <c r="AY22" s="282">
        <v>810.72799999972904</v>
      </c>
      <c r="AZ22" s="282">
        <v>74.5492000000297</v>
      </c>
      <c r="BA22" s="282">
        <v>9273.3780999955707</v>
      </c>
      <c r="BB22" s="282">
        <v>4450.1801000004998</v>
      </c>
      <c r="BC22" s="282">
        <v>3003.88929999831</v>
      </c>
      <c r="BD22" s="282">
        <v>1962.11089999916</v>
      </c>
      <c r="BE22" s="282">
        <v>6426.31550000261</v>
      </c>
      <c r="BF22" s="282">
        <v>2151.5317999988702</v>
      </c>
      <c r="BG22" s="282">
        <v>25944.2331999995</v>
      </c>
      <c r="BH22" s="282">
        <v>7722.0123999970801</v>
      </c>
      <c r="BI22" s="282">
        <v>13978.2598999941</v>
      </c>
      <c r="BJ22" s="282">
        <v>3613.8655999993298</v>
      </c>
      <c r="BK22" s="282">
        <v>8910.6180999994995</v>
      </c>
      <c r="BL22" s="282">
        <v>2470.2319999992701</v>
      </c>
      <c r="BM22" s="282">
        <v>3882.8624000004402</v>
      </c>
      <c r="BN22" s="282">
        <v>1222.9933999990801</v>
      </c>
      <c r="BO22" s="282">
        <v>11577.086400005999</v>
      </c>
      <c r="BP22" s="282">
        <v>5712.9576000021798</v>
      </c>
      <c r="BQ22" s="282">
        <v>1286.5550000000001</v>
      </c>
      <c r="BR22" s="282">
        <v>403.5489</v>
      </c>
      <c r="BS22" s="282">
        <v>7399.5088999999998</v>
      </c>
      <c r="BT22" s="282">
        <v>1749.0319999999999</v>
      </c>
      <c r="BU22" s="282">
        <v>9821.0025000000005</v>
      </c>
      <c r="BV22" s="282">
        <v>2814.1565999999998</v>
      </c>
      <c r="BW22" s="282">
        <v>16027.1584</v>
      </c>
      <c r="BX22" s="282">
        <v>5762.5520999999999</v>
      </c>
      <c r="BY22" s="282">
        <v>4810.1325999999999</v>
      </c>
      <c r="BZ22" s="282">
        <v>1216.8112000000001</v>
      </c>
      <c r="CA22" s="282">
        <v>139.34469999999999</v>
      </c>
      <c r="CB22" s="282">
        <v>92.291799999999995</v>
      </c>
      <c r="CC22" s="282">
        <v>9333.2809000000107</v>
      </c>
      <c r="CD22" s="282">
        <v>4193.7766000000001</v>
      </c>
      <c r="CE22" s="282">
        <v>13875.177799999999</v>
      </c>
      <c r="CF22" s="282">
        <v>2511.5101</v>
      </c>
      <c r="CG22" s="282">
        <v>22476.309000000001</v>
      </c>
      <c r="CH22" s="282">
        <v>6917.6950999999999</v>
      </c>
      <c r="CI22" s="282">
        <v>5018.6107000000002</v>
      </c>
      <c r="CJ22" s="282">
        <v>1288.9911</v>
      </c>
      <c r="CK22" s="282">
        <v>202.57830000000001</v>
      </c>
      <c r="CL22" s="282">
        <v>292.84230000000002</v>
      </c>
      <c r="CM22" s="282">
        <v>7616.5119999999997</v>
      </c>
      <c r="CN22" s="282">
        <v>2342.9789000000001</v>
      </c>
      <c r="CO22" s="282">
        <v>1244.4233999999999</v>
      </c>
      <c r="CP22" s="282">
        <v>828.30520000000001</v>
      </c>
      <c r="CQ22" s="282">
        <v>3420.5729000000001</v>
      </c>
      <c r="CR22" s="282">
        <v>745.13009999999997</v>
      </c>
      <c r="CS22" s="282">
        <v>3163.8204999999998</v>
      </c>
      <c r="CT22" s="282">
        <v>539.21079999999995</v>
      </c>
      <c r="CU22" s="282">
        <v>965.64840000000095</v>
      </c>
      <c r="CV22" s="282">
        <v>333.42320000000001</v>
      </c>
      <c r="CW22" s="282">
        <v>3840.6192999999998</v>
      </c>
      <c r="CX22" s="282">
        <v>750.92259999999999</v>
      </c>
      <c r="CY22" s="282">
        <v>2181.8498</v>
      </c>
      <c r="CZ22" s="282">
        <v>153.7799</v>
      </c>
      <c r="DA22" s="282">
        <v>442.46190000000001</v>
      </c>
      <c r="DB22" s="282">
        <v>154.46199999999999</v>
      </c>
      <c r="DC22" s="282">
        <v>13697.9409</v>
      </c>
      <c r="DD22" s="282">
        <v>1461.6864</v>
      </c>
      <c r="DE22" s="282">
        <v>6445.3239999999996</v>
      </c>
      <c r="DF22" s="282">
        <v>1427.4884</v>
      </c>
      <c r="DG22" s="282">
        <v>2891.8715000000002</v>
      </c>
      <c r="DH22" s="282">
        <v>4514.4465</v>
      </c>
      <c r="DI22" s="282">
        <v>1864.8169</v>
      </c>
      <c r="DJ22" s="282">
        <v>1448.8071</v>
      </c>
      <c r="DK22" s="282">
        <v>4027.0277999999998</v>
      </c>
      <c r="DL22" s="282">
        <v>2042.3469</v>
      </c>
      <c r="DM22" s="282">
        <v>5660.8703999999998</v>
      </c>
      <c r="DN22" s="282">
        <v>2271.5113000000001</v>
      </c>
      <c r="DO22" s="282">
        <v>7912.0879999999997</v>
      </c>
      <c r="DP22" s="282">
        <v>643.17160000000001</v>
      </c>
      <c r="DQ22" s="282"/>
      <c r="DR22" s="282"/>
      <c r="DS22" s="282"/>
      <c r="DT22" s="282"/>
      <c r="DU22" s="282">
        <v>16.776</v>
      </c>
      <c r="DV22" s="282">
        <v>4.2137000000000002</v>
      </c>
      <c r="DW22" s="282"/>
      <c r="DX22" s="282"/>
      <c r="DY22" s="282">
        <v>874.95920000000001</v>
      </c>
      <c r="DZ22" s="282">
        <v>65.294499999999999</v>
      </c>
      <c r="EA22" s="282"/>
      <c r="EB22" s="282"/>
      <c r="EC22" s="282">
        <v>685.93089999999995</v>
      </c>
      <c r="ED22" s="282">
        <v>156.4306</v>
      </c>
      <c r="EE22" s="282">
        <v>455.24360000000001</v>
      </c>
      <c r="EF22" s="282">
        <v>189.02330000000001</v>
      </c>
      <c r="EG22" s="282">
        <v>1788.0816</v>
      </c>
      <c r="EH22" s="282">
        <v>1182.443</v>
      </c>
      <c r="EI22" s="282">
        <v>658.09640000000002</v>
      </c>
      <c r="EJ22" s="282">
        <v>95.546899999999994</v>
      </c>
      <c r="EK22" s="282">
        <v>359.59199999999998</v>
      </c>
      <c r="EL22" s="282">
        <v>0</v>
      </c>
      <c r="EM22" s="282">
        <v>3698.3006999999998</v>
      </c>
      <c r="EN22" s="282">
        <v>726.82820000000004</v>
      </c>
      <c r="EO22" s="282">
        <v>849.44029999999998</v>
      </c>
      <c r="EP22" s="282">
        <v>553.06659999999999</v>
      </c>
      <c r="EQ22" s="282">
        <v>999.75879999999995</v>
      </c>
      <c r="ER22" s="282">
        <v>0</v>
      </c>
      <c r="ES22" s="282"/>
      <c r="ET22" s="282"/>
      <c r="EU22" s="282">
        <v>168.10470000000001</v>
      </c>
      <c r="EV22" s="282">
        <v>35.518999999999998</v>
      </c>
      <c r="EW22" s="282"/>
      <c r="EX22" s="282"/>
      <c r="EY22" s="282">
        <v>21.9023</v>
      </c>
      <c r="EZ22" s="282">
        <v>158.05959999999999</v>
      </c>
      <c r="FA22" s="282">
        <v>302.1848</v>
      </c>
      <c r="FB22" s="282">
        <v>245.64400000000001</v>
      </c>
      <c r="FC22" s="282">
        <v>1202.9110000000001</v>
      </c>
      <c r="FD22" s="282">
        <v>304.93689999999998</v>
      </c>
      <c r="FE22" s="282">
        <v>154.4151</v>
      </c>
      <c r="FF22" s="282">
        <v>162.7484</v>
      </c>
    </row>
    <row r="23" spans="1:162" ht="15" x14ac:dyDescent="0.25">
      <c r="A23" s="276">
        <v>23</v>
      </c>
      <c r="B23" s="277">
        <v>35</v>
      </c>
      <c r="C23" s="278">
        <v>35</v>
      </c>
      <c r="D23" s="272">
        <v>45280.333333333336</v>
      </c>
      <c r="E23" s="282">
        <v>7201.7981</v>
      </c>
      <c r="F23" s="282">
        <v>4698.3507</v>
      </c>
      <c r="G23" s="282">
        <v>180.8314</v>
      </c>
      <c r="H23" s="282">
        <v>235.10130000000001</v>
      </c>
      <c r="I23" s="282">
        <v>2531.2570999999998</v>
      </c>
      <c r="J23" s="282">
        <v>0</v>
      </c>
      <c r="K23" s="282">
        <v>2788.6156000000001</v>
      </c>
      <c r="L23" s="282">
        <v>1238.3144</v>
      </c>
      <c r="M23" s="282">
        <v>21999.834900000002</v>
      </c>
      <c r="N23" s="282">
        <v>5691.6337000000003</v>
      </c>
      <c r="O23" s="282"/>
      <c r="P23" s="282"/>
      <c r="Q23" s="282">
        <v>107.6309</v>
      </c>
      <c r="R23" s="282">
        <v>6.9621000000000004</v>
      </c>
      <c r="S23" s="282">
        <v>89.226699999999994</v>
      </c>
      <c r="T23" s="282">
        <v>52.023899999999998</v>
      </c>
      <c r="U23" s="282">
        <v>1359.03789999996</v>
      </c>
      <c r="V23" s="282">
        <v>387.99549999976301</v>
      </c>
      <c r="W23" s="282">
        <v>19415.897499987099</v>
      </c>
      <c r="X23" s="282">
        <v>7650.8279000011798</v>
      </c>
      <c r="Y23" s="282">
        <v>3098.0982000013</v>
      </c>
      <c r="Z23" s="282">
        <v>1217.4203999991701</v>
      </c>
      <c r="AA23" s="282">
        <v>14163.704666670599</v>
      </c>
      <c r="AB23" s="282">
        <v>4579.7749666649997</v>
      </c>
      <c r="AC23" s="282">
        <v>14075.646999999301</v>
      </c>
      <c r="AD23" s="282">
        <v>2864.0439000004399</v>
      </c>
      <c r="AE23" s="282">
        <v>12176.1151999953</v>
      </c>
      <c r="AF23" s="282">
        <v>5254.7702000013096</v>
      </c>
      <c r="AG23" s="282">
        <v>41020.596299992998</v>
      </c>
      <c r="AH23" s="282">
        <v>9016.2352999924897</v>
      </c>
      <c r="AI23" s="282">
        <v>16049.635200000601</v>
      </c>
      <c r="AJ23" s="282">
        <v>3848.0093999985602</v>
      </c>
      <c r="AK23" s="282">
        <v>6368.6193999990801</v>
      </c>
      <c r="AL23" s="282">
        <v>1168.17739999987</v>
      </c>
      <c r="AM23" s="282">
        <v>6462.9066999975903</v>
      </c>
      <c r="AN23" s="282">
        <v>3042.54119999878</v>
      </c>
      <c r="AO23" s="282">
        <v>15512.982599995799</v>
      </c>
      <c r="AP23" s="282">
        <v>4021.71289999993</v>
      </c>
      <c r="AQ23" s="282">
        <v>4555.4216000003998</v>
      </c>
      <c r="AR23" s="282">
        <v>4387.9857999975702</v>
      </c>
      <c r="AS23" s="282">
        <v>33666.167300018897</v>
      </c>
      <c r="AT23" s="282">
        <v>8901.6153000023096</v>
      </c>
      <c r="AU23" s="282">
        <v>21031.800799995701</v>
      </c>
      <c r="AV23" s="282">
        <v>4569.6251999959304</v>
      </c>
      <c r="AW23" s="282">
        <v>1170.0379000001201</v>
      </c>
      <c r="AX23" s="282">
        <v>507.439399999736</v>
      </c>
      <c r="AY23" s="282">
        <v>810.776599999729</v>
      </c>
      <c r="AZ23" s="282">
        <v>74.552000000029693</v>
      </c>
      <c r="BA23" s="282">
        <v>9273.4762999955692</v>
      </c>
      <c r="BB23" s="282">
        <v>4450.2068000005002</v>
      </c>
      <c r="BC23" s="282">
        <v>3003.9745999983102</v>
      </c>
      <c r="BD23" s="282">
        <v>1962.1418999991599</v>
      </c>
      <c r="BE23" s="282">
        <v>6426.38700000261</v>
      </c>
      <c r="BF23" s="282">
        <v>2151.5390999988699</v>
      </c>
      <c r="BG23" s="282">
        <v>25944.338699999498</v>
      </c>
      <c r="BH23" s="282">
        <v>7722.02129999708</v>
      </c>
      <c r="BI23" s="282">
        <v>13978.3490999941</v>
      </c>
      <c r="BJ23" s="282">
        <v>3613.8742999993301</v>
      </c>
      <c r="BK23" s="282">
        <v>8910.6974999995</v>
      </c>
      <c r="BL23" s="282">
        <v>2470.2434999992702</v>
      </c>
      <c r="BM23" s="282">
        <v>3882.9236000004398</v>
      </c>
      <c r="BN23" s="282">
        <v>1222.99819999908</v>
      </c>
      <c r="BO23" s="282">
        <v>11577.211600006</v>
      </c>
      <c r="BP23" s="282">
        <v>5712.9764000021796</v>
      </c>
      <c r="BQ23" s="282">
        <v>1286.5632000000001</v>
      </c>
      <c r="BR23" s="282">
        <v>403.54969999999997</v>
      </c>
      <c r="BS23" s="282">
        <v>7399.6598000000004</v>
      </c>
      <c r="BT23" s="282">
        <v>1749.0468000000001</v>
      </c>
      <c r="BU23" s="282">
        <v>9821.1883999999991</v>
      </c>
      <c r="BV23" s="282">
        <v>2814.1795000000002</v>
      </c>
      <c r="BW23" s="282">
        <v>16027.2246</v>
      </c>
      <c r="BX23" s="282">
        <v>5762.5574999999999</v>
      </c>
      <c r="BY23" s="282">
        <v>4810.2824000000001</v>
      </c>
      <c r="BZ23" s="282">
        <v>1216.8286000000001</v>
      </c>
      <c r="CA23" s="282">
        <v>139.345</v>
      </c>
      <c r="CB23" s="282">
        <v>92.292099999999905</v>
      </c>
      <c r="CC23" s="282">
        <v>9333.3179000000091</v>
      </c>
      <c r="CD23" s="282">
        <v>4193.7880000000096</v>
      </c>
      <c r="CE23" s="282">
        <v>13875.337100000001</v>
      </c>
      <c r="CF23" s="282">
        <v>2511.5246000000002</v>
      </c>
      <c r="CG23" s="282">
        <v>22476.518899999999</v>
      </c>
      <c r="CH23" s="282">
        <v>6917.7217000000001</v>
      </c>
      <c r="CI23" s="282">
        <v>5018.6107000000002</v>
      </c>
      <c r="CJ23" s="282">
        <v>1288.9911</v>
      </c>
      <c r="CK23" s="282">
        <v>202.5898</v>
      </c>
      <c r="CL23" s="282">
        <v>292.84500000000003</v>
      </c>
      <c r="CM23" s="282">
        <v>7616.5123000000003</v>
      </c>
      <c r="CN23" s="282">
        <v>2342.9789999999998</v>
      </c>
      <c r="CO23" s="282">
        <v>1244.4233999999999</v>
      </c>
      <c r="CP23" s="282">
        <v>828.30520000000001</v>
      </c>
      <c r="CQ23" s="282">
        <v>3420.7181999999998</v>
      </c>
      <c r="CR23" s="282">
        <v>745.14959999999996</v>
      </c>
      <c r="CS23" s="282">
        <v>3163.8204999999998</v>
      </c>
      <c r="CT23" s="282">
        <v>539.21079999999995</v>
      </c>
      <c r="CU23" s="282">
        <v>965.649100000001</v>
      </c>
      <c r="CV23" s="282">
        <v>333.42520000000002</v>
      </c>
      <c r="CW23" s="282">
        <v>3840.7658000000001</v>
      </c>
      <c r="CX23" s="282">
        <v>750.93380000000002</v>
      </c>
      <c r="CY23" s="282">
        <v>2182.0118000000002</v>
      </c>
      <c r="CZ23" s="282">
        <v>153.78460000000001</v>
      </c>
      <c r="DA23" s="282">
        <v>442.47730000000001</v>
      </c>
      <c r="DB23" s="282">
        <v>154.46360000000001</v>
      </c>
      <c r="DC23" s="282">
        <v>13698.110699999999</v>
      </c>
      <c r="DD23" s="282">
        <v>1461.6987999999999</v>
      </c>
      <c r="DE23" s="282">
        <v>6445.3446000000004</v>
      </c>
      <c r="DF23" s="282">
        <v>1427.4893999999999</v>
      </c>
      <c r="DG23" s="282">
        <v>2891.96</v>
      </c>
      <c r="DH23" s="282">
        <v>4514.4912999999997</v>
      </c>
      <c r="DI23" s="282">
        <v>1864.8792000000001</v>
      </c>
      <c r="DJ23" s="282">
        <v>1448.8415</v>
      </c>
      <c r="DK23" s="282">
        <v>4027.076</v>
      </c>
      <c r="DL23" s="282">
        <v>2042.3503000000001</v>
      </c>
      <c r="DM23" s="282">
        <v>5660.9452000000001</v>
      </c>
      <c r="DN23" s="282">
        <v>2271.5198</v>
      </c>
      <c r="DO23" s="282">
        <v>7912.3845000000001</v>
      </c>
      <c r="DP23" s="282">
        <v>643.18849999999998</v>
      </c>
      <c r="DQ23" s="282"/>
      <c r="DR23" s="282"/>
      <c r="DS23" s="282"/>
      <c r="DT23" s="282"/>
      <c r="DU23" s="282">
        <v>16.776</v>
      </c>
      <c r="DV23" s="282">
        <v>4.2137000000000002</v>
      </c>
      <c r="DW23" s="282"/>
      <c r="DX23" s="282"/>
      <c r="DY23" s="282">
        <v>875.02480000000003</v>
      </c>
      <c r="DZ23" s="282">
        <v>65.295000000000002</v>
      </c>
      <c r="EA23" s="282"/>
      <c r="EB23" s="282"/>
      <c r="EC23" s="282">
        <v>685.96400000000006</v>
      </c>
      <c r="ED23" s="282">
        <v>156.4359</v>
      </c>
      <c r="EE23" s="282">
        <v>455.27850000000001</v>
      </c>
      <c r="EF23" s="282">
        <v>189.02959999999999</v>
      </c>
      <c r="EG23" s="282">
        <v>1788.0816</v>
      </c>
      <c r="EH23" s="282">
        <v>1182.443</v>
      </c>
      <c r="EI23" s="282">
        <v>658.09640000000002</v>
      </c>
      <c r="EJ23" s="282">
        <v>95.546899999999994</v>
      </c>
      <c r="EK23" s="282">
        <v>359.59199999999998</v>
      </c>
      <c r="EL23" s="282">
        <v>0</v>
      </c>
      <c r="EM23" s="282">
        <v>3698.3006999999998</v>
      </c>
      <c r="EN23" s="282">
        <v>726.82820000000004</v>
      </c>
      <c r="EO23" s="282">
        <v>849.44029999999998</v>
      </c>
      <c r="EP23" s="282">
        <v>553.06659999999999</v>
      </c>
      <c r="EQ23" s="282">
        <v>999.8184</v>
      </c>
      <c r="ER23" s="282">
        <v>0</v>
      </c>
      <c r="ES23" s="282"/>
      <c r="ET23" s="282"/>
      <c r="EU23" s="282">
        <v>168.18440000000001</v>
      </c>
      <c r="EV23" s="282">
        <v>35.529000000000003</v>
      </c>
      <c r="EW23" s="282"/>
      <c r="EX23" s="282"/>
      <c r="EY23" s="282">
        <v>21.9023</v>
      </c>
      <c r="EZ23" s="282">
        <v>158.05959999999999</v>
      </c>
      <c r="FA23" s="282">
        <v>302.19740000000002</v>
      </c>
      <c r="FB23" s="282">
        <v>245.6455</v>
      </c>
      <c r="FC23" s="282">
        <v>1202.9259</v>
      </c>
      <c r="FD23" s="282">
        <v>304.9384</v>
      </c>
      <c r="FE23" s="282">
        <v>154.42519999999999</v>
      </c>
      <c r="FF23" s="282">
        <v>162.74879999999999</v>
      </c>
    </row>
    <row r="24" spans="1:162" ht="15" x14ac:dyDescent="0.25">
      <c r="A24" s="276">
        <v>24</v>
      </c>
      <c r="B24" s="277">
        <v>37</v>
      </c>
      <c r="C24" s="278">
        <v>37</v>
      </c>
      <c r="D24" s="272">
        <v>45280.354166666664</v>
      </c>
      <c r="E24" s="282">
        <v>7201.8365000000003</v>
      </c>
      <c r="F24" s="282">
        <v>4698.3564999999999</v>
      </c>
      <c r="G24" s="282">
        <v>180.8314</v>
      </c>
      <c r="H24" s="282">
        <v>235.10130000000001</v>
      </c>
      <c r="I24" s="282">
        <v>2531.4841999999999</v>
      </c>
      <c r="J24" s="282">
        <v>0</v>
      </c>
      <c r="K24" s="282">
        <v>2788.674</v>
      </c>
      <c r="L24" s="282">
        <v>1238.3200999999999</v>
      </c>
      <c r="M24" s="282">
        <v>22000.036100000001</v>
      </c>
      <c r="N24" s="282">
        <v>5691.6532999999999</v>
      </c>
      <c r="O24" s="282"/>
      <c r="P24" s="282"/>
      <c r="Q24" s="282">
        <v>107.6309</v>
      </c>
      <c r="R24" s="282">
        <v>6.9621000000000004</v>
      </c>
      <c r="S24" s="282">
        <v>89.226699999999994</v>
      </c>
      <c r="T24" s="282">
        <v>52.023899999999998</v>
      </c>
      <c r="U24" s="282">
        <v>1359.2043999999601</v>
      </c>
      <c r="V24" s="282">
        <v>388.01309999976303</v>
      </c>
      <c r="W24" s="282">
        <v>19416.038399987101</v>
      </c>
      <c r="X24" s="282">
        <v>7650.8492000011802</v>
      </c>
      <c r="Y24" s="282">
        <v>3098.1149000013002</v>
      </c>
      <c r="Z24" s="282">
        <v>1217.42439999917</v>
      </c>
      <c r="AA24" s="282">
        <v>14163.772933337201</v>
      </c>
      <c r="AB24" s="282">
        <v>4579.7880999983299</v>
      </c>
      <c r="AC24" s="282">
        <v>14075.8772999993</v>
      </c>
      <c r="AD24" s="282">
        <v>2864.06240000044</v>
      </c>
      <c r="AE24" s="282">
        <v>12176.2233999953</v>
      </c>
      <c r="AF24" s="282">
        <v>5254.7924000013099</v>
      </c>
      <c r="AG24" s="282">
        <v>41020.788099992998</v>
      </c>
      <c r="AH24" s="282">
        <v>9016.2539999924902</v>
      </c>
      <c r="AI24" s="282">
        <v>16049.7609000006</v>
      </c>
      <c r="AJ24" s="282">
        <v>3848.0197999985598</v>
      </c>
      <c r="AK24" s="282">
        <v>6368.7482999990798</v>
      </c>
      <c r="AL24" s="282">
        <v>1168.18469999987</v>
      </c>
      <c r="AM24" s="282">
        <v>6463.1412999975901</v>
      </c>
      <c r="AN24" s="282">
        <v>3042.6212999987802</v>
      </c>
      <c r="AO24" s="282">
        <v>15513.100699995801</v>
      </c>
      <c r="AP24" s="282">
        <v>4021.7250999999401</v>
      </c>
      <c r="AQ24" s="282">
        <v>4555.4606000003996</v>
      </c>
      <c r="AR24" s="282">
        <v>4388.0147999975698</v>
      </c>
      <c r="AS24" s="282">
        <v>33666.479000018902</v>
      </c>
      <c r="AT24" s="282">
        <v>8901.6440000023103</v>
      </c>
      <c r="AU24" s="282">
        <v>21031.800799995701</v>
      </c>
      <c r="AV24" s="282">
        <v>4569.6251999959304</v>
      </c>
      <c r="AW24" s="282">
        <v>1170.2308000001201</v>
      </c>
      <c r="AX24" s="282">
        <v>507.46309999973602</v>
      </c>
      <c r="AY24" s="282">
        <v>810.82309999972904</v>
      </c>
      <c r="AZ24" s="282">
        <v>74.554600000029694</v>
      </c>
      <c r="BA24" s="282">
        <v>9273.5670999955692</v>
      </c>
      <c r="BB24" s="282">
        <v>4450.2324000005001</v>
      </c>
      <c r="BC24" s="282">
        <v>3004.06129999831</v>
      </c>
      <c r="BD24" s="282">
        <v>1962.17149999916</v>
      </c>
      <c r="BE24" s="282">
        <v>6426.4590000026101</v>
      </c>
      <c r="BF24" s="282">
        <v>2151.5453999988699</v>
      </c>
      <c r="BG24" s="282">
        <v>25944.4415999995</v>
      </c>
      <c r="BH24" s="282">
        <v>7722.0321999970802</v>
      </c>
      <c r="BI24" s="282">
        <v>13978.433599994099</v>
      </c>
      <c r="BJ24" s="282">
        <v>3613.8817999993298</v>
      </c>
      <c r="BK24" s="282">
        <v>8910.7783999995008</v>
      </c>
      <c r="BL24" s="282">
        <v>2470.25399999927</v>
      </c>
      <c r="BM24" s="282">
        <v>3882.9824000004401</v>
      </c>
      <c r="BN24" s="282">
        <v>1223.0022999990799</v>
      </c>
      <c r="BO24" s="282">
        <v>11577.331800006001</v>
      </c>
      <c r="BP24" s="282">
        <v>5712.9933000021801</v>
      </c>
      <c r="BQ24" s="282">
        <v>1286.5713000000001</v>
      </c>
      <c r="BR24" s="282">
        <v>403.55040000000002</v>
      </c>
      <c r="BS24" s="282">
        <v>7399.8041000000003</v>
      </c>
      <c r="BT24" s="282">
        <v>1749.0608999999999</v>
      </c>
      <c r="BU24" s="282">
        <v>9821.3755000000001</v>
      </c>
      <c r="BV24" s="282">
        <v>2814.2022999999999</v>
      </c>
      <c r="BW24" s="282">
        <v>16027.2883</v>
      </c>
      <c r="BX24" s="282">
        <v>5762.5622999999996</v>
      </c>
      <c r="BY24" s="282">
        <v>4810.4324999999999</v>
      </c>
      <c r="BZ24" s="282">
        <v>1216.8453</v>
      </c>
      <c r="CA24" s="282">
        <v>139.34530000000001</v>
      </c>
      <c r="CB24" s="282">
        <v>92.292299999999997</v>
      </c>
      <c r="CC24" s="282">
        <v>9333.3577000000096</v>
      </c>
      <c r="CD24" s="282">
        <v>4193.7996000000003</v>
      </c>
      <c r="CE24" s="282">
        <v>13875.489</v>
      </c>
      <c r="CF24" s="282">
        <v>2511.5394000000001</v>
      </c>
      <c r="CG24" s="282">
        <v>22476.721600000001</v>
      </c>
      <c r="CH24" s="282">
        <v>6917.7470999999996</v>
      </c>
      <c r="CI24" s="282">
        <v>5018.6107000000002</v>
      </c>
      <c r="CJ24" s="282">
        <v>1288.9911</v>
      </c>
      <c r="CK24" s="282">
        <v>202.6009</v>
      </c>
      <c r="CL24" s="282">
        <v>292.84710000000001</v>
      </c>
      <c r="CM24" s="282">
        <v>7616.5126</v>
      </c>
      <c r="CN24" s="282">
        <v>2342.9791</v>
      </c>
      <c r="CO24" s="282">
        <v>1244.4233999999999</v>
      </c>
      <c r="CP24" s="282">
        <v>828.30520000000001</v>
      </c>
      <c r="CQ24" s="282">
        <v>3420.8654000000001</v>
      </c>
      <c r="CR24" s="282">
        <v>745.16859999999997</v>
      </c>
      <c r="CS24" s="282">
        <v>3163.8204999999998</v>
      </c>
      <c r="CT24" s="282">
        <v>539.21079999999995</v>
      </c>
      <c r="CU24" s="282">
        <v>965.64980000000105</v>
      </c>
      <c r="CV24" s="282">
        <v>333.42680000000001</v>
      </c>
      <c r="CW24" s="282">
        <v>3840.9099000000001</v>
      </c>
      <c r="CX24" s="282">
        <v>750.94510000000002</v>
      </c>
      <c r="CY24" s="282">
        <v>2182.1678999999999</v>
      </c>
      <c r="CZ24" s="282">
        <v>153.78829999999999</v>
      </c>
      <c r="DA24" s="282">
        <v>442.49310000000003</v>
      </c>
      <c r="DB24" s="282">
        <v>154.46510000000001</v>
      </c>
      <c r="DC24" s="282">
        <v>13698.275900000001</v>
      </c>
      <c r="DD24" s="282">
        <v>1461.7112</v>
      </c>
      <c r="DE24" s="282">
        <v>6445.3672999999999</v>
      </c>
      <c r="DF24" s="282">
        <v>1427.4907000000001</v>
      </c>
      <c r="DG24" s="282">
        <v>2892.0535</v>
      </c>
      <c r="DH24" s="282">
        <v>4514.5348999999997</v>
      </c>
      <c r="DI24" s="282">
        <v>1864.9412</v>
      </c>
      <c r="DJ24" s="282">
        <v>1448.8751999999999</v>
      </c>
      <c r="DK24" s="282">
        <v>4027.1248000000001</v>
      </c>
      <c r="DL24" s="282">
        <v>2042.3543</v>
      </c>
      <c r="DM24" s="282">
        <v>5661.0488999999998</v>
      </c>
      <c r="DN24" s="282">
        <v>2271.5308</v>
      </c>
      <c r="DO24" s="282">
        <v>7912.6921000000002</v>
      </c>
      <c r="DP24" s="282">
        <v>643.20450000000005</v>
      </c>
      <c r="DQ24" s="282"/>
      <c r="DR24" s="282"/>
      <c r="DS24" s="282"/>
      <c r="DT24" s="282"/>
      <c r="DU24" s="282">
        <v>16.776</v>
      </c>
      <c r="DV24" s="282">
        <v>4.2137000000000002</v>
      </c>
      <c r="DW24" s="282"/>
      <c r="DX24" s="282"/>
      <c r="DY24" s="282">
        <v>875.10260000000005</v>
      </c>
      <c r="DZ24" s="282">
        <v>65.295599999999993</v>
      </c>
      <c r="EA24" s="282"/>
      <c r="EB24" s="282"/>
      <c r="EC24" s="282">
        <v>685.99860000000001</v>
      </c>
      <c r="ED24" s="282">
        <v>156.44069999999999</v>
      </c>
      <c r="EE24" s="282">
        <v>455.31990000000002</v>
      </c>
      <c r="EF24" s="282">
        <v>189.03729999999999</v>
      </c>
      <c r="EG24" s="282">
        <v>1788.0816</v>
      </c>
      <c r="EH24" s="282">
        <v>1182.443</v>
      </c>
      <c r="EI24" s="282">
        <v>658.09640000000002</v>
      </c>
      <c r="EJ24" s="282">
        <v>95.546899999999994</v>
      </c>
      <c r="EK24" s="282">
        <v>359.59199999999998</v>
      </c>
      <c r="EL24" s="282">
        <v>0</v>
      </c>
      <c r="EM24" s="282">
        <v>3698.3006999999998</v>
      </c>
      <c r="EN24" s="282">
        <v>726.82820000000004</v>
      </c>
      <c r="EO24" s="282">
        <v>849.44029999999998</v>
      </c>
      <c r="EP24" s="282">
        <v>553.06659999999999</v>
      </c>
      <c r="EQ24" s="282">
        <v>999.87840000000006</v>
      </c>
      <c r="ER24" s="282">
        <v>0</v>
      </c>
      <c r="ES24" s="282"/>
      <c r="ET24" s="282"/>
      <c r="EU24" s="282">
        <v>168.2627</v>
      </c>
      <c r="EV24" s="282">
        <v>35.5383</v>
      </c>
      <c r="EW24" s="282"/>
      <c r="EX24" s="282"/>
      <c r="EY24" s="282">
        <v>21.9023</v>
      </c>
      <c r="EZ24" s="282">
        <v>158.05959999999999</v>
      </c>
      <c r="FA24" s="282">
        <v>302.22149999999999</v>
      </c>
      <c r="FB24" s="282">
        <v>245.6551</v>
      </c>
      <c r="FC24" s="282">
        <v>1202.9403</v>
      </c>
      <c r="FD24" s="282">
        <v>304.93990000000002</v>
      </c>
      <c r="FE24" s="282">
        <v>154.43600000000001</v>
      </c>
      <c r="FF24" s="282">
        <v>162.7491</v>
      </c>
    </row>
    <row r="25" spans="1:162" ht="15" x14ac:dyDescent="0.25">
      <c r="A25" s="276">
        <v>25</v>
      </c>
      <c r="B25" s="277">
        <v>39</v>
      </c>
      <c r="C25" s="278">
        <v>39</v>
      </c>
      <c r="D25" s="272">
        <v>45280.375</v>
      </c>
      <c r="E25" s="282">
        <v>7201.8738000000003</v>
      </c>
      <c r="F25" s="282">
        <v>4698.3624</v>
      </c>
      <c r="G25" s="282">
        <v>180.8314</v>
      </c>
      <c r="H25" s="282">
        <v>235.10130000000001</v>
      </c>
      <c r="I25" s="282">
        <v>2531.7159999999999</v>
      </c>
      <c r="J25" s="282">
        <v>0</v>
      </c>
      <c r="K25" s="282">
        <v>2788.7325999999998</v>
      </c>
      <c r="L25" s="282">
        <v>1238.3264999999999</v>
      </c>
      <c r="M25" s="282">
        <v>22000.2395</v>
      </c>
      <c r="N25" s="282">
        <v>5691.6737000000003</v>
      </c>
      <c r="O25" s="282"/>
      <c r="P25" s="282"/>
      <c r="Q25" s="282">
        <v>107.6309</v>
      </c>
      <c r="R25" s="282">
        <v>6.9621000000000004</v>
      </c>
      <c r="S25" s="282">
        <v>89.226699999999994</v>
      </c>
      <c r="T25" s="282">
        <v>52.023899999999998</v>
      </c>
      <c r="U25" s="282">
        <v>1359.3745999999601</v>
      </c>
      <c r="V25" s="282">
        <v>388.03159999976299</v>
      </c>
      <c r="W25" s="282">
        <v>19416.1832999871</v>
      </c>
      <c r="X25" s="282">
        <v>7650.8703000011801</v>
      </c>
      <c r="Y25" s="282">
        <v>3098.1315000013001</v>
      </c>
      <c r="Z25" s="282">
        <v>1217.4281999991699</v>
      </c>
      <c r="AA25" s="282">
        <v>14163.8418000039</v>
      </c>
      <c r="AB25" s="282">
        <v>4579.8022333316603</v>
      </c>
      <c r="AC25" s="282">
        <v>14076.114299999301</v>
      </c>
      <c r="AD25" s="282">
        <v>2864.0818000004401</v>
      </c>
      <c r="AE25" s="282">
        <v>12176.3299999953</v>
      </c>
      <c r="AF25" s="282">
        <v>5254.8146000013103</v>
      </c>
      <c r="AG25" s="282">
        <v>41020.982699993001</v>
      </c>
      <c r="AH25" s="282">
        <v>9016.2729999924904</v>
      </c>
      <c r="AI25" s="282">
        <v>16049.8889000006</v>
      </c>
      <c r="AJ25" s="282">
        <v>3848.0307999985598</v>
      </c>
      <c r="AK25" s="282">
        <v>6368.8794999990796</v>
      </c>
      <c r="AL25" s="282">
        <v>1168.19259999987</v>
      </c>
      <c r="AM25" s="282">
        <v>6463.3683999975901</v>
      </c>
      <c r="AN25" s="282">
        <v>3042.6984999987799</v>
      </c>
      <c r="AO25" s="282">
        <v>15513.215699995801</v>
      </c>
      <c r="AP25" s="282">
        <v>4021.7373999999299</v>
      </c>
      <c r="AQ25" s="282">
        <v>4555.4991000003902</v>
      </c>
      <c r="AR25" s="282">
        <v>4388.0437999975702</v>
      </c>
      <c r="AS25" s="282">
        <v>33666.798600018898</v>
      </c>
      <c r="AT25" s="282">
        <v>8901.6735000023109</v>
      </c>
      <c r="AU25" s="282">
        <v>21031.800799995701</v>
      </c>
      <c r="AV25" s="282">
        <v>4569.6251999959304</v>
      </c>
      <c r="AW25" s="282">
        <v>1170.4201000001201</v>
      </c>
      <c r="AX25" s="282">
        <v>507.48679999973598</v>
      </c>
      <c r="AY25" s="282">
        <v>810.869899999729</v>
      </c>
      <c r="AZ25" s="282">
        <v>74.557500000029705</v>
      </c>
      <c r="BA25" s="282">
        <v>9273.6596999955691</v>
      </c>
      <c r="BB25" s="282">
        <v>4450.2585000005001</v>
      </c>
      <c r="BC25" s="282">
        <v>3004.1477999983099</v>
      </c>
      <c r="BD25" s="282">
        <v>1962.1992999991601</v>
      </c>
      <c r="BE25" s="282">
        <v>6426.5366000026097</v>
      </c>
      <c r="BF25" s="282">
        <v>2151.55239999887</v>
      </c>
      <c r="BG25" s="282">
        <v>25944.541899999502</v>
      </c>
      <c r="BH25" s="282">
        <v>7722.0438999970802</v>
      </c>
      <c r="BI25" s="282">
        <v>13978.522599994099</v>
      </c>
      <c r="BJ25" s="282">
        <v>3613.8903999993299</v>
      </c>
      <c r="BK25" s="282">
        <v>8910.8546999994996</v>
      </c>
      <c r="BL25" s="282">
        <v>2470.2654999992701</v>
      </c>
      <c r="BM25" s="282">
        <v>3883.0402000004401</v>
      </c>
      <c r="BN25" s="282">
        <v>1223.0067999990799</v>
      </c>
      <c r="BO25" s="282">
        <v>11577.446700005999</v>
      </c>
      <c r="BP25" s="282">
        <v>5713.0065000021796</v>
      </c>
      <c r="BQ25" s="282">
        <v>1286.5797</v>
      </c>
      <c r="BR25" s="282">
        <v>403.55110000000002</v>
      </c>
      <c r="BS25" s="282">
        <v>7399.9466000000002</v>
      </c>
      <c r="BT25" s="282">
        <v>1749.0757000000001</v>
      </c>
      <c r="BU25" s="282">
        <v>9821.5691999999999</v>
      </c>
      <c r="BV25" s="282">
        <v>2814.2275</v>
      </c>
      <c r="BW25" s="282">
        <v>16027.3488</v>
      </c>
      <c r="BX25" s="282">
        <v>5762.5672000000004</v>
      </c>
      <c r="BY25" s="282">
        <v>4810.5835999999999</v>
      </c>
      <c r="BZ25" s="282">
        <v>1216.8625999999999</v>
      </c>
      <c r="CA25" s="282">
        <v>139.3458</v>
      </c>
      <c r="CB25" s="282">
        <v>92.292599999999993</v>
      </c>
      <c r="CC25" s="282">
        <v>9333.4007000000092</v>
      </c>
      <c r="CD25" s="282">
        <v>4193.8110999999999</v>
      </c>
      <c r="CE25" s="282">
        <v>13875.643599999999</v>
      </c>
      <c r="CF25" s="282">
        <v>2511.5554000000002</v>
      </c>
      <c r="CG25" s="282">
        <v>22476.922999999999</v>
      </c>
      <c r="CH25" s="282">
        <v>6917.7721000000001</v>
      </c>
      <c r="CI25" s="282">
        <v>5018.6107000000002</v>
      </c>
      <c r="CJ25" s="282">
        <v>1288.9911</v>
      </c>
      <c r="CK25" s="282">
        <v>202.6112</v>
      </c>
      <c r="CL25" s="282">
        <v>292.84949999999998</v>
      </c>
      <c r="CM25" s="282">
        <v>7616.5128000000004</v>
      </c>
      <c r="CN25" s="282">
        <v>2342.9792000000002</v>
      </c>
      <c r="CO25" s="282">
        <v>1244.4233999999999</v>
      </c>
      <c r="CP25" s="282">
        <v>828.30520000000001</v>
      </c>
      <c r="CQ25" s="282">
        <v>3421.0234</v>
      </c>
      <c r="CR25" s="282">
        <v>745.18730000000005</v>
      </c>
      <c r="CS25" s="282">
        <v>3163.8204999999998</v>
      </c>
      <c r="CT25" s="282">
        <v>539.21079999999995</v>
      </c>
      <c r="CU25" s="282">
        <v>965.65050000000099</v>
      </c>
      <c r="CV25" s="282">
        <v>333.42880000000002</v>
      </c>
      <c r="CW25" s="282">
        <v>3841.047</v>
      </c>
      <c r="CX25" s="282">
        <v>750.95590000000004</v>
      </c>
      <c r="CY25" s="282">
        <v>2182.31</v>
      </c>
      <c r="CZ25" s="282">
        <v>153.79339999999999</v>
      </c>
      <c r="DA25" s="282">
        <v>442.50740000000002</v>
      </c>
      <c r="DB25" s="282">
        <v>154.4667</v>
      </c>
      <c r="DC25" s="282">
        <v>13698.439399999999</v>
      </c>
      <c r="DD25" s="282">
        <v>1461.7230999999999</v>
      </c>
      <c r="DE25" s="282">
        <v>6445.3936000000003</v>
      </c>
      <c r="DF25" s="282">
        <v>1427.4920999999999</v>
      </c>
      <c r="DG25" s="282">
        <v>2892.1478999999999</v>
      </c>
      <c r="DH25" s="282">
        <v>4514.5789999999997</v>
      </c>
      <c r="DI25" s="282">
        <v>1865.0032000000001</v>
      </c>
      <c r="DJ25" s="282">
        <v>1448.9092000000001</v>
      </c>
      <c r="DK25" s="282">
        <v>4027.1761999999999</v>
      </c>
      <c r="DL25" s="282">
        <v>2042.3574000000001</v>
      </c>
      <c r="DM25" s="282">
        <v>5661.1579000000002</v>
      </c>
      <c r="DN25" s="282">
        <v>2271.5450000000001</v>
      </c>
      <c r="DO25" s="282">
        <v>7912.9871000000003</v>
      </c>
      <c r="DP25" s="282">
        <v>643.22080000000005</v>
      </c>
      <c r="DQ25" s="282"/>
      <c r="DR25" s="282"/>
      <c r="DS25" s="282"/>
      <c r="DT25" s="282"/>
      <c r="DU25" s="282">
        <v>16.776</v>
      </c>
      <c r="DV25" s="282">
        <v>4.2137000000000002</v>
      </c>
      <c r="DW25" s="282"/>
      <c r="DX25" s="282"/>
      <c r="DY25" s="282">
        <v>875.18179999999995</v>
      </c>
      <c r="DZ25" s="282">
        <v>65.2971</v>
      </c>
      <c r="EA25" s="282"/>
      <c r="EB25" s="282"/>
      <c r="EC25" s="282">
        <v>686.03560000000004</v>
      </c>
      <c r="ED25" s="282">
        <v>156.44630000000001</v>
      </c>
      <c r="EE25" s="282">
        <v>455.3623</v>
      </c>
      <c r="EF25" s="282">
        <v>189.0461</v>
      </c>
      <c r="EG25" s="282">
        <v>1788.0816</v>
      </c>
      <c r="EH25" s="282">
        <v>1182.443</v>
      </c>
      <c r="EI25" s="282">
        <v>658.09640000000002</v>
      </c>
      <c r="EJ25" s="282">
        <v>95.546899999999994</v>
      </c>
      <c r="EK25" s="282">
        <v>359.59199999999998</v>
      </c>
      <c r="EL25" s="282">
        <v>0</v>
      </c>
      <c r="EM25" s="282">
        <v>3698.3006999999998</v>
      </c>
      <c r="EN25" s="282">
        <v>726.82820000000004</v>
      </c>
      <c r="EO25" s="282">
        <v>849.44029999999998</v>
      </c>
      <c r="EP25" s="282">
        <v>553.06659999999999</v>
      </c>
      <c r="EQ25" s="282">
        <v>999.93719999999996</v>
      </c>
      <c r="ER25" s="282">
        <v>0</v>
      </c>
      <c r="ES25" s="282"/>
      <c r="ET25" s="282"/>
      <c r="EU25" s="282">
        <v>168.34219999999999</v>
      </c>
      <c r="EV25" s="282">
        <v>35.547899999999998</v>
      </c>
      <c r="EW25" s="282"/>
      <c r="EX25" s="282"/>
      <c r="EY25" s="282">
        <v>21.9023</v>
      </c>
      <c r="EZ25" s="282">
        <v>158.05959999999999</v>
      </c>
      <c r="FA25" s="282">
        <v>302.26510000000002</v>
      </c>
      <c r="FB25" s="282">
        <v>245.68260000000001</v>
      </c>
      <c r="FC25" s="282">
        <v>1202.9544000000001</v>
      </c>
      <c r="FD25" s="282">
        <v>304.94119999999998</v>
      </c>
      <c r="FE25" s="282">
        <v>154.44589999999999</v>
      </c>
      <c r="FF25" s="282">
        <v>162.74950000000001</v>
      </c>
    </row>
    <row r="26" spans="1:162" ht="15" x14ac:dyDescent="0.25">
      <c r="A26" s="276">
        <v>26</v>
      </c>
      <c r="B26" s="277">
        <v>41</v>
      </c>
      <c r="C26" s="278">
        <v>41</v>
      </c>
      <c r="D26" s="272">
        <v>45280.395833333336</v>
      </c>
      <c r="E26" s="282">
        <v>7201.9777000000004</v>
      </c>
      <c r="F26" s="282">
        <v>4698.4596000000001</v>
      </c>
      <c r="G26" s="282">
        <v>180.8314</v>
      </c>
      <c r="H26" s="282">
        <v>235.10130000000001</v>
      </c>
      <c r="I26" s="282">
        <v>2531.9357</v>
      </c>
      <c r="J26" s="282">
        <v>0</v>
      </c>
      <c r="K26" s="282">
        <v>2788.7907</v>
      </c>
      <c r="L26" s="282">
        <v>1238.3327999999999</v>
      </c>
      <c r="M26" s="282">
        <v>22000.430899999999</v>
      </c>
      <c r="N26" s="282">
        <v>5691.6934000000001</v>
      </c>
      <c r="O26" s="282"/>
      <c r="P26" s="282"/>
      <c r="Q26" s="282">
        <v>107.6309</v>
      </c>
      <c r="R26" s="282">
        <v>6.9621000000000004</v>
      </c>
      <c r="S26" s="282">
        <v>89.226699999999994</v>
      </c>
      <c r="T26" s="282">
        <v>52.023899999999998</v>
      </c>
      <c r="U26" s="282">
        <v>1359.54509999996</v>
      </c>
      <c r="V26" s="282">
        <v>388.05099999976301</v>
      </c>
      <c r="W26" s="282">
        <v>19416.327099987098</v>
      </c>
      <c r="X26" s="282">
        <v>7650.8920000011803</v>
      </c>
      <c r="Y26" s="282">
        <v>3098.1500000013002</v>
      </c>
      <c r="Z26" s="282">
        <v>1217.43259999917</v>
      </c>
      <c r="AA26" s="282">
        <v>14163.911600003899</v>
      </c>
      <c r="AB26" s="282">
        <v>4579.8160999983302</v>
      </c>
      <c r="AC26" s="282">
        <v>14076.362199999299</v>
      </c>
      <c r="AD26" s="282">
        <v>2864.1029000004401</v>
      </c>
      <c r="AE26" s="282">
        <v>12176.435799995301</v>
      </c>
      <c r="AF26" s="282">
        <v>5254.8370000013101</v>
      </c>
      <c r="AG26" s="282">
        <v>41021.175799992998</v>
      </c>
      <c r="AH26" s="282">
        <v>9016.2918999924896</v>
      </c>
      <c r="AI26" s="282">
        <v>16050.027400000599</v>
      </c>
      <c r="AJ26" s="282">
        <v>3848.0428999985602</v>
      </c>
      <c r="AK26" s="282">
        <v>6369.0093999990804</v>
      </c>
      <c r="AL26" s="282">
        <v>1168.2004999998701</v>
      </c>
      <c r="AM26" s="282">
        <v>6463.5824999975903</v>
      </c>
      <c r="AN26" s="282">
        <v>3042.7703999987798</v>
      </c>
      <c r="AO26" s="282">
        <v>15513.3329999958</v>
      </c>
      <c r="AP26" s="282">
        <v>4021.7495999999401</v>
      </c>
      <c r="AQ26" s="282">
        <v>4555.53770000039</v>
      </c>
      <c r="AR26" s="282">
        <v>4388.0731999975696</v>
      </c>
      <c r="AS26" s="282">
        <v>33667.125600018902</v>
      </c>
      <c r="AT26" s="282">
        <v>8901.7041000023091</v>
      </c>
      <c r="AU26" s="282">
        <v>21031.800799995701</v>
      </c>
      <c r="AV26" s="282">
        <v>4569.6251999959304</v>
      </c>
      <c r="AW26" s="282">
        <v>1170.6077000001201</v>
      </c>
      <c r="AX26" s="282">
        <v>507.511399999736</v>
      </c>
      <c r="AY26" s="282">
        <v>810.91499999972905</v>
      </c>
      <c r="AZ26" s="282">
        <v>74.560200000029695</v>
      </c>
      <c r="BA26" s="282">
        <v>9273.7505999955702</v>
      </c>
      <c r="BB26" s="282">
        <v>4450.2844000004998</v>
      </c>
      <c r="BC26" s="282">
        <v>3004.2319999983101</v>
      </c>
      <c r="BD26" s="282">
        <v>1962.2260999991599</v>
      </c>
      <c r="BE26" s="282">
        <v>6426.6097000026102</v>
      </c>
      <c r="BF26" s="282">
        <v>2151.55959999887</v>
      </c>
      <c r="BG26" s="282">
        <v>25944.634499999502</v>
      </c>
      <c r="BH26" s="282">
        <v>7722.0533999970803</v>
      </c>
      <c r="BI26" s="282">
        <v>13978.6096999941</v>
      </c>
      <c r="BJ26" s="282">
        <v>3613.8990999993298</v>
      </c>
      <c r="BK26" s="282">
        <v>8910.9298999995008</v>
      </c>
      <c r="BL26" s="282">
        <v>2470.2770999992699</v>
      </c>
      <c r="BM26" s="282">
        <v>3883.0979000004399</v>
      </c>
      <c r="BN26" s="282">
        <v>1223.0114999990799</v>
      </c>
      <c r="BO26" s="282">
        <v>11577.558400006001</v>
      </c>
      <c r="BP26" s="282">
        <v>5713.0205000021797</v>
      </c>
      <c r="BQ26" s="282">
        <v>1286.5873999999999</v>
      </c>
      <c r="BR26" s="282">
        <v>403.55189999999999</v>
      </c>
      <c r="BS26" s="282">
        <v>7400.0847999999996</v>
      </c>
      <c r="BT26" s="282">
        <v>1749.0904</v>
      </c>
      <c r="BU26" s="282">
        <v>9821.7641999999996</v>
      </c>
      <c r="BV26" s="282">
        <v>2814.2537000000002</v>
      </c>
      <c r="BW26" s="282">
        <v>16027.4092</v>
      </c>
      <c r="BX26" s="282">
        <v>5762.5721999999996</v>
      </c>
      <c r="BY26" s="282">
        <v>4810.7367000000004</v>
      </c>
      <c r="BZ26" s="282">
        <v>1216.8813</v>
      </c>
      <c r="CA26" s="282">
        <v>139.3466</v>
      </c>
      <c r="CB26" s="282">
        <v>92.292999999999907</v>
      </c>
      <c r="CC26" s="282">
        <v>9333.4419000000107</v>
      </c>
      <c r="CD26" s="282">
        <v>4193.8224</v>
      </c>
      <c r="CE26" s="282">
        <v>13875.7952</v>
      </c>
      <c r="CF26" s="282">
        <v>2511.5707000000002</v>
      </c>
      <c r="CG26" s="282">
        <v>22477.1224</v>
      </c>
      <c r="CH26" s="282">
        <v>6917.7969999999996</v>
      </c>
      <c r="CI26" s="282">
        <v>5018.6107000000002</v>
      </c>
      <c r="CJ26" s="282">
        <v>1288.9911</v>
      </c>
      <c r="CK26" s="282">
        <v>202.62129999999999</v>
      </c>
      <c r="CL26" s="282">
        <v>292.85219999999998</v>
      </c>
      <c r="CM26" s="282">
        <v>7616.5131000000001</v>
      </c>
      <c r="CN26" s="282">
        <v>2342.9793</v>
      </c>
      <c r="CO26" s="282">
        <v>1244.4233999999999</v>
      </c>
      <c r="CP26" s="282">
        <v>828.30520000000001</v>
      </c>
      <c r="CQ26" s="282">
        <v>3421.1896999999999</v>
      </c>
      <c r="CR26" s="282">
        <v>745.20709999999997</v>
      </c>
      <c r="CS26" s="282">
        <v>3163.8204999999998</v>
      </c>
      <c r="CT26" s="282">
        <v>539.21079999999995</v>
      </c>
      <c r="CU26" s="282">
        <v>965.65120000000104</v>
      </c>
      <c r="CV26" s="282">
        <v>333.43110000000001</v>
      </c>
      <c r="CW26" s="282">
        <v>3841.1817999999998</v>
      </c>
      <c r="CX26" s="282">
        <v>750.9665</v>
      </c>
      <c r="CY26" s="282">
        <v>2182.4531000000002</v>
      </c>
      <c r="CZ26" s="282">
        <v>153.7971</v>
      </c>
      <c r="DA26" s="282">
        <v>442.52210000000002</v>
      </c>
      <c r="DB26" s="282">
        <v>154.4683</v>
      </c>
      <c r="DC26" s="282">
        <v>13698.603300000001</v>
      </c>
      <c r="DD26" s="282">
        <v>1461.7356</v>
      </c>
      <c r="DE26" s="282">
        <v>6445.4107999999997</v>
      </c>
      <c r="DF26" s="282">
        <v>1427.4930999999999</v>
      </c>
      <c r="DG26" s="282">
        <v>2892.2368999999999</v>
      </c>
      <c r="DH26" s="282">
        <v>4514.6238000000003</v>
      </c>
      <c r="DI26" s="282">
        <v>1865.0654</v>
      </c>
      <c r="DJ26" s="282">
        <v>1448.9434000000001</v>
      </c>
      <c r="DK26" s="282">
        <v>4027.2251000000001</v>
      </c>
      <c r="DL26" s="282">
        <v>2042.3607999999999</v>
      </c>
      <c r="DM26" s="282">
        <v>5661.2786999999998</v>
      </c>
      <c r="DN26" s="282">
        <v>2271.5581000000002</v>
      </c>
      <c r="DO26" s="282">
        <v>7913.2503999999999</v>
      </c>
      <c r="DP26" s="282">
        <v>643.23329999999999</v>
      </c>
      <c r="DQ26" s="282"/>
      <c r="DR26" s="282"/>
      <c r="DS26" s="282"/>
      <c r="DT26" s="282"/>
      <c r="DU26" s="282">
        <v>16.776</v>
      </c>
      <c r="DV26" s="282">
        <v>4.2137000000000002</v>
      </c>
      <c r="DW26" s="282"/>
      <c r="DX26" s="282"/>
      <c r="DY26" s="282">
        <v>875.26400000000001</v>
      </c>
      <c r="DZ26" s="282">
        <v>65.298100000000005</v>
      </c>
      <c r="EA26" s="282"/>
      <c r="EB26" s="282"/>
      <c r="EC26" s="282">
        <v>686.07370000000003</v>
      </c>
      <c r="ED26" s="282">
        <v>156.45269999999999</v>
      </c>
      <c r="EE26" s="282">
        <v>455.40780000000001</v>
      </c>
      <c r="EF26" s="282">
        <v>189.05459999999999</v>
      </c>
      <c r="EG26" s="282">
        <v>1788.0816</v>
      </c>
      <c r="EH26" s="282">
        <v>1182.443</v>
      </c>
      <c r="EI26" s="282">
        <v>658.09640000000002</v>
      </c>
      <c r="EJ26" s="282">
        <v>95.546899999999994</v>
      </c>
      <c r="EK26" s="282">
        <v>359.59199999999998</v>
      </c>
      <c r="EL26" s="282">
        <v>0</v>
      </c>
      <c r="EM26" s="282">
        <v>3698.3006999999998</v>
      </c>
      <c r="EN26" s="282">
        <v>726.82820000000004</v>
      </c>
      <c r="EO26" s="282">
        <v>849.44029999999998</v>
      </c>
      <c r="EP26" s="282">
        <v>553.06659999999999</v>
      </c>
      <c r="EQ26" s="282">
        <v>999.99559999999997</v>
      </c>
      <c r="ER26" s="282">
        <v>0</v>
      </c>
      <c r="ES26" s="282"/>
      <c r="ET26" s="282"/>
      <c r="EU26" s="282">
        <v>168.42019999999999</v>
      </c>
      <c r="EV26" s="282">
        <v>35.557499999999997</v>
      </c>
      <c r="EW26" s="282"/>
      <c r="EX26" s="282"/>
      <c r="EY26" s="282">
        <v>21.9023</v>
      </c>
      <c r="EZ26" s="282">
        <v>158.05959999999999</v>
      </c>
      <c r="FA26" s="282">
        <v>302.3075</v>
      </c>
      <c r="FB26" s="282">
        <v>245.71019999999999</v>
      </c>
      <c r="FC26" s="282">
        <v>1202.9682</v>
      </c>
      <c r="FD26" s="282">
        <v>304.94260000000003</v>
      </c>
      <c r="FE26" s="282">
        <v>154.45679999999999</v>
      </c>
      <c r="FF26" s="282">
        <v>162.75040000000001</v>
      </c>
    </row>
    <row r="27" spans="1:162" ht="15" x14ac:dyDescent="0.25">
      <c r="A27" s="276">
        <v>27</v>
      </c>
      <c r="B27" s="277">
        <v>43</v>
      </c>
      <c r="C27" s="278">
        <v>43</v>
      </c>
      <c r="D27" s="272">
        <v>45280.416666666664</v>
      </c>
      <c r="E27" s="282">
        <v>7202.1211000000003</v>
      </c>
      <c r="F27" s="282">
        <v>4698.5826999999999</v>
      </c>
      <c r="G27" s="282">
        <v>180.8314</v>
      </c>
      <c r="H27" s="282">
        <v>235.10130000000001</v>
      </c>
      <c r="I27" s="282">
        <v>2532.1718000000001</v>
      </c>
      <c r="J27" s="282">
        <v>0</v>
      </c>
      <c r="K27" s="282">
        <v>2788.8474000000001</v>
      </c>
      <c r="L27" s="282">
        <v>1238.3396</v>
      </c>
      <c r="M27" s="282">
        <v>22000.6273</v>
      </c>
      <c r="N27" s="282">
        <v>5691.7120000000004</v>
      </c>
      <c r="O27" s="282"/>
      <c r="P27" s="282"/>
      <c r="Q27" s="282">
        <v>107.6309</v>
      </c>
      <c r="R27" s="282">
        <v>6.9621000000000004</v>
      </c>
      <c r="S27" s="282">
        <v>89.226699999999994</v>
      </c>
      <c r="T27" s="282">
        <v>52.023899999999998</v>
      </c>
      <c r="U27" s="282">
        <v>1359.72199999996</v>
      </c>
      <c r="V27" s="282">
        <v>388.07019999976302</v>
      </c>
      <c r="W27" s="282">
        <v>19416.475699987099</v>
      </c>
      <c r="X27" s="282">
        <v>7650.9138000011799</v>
      </c>
      <c r="Y27" s="282">
        <v>3098.1710000012999</v>
      </c>
      <c r="Z27" s="282">
        <v>1217.4371999991699</v>
      </c>
      <c r="AA27" s="282">
        <v>14163.9802000039</v>
      </c>
      <c r="AB27" s="282">
        <v>4579.8298333316598</v>
      </c>
      <c r="AC27" s="282">
        <v>14076.607899999301</v>
      </c>
      <c r="AD27" s="282">
        <v>2864.1237000004398</v>
      </c>
      <c r="AE27" s="282">
        <v>12176.541199995299</v>
      </c>
      <c r="AF27" s="282">
        <v>5254.8593000013097</v>
      </c>
      <c r="AG27" s="282">
        <v>41021.372399993001</v>
      </c>
      <c r="AH27" s="282">
        <v>9016.3112999924906</v>
      </c>
      <c r="AI27" s="282">
        <v>16050.1623000006</v>
      </c>
      <c r="AJ27" s="282">
        <v>3848.0550999985599</v>
      </c>
      <c r="AK27" s="282">
        <v>6369.1394999990798</v>
      </c>
      <c r="AL27" s="282">
        <v>1168.20799999987</v>
      </c>
      <c r="AM27" s="282">
        <v>6463.7989999975898</v>
      </c>
      <c r="AN27" s="282">
        <v>3042.8442999987801</v>
      </c>
      <c r="AO27" s="282">
        <v>15513.449699995799</v>
      </c>
      <c r="AP27" s="282">
        <v>4021.76169999993</v>
      </c>
      <c r="AQ27" s="282">
        <v>4555.5760000003902</v>
      </c>
      <c r="AR27" s="282">
        <v>4388.10169999757</v>
      </c>
      <c r="AS27" s="282">
        <v>33667.446800018901</v>
      </c>
      <c r="AT27" s="282">
        <v>8901.7347000023092</v>
      </c>
      <c r="AU27" s="282">
        <v>21031.800799995701</v>
      </c>
      <c r="AV27" s="282">
        <v>4569.6251999959304</v>
      </c>
      <c r="AW27" s="282">
        <v>1170.7952000001201</v>
      </c>
      <c r="AX27" s="282">
        <v>507.536299999736</v>
      </c>
      <c r="AY27" s="282">
        <v>810.96199999972896</v>
      </c>
      <c r="AZ27" s="282">
        <v>74.563000000029703</v>
      </c>
      <c r="BA27" s="282">
        <v>9273.8377999955701</v>
      </c>
      <c r="BB27" s="282">
        <v>4450.3090000005004</v>
      </c>
      <c r="BC27" s="282">
        <v>3004.3171999983101</v>
      </c>
      <c r="BD27" s="282">
        <v>1962.25409999916</v>
      </c>
      <c r="BE27" s="282">
        <v>6426.6825000026101</v>
      </c>
      <c r="BF27" s="282">
        <v>2151.56699999887</v>
      </c>
      <c r="BG27" s="282">
        <v>25944.7239999995</v>
      </c>
      <c r="BH27" s="282">
        <v>7722.06269999708</v>
      </c>
      <c r="BI27" s="282">
        <v>13978.6893999941</v>
      </c>
      <c r="BJ27" s="282">
        <v>3613.90749999933</v>
      </c>
      <c r="BK27" s="282">
        <v>8911.0059999994992</v>
      </c>
      <c r="BL27" s="282">
        <v>2470.28839999927</v>
      </c>
      <c r="BM27" s="282">
        <v>3883.15480000044</v>
      </c>
      <c r="BN27" s="282">
        <v>1223.01629999908</v>
      </c>
      <c r="BO27" s="282">
        <v>11577.667300006</v>
      </c>
      <c r="BP27" s="282">
        <v>5713.0349000021797</v>
      </c>
      <c r="BQ27" s="282">
        <v>1286.5948000000001</v>
      </c>
      <c r="BR27" s="282">
        <v>403.55270000000002</v>
      </c>
      <c r="BS27" s="282">
        <v>7400.2254999999996</v>
      </c>
      <c r="BT27" s="282">
        <v>1749.1052</v>
      </c>
      <c r="BU27" s="282">
        <v>9821.9545999999991</v>
      </c>
      <c r="BV27" s="282">
        <v>2814.2788999999998</v>
      </c>
      <c r="BW27" s="282">
        <v>16027.468699999999</v>
      </c>
      <c r="BX27" s="282">
        <v>5762.5771000000004</v>
      </c>
      <c r="BY27" s="282">
        <v>4810.8855999999996</v>
      </c>
      <c r="BZ27" s="282">
        <v>1216.8986</v>
      </c>
      <c r="CA27" s="282">
        <v>139.34690000000001</v>
      </c>
      <c r="CB27" s="282">
        <v>92.293199999999999</v>
      </c>
      <c r="CC27" s="282">
        <v>9333.4820999999993</v>
      </c>
      <c r="CD27" s="282">
        <v>4193.8332</v>
      </c>
      <c r="CE27" s="282">
        <v>13875.948899999999</v>
      </c>
      <c r="CF27" s="282">
        <v>2511.5855999999999</v>
      </c>
      <c r="CG27" s="282">
        <v>22477.322400000001</v>
      </c>
      <c r="CH27" s="282">
        <v>6917.8221999999996</v>
      </c>
      <c r="CI27" s="282">
        <v>5018.6107000000002</v>
      </c>
      <c r="CJ27" s="282">
        <v>1288.9911</v>
      </c>
      <c r="CK27" s="282">
        <v>202.63120000000001</v>
      </c>
      <c r="CL27" s="282">
        <v>292.8546</v>
      </c>
      <c r="CM27" s="282">
        <v>7616.5133999999998</v>
      </c>
      <c r="CN27" s="282">
        <v>2342.9794000000002</v>
      </c>
      <c r="CO27" s="282">
        <v>1244.4233999999999</v>
      </c>
      <c r="CP27" s="282">
        <v>828.30520000000001</v>
      </c>
      <c r="CQ27" s="282">
        <v>3421.3503000000001</v>
      </c>
      <c r="CR27" s="282">
        <v>745.22829999999999</v>
      </c>
      <c r="CS27" s="282">
        <v>3163.8204999999998</v>
      </c>
      <c r="CT27" s="282">
        <v>539.21079999999995</v>
      </c>
      <c r="CU27" s="282">
        <v>965.65190000000098</v>
      </c>
      <c r="CV27" s="282">
        <v>333.43349999999998</v>
      </c>
      <c r="CW27" s="282">
        <v>3841.3166999999999</v>
      </c>
      <c r="CX27" s="282">
        <v>750.97739999999999</v>
      </c>
      <c r="CY27" s="282">
        <v>2182.5920999999998</v>
      </c>
      <c r="CZ27" s="282">
        <v>153.80240000000001</v>
      </c>
      <c r="DA27" s="282">
        <v>442.53789999999998</v>
      </c>
      <c r="DB27" s="282">
        <v>154.4701</v>
      </c>
      <c r="DC27" s="282">
        <v>13698.7696</v>
      </c>
      <c r="DD27" s="282">
        <v>1461.7483999999999</v>
      </c>
      <c r="DE27" s="282">
        <v>6445.4336000000003</v>
      </c>
      <c r="DF27" s="282">
        <v>1427.4945</v>
      </c>
      <c r="DG27" s="282">
        <v>2892.3261000000002</v>
      </c>
      <c r="DH27" s="282">
        <v>4514.6670000000004</v>
      </c>
      <c r="DI27" s="282">
        <v>1865.1247000000001</v>
      </c>
      <c r="DJ27" s="282">
        <v>1448.9760000000001</v>
      </c>
      <c r="DK27" s="282">
        <v>4027.2791000000002</v>
      </c>
      <c r="DL27" s="282">
        <v>2042.3634</v>
      </c>
      <c r="DM27" s="282">
        <v>5661.3914999999997</v>
      </c>
      <c r="DN27" s="282">
        <v>2271.5743000000002</v>
      </c>
      <c r="DO27" s="282">
        <v>7913.5209000000004</v>
      </c>
      <c r="DP27" s="282">
        <v>643.24379999999996</v>
      </c>
      <c r="DQ27" s="282"/>
      <c r="DR27" s="282"/>
      <c r="DS27" s="282"/>
      <c r="DT27" s="282"/>
      <c r="DU27" s="282">
        <v>16.776</v>
      </c>
      <c r="DV27" s="282">
        <v>4.2137000000000002</v>
      </c>
      <c r="DW27" s="282"/>
      <c r="DX27" s="282"/>
      <c r="DY27" s="282">
        <v>875.35180000000003</v>
      </c>
      <c r="DZ27" s="282">
        <v>65.299199999999999</v>
      </c>
      <c r="EA27" s="282"/>
      <c r="EB27" s="282"/>
      <c r="EC27" s="282">
        <v>686.11090000000002</v>
      </c>
      <c r="ED27" s="282">
        <v>156.45840000000001</v>
      </c>
      <c r="EE27" s="282">
        <v>455.4504</v>
      </c>
      <c r="EF27" s="282">
        <v>189.06190000000001</v>
      </c>
      <c r="EG27" s="282">
        <v>1788.0816</v>
      </c>
      <c r="EH27" s="282">
        <v>1182.443</v>
      </c>
      <c r="EI27" s="282">
        <v>658.09640000000002</v>
      </c>
      <c r="EJ27" s="282">
        <v>95.546899999999994</v>
      </c>
      <c r="EK27" s="282">
        <v>359.59199999999998</v>
      </c>
      <c r="EL27" s="282">
        <v>0</v>
      </c>
      <c r="EM27" s="282">
        <v>3698.3006999999998</v>
      </c>
      <c r="EN27" s="282">
        <v>726.82820000000004</v>
      </c>
      <c r="EO27" s="282">
        <v>849.44029999999998</v>
      </c>
      <c r="EP27" s="282">
        <v>553.06659999999999</v>
      </c>
      <c r="EQ27" s="282">
        <v>1000.0536</v>
      </c>
      <c r="ER27" s="282">
        <v>0</v>
      </c>
      <c r="ES27" s="282"/>
      <c r="ET27" s="282"/>
      <c r="EU27" s="282">
        <v>168.49590000000001</v>
      </c>
      <c r="EV27" s="282">
        <v>35.566800000000001</v>
      </c>
      <c r="EW27" s="282"/>
      <c r="EX27" s="282"/>
      <c r="EY27" s="282">
        <v>21.9023</v>
      </c>
      <c r="EZ27" s="282">
        <v>158.05959999999999</v>
      </c>
      <c r="FA27" s="282">
        <v>302.34570000000002</v>
      </c>
      <c r="FB27" s="282">
        <v>245.73390000000001</v>
      </c>
      <c r="FC27" s="282">
        <v>1202.9822999999999</v>
      </c>
      <c r="FD27" s="282">
        <v>304.94400000000002</v>
      </c>
      <c r="FE27" s="282">
        <v>154.4666</v>
      </c>
      <c r="FF27" s="282">
        <v>162.7509</v>
      </c>
    </row>
    <row r="28" spans="1:162" ht="15" x14ac:dyDescent="0.25">
      <c r="A28" s="276">
        <v>28</v>
      </c>
      <c r="B28" s="277">
        <v>45</v>
      </c>
      <c r="C28" s="278">
        <v>45</v>
      </c>
      <c r="D28" s="272">
        <v>45280.4375</v>
      </c>
      <c r="E28" s="282">
        <v>7202.1909999999998</v>
      </c>
      <c r="F28" s="282">
        <v>4698.6400999999996</v>
      </c>
      <c r="G28" s="282">
        <v>180.8314</v>
      </c>
      <c r="H28" s="282">
        <v>235.10130000000001</v>
      </c>
      <c r="I28" s="282">
        <v>2532.4069</v>
      </c>
      <c r="J28" s="282">
        <v>0</v>
      </c>
      <c r="K28" s="282">
        <v>2788.9059000000002</v>
      </c>
      <c r="L28" s="282">
        <v>1238.3461</v>
      </c>
      <c r="M28" s="282">
        <v>22000.825000000001</v>
      </c>
      <c r="N28" s="282">
        <v>5691.7305999999999</v>
      </c>
      <c r="O28" s="282"/>
      <c r="P28" s="282"/>
      <c r="Q28" s="282">
        <v>107.6309</v>
      </c>
      <c r="R28" s="282">
        <v>6.9621000000000004</v>
      </c>
      <c r="S28" s="282">
        <v>89.226699999999994</v>
      </c>
      <c r="T28" s="282">
        <v>52.023899999999998</v>
      </c>
      <c r="U28" s="282">
        <v>1359.8934999999601</v>
      </c>
      <c r="V28" s="282">
        <v>388.08979999976299</v>
      </c>
      <c r="W28" s="282">
        <v>19416.619999987099</v>
      </c>
      <c r="X28" s="282">
        <v>7650.9352000011804</v>
      </c>
      <c r="Y28" s="282">
        <v>3098.1896000012998</v>
      </c>
      <c r="Z28" s="282">
        <v>1217.4418999991699</v>
      </c>
      <c r="AA28" s="282">
        <v>14164.0478666706</v>
      </c>
      <c r="AB28" s="282">
        <v>4579.8413666650004</v>
      </c>
      <c r="AC28" s="282">
        <v>14076.845799999301</v>
      </c>
      <c r="AD28" s="282">
        <v>2864.14400000044</v>
      </c>
      <c r="AE28" s="282">
        <v>12176.6467999953</v>
      </c>
      <c r="AF28" s="282">
        <v>5254.8814000013099</v>
      </c>
      <c r="AG28" s="282">
        <v>41021.570799993002</v>
      </c>
      <c r="AH28" s="282">
        <v>9016.3310999924906</v>
      </c>
      <c r="AI28" s="282">
        <v>16050.298300000601</v>
      </c>
      <c r="AJ28" s="282">
        <v>3848.06709999856</v>
      </c>
      <c r="AK28" s="282">
        <v>6369.2670999990796</v>
      </c>
      <c r="AL28" s="282">
        <v>1168.2148999998701</v>
      </c>
      <c r="AM28" s="282">
        <v>6464.0128999975896</v>
      </c>
      <c r="AN28" s="282">
        <v>3042.9166999987801</v>
      </c>
      <c r="AO28" s="282">
        <v>15513.565199995801</v>
      </c>
      <c r="AP28" s="282">
        <v>4021.7745999999402</v>
      </c>
      <c r="AQ28" s="282">
        <v>4555.6143000003904</v>
      </c>
      <c r="AR28" s="282">
        <v>4388.1312999975698</v>
      </c>
      <c r="AS28" s="282">
        <v>33667.764300018898</v>
      </c>
      <c r="AT28" s="282">
        <v>8901.7659000023104</v>
      </c>
      <c r="AU28" s="282">
        <v>21031.800799995701</v>
      </c>
      <c r="AV28" s="282">
        <v>4569.6251999959304</v>
      </c>
      <c r="AW28" s="282">
        <v>1170.98110000012</v>
      </c>
      <c r="AX28" s="282">
        <v>507.56149999973599</v>
      </c>
      <c r="AY28" s="282">
        <v>811.00819999972896</v>
      </c>
      <c r="AZ28" s="282">
        <v>74.5659000000297</v>
      </c>
      <c r="BA28" s="282">
        <v>9273.8923999955696</v>
      </c>
      <c r="BB28" s="282">
        <v>4450.3167000004996</v>
      </c>
      <c r="BC28" s="282">
        <v>3004.3999999983098</v>
      </c>
      <c r="BD28" s="282">
        <v>1962.2808999991601</v>
      </c>
      <c r="BE28" s="282">
        <v>6426.75480000261</v>
      </c>
      <c r="BF28" s="282">
        <v>2151.57419999887</v>
      </c>
      <c r="BG28" s="282">
        <v>25944.812099999501</v>
      </c>
      <c r="BH28" s="282">
        <v>7722.0717999970802</v>
      </c>
      <c r="BI28" s="282">
        <v>13978.7688999941</v>
      </c>
      <c r="BJ28" s="282">
        <v>3613.9143999993298</v>
      </c>
      <c r="BK28" s="282">
        <v>8911.0809999994999</v>
      </c>
      <c r="BL28" s="282">
        <v>2470.29869999927</v>
      </c>
      <c r="BM28" s="282">
        <v>3883.20990000044</v>
      </c>
      <c r="BN28" s="282">
        <v>1223.0205999990801</v>
      </c>
      <c r="BO28" s="282">
        <v>11577.777700006</v>
      </c>
      <c r="BP28" s="282">
        <v>5713.0473000021802</v>
      </c>
      <c r="BQ28" s="282">
        <v>1286.6024</v>
      </c>
      <c r="BR28" s="282">
        <v>403.55329999999998</v>
      </c>
      <c r="BS28" s="282">
        <v>7400.3600999999999</v>
      </c>
      <c r="BT28" s="282">
        <v>1749.1193000000001</v>
      </c>
      <c r="BU28" s="282">
        <v>9822.1437999999998</v>
      </c>
      <c r="BV28" s="282">
        <v>2814.3029000000001</v>
      </c>
      <c r="BW28" s="282">
        <v>16027.524799999999</v>
      </c>
      <c r="BX28" s="282">
        <v>5762.5820000000003</v>
      </c>
      <c r="BY28" s="282">
        <v>4811.03</v>
      </c>
      <c r="BZ28" s="282">
        <v>1216.915</v>
      </c>
      <c r="CA28" s="282">
        <v>139.34719999999999</v>
      </c>
      <c r="CB28" s="282">
        <v>92.293400000000005</v>
      </c>
      <c r="CC28" s="282">
        <v>9333.5215000000007</v>
      </c>
      <c r="CD28" s="282">
        <v>4193.8442000000096</v>
      </c>
      <c r="CE28" s="282">
        <v>13876.0962</v>
      </c>
      <c r="CF28" s="282">
        <v>2511.5997000000002</v>
      </c>
      <c r="CG28" s="282">
        <v>22477.5203</v>
      </c>
      <c r="CH28" s="282">
        <v>6917.8469999999998</v>
      </c>
      <c r="CI28" s="282">
        <v>5018.6107000000002</v>
      </c>
      <c r="CJ28" s="282">
        <v>1288.9911</v>
      </c>
      <c r="CK28" s="282">
        <v>202.64189999999999</v>
      </c>
      <c r="CL28" s="282">
        <v>292.85700000000003</v>
      </c>
      <c r="CM28" s="282">
        <v>7616.5136000000002</v>
      </c>
      <c r="CN28" s="282">
        <v>2342.9794999999999</v>
      </c>
      <c r="CO28" s="282">
        <v>1244.4233999999999</v>
      </c>
      <c r="CP28" s="282">
        <v>828.30520000000001</v>
      </c>
      <c r="CQ28" s="282">
        <v>3421.5120999999999</v>
      </c>
      <c r="CR28" s="282">
        <v>745.25040000000001</v>
      </c>
      <c r="CS28" s="282">
        <v>3163.8204999999998</v>
      </c>
      <c r="CT28" s="282">
        <v>539.21079999999995</v>
      </c>
      <c r="CU28" s="282">
        <v>965.652700000001</v>
      </c>
      <c r="CV28" s="282">
        <v>333.4366</v>
      </c>
      <c r="CW28" s="282">
        <v>3841.4474</v>
      </c>
      <c r="CX28" s="282">
        <v>750.98749999999995</v>
      </c>
      <c r="CY28" s="282">
        <v>2182.7260000000001</v>
      </c>
      <c r="CZ28" s="282">
        <v>153.80760000000001</v>
      </c>
      <c r="DA28" s="282">
        <v>442.55180000000001</v>
      </c>
      <c r="DB28" s="282">
        <v>154.4716</v>
      </c>
      <c r="DC28" s="282">
        <v>13698.9228</v>
      </c>
      <c r="DD28" s="282">
        <v>1461.7608</v>
      </c>
      <c r="DE28" s="282">
        <v>6445.4580999999998</v>
      </c>
      <c r="DF28" s="282">
        <v>1427.4956</v>
      </c>
      <c r="DG28" s="282">
        <v>2892.4131000000002</v>
      </c>
      <c r="DH28" s="282">
        <v>4514.7115999999996</v>
      </c>
      <c r="DI28" s="282">
        <v>1865.1348</v>
      </c>
      <c r="DJ28" s="282">
        <v>1448.9834000000001</v>
      </c>
      <c r="DK28" s="282">
        <v>4027.3310000000001</v>
      </c>
      <c r="DL28" s="282">
        <v>2042.3669</v>
      </c>
      <c r="DM28" s="282">
        <v>5661.5237999999999</v>
      </c>
      <c r="DN28" s="282">
        <v>2271.5947000000001</v>
      </c>
      <c r="DO28" s="282">
        <v>7913.7731999999996</v>
      </c>
      <c r="DP28" s="282">
        <v>643.25440000000003</v>
      </c>
      <c r="DQ28" s="282"/>
      <c r="DR28" s="282"/>
      <c r="DS28" s="282"/>
      <c r="DT28" s="282"/>
      <c r="DU28" s="282">
        <v>16.776</v>
      </c>
      <c r="DV28" s="282">
        <v>4.2137000000000002</v>
      </c>
      <c r="DW28" s="282"/>
      <c r="DX28" s="282"/>
      <c r="DY28" s="282">
        <v>875.44069999999999</v>
      </c>
      <c r="DZ28" s="282">
        <v>65.3001</v>
      </c>
      <c r="EA28" s="282"/>
      <c r="EB28" s="282"/>
      <c r="EC28" s="282">
        <v>686.14639999999997</v>
      </c>
      <c r="ED28" s="282">
        <v>156.46360000000001</v>
      </c>
      <c r="EE28" s="282">
        <v>455.495</v>
      </c>
      <c r="EF28" s="282">
        <v>189.07040000000001</v>
      </c>
      <c r="EG28" s="282">
        <v>1788.0816</v>
      </c>
      <c r="EH28" s="282">
        <v>1182.443</v>
      </c>
      <c r="EI28" s="282">
        <v>658.09640000000002</v>
      </c>
      <c r="EJ28" s="282">
        <v>95.546899999999994</v>
      </c>
      <c r="EK28" s="282">
        <v>359.59199999999998</v>
      </c>
      <c r="EL28" s="282">
        <v>0</v>
      </c>
      <c r="EM28" s="282">
        <v>3698.3006999999998</v>
      </c>
      <c r="EN28" s="282">
        <v>726.82820000000004</v>
      </c>
      <c r="EO28" s="282">
        <v>849.44029999999998</v>
      </c>
      <c r="EP28" s="282">
        <v>553.06659999999999</v>
      </c>
      <c r="EQ28" s="282">
        <v>1000.1116</v>
      </c>
      <c r="ER28" s="282">
        <v>0</v>
      </c>
      <c r="ES28" s="282"/>
      <c r="ET28" s="282"/>
      <c r="EU28" s="282">
        <v>168.57740000000001</v>
      </c>
      <c r="EV28" s="282">
        <v>35.5762</v>
      </c>
      <c r="EW28" s="282"/>
      <c r="EX28" s="282"/>
      <c r="EY28" s="282">
        <v>21.9023</v>
      </c>
      <c r="EZ28" s="282">
        <v>158.05959999999999</v>
      </c>
      <c r="FA28" s="282">
        <v>302.38569999999999</v>
      </c>
      <c r="FB28" s="282">
        <v>245.75980000000001</v>
      </c>
      <c r="FC28" s="282">
        <v>1202.9965</v>
      </c>
      <c r="FD28" s="282">
        <v>304.9452</v>
      </c>
      <c r="FE28" s="282">
        <v>154.47710000000001</v>
      </c>
      <c r="FF28" s="282">
        <v>162.75149999999999</v>
      </c>
    </row>
    <row r="29" spans="1:162" ht="15" x14ac:dyDescent="0.25">
      <c r="A29" s="276">
        <v>29</v>
      </c>
      <c r="B29" s="277">
        <v>47</v>
      </c>
      <c r="C29" s="278">
        <v>47</v>
      </c>
      <c r="D29" s="272">
        <v>45280.458333333336</v>
      </c>
      <c r="E29" s="282">
        <v>7202.2529999999997</v>
      </c>
      <c r="F29" s="282">
        <v>4698.6759000000002</v>
      </c>
      <c r="G29" s="282">
        <v>180.8314</v>
      </c>
      <c r="H29" s="282">
        <v>235.10130000000001</v>
      </c>
      <c r="I29" s="282">
        <v>2532.6313</v>
      </c>
      <c r="J29" s="282">
        <v>0</v>
      </c>
      <c r="K29" s="282">
        <v>2788.9645999999998</v>
      </c>
      <c r="L29" s="282">
        <v>1238.3530000000001</v>
      </c>
      <c r="M29" s="282">
        <v>22001.0347</v>
      </c>
      <c r="N29" s="282">
        <v>5691.7503999999999</v>
      </c>
      <c r="O29" s="282"/>
      <c r="P29" s="282"/>
      <c r="Q29" s="282">
        <v>107.6309</v>
      </c>
      <c r="R29" s="282">
        <v>6.9621000000000004</v>
      </c>
      <c r="S29" s="282">
        <v>89.226699999999994</v>
      </c>
      <c r="T29" s="282">
        <v>52.023899999999998</v>
      </c>
      <c r="U29" s="282">
        <v>1360.06859999996</v>
      </c>
      <c r="V29" s="282">
        <v>388.109699999763</v>
      </c>
      <c r="W29" s="282">
        <v>19416.760099987099</v>
      </c>
      <c r="X29" s="282">
        <v>7650.9575000011801</v>
      </c>
      <c r="Y29" s="282">
        <v>3098.2072000013</v>
      </c>
      <c r="Z29" s="282">
        <v>1217.4463999991699</v>
      </c>
      <c r="AA29" s="282">
        <v>14164.1176666706</v>
      </c>
      <c r="AB29" s="282">
        <v>4579.8545666649998</v>
      </c>
      <c r="AC29" s="282">
        <v>14077.0773999993</v>
      </c>
      <c r="AD29" s="282">
        <v>2864.1644000004399</v>
      </c>
      <c r="AE29" s="282">
        <v>12176.7501999953</v>
      </c>
      <c r="AF29" s="282">
        <v>5254.9034000013098</v>
      </c>
      <c r="AG29" s="282">
        <v>41021.768099993002</v>
      </c>
      <c r="AH29" s="282">
        <v>9016.3510999924893</v>
      </c>
      <c r="AI29" s="282">
        <v>16050.4298000006</v>
      </c>
      <c r="AJ29" s="282">
        <v>3848.0791999985599</v>
      </c>
      <c r="AK29" s="282">
        <v>6369.39139999908</v>
      </c>
      <c r="AL29" s="282">
        <v>1168.2221999998701</v>
      </c>
      <c r="AM29" s="282">
        <v>6464.2291999975896</v>
      </c>
      <c r="AN29" s="282">
        <v>3042.9899999987801</v>
      </c>
      <c r="AO29" s="282">
        <v>15513.6786999958</v>
      </c>
      <c r="AP29" s="282">
        <v>4021.7878999999398</v>
      </c>
      <c r="AQ29" s="282">
        <v>4555.6530000003904</v>
      </c>
      <c r="AR29" s="282">
        <v>4388.1618999975699</v>
      </c>
      <c r="AS29" s="282">
        <v>33668.081200018903</v>
      </c>
      <c r="AT29" s="282">
        <v>8901.7980000023108</v>
      </c>
      <c r="AU29" s="282">
        <v>21031.800799995701</v>
      </c>
      <c r="AV29" s="282">
        <v>4569.6251999959304</v>
      </c>
      <c r="AW29" s="282">
        <v>1171.1699000001199</v>
      </c>
      <c r="AX29" s="282">
        <v>507.58629999973601</v>
      </c>
      <c r="AY29" s="282">
        <v>811.05319999972903</v>
      </c>
      <c r="AZ29" s="282">
        <v>74.568600000029704</v>
      </c>
      <c r="BA29" s="282">
        <v>9273.9504999955698</v>
      </c>
      <c r="BB29" s="282">
        <v>4450.3247000005003</v>
      </c>
      <c r="BC29" s="282">
        <v>3004.4812999983101</v>
      </c>
      <c r="BD29" s="282">
        <v>1962.3067999991599</v>
      </c>
      <c r="BE29" s="282">
        <v>6426.8256000026104</v>
      </c>
      <c r="BF29" s="282">
        <v>2151.5809999988701</v>
      </c>
      <c r="BG29" s="282">
        <v>25944.900099999501</v>
      </c>
      <c r="BH29" s="282">
        <v>7722.0816999970802</v>
      </c>
      <c r="BI29" s="282">
        <v>13978.848499994099</v>
      </c>
      <c r="BJ29" s="282">
        <v>3613.9224999993298</v>
      </c>
      <c r="BK29" s="282">
        <v>8911.1545999994996</v>
      </c>
      <c r="BL29" s="282">
        <v>2470.3093999992702</v>
      </c>
      <c r="BM29" s="282">
        <v>3883.2651000004398</v>
      </c>
      <c r="BN29" s="282">
        <v>1223.0249999990799</v>
      </c>
      <c r="BO29" s="282">
        <v>11577.885200006</v>
      </c>
      <c r="BP29" s="282">
        <v>5713.0600000021795</v>
      </c>
      <c r="BQ29" s="282">
        <v>1286.6104</v>
      </c>
      <c r="BR29" s="282">
        <v>403.55399999999997</v>
      </c>
      <c r="BS29" s="282">
        <v>7400.4937</v>
      </c>
      <c r="BT29" s="282">
        <v>1749.1333</v>
      </c>
      <c r="BU29" s="282">
        <v>9822.3266999999996</v>
      </c>
      <c r="BV29" s="282">
        <v>2814.3267999999998</v>
      </c>
      <c r="BW29" s="282">
        <v>16027.5795</v>
      </c>
      <c r="BX29" s="282">
        <v>5762.5869000000002</v>
      </c>
      <c r="BY29" s="282">
        <v>4811.1736000000001</v>
      </c>
      <c r="BZ29" s="282">
        <v>1216.9319</v>
      </c>
      <c r="CA29" s="282">
        <v>139.3476</v>
      </c>
      <c r="CB29" s="282">
        <v>92.293700000000001</v>
      </c>
      <c r="CC29" s="282">
        <v>9333.5623000000105</v>
      </c>
      <c r="CD29" s="282">
        <v>4193.8557000000001</v>
      </c>
      <c r="CE29" s="282">
        <v>13876.245800000001</v>
      </c>
      <c r="CF29" s="282">
        <v>2511.6134999999999</v>
      </c>
      <c r="CG29" s="282">
        <v>22477.713599999999</v>
      </c>
      <c r="CH29" s="282">
        <v>6917.8714</v>
      </c>
      <c r="CI29" s="282">
        <v>5018.6107000000002</v>
      </c>
      <c r="CJ29" s="282">
        <v>1288.9911</v>
      </c>
      <c r="CK29" s="282">
        <v>202.6532</v>
      </c>
      <c r="CL29" s="282">
        <v>292.8596</v>
      </c>
      <c r="CM29" s="282">
        <v>7616.5137999999997</v>
      </c>
      <c r="CN29" s="282">
        <v>2342.9796000000001</v>
      </c>
      <c r="CO29" s="282">
        <v>1244.4233999999999</v>
      </c>
      <c r="CP29" s="282">
        <v>828.30520000000001</v>
      </c>
      <c r="CQ29" s="282">
        <v>3421.6667000000002</v>
      </c>
      <c r="CR29" s="282">
        <v>745.27369999999996</v>
      </c>
      <c r="CS29" s="282">
        <v>3163.8204999999998</v>
      </c>
      <c r="CT29" s="282">
        <v>539.21079999999995</v>
      </c>
      <c r="CU29" s="282">
        <v>965.65350000000103</v>
      </c>
      <c r="CV29" s="282">
        <v>333.43979999999999</v>
      </c>
      <c r="CW29" s="282">
        <v>3841.5823999999998</v>
      </c>
      <c r="CX29" s="282">
        <v>750.99900000000002</v>
      </c>
      <c r="CY29" s="282">
        <v>2182.8530999999998</v>
      </c>
      <c r="CZ29" s="282">
        <v>153.8109</v>
      </c>
      <c r="DA29" s="282">
        <v>442.5659</v>
      </c>
      <c r="DB29" s="282">
        <v>154.47300000000001</v>
      </c>
      <c r="DC29" s="282">
        <v>13699.0708</v>
      </c>
      <c r="DD29" s="282">
        <v>1461.7729999999999</v>
      </c>
      <c r="DE29" s="282">
        <v>6445.4817999999996</v>
      </c>
      <c r="DF29" s="282">
        <v>1427.4973</v>
      </c>
      <c r="DG29" s="282">
        <v>2892.5077999999999</v>
      </c>
      <c r="DH29" s="282">
        <v>4514.7560000000003</v>
      </c>
      <c r="DI29" s="282">
        <v>1865.1449</v>
      </c>
      <c r="DJ29" s="282">
        <v>1448.9908</v>
      </c>
      <c r="DK29" s="282">
        <v>4027.38</v>
      </c>
      <c r="DL29" s="282">
        <v>2042.3720000000001</v>
      </c>
      <c r="DM29" s="282">
        <v>5661.6454999999996</v>
      </c>
      <c r="DN29" s="282">
        <v>2271.6122999999998</v>
      </c>
      <c r="DO29" s="282">
        <v>7914.0194000000001</v>
      </c>
      <c r="DP29" s="282">
        <v>643.26300000000003</v>
      </c>
      <c r="DQ29" s="282"/>
      <c r="DR29" s="282"/>
      <c r="DS29" s="282"/>
      <c r="DT29" s="282"/>
      <c r="DU29" s="282">
        <v>16.776</v>
      </c>
      <c r="DV29" s="282">
        <v>4.2137000000000002</v>
      </c>
      <c r="DW29" s="282"/>
      <c r="DX29" s="282"/>
      <c r="DY29" s="282">
        <v>875.52930000000003</v>
      </c>
      <c r="DZ29" s="282">
        <v>65.300899999999999</v>
      </c>
      <c r="EA29" s="282"/>
      <c r="EB29" s="282"/>
      <c r="EC29" s="282">
        <v>686.18219999999997</v>
      </c>
      <c r="ED29" s="282">
        <v>156.46860000000001</v>
      </c>
      <c r="EE29" s="282">
        <v>455.53739999999999</v>
      </c>
      <c r="EF29" s="282">
        <v>189.07759999999999</v>
      </c>
      <c r="EG29" s="282">
        <v>1788.0816</v>
      </c>
      <c r="EH29" s="282">
        <v>1182.443</v>
      </c>
      <c r="EI29" s="282">
        <v>658.09640000000002</v>
      </c>
      <c r="EJ29" s="282">
        <v>95.546899999999994</v>
      </c>
      <c r="EK29" s="282">
        <v>359.59199999999998</v>
      </c>
      <c r="EL29" s="282">
        <v>0</v>
      </c>
      <c r="EM29" s="282">
        <v>3698.3006999999998</v>
      </c>
      <c r="EN29" s="282">
        <v>726.82820000000004</v>
      </c>
      <c r="EO29" s="282">
        <v>849.44029999999998</v>
      </c>
      <c r="EP29" s="282">
        <v>553.06659999999999</v>
      </c>
      <c r="EQ29" s="282">
        <v>1000.1704</v>
      </c>
      <c r="ER29" s="282">
        <v>0</v>
      </c>
      <c r="ES29" s="282"/>
      <c r="ET29" s="282"/>
      <c r="EU29" s="282">
        <v>168.65700000000001</v>
      </c>
      <c r="EV29" s="282">
        <v>35.585700000000003</v>
      </c>
      <c r="EW29" s="282"/>
      <c r="EX29" s="282"/>
      <c r="EY29" s="282">
        <v>21.9023</v>
      </c>
      <c r="EZ29" s="282">
        <v>158.05959999999999</v>
      </c>
      <c r="FA29" s="282">
        <v>302.43200000000002</v>
      </c>
      <c r="FB29" s="282">
        <v>245.78919999999999</v>
      </c>
      <c r="FC29" s="282">
        <v>1203.0107</v>
      </c>
      <c r="FD29" s="282">
        <v>304.94639999999998</v>
      </c>
      <c r="FE29" s="282">
        <v>154.4871</v>
      </c>
      <c r="FF29" s="282">
        <v>162.75219999999999</v>
      </c>
    </row>
    <row r="30" spans="1:162" ht="15" x14ac:dyDescent="0.25">
      <c r="A30" s="276">
        <v>30</v>
      </c>
      <c r="B30" s="277">
        <v>49</v>
      </c>
      <c r="C30" s="278">
        <v>49</v>
      </c>
      <c r="D30" s="272">
        <v>45280.479166666664</v>
      </c>
      <c r="E30" s="282">
        <v>7202.3149999999996</v>
      </c>
      <c r="F30" s="282">
        <v>4698.7142000000003</v>
      </c>
      <c r="G30" s="282">
        <v>180.8314</v>
      </c>
      <c r="H30" s="282">
        <v>235.10130000000001</v>
      </c>
      <c r="I30" s="282">
        <v>2532.866</v>
      </c>
      <c r="J30" s="282">
        <v>0</v>
      </c>
      <c r="K30" s="282">
        <v>2789.0205999999998</v>
      </c>
      <c r="L30" s="282">
        <v>1238.3606</v>
      </c>
      <c r="M30" s="282">
        <v>22001.2467</v>
      </c>
      <c r="N30" s="282">
        <v>5691.7722999999996</v>
      </c>
      <c r="O30" s="282"/>
      <c r="P30" s="282"/>
      <c r="Q30" s="282">
        <v>107.6309</v>
      </c>
      <c r="R30" s="282">
        <v>6.9621000000000004</v>
      </c>
      <c r="S30" s="282">
        <v>89.226699999999994</v>
      </c>
      <c r="T30" s="282">
        <v>52.023899999999998</v>
      </c>
      <c r="U30" s="282">
        <v>1360.2423999999601</v>
      </c>
      <c r="V30" s="282">
        <v>388.12989999976298</v>
      </c>
      <c r="W30" s="282">
        <v>19416.898499987099</v>
      </c>
      <c r="X30" s="282">
        <v>7650.9798000011797</v>
      </c>
      <c r="Y30" s="282">
        <v>3098.2256000012999</v>
      </c>
      <c r="Z30" s="282">
        <v>1217.4508999991699</v>
      </c>
      <c r="AA30" s="282">
        <v>14164.1862666706</v>
      </c>
      <c r="AB30" s="282">
        <v>4579.8677666650001</v>
      </c>
      <c r="AC30" s="282">
        <v>14077.307199999301</v>
      </c>
      <c r="AD30" s="282">
        <v>2864.18450000044</v>
      </c>
      <c r="AE30" s="282">
        <v>12176.851199995301</v>
      </c>
      <c r="AF30" s="282">
        <v>5254.92550000131</v>
      </c>
      <c r="AG30" s="282">
        <v>41021.960499993002</v>
      </c>
      <c r="AH30" s="282">
        <v>9016.3717999924902</v>
      </c>
      <c r="AI30" s="282">
        <v>16050.563400000599</v>
      </c>
      <c r="AJ30" s="282">
        <v>3848.0913999985601</v>
      </c>
      <c r="AK30" s="282">
        <v>6369.5160999990803</v>
      </c>
      <c r="AL30" s="282">
        <v>1168.22969999987</v>
      </c>
      <c r="AM30" s="282">
        <v>6464.4479999975902</v>
      </c>
      <c r="AN30" s="282">
        <v>3043.0651999987799</v>
      </c>
      <c r="AO30" s="282">
        <v>15513.793299995799</v>
      </c>
      <c r="AP30" s="282">
        <v>4021.80169999994</v>
      </c>
      <c r="AQ30" s="282">
        <v>4555.6922000003997</v>
      </c>
      <c r="AR30" s="282">
        <v>4388.1932999975697</v>
      </c>
      <c r="AS30" s="282">
        <v>33668.3927000189</v>
      </c>
      <c r="AT30" s="282">
        <v>8901.8296000023092</v>
      </c>
      <c r="AU30" s="282">
        <v>21031.800799995701</v>
      </c>
      <c r="AV30" s="282">
        <v>4569.6251999959304</v>
      </c>
      <c r="AW30" s="282">
        <v>1171.3564000001199</v>
      </c>
      <c r="AX30" s="282">
        <v>507.61089999973598</v>
      </c>
      <c r="AY30" s="282">
        <v>811.09739999972896</v>
      </c>
      <c r="AZ30" s="282">
        <v>74.571300000029694</v>
      </c>
      <c r="BA30" s="282">
        <v>9274.0381999955698</v>
      </c>
      <c r="BB30" s="282">
        <v>4450.3492000004999</v>
      </c>
      <c r="BC30" s="282">
        <v>3004.5655999983101</v>
      </c>
      <c r="BD30" s="282">
        <v>1962.3332999991601</v>
      </c>
      <c r="BE30" s="282">
        <v>6426.8992000026101</v>
      </c>
      <c r="BF30" s="282">
        <v>2151.58839999887</v>
      </c>
      <c r="BG30" s="282">
        <v>25944.986699999499</v>
      </c>
      <c r="BH30" s="282">
        <v>7722.0917999970798</v>
      </c>
      <c r="BI30" s="282">
        <v>13978.9295999941</v>
      </c>
      <c r="BJ30" s="282">
        <v>3613.9313999993301</v>
      </c>
      <c r="BK30" s="282">
        <v>8911.2309999994995</v>
      </c>
      <c r="BL30" s="282">
        <v>2470.3205999992701</v>
      </c>
      <c r="BM30" s="282">
        <v>3883.32250000044</v>
      </c>
      <c r="BN30" s="282">
        <v>1223.0297999990801</v>
      </c>
      <c r="BO30" s="282">
        <v>11577.995400006001</v>
      </c>
      <c r="BP30" s="282">
        <v>5713.0736000021798</v>
      </c>
      <c r="BQ30" s="282">
        <v>1286.6184000000001</v>
      </c>
      <c r="BR30" s="282">
        <v>403.55470000000003</v>
      </c>
      <c r="BS30" s="282">
        <v>7400.6279000000004</v>
      </c>
      <c r="BT30" s="282">
        <v>1749.1478999999999</v>
      </c>
      <c r="BU30" s="282">
        <v>9822.5131000000001</v>
      </c>
      <c r="BV30" s="282">
        <v>2814.3517999999999</v>
      </c>
      <c r="BW30" s="282">
        <v>16027.636</v>
      </c>
      <c r="BX30" s="282">
        <v>5762.5919000000004</v>
      </c>
      <c r="BY30" s="282">
        <v>4811.3143</v>
      </c>
      <c r="BZ30" s="282">
        <v>1216.9484</v>
      </c>
      <c r="CA30" s="282">
        <v>139.34790000000001</v>
      </c>
      <c r="CB30" s="282">
        <v>92.293899999999994</v>
      </c>
      <c r="CC30" s="282">
        <v>9333.6021999999994</v>
      </c>
      <c r="CD30" s="282">
        <v>4193.8667000000096</v>
      </c>
      <c r="CE30" s="282">
        <v>13876.3956</v>
      </c>
      <c r="CF30" s="282">
        <v>2511.6268</v>
      </c>
      <c r="CG30" s="282">
        <v>22477.9061</v>
      </c>
      <c r="CH30" s="282">
        <v>6917.8955999999998</v>
      </c>
      <c r="CI30" s="282">
        <v>5018.6107000000002</v>
      </c>
      <c r="CJ30" s="282">
        <v>1288.9911</v>
      </c>
      <c r="CK30" s="282">
        <v>202.66329999999999</v>
      </c>
      <c r="CL30" s="282">
        <v>292.86250000000001</v>
      </c>
      <c r="CM30" s="282">
        <v>7616.5141000000003</v>
      </c>
      <c r="CN30" s="282">
        <v>2342.9796000000001</v>
      </c>
      <c r="CO30" s="282">
        <v>1244.4233999999999</v>
      </c>
      <c r="CP30" s="282">
        <v>828.30520000000001</v>
      </c>
      <c r="CQ30" s="282">
        <v>3421.8217</v>
      </c>
      <c r="CR30" s="282">
        <v>745.29750000000001</v>
      </c>
      <c r="CS30" s="282">
        <v>3163.8204999999998</v>
      </c>
      <c r="CT30" s="282">
        <v>539.21079999999995</v>
      </c>
      <c r="CU30" s="282">
        <v>965.65420000000097</v>
      </c>
      <c r="CV30" s="282">
        <v>333.44310000000002</v>
      </c>
      <c r="CW30" s="282">
        <v>3841.7181999999998</v>
      </c>
      <c r="CX30" s="282">
        <v>751.01059999999995</v>
      </c>
      <c r="CY30" s="282">
        <v>2182.9782</v>
      </c>
      <c r="CZ30" s="282">
        <v>153.81399999999999</v>
      </c>
      <c r="DA30" s="282">
        <v>442.58069999999998</v>
      </c>
      <c r="DB30" s="282">
        <v>154.47460000000001</v>
      </c>
      <c r="DC30" s="282">
        <v>13699.2155</v>
      </c>
      <c r="DD30" s="282">
        <v>1461.7858000000001</v>
      </c>
      <c r="DE30" s="282">
        <v>6445.5020999999997</v>
      </c>
      <c r="DF30" s="282">
        <v>1427.498</v>
      </c>
      <c r="DG30" s="282">
        <v>2892.5924</v>
      </c>
      <c r="DH30" s="282">
        <v>4514.8014000000003</v>
      </c>
      <c r="DI30" s="282">
        <v>1865.2038</v>
      </c>
      <c r="DJ30" s="282">
        <v>1449.0231000000001</v>
      </c>
      <c r="DK30" s="282">
        <v>4027.4295000000002</v>
      </c>
      <c r="DL30" s="282">
        <v>2042.3783000000001</v>
      </c>
      <c r="DM30" s="282">
        <v>5661.7776000000003</v>
      </c>
      <c r="DN30" s="282">
        <v>2271.6271999999999</v>
      </c>
      <c r="DO30" s="282">
        <v>7914.2574999999997</v>
      </c>
      <c r="DP30" s="282">
        <v>643.27430000000004</v>
      </c>
      <c r="DQ30" s="282"/>
      <c r="DR30" s="282"/>
      <c r="DS30" s="282"/>
      <c r="DT30" s="282"/>
      <c r="DU30" s="282">
        <v>16.776</v>
      </c>
      <c r="DV30" s="282">
        <v>4.2137000000000002</v>
      </c>
      <c r="DW30" s="282"/>
      <c r="DX30" s="282"/>
      <c r="DY30" s="282">
        <v>875.61680000000001</v>
      </c>
      <c r="DZ30" s="282">
        <v>65.301599999999993</v>
      </c>
      <c r="EA30" s="282"/>
      <c r="EB30" s="282"/>
      <c r="EC30" s="282">
        <v>686.21780000000001</v>
      </c>
      <c r="ED30" s="282">
        <v>156.47380000000001</v>
      </c>
      <c r="EE30" s="282">
        <v>455.58069999999998</v>
      </c>
      <c r="EF30" s="282">
        <v>189.08430000000001</v>
      </c>
      <c r="EG30" s="282">
        <v>1788.0816</v>
      </c>
      <c r="EH30" s="282">
        <v>1182.443</v>
      </c>
      <c r="EI30" s="282">
        <v>658.09640000000002</v>
      </c>
      <c r="EJ30" s="282">
        <v>95.546899999999994</v>
      </c>
      <c r="EK30" s="282">
        <v>359.59199999999998</v>
      </c>
      <c r="EL30" s="282">
        <v>0</v>
      </c>
      <c r="EM30" s="282">
        <v>3698.3006999999998</v>
      </c>
      <c r="EN30" s="282">
        <v>726.82820000000004</v>
      </c>
      <c r="EO30" s="282">
        <v>849.44029999999998</v>
      </c>
      <c r="EP30" s="282">
        <v>553.06659999999999</v>
      </c>
      <c r="EQ30" s="282">
        <v>1000.2268</v>
      </c>
      <c r="ER30" s="282">
        <v>0</v>
      </c>
      <c r="ES30" s="282"/>
      <c r="ET30" s="282"/>
      <c r="EU30" s="282">
        <v>168.65700000000001</v>
      </c>
      <c r="EV30" s="282">
        <v>35.585700000000003</v>
      </c>
      <c r="EW30" s="282"/>
      <c r="EX30" s="282"/>
      <c r="EY30" s="282">
        <v>21.9023</v>
      </c>
      <c r="EZ30" s="282">
        <v>158.05959999999999</v>
      </c>
      <c r="FA30" s="282">
        <v>302.47309999999999</v>
      </c>
      <c r="FB30" s="282">
        <v>245.8152</v>
      </c>
      <c r="FC30" s="282">
        <v>1203.0247999999999</v>
      </c>
      <c r="FD30" s="282">
        <v>304.9477</v>
      </c>
      <c r="FE30" s="282">
        <v>154.49590000000001</v>
      </c>
      <c r="FF30" s="282">
        <v>162.75280000000001</v>
      </c>
    </row>
    <row r="31" spans="1:162" ht="15" x14ac:dyDescent="0.25">
      <c r="A31" s="276">
        <v>31</v>
      </c>
      <c r="B31" s="277">
        <v>50</v>
      </c>
      <c r="C31" s="278">
        <v>51</v>
      </c>
      <c r="D31" s="272">
        <v>45280.5</v>
      </c>
      <c r="E31" s="282">
        <v>7202.3968999999997</v>
      </c>
      <c r="F31" s="282">
        <v>4698.7905000000001</v>
      </c>
      <c r="G31" s="282">
        <v>180.8314</v>
      </c>
      <c r="H31" s="282">
        <v>235.10130000000001</v>
      </c>
      <c r="I31" s="282">
        <v>2533.0913</v>
      </c>
      <c r="J31" s="282">
        <v>0</v>
      </c>
      <c r="K31" s="282">
        <v>2789.0745000000002</v>
      </c>
      <c r="L31" s="282">
        <v>1238.3672999999999</v>
      </c>
      <c r="M31" s="282">
        <v>22001.4558</v>
      </c>
      <c r="N31" s="282">
        <v>5691.7954</v>
      </c>
      <c r="O31" s="282"/>
      <c r="P31" s="282"/>
      <c r="Q31" s="282">
        <v>107.6309</v>
      </c>
      <c r="R31" s="282">
        <v>6.9621000000000004</v>
      </c>
      <c r="S31" s="282">
        <v>89.226699999999994</v>
      </c>
      <c r="T31" s="282">
        <v>52.023899999999998</v>
      </c>
      <c r="U31" s="282">
        <v>1360.4122999999599</v>
      </c>
      <c r="V31" s="282">
        <v>388.150199999763</v>
      </c>
      <c r="W31" s="282">
        <v>19417.032299987099</v>
      </c>
      <c r="X31" s="282">
        <v>7651.0016000011801</v>
      </c>
      <c r="Y31" s="282">
        <v>3098.2443000013</v>
      </c>
      <c r="Z31" s="282">
        <v>1217.45599999917</v>
      </c>
      <c r="AA31" s="282">
        <v>14164.254133337199</v>
      </c>
      <c r="AB31" s="282">
        <v>4579.8823666649996</v>
      </c>
      <c r="AC31" s="282">
        <v>14077.533299999301</v>
      </c>
      <c r="AD31" s="282">
        <v>2864.2055000004402</v>
      </c>
      <c r="AE31" s="282">
        <v>12176.949899995299</v>
      </c>
      <c r="AF31" s="282">
        <v>5254.9482000013104</v>
      </c>
      <c r="AG31" s="282">
        <v>41022.158099993001</v>
      </c>
      <c r="AH31" s="282">
        <v>9016.3934999924895</v>
      </c>
      <c r="AI31" s="282">
        <v>16050.6939000006</v>
      </c>
      <c r="AJ31" s="282">
        <v>3848.1038999985599</v>
      </c>
      <c r="AK31" s="282">
        <v>6369.6403999990798</v>
      </c>
      <c r="AL31" s="282">
        <v>1168.23709999987</v>
      </c>
      <c r="AM31" s="282">
        <v>6464.6759999975902</v>
      </c>
      <c r="AN31" s="282">
        <v>3043.1440999987799</v>
      </c>
      <c r="AO31" s="282">
        <v>15513.906699995799</v>
      </c>
      <c r="AP31" s="282">
        <v>4021.8154999999401</v>
      </c>
      <c r="AQ31" s="282">
        <v>4555.7316000003902</v>
      </c>
      <c r="AR31" s="282">
        <v>4388.2252999975699</v>
      </c>
      <c r="AS31" s="282">
        <v>33668.704800018902</v>
      </c>
      <c r="AT31" s="282">
        <v>8901.8638000023093</v>
      </c>
      <c r="AU31" s="282">
        <v>21031.800799995701</v>
      </c>
      <c r="AV31" s="282">
        <v>4569.6251999959304</v>
      </c>
      <c r="AW31" s="282">
        <v>1171.54570000012</v>
      </c>
      <c r="AX31" s="282">
        <v>507.63869999973599</v>
      </c>
      <c r="AY31" s="282">
        <v>811.13969999972903</v>
      </c>
      <c r="AZ31" s="282">
        <v>74.574100000029702</v>
      </c>
      <c r="BA31" s="282">
        <v>9274.1272999955709</v>
      </c>
      <c r="BB31" s="282">
        <v>4450.3753000004999</v>
      </c>
      <c r="BC31" s="282">
        <v>3004.6530999983102</v>
      </c>
      <c r="BD31" s="282">
        <v>1962.3610999991599</v>
      </c>
      <c r="BE31" s="282">
        <v>6426.9722000026104</v>
      </c>
      <c r="BF31" s="282">
        <v>2151.5971999988701</v>
      </c>
      <c r="BG31" s="282">
        <v>25945.075399999499</v>
      </c>
      <c r="BH31" s="282">
        <v>7722.1042999970796</v>
      </c>
      <c r="BI31" s="282">
        <v>13979.0145999941</v>
      </c>
      <c r="BJ31" s="282">
        <v>3613.9426999993302</v>
      </c>
      <c r="BK31" s="282">
        <v>8911.3110999995006</v>
      </c>
      <c r="BL31" s="282">
        <v>2470.33379999927</v>
      </c>
      <c r="BM31" s="282">
        <v>3883.3808000004401</v>
      </c>
      <c r="BN31" s="282">
        <v>1223.03549999908</v>
      </c>
      <c r="BO31" s="282">
        <v>11578.111600005999</v>
      </c>
      <c r="BP31" s="282">
        <v>5713.08990000218</v>
      </c>
      <c r="BQ31" s="282">
        <v>1286.627</v>
      </c>
      <c r="BR31" s="282">
        <v>403.5557</v>
      </c>
      <c r="BS31" s="282">
        <v>7400.7620999999999</v>
      </c>
      <c r="BT31" s="282">
        <v>1749.1636000000001</v>
      </c>
      <c r="BU31" s="282">
        <v>9822.7006999999994</v>
      </c>
      <c r="BV31" s="282">
        <v>2814.3784999999998</v>
      </c>
      <c r="BW31" s="282">
        <v>16027.6909</v>
      </c>
      <c r="BX31" s="282">
        <v>5762.5971</v>
      </c>
      <c r="BY31" s="282">
        <v>4811.4543000000003</v>
      </c>
      <c r="BZ31" s="282">
        <v>1216.9659999999999</v>
      </c>
      <c r="CA31" s="282">
        <v>139.3484</v>
      </c>
      <c r="CB31" s="282">
        <v>92.294200000000004</v>
      </c>
      <c r="CC31" s="282">
        <v>9333.6422999999995</v>
      </c>
      <c r="CD31" s="282">
        <v>4193.8774000000003</v>
      </c>
      <c r="CE31" s="282">
        <v>13876.542299999999</v>
      </c>
      <c r="CF31" s="282">
        <v>2511.6395000000002</v>
      </c>
      <c r="CG31" s="282">
        <v>22478.1005</v>
      </c>
      <c r="CH31" s="282">
        <v>6917.9202999999998</v>
      </c>
      <c r="CI31" s="282">
        <v>5018.6107000000002</v>
      </c>
      <c r="CJ31" s="282">
        <v>1288.9911</v>
      </c>
      <c r="CK31" s="282">
        <v>202.6739</v>
      </c>
      <c r="CL31" s="282">
        <v>292.8664</v>
      </c>
      <c r="CM31" s="282">
        <v>7616.5142999999998</v>
      </c>
      <c r="CN31" s="282">
        <v>2342.9796999999999</v>
      </c>
      <c r="CO31" s="282">
        <v>1244.4233999999999</v>
      </c>
      <c r="CP31" s="282">
        <v>828.30520000000001</v>
      </c>
      <c r="CQ31" s="282">
        <v>3421.9802</v>
      </c>
      <c r="CR31" s="282">
        <v>745.32140000000004</v>
      </c>
      <c r="CS31" s="282">
        <v>3163.8204999999998</v>
      </c>
      <c r="CT31" s="282">
        <v>539.21079999999995</v>
      </c>
      <c r="CU31" s="282">
        <v>965.65510000000097</v>
      </c>
      <c r="CV31" s="282">
        <v>333.447</v>
      </c>
      <c r="CW31" s="282">
        <v>3841.8548999999998</v>
      </c>
      <c r="CX31" s="282">
        <v>751.02260000000001</v>
      </c>
      <c r="CY31" s="282">
        <v>2183.1028000000001</v>
      </c>
      <c r="CZ31" s="282">
        <v>153.8184</v>
      </c>
      <c r="DA31" s="282">
        <v>442.59530000000001</v>
      </c>
      <c r="DB31" s="282">
        <v>154.47640000000001</v>
      </c>
      <c r="DC31" s="282">
        <v>13699.354499999999</v>
      </c>
      <c r="DD31" s="282">
        <v>1461.7983999999999</v>
      </c>
      <c r="DE31" s="282">
        <v>6445.5298000000003</v>
      </c>
      <c r="DF31" s="282">
        <v>1427.4992999999999</v>
      </c>
      <c r="DG31" s="282">
        <v>2892.6741000000002</v>
      </c>
      <c r="DH31" s="282">
        <v>4514.8477000000003</v>
      </c>
      <c r="DI31" s="282">
        <v>1865.2664</v>
      </c>
      <c r="DJ31" s="282">
        <v>1449.0581999999999</v>
      </c>
      <c r="DK31" s="282">
        <v>4027.4805999999999</v>
      </c>
      <c r="DL31" s="282">
        <v>2042.3815</v>
      </c>
      <c r="DM31" s="282">
        <v>5661.9134000000004</v>
      </c>
      <c r="DN31" s="282">
        <v>2271.6471000000001</v>
      </c>
      <c r="DO31" s="282">
        <v>7914.4921999999997</v>
      </c>
      <c r="DP31" s="282">
        <v>643.28499999999997</v>
      </c>
      <c r="DQ31" s="282"/>
      <c r="DR31" s="282"/>
      <c r="DS31" s="282"/>
      <c r="DT31" s="282"/>
      <c r="DU31" s="282">
        <v>16.776</v>
      </c>
      <c r="DV31" s="282">
        <v>4.2137000000000002</v>
      </c>
      <c r="DW31" s="282"/>
      <c r="DX31" s="282"/>
      <c r="DY31" s="282">
        <v>875.70429999999999</v>
      </c>
      <c r="DZ31" s="282">
        <v>65.302599999999998</v>
      </c>
      <c r="EA31" s="282"/>
      <c r="EB31" s="282"/>
      <c r="EC31" s="282">
        <v>686.25300000000004</v>
      </c>
      <c r="ED31" s="282">
        <v>156.47919999999999</v>
      </c>
      <c r="EE31" s="282">
        <v>455.62580000000003</v>
      </c>
      <c r="EF31" s="282">
        <v>189.09299999999999</v>
      </c>
      <c r="EG31" s="282">
        <v>1788.0816</v>
      </c>
      <c r="EH31" s="282">
        <v>1182.443</v>
      </c>
      <c r="EI31" s="282">
        <v>658.09640000000002</v>
      </c>
      <c r="EJ31" s="282">
        <v>95.546899999999994</v>
      </c>
      <c r="EK31" s="282">
        <v>359.59199999999998</v>
      </c>
      <c r="EL31" s="282">
        <v>0</v>
      </c>
      <c r="EM31" s="282">
        <v>3698.3006999999998</v>
      </c>
      <c r="EN31" s="282">
        <v>726.82820000000004</v>
      </c>
      <c r="EO31" s="282">
        <v>849.44029999999998</v>
      </c>
      <c r="EP31" s="282">
        <v>553.06659999999999</v>
      </c>
      <c r="EQ31" s="282">
        <v>1000.2848</v>
      </c>
      <c r="ER31" s="282">
        <v>0</v>
      </c>
      <c r="ES31" s="282"/>
      <c r="ET31" s="282"/>
      <c r="EU31" s="282">
        <v>168.65700000000001</v>
      </c>
      <c r="EV31" s="282">
        <v>35.585700000000003</v>
      </c>
      <c r="EW31" s="282"/>
      <c r="EX31" s="282"/>
      <c r="EY31" s="282">
        <v>21.9023</v>
      </c>
      <c r="EZ31" s="282">
        <v>158.05959999999999</v>
      </c>
      <c r="FA31" s="282">
        <v>302.5111</v>
      </c>
      <c r="FB31" s="282">
        <v>245.8383</v>
      </c>
      <c r="FC31" s="282">
        <v>1203.0391999999999</v>
      </c>
      <c r="FD31" s="282">
        <v>304.94920000000002</v>
      </c>
      <c r="FE31" s="282">
        <v>154.50559999999999</v>
      </c>
      <c r="FF31" s="282">
        <v>162.75360000000001</v>
      </c>
    </row>
    <row r="32" spans="1:162" ht="15" x14ac:dyDescent="0.25">
      <c r="A32" s="276">
        <v>32</v>
      </c>
      <c r="B32" s="277">
        <v>51</v>
      </c>
      <c r="C32" s="278">
        <v>52</v>
      </c>
      <c r="D32" s="272">
        <v>45280.520833333336</v>
      </c>
      <c r="E32" s="282">
        <v>7202.4471999999996</v>
      </c>
      <c r="F32" s="282">
        <v>4698.8148000000001</v>
      </c>
      <c r="G32" s="282">
        <v>180.8314</v>
      </c>
      <c r="H32" s="282">
        <v>235.10130000000001</v>
      </c>
      <c r="I32" s="282">
        <v>2533.3164000000002</v>
      </c>
      <c r="J32" s="282">
        <v>0</v>
      </c>
      <c r="K32" s="282">
        <v>2789.1280999999999</v>
      </c>
      <c r="L32" s="282">
        <v>1238.3734999999999</v>
      </c>
      <c r="M32" s="282">
        <v>22001.6567</v>
      </c>
      <c r="N32" s="282">
        <v>5691.817</v>
      </c>
      <c r="O32" s="282"/>
      <c r="P32" s="282"/>
      <c r="Q32" s="282">
        <v>107.6309</v>
      </c>
      <c r="R32" s="282">
        <v>6.9621000000000004</v>
      </c>
      <c r="S32" s="282">
        <v>89.226699999999994</v>
      </c>
      <c r="T32" s="282">
        <v>52.023899999999998</v>
      </c>
      <c r="U32" s="282">
        <v>1360.5863999999599</v>
      </c>
      <c r="V32" s="282">
        <v>388.17099999976301</v>
      </c>
      <c r="W32" s="282">
        <v>19417.1639999871</v>
      </c>
      <c r="X32" s="282">
        <v>7651.0236000011801</v>
      </c>
      <c r="Y32" s="282">
        <v>3098.2634000012999</v>
      </c>
      <c r="Z32" s="282">
        <v>1217.46129999917</v>
      </c>
      <c r="AA32" s="282">
        <v>14164.3226666706</v>
      </c>
      <c r="AB32" s="282">
        <v>4579.8974333316701</v>
      </c>
      <c r="AC32" s="282">
        <v>14077.7576999993</v>
      </c>
      <c r="AD32" s="282">
        <v>2864.2269000004399</v>
      </c>
      <c r="AE32" s="282">
        <v>12177.0462999953</v>
      </c>
      <c r="AF32" s="282">
        <v>5254.9711000013103</v>
      </c>
      <c r="AG32" s="282">
        <v>41022.351599993002</v>
      </c>
      <c r="AH32" s="282">
        <v>9016.4157999924901</v>
      </c>
      <c r="AI32" s="282">
        <v>16050.824700000599</v>
      </c>
      <c r="AJ32" s="282">
        <v>3848.1168999985598</v>
      </c>
      <c r="AK32" s="282">
        <v>6369.7638999990804</v>
      </c>
      <c r="AL32" s="282">
        <v>1168.2440999998701</v>
      </c>
      <c r="AM32" s="282">
        <v>6464.89979999759</v>
      </c>
      <c r="AN32" s="282">
        <v>3043.2229999987799</v>
      </c>
      <c r="AO32" s="282">
        <v>15514.0202999958</v>
      </c>
      <c r="AP32" s="282">
        <v>4021.82959999994</v>
      </c>
      <c r="AQ32" s="282">
        <v>4555.7717000003904</v>
      </c>
      <c r="AR32" s="282">
        <v>4388.2573999975702</v>
      </c>
      <c r="AS32" s="282">
        <v>33669.019600018903</v>
      </c>
      <c r="AT32" s="282">
        <v>8901.8976000023104</v>
      </c>
      <c r="AU32" s="282">
        <v>21031.800799995701</v>
      </c>
      <c r="AV32" s="282">
        <v>4569.6251999959304</v>
      </c>
      <c r="AW32" s="282">
        <v>1171.73110000012</v>
      </c>
      <c r="AX32" s="282">
        <v>507.66499999973598</v>
      </c>
      <c r="AY32" s="282">
        <v>811.18349999972895</v>
      </c>
      <c r="AZ32" s="282">
        <v>74.577100000029702</v>
      </c>
      <c r="BA32" s="282">
        <v>9274.21589999557</v>
      </c>
      <c r="BB32" s="282">
        <v>4450.4012000004996</v>
      </c>
      <c r="BC32" s="282">
        <v>3004.7417999983099</v>
      </c>
      <c r="BD32" s="282">
        <v>1962.38989999916</v>
      </c>
      <c r="BE32" s="282">
        <v>6427.0437000026104</v>
      </c>
      <c r="BF32" s="282">
        <v>2151.6057999988702</v>
      </c>
      <c r="BG32" s="282">
        <v>25945.161899999501</v>
      </c>
      <c r="BH32" s="282">
        <v>7722.1167999970803</v>
      </c>
      <c r="BI32" s="282">
        <v>13979.0960999941</v>
      </c>
      <c r="BJ32" s="282">
        <v>3613.9532999993298</v>
      </c>
      <c r="BK32" s="282">
        <v>8911.3898999994999</v>
      </c>
      <c r="BL32" s="282">
        <v>2470.3461999992701</v>
      </c>
      <c r="BM32" s="282">
        <v>3883.4366000004402</v>
      </c>
      <c r="BN32" s="282">
        <v>1223.0405999990801</v>
      </c>
      <c r="BO32" s="282">
        <v>11578.225000005999</v>
      </c>
      <c r="BP32" s="282">
        <v>5713.1049000021803</v>
      </c>
      <c r="BQ32" s="282">
        <v>1286.6351999999999</v>
      </c>
      <c r="BR32" s="282">
        <v>403.5566</v>
      </c>
      <c r="BS32" s="282">
        <v>7400.8914000000004</v>
      </c>
      <c r="BT32" s="282">
        <v>1749.1789000000001</v>
      </c>
      <c r="BU32" s="282">
        <v>9822.8881000000001</v>
      </c>
      <c r="BV32" s="282">
        <v>2814.4050999999999</v>
      </c>
      <c r="BW32" s="282">
        <v>16027.7469</v>
      </c>
      <c r="BX32" s="282">
        <v>5762.6023999999998</v>
      </c>
      <c r="BY32" s="282">
        <v>4811.5955999999996</v>
      </c>
      <c r="BZ32" s="282">
        <v>1216.9831999999999</v>
      </c>
      <c r="CA32" s="282">
        <v>139.34870000000001</v>
      </c>
      <c r="CB32" s="282">
        <v>92.294499999999999</v>
      </c>
      <c r="CC32" s="282">
        <v>9333.6825000000008</v>
      </c>
      <c r="CD32" s="282">
        <v>4193.8883000000096</v>
      </c>
      <c r="CE32" s="282">
        <v>13876.688</v>
      </c>
      <c r="CF32" s="282">
        <v>2511.6516999999999</v>
      </c>
      <c r="CG32" s="282">
        <v>22478.2955</v>
      </c>
      <c r="CH32" s="282">
        <v>6917.9449999999997</v>
      </c>
      <c r="CI32" s="282">
        <v>5018.6107000000002</v>
      </c>
      <c r="CJ32" s="282">
        <v>1288.9911</v>
      </c>
      <c r="CK32" s="282">
        <v>202.68469999999999</v>
      </c>
      <c r="CL32" s="282">
        <v>292.87049999999999</v>
      </c>
      <c r="CM32" s="282">
        <v>7616.5145000000002</v>
      </c>
      <c r="CN32" s="282">
        <v>2342.9798000000001</v>
      </c>
      <c r="CO32" s="282">
        <v>1244.4233999999999</v>
      </c>
      <c r="CP32" s="282">
        <v>828.30520000000001</v>
      </c>
      <c r="CQ32" s="282">
        <v>3422.1386000000002</v>
      </c>
      <c r="CR32" s="282">
        <v>745.34469999999999</v>
      </c>
      <c r="CS32" s="282">
        <v>3163.8204999999998</v>
      </c>
      <c r="CT32" s="282">
        <v>539.21079999999995</v>
      </c>
      <c r="CU32" s="282">
        <v>965.655900000001</v>
      </c>
      <c r="CV32" s="282">
        <v>333.45139999999998</v>
      </c>
      <c r="CW32" s="282">
        <v>3841.9839000000002</v>
      </c>
      <c r="CX32" s="282">
        <v>751.03420000000006</v>
      </c>
      <c r="CY32" s="282">
        <v>2183.2287000000001</v>
      </c>
      <c r="CZ32" s="282">
        <v>153.82300000000001</v>
      </c>
      <c r="DA32" s="282">
        <v>442.60989999999998</v>
      </c>
      <c r="DB32" s="282">
        <v>154.47829999999999</v>
      </c>
      <c r="DC32" s="282">
        <v>13699.4938</v>
      </c>
      <c r="DD32" s="282">
        <v>1461.8136999999999</v>
      </c>
      <c r="DE32" s="282">
        <v>6445.5599000000002</v>
      </c>
      <c r="DF32" s="282">
        <v>1427.501</v>
      </c>
      <c r="DG32" s="282">
        <v>2892.7588000000001</v>
      </c>
      <c r="DH32" s="282">
        <v>4514.8954000000003</v>
      </c>
      <c r="DI32" s="282">
        <v>1865.329</v>
      </c>
      <c r="DJ32" s="282">
        <v>1449.0930000000001</v>
      </c>
      <c r="DK32" s="282">
        <v>4027.5351999999998</v>
      </c>
      <c r="DL32" s="282">
        <v>2042.3835999999999</v>
      </c>
      <c r="DM32" s="282">
        <v>5662.049</v>
      </c>
      <c r="DN32" s="282">
        <v>2271.67</v>
      </c>
      <c r="DO32" s="282">
        <v>7914.7088999999996</v>
      </c>
      <c r="DP32" s="282">
        <v>643.2903</v>
      </c>
      <c r="DQ32" s="282"/>
      <c r="DR32" s="282"/>
      <c r="DS32" s="282"/>
      <c r="DT32" s="282"/>
      <c r="DU32" s="282">
        <v>16.776</v>
      </c>
      <c r="DV32" s="282">
        <v>4.2137000000000002</v>
      </c>
      <c r="DW32" s="282"/>
      <c r="DX32" s="282"/>
      <c r="DY32" s="282">
        <v>875.79459999999995</v>
      </c>
      <c r="DZ32" s="282">
        <v>65.303600000000003</v>
      </c>
      <c r="EA32" s="282"/>
      <c r="EB32" s="282"/>
      <c r="EC32" s="282">
        <v>686.28779999999995</v>
      </c>
      <c r="ED32" s="282">
        <v>156.48570000000001</v>
      </c>
      <c r="EE32" s="282">
        <v>455.66829999999999</v>
      </c>
      <c r="EF32" s="282">
        <v>189.10069999999999</v>
      </c>
      <c r="EG32" s="282">
        <v>1788.0816</v>
      </c>
      <c r="EH32" s="282">
        <v>1182.443</v>
      </c>
      <c r="EI32" s="282">
        <v>658.09640000000002</v>
      </c>
      <c r="EJ32" s="282">
        <v>95.546899999999994</v>
      </c>
      <c r="EK32" s="282">
        <v>359.59199999999998</v>
      </c>
      <c r="EL32" s="282">
        <v>0</v>
      </c>
      <c r="EM32" s="282">
        <v>3698.3006999999998</v>
      </c>
      <c r="EN32" s="282">
        <v>726.82820000000004</v>
      </c>
      <c r="EO32" s="282">
        <v>849.44029999999998</v>
      </c>
      <c r="EP32" s="282">
        <v>553.06659999999999</v>
      </c>
      <c r="EQ32" s="282">
        <v>1000.3428</v>
      </c>
      <c r="ER32" s="282">
        <v>0</v>
      </c>
      <c r="ES32" s="282"/>
      <c r="ET32" s="282"/>
      <c r="EU32" s="282">
        <v>168.65700000000001</v>
      </c>
      <c r="EV32" s="282">
        <v>35.585700000000003</v>
      </c>
      <c r="EW32" s="282"/>
      <c r="EX32" s="282"/>
      <c r="EY32" s="282">
        <v>21.9023</v>
      </c>
      <c r="EZ32" s="282">
        <v>158.05959999999999</v>
      </c>
      <c r="FA32" s="282">
        <v>302.53460000000001</v>
      </c>
      <c r="FB32" s="282">
        <v>245.84549999999999</v>
      </c>
      <c r="FC32" s="282">
        <v>1203.0539000000001</v>
      </c>
      <c r="FD32" s="282">
        <v>304.95080000000002</v>
      </c>
      <c r="FE32" s="282">
        <v>154.51310000000001</v>
      </c>
      <c r="FF32" s="282">
        <v>162.7544</v>
      </c>
    </row>
    <row r="33" spans="1:162" ht="15" x14ac:dyDescent="0.25">
      <c r="A33" s="276">
        <v>33</v>
      </c>
      <c r="B33" s="277">
        <v>52</v>
      </c>
      <c r="C33" s="278">
        <v>53</v>
      </c>
      <c r="D33" s="272">
        <v>45280.541666666664</v>
      </c>
      <c r="E33" s="282">
        <v>7202.5330000000004</v>
      </c>
      <c r="F33" s="282">
        <v>4698.8864999999996</v>
      </c>
      <c r="G33" s="282">
        <v>180.8314</v>
      </c>
      <c r="H33" s="282">
        <v>235.10130000000001</v>
      </c>
      <c r="I33" s="282">
        <v>2533.5335</v>
      </c>
      <c r="J33" s="282">
        <v>0</v>
      </c>
      <c r="K33" s="282">
        <v>2789.1824999999999</v>
      </c>
      <c r="L33" s="282">
        <v>1238.3795</v>
      </c>
      <c r="M33" s="282">
        <v>22001.841100000001</v>
      </c>
      <c r="N33" s="282">
        <v>5691.8368</v>
      </c>
      <c r="O33" s="282"/>
      <c r="P33" s="282"/>
      <c r="Q33" s="282">
        <v>107.6309</v>
      </c>
      <c r="R33" s="282">
        <v>6.9621000000000004</v>
      </c>
      <c r="S33" s="282">
        <v>89.226699999999994</v>
      </c>
      <c r="T33" s="282">
        <v>52.023899999999998</v>
      </c>
      <c r="U33" s="282">
        <v>1360.7601999999599</v>
      </c>
      <c r="V33" s="282">
        <v>388.19149999976298</v>
      </c>
      <c r="W33" s="282">
        <v>19417.294599987101</v>
      </c>
      <c r="X33" s="282">
        <v>7651.04560000118</v>
      </c>
      <c r="Y33" s="282">
        <v>3098.2817000013101</v>
      </c>
      <c r="Z33" s="282">
        <v>1217.4665999991701</v>
      </c>
      <c r="AA33" s="282">
        <v>14164.390600003901</v>
      </c>
      <c r="AB33" s="282">
        <v>4579.9106999983296</v>
      </c>
      <c r="AC33" s="282">
        <v>14077.9777999993</v>
      </c>
      <c r="AD33" s="282">
        <v>2864.2476000004399</v>
      </c>
      <c r="AE33" s="282">
        <v>12177.143599995299</v>
      </c>
      <c r="AF33" s="282">
        <v>5254.9940000013103</v>
      </c>
      <c r="AG33" s="282">
        <v>41022.544299993002</v>
      </c>
      <c r="AH33" s="282">
        <v>9016.4374999924894</v>
      </c>
      <c r="AI33" s="282">
        <v>16050.951800000599</v>
      </c>
      <c r="AJ33" s="282">
        <v>3848.1296999985602</v>
      </c>
      <c r="AK33" s="282">
        <v>6369.88509999908</v>
      </c>
      <c r="AL33" s="282">
        <v>1168.25139999987</v>
      </c>
      <c r="AM33" s="282">
        <v>6465.1087999975898</v>
      </c>
      <c r="AN33" s="282">
        <v>3043.2961999987801</v>
      </c>
      <c r="AO33" s="282">
        <v>15514.1306999958</v>
      </c>
      <c r="AP33" s="282">
        <v>4021.8436999999399</v>
      </c>
      <c r="AQ33" s="282">
        <v>4555.8107000003902</v>
      </c>
      <c r="AR33" s="282">
        <v>4388.2888999975703</v>
      </c>
      <c r="AS33" s="282">
        <v>33669.328200018899</v>
      </c>
      <c r="AT33" s="282">
        <v>8901.9306000023098</v>
      </c>
      <c r="AU33" s="282">
        <v>21031.800799995701</v>
      </c>
      <c r="AV33" s="282">
        <v>4569.6251999959304</v>
      </c>
      <c r="AW33" s="282">
        <v>1171.9108000001199</v>
      </c>
      <c r="AX33" s="282">
        <v>507.69039999973597</v>
      </c>
      <c r="AY33" s="282">
        <v>811.22729999972898</v>
      </c>
      <c r="AZ33" s="282">
        <v>74.579900000029696</v>
      </c>
      <c r="BA33" s="282">
        <v>9274.3043999955698</v>
      </c>
      <c r="BB33" s="282">
        <v>4450.4269000004997</v>
      </c>
      <c r="BC33" s="282">
        <v>3004.8279999983101</v>
      </c>
      <c r="BD33" s="282">
        <v>1962.4172999991599</v>
      </c>
      <c r="BE33" s="282">
        <v>6427.1146000026101</v>
      </c>
      <c r="BF33" s="282">
        <v>2151.61379999887</v>
      </c>
      <c r="BG33" s="282">
        <v>25945.2504999995</v>
      </c>
      <c r="BH33" s="282">
        <v>7722.1294999970796</v>
      </c>
      <c r="BI33" s="282">
        <v>13979.1742999941</v>
      </c>
      <c r="BJ33" s="282">
        <v>3613.9629999993299</v>
      </c>
      <c r="BK33" s="282">
        <v>8911.4661999995005</v>
      </c>
      <c r="BL33" s="282">
        <v>2470.3576999992702</v>
      </c>
      <c r="BM33" s="282">
        <v>3883.4921000004401</v>
      </c>
      <c r="BN33" s="282">
        <v>1223.0450999990801</v>
      </c>
      <c r="BO33" s="282">
        <v>11578.338600006</v>
      </c>
      <c r="BP33" s="282">
        <v>5713.1186000021798</v>
      </c>
      <c r="BQ33" s="282">
        <v>1286.6433</v>
      </c>
      <c r="BR33" s="282">
        <v>403.55739999999997</v>
      </c>
      <c r="BS33" s="282">
        <v>7401.0227999999997</v>
      </c>
      <c r="BT33" s="282">
        <v>1749.1936000000001</v>
      </c>
      <c r="BU33" s="282">
        <v>9823.0717999999997</v>
      </c>
      <c r="BV33" s="282">
        <v>2814.43</v>
      </c>
      <c r="BW33" s="282">
        <v>16027.8043</v>
      </c>
      <c r="BX33" s="282">
        <v>5762.6075000000001</v>
      </c>
      <c r="BY33" s="282">
        <v>4811.7419</v>
      </c>
      <c r="BZ33" s="282">
        <v>1217.0028</v>
      </c>
      <c r="CA33" s="282">
        <v>139.34899999999999</v>
      </c>
      <c r="CB33" s="282">
        <v>92.294799999999995</v>
      </c>
      <c r="CC33" s="282">
        <v>9333.7209000000003</v>
      </c>
      <c r="CD33" s="282">
        <v>4193.8991000000096</v>
      </c>
      <c r="CE33" s="282">
        <v>13876.833699999999</v>
      </c>
      <c r="CF33" s="282">
        <v>2511.6637000000001</v>
      </c>
      <c r="CG33" s="282">
        <v>22478.490300000001</v>
      </c>
      <c r="CH33" s="282">
        <v>6917.9697999999999</v>
      </c>
      <c r="CI33" s="282">
        <v>5018.6107000000002</v>
      </c>
      <c r="CJ33" s="282">
        <v>1288.9911</v>
      </c>
      <c r="CK33" s="282">
        <v>202.6951</v>
      </c>
      <c r="CL33" s="282">
        <v>292.87400000000002</v>
      </c>
      <c r="CM33" s="282">
        <v>7616.5146000000004</v>
      </c>
      <c r="CN33" s="282">
        <v>2342.9798000000001</v>
      </c>
      <c r="CO33" s="282">
        <v>1244.4233999999999</v>
      </c>
      <c r="CP33" s="282">
        <v>828.30520000000001</v>
      </c>
      <c r="CQ33" s="282">
        <v>3422.3047000000001</v>
      </c>
      <c r="CR33" s="282">
        <v>745.36829999999998</v>
      </c>
      <c r="CS33" s="282">
        <v>3163.8204999999998</v>
      </c>
      <c r="CT33" s="282">
        <v>539.21079999999995</v>
      </c>
      <c r="CU33" s="282">
        <v>965.65670000000102</v>
      </c>
      <c r="CV33" s="282">
        <v>333.45600000000002</v>
      </c>
      <c r="CW33" s="282">
        <v>3842.1127999999999</v>
      </c>
      <c r="CX33" s="282">
        <v>751.04579999999999</v>
      </c>
      <c r="CY33" s="282">
        <v>2183.3530000000001</v>
      </c>
      <c r="CZ33" s="282">
        <v>153.82859999999999</v>
      </c>
      <c r="DA33" s="282">
        <v>442.62529999999998</v>
      </c>
      <c r="DB33" s="282">
        <v>154.48009999999999</v>
      </c>
      <c r="DC33" s="282">
        <v>13699.6324</v>
      </c>
      <c r="DD33" s="282">
        <v>1461.8302000000001</v>
      </c>
      <c r="DE33" s="282">
        <v>6445.5888000000004</v>
      </c>
      <c r="DF33" s="282">
        <v>1427.5024000000001</v>
      </c>
      <c r="DG33" s="282">
        <v>2892.8393999999998</v>
      </c>
      <c r="DH33" s="282">
        <v>4514.9436999999998</v>
      </c>
      <c r="DI33" s="282">
        <v>1865.3915999999999</v>
      </c>
      <c r="DJ33" s="282">
        <v>1449.1277</v>
      </c>
      <c r="DK33" s="282">
        <v>4027.5853000000002</v>
      </c>
      <c r="DL33" s="282">
        <v>2042.3860999999999</v>
      </c>
      <c r="DM33" s="282">
        <v>5662.1854000000003</v>
      </c>
      <c r="DN33" s="282">
        <v>2271.6907000000001</v>
      </c>
      <c r="DO33" s="282">
        <v>7914.9282000000003</v>
      </c>
      <c r="DP33" s="282">
        <v>643.29750000000001</v>
      </c>
      <c r="DQ33" s="282"/>
      <c r="DR33" s="282"/>
      <c r="DS33" s="282"/>
      <c r="DT33" s="282"/>
      <c r="DU33" s="282">
        <v>16.776</v>
      </c>
      <c r="DV33" s="282">
        <v>4.2137000000000002</v>
      </c>
      <c r="DW33" s="282"/>
      <c r="DX33" s="282"/>
      <c r="DY33" s="282">
        <v>875.88350000000003</v>
      </c>
      <c r="DZ33" s="282">
        <v>65.3048</v>
      </c>
      <c r="EA33" s="282"/>
      <c r="EB33" s="282"/>
      <c r="EC33" s="282">
        <v>686.3202</v>
      </c>
      <c r="ED33" s="282">
        <v>156.49189999999999</v>
      </c>
      <c r="EE33" s="282">
        <v>455.71120000000002</v>
      </c>
      <c r="EF33" s="282">
        <v>189.10890000000001</v>
      </c>
      <c r="EG33" s="282">
        <v>1788.0816</v>
      </c>
      <c r="EH33" s="282">
        <v>1182.443</v>
      </c>
      <c r="EI33" s="282">
        <v>658.09640000000002</v>
      </c>
      <c r="EJ33" s="282">
        <v>95.546899999999994</v>
      </c>
      <c r="EK33" s="282">
        <v>359.59199999999998</v>
      </c>
      <c r="EL33" s="282">
        <v>0</v>
      </c>
      <c r="EM33" s="282">
        <v>3698.3006999999998</v>
      </c>
      <c r="EN33" s="282">
        <v>726.82820000000004</v>
      </c>
      <c r="EO33" s="282">
        <v>849.44029999999998</v>
      </c>
      <c r="EP33" s="282">
        <v>553.06659999999999</v>
      </c>
      <c r="EQ33" s="282">
        <v>1000.4012</v>
      </c>
      <c r="ER33" s="282">
        <v>0</v>
      </c>
      <c r="ES33" s="282"/>
      <c r="ET33" s="282"/>
      <c r="EU33" s="282">
        <v>168.65700000000001</v>
      </c>
      <c r="EV33" s="282">
        <v>35.585700000000003</v>
      </c>
      <c r="EW33" s="282"/>
      <c r="EX33" s="282"/>
      <c r="EY33" s="282">
        <v>21.9023</v>
      </c>
      <c r="EZ33" s="282">
        <v>158.05959999999999</v>
      </c>
      <c r="FA33" s="282">
        <v>302.55599999999998</v>
      </c>
      <c r="FB33" s="282">
        <v>245.8509</v>
      </c>
      <c r="FC33" s="282">
        <v>1203.0689</v>
      </c>
      <c r="FD33" s="282">
        <v>304.95229999999998</v>
      </c>
      <c r="FE33" s="282">
        <v>154.52170000000001</v>
      </c>
      <c r="FF33" s="282">
        <v>162.7552</v>
      </c>
    </row>
    <row r="34" spans="1:162" ht="15" x14ac:dyDescent="0.25">
      <c r="A34" s="276">
        <v>34</v>
      </c>
      <c r="B34" s="277">
        <v>53</v>
      </c>
      <c r="C34" s="278">
        <v>54</v>
      </c>
      <c r="D34" s="272">
        <v>45280.5625</v>
      </c>
      <c r="E34" s="282">
        <v>7202.6337999999996</v>
      </c>
      <c r="F34" s="282">
        <v>4698.9872999999998</v>
      </c>
      <c r="G34" s="282">
        <v>180.8314</v>
      </c>
      <c r="H34" s="282">
        <v>235.10130000000001</v>
      </c>
      <c r="I34" s="282">
        <v>2533.7512000000002</v>
      </c>
      <c r="J34" s="282">
        <v>0</v>
      </c>
      <c r="K34" s="282">
        <v>2789.2395999999999</v>
      </c>
      <c r="L34" s="282">
        <v>1238.3880999999999</v>
      </c>
      <c r="M34" s="282">
        <v>22002.015100000001</v>
      </c>
      <c r="N34" s="282">
        <v>5691.8572999999997</v>
      </c>
      <c r="O34" s="282"/>
      <c r="P34" s="282"/>
      <c r="Q34" s="282">
        <v>107.6309</v>
      </c>
      <c r="R34" s="282">
        <v>6.9621000000000004</v>
      </c>
      <c r="S34" s="282">
        <v>89.226699999999994</v>
      </c>
      <c r="T34" s="282">
        <v>52.023899999999998</v>
      </c>
      <c r="U34" s="282">
        <v>1360.9331999999599</v>
      </c>
      <c r="V34" s="282">
        <v>388.21239999976302</v>
      </c>
      <c r="W34" s="282">
        <v>19417.428599987099</v>
      </c>
      <c r="X34" s="282">
        <v>7651.0683000011804</v>
      </c>
      <c r="Y34" s="282">
        <v>3098.3011000013098</v>
      </c>
      <c r="Z34" s="282">
        <v>1217.4717999991699</v>
      </c>
      <c r="AA34" s="282">
        <v>14164.4540000039</v>
      </c>
      <c r="AB34" s="282">
        <v>4579.9193666649999</v>
      </c>
      <c r="AC34" s="282">
        <v>14078.1915999993</v>
      </c>
      <c r="AD34" s="282">
        <v>2864.26810000044</v>
      </c>
      <c r="AE34" s="282">
        <v>12177.2030999953</v>
      </c>
      <c r="AF34" s="282">
        <v>5254.9978000013098</v>
      </c>
      <c r="AG34" s="282">
        <v>41022.735499993003</v>
      </c>
      <c r="AH34" s="282">
        <v>9016.4593999924891</v>
      </c>
      <c r="AI34" s="282">
        <v>16051.077800000599</v>
      </c>
      <c r="AJ34" s="282">
        <v>3848.1424999985602</v>
      </c>
      <c r="AK34" s="282">
        <v>6370.0040999990797</v>
      </c>
      <c r="AL34" s="282">
        <v>1168.2581999998699</v>
      </c>
      <c r="AM34" s="282">
        <v>6465.3205999975899</v>
      </c>
      <c r="AN34" s="282">
        <v>3043.3707999987801</v>
      </c>
      <c r="AO34" s="282">
        <v>15514.242899995799</v>
      </c>
      <c r="AP34" s="282">
        <v>4021.8577999999402</v>
      </c>
      <c r="AQ34" s="282">
        <v>4555.8499000003903</v>
      </c>
      <c r="AR34" s="282">
        <v>4388.3202999975701</v>
      </c>
      <c r="AS34" s="282">
        <v>33669.633000018897</v>
      </c>
      <c r="AT34" s="282">
        <v>8901.9630000023099</v>
      </c>
      <c r="AU34" s="282">
        <v>21031.800799995701</v>
      </c>
      <c r="AV34" s="282">
        <v>4569.6251999959304</v>
      </c>
      <c r="AW34" s="282">
        <v>1172.0893000001199</v>
      </c>
      <c r="AX34" s="282">
        <v>507.71659999973599</v>
      </c>
      <c r="AY34" s="282">
        <v>811.27169999972898</v>
      </c>
      <c r="AZ34" s="282">
        <v>74.582800000029707</v>
      </c>
      <c r="BA34" s="282">
        <v>9274.3661999955693</v>
      </c>
      <c r="BB34" s="282">
        <v>4450.4404000004997</v>
      </c>
      <c r="BC34" s="282">
        <v>3004.9138999983102</v>
      </c>
      <c r="BD34" s="282">
        <v>1962.4446999991601</v>
      </c>
      <c r="BE34" s="282">
        <v>6427.1875000026102</v>
      </c>
      <c r="BF34" s="282">
        <v>2151.6224999988699</v>
      </c>
      <c r="BG34" s="282">
        <v>25945.341199999501</v>
      </c>
      <c r="BH34" s="282">
        <v>7722.1425999970797</v>
      </c>
      <c r="BI34" s="282">
        <v>13979.256499994101</v>
      </c>
      <c r="BJ34" s="282">
        <v>3613.9734999993302</v>
      </c>
      <c r="BK34" s="282">
        <v>8911.5382999994999</v>
      </c>
      <c r="BL34" s="282">
        <v>2470.3688999992701</v>
      </c>
      <c r="BM34" s="282">
        <v>3883.5474000004401</v>
      </c>
      <c r="BN34" s="282">
        <v>1223.0497999990801</v>
      </c>
      <c r="BO34" s="282">
        <v>11578.451300006</v>
      </c>
      <c r="BP34" s="282">
        <v>5713.1327000021802</v>
      </c>
      <c r="BQ34" s="282">
        <v>1286.6509000000001</v>
      </c>
      <c r="BR34" s="282">
        <v>403.5582</v>
      </c>
      <c r="BS34" s="282">
        <v>7401.1536999999998</v>
      </c>
      <c r="BT34" s="282">
        <v>1749.2083</v>
      </c>
      <c r="BU34" s="282">
        <v>9823.2533999999996</v>
      </c>
      <c r="BV34" s="282">
        <v>2814.4551999999999</v>
      </c>
      <c r="BW34" s="282">
        <v>16027.8619</v>
      </c>
      <c r="BX34" s="282">
        <v>5762.6129000000001</v>
      </c>
      <c r="BY34" s="282">
        <v>4811.8868000000002</v>
      </c>
      <c r="BZ34" s="282">
        <v>1217.0225</v>
      </c>
      <c r="CA34" s="282">
        <v>139.3492</v>
      </c>
      <c r="CB34" s="282">
        <v>92.295099999999906</v>
      </c>
      <c r="CC34" s="282">
        <v>9333.7592000000004</v>
      </c>
      <c r="CD34" s="282">
        <v>4193.9100000000099</v>
      </c>
      <c r="CE34" s="282">
        <v>13876.9761</v>
      </c>
      <c r="CF34" s="282">
        <v>2511.6772999999998</v>
      </c>
      <c r="CG34" s="282">
        <v>22478.682199999999</v>
      </c>
      <c r="CH34" s="282">
        <v>6917.9942000000001</v>
      </c>
      <c r="CI34" s="282">
        <v>5018.6107000000002</v>
      </c>
      <c r="CJ34" s="282">
        <v>1288.9911</v>
      </c>
      <c r="CK34" s="282">
        <v>202.7063</v>
      </c>
      <c r="CL34" s="282">
        <v>292.87830000000002</v>
      </c>
      <c r="CM34" s="282">
        <v>7616.5147999999999</v>
      </c>
      <c r="CN34" s="282">
        <v>2342.9798999999998</v>
      </c>
      <c r="CO34" s="282">
        <v>1244.4233999999999</v>
      </c>
      <c r="CP34" s="282">
        <v>828.30520000000001</v>
      </c>
      <c r="CQ34" s="282">
        <v>3422.4533000000001</v>
      </c>
      <c r="CR34" s="282">
        <v>745.39120000000003</v>
      </c>
      <c r="CS34" s="282">
        <v>3163.8204999999998</v>
      </c>
      <c r="CT34" s="282">
        <v>539.21079999999995</v>
      </c>
      <c r="CU34" s="282">
        <v>965.65760000000103</v>
      </c>
      <c r="CV34" s="282">
        <v>333.46089999999998</v>
      </c>
      <c r="CW34" s="282">
        <v>3842.2417999999998</v>
      </c>
      <c r="CX34" s="282">
        <v>751.05740000000003</v>
      </c>
      <c r="CY34" s="282">
        <v>2183.4748</v>
      </c>
      <c r="CZ34" s="282">
        <v>153.8329</v>
      </c>
      <c r="DA34" s="282">
        <v>442.6395</v>
      </c>
      <c r="DB34" s="282">
        <v>154.48179999999999</v>
      </c>
      <c r="DC34" s="282">
        <v>13699.765799999999</v>
      </c>
      <c r="DD34" s="282">
        <v>1461.8442</v>
      </c>
      <c r="DE34" s="282">
        <v>6445.6135000000004</v>
      </c>
      <c r="DF34" s="282">
        <v>1427.5038999999999</v>
      </c>
      <c r="DG34" s="282">
        <v>2892.9202</v>
      </c>
      <c r="DH34" s="282">
        <v>4514.9916000000003</v>
      </c>
      <c r="DI34" s="282">
        <v>1865.4184</v>
      </c>
      <c r="DJ34" s="282">
        <v>1449.1441</v>
      </c>
      <c r="DK34" s="282">
        <v>4027.6291000000001</v>
      </c>
      <c r="DL34" s="282">
        <v>2042.3880999999999</v>
      </c>
      <c r="DM34" s="282">
        <v>5662.32</v>
      </c>
      <c r="DN34" s="282">
        <v>2271.7114000000001</v>
      </c>
      <c r="DO34" s="282">
        <v>7915.1562999999996</v>
      </c>
      <c r="DP34" s="282">
        <v>643.30489999999998</v>
      </c>
      <c r="DQ34" s="282"/>
      <c r="DR34" s="282"/>
      <c r="DS34" s="282"/>
      <c r="DT34" s="282"/>
      <c r="DU34" s="282">
        <v>16.776</v>
      </c>
      <c r="DV34" s="282">
        <v>4.2137000000000002</v>
      </c>
      <c r="DW34" s="282"/>
      <c r="DX34" s="282"/>
      <c r="DY34" s="282">
        <v>875.97029999999995</v>
      </c>
      <c r="DZ34" s="282">
        <v>65.306200000000004</v>
      </c>
      <c r="EA34" s="282"/>
      <c r="EB34" s="282"/>
      <c r="EC34" s="282">
        <v>686.35659999999996</v>
      </c>
      <c r="ED34" s="282">
        <v>156.49850000000001</v>
      </c>
      <c r="EE34" s="282">
        <v>455.75209999999998</v>
      </c>
      <c r="EF34" s="282">
        <v>189.11670000000001</v>
      </c>
      <c r="EG34" s="282">
        <v>1788.0816</v>
      </c>
      <c r="EH34" s="282">
        <v>1182.443</v>
      </c>
      <c r="EI34" s="282">
        <v>658.09640000000002</v>
      </c>
      <c r="EJ34" s="282">
        <v>95.546899999999994</v>
      </c>
      <c r="EK34" s="282">
        <v>359.59199999999998</v>
      </c>
      <c r="EL34" s="282">
        <v>0</v>
      </c>
      <c r="EM34" s="282">
        <v>3698.3006999999998</v>
      </c>
      <c r="EN34" s="282">
        <v>726.82820000000004</v>
      </c>
      <c r="EO34" s="282">
        <v>849.44029999999998</v>
      </c>
      <c r="EP34" s="282">
        <v>553.06659999999999</v>
      </c>
      <c r="EQ34" s="282">
        <v>1000.4604</v>
      </c>
      <c r="ER34" s="282">
        <v>0</v>
      </c>
      <c r="ES34" s="282"/>
      <c r="ET34" s="282"/>
      <c r="EU34" s="282">
        <v>168.65700000000001</v>
      </c>
      <c r="EV34" s="282">
        <v>35.585700000000003</v>
      </c>
      <c r="EW34" s="282"/>
      <c r="EX34" s="282"/>
      <c r="EY34" s="282">
        <v>21.9023</v>
      </c>
      <c r="EZ34" s="282">
        <v>158.05959999999999</v>
      </c>
      <c r="FA34" s="282">
        <v>302.59679999999997</v>
      </c>
      <c r="FB34" s="282">
        <v>245.87440000000001</v>
      </c>
      <c r="FC34" s="282">
        <v>1203.0835999999999</v>
      </c>
      <c r="FD34" s="282">
        <v>304.95389999999998</v>
      </c>
      <c r="FE34" s="282">
        <v>154.52950000000001</v>
      </c>
      <c r="FF34" s="282">
        <v>162.75630000000001</v>
      </c>
    </row>
    <row r="35" spans="1:162" ht="15" x14ac:dyDescent="0.25">
      <c r="A35" s="276">
        <v>35</v>
      </c>
      <c r="B35" s="277">
        <v>55</v>
      </c>
      <c r="C35" s="278">
        <v>55</v>
      </c>
      <c r="D35" s="272">
        <v>45280.583333333336</v>
      </c>
      <c r="E35" s="282">
        <v>7202.6723000000002</v>
      </c>
      <c r="F35" s="282">
        <v>4698.9982</v>
      </c>
      <c r="G35" s="282">
        <v>180.8314</v>
      </c>
      <c r="H35" s="282">
        <v>235.10130000000001</v>
      </c>
      <c r="I35" s="282">
        <v>2533.9712</v>
      </c>
      <c r="J35" s="282">
        <v>0</v>
      </c>
      <c r="K35" s="282">
        <v>2789.2937999999999</v>
      </c>
      <c r="L35" s="282">
        <v>1238.3951999999999</v>
      </c>
      <c r="M35" s="282">
        <v>22002.185799999999</v>
      </c>
      <c r="N35" s="282">
        <v>5691.8757999999998</v>
      </c>
      <c r="O35" s="282"/>
      <c r="P35" s="282"/>
      <c r="Q35" s="282">
        <v>107.6309</v>
      </c>
      <c r="R35" s="282">
        <v>6.9621000000000004</v>
      </c>
      <c r="S35" s="282">
        <v>89.226699999999994</v>
      </c>
      <c r="T35" s="282">
        <v>52.023899999999998</v>
      </c>
      <c r="U35" s="282">
        <v>1361.1034999999599</v>
      </c>
      <c r="V35" s="282">
        <v>388.23319999976297</v>
      </c>
      <c r="W35" s="282">
        <v>19417.568599987098</v>
      </c>
      <c r="X35" s="282">
        <v>7651.0920000011802</v>
      </c>
      <c r="Y35" s="282">
        <v>3098.3213000013102</v>
      </c>
      <c r="Z35" s="282">
        <v>1217.4773999991701</v>
      </c>
      <c r="AA35" s="282">
        <v>14164.5187333372</v>
      </c>
      <c r="AB35" s="282">
        <v>4579.9294999983304</v>
      </c>
      <c r="AC35" s="282">
        <v>14078.4052999993</v>
      </c>
      <c r="AD35" s="282">
        <v>2864.28880000044</v>
      </c>
      <c r="AE35" s="282">
        <v>12177.261699995301</v>
      </c>
      <c r="AF35" s="282">
        <v>5255.0013000013096</v>
      </c>
      <c r="AG35" s="282">
        <v>41022.923599993002</v>
      </c>
      <c r="AH35" s="282">
        <v>9016.4809999924892</v>
      </c>
      <c r="AI35" s="282">
        <v>16051.1994000006</v>
      </c>
      <c r="AJ35" s="282">
        <v>3848.1550999985602</v>
      </c>
      <c r="AK35" s="282">
        <v>6370.12429999908</v>
      </c>
      <c r="AL35" s="282">
        <v>1168.26499999987</v>
      </c>
      <c r="AM35" s="282">
        <v>6465.53559999759</v>
      </c>
      <c r="AN35" s="282">
        <v>3043.44719999878</v>
      </c>
      <c r="AO35" s="282">
        <v>15514.3513999958</v>
      </c>
      <c r="AP35" s="282">
        <v>4021.8714999999402</v>
      </c>
      <c r="AQ35" s="282">
        <v>4555.8885000003902</v>
      </c>
      <c r="AR35" s="282">
        <v>4388.3520999975699</v>
      </c>
      <c r="AS35" s="282">
        <v>33669.937400018898</v>
      </c>
      <c r="AT35" s="282">
        <v>8901.9950000023091</v>
      </c>
      <c r="AU35" s="282">
        <v>21031.800799995701</v>
      </c>
      <c r="AV35" s="282">
        <v>4569.6251999959304</v>
      </c>
      <c r="AW35" s="282">
        <v>1172.2652000001201</v>
      </c>
      <c r="AX35" s="282">
        <v>507.74299999973601</v>
      </c>
      <c r="AY35" s="282">
        <v>811.31589999972903</v>
      </c>
      <c r="AZ35" s="282">
        <v>74.585700000029703</v>
      </c>
      <c r="BA35" s="282">
        <v>9274.4168999955691</v>
      </c>
      <c r="BB35" s="282">
        <v>4450.4485000004997</v>
      </c>
      <c r="BC35" s="282">
        <v>3004.9985999983101</v>
      </c>
      <c r="BD35" s="282">
        <v>1962.4728999991601</v>
      </c>
      <c r="BE35" s="282">
        <v>6427.2577000026104</v>
      </c>
      <c r="BF35" s="282">
        <v>2151.6314999988699</v>
      </c>
      <c r="BG35" s="282">
        <v>25945.434299999499</v>
      </c>
      <c r="BH35" s="282">
        <v>7722.1541999970796</v>
      </c>
      <c r="BI35" s="282">
        <v>13979.339999994099</v>
      </c>
      <c r="BJ35" s="282">
        <v>3613.9838999993299</v>
      </c>
      <c r="BK35" s="282">
        <v>8911.6045999995004</v>
      </c>
      <c r="BL35" s="282">
        <v>2470.37989999927</v>
      </c>
      <c r="BM35" s="282">
        <v>3883.6041000004402</v>
      </c>
      <c r="BN35" s="282">
        <v>1223.0547999990799</v>
      </c>
      <c r="BO35" s="282">
        <v>11578.563300006001</v>
      </c>
      <c r="BP35" s="282">
        <v>5713.1471000021802</v>
      </c>
      <c r="BQ35" s="282">
        <v>1286.6586</v>
      </c>
      <c r="BR35" s="282">
        <v>403.55900000000003</v>
      </c>
      <c r="BS35" s="282">
        <v>7401.2829000000002</v>
      </c>
      <c r="BT35" s="282">
        <v>1749.2238</v>
      </c>
      <c r="BU35" s="282">
        <v>9823.4357</v>
      </c>
      <c r="BV35" s="282">
        <v>2814.4805000000001</v>
      </c>
      <c r="BW35" s="282">
        <v>16027.9172</v>
      </c>
      <c r="BX35" s="282">
        <v>5762.6184999999996</v>
      </c>
      <c r="BY35" s="282">
        <v>4812.0267000000003</v>
      </c>
      <c r="BZ35" s="282">
        <v>1217.0401999999999</v>
      </c>
      <c r="CA35" s="282">
        <v>139.34970000000001</v>
      </c>
      <c r="CB35" s="282">
        <v>92.295399999999901</v>
      </c>
      <c r="CC35" s="282">
        <v>9333.7952000000005</v>
      </c>
      <c r="CD35" s="282">
        <v>4193.9211000000096</v>
      </c>
      <c r="CE35" s="282">
        <v>13877.1163</v>
      </c>
      <c r="CF35" s="282">
        <v>2511.6904</v>
      </c>
      <c r="CG35" s="282">
        <v>22478.876100000001</v>
      </c>
      <c r="CH35" s="282">
        <v>6918.0194000000001</v>
      </c>
      <c r="CI35" s="282">
        <v>5018.6107000000002</v>
      </c>
      <c r="CJ35" s="282">
        <v>1288.9911</v>
      </c>
      <c r="CK35" s="282">
        <v>202.71770000000001</v>
      </c>
      <c r="CL35" s="282">
        <v>292.88319999999999</v>
      </c>
      <c r="CM35" s="282">
        <v>7616.5150000000003</v>
      </c>
      <c r="CN35" s="282">
        <v>2342.98000000001</v>
      </c>
      <c r="CO35" s="282">
        <v>1244.4233999999999</v>
      </c>
      <c r="CP35" s="282">
        <v>828.30520000000001</v>
      </c>
      <c r="CQ35" s="282">
        <v>3422.6026999999999</v>
      </c>
      <c r="CR35" s="282">
        <v>745.4162</v>
      </c>
      <c r="CS35" s="282">
        <v>3163.8204999999998</v>
      </c>
      <c r="CT35" s="282">
        <v>539.21079999999995</v>
      </c>
      <c r="CU35" s="282">
        <v>965.65850000000103</v>
      </c>
      <c r="CV35" s="282">
        <v>333.46629999999999</v>
      </c>
      <c r="CW35" s="282">
        <v>3842.3647000000001</v>
      </c>
      <c r="CX35" s="282">
        <v>751.06920000000002</v>
      </c>
      <c r="CY35" s="282">
        <v>2183.5965999999999</v>
      </c>
      <c r="CZ35" s="282">
        <v>153.8365</v>
      </c>
      <c r="DA35" s="282">
        <v>442.6533</v>
      </c>
      <c r="DB35" s="282">
        <v>154.48339999999999</v>
      </c>
      <c r="DC35" s="282">
        <v>13699.898800000001</v>
      </c>
      <c r="DD35" s="282">
        <v>1461.8597</v>
      </c>
      <c r="DE35" s="282">
        <v>6445.6318000000001</v>
      </c>
      <c r="DF35" s="282">
        <v>1427.5047999999999</v>
      </c>
      <c r="DG35" s="282">
        <v>2892.9971999999998</v>
      </c>
      <c r="DH35" s="282">
        <v>4515.0403999999999</v>
      </c>
      <c r="DI35" s="282">
        <v>1865.4293</v>
      </c>
      <c r="DJ35" s="282">
        <v>1449.1522</v>
      </c>
      <c r="DK35" s="282">
        <v>4027.6812</v>
      </c>
      <c r="DL35" s="282">
        <v>2042.3897999999999</v>
      </c>
      <c r="DM35" s="282">
        <v>5662.4682000000003</v>
      </c>
      <c r="DN35" s="282">
        <v>2271.7377000000001</v>
      </c>
      <c r="DO35" s="282">
        <v>7915.3831</v>
      </c>
      <c r="DP35" s="282">
        <v>643.31119999999999</v>
      </c>
      <c r="DQ35" s="282"/>
      <c r="DR35" s="282"/>
      <c r="DS35" s="282"/>
      <c r="DT35" s="282"/>
      <c r="DU35" s="282">
        <v>16.776</v>
      </c>
      <c r="DV35" s="282">
        <v>4.2137000000000002</v>
      </c>
      <c r="DW35" s="282"/>
      <c r="DX35" s="282"/>
      <c r="DY35" s="282">
        <v>876.05650000000003</v>
      </c>
      <c r="DZ35" s="282">
        <v>65.307000000000002</v>
      </c>
      <c r="EA35" s="282"/>
      <c r="EB35" s="282"/>
      <c r="EC35" s="282">
        <v>686.39049999999997</v>
      </c>
      <c r="ED35" s="282">
        <v>156.50530000000001</v>
      </c>
      <c r="EE35" s="282">
        <v>455.79469999999998</v>
      </c>
      <c r="EF35" s="282">
        <v>189.12479999999999</v>
      </c>
      <c r="EG35" s="282">
        <v>1788.0816</v>
      </c>
      <c r="EH35" s="282">
        <v>1182.443</v>
      </c>
      <c r="EI35" s="282">
        <v>658.09640000000002</v>
      </c>
      <c r="EJ35" s="282">
        <v>95.546899999999994</v>
      </c>
      <c r="EK35" s="282">
        <v>359.59199999999998</v>
      </c>
      <c r="EL35" s="282">
        <v>0</v>
      </c>
      <c r="EM35" s="282">
        <v>3698.3006999999998</v>
      </c>
      <c r="EN35" s="282">
        <v>726.82820000000004</v>
      </c>
      <c r="EO35" s="282">
        <v>849.44029999999998</v>
      </c>
      <c r="EP35" s="282">
        <v>553.06659999999999</v>
      </c>
      <c r="EQ35" s="282">
        <v>1000.52</v>
      </c>
      <c r="ER35" s="282">
        <v>0</v>
      </c>
      <c r="ES35" s="282"/>
      <c r="ET35" s="282"/>
      <c r="EU35" s="282">
        <v>168.73570000000001</v>
      </c>
      <c r="EV35" s="282">
        <v>35.596800000000002</v>
      </c>
      <c r="EW35" s="282"/>
      <c r="EX35" s="282"/>
      <c r="EY35" s="282">
        <v>21.9023</v>
      </c>
      <c r="EZ35" s="282">
        <v>158.05959999999999</v>
      </c>
      <c r="FA35" s="282">
        <v>302.63729999999998</v>
      </c>
      <c r="FB35" s="282">
        <v>245.90129999999999</v>
      </c>
      <c r="FC35" s="282">
        <v>1203.0981999999999</v>
      </c>
      <c r="FD35" s="282">
        <v>304.95549999999997</v>
      </c>
      <c r="FE35" s="282">
        <v>154.53639999999999</v>
      </c>
      <c r="FF35" s="282">
        <v>162.75729999999999</v>
      </c>
    </row>
    <row r="36" spans="1:162" x14ac:dyDescent="0.2">
      <c r="A36" s="276">
        <v>36</v>
      </c>
      <c r="B36" s="275"/>
      <c r="D36" s="272">
        <v>45280.604166666664</v>
      </c>
      <c r="E36" s="282">
        <v>7202.7087000000001</v>
      </c>
      <c r="F36" s="282">
        <v>4699.0047999999997</v>
      </c>
      <c r="G36" s="282">
        <v>180.8314</v>
      </c>
      <c r="H36" s="282">
        <v>235.10130000000001</v>
      </c>
      <c r="I36" s="282">
        <v>2534.1862000000001</v>
      </c>
      <c r="J36" s="282">
        <v>0</v>
      </c>
      <c r="K36" s="282">
        <v>2789.3494999999998</v>
      </c>
      <c r="L36" s="282">
        <v>1238.4021</v>
      </c>
      <c r="M36" s="282">
        <v>22002.355899999999</v>
      </c>
      <c r="N36" s="282">
        <v>5691.8945999999996</v>
      </c>
      <c r="O36" s="282"/>
      <c r="P36" s="282"/>
      <c r="Q36" s="282">
        <v>107.6309</v>
      </c>
      <c r="R36" s="282">
        <v>6.9621000000000004</v>
      </c>
      <c r="S36" s="282">
        <v>89.226699999999994</v>
      </c>
      <c r="T36" s="282">
        <v>52.023899999999998</v>
      </c>
      <c r="U36" s="282">
        <v>1361.26969999996</v>
      </c>
      <c r="V36" s="282">
        <v>388.25419999976299</v>
      </c>
      <c r="W36" s="282">
        <v>19417.710299987099</v>
      </c>
      <c r="X36" s="282">
        <v>7651.1163000011802</v>
      </c>
      <c r="Y36" s="282">
        <v>3098.3402000013102</v>
      </c>
      <c r="Z36" s="282">
        <v>1217.4827999991701</v>
      </c>
      <c r="AA36" s="282">
        <v>14164.5926000039</v>
      </c>
      <c r="AB36" s="282">
        <v>4579.96123333167</v>
      </c>
      <c r="AC36" s="282">
        <v>14078.6135999993</v>
      </c>
      <c r="AD36" s="282">
        <v>2864.3087000004398</v>
      </c>
      <c r="AE36" s="282">
        <v>12177.3213999953</v>
      </c>
      <c r="AF36" s="282">
        <v>5255.0048000013103</v>
      </c>
      <c r="AG36" s="282">
        <v>41023.102299992999</v>
      </c>
      <c r="AH36" s="282">
        <v>9016.5025999924892</v>
      </c>
      <c r="AI36" s="282">
        <v>16051.3228000006</v>
      </c>
      <c r="AJ36" s="282">
        <v>3848.1671999985601</v>
      </c>
      <c r="AK36" s="282">
        <v>6370.2412999990802</v>
      </c>
      <c r="AL36" s="282">
        <v>1168.27229999987</v>
      </c>
      <c r="AM36" s="282">
        <v>6465.7580999975899</v>
      </c>
      <c r="AN36" s="282">
        <v>3043.52609999878</v>
      </c>
      <c r="AO36" s="282">
        <v>15514.458699995799</v>
      </c>
      <c r="AP36" s="282">
        <v>4021.8851999999401</v>
      </c>
      <c r="AQ36" s="282">
        <v>4555.9276000003902</v>
      </c>
      <c r="AR36" s="282">
        <v>4388.38499999757</v>
      </c>
      <c r="AS36" s="282">
        <v>33670.244200018897</v>
      </c>
      <c r="AT36" s="282">
        <v>8902.0277000023107</v>
      </c>
      <c r="AU36" s="282">
        <v>21031.800799995701</v>
      </c>
      <c r="AV36" s="282">
        <v>4569.6251999959304</v>
      </c>
      <c r="AW36" s="282">
        <v>1172.4373000001201</v>
      </c>
      <c r="AX36" s="282">
        <v>507.769099999736</v>
      </c>
      <c r="AY36" s="282">
        <v>811.36239999972997</v>
      </c>
      <c r="AZ36" s="282">
        <v>74.588900000029696</v>
      </c>
      <c r="BA36" s="282">
        <v>9274.4988999955694</v>
      </c>
      <c r="BB36" s="282">
        <v>4450.4727000004996</v>
      </c>
      <c r="BC36" s="282">
        <v>3005.08309999831</v>
      </c>
      <c r="BD36" s="282">
        <v>1962.50119999916</v>
      </c>
      <c r="BE36" s="282">
        <v>6427.3278000026103</v>
      </c>
      <c r="BF36" s="282">
        <v>2151.6405999988701</v>
      </c>
      <c r="BG36" s="282">
        <v>25945.5335999995</v>
      </c>
      <c r="BH36" s="282">
        <v>7722.1659999970798</v>
      </c>
      <c r="BI36" s="282">
        <v>13979.418699994099</v>
      </c>
      <c r="BJ36" s="282">
        <v>3613.9935999993299</v>
      </c>
      <c r="BK36" s="282">
        <v>8911.6766999994998</v>
      </c>
      <c r="BL36" s="282">
        <v>2470.3921999992699</v>
      </c>
      <c r="BM36" s="282">
        <v>3883.6617000004399</v>
      </c>
      <c r="BN36" s="282">
        <v>1223.0602999990799</v>
      </c>
      <c r="BO36" s="282">
        <v>11578.675100005999</v>
      </c>
      <c r="BP36" s="282">
        <v>5713.1631000021798</v>
      </c>
      <c r="BQ36" s="282">
        <v>1286.6664000000001</v>
      </c>
      <c r="BR36" s="282">
        <v>403.56</v>
      </c>
      <c r="BS36" s="282">
        <v>7401.4143999999997</v>
      </c>
      <c r="BT36" s="282">
        <v>1749.24</v>
      </c>
      <c r="BU36" s="282">
        <v>9823.6139999999996</v>
      </c>
      <c r="BV36" s="282">
        <v>2814.5061000000001</v>
      </c>
      <c r="BW36" s="282">
        <v>16027.9722</v>
      </c>
      <c r="BX36" s="282">
        <v>5762.6238999999996</v>
      </c>
      <c r="BY36" s="282">
        <v>4812.1665999999996</v>
      </c>
      <c r="BZ36" s="282">
        <v>1217.0579</v>
      </c>
      <c r="CA36" s="282">
        <v>139.35</v>
      </c>
      <c r="CB36" s="282">
        <v>92.295599999999993</v>
      </c>
      <c r="CC36" s="282">
        <v>9333.8325999999997</v>
      </c>
      <c r="CD36" s="282">
        <v>4193.9324000000097</v>
      </c>
      <c r="CE36" s="282">
        <v>13877.2533</v>
      </c>
      <c r="CF36" s="282">
        <v>2511.7024999999999</v>
      </c>
      <c r="CG36" s="282">
        <v>22479.067800000001</v>
      </c>
      <c r="CH36" s="282">
        <v>6918.0446000000002</v>
      </c>
      <c r="CI36" s="282">
        <v>5018.6107000000002</v>
      </c>
      <c r="CJ36" s="282">
        <v>1288.9911</v>
      </c>
      <c r="CK36" s="282">
        <v>202.72900000000001</v>
      </c>
      <c r="CL36" s="282">
        <v>292.8879</v>
      </c>
      <c r="CM36" s="282">
        <v>7616.5152000000098</v>
      </c>
      <c r="CN36" s="282">
        <v>2342.9801000000102</v>
      </c>
      <c r="CO36" s="282">
        <v>1244.4233999999999</v>
      </c>
      <c r="CP36" s="282">
        <v>828.30520000000001</v>
      </c>
      <c r="CQ36" s="282">
        <v>3422.7510000000002</v>
      </c>
      <c r="CR36" s="282">
        <v>745.44119999999998</v>
      </c>
      <c r="CS36" s="282">
        <v>3163.8204999999998</v>
      </c>
      <c r="CT36" s="282">
        <v>539.21079999999995</v>
      </c>
      <c r="CU36" s="282">
        <v>965.65940000000103</v>
      </c>
      <c r="CV36" s="282">
        <v>333.47179999999997</v>
      </c>
      <c r="CW36" s="282">
        <v>3842.4940999999999</v>
      </c>
      <c r="CX36" s="282">
        <v>751.08050000000003</v>
      </c>
      <c r="CY36" s="282">
        <v>2183.7154</v>
      </c>
      <c r="CZ36" s="282">
        <v>153.83959999999999</v>
      </c>
      <c r="DA36" s="282">
        <v>442.66860000000003</v>
      </c>
      <c r="DB36" s="282">
        <v>154.48519999999999</v>
      </c>
      <c r="DC36" s="282">
        <v>13700.0329</v>
      </c>
      <c r="DD36" s="282">
        <v>1461.8768</v>
      </c>
      <c r="DE36" s="282">
        <v>6445.6489000000001</v>
      </c>
      <c r="DF36" s="282">
        <v>1427.5059000000001</v>
      </c>
      <c r="DG36" s="282">
        <v>2893.0796</v>
      </c>
      <c r="DH36" s="282">
        <v>4515.0905000000002</v>
      </c>
      <c r="DI36" s="282">
        <v>1865.4853000000001</v>
      </c>
      <c r="DJ36" s="282">
        <v>1449.1840999999999</v>
      </c>
      <c r="DK36" s="282">
        <v>4027.7411000000002</v>
      </c>
      <c r="DL36" s="282">
        <v>2042.3934999999999</v>
      </c>
      <c r="DM36" s="282">
        <v>5662.6238000000003</v>
      </c>
      <c r="DN36" s="282">
        <v>2271.7676000000001</v>
      </c>
      <c r="DO36" s="282">
        <v>7915.6090000000004</v>
      </c>
      <c r="DP36" s="282">
        <v>643.31880000000001</v>
      </c>
      <c r="DQ36" s="282"/>
      <c r="DR36" s="282"/>
      <c r="DS36" s="282"/>
      <c r="DT36" s="282"/>
      <c r="DU36" s="282">
        <v>16.776</v>
      </c>
      <c r="DV36" s="282">
        <v>4.2137000000000002</v>
      </c>
      <c r="DW36" s="282"/>
      <c r="DX36" s="282"/>
      <c r="DY36" s="282">
        <v>876.14419999999996</v>
      </c>
      <c r="DZ36" s="282">
        <v>65.308000000000007</v>
      </c>
      <c r="EA36" s="282"/>
      <c r="EB36" s="282"/>
      <c r="EC36" s="282">
        <v>686.42280000000005</v>
      </c>
      <c r="ED36" s="282">
        <v>156.5119</v>
      </c>
      <c r="EE36" s="282">
        <v>455.83600000000001</v>
      </c>
      <c r="EF36" s="282">
        <v>189.13220000000001</v>
      </c>
      <c r="EG36" s="282">
        <v>1788.0816</v>
      </c>
      <c r="EH36" s="282">
        <v>1182.443</v>
      </c>
      <c r="EI36" s="282">
        <v>658.09640000000002</v>
      </c>
      <c r="EJ36" s="282">
        <v>95.546899999999994</v>
      </c>
      <c r="EK36" s="282">
        <v>359.59199999999998</v>
      </c>
      <c r="EL36" s="282">
        <v>0</v>
      </c>
      <c r="EM36" s="282">
        <v>3698.3006999999998</v>
      </c>
      <c r="EN36" s="282">
        <v>726.82820000000004</v>
      </c>
      <c r="EO36" s="282">
        <v>849.44029999999998</v>
      </c>
      <c r="EP36" s="282">
        <v>553.06659999999999</v>
      </c>
      <c r="EQ36" s="282">
        <v>1000.5808</v>
      </c>
      <c r="ER36" s="282">
        <v>0</v>
      </c>
      <c r="ES36" s="282"/>
      <c r="ET36" s="282"/>
      <c r="EU36" s="282">
        <v>168.81360000000001</v>
      </c>
      <c r="EV36" s="282">
        <v>35.607300000000002</v>
      </c>
      <c r="EW36" s="282"/>
      <c r="EX36" s="282"/>
      <c r="EY36" s="282">
        <v>21.9023</v>
      </c>
      <c r="EZ36" s="282">
        <v>158.05959999999999</v>
      </c>
      <c r="FA36" s="282">
        <v>302.67360000000002</v>
      </c>
      <c r="FB36" s="282">
        <v>245.92519999999999</v>
      </c>
      <c r="FC36" s="282">
        <v>1203.1131</v>
      </c>
      <c r="FD36" s="282">
        <v>304.95710000000003</v>
      </c>
      <c r="FE36" s="282">
        <v>154.5436</v>
      </c>
      <c r="FF36" s="282">
        <v>162.75819999999999</v>
      </c>
    </row>
    <row r="37" spans="1:162" x14ac:dyDescent="0.2">
      <c r="A37" s="276">
        <v>37</v>
      </c>
      <c r="B37" s="274"/>
      <c r="D37" s="272">
        <v>45280.625</v>
      </c>
      <c r="E37" s="282">
        <v>7202.7458999999999</v>
      </c>
      <c r="F37" s="282">
        <v>4699.0115999999998</v>
      </c>
      <c r="G37" s="282">
        <v>180.8314</v>
      </c>
      <c r="H37" s="282">
        <v>235.10130000000001</v>
      </c>
      <c r="I37" s="282">
        <v>2534.4081999999999</v>
      </c>
      <c r="J37" s="282">
        <v>0</v>
      </c>
      <c r="K37" s="282">
        <v>2789.4086000000002</v>
      </c>
      <c r="L37" s="282">
        <v>1238.4100000000001</v>
      </c>
      <c r="M37" s="282">
        <v>22002.526699999999</v>
      </c>
      <c r="N37" s="282">
        <v>5691.9174999999996</v>
      </c>
      <c r="O37" s="282"/>
      <c r="P37" s="282"/>
      <c r="Q37" s="282">
        <v>107.6309</v>
      </c>
      <c r="R37" s="282">
        <v>6.9621000000000004</v>
      </c>
      <c r="S37" s="282">
        <v>89.226699999999994</v>
      </c>
      <c r="T37" s="282">
        <v>52.023899999999998</v>
      </c>
      <c r="U37" s="282">
        <v>1361.4307999999601</v>
      </c>
      <c r="V37" s="282">
        <v>388.274999999763</v>
      </c>
      <c r="W37" s="282">
        <v>19417.848099987099</v>
      </c>
      <c r="X37" s="282">
        <v>7651.1393000011803</v>
      </c>
      <c r="Y37" s="282">
        <v>3098.3588000013101</v>
      </c>
      <c r="Z37" s="282">
        <v>1217.4879999991699</v>
      </c>
      <c r="AA37" s="282">
        <v>14164.674066670599</v>
      </c>
      <c r="AB37" s="282">
        <v>4580.0040333316701</v>
      </c>
      <c r="AC37" s="282">
        <v>14078.8142999993</v>
      </c>
      <c r="AD37" s="282">
        <v>2864.32700000044</v>
      </c>
      <c r="AE37" s="282">
        <v>12177.3802999953</v>
      </c>
      <c r="AF37" s="282">
        <v>5255.0081000013097</v>
      </c>
      <c r="AG37" s="282">
        <v>41023.281999993</v>
      </c>
      <c r="AH37" s="282">
        <v>9016.5238999924895</v>
      </c>
      <c r="AI37" s="282">
        <v>16051.4409000006</v>
      </c>
      <c r="AJ37" s="282">
        <v>3848.17859999856</v>
      </c>
      <c r="AK37" s="282">
        <v>6370.3588999990798</v>
      </c>
      <c r="AL37" s="282">
        <v>1168.27979999987</v>
      </c>
      <c r="AM37" s="282">
        <v>6465.9718999975903</v>
      </c>
      <c r="AN37" s="282">
        <v>3043.6017999987798</v>
      </c>
      <c r="AO37" s="282">
        <v>15514.567199995799</v>
      </c>
      <c r="AP37" s="282">
        <v>4021.8993999999402</v>
      </c>
      <c r="AQ37" s="282">
        <v>4555.9669000003996</v>
      </c>
      <c r="AR37" s="282">
        <v>4388.41779999757</v>
      </c>
      <c r="AS37" s="282">
        <v>33670.547700018898</v>
      </c>
      <c r="AT37" s="282">
        <v>8902.0605000023097</v>
      </c>
      <c r="AU37" s="282">
        <v>21031.800799995701</v>
      </c>
      <c r="AV37" s="282">
        <v>4569.6251999959304</v>
      </c>
      <c r="AW37" s="282">
        <v>1172.6132000001201</v>
      </c>
      <c r="AX37" s="282">
        <v>507.79479999973597</v>
      </c>
      <c r="AY37" s="282">
        <v>811.40739999972902</v>
      </c>
      <c r="AZ37" s="282">
        <v>74.592000000029699</v>
      </c>
      <c r="BA37" s="282">
        <v>9274.5847999955695</v>
      </c>
      <c r="BB37" s="282">
        <v>4450.4987000005003</v>
      </c>
      <c r="BC37" s="282">
        <v>3005.1697999983098</v>
      </c>
      <c r="BD37" s="282">
        <v>1962.53129999916</v>
      </c>
      <c r="BE37" s="282">
        <v>6427.3975000026103</v>
      </c>
      <c r="BF37" s="282">
        <v>2151.6491999988698</v>
      </c>
      <c r="BG37" s="282">
        <v>25945.640299999501</v>
      </c>
      <c r="BH37" s="282">
        <v>7722.17599999708</v>
      </c>
      <c r="BI37" s="282">
        <v>13979.4964999941</v>
      </c>
      <c r="BJ37" s="282">
        <v>3614.00259999933</v>
      </c>
      <c r="BK37" s="282">
        <v>8911.7455999995</v>
      </c>
      <c r="BL37" s="282">
        <v>2470.40369999927</v>
      </c>
      <c r="BM37" s="282">
        <v>3883.7203000004401</v>
      </c>
      <c r="BN37" s="282">
        <v>1223.06539999908</v>
      </c>
      <c r="BO37" s="282">
        <v>11578.783500006</v>
      </c>
      <c r="BP37" s="282">
        <v>5713.1771000021799</v>
      </c>
      <c r="BQ37" s="282">
        <v>1286.674</v>
      </c>
      <c r="BR37" s="282">
        <v>403.56079999999997</v>
      </c>
      <c r="BS37" s="282">
        <v>7401.5424000000003</v>
      </c>
      <c r="BT37" s="282">
        <v>1749.2554</v>
      </c>
      <c r="BU37" s="282">
        <v>9823.7882000000009</v>
      </c>
      <c r="BV37" s="282">
        <v>2814.5306999999998</v>
      </c>
      <c r="BW37" s="282">
        <v>16028.027</v>
      </c>
      <c r="BX37" s="282">
        <v>5762.6293999999998</v>
      </c>
      <c r="BY37" s="282">
        <v>4812.3081000000002</v>
      </c>
      <c r="BZ37" s="282">
        <v>1217.0766000000001</v>
      </c>
      <c r="CA37" s="282">
        <v>139.3503</v>
      </c>
      <c r="CB37" s="282">
        <v>92.295899999999904</v>
      </c>
      <c r="CC37" s="282">
        <v>9333.8703000000005</v>
      </c>
      <c r="CD37" s="282">
        <v>4193.9437000000098</v>
      </c>
      <c r="CE37" s="282">
        <v>13877.3923</v>
      </c>
      <c r="CF37" s="282">
        <v>2511.7147</v>
      </c>
      <c r="CG37" s="282">
        <v>22479.261299999998</v>
      </c>
      <c r="CH37" s="282">
        <v>6918.0693000000001</v>
      </c>
      <c r="CI37" s="282">
        <v>5018.6107000000002</v>
      </c>
      <c r="CJ37" s="282">
        <v>1288.9911</v>
      </c>
      <c r="CK37" s="282">
        <v>202.73920000000001</v>
      </c>
      <c r="CL37" s="282">
        <v>292.892</v>
      </c>
      <c r="CM37" s="282">
        <v>7616.5155000000004</v>
      </c>
      <c r="CN37" s="282">
        <v>2342.9801000000102</v>
      </c>
      <c r="CO37" s="282">
        <v>1244.4233999999999</v>
      </c>
      <c r="CP37" s="282">
        <v>828.30520000000001</v>
      </c>
      <c r="CQ37" s="282">
        <v>3422.8872999999999</v>
      </c>
      <c r="CR37" s="282">
        <v>745.46550000000002</v>
      </c>
      <c r="CS37" s="282">
        <v>3163.8204999999998</v>
      </c>
      <c r="CT37" s="282">
        <v>539.21079999999995</v>
      </c>
      <c r="CU37" s="282">
        <v>965.66030000000103</v>
      </c>
      <c r="CV37" s="282">
        <v>333.47730000000001</v>
      </c>
      <c r="CW37" s="282">
        <v>3842.6212</v>
      </c>
      <c r="CX37" s="282">
        <v>751.09190000000001</v>
      </c>
      <c r="CY37" s="282">
        <v>2183.8343</v>
      </c>
      <c r="CZ37" s="282">
        <v>153.8425</v>
      </c>
      <c r="DA37" s="282">
        <v>442.68340000000001</v>
      </c>
      <c r="DB37" s="282">
        <v>154.48679999999999</v>
      </c>
      <c r="DC37" s="282">
        <v>13700.165300000001</v>
      </c>
      <c r="DD37" s="282">
        <v>1461.8927000000001</v>
      </c>
      <c r="DE37" s="282">
        <v>6445.6693999999998</v>
      </c>
      <c r="DF37" s="282">
        <v>1427.5074999999999</v>
      </c>
      <c r="DG37" s="282">
        <v>2893.1594</v>
      </c>
      <c r="DH37" s="282">
        <v>4515.1387000000004</v>
      </c>
      <c r="DI37" s="282">
        <v>1865.548</v>
      </c>
      <c r="DJ37" s="282">
        <v>1449.2190000000001</v>
      </c>
      <c r="DK37" s="282">
        <v>4027.7997999999998</v>
      </c>
      <c r="DL37" s="282">
        <v>2042.3998999999999</v>
      </c>
      <c r="DM37" s="282">
        <v>5662.7660999999998</v>
      </c>
      <c r="DN37" s="282">
        <v>2271.7943</v>
      </c>
      <c r="DO37" s="282">
        <v>7915.8414000000002</v>
      </c>
      <c r="DP37" s="282">
        <v>643.32600000000002</v>
      </c>
      <c r="DQ37" s="282"/>
      <c r="DR37" s="282"/>
      <c r="DS37" s="282"/>
      <c r="DT37" s="282"/>
      <c r="DU37" s="282">
        <v>16.776</v>
      </c>
      <c r="DV37" s="282">
        <v>4.2137000000000002</v>
      </c>
      <c r="DW37" s="282"/>
      <c r="DX37" s="282"/>
      <c r="DY37" s="282">
        <v>876.23069999999996</v>
      </c>
      <c r="DZ37" s="282">
        <v>65.309399999999997</v>
      </c>
      <c r="EA37" s="282"/>
      <c r="EB37" s="282"/>
      <c r="EC37" s="282">
        <v>686.45479999999998</v>
      </c>
      <c r="ED37" s="282">
        <v>156.51830000000001</v>
      </c>
      <c r="EE37" s="282">
        <v>455.87689999999998</v>
      </c>
      <c r="EF37" s="282">
        <v>189.14089999999999</v>
      </c>
      <c r="EG37" s="282">
        <v>1788.0816</v>
      </c>
      <c r="EH37" s="282">
        <v>1182.443</v>
      </c>
      <c r="EI37" s="282">
        <v>658.09640000000002</v>
      </c>
      <c r="EJ37" s="282">
        <v>95.546899999999994</v>
      </c>
      <c r="EK37" s="282">
        <v>359.59199999999998</v>
      </c>
      <c r="EL37" s="282">
        <v>0</v>
      </c>
      <c r="EM37" s="282">
        <v>3698.3006999999998</v>
      </c>
      <c r="EN37" s="282">
        <v>726.82820000000004</v>
      </c>
      <c r="EO37" s="282">
        <v>849.44029999999998</v>
      </c>
      <c r="EP37" s="282">
        <v>553.06659999999999</v>
      </c>
      <c r="EQ37" s="282">
        <v>1000.6424</v>
      </c>
      <c r="ER37" s="282">
        <v>0</v>
      </c>
      <c r="ES37" s="282"/>
      <c r="ET37" s="282"/>
      <c r="EU37" s="282">
        <v>168.89080000000001</v>
      </c>
      <c r="EV37" s="282">
        <v>35.616999999999997</v>
      </c>
      <c r="EW37" s="282"/>
      <c r="EX37" s="282"/>
      <c r="EY37" s="282">
        <v>21.9023</v>
      </c>
      <c r="EZ37" s="282">
        <v>158.05959999999999</v>
      </c>
      <c r="FA37" s="282">
        <v>302.71359999999999</v>
      </c>
      <c r="FB37" s="282">
        <v>245.95060000000001</v>
      </c>
      <c r="FC37" s="282">
        <v>1203.1277</v>
      </c>
      <c r="FD37" s="282">
        <v>304.95870000000002</v>
      </c>
      <c r="FE37" s="282">
        <v>154.5532</v>
      </c>
      <c r="FF37" s="282">
        <v>162.7595</v>
      </c>
    </row>
    <row r="38" spans="1:162" x14ac:dyDescent="0.2">
      <c r="A38" s="276">
        <v>38</v>
      </c>
      <c r="D38" s="272">
        <v>45280.645833333336</v>
      </c>
      <c r="E38" s="282">
        <v>7202.7855</v>
      </c>
      <c r="F38" s="282">
        <v>4699.0255999999999</v>
      </c>
      <c r="G38" s="282">
        <v>180.8314</v>
      </c>
      <c r="H38" s="282">
        <v>235.10130000000001</v>
      </c>
      <c r="I38" s="282">
        <v>2534.6297</v>
      </c>
      <c r="J38" s="282">
        <v>0</v>
      </c>
      <c r="K38" s="282">
        <v>2789.4686999999999</v>
      </c>
      <c r="L38" s="282">
        <v>1238.4183</v>
      </c>
      <c r="M38" s="282">
        <v>22002.710899999998</v>
      </c>
      <c r="N38" s="282">
        <v>5691.9394000000002</v>
      </c>
      <c r="O38" s="282"/>
      <c r="P38" s="282"/>
      <c r="Q38" s="282">
        <v>107.6309</v>
      </c>
      <c r="R38" s="282">
        <v>6.9621000000000004</v>
      </c>
      <c r="S38" s="282">
        <v>89.226699999999994</v>
      </c>
      <c r="T38" s="282">
        <v>52.023899999999998</v>
      </c>
      <c r="U38" s="282">
        <v>1361.58959999996</v>
      </c>
      <c r="V38" s="282">
        <v>388.29509999976301</v>
      </c>
      <c r="W38" s="282">
        <v>19417.980499987101</v>
      </c>
      <c r="X38" s="282">
        <v>7651.1626000011802</v>
      </c>
      <c r="Y38" s="282">
        <v>3098.3774000013</v>
      </c>
      <c r="Z38" s="282">
        <v>1217.49299999917</v>
      </c>
      <c r="AA38" s="282">
        <v>14164.754266670599</v>
      </c>
      <c r="AB38" s="282">
        <v>4580.0452333316698</v>
      </c>
      <c r="AC38" s="282">
        <v>14079.0102999993</v>
      </c>
      <c r="AD38" s="282">
        <v>2864.3442000004402</v>
      </c>
      <c r="AE38" s="282">
        <v>12177.4476999953</v>
      </c>
      <c r="AF38" s="282">
        <v>5255.0116000013104</v>
      </c>
      <c r="AG38" s="282">
        <v>41023.458999993003</v>
      </c>
      <c r="AH38" s="282">
        <v>9016.5446999924898</v>
      </c>
      <c r="AI38" s="282">
        <v>16051.5636000006</v>
      </c>
      <c r="AJ38" s="282">
        <v>3848.1910999985598</v>
      </c>
      <c r="AK38" s="282">
        <v>6370.47589999908</v>
      </c>
      <c r="AL38" s="282">
        <v>1168.28699999987</v>
      </c>
      <c r="AM38" s="282">
        <v>6466.1435999975902</v>
      </c>
      <c r="AN38" s="282">
        <v>3043.6630999987801</v>
      </c>
      <c r="AO38" s="282">
        <v>15514.679099995799</v>
      </c>
      <c r="AP38" s="282">
        <v>4021.9135999999398</v>
      </c>
      <c r="AQ38" s="282">
        <v>4556.0062000004</v>
      </c>
      <c r="AR38" s="282">
        <v>4388.45059999757</v>
      </c>
      <c r="AS38" s="282">
        <v>33670.847600018897</v>
      </c>
      <c r="AT38" s="282">
        <v>8902.0924000023097</v>
      </c>
      <c r="AU38" s="282">
        <v>21031.800799995701</v>
      </c>
      <c r="AV38" s="282">
        <v>4569.6251999959304</v>
      </c>
      <c r="AW38" s="282">
        <v>1172.7858000001199</v>
      </c>
      <c r="AX38" s="282">
        <v>507.819599999736</v>
      </c>
      <c r="AY38" s="282">
        <v>811.45139999972901</v>
      </c>
      <c r="AZ38" s="282">
        <v>74.594900000029696</v>
      </c>
      <c r="BA38" s="282">
        <v>9274.6709999955692</v>
      </c>
      <c r="BB38" s="282">
        <v>4450.5248000005004</v>
      </c>
      <c r="BC38" s="282">
        <v>3005.2566999983101</v>
      </c>
      <c r="BD38" s="282">
        <v>1962.5623999991601</v>
      </c>
      <c r="BE38" s="282">
        <v>6427.46660000261</v>
      </c>
      <c r="BF38" s="282">
        <v>2151.6581999988698</v>
      </c>
      <c r="BG38" s="282">
        <v>25945.750699999498</v>
      </c>
      <c r="BH38" s="282">
        <v>7722.1846999970803</v>
      </c>
      <c r="BI38" s="282">
        <v>13979.5713999941</v>
      </c>
      <c r="BJ38" s="282">
        <v>3614.01139999933</v>
      </c>
      <c r="BK38" s="282">
        <v>8911.8150999994996</v>
      </c>
      <c r="BL38" s="282">
        <v>2470.41539999927</v>
      </c>
      <c r="BM38" s="282">
        <v>3883.7783000004401</v>
      </c>
      <c r="BN38" s="282">
        <v>1223.0702999990799</v>
      </c>
      <c r="BO38" s="282">
        <v>11578.892400006</v>
      </c>
      <c r="BP38" s="282">
        <v>5713.19240000218</v>
      </c>
      <c r="BQ38" s="282">
        <v>1286.6821</v>
      </c>
      <c r="BR38" s="282">
        <v>403.56189999999998</v>
      </c>
      <c r="BS38" s="282">
        <v>7401.6679000000004</v>
      </c>
      <c r="BT38" s="282">
        <v>1749.2701</v>
      </c>
      <c r="BU38" s="282">
        <v>9823.9660999999996</v>
      </c>
      <c r="BV38" s="282">
        <v>2814.5551999999998</v>
      </c>
      <c r="BW38" s="282">
        <v>16028.0833</v>
      </c>
      <c r="BX38" s="282">
        <v>5762.6346000000003</v>
      </c>
      <c r="BY38" s="282">
        <v>4812.4447</v>
      </c>
      <c r="BZ38" s="282">
        <v>1217.0944</v>
      </c>
      <c r="CA38" s="282">
        <v>139.35059999999999</v>
      </c>
      <c r="CB38" s="282">
        <v>92.296199999999899</v>
      </c>
      <c r="CC38" s="282">
        <v>9333.9063000000006</v>
      </c>
      <c r="CD38" s="282">
        <v>4193.9548000000004</v>
      </c>
      <c r="CE38" s="282">
        <v>13877.521000000001</v>
      </c>
      <c r="CF38" s="282">
        <v>2511.7271999999998</v>
      </c>
      <c r="CG38" s="282">
        <v>22479.456099999999</v>
      </c>
      <c r="CH38" s="282">
        <v>6918.0944</v>
      </c>
      <c r="CI38" s="282">
        <v>5018.6107000000002</v>
      </c>
      <c r="CJ38" s="282">
        <v>1288.9911</v>
      </c>
      <c r="CK38" s="282">
        <v>202.74940000000001</v>
      </c>
      <c r="CL38" s="282">
        <v>292.8963</v>
      </c>
      <c r="CM38" s="282">
        <v>7616.5157000000099</v>
      </c>
      <c r="CN38" s="282">
        <v>2342.98020000001</v>
      </c>
      <c r="CO38" s="282">
        <v>1244.4233999999999</v>
      </c>
      <c r="CP38" s="282">
        <v>828.30520000000001</v>
      </c>
      <c r="CQ38" s="282">
        <v>3423.0273000000002</v>
      </c>
      <c r="CR38" s="282">
        <v>745.48940000000005</v>
      </c>
      <c r="CS38" s="282">
        <v>3163.8204999999998</v>
      </c>
      <c r="CT38" s="282">
        <v>539.21079999999995</v>
      </c>
      <c r="CU38" s="282">
        <v>965.66120000000103</v>
      </c>
      <c r="CV38" s="282">
        <v>333.48250000000002</v>
      </c>
      <c r="CW38" s="282">
        <v>3842.7487999999998</v>
      </c>
      <c r="CX38" s="282">
        <v>751.1037</v>
      </c>
      <c r="CY38" s="282">
        <v>2183.9578999999999</v>
      </c>
      <c r="CZ38" s="282">
        <v>153.84610000000001</v>
      </c>
      <c r="DA38" s="282">
        <v>442.6986</v>
      </c>
      <c r="DB38" s="282">
        <v>154.48830000000001</v>
      </c>
      <c r="DC38" s="282">
        <v>13700.2966</v>
      </c>
      <c r="DD38" s="282">
        <v>1461.9084</v>
      </c>
      <c r="DE38" s="282">
        <v>6445.6835000000001</v>
      </c>
      <c r="DF38" s="282">
        <v>1427.5087000000001</v>
      </c>
      <c r="DG38" s="282">
        <v>2893.2415000000001</v>
      </c>
      <c r="DH38" s="282">
        <v>4515.1881999999996</v>
      </c>
      <c r="DI38" s="282">
        <v>1865.6107</v>
      </c>
      <c r="DJ38" s="282">
        <v>1449.2538999999999</v>
      </c>
      <c r="DK38" s="282">
        <v>4027.8479000000002</v>
      </c>
      <c r="DL38" s="282">
        <v>2042.4077</v>
      </c>
      <c r="DM38" s="282">
        <v>5662.9022000000004</v>
      </c>
      <c r="DN38" s="282">
        <v>2271.8226</v>
      </c>
      <c r="DO38" s="282">
        <v>7916.0898999999999</v>
      </c>
      <c r="DP38" s="282">
        <v>643.33510000000001</v>
      </c>
      <c r="DQ38" s="282"/>
      <c r="DR38" s="282"/>
      <c r="DS38" s="282"/>
      <c r="DT38" s="282"/>
      <c r="DU38" s="282">
        <v>16.776</v>
      </c>
      <c r="DV38" s="282">
        <v>4.2137000000000002</v>
      </c>
      <c r="DW38" s="282"/>
      <c r="DX38" s="282"/>
      <c r="DY38" s="282">
        <v>876.31539999999995</v>
      </c>
      <c r="DZ38" s="282">
        <v>65.3108</v>
      </c>
      <c r="EA38" s="282"/>
      <c r="EB38" s="282"/>
      <c r="EC38" s="282">
        <v>686.48479999999995</v>
      </c>
      <c r="ED38" s="282">
        <v>156.52420000000001</v>
      </c>
      <c r="EE38" s="282">
        <v>455.91919999999999</v>
      </c>
      <c r="EF38" s="282">
        <v>189.1498</v>
      </c>
      <c r="EG38" s="282">
        <v>1788.0816</v>
      </c>
      <c r="EH38" s="282">
        <v>1182.443</v>
      </c>
      <c r="EI38" s="282">
        <v>658.09640000000002</v>
      </c>
      <c r="EJ38" s="282">
        <v>95.546899999999994</v>
      </c>
      <c r="EK38" s="282">
        <v>359.59199999999998</v>
      </c>
      <c r="EL38" s="282">
        <v>0</v>
      </c>
      <c r="EM38" s="282">
        <v>3698.3006999999998</v>
      </c>
      <c r="EN38" s="282">
        <v>726.82820000000004</v>
      </c>
      <c r="EO38" s="282">
        <v>849.44029999999998</v>
      </c>
      <c r="EP38" s="282">
        <v>553.06659999999999</v>
      </c>
      <c r="EQ38" s="282">
        <v>1000.7056</v>
      </c>
      <c r="ER38" s="282">
        <v>0</v>
      </c>
      <c r="ES38" s="282"/>
      <c r="ET38" s="282"/>
      <c r="EU38" s="282">
        <v>168.96979999999999</v>
      </c>
      <c r="EV38" s="282">
        <v>35.626600000000003</v>
      </c>
      <c r="EW38" s="282"/>
      <c r="EX38" s="282"/>
      <c r="EY38" s="282">
        <v>21.9023</v>
      </c>
      <c r="EZ38" s="282">
        <v>158.05959999999999</v>
      </c>
      <c r="FA38" s="282">
        <v>302.74169999999998</v>
      </c>
      <c r="FB38" s="282">
        <v>245.96420000000001</v>
      </c>
      <c r="FC38" s="282">
        <v>1203.1423</v>
      </c>
      <c r="FD38" s="282">
        <v>304.96030000000002</v>
      </c>
      <c r="FE38" s="282">
        <v>154.56200000000001</v>
      </c>
      <c r="FF38" s="282">
        <v>162.76060000000001</v>
      </c>
    </row>
    <row r="39" spans="1:162" x14ac:dyDescent="0.2">
      <c r="A39" s="276">
        <v>39</v>
      </c>
      <c r="D39" s="272">
        <v>45280.666666666664</v>
      </c>
      <c r="E39" s="282">
        <v>7202.9027999999998</v>
      </c>
      <c r="F39" s="282">
        <v>4699.1319999999996</v>
      </c>
      <c r="G39" s="282">
        <v>180.8314</v>
      </c>
      <c r="H39" s="282">
        <v>235.10130000000001</v>
      </c>
      <c r="I39" s="282">
        <v>2534.8535000000002</v>
      </c>
      <c r="J39" s="282">
        <v>0</v>
      </c>
      <c r="K39" s="282">
        <v>2789.5304000000001</v>
      </c>
      <c r="L39" s="282">
        <v>1238.4265</v>
      </c>
      <c r="M39" s="282">
        <v>22002.8963</v>
      </c>
      <c r="N39" s="282">
        <v>5691.9610000000002</v>
      </c>
      <c r="O39" s="282"/>
      <c r="P39" s="282"/>
      <c r="Q39" s="282">
        <v>107.6309</v>
      </c>
      <c r="R39" s="282">
        <v>6.9621000000000004</v>
      </c>
      <c r="S39" s="282">
        <v>89.226699999999994</v>
      </c>
      <c r="T39" s="282">
        <v>52.023899999999998</v>
      </c>
      <c r="U39" s="282">
        <v>1361.75089999996</v>
      </c>
      <c r="V39" s="282">
        <v>388.31569999976301</v>
      </c>
      <c r="W39" s="282">
        <v>19418.116599987101</v>
      </c>
      <c r="X39" s="282">
        <v>7651.1849000011798</v>
      </c>
      <c r="Y39" s="282">
        <v>3098.4414000012998</v>
      </c>
      <c r="Z39" s="282">
        <v>1217.5142999991699</v>
      </c>
      <c r="AA39" s="282">
        <v>14164.834266670599</v>
      </c>
      <c r="AB39" s="282">
        <v>4580.085366665</v>
      </c>
      <c r="AC39" s="282">
        <v>14079.2053999993</v>
      </c>
      <c r="AD39" s="282">
        <v>2864.3615000004402</v>
      </c>
      <c r="AE39" s="282">
        <v>12177.518399995301</v>
      </c>
      <c r="AF39" s="282">
        <v>5255.01500000131</v>
      </c>
      <c r="AG39" s="282">
        <v>41023.632099993003</v>
      </c>
      <c r="AH39" s="282">
        <v>9016.5653999924907</v>
      </c>
      <c r="AI39" s="282">
        <v>16051.6822000006</v>
      </c>
      <c r="AJ39" s="282">
        <v>3848.2029999985598</v>
      </c>
      <c r="AK39" s="282">
        <v>6370.5951999990803</v>
      </c>
      <c r="AL39" s="282">
        <v>1168.29429999987</v>
      </c>
      <c r="AM39" s="282">
        <v>6466.1745999975901</v>
      </c>
      <c r="AN39" s="282">
        <v>3043.6738999987801</v>
      </c>
      <c r="AO39" s="282">
        <v>15514.793799995799</v>
      </c>
      <c r="AP39" s="282">
        <v>4021.9276999999402</v>
      </c>
      <c r="AQ39" s="282">
        <v>4556.0453000003999</v>
      </c>
      <c r="AR39" s="282">
        <v>4388.4828999975698</v>
      </c>
      <c r="AS39" s="282">
        <v>33671.149800018902</v>
      </c>
      <c r="AT39" s="282">
        <v>8902.1247000023104</v>
      </c>
      <c r="AU39" s="282">
        <v>21031.800799995701</v>
      </c>
      <c r="AV39" s="282">
        <v>4569.6251999959304</v>
      </c>
      <c r="AW39" s="282">
        <v>1172.95850000012</v>
      </c>
      <c r="AX39" s="282">
        <v>507.845199999736</v>
      </c>
      <c r="AY39" s="282">
        <v>811.49749999972903</v>
      </c>
      <c r="AZ39" s="282">
        <v>74.597700000029704</v>
      </c>
      <c r="BA39" s="282">
        <v>9274.7577999955702</v>
      </c>
      <c r="BB39" s="282">
        <v>4450.5510000004997</v>
      </c>
      <c r="BC39" s="282">
        <v>3005.34659999831</v>
      </c>
      <c r="BD39" s="282">
        <v>1962.59549999916</v>
      </c>
      <c r="BE39" s="282">
        <v>6427.5367000026099</v>
      </c>
      <c r="BF39" s="282">
        <v>2151.6676999988699</v>
      </c>
      <c r="BG39" s="282">
        <v>25945.872499999499</v>
      </c>
      <c r="BH39" s="282">
        <v>7722.1944999970801</v>
      </c>
      <c r="BI39" s="282">
        <v>13979.645799994099</v>
      </c>
      <c r="BJ39" s="282">
        <v>3614.02219999933</v>
      </c>
      <c r="BK39" s="282">
        <v>8911.8866999995007</v>
      </c>
      <c r="BL39" s="282">
        <v>2470.4276999992699</v>
      </c>
      <c r="BM39" s="282">
        <v>3883.8379000004402</v>
      </c>
      <c r="BN39" s="282">
        <v>1223.0755999990799</v>
      </c>
      <c r="BO39" s="282">
        <v>11579.005900005999</v>
      </c>
      <c r="BP39" s="282">
        <v>5713.2096000021802</v>
      </c>
      <c r="BQ39" s="282">
        <v>1286.6901</v>
      </c>
      <c r="BR39" s="282">
        <v>403.56299999999999</v>
      </c>
      <c r="BS39" s="282">
        <v>7401.7937000000002</v>
      </c>
      <c r="BT39" s="282">
        <v>1749.2853</v>
      </c>
      <c r="BU39" s="282">
        <v>9824.1414000000004</v>
      </c>
      <c r="BV39" s="282">
        <v>2814.5796</v>
      </c>
      <c r="BW39" s="282">
        <v>16028.1373</v>
      </c>
      <c r="BX39" s="282">
        <v>5762.6397999999999</v>
      </c>
      <c r="BY39" s="282">
        <v>4812.5830999999998</v>
      </c>
      <c r="BZ39" s="282">
        <v>1217.1123</v>
      </c>
      <c r="CA39" s="282">
        <v>139.351</v>
      </c>
      <c r="CB39" s="282">
        <v>92.296499999999895</v>
      </c>
      <c r="CC39" s="282">
        <v>9333.9418999999998</v>
      </c>
      <c r="CD39" s="282">
        <v>4193.9661000000096</v>
      </c>
      <c r="CE39" s="282">
        <v>13877.6317</v>
      </c>
      <c r="CF39" s="282">
        <v>2511.7370999999998</v>
      </c>
      <c r="CG39" s="282">
        <v>22479.6499</v>
      </c>
      <c r="CH39" s="282">
        <v>6918.1196</v>
      </c>
      <c r="CI39" s="282">
        <v>5018.6107000000002</v>
      </c>
      <c r="CJ39" s="282">
        <v>1288.9911</v>
      </c>
      <c r="CK39" s="282">
        <v>202.7602</v>
      </c>
      <c r="CL39" s="282">
        <v>292.90120000000002</v>
      </c>
      <c r="CM39" s="282">
        <v>7616.5493000000097</v>
      </c>
      <c r="CN39" s="282">
        <v>2342.99260000001</v>
      </c>
      <c r="CO39" s="282">
        <v>1244.4233999999999</v>
      </c>
      <c r="CP39" s="282">
        <v>828.30520000000001</v>
      </c>
      <c r="CQ39" s="282">
        <v>3423.1732000000002</v>
      </c>
      <c r="CR39" s="282">
        <v>745.51220000000001</v>
      </c>
      <c r="CS39" s="282">
        <v>3163.8204999999998</v>
      </c>
      <c r="CT39" s="282">
        <v>539.21079999999995</v>
      </c>
      <c r="CU39" s="282">
        <v>965.66200000000094</v>
      </c>
      <c r="CV39" s="282">
        <v>333.48750000000001</v>
      </c>
      <c r="CW39" s="282">
        <v>3842.8793999999998</v>
      </c>
      <c r="CX39" s="282">
        <v>751.1155</v>
      </c>
      <c r="CY39" s="282">
        <v>2184.0850999999998</v>
      </c>
      <c r="CZ39" s="282">
        <v>153.85059999999999</v>
      </c>
      <c r="DA39" s="282">
        <v>442.71480000000003</v>
      </c>
      <c r="DB39" s="282">
        <v>154.49</v>
      </c>
      <c r="DC39" s="282">
        <v>13700.4352</v>
      </c>
      <c r="DD39" s="282">
        <v>1461.9235000000001</v>
      </c>
      <c r="DE39" s="282">
        <v>6445.7061999999996</v>
      </c>
      <c r="DF39" s="282">
        <v>1427.5099</v>
      </c>
      <c r="DG39" s="282">
        <v>2893.3217</v>
      </c>
      <c r="DH39" s="282">
        <v>4515.2367000000004</v>
      </c>
      <c r="DI39" s="282">
        <v>1865.6733999999999</v>
      </c>
      <c r="DJ39" s="282">
        <v>1449.2891</v>
      </c>
      <c r="DK39" s="282">
        <v>4027.8982999999998</v>
      </c>
      <c r="DL39" s="282">
        <v>2042.4115999999999</v>
      </c>
      <c r="DM39" s="282">
        <v>5663.0411999999997</v>
      </c>
      <c r="DN39" s="282">
        <v>2271.8512999999998</v>
      </c>
      <c r="DO39" s="282">
        <v>7916.3402999999998</v>
      </c>
      <c r="DP39" s="282">
        <v>643.34460000000001</v>
      </c>
      <c r="DQ39" s="282"/>
      <c r="DR39" s="282"/>
      <c r="DS39" s="282"/>
      <c r="DT39" s="282"/>
      <c r="DU39" s="282">
        <v>16.776</v>
      </c>
      <c r="DV39" s="282">
        <v>4.2137000000000002</v>
      </c>
      <c r="DW39" s="282"/>
      <c r="DX39" s="282"/>
      <c r="DY39" s="282">
        <v>876.39890000000003</v>
      </c>
      <c r="DZ39" s="282">
        <v>65.311800000000005</v>
      </c>
      <c r="EA39" s="282"/>
      <c r="EB39" s="282"/>
      <c r="EC39" s="282">
        <v>686.5172</v>
      </c>
      <c r="ED39" s="282">
        <v>156.5292</v>
      </c>
      <c r="EE39" s="282">
        <v>455.96010000000001</v>
      </c>
      <c r="EF39" s="282">
        <v>189.1576</v>
      </c>
      <c r="EG39" s="282">
        <v>1788.0816</v>
      </c>
      <c r="EH39" s="282">
        <v>1182.443</v>
      </c>
      <c r="EI39" s="282">
        <v>658.09640000000002</v>
      </c>
      <c r="EJ39" s="282">
        <v>95.546899999999994</v>
      </c>
      <c r="EK39" s="282">
        <v>359.59199999999998</v>
      </c>
      <c r="EL39" s="282">
        <v>0</v>
      </c>
      <c r="EM39" s="282">
        <v>3698.3006999999998</v>
      </c>
      <c r="EN39" s="282">
        <v>726.82820000000004</v>
      </c>
      <c r="EO39" s="282">
        <v>849.44029999999998</v>
      </c>
      <c r="EP39" s="282">
        <v>553.06659999999999</v>
      </c>
      <c r="EQ39" s="282">
        <v>1000.7692</v>
      </c>
      <c r="ER39" s="282">
        <v>0</v>
      </c>
      <c r="ES39" s="282"/>
      <c r="ET39" s="282"/>
      <c r="EU39" s="282">
        <v>169.04859999999999</v>
      </c>
      <c r="EV39" s="282">
        <v>35.636600000000001</v>
      </c>
      <c r="EW39" s="282"/>
      <c r="EX39" s="282"/>
      <c r="EY39" s="282">
        <v>21.9023</v>
      </c>
      <c r="EZ39" s="282">
        <v>158.05959999999999</v>
      </c>
      <c r="FA39" s="282">
        <v>302.77629999999999</v>
      </c>
      <c r="FB39" s="282">
        <v>245.97980000000001</v>
      </c>
      <c r="FC39" s="282">
        <v>1203.1569</v>
      </c>
      <c r="FD39" s="282">
        <v>304.96190000000001</v>
      </c>
      <c r="FE39" s="282">
        <v>154.5675</v>
      </c>
      <c r="FF39" s="282">
        <v>162.76159999999999</v>
      </c>
    </row>
    <row r="40" spans="1:162" x14ac:dyDescent="0.2">
      <c r="A40" s="276">
        <v>40</v>
      </c>
      <c r="D40" s="272">
        <v>45280.6875</v>
      </c>
      <c r="E40" s="282">
        <v>7203.0011000000004</v>
      </c>
      <c r="F40" s="282">
        <v>4699.2296999999999</v>
      </c>
      <c r="G40" s="282">
        <v>180.8314</v>
      </c>
      <c r="H40" s="282">
        <v>235.10130000000001</v>
      </c>
      <c r="I40" s="282">
        <v>2535.0745000000002</v>
      </c>
      <c r="J40" s="282">
        <v>0</v>
      </c>
      <c r="K40" s="282">
        <v>2789.5927999999999</v>
      </c>
      <c r="L40" s="282">
        <v>1238.4345000000001</v>
      </c>
      <c r="M40" s="282">
        <v>22003.070199999998</v>
      </c>
      <c r="N40" s="282">
        <v>5691.9816000000001</v>
      </c>
      <c r="O40" s="282"/>
      <c r="P40" s="282"/>
      <c r="Q40" s="282">
        <v>107.6309</v>
      </c>
      <c r="R40" s="282">
        <v>6.9621000000000004</v>
      </c>
      <c r="S40" s="282">
        <v>89.226699999999994</v>
      </c>
      <c r="T40" s="282">
        <v>52.023899999999998</v>
      </c>
      <c r="U40" s="282">
        <v>1361.91839999996</v>
      </c>
      <c r="V40" s="282">
        <v>388.33609999976301</v>
      </c>
      <c r="W40" s="282">
        <v>19418.247499987101</v>
      </c>
      <c r="X40" s="282">
        <v>7651.2077000011795</v>
      </c>
      <c r="Y40" s="282">
        <v>3098.5635000012999</v>
      </c>
      <c r="Z40" s="282">
        <v>1217.56009999917</v>
      </c>
      <c r="AA40" s="282">
        <v>14164.907066670599</v>
      </c>
      <c r="AB40" s="282">
        <v>4580.1119666650002</v>
      </c>
      <c r="AC40" s="282">
        <v>14079.4044999993</v>
      </c>
      <c r="AD40" s="282">
        <v>2864.3801000004401</v>
      </c>
      <c r="AE40" s="282">
        <v>12177.589899995301</v>
      </c>
      <c r="AF40" s="282">
        <v>5255.0185000013098</v>
      </c>
      <c r="AG40" s="282">
        <v>41023.808999993002</v>
      </c>
      <c r="AH40" s="282">
        <v>9016.5865999924899</v>
      </c>
      <c r="AI40" s="282">
        <v>16051.8043000006</v>
      </c>
      <c r="AJ40" s="282">
        <v>3848.2155999985598</v>
      </c>
      <c r="AK40" s="282">
        <v>6370.7170999990803</v>
      </c>
      <c r="AL40" s="282">
        <v>1168.3017999998699</v>
      </c>
      <c r="AM40" s="282">
        <v>6466.1745999975901</v>
      </c>
      <c r="AN40" s="282">
        <v>3043.6741999987798</v>
      </c>
      <c r="AO40" s="282">
        <v>15514.9101999958</v>
      </c>
      <c r="AP40" s="282">
        <v>4021.9409999999398</v>
      </c>
      <c r="AQ40" s="282">
        <v>4556.0845000004001</v>
      </c>
      <c r="AR40" s="282">
        <v>4388.5147999975698</v>
      </c>
      <c r="AS40" s="282">
        <v>33671.458000018902</v>
      </c>
      <c r="AT40" s="282">
        <v>8902.1575000023095</v>
      </c>
      <c r="AU40" s="282">
        <v>21031.800799995701</v>
      </c>
      <c r="AV40" s="282">
        <v>4569.6251999959304</v>
      </c>
      <c r="AW40" s="282">
        <v>1173.13240000012</v>
      </c>
      <c r="AX40" s="282">
        <v>507.87069999973602</v>
      </c>
      <c r="AY40" s="282">
        <v>811.54299999972898</v>
      </c>
      <c r="AZ40" s="282">
        <v>74.600500000029697</v>
      </c>
      <c r="BA40" s="282">
        <v>9274.8447999955697</v>
      </c>
      <c r="BB40" s="282">
        <v>4450.5774000005003</v>
      </c>
      <c r="BC40" s="282">
        <v>3005.43539999831</v>
      </c>
      <c r="BD40" s="282">
        <v>1962.6282999991599</v>
      </c>
      <c r="BE40" s="282">
        <v>6427.6062000026104</v>
      </c>
      <c r="BF40" s="282">
        <v>2151.6772999988698</v>
      </c>
      <c r="BG40" s="282">
        <v>25945.9952999995</v>
      </c>
      <c r="BH40" s="282">
        <v>7722.2049999970804</v>
      </c>
      <c r="BI40" s="282">
        <v>13979.719699994101</v>
      </c>
      <c r="BJ40" s="282">
        <v>3614.03139999933</v>
      </c>
      <c r="BK40" s="282">
        <v>8911.9615999995003</v>
      </c>
      <c r="BL40" s="282">
        <v>2470.4399999992702</v>
      </c>
      <c r="BM40" s="282">
        <v>3883.8968000004402</v>
      </c>
      <c r="BN40" s="282">
        <v>1223.0805999990801</v>
      </c>
      <c r="BO40" s="282">
        <v>11579.117700006</v>
      </c>
      <c r="BP40" s="282">
        <v>5713.2262000021801</v>
      </c>
      <c r="BQ40" s="282">
        <v>1286.6976999999999</v>
      </c>
      <c r="BR40" s="282">
        <v>403.56400000000002</v>
      </c>
      <c r="BS40" s="282">
        <v>7401.924</v>
      </c>
      <c r="BT40" s="282">
        <v>1749.3009999999999</v>
      </c>
      <c r="BU40" s="282">
        <v>9824.3186999999998</v>
      </c>
      <c r="BV40" s="282">
        <v>2814.6048000000001</v>
      </c>
      <c r="BW40" s="282">
        <v>16028.1901</v>
      </c>
      <c r="BX40" s="282">
        <v>5762.6450000000004</v>
      </c>
      <c r="BY40" s="282">
        <v>4812.7262000000001</v>
      </c>
      <c r="BZ40" s="282">
        <v>1217.1321</v>
      </c>
      <c r="CA40" s="282">
        <v>139.35130000000001</v>
      </c>
      <c r="CB40" s="282">
        <v>92.296799999999905</v>
      </c>
      <c r="CC40" s="282">
        <v>9333.9776000000002</v>
      </c>
      <c r="CD40" s="282">
        <v>4193.9771000000101</v>
      </c>
      <c r="CE40" s="282">
        <v>13877.7495</v>
      </c>
      <c r="CF40" s="282">
        <v>2511.7469999999998</v>
      </c>
      <c r="CG40" s="282">
        <v>22479.847900000001</v>
      </c>
      <c r="CH40" s="282">
        <v>6918.1450000000004</v>
      </c>
      <c r="CI40" s="282">
        <v>5018.6107000000002</v>
      </c>
      <c r="CJ40" s="282">
        <v>1288.9911</v>
      </c>
      <c r="CK40" s="282">
        <v>202.77019999999999</v>
      </c>
      <c r="CL40" s="282">
        <v>292.90620000000001</v>
      </c>
      <c r="CM40" s="282">
        <v>7616.6278000000002</v>
      </c>
      <c r="CN40" s="282">
        <v>2343.02360000001</v>
      </c>
      <c r="CO40" s="282">
        <v>1244.4233999999999</v>
      </c>
      <c r="CP40" s="282">
        <v>828.30520000000001</v>
      </c>
      <c r="CQ40" s="282">
        <v>3423.3225000000002</v>
      </c>
      <c r="CR40" s="282">
        <v>745.53639999999996</v>
      </c>
      <c r="CS40" s="282">
        <v>3163.8204999999998</v>
      </c>
      <c r="CT40" s="282">
        <v>539.21079999999995</v>
      </c>
      <c r="CU40" s="282">
        <v>965.66290000000095</v>
      </c>
      <c r="CV40" s="282">
        <v>333.49239999999998</v>
      </c>
      <c r="CW40" s="282">
        <v>3843.0119</v>
      </c>
      <c r="CX40" s="282">
        <v>751.12819999999999</v>
      </c>
      <c r="CY40" s="282">
        <v>2184.2091999999998</v>
      </c>
      <c r="CZ40" s="282">
        <v>153.85470000000001</v>
      </c>
      <c r="DA40" s="282">
        <v>442.73090000000002</v>
      </c>
      <c r="DB40" s="282">
        <v>154.49180000000001</v>
      </c>
      <c r="DC40" s="282">
        <v>13700.5795</v>
      </c>
      <c r="DD40" s="282">
        <v>1461.9383</v>
      </c>
      <c r="DE40" s="282">
        <v>6445.7241999999997</v>
      </c>
      <c r="DF40" s="282">
        <v>1427.5119</v>
      </c>
      <c r="DG40" s="282">
        <v>2893.4049</v>
      </c>
      <c r="DH40" s="282">
        <v>4515.2844999999998</v>
      </c>
      <c r="DI40" s="282">
        <v>1865.7361000000001</v>
      </c>
      <c r="DJ40" s="282">
        <v>1449.3242</v>
      </c>
      <c r="DK40" s="282">
        <v>4027.9494</v>
      </c>
      <c r="DL40" s="282">
        <v>2042.4160999999999</v>
      </c>
      <c r="DM40" s="282">
        <v>5663.1742000000004</v>
      </c>
      <c r="DN40" s="282">
        <v>2271.8775999999998</v>
      </c>
      <c r="DO40" s="282">
        <v>7916.5810000000001</v>
      </c>
      <c r="DP40" s="282">
        <v>643.35199999999998</v>
      </c>
      <c r="DQ40" s="282"/>
      <c r="DR40" s="282"/>
      <c r="DS40" s="282"/>
      <c r="DT40" s="282"/>
      <c r="DU40" s="282">
        <v>16.776</v>
      </c>
      <c r="DV40" s="282">
        <v>4.2137000000000002</v>
      </c>
      <c r="DW40" s="282"/>
      <c r="DX40" s="282"/>
      <c r="DY40" s="282">
        <v>876.48159999999996</v>
      </c>
      <c r="DZ40" s="282">
        <v>65.312899999999999</v>
      </c>
      <c r="EA40" s="282"/>
      <c r="EB40" s="282"/>
      <c r="EC40" s="282">
        <v>686.54769999999996</v>
      </c>
      <c r="ED40" s="282">
        <v>156.53469999999999</v>
      </c>
      <c r="EE40" s="282">
        <v>456.00069999999999</v>
      </c>
      <c r="EF40" s="282">
        <v>189.16579999999999</v>
      </c>
      <c r="EG40" s="282">
        <v>1788.0816</v>
      </c>
      <c r="EH40" s="282">
        <v>1182.443</v>
      </c>
      <c r="EI40" s="282">
        <v>658.09640000000002</v>
      </c>
      <c r="EJ40" s="282">
        <v>95.546899999999994</v>
      </c>
      <c r="EK40" s="282">
        <v>359.59199999999998</v>
      </c>
      <c r="EL40" s="282">
        <v>0</v>
      </c>
      <c r="EM40" s="282">
        <v>3698.3006999999998</v>
      </c>
      <c r="EN40" s="282">
        <v>726.82820000000004</v>
      </c>
      <c r="EO40" s="282">
        <v>849.44029999999998</v>
      </c>
      <c r="EP40" s="282">
        <v>553.06659999999999</v>
      </c>
      <c r="EQ40" s="282">
        <v>1000.8339999999999</v>
      </c>
      <c r="ER40" s="282">
        <v>0</v>
      </c>
      <c r="ES40" s="282"/>
      <c r="ET40" s="282"/>
      <c r="EU40" s="282">
        <v>169.13079999999999</v>
      </c>
      <c r="EV40" s="282">
        <v>35.647500000000001</v>
      </c>
      <c r="EW40" s="282"/>
      <c r="EX40" s="282"/>
      <c r="EY40" s="282">
        <v>21.9023</v>
      </c>
      <c r="EZ40" s="282">
        <v>158.05959999999999</v>
      </c>
      <c r="FA40" s="282">
        <v>302.81909999999999</v>
      </c>
      <c r="FB40" s="282">
        <v>246.0067</v>
      </c>
      <c r="FC40" s="282">
        <v>1203.1714999999999</v>
      </c>
      <c r="FD40" s="282">
        <v>304.96359999999999</v>
      </c>
      <c r="FE40" s="282">
        <v>154.57849999999999</v>
      </c>
      <c r="FF40" s="282">
        <v>162.7628</v>
      </c>
    </row>
    <row r="41" spans="1:162" x14ac:dyDescent="0.2">
      <c r="A41" s="276">
        <v>41</v>
      </c>
      <c r="D41" s="272">
        <v>45280.708333333336</v>
      </c>
      <c r="E41" s="282">
        <v>7203.0384999999997</v>
      </c>
      <c r="F41" s="282">
        <v>4699.2383</v>
      </c>
      <c r="G41" s="282">
        <v>180.8314</v>
      </c>
      <c r="H41" s="282">
        <v>235.10130000000001</v>
      </c>
      <c r="I41" s="282">
        <v>2535.2997999999998</v>
      </c>
      <c r="J41" s="282">
        <v>0</v>
      </c>
      <c r="K41" s="282">
        <v>2789.6529999999998</v>
      </c>
      <c r="L41" s="282">
        <v>1238.4417000000001</v>
      </c>
      <c r="M41" s="282">
        <v>22003.244999999999</v>
      </c>
      <c r="N41" s="282">
        <v>5692.0030999999999</v>
      </c>
      <c r="O41" s="282"/>
      <c r="P41" s="282"/>
      <c r="Q41" s="282">
        <v>107.6309</v>
      </c>
      <c r="R41" s="282">
        <v>6.9621000000000004</v>
      </c>
      <c r="S41" s="282">
        <v>89.226699999999994</v>
      </c>
      <c r="T41" s="282">
        <v>52.023899999999998</v>
      </c>
      <c r="U41" s="282">
        <v>1362.08879999996</v>
      </c>
      <c r="V41" s="282">
        <v>388.35669999976301</v>
      </c>
      <c r="W41" s="282">
        <v>19418.392499987101</v>
      </c>
      <c r="X41" s="282">
        <v>7651.2326000011799</v>
      </c>
      <c r="Y41" s="282">
        <v>3098.6851000012998</v>
      </c>
      <c r="Z41" s="282">
        <v>1217.6058999991701</v>
      </c>
      <c r="AA41" s="282">
        <v>14164.984266670601</v>
      </c>
      <c r="AB41" s="282">
        <v>4580.1456333316601</v>
      </c>
      <c r="AC41" s="282">
        <v>14079.601699999301</v>
      </c>
      <c r="AD41" s="282">
        <v>2864.3977000004402</v>
      </c>
      <c r="AE41" s="282">
        <v>12177.664699995301</v>
      </c>
      <c r="AF41" s="282">
        <v>5255.0236000013101</v>
      </c>
      <c r="AG41" s="282">
        <v>41023.994399992996</v>
      </c>
      <c r="AH41" s="282">
        <v>9016.6084999924897</v>
      </c>
      <c r="AI41" s="282">
        <v>16051.924000000599</v>
      </c>
      <c r="AJ41" s="282">
        <v>3848.2277999985599</v>
      </c>
      <c r="AK41" s="282">
        <v>6370.8442999990802</v>
      </c>
      <c r="AL41" s="282">
        <v>1168.3101999998701</v>
      </c>
      <c r="AM41" s="282">
        <v>6466.1892999975898</v>
      </c>
      <c r="AN41" s="282">
        <v>3043.6770999987798</v>
      </c>
      <c r="AO41" s="282">
        <v>15515.042099995801</v>
      </c>
      <c r="AP41" s="282">
        <v>4021.9535999999398</v>
      </c>
      <c r="AQ41" s="282">
        <v>4556.1240000004</v>
      </c>
      <c r="AR41" s="282">
        <v>4388.5460999975703</v>
      </c>
      <c r="AS41" s="282">
        <v>33671.776200018903</v>
      </c>
      <c r="AT41" s="282">
        <v>8902.1915000023091</v>
      </c>
      <c r="AU41" s="282">
        <v>21031.800799995701</v>
      </c>
      <c r="AV41" s="282">
        <v>4569.6251999959304</v>
      </c>
      <c r="AW41" s="282">
        <v>1173.3094000001199</v>
      </c>
      <c r="AX41" s="282">
        <v>507.89629999973602</v>
      </c>
      <c r="AY41" s="282">
        <v>811.59139999972899</v>
      </c>
      <c r="AZ41" s="282">
        <v>74.603400000029694</v>
      </c>
      <c r="BA41" s="282">
        <v>9274.9344999955701</v>
      </c>
      <c r="BB41" s="282">
        <v>4450.6041000004998</v>
      </c>
      <c r="BC41" s="282">
        <v>3005.5220999983098</v>
      </c>
      <c r="BD41" s="282">
        <v>1962.66249999916</v>
      </c>
      <c r="BE41" s="282">
        <v>6427.6767000026102</v>
      </c>
      <c r="BF41" s="282">
        <v>2151.6867999988699</v>
      </c>
      <c r="BG41" s="282">
        <v>25946.118399999501</v>
      </c>
      <c r="BH41" s="282">
        <v>7722.2155999970801</v>
      </c>
      <c r="BI41" s="282">
        <v>13979.7984999941</v>
      </c>
      <c r="BJ41" s="282">
        <v>3614.0407999993299</v>
      </c>
      <c r="BK41" s="282">
        <v>8912.0372999994997</v>
      </c>
      <c r="BL41" s="282">
        <v>2470.4523999992698</v>
      </c>
      <c r="BM41" s="282">
        <v>3883.9600000004398</v>
      </c>
      <c r="BN41" s="282">
        <v>1223.0857999990801</v>
      </c>
      <c r="BO41" s="282">
        <v>11579.229800006</v>
      </c>
      <c r="BP41" s="282">
        <v>5713.2432000021799</v>
      </c>
      <c r="BQ41" s="282">
        <v>1286.7054000000001</v>
      </c>
      <c r="BR41" s="282">
        <v>403.56490000000002</v>
      </c>
      <c r="BS41" s="282">
        <v>7402.0523999999996</v>
      </c>
      <c r="BT41" s="282">
        <v>1749.316</v>
      </c>
      <c r="BU41" s="282">
        <v>9824.4974999999995</v>
      </c>
      <c r="BV41" s="282">
        <v>2814.6302000000001</v>
      </c>
      <c r="BW41" s="282">
        <v>16028.2441</v>
      </c>
      <c r="BX41" s="282">
        <v>5762.6503000000002</v>
      </c>
      <c r="BY41" s="282">
        <v>4812.8707000000004</v>
      </c>
      <c r="BZ41" s="282">
        <v>1217.1509000000001</v>
      </c>
      <c r="CA41" s="282">
        <v>139.35169999999999</v>
      </c>
      <c r="CB41" s="282">
        <v>92.297099999999901</v>
      </c>
      <c r="CC41" s="282">
        <v>9334.0139999999992</v>
      </c>
      <c r="CD41" s="282">
        <v>4193.9888000000101</v>
      </c>
      <c r="CE41" s="282">
        <v>13877.8748</v>
      </c>
      <c r="CF41" s="282">
        <v>2511.7577999999999</v>
      </c>
      <c r="CG41" s="282">
        <v>22480.048699999999</v>
      </c>
      <c r="CH41" s="282">
        <v>6918.1710999999996</v>
      </c>
      <c r="CI41" s="282">
        <v>5018.6107000000002</v>
      </c>
      <c r="CJ41" s="282">
        <v>1288.9911</v>
      </c>
      <c r="CK41" s="282">
        <v>202.78049999999999</v>
      </c>
      <c r="CL41" s="282">
        <v>292.91210000000001</v>
      </c>
      <c r="CM41" s="282">
        <v>7616.7061000000003</v>
      </c>
      <c r="CN41" s="282">
        <v>2343.0550000000098</v>
      </c>
      <c r="CO41" s="282">
        <v>1244.4233999999999</v>
      </c>
      <c r="CP41" s="282">
        <v>828.30520000000001</v>
      </c>
      <c r="CQ41" s="282">
        <v>3423.4805000000001</v>
      </c>
      <c r="CR41" s="282">
        <v>745.56110000000001</v>
      </c>
      <c r="CS41" s="282">
        <v>3163.8204999999998</v>
      </c>
      <c r="CT41" s="282">
        <v>539.21079999999995</v>
      </c>
      <c r="CU41" s="282">
        <v>965.66380000000095</v>
      </c>
      <c r="CV41" s="282">
        <v>333.4975</v>
      </c>
      <c r="CW41" s="282">
        <v>3843.1388999999999</v>
      </c>
      <c r="CX41" s="282">
        <v>751.1395</v>
      </c>
      <c r="CY41" s="282">
        <v>2184.3308000000002</v>
      </c>
      <c r="CZ41" s="282">
        <v>153.86009999999999</v>
      </c>
      <c r="DA41" s="282">
        <v>442.74689999999998</v>
      </c>
      <c r="DB41" s="282">
        <v>154.49340000000001</v>
      </c>
      <c r="DC41" s="282">
        <v>13700.7273</v>
      </c>
      <c r="DD41" s="282">
        <v>1461.9534000000001</v>
      </c>
      <c r="DE41" s="282">
        <v>6445.7385999999997</v>
      </c>
      <c r="DF41" s="282">
        <v>1427.5132000000001</v>
      </c>
      <c r="DG41" s="282">
        <v>2893.4922000000001</v>
      </c>
      <c r="DH41" s="282">
        <v>4515.3337000000001</v>
      </c>
      <c r="DI41" s="282">
        <v>1865.7991</v>
      </c>
      <c r="DJ41" s="282">
        <v>1449.3596</v>
      </c>
      <c r="DK41" s="282">
        <v>4028.0052000000001</v>
      </c>
      <c r="DL41" s="282">
        <v>2042.4209000000001</v>
      </c>
      <c r="DM41" s="282">
        <v>5663.2968000000001</v>
      </c>
      <c r="DN41" s="282">
        <v>2271.8995</v>
      </c>
      <c r="DO41" s="282">
        <v>7916.8275999999996</v>
      </c>
      <c r="DP41" s="282">
        <v>643.36019999999996</v>
      </c>
      <c r="DQ41" s="282"/>
      <c r="DR41" s="282"/>
      <c r="DS41" s="282"/>
      <c r="DT41" s="282"/>
      <c r="DU41" s="282">
        <v>16.776</v>
      </c>
      <c r="DV41" s="282">
        <v>4.2137000000000002</v>
      </c>
      <c r="DW41" s="282"/>
      <c r="DX41" s="282"/>
      <c r="DY41" s="282">
        <v>876.56380000000001</v>
      </c>
      <c r="DZ41" s="282">
        <v>65.314099999999996</v>
      </c>
      <c r="EA41" s="282"/>
      <c r="EB41" s="282"/>
      <c r="EC41" s="282">
        <v>686.57809999999995</v>
      </c>
      <c r="ED41" s="282">
        <v>156.5411</v>
      </c>
      <c r="EE41" s="282">
        <v>456.04340000000002</v>
      </c>
      <c r="EF41" s="282">
        <v>189.17410000000001</v>
      </c>
      <c r="EG41" s="282">
        <v>1788.0816</v>
      </c>
      <c r="EH41" s="282">
        <v>1182.443</v>
      </c>
      <c r="EI41" s="282">
        <v>658.09640000000002</v>
      </c>
      <c r="EJ41" s="282">
        <v>95.546899999999994</v>
      </c>
      <c r="EK41" s="282">
        <v>359.59199999999998</v>
      </c>
      <c r="EL41" s="282">
        <v>0</v>
      </c>
      <c r="EM41" s="282">
        <v>3698.3006999999998</v>
      </c>
      <c r="EN41" s="282">
        <v>726.82820000000004</v>
      </c>
      <c r="EO41" s="282">
        <v>849.44029999999998</v>
      </c>
      <c r="EP41" s="282">
        <v>553.06659999999999</v>
      </c>
      <c r="EQ41" s="282">
        <v>1000.8984</v>
      </c>
      <c r="ER41" s="282">
        <v>0</v>
      </c>
      <c r="ES41" s="282"/>
      <c r="ET41" s="282"/>
      <c r="EU41" s="282">
        <v>169.21340000000001</v>
      </c>
      <c r="EV41" s="282">
        <v>35.658499999999997</v>
      </c>
      <c r="EW41" s="282"/>
      <c r="EX41" s="282"/>
      <c r="EY41" s="282">
        <v>21.9023</v>
      </c>
      <c r="EZ41" s="282">
        <v>158.05959999999999</v>
      </c>
      <c r="FA41" s="282">
        <v>302.85829999999999</v>
      </c>
      <c r="FB41" s="282">
        <v>246.03270000000001</v>
      </c>
      <c r="FC41" s="282">
        <v>1203.1865</v>
      </c>
      <c r="FD41" s="282">
        <v>304.96510000000001</v>
      </c>
      <c r="FE41" s="282">
        <v>154.58959999999999</v>
      </c>
      <c r="FF41" s="282">
        <v>162.7637</v>
      </c>
    </row>
    <row r="42" spans="1:162" x14ac:dyDescent="0.2">
      <c r="A42" s="276">
        <v>42</v>
      </c>
      <c r="D42" s="272">
        <v>45280.729166666664</v>
      </c>
      <c r="E42" s="282">
        <v>7203.0998</v>
      </c>
      <c r="F42" s="282">
        <v>4699.2784000000001</v>
      </c>
      <c r="G42" s="282">
        <v>180.8314</v>
      </c>
      <c r="H42" s="282">
        <v>235.10130000000001</v>
      </c>
      <c r="I42" s="282">
        <v>2535.5216</v>
      </c>
      <c r="J42" s="282">
        <v>0</v>
      </c>
      <c r="K42" s="282">
        <v>2789.7145999999998</v>
      </c>
      <c r="L42" s="282">
        <v>1238.4487999999999</v>
      </c>
      <c r="M42" s="282">
        <v>22003.4238</v>
      </c>
      <c r="N42" s="282">
        <v>5692.0228999999999</v>
      </c>
      <c r="O42" s="282"/>
      <c r="P42" s="282"/>
      <c r="Q42" s="282">
        <v>107.6309</v>
      </c>
      <c r="R42" s="282">
        <v>6.9621000000000004</v>
      </c>
      <c r="S42" s="282">
        <v>89.226699999999994</v>
      </c>
      <c r="T42" s="282">
        <v>52.023899999999998</v>
      </c>
      <c r="U42" s="282">
        <v>1362.2592999999599</v>
      </c>
      <c r="V42" s="282">
        <v>388.37669999976299</v>
      </c>
      <c r="W42" s="282">
        <v>19418.544899987101</v>
      </c>
      <c r="X42" s="282">
        <v>7651.2569000011799</v>
      </c>
      <c r="Y42" s="282">
        <v>3098.7065000012999</v>
      </c>
      <c r="Z42" s="282">
        <v>1217.61089999917</v>
      </c>
      <c r="AA42" s="282">
        <v>14165.0656666706</v>
      </c>
      <c r="AB42" s="282">
        <v>4580.1852999983303</v>
      </c>
      <c r="AC42" s="282">
        <v>14079.798899999299</v>
      </c>
      <c r="AD42" s="282">
        <v>2864.41470000044</v>
      </c>
      <c r="AE42" s="282">
        <v>12177.7777999953</v>
      </c>
      <c r="AF42" s="282">
        <v>5255.0471000013104</v>
      </c>
      <c r="AG42" s="282">
        <v>41024.186399992999</v>
      </c>
      <c r="AH42" s="282">
        <v>9016.6298999924893</v>
      </c>
      <c r="AI42" s="282">
        <v>16052.047500000601</v>
      </c>
      <c r="AJ42" s="282">
        <v>3848.2398999985598</v>
      </c>
      <c r="AK42" s="282">
        <v>6370.9743999990897</v>
      </c>
      <c r="AL42" s="282">
        <v>1168.31849999987</v>
      </c>
      <c r="AM42" s="282">
        <v>6466.32289999759</v>
      </c>
      <c r="AN42" s="282">
        <v>3043.72439999878</v>
      </c>
      <c r="AO42" s="282">
        <v>15515.1809999958</v>
      </c>
      <c r="AP42" s="282">
        <v>4021.9663999999402</v>
      </c>
      <c r="AQ42" s="282">
        <v>4556.1628000004002</v>
      </c>
      <c r="AR42" s="282">
        <v>4388.5752999975703</v>
      </c>
      <c r="AS42" s="282">
        <v>33672.103100018903</v>
      </c>
      <c r="AT42" s="282">
        <v>8902.2255000023106</v>
      </c>
      <c r="AU42" s="282">
        <v>21031.800799995701</v>
      </c>
      <c r="AV42" s="282">
        <v>4569.6251999959304</v>
      </c>
      <c r="AW42" s="282">
        <v>1173.4860000001199</v>
      </c>
      <c r="AX42" s="282">
        <v>507.92109999973599</v>
      </c>
      <c r="AY42" s="282">
        <v>811.64019999972902</v>
      </c>
      <c r="AZ42" s="282">
        <v>74.606500000029698</v>
      </c>
      <c r="BA42" s="282">
        <v>9274.9930999955704</v>
      </c>
      <c r="BB42" s="282">
        <v>4450.6131000004998</v>
      </c>
      <c r="BC42" s="282">
        <v>3005.6081999983098</v>
      </c>
      <c r="BD42" s="282">
        <v>1962.6962999991599</v>
      </c>
      <c r="BE42" s="282">
        <v>6427.7458000026099</v>
      </c>
      <c r="BF42" s="282">
        <v>2151.69539999888</v>
      </c>
      <c r="BG42" s="282">
        <v>25946.2380999995</v>
      </c>
      <c r="BH42" s="282">
        <v>7722.2260999970804</v>
      </c>
      <c r="BI42" s="282">
        <v>13979.877799994099</v>
      </c>
      <c r="BJ42" s="282">
        <v>3614.0498999993301</v>
      </c>
      <c r="BK42" s="282">
        <v>8912.1147999994992</v>
      </c>
      <c r="BL42" s="282">
        <v>2470.4648999992701</v>
      </c>
      <c r="BM42" s="282">
        <v>3884.02510000044</v>
      </c>
      <c r="BN42" s="282">
        <v>1223.0911999990799</v>
      </c>
      <c r="BO42" s="282">
        <v>11579.345400005999</v>
      </c>
      <c r="BP42" s="282">
        <v>5713.2604000021802</v>
      </c>
      <c r="BQ42" s="282">
        <v>1286.7130999999999</v>
      </c>
      <c r="BR42" s="282">
        <v>403.56569999999999</v>
      </c>
      <c r="BS42" s="282">
        <v>7402.1850999999997</v>
      </c>
      <c r="BT42" s="282">
        <v>1749.3308999999999</v>
      </c>
      <c r="BU42" s="282">
        <v>9824.6764999999996</v>
      </c>
      <c r="BV42" s="282">
        <v>2814.6550999999999</v>
      </c>
      <c r="BW42" s="282">
        <v>16028.2988</v>
      </c>
      <c r="BX42" s="282">
        <v>5762.6549999999997</v>
      </c>
      <c r="BY42" s="282">
        <v>4813.0151999999998</v>
      </c>
      <c r="BZ42" s="282">
        <v>1217.1686999999999</v>
      </c>
      <c r="CA42" s="282">
        <v>139.3528</v>
      </c>
      <c r="CB42" s="282">
        <v>92.2974999999999</v>
      </c>
      <c r="CC42" s="282">
        <v>9334.0527000000002</v>
      </c>
      <c r="CD42" s="282">
        <v>4194.00090000001</v>
      </c>
      <c r="CE42" s="282">
        <v>13878.0034</v>
      </c>
      <c r="CF42" s="282">
        <v>2511.7678000000001</v>
      </c>
      <c r="CG42" s="282">
        <v>22480.2497</v>
      </c>
      <c r="CH42" s="282">
        <v>6918.1971000000003</v>
      </c>
      <c r="CI42" s="282">
        <v>5018.6107000000002</v>
      </c>
      <c r="CJ42" s="282">
        <v>1288.9911</v>
      </c>
      <c r="CK42" s="282">
        <v>202.79069999999999</v>
      </c>
      <c r="CL42" s="282">
        <v>292.91629999999998</v>
      </c>
      <c r="CM42" s="282">
        <v>7616.7062000000096</v>
      </c>
      <c r="CN42" s="282">
        <v>2343.0550000000098</v>
      </c>
      <c r="CO42" s="282">
        <v>1244.4233999999999</v>
      </c>
      <c r="CP42" s="282">
        <v>828.30520000000001</v>
      </c>
      <c r="CQ42" s="282">
        <v>3423.6475</v>
      </c>
      <c r="CR42" s="282">
        <v>745.58479999999997</v>
      </c>
      <c r="CS42" s="282">
        <v>3163.8204999999998</v>
      </c>
      <c r="CT42" s="282">
        <v>539.21079999999995</v>
      </c>
      <c r="CU42" s="282">
        <v>965.66460000000097</v>
      </c>
      <c r="CV42" s="282">
        <v>333.5018</v>
      </c>
      <c r="CW42" s="282">
        <v>3843.2707</v>
      </c>
      <c r="CX42" s="282">
        <v>751.15030000000002</v>
      </c>
      <c r="CY42" s="282">
        <v>2184.4560999999999</v>
      </c>
      <c r="CZ42" s="282">
        <v>153.86320000000001</v>
      </c>
      <c r="DA42" s="282">
        <v>442.76280000000003</v>
      </c>
      <c r="DB42" s="282">
        <v>154.49520000000001</v>
      </c>
      <c r="DC42" s="282">
        <v>13700.8776</v>
      </c>
      <c r="DD42" s="282">
        <v>1461.9673</v>
      </c>
      <c r="DE42" s="282">
        <v>6445.7632000000003</v>
      </c>
      <c r="DF42" s="282">
        <v>1427.5146</v>
      </c>
      <c r="DG42" s="282">
        <v>2893.5873000000001</v>
      </c>
      <c r="DH42" s="282">
        <v>4515.3824000000004</v>
      </c>
      <c r="DI42" s="282">
        <v>1865.8126</v>
      </c>
      <c r="DJ42" s="282">
        <v>1449.3689999999999</v>
      </c>
      <c r="DK42" s="282">
        <v>4028.06</v>
      </c>
      <c r="DL42" s="282">
        <v>2042.4241999999999</v>
      </c>
      <c r="DM42" s="282">
        <v>5663.4214000000002</v>
      </c>
      <c r="DN42" s="282">
        <v>2271.9182999999998</v>
      </c>
      <c r="DO42" s="282">
        <v>7917.0982000000004</v>
      </c>
      <c r="DP42" s="282">
        <v>643.37530000000004</v>
      </c>
      <c r="DQ42" s="282"/>
      <c r="DR42" s="282"/>
      <c r="DS42" s="282"/>
      <c r="DT42" s="282"/>
      <c r="DU42" s="282">
        <v>16.776</v>
      </c>
      <c r="DV42" s="282">
        <v>4.2137000000000002</v>
      </c>
      <c r="DW42" s="282"/>
      <c r="DX42" s="282"/>
      <c r="DY42" s="282">
        <v>876.64790000000005</v>
      </c>
      <c r="DZ42" s="282">
        <v>65.3155</v>
      </c>
      <c r="EA42" s="282"/>
      <c r="EB42" s="282"/>
      <c r="EC42" s="282">
        <v>686.61019999999996</v>
      </c>
      <c r="ED42" s="282">
        <v>156.54669999999999</v>
      </c>
      <c r="EE42" s="282">
        <v>456.08789999999999</v>
      </c>
      <c r="EF42" s="282">
        <v>189.18289999999999</v>
      </c>
      <c r="EG42" s="282">
        <v>1788.0816</v>
      </c>
      <c r="EH42" s="282">
        <v>1182.443</v>
      </c>
      <c r="EI42" s="282">
        <v>658.09640000000002</v>
      </c>
      <c r="EJ42" s="282">
        <v>95.546899999999994</v>
      </c>
      <c r="EK42" s="282">
        <v>359.59199999999998</v>
      </c>
      <c r="EL42" s="282">
        <v>0</v>
      </c>
      <c r="EM42" s="282">
        <v>3698.3006999999998</v>
      </c>
      <c r="EN42" s="282">
        <v>726.82820000000004</v>
      </c>
      <c r="EO42" s="282">
        <v>849.44029999999998</v>
      </c>
      <c r="EP42" s="282">
        <v>553.06659999999999</v>
      </c>
      <c r="EQ42" s="282">
        <v>1000.9616</v>
      </c>
      <c r="ER42" s="282">
        <v>0</v>
      </c>
      <c r="ES42" s="282"/>
      <c r="ET42" s="282"/>
      <c r="EU42" s="282">
        <v>169.29740000000001</v>
      </c>
      <c r="EV42" s="282">
        <v>35.668900000000001</v>
      </c>
      <c r="EW42" s="282"/>
      <c r="EX42" s="282"/>
      <c r="EY42" s="282">
        <v>21.9023</v>
      </c>
      <c r="EZ42" s="282">
        <v>158.05959999999999</v>
      </c>
      <c r="FA42" s="282">
        <v>302.8947</v>
      </c>
      <c r="FB42" s="282">
        <v>246.05510000000001</v>
      </c>
      <c r="FC42" s="282">
        <v>1203.2016000000001</v>
      </c>
      <c r="FD42" s="282">
        <v>304.96660000000003</v>
      </c>
      <c r="FE42" s="282">
        <v>154.59979999999999</v>
      </c>
      <c r="FF42" s="282">
        <v>162.7647</v>
      </c>
    </row>
    <row r="43" spans="1:162" x14ac:dyDescent="0.2">
      <c r="A43" s="276">
        <v>43</v>
      </c>
      <c r="D43" s="272">
        <v>45280.75</v>
      </c>
      <c r="E43" s="282">
        <v>7203.2182000000003</v>
      </c>
      <c r="F43" s="282">
        <v>4699.3923999999997</v>
      </c>
      <c r="G43" s="282">
        <v>180.8314</v>
      </c>
      <c r="H43" s="282">
        <v>235.10130000000001</v>
      </c>
      <c r="I43" s="282">
        <v>2535.7406000000001</v>
      </c>
      <c r="J43" s="282">
        <v>0</v>
      </c>
      <c r="K43" s="282">
        <v>2789.7757000000001</v>
      </c>
      <c r="L43" s="282">
        <v>1238.4553000000001</v>
      </c>
      <c r="M43" s="282">
        <v>22003.603999999999</v>
      </c>
      <c r="N43" s="282">
        <v>5692.0419000000002</v>
      </c>
      <c r="O43" s="282"/>
      <c r="P43" s="282"/>
      <c r="Q43" s="282">
        <v>107.6309</v>
      </c>
      <c r="R43" s="282">
        <v>6.9621000000000004</v>
      </c>
      <c r="S43" s="282">
        <v>89.226699999999994</v>
      </c>
      <c r="T43" s="282">
        <v>52.023899999999998</v>
      </c>
      <c r="U43" s="282">
        <v>1362.43369999996</v>
      </c>
      <c r="V43" s="282">
        <v>388.39549999976299</v>
      </c>
      <c r="W43" s="282">
        <v>19418.700199987099</v>
      </c>
      <c r="X43" s="282">
        <v>7651.2805000011804</v>
      </c>
      <c r="Y43" s="282">
        <v>3098.72500000131</v>
      </c>
      <c r="Z43" s="282">
        <v>1217.61549999917</v>
      </c>
      <c r="AA43" s="282">
        <v>14165.147866670601</v>
      </c>
      <c r="AB43" s="282">
        <v>4580.2222333316604</v>
      </c>
      <c r="AC43" s="282">
        <v>14080.0053999993</v>
      </c>
      <c r="AD43" s="282">
        <v>2864.4315000004399</v>
      </c>
      <c r="AE43" s="282">
        <v>12177.889799995301</v>
      </c>
      <c r="AF43" s="282">
        <v>5255.0700000013103</v>
      </c>
      <c r="AG43" s="282">
        <v>41024.386699993003</v>
      </c>
      <c r="AH43" s="282">
        <v>9016.6508999924899</v>
      </c>
      <c r="AI43" s="282">
        <v>16052.175600000601</v>
      </c>
      <c r="AJ43" s="282">
        <v>3848.2519999985602</v>
      </c>
      <c r="AK43" s="282">
        <v>6371.1106999990898</v>
      </c>
      <c r="AL43" s="282">
        <v>1168.32659999987</v>
      </c>
      <c r="AM43" s="282">
        <v>6466.4637999975903</v>
      </c>
      <c r="AN43" s="282">
        <v>3043.77519999878</v>
      </c>
      <c r="AO43" s="282">
        <v>15515.326199995799</v>
      </c>
      <c r="AP43" s="282">
        <v>4021.97909999994</v>
      </c>
      <c r="AQ43" s="282">
        <v>4556.2021000003997</v>
      </c>
      <c r="AR43" s="282">
        <v>4388.6040999975703</v>
      </c>
      <c r="AS43" s="282">
        <v>33672.436300018897</v>
      </c>
      <c r="AT43" s="282">
        <v>8902.2587000023104</v>
      </c>
      <c r="AU43" s="282">
        <v>21031.800799995701</v>
      </c>
      <c r="AV43" s="282">
        <v>4569.6251999959304</v>
      </c>
      <c r="AW43" s="282">
        <v>1173.6674000001201</v>
      </c>
      <c r="AX43" s="282">
        <v>507.94499999973601</v>
      </c>
      <c r="AY43" s="282">
        <v>811.69099999973002</v>
      </c>
      <c r="AZ43" s="282">
        <v>74.609500000029698</v>
      </c>
      <c r="BA43" s="282">
        <v>9275.05359999557</v>
      </c>
      <c r="BB43" s="282">
        <v>4450.6219000005003</v>
      </c>
      <c r="BC43" s="282">
        <v>3005.6938999983099</v>
      </c>
      <c r="BD43" s="282">
        <v>1962.7281999991601</v>
      </c>
      <c r="BE43" s="282">
        <v>6427.8172000026098</v>
      </c>
      <c r="BF43" s="282">
        <v>2151.7029999988699</v>
      </c>
      <c r="BG43" s="282">
        <v>25946.353999999501</v>
      </c>
      <c r="BH43" s="282">
        <v>7722.2363999970803</v>
      </c>
      <c r="BI43" s="282">
        <v>13979.956799994099</v>
      </c>
      <c r="BJ43" s="282">
        <v>3614.0578999993299</v>
      </c>
      <c r="BK43" s="282">
        <v>8912.1912999995002</v>
      </c>
      <c r="BL43" s="282">
        <v>2470.47589999927</v>
      </c>
      <c r="BM43" s="282">
        <v>3884.0895000004398</v>
      </c>
      <c r="BN43" s="282">
        <v>1223.09599999908</v>
      </c>
      <c r="BO43" s="282">
        <v>11579.463900006</v>
      </c>
      <c r="BP43" s="282">
        <v>5713.2755000021798</v>
      </c>
      <c r="BQ43" s="282">
        <v>1286.7203</v>
      </c>
      <c r="BR43" s="282">
        <v>403.56650000000002</v>
      </c>
      <c r="BS43" s="282">
        <v>7402.3220000000001</v>
      </c>
      <c r="BT43" s="282">
        <v>1749.3453</v>
      </c>
      <c r="BU43" s="282">
        <v>9824.8572999999997</v>
      </c>
      <c r="BV43" s="282">
        <v>2814.6788000000001</v>
      </c>
      <c r="BW43" s="282">
        <v>16028.354600000001</v>
      </c>
      <c r="BX43" s="282">
        <v>5762.6596</v>
      </c>
      <c r="BY43" s="282">
        <v>4813.1601000000001</v>
      </c>
      <c r="BZ43" s="282">
        <v>1217.1858</v>
      </c>
      <c r="CA43" s="282">
        <v>139.35339999999999</v>
      </c>
      <c r="CB43" s="282">
        <v>92.297799999999896</v>
      </c>
      <c r="CC43" s="282">
        <v>9334.0910999999996</v>
      </c>
      <c r="CD43" s="282">
        <v>4194.0124000000096</v>
      </c>
      <c r="CE43" s="282">
        <v>13878.1284</v>
      </c>
      <c r="CF43" s="282">
        <v>2511.7795000000001</v>
      </c>
      <c r="CG43" s="282">
        <v>22480.4519</v>
      </c>
      <c r="CH43" s="282">
        <v>6918.2226000000001</v>
      </c>
      <c r="CI43" s="282">
        <v>5018.6107000000002</v>
      </c>
      <c r="CJ43" s="282">
        <v>1288.9911</v>
      </c>
      <c r="CK43" s="282">
        <v>202.80199999999999</v>
      </c>
      <c r="CL43" s="282">
        <v>292.91890000000001</v>
      </c>
      <c r="CM43" s="282">
        <v>7616.70640000001</v>
      </c>
      <c r="CN43" s="282">
        <v>2343.05510000001</v>
      </c>
      <c r="CO43" s="282">
        <v>1244.4233999999999</v>
      </c>
      <c r="CP43" s="282">
        <v>828.30520000000001</v>
      </c>
      <c r="CQ43" s="282">
        <v>3423.8244</v>
      </c>
      <c r="CR43" s="282">
        <v>745.60889999999995</v>
      </c>
      <c r="CS43" s="282">
        <v>3163.8204999999998</v>
      </c>
      <c r="CT43" s="282">
        <v>539.21079999999995</v>
      </c>
      <c r="CU43" s="282">
        <v>965.665400000001</v>
      </c>
      <c r="CV43" s="282">
        <v>333.505</v>
      </c>
      <c r="CW43" s="282">
        <v>3843.4011999999998</v>
      </c>
      <c r="CX43" s="282">
        <v>751.16070000000002</v>
      </c>
      <c r="CY43" s="282">
        <v>2184.5936000000002</v>
      </c>
      <c r="CZ43" s="282">
        <v>153.8683</v>
      </c>
      <c r="DA43" s="282">
        <v>442.77879999999999</v>
      </c>
      <c r="DB43" s="282">
        <v>154.49680000000001</v>
      </c>
      <c r="DC43" s="282">
        <v>13701.033600000001</v>
      </c>
      <c r="DD43" s="282">
        <v>1461.9803999999999</v>
      </c>
      <c r="DE43" s="282">
        <v>6445.7825000000003</v>
      </c>
      <c r="DF43" s="282">
        <v>1427.5159000000001</v>
      </c>
      <c r="DG43" s="282">
        <v>2893.6689000000001</v>
      </c>
      <c r="DH43" s="282">
        <v>4515.4278000000004</v>
      </c>
      <c r="DI43" s="282">
        <v>1865.8239000000001</v>
      </c>
      <c r="DJ43" s="282">
        <v>1449.377</v>
      </c>
      <c r="DK43" s="282">
        <v>4028.1120000000001</v>
      </c>
      <c r="DL43" s="282">
        <v>2042.4271000000001</v>
      </c>
      <c r="DM43" s="282">
        <v>5663.5406000000003</v>
      </c>
      <c r="DN43" s="282">
        <v>2271.9389000000001</v>
      </c>
      <c r="DO43" s="282">
        <v>7917.375</v>
      </c>
      <c r="DP43" s="282">
        <v>643.39</v>
      </c>
      <c r="DQ43" s="282"/>
      <c r="DR43" s="282"/>
      <c r="DS43" s="282"/>
      <c r="DT43" s="282"/>
      <c r="DU43" s="282">
        <v>16.776</v>
      </c>
      <c r="DV43" s="282">
        <v>4.2137000000000002</v>
      </c>
      <c r="DW43" s="282"/>
      <c r="DX43" s="282"/>
      <c r="DY43" s="282">
        <v>876.73090000000002</v>
      </c>
      <c r="DZ43" s="282">
        <v>65.317700000000002</v>
      </c>
      <c r="EA43" s="282"/>
      <c r="EB43" s="282"/>
      <c r="EC43" s="282">
        <v>686.64520000000005</v>
      </c>
      <c r="ED43" s="282">
        <v>156.55279999999999</v>
      </c>
      <c r="EE43" s="282">
        <v>456.1284</v>
      </c>
      <c r="EF43" s="282">
        <v>189.1908</v>
      </c>
      <c r="EG43" s="282">
        <v>1788.0816</v>
      </c>
      <c r="EH43" s="282">
        <v>1182.443</v>
      </c>
      <c r="EI43" s="282">
        <v>658.09640000000002</v>
      </c>
      <c r="EJ43" s="282">
        <v>95.546899999999994</v>
      </c>
      <c r="EK43" s="282">
        <v>359.59199999999998</v>
      </c>
      <c r="EL43" s="282">
        <v>0</v>
      </c>
      <c r="EM43" s="282">
        <v>3698.3006999999998</v>
      </c>
      <c r="EN43" s="282">
        <v>726.82820000000004</v>
      </c>
      <c r="EO43" s="282">
        <v>849.44029999999998</v>
      </c>
      <c r="EP43" s="282">
        <v>553.06659999999999</v>
      </c>
      <c r="EQ43" s="282">
        <v>1001.0236</v>
      </c>
      <c r="ER43" s="282">
        <v>0</v>
      </c>
      <c r="ES43" s="282"/>
      <c r="ET43" s="282"/>
      <c r="EU43" s="282">
        <v>169.3776</v>
      </c>
      <c r="EV43" s="282">
        <v>35.678100000000001</v>
      </c>
      <c r="EW43" s="282"/>
      <c r="EX43" s="282"/>
      <c r="EY43" s="282">
        <v>21.9023</v>
      </c>
      <c r="EZ43" s="282">
        <v>158.05959999999999</v>
      </c>
      <c r="FA43" s="282">
        <v>302.93529999999998</v>
      </c>
      <c r="FB43" s="282">
        <v>246.0805</v>
      </c>
      <c r="FC43" s="282">
        <v>1203.2163</v>
      </c>
      <c r="FD43" s="282">
        <v>304.96809999999999</v>
      </c>
      <c r="FE43" s="282">
        <v>154.60730000000001</v>
      </c>
      <c r="FF43" s="282">
        <v>162.7654</v>
      </c>
    </row>
    <row r="44" spans="1:162" x14ac:dyDescent="0.2">
      <c r="A44" s="276">
        <v>44</v>
      </c>
      <c r="D44" s="272">
        <v>45280.770833333336</v>
      </c>
      <c r="E44" s="282">
        <v>7203.2663000000002</v>
      </c>
      <c r="F44" s="282">
        <v>4699.4157999999998</v>
      </c>
      <c r="G44" s="282">
        <v>180.8314</v>
      </c>
      <c r="H44" s="282">
        <v>235.10130000000001</v>
      </c>
      <c r="I44" s="282">
        <v>2535.9703</v>
      </c>
      <c r="J44" s="282">
        <v>0</v>
      </c>
      <c r="K44" s="282">
        <v>2789.8359999999998</v>
      </c>
      <c r="L44" s="282">
        <v>1238.4612</v>
      </c>
      <c r="M44" s="282">
        <v>22003.7863</v>
      </c>
      <c r="N44" s="282">
        <v>5692.0603000000001</v>
      </c>
      <c r="O44" s="282"/>
      <c r="P44" s="282"/>
      <c r="Q44" s="282">
        <v>107.6309</v>
      </c>
      <c r="R44" s="282">
        <v>6.9621000000000004</v>
      </c>
      <c r="S44" s="282">
        <v>89.226699999999994</v>
      </c>
      <c r="T44" s="282">
        <v>52.023899999999998</v>
      </c>
      <c r="U44" s="282">
        <v>1362.61659999996</v>
      </c>
      <c r="V44" s="282">
        <v>388.41569999976298</v>
      </c>
      <c r="W44" s="282">
        <v>19418.861399987101</v>
      </c>
      <c r="X44" s="282">
        <v>7651.3048000011804</v>
      </c>
      <c r="Y44" s="282">
        <v>3098.74410000131</v>
      </c>
      <c r="Z44" s="282">
        <v>1217.61979999917</v>
      </c>
      <c r="AA44" s="282">
        <v>14165.227066670601</v>
      </c>
      <c r="AB44" s="282">
        <v>4580.2499666650001</v>
      </c>
      <c r="AC44" s="282">
        <v>14080.219199999299</v>
      </c>
      <c r="AD44" s="282">
        <v>2864.4486000004399</v>
      </c>
      <c r="AE44" s="282">
        <v>12178.0017999953</v>
      </c>
      <c r="AF44" s="282">
        <v>5255.09280000131</v>
      </c>
      <c r="AG44" s="282">
        <v>41024.602599992999</v>
      </c>
      <c r="AH44" s="282">
        <v>9016.6728999924908</v>
      </c>
      <c r="AI44" s="282">
        <v>16052.3081000006</v>
      </c>
      <c r="AJ44" s="282">
        <v>3848.26359999856</v>
      </c>
      <c r="AK44" s="282">
        <v>6371.2512999990804</v>
      </c>
      <c r="AL44" s="282">
        <v>1168.33479999987</v>
      </c>
      <c r="AM44" s="282">
        <v>6466.6146999975899</v>
      </c>
      <c r="AN44" s="282">
        <v>3043.8314999987801</v>
      </c>
      <c r="AO44" s="282">
        <v>15515.466899995799</v>
      </c>
      <c r="AP44" s="282">
        <v>4021.99189999994</v>
      </c>
      <c r="AQ44" s="282">
        <v>4556.2421000003997</v>
      </c>
      <c r="AR44" s="282">
        <v>4388.6325999975697</v>
      </c>
      <c r="AS44" s="282">
        <v>33672.777900018897</v>
      </c>
      <c r="AT44" s="282">
        <v>8902.2914000023102</v>
      </c>
      <c r="AU44" s="282">
        <v>21031.800799995701</v>
      </c>
      <c r="AV44" s="282">
        <v>4569.6251999959304</v>
      </c>
      <c r="AW44" s="282">
        <v>1173.8523000001201</v>
      </c>
      <c r="AX44" s="282">
        <v>507.96889999973598</v>
      </c>
      <c r="AY44" s="282">
        <v>811.74279999972998</v>
      </c>
      <c r="AZ44" s="282">
        <v>74.612500000029698</v>
      </c>
      <c r="BA44" s="282">
        <v>9275.1473999955706</v>
      </c>
      <c r="BB44" s="282">
        <v>4450.6477000004998</v>
      </c>
      <c r="BC44" s="282">
        <v>3005.7830999983098</v>
      </c>
      <c r="BD44" s="282">
        <v>1962.7606999991599</v>
      </c>
      <c r="BE44" s="282">
        <v>6427.88970000261</v>
      </c>
      <c r="BF44" s="282">
        <v>2151.7100999988702</v>
      </c>
      <c r="BG44" s="282">
        <v>25946.462699999502</v>
      </c>
      <c r="BH44" s="282">
        <v>7722.24569999708</v>
      </c>
      <c r="BI44" s="282">
        <v>13980.042699994099</v>
      </c>
      <c r="BJ44" s="282">
        <v>3614.0664999993301</v>
      </c>
      <c r="BK44" s="282">
        <v>8912.2760999995007</v>
      </c>
      <c r="BL44" s="282">
        <v>2470.4875999992701</v>
      </c>
      <c r="BM44" s="282">
        <v>3884.1565000004398</v>
      </c>
      <c r="BN44" s="282">
        <v>1223.1012999990801</v>
      </c>
      <c r="BO44" s="282">
        <v>11579.590000005999</v>
      </c>
      <c r="BP44" s="282">
        <v>5713.29450000218</v>
      </c>
      <c r="BQ44" s="282">
        <v>1286.7275999999999</v>
      </c>
      <c r="BR44" s="282">
        <v>403.56720000000001</v>
      </c>
      <c r="BS44" s="282">
        <v>7402.4690000000001</v>
      </c>
      <c r="BT44" s="282">
        <v>1749.3601000000001</v>
      </c>
      <c r="BU44" s="282">
        <v>9825.0447000000004</v>
      </c>
      <c r="BV44" s="282">
        <v>2814.703</v>
      </c>
      <c r="BW44" s="282">
        <v>16028.4125</v>
      </c>
      <c r="BX44" s="282">
        <v>5762.6643000000004</v>
      </c>
      <c r="BY44" s="282">
        <v>4813.3082999999997</v>
      </c>
      <c r="BZ44" s="282">
        <v>1217.2026000000001</v>
      </c>
      <c r="CA44" s="282">
        <v>139.35400000000001</v>
      </c>
      <c r="CB44" s="282">
        <v>92.298099999999906</v>
      </c>
      <c r="CC44" s="282">
        <v>9334.1291999999994</v>
      </c>
      <c r="CD44" s="282">
        <v>4194.0239000000001</v>
      </c>
      <c r="CE44" s="282">
        <v>13878.2523</v>
      </c>
      <c r="CF44" s="282">
        <v>2511.7909</v>
      </c>
      <c r="CG44" s="282">
        <v>22480.6548</v>
      </c>
      <c r="CH44" s="282">
        <v>6918.2480999999998</v>
      </c>
      <c r="CI44" s="282">
        <v>5018.6107000000002</v>
      </c>
      <c r="CJ44" s="282">
        <v>1288.9911</v>
      </c>
      <c r="CK44" s="282">
        <v>202.8142</v>
      </c>
      <c r="CL44" s="282">
        <v>292.92140000000001</v>
      </c>
      <c r="CM44" s="282">
        <v>7616.7066000000104</v>
      </c>
      <c r="CN44" s="282">
        <v>2343.05510000001</v>
      </c>
      <c r="CO44" s="282">
        <v>1244.4233999999999</v>
      </c>
      <c r="CP44" s="282">
        <v>828.30520000000001</v>
      </c>
      <c r="CQ44" s="282">
        <v>3424.0198</v>
      </c>
      <c r="CR44" s="282">
        <v>745.63189999999997</v>
      </c>
      <c r="CS44" s="282">
        <v>3163.8204999999998</v>
      </c>
      <c r="CT44" s="282">
        <v>539.21079999999995</v>
      </c>
      <c r="CU44" s="282">
        <v>965.66610000000105</v>
      </c>
      <c r="CV44" s="282">
        <v>333.50740000000002</v>
      </c>
      <c r="CW44" s="282">
        <v>3843.5313000000001</v>
      </c>
      <c r="CX44" s="282">
        <v>751.1703</v>
      </c>
      <c r="CY44" s="282">
        <v>2184.7273</v>
      </c>
      <c r="CZ44" s="282">
        <v>153.87260000000001</v>
      </c>
      <c r="DA44" s="282">
        <v>442.79340000000002</v>
      </c>
      <c r="DB44" s="282">
        <v>154.4982</v>
      </c>
      <c r="DC44" s="282">
        <v>13701.1924</v>
      </c>
      <c r="DD44" s="282">
        <v>1461.9920999999999</v>
      </c>
      <c r="DE44" s="282">
        <v>6445.8033999999998</v>
      </c>
      <c r="DF44" s="282">
        <v>1427.5171</v>
      </c>
      <c r="DG44" s="282">
        <v>2893.7559000000001</v>
      </c>
      <c r="DH44" s="282">
        <v>4515.4714999999997</v>
      </c>
      <c r="DI44" s="282">
        <v>1865.8866</v>
      </c>
      <c r="DJ44" s="282">
        <v>1449.4112</v>
      </c>
      <c r="DK44" s="282">
        <v>4028.163</v>
      </c>
      <c r="DL44" s="282">
        <v>2042.4304</v>
      </c>
      <c r="DM44" s="282">
        <v>5663.6553000000004</v>
      </c>
      <c r="DN44" s="282">
        <v>2271.9557</v>
      </c>
      <c r="DO44" s="282">
        <v>7917.6751999999997</v>
      </c>
      <c r="DP44" s="282">
        <v>643.40290000000005</v>
      </c>
      <c r="DQ44" s="282"/>
      <c r="DR44" s="282"/>
      <c r="DS44" s="282"/>
      <c r="DT44" s="282"/>
      <c r="DU44" s="282">
        <v>16.776</v>
      </c>
      <c r="DV44" s="282">
        <v>4.2137000000000002</v>
      </c>
      <c r="DW44" s="282"/>
      <c r="DX44" s="282"/>
      <c r="DY44" s="282">
        <v>876.81119999999999</v>
      </c>
      <c r="DZ44" s="282">
        <v>65.318899999999999</v>
      </c>
      <c r="EA44" s="282"/>
      <c r="EB44" s="282"/>
      <c r="EC44" s="282">
        <v>686.68010000000004</v>
      </c>
      <c r="ED44" s="282">
        <v>156.559</v>
      </c>
      <c r="EE44" s="282">
        <v>456.17149999999998</v>
      </c>
      <c r="EF44" s="282">
        <v>189.19909999999999</v>
      </c>
      <c r="EG44" s="282">
        <v>1788.0816</v>
      </c>
      <c r="EH44" s="282">
        <v>1182.443</v>
      </c>
      <c r="EI44" s="282">
        <v>658.09640000000002</v>
      </c>
      <c r="EJ44" s="282">
        <v>95.546899999999994</v>
      </c>
      <c r="EK44" s="282">
        <v>359.59199999999998</v>
      </c>
      <c r="EL44" s="282">
        <v>0</v>
      </c>
      <c r="EM44" s="282">
        <v>3698.3006999999998</v>
      </c>
      <c r="EN44" s="282">
        <v>726.82820000000004</v>
      </c>
      <c r="EO44" s="282">
        <v>849.44029999999998</v>
      </c>
      <c r="EP44" s="282">
        <v>553.06659999999999</v>
      </c>
      <c r="EQ44" s="282">
        <v>1001.0852</v>
      </c>
      <c r="ER44" s="282">
        <v>0</v>
      </c>
      <c r="ES44" s="282"/>
      <c r="ET44" s="282"/>
      <c r="EU44" s="282">
        <v>169.4563</v>
      </c>
      <c r="EV44" s="282">
        <v>35.6873</v>
      </c>
      <c r="EW44" s="282"/>
      <c r="EX44" s="282"/>
      <c r="EY44" s="282">
        <v>21.9023</v>
      </c>
      <c r="EZ44" s="282">
        <v>158.05959999999999</v>
      </c>
      <c r="FA44" s="282">
        <v>302.95710000000003</v>
      </c>
      <c r="FB44" s="282">
        <v>246.09049999999999</v>
      </c>
      <c r="FC44" s="282">
        <v>1203.2311999999999</v>
      </c>
      <c r="FD44" s="282">
        <v>304.96980000000002</v>
      </c>
      <c r="FE44" s="282">
        <v>154.61529999999999</v>
      </c>
      <c r="FF44" s="282">
        <v>162.76570000000001</v>
      </c>
    </row>
    <row r="45" spans="1:162" x14ac:dyDescent="0.2">
      <c r="A45" s="276">
        <v>45</v>
      </c>
      <c r="D45" s="272">
        <v>45280.791666666664</v>
      </c>
      <c r="E45" s="282">
        <v>7203.3020999999999</v>
      </c>
      <c r="F45" s="282">
        <v>4699.4209000000001</v>
      </c>
      <c r="G45" s="282">
        <v>180.8314</v>
      </c>
      <c r="H45" s="282">
        <v>235.10130000000001</v>
      </c>
      <c r="I45" s="282">
        <v>2536.2008999999998</v>
      </c>
      <c r="J45" s="282">
        <v>0</v>
      </c>
      <c r="K45" s="282">
        <v>2789.8998999999999</v>
      </c>
      <c r="L45" s="282">
        <v>1238.4681</v>
      </c>
      <c r="M45" s="282">
        <v>22003.977500000001</v>
      </c>
      <c r="N45" s="282">
        <v>5692.0798000000004</v>
      </c>
      <c r="O45" s="282"/>
      <c r="P45" s="282"/>
      <c r="Q45" s="282">
        <v>107.6309</v>
      </c>
      <c r="R45" s="282">
        <v>6.9621000000000004</v>
      </c>
      <c r="S45" s="282">
        <v>89.226699999999994</v>
      </c>
      <c r="T45" s="282">
        <v>52.023899999999998</v>
      </c>
      <c r="U45" s="282">
        <v>1362.80969999996</v>
      </c>
      <c r="V45" s="282">
        <v>388.43549999976301</v>
      </c>
      <c r="W45" s="282">
        <v>19419.021199987099</v>
      </c>
      <c r="X45" s="282">
        <v>7651.3281000011802</v>
      </c>
      <c r="Y45" s="282">
        <v>3098.76300000131</v>
      </c>
      <c r="Z45" s="282">
        <v>1217.6239999991701</v>
      </c>
      <c r="AA45" s="282">
        <v>14165.312400003901</v>
      </c>
      <c r="AB45" s="282">
        <v>4580.2906999983297</v>
      </c>
      <c r="AC45" s="282">
        <v>14080.4358999993</v>
      </c>
      <c r="AD45" s="282">
        <v>2864.46440000044</v>
      </c>
      <c r="AE45" s="282">
        <v>12178.1140999953</v>
      </c>
      <c r="AF45" s="282">
        <v>5255.1147000013098</v>
      </c>
      <c r="AG45" s="282">
        <v>41024.828499992997</v>
      </c>
      <c r="AH45" s="282">
        <v>9016.6950999924902</v>
      </c>
      <c r="AI45" s="282">
        <v>16052.440800000601</v>
      </c>
      <c r="AJ45" s="282">
        <v>3848.2749999985599</v>
      </c>
      <c r="AK45" s="282">
        <v>6371.3944999990799</v>
      </c>
      <c r="AL45" s="282">
        <v>1168.3436999998701</v>
      </c>
      <c r="AM45" s="282">
        <v>6466.7726999975903</v>
      </c>
      <c r="AN45" s="282">
        <v>3043.8886999987799</v>
      </c>
      <c r="AO45" s="282">
        <v>15515.6092999958</v>
      </c>
      <c r="AP45" s="282">
        <v>4022.0045999999402</v>
      </c>
      <c r="AQ45" s="282">
        <v>4556.2828000004001</v>
      </c>
      <c r="AR45" s="282">
        <v>4388.6607999975704</v>
      </c>
      <c r="AS45" s="282">
        <v>33673.123200018897</v>
      </c>
      <c r="AT45" s="282">
        <v>8902.3236000023098</v>
      </c>
      <c r="AU45" s="282">
        <v>21031.800799995701</v>
      </c>
      <c r="AV45" s="282">
        <v>4569.6251999959304</v>
      </c>
      <c r="AW45" s="282">
        <v>1174.0425000001201</v>
      </c>
      <c r="AX45" s="282">
        <v>507.99229999973602</v>
      </c>
      <c r="AY45" s="282">
        <v>811.79539999972997</v>
      </c>
      <c r="AZ45" s="282">
        <v>74.615600000029701</v>
      </c>
      <c r="BA45" s="282">
        <v>9275.2406999955692</v>
      </c>
      <c r="BB45" s="282">
        <v>4450.6728000004996</v>
      </c>
      <c r="BC45" s="282">
        <v>3005.8720999983102</v>
      </c>
      <c r="BD45" s="282">
        <v>1962.7916999991601</v>
      </c>
      <c r="BE45" s="282">
        <v>6427.9625000026099</v>
      </c>
      <c r="BF45" s="282">
        <v>2151.71609999887</v>
      </c>
      <c r="BG45" s="282">
        <v>25946.566699999501</v>
      </c>
      <c r="BH45" s="282">
        <v>7722.2544999970796</v>
      </c>
      <c r="BI45" s="282">
        <v>13980.1333999941</v>
      </c>
      <c r="BJ45" s="282">
        <v>3614.07479999933</v>
      </c>
      <c r="BK45" s="282">
        <v>8912.3568999995005</v>
      </c>
      <c r="BL45" s="282">
        <v>2470.4989999992699</v>
      </c>
      <c r="BM45" s="282">
        <v>3884.2221000004402</v>
      </c>
      <c r="BN45" s="282">
        <v>1223.10599999908</v>
      </c>
      <c r="BO45" s="282">
        <v>11579.711500006</v>
      </c>
      <c r="BP45" s="282">
        <v>5713.3115000021799</v>
      </c>
      <c r="BQ45" s="282">
        <v>1286.7349999999999</v>
      </c>
      <c r="BR45" s="282">
        <v>403.56779999999998</v>
      </c>
      <c r="BS45" s="282">
        <v>7402.6189999999997</v>
      </c>
      <c r="BT45" s="282">
        <v>1749.3742999999999</v>
      </c>
      <c r="BU45" s="282">
        <v>9825.2299000000003</v>
      </c>
      <c r="BV45" s="282">
        <v>2814.7265000000002</v>
      </c>
      <c r="BW45" s="282">
        <v>16028.473599999999</v>
      </c>
      <c r="BX45" s="282">
        <v>5762.6691000000001</v>
      </c>
      <c r="BY45" s="282">
        <v>4813.4593999999997</v>
      </c>
      <c r="BZ45" s="282">
        <v>1217.2193</v>
      </c>
      <c r="CA45" s="282">
        <v>139.3544</v>
      </c>
      <c r="CB45" s="282">
        <v>92.298399999999901</v>
      </c>
      <c r="CC45" s="282">
        <v>9334.1672999999992</v>
      </c>
      <c r="CD45" s="282">
        <v>4194.0353000000096</v>
      </c>
      <c r="CE45" s="282">
        <v>13878.388199999999</v>
      </c>
      <c r="CF45" s="282">
        <v>2511.8033</v>
      </c>
      <c r="CG45" s="282">
        <v>22480.862099999998</v>
      </c>
      <c r="CH45" s="282">
        <v>6918.2741999999998</v>
      </c>
      <c r="CI45" s="282">
        <v>5018.6107000000002</v>
      </c>
      <c r="CJ45" s="282">
        <v>1288.9911</v>
      </c>
      <c r="CK45" s="282">
        <v>202.82650000000001</v>
      </c>
      <c r="CL45" s="282">
        <v>292.92290000000003</v>
      </c>
      <c r="CM45" s="282">
        <v>7616.7067000000097</v>
      </c>
      <c r="CN45" s="282">
        <v>2343.0552000000098</v>
      </c>
      <c r="CO45" s="282">
        <v>1244.4233999999999</v>
      </c>
      <c r="CP45" s="282">
        <v>828.30520000000001</v>
      </c>
      <c r="CQ45" s="282">
        <v>3424.2098000000001</v>
      </c>
      <c r="CR45" s="282">
        <v>745.65419999999995</v>
      </c>
      <c r="CS45" s="282">
        <v>3163.8204999999998</v>
      </c>
      <c r="CT45" s="282">
        <v>539.21079999999995</v>
      </c>
      <c r="CU45" s="282">
        <v>965.66680000000099</v>
      </c>
      <c r="CV45" s="282">
        <v>333.5093</v>
      </c>
      <c r="CW45" s="282">
        <v>3843.6541999999999</v>
      </c>
      <c r="CX45" s="282">
        <v>751.1798</v>
      </c>
      <c r="CY45" s="282">
        <v>2184.8501000000001</v>
      </c>
      <c r="CZ45" s="282">
        <v>153.87780000000001</v>
      </c>
      <c r="DA45" s="282">
        <v>442.80869999999999</v>
      </c>
      <c r="DB45" s="282">
        <v>154.49969999999999</v>
      </c>
      <c r="DC45" s="282">
        <v>13701.3531</v>
      </c>
      <c r="DD45" s="282">
        <v>1462.0034000000001</v>
      </c>
      <c r="DE45" s="282">
        <v>6445.8281999999999</v>
      </c>
      <c r="DF45" s="282">
        <v>1427.5183999999999</v>
      </c>
      <c r="DG45" s="282">
        <v>2893.8323</v>
      </c>
      <c r="DH45" s="282">
        <v>4515.5145000000002</v>
      </c>
      <c r="DI45" s="282">
        <v>1865.9490000000001</v>
      </c>
      <c r="DJ45" s="282">
        <v>1449.4445000000001</v>
      </c>
      <c r="DK45" s="282">
        <v>4028.2202000000002</v>
      </c>
      <c r="DL45" s="282">
        <v>2042.4349999999999</v>
      </c>
      <c r="DM45" s="282">
        <v>5663.7750999999998</v>
      </c>
      <c r="DN45" s="282">
        <v>2271.9731999999999</v>
      </c>
      <c r="DO45" s="282">
        <v>7917.9957999999997</v>
      </c>
      <c r="DP45" s="282">
        <v>643.41449999999998</v>
      </c>
      <c r="DQ45" s="282"/>
      <c r="DR45" s="282"/>
      <c r="DS45" s="282"/>
      <c r="DT45" s="282"/>
      <c r="DU45" s="282">
        <v>16.776</v>
      </c>
      <c r="DV45" s="282">
        <v>4.2137000000000002</v>
      </c>
      <c r="DW45" s="282"/>
      <c r="DX45" s="282"/>
      <c r="DY45" s="282">
        <v>876.88800000000003</v>
      </c>
      <c r="DZ45" s="282">
        <v>65.319299999999998</v>
      </c>
      <c r="EA45" s="282"/>
      <c r="EB45" s="282"/>
      <c r="EC45" s="282">
        <v>686.71220000000005</v>
      </c>
      <c r="ED45" s="282">
        <v>156.56489999999999</v>
      </c>
      <c r="EE45" s="282">
        <v>456.21379999999999</v>
      </c>
      <c r="EF45" s="282">
        <v>189.20670000000001</v>
      </c>
      <c r="EG45" s="282">
        <v>1788.0816</v>
      </c>
      <c r="EH45" s="282">
        <v>1182.443</v>
      </c>
      <c r="EI45" s="282">
        <v>658.09640000000002</v>
      </c>
      <c r="EJ45" s="282">
        <v>95.546899999999994</v>
      </c>
      <c r="EK45" s="282">
        <v>359.59199999999998</v>
      </c>
      <c r="EL45" s="282">
        <v>0</v>
      </c>
      <c r="EM45" s="282">
        <v>3698.3006999999998</v>
      </c>
      <c r="EN45" s="282">
        <v>726.82820000000004</v>
      </c>
      <c r="EO45" s="282">
        <v>849.44029999999998</v>
      </c>
      <c r="EP45" s="282">
        <v>553.06659999999999</v>
      </c>
      <c r="EQ45" s="282">
        <v>1001.1488000000001</v>
      </c>
      <c r="ER45" s="282">
        <v>0</v>
      </c>
      <c r="ES45" s="282"/>
      <c r="ET45" s="282"/>
      <c r="EU45" s="282">
        <v>169.54159999999999</v>
      </c>
      <c r="EV45" s="282">
        <v>35.696399999999997</v>
      </c>
      <c r="EW45" s="282"/>
      <c r="EX45" s="282"/>
      <c r="EY45" s="282">
        <v>21.9023</v>
      </c>
      <c r="EZ45" s="282">
        <v>158.05959999999999</v>
      </c>
      <c r="FA45" s="282">
        <v>302.97800000000001</v>
      </c>
      <c r="FB45" s="282">
        <v>246.09889999999999</v>
      </c>
      <c r="FC45" s="282">
        <v>1203.2462</v>
      </c>
      <c r="FD45" s="282">
        <v>304.97149999999999</v>
      </c>
      <c r="FE45" s="282">
        <v>154.6233</v>
      </c>
      <c r="FF45" s="282">
        <v>162.76599999999999</v>
      </c>
    </row>
    <row r="46" spans="1:162" x14ac:dyDescent="0.2">
      <c r="A46" s="276">
        <v>46</v>
      </c>
      <c r="D46" s="272">
        <v>45280.8125</v>
      </c>
      <c r="E46" s="282">
        <v>7203.3388999999997</v>
      </c>
      <c r="F46" s="282">
        <v>4699.4264000000003</v>
      </c>
      <c r="G46" s="282">
        <v>180.8314</v>
      </c>
      <c r="H46" s="282">
        <v>235.10130000000001</v>
      </c>
      <c r="I46" s="282">
        <v>2536.4340999999999</v>
      </c>
      <c r="J46" s="282">
        <v>0</v>
      </c>
      <c r="K46" s="282">
        <v>2789.9656</v>
      </c>
      <c r="L46" s="282">
        <v>1238.4745</v>
      </c>
      <c r="M46" s="282">
        <v>22004.166499999999</v>
      </c>
      <c r="N46" s="282">
        <v>5692.1</v>
      </c>
      <c r="O46" s="282"/>
      <c r="P46" s="282"/>
      <c r="Q46" s="282">
        <v>107.6309</v>
      </c>
      <c r="R46" s="282">
        <v>6.9621000000000004</v>
      </c>
      <c r="S46" s="282">
        <v>89.226699999999994</v>
      </c>
      <c r="T46" s="282">
        <v>52.023899999999998</v>
      </c>
      <c r="U46" s="282">
        <v>1362.9958999999601</v>
      </c>
      <c r="V46" s="282">
        <v>388.454099999763</v>
      </c>
      <c r="W46" s="282">
        <v>19419.182999987101</v>
      </c>
      <c r="X46" s="282">
        <v>7651.3525000011796</v>
      </c>
      <c r="Y46" s="282">
        <v>3098.7808000013101</v>
      </c>
      <c r="Z46" s="282">
        <v>1217.62799999917</v>
      </c>
      <c r="AA46" s="282">
        <v>14165.393600003899</v>
      </c>
      <c r="AB46" s="282">
        <v>4580.3280999983299</v>
      </c>
      <c r="AC46" s="282">
        <v>14080.654199999301</v>
      </c>
      <c r="AD46" s="282">
        <v>2864.4804000004401</v>
      </c>
      <c r="AE46" s="282">
        <v>12178.2282999953</v>
      </c>
      <c r="AF46" s="282">
        <v>5255.1368000013099</v>
      </c>
      <c r="AG46" s="282">
        <v>41025.050499992998</v>
      </c>
      <c r="AH46" s="282">
        <v>9016.7169999924899</v>
      </c>
      <c r="AI46" s="282">
        <v>16052.576300000601</v>
      </c>
      <c r="AJ46" s="282">
        <v>3848.2863999985598</v>
      </c>
      <c r="AK46" s="282">
        <v>6371.5380999990803</v>
      </c>
      <c r="AL46" s="282">
        <v>1168.3525999998701</v>
      </c>
      <c r="AM46" s="282">
        <v>6466.9324999975997</v>
      </c>
      <c r="AN46" s="282">
        <v>3043.9464999987799</v>
      </c>
      <c r="AO46" s="282">
        <v>15515.748599995801</v>
      </c>
      <c r="AP46" s="282">
        <v>4022.0169999999398</v>
      </c>
      <c r="AQ46" s="282">
        <v>4556.3242000004002</v>
      </c>
      <c r="AR46" s="282">
        <v>4388.6887999975697</v>
      </c>
      <c r="AS46" s="282">
        <v>33673.472500018899</v>
      </c>
      <c r="AT46" s="282">
        <v>8902.3567000023104</v>
      </c>
      <c r="AU46" s="282">
        <v>21031.800799995701</v>
      </c>
      <c r="AV46" s="282">
        <v>4569.6251999959304</v>
      </c>
      <c r="AW46" s="282">
        <v>1174.23320000012</v>
      </c>
      <c r="AX46" s="282">
        <v>508.01579999973598</v>
      </c>
      <c r="AY46" s="282">
        <v>811.84559999972998</v>
      </c>
      <c r="AZ46" s="282">
        <v>74.618600000029701</v>
      </c>
      <c r="BA46" s="282">
        <v>9275.3341999955701</v>
      </c>
      <c r="BB46" s="282">
        <v>4450.6981000004998</v>
      </c>
      <c r="BC46" s="282">
        <v>3005.9620999983099</v>
      </c>
      <c r="BD46" s="282">
        <v>1962.8231999991599</v>
      </c>
      <c r="BE46" s="282">
        <v>6428.0353000026098</v>
      </c>
      <c r="BF46" s="282">
        <v>2151.7220999988699</v>
      </c>
      <c r="BG46" s="282">
        <v>25946.673799999498</v>
      </c>
      <c r="BH46" s="282">
        <v>7722.2641999970801</v>
      </c>
      <c r="BI46" s="282">
        <v>13980.227399994101</v>
      </c>
      <c r="BJ46" s="282">
        <v>3614.0831999993302</v>
      </c>
      <c r="BK46" s="282">
        <v>8912.4383999995007</v>
      </c>
      <c r="BL46" s="282">
        <v>2470.5106999992699</v>
      </c>
      <c r="BM46" s="282">
        <v>3884.2882000004402</v>
      </c>
      <c r="BN46" s="282">
        <v>1223.11069999908</v>
      </c>
      <c r="BO46" s="282">
        <v>11579.848900006</v>
      </c>
      <c r="BP46" s="282">
        <v>5713.3362000021798</v>
      </c>
      <c r="BQ46" s="282">
        <v>1286.7424000000001</v>
      </c>
      <c r="BR46" s="282">
        <v>403.56849999999997</v>
      </c>
      <c r="BS46" s="282">
        <v>7402.7707</v>
      </c>
      <c r="BT46" s="282">
        <v>1749.3887999999999</v>
      </c>
      <c r="BU46" s="282">
        <v>9825.4208999999992</v>
      </c>
      <c r="BV46" s="282">
        <v>2814.7507000000001</v>
      </c>
      <c r="BW46" s="282">
        <v>16028.5355</v>
      </c>
      <c r="BX46" s="282">
        <v>5762.6737000000003</v>
      </c>
      <c r="BY46" s="282">
        <v>4813.6076999999996</v>
      </c>
      <c r="BZ46" s="282">
        <v>1217.2358999999999</v>
      </c>
      <c r="CA46" s="282">
        <v>139.35480000000001</v>
      </c>
      <c r="CB46" s="282">
        <v>92.298599999999894</v>
      </c>
      <c r="CC46" s="282">
        <v>9334.2085000000006</v>
      </c>
      <c r="CD46" s="282">
        <v>4194.0473000000002</v>
      </c>
      <c r="CE46" s="282">
        <v>13878.5396</v>
      </c>
      <c r="CF46" s="282">
        <v>2511.8159999999998</v>
      </c>
      <c r="CG46" s="282">
        <v>22481.070400000001</v>
      </c>
      <c r="CH46" s="282">
        <v>6918.3008</v>
      </c>
      <c r="CI46" s="282">
        <v>5018.6107000000002</v>
      </c>
      <c r="CJ46" s="282">
        <v>1288.9911</v>
      </c>
      <c r="CK46" s="282">
        <v>202.8382</v>
      </c>
      <c r="CL46" s="282">
        <v>292.9246</v>
      </c>
      <c r="CM46" s="282">
        <v>7616.7069000000101</v>
      </c>
      <c r="CN46" s="282">
        <v>2343.05530000001</v>
      </c>
      <c r="CO46" s="282">
        <v>1244.4233999999999</v>
      </c>
      <c r="CP46" s="282">
        <v>828.30520000000001</v>
      </c>
      <c r="CQ46" s="282">
        <v>3424.4016000000001</v>
      </c>
      <c r="CR46" s="282">
        <v>745.67679999999996</v>
      </c>
      <c r="CS46" s="282">
        <v>3163.8204999999998</v>
      </c>
      <c r="CT46" s="282">
        <v>539.21079999999995</v>
      </c>
      <c r="CU46" s="282">
        <v>965.66750000000104</v>
      </c>
      <c r="CV46" s="282">
        <v>333.5111</v>
      </c>
      <c r="CW46" s="282">
        <v>3843.7779999999998</v>
      </c>
      <c r="CX46" s="282">
        <v>751.18910000000005</v>
      </c>
      <c r="CY46" s="282">
        <v>2184.9733000000001</v>
      </c>
      <c r="CZ46" s="282">
        <v>153.88200000000001</v>
      </c>
      <c r="DA46" s="282">
        <v>442.82380000000001</v>
      </c>
      <c r="DB46" s="282">
        <v>154.50120000000001</v>
      </c>
      <c r="DC46" s="282">
        <v>13701.513199999999</v>
      </c>
      <c r="DD46" s="282">
        <v>1462.0144</v>
      </c>
      <c r="DE46" s="282">
        <v>6445.8468000000003</v>
      </c>
      <c r="DF46" s="282">
        <v>1427.5195000000001</v>
      </c>
      <c r="DG46" s="282">
        <v>2893.9171999999999</v>
      </c>
      <c r="DH46" s="282">
        <v>4515.5578999999998</v>
      </c>
      <c r="DI46" s="282">
        <v>1866.0112999999999</v>
      </c>
      <c r="DJ46" s="282">
        <v>1449.4780000000001</v>
      </c>
      <c r="DK46" s="282">
        <v>4028.2764000000002</v>
      </c>
      <c r="DL46" s="282">
        <v>2042.4427000000001</v>
      </c>
      <c r="DM46" s="282">
        <v>5663.8939</v>
      </c>
      <c r="DN46" s="282">
        <v>2271.9919</v>
      </c>
      <c r="DO46" s="282">
        <v>7918.3104999999996</v>
      </c>
      <c r="DP46" s="282">
        <v>643.42539999999997</v>
      </c>
      <c r="DQ46" s="282"/>
      <c r="DR46" s="282"/>
      <c r="DS46" s="282"/>
      <c r="DT46" s="282"/>
      <c r="DU46" s="282">
        <v>16.776</v>
      </c>
      <c r="DV46" s="282">
        <v>4.2137000000000002</v>
      </c>
      <c r="DW46" s="282"/>
      <c r="DX46" s="282"/>
      <c r="DY46" s="282">
        <v>876.96310000000005</v>
      </c>
      <c r="DZ46" s="282">
        <v>65.319699999999997</v>
      </c>
      <c r="EA46" s="282"/>
      <c r="EB46" s="282"/>
      <c r="EC46" s="282">
        <v>686.74590000000001</v>
      </c>
      <c r="ED46" s="282">
        <v>156.57060000000001</v>
      </c>
      <c r="EE46" s="282">
        <v>456.2525</v>
      </c>
      <c r="EF46" s="282">
        <v>189.21340000000001</v>
      </c>
      <c r="EG46" s="282">
        <v>1788.0816</v>
      </c>
      <c r="EH46" s="282">
        <v>1182.443</v>
      </c>
      <c r="EI46" s="282">
        <v>658.09640000000002</v>
      </c>
      <c r="EJ46" s="282">
        <v>95.546899999999994</v>
      </c>
      <c r="EK46" s="282">
        <v>359.59199999999998</v>
      </c>
      <c r="EL46" s="282">
        <v>0</v>
      </c>
      <c r="EM46" s="282">
        <v>3698.3006999999998</v>
      </c>
      <c r="EN46" s="282">
        <v>726.82820000000004</v>
      </c>
      <c r="EO46" s="282">
        <v>849.44029999999998</v>
      </c>
      <c r="EP46" s="282">
        <v>553.06659999999999</v>
      </c>
      <c r="EQ46" s="282">
        <v>1001.212</v>
      </c>
      <c r="ER46" s="282">
        <v>0</v>
      </c>
      <c r="ES46" s="282"/>
      <c r="ET46" s="282"/>
      <c r="EU46" s="282">
        <v>169.62219999999999</v>
      </c>
      <c r="EV46" s="282">
        <v>35.704900000000002</v>
      </c>
      <c r="EW46" s="282"/>
      <c r="EX46" s="282"/>
      <c r="EY46" s="282">
        <v>21.9023</v>
      </c>
      <c r="EZ46" s="282">
        <v>158.05959999999999</v>
      </c>
      <c r="FA46" s="282">
        <v>303.0052</v>
      </c>
      <c r="FB46" s="282">
        <v>246.1105</v>
      </c>
      <c r="FC46" s="282">
        <v>1203.2614000000001</v>
      </c>
      <c r="FD46" s="282">
        <v>304.97300000000001</v>
      </c>
      <c r="FE46" s="282">
        <v>154.63210000000001</v>
      </c>
      <c r="FF46" s="282">
        <v>162.7662</v>
      </c>
    </row>
    <row r="47" spans="1:162" x14ac:dyDescent="0.2">
      <c r="A47" s="276">
        <v>47</v>
      </c>
      <c r="D47" s="272">
        <v>45280.833333333336</v>
      </c>
      <c r="E47" s="282">
        <v>7203.3756000000003</v>
      </c>
      <c r="F47" s="282">
        <v>4699.4317000000001</v>
      </c>
      <c r="G47" s="282">
        <v>180.8314</v>
      </c>
      <c r="H47" s="282">
        <v>235.10130000000001</v>
      </c>
      <c r="I47" s="282">
        <v>2536.6736000000001</v>
      </c>
      <c r="J47" s="282">
        <v>0</v>
      </c>
      <c r="K47" s="282">
        <v>2790.0327000000002</v>
      </c>
      <c r="L47" s="282">
        <v>1238.4802</v>
      </c>
      <c r="M47" s="282">
        <v>22004.370800000001</v>
      </c>
      <c r="N47" s="282">
        <v>5692.1216999999997</v>
      </c>
      <c r="O47" s="282"/>
      <c r="P47" s="282"/>
      <c r="Q47" s="282">
        <v>107.6309</v>
      </c>
      <c r="R47" s="282">
        <v>6.9621000000000004</v>
      </c>
      <c r="S47" s="282">
        <v>89.226699999999994</v>
      </c>
      <c r="T47" s="282">
        <v>52.023899999999998</v>
      </c>
      <c r="U47" s="282">
        <v>1363.1762999999601</v>
      </c>
      <c r="V47" s="282">
        <v>388.472899999763</v>
      </c>
      <c r="W47" s="282">
        <v>19419.3484999871</v>
      </c>
      <c r="X47" s="282">
        <v>7651.3763000011804</v>
      </c>
      <c r="Y47" s="282">
        <v>3098.7981000013101</v>
      </c>
      <c r="Z47" s="282">
        <v>1217.6322999991701</v>
      </c>
      <c r="AA47" s="282">
        <v>14165.4686000039</v>
      </c>
      <c r="AB47" s="282">
        <v>4580.3504333316696</v>
      </c>
      <c r="AC47" s="282">
        <v>14080.8780999993</v>
      </c>
      <c r="AD47" s="282">
        <v>2864.4978000004398</v>
      </c>
      <c r="AE47" s="282">
        <v>12178.341099995299</v>
      </c>
      <c r="AF47" s="282">
        <v>5255.1591000013104</v>
      </c>
      <c r="AG47" s="282">
        <v>41025.268399993001</v>
      </c>
      <c r="AH47" s="282">
        <v>9016.7388999924897</v>
      </c>
      <c r="AI47" s="282">
        <v>16052.7110000006</v>
      </c>
      <c r="AJ47" s="282">
        <v>3848.2978999985598</v>
      </c>
      <c r="AK47" s="282">
        <v>6371.6845999990801</v>
      </c>
      <c r="AL47" s="282">
        <v>1168.3615999998699</v>
      </c>
      <c r="AM47" s="282">
        <v>6467.0894999975999</v>
      </c>
      <c r="AN47" s="282">
        <v>3044.0041999987802</v>
      </c>
      <c r="AO47" s="282">
        <v>15515.8877999958</v>
      </c>
      <c r="AP47" s="282">
        <v>4022.0295999999398</v>
      </c>
      <c r="AQ47" s="282">
        <v>4556.3656000004003</v>
      </c>
      <c r="AR47" s="282">
        <v>4388.71589999757</v>
      </c>
      <c r="AS47" s="282">
        <v>33673.819300018899</v>
      </c>
      <c r="AT47" s="282">
        <v>8902.3900000023095</v>
      </c>
      <c r="AU47" s="282">
        <v>21031.800799995701</v>
      </c>
      <c r="AV47" s="282">
        <v>4569.6251999959304</v>
      </c>
      <c r="AW47" s="282">
        <v>1174.42520000012</v>
      </c>
      <c r="AX47" s="282">
        <v>508.03939999973602</v>
      </c>
      <c r="AY47" s="282">
        <v>811.89709999973002</v>
      </c>
      <c r="AZ47" s="282">
        <v>74.621700000029705</v>
      </c>
      <c r="BA47" s="282">
        <v>9275.4282999955703</v>
      </c>
      <c r="BB47" s="282">
        <v>4450.7237000004998</v>
      </c>
      <c r="BC47" s="282">
        <v>3006.0510999983098</v>
      </c>
      <c r="BD47" s="282">
        <v>1962.85449999916</v>
      </c>
      <c r="BE47" s="282">
        <v>6428.1073000026099</v>
      </c>
      <c r="BF47" s="282">
        <v>2151.7285999988699</v>
      </c>
      <c r="BG47" s="282">
        <v>25946.7759999995</v>
      </c>
      <c r="BH47" s="282">
        <v>7722.2742999970797</v>
      </c>
      <c r="BI47" s="282">
        <v>13980.3195999941</v>
      </c>
      <c r="BJ47" s="282">
        <v>3614.0917999993299</v>
      </c>
      <c r="BK47" s="282">
        <v>8912.5200999994995</v>
      </c>
      <c r="BL47" s="282">
        <v>2470.5226999992701</v>
      </c>
      <c r="BM47" s="282">
        <v>3884.35510000044</v>
      </c>
      <c r="BN47" s="282">
        <v>1223.1156999990801</v>
      </c>
      <c r="BO47" s="282">
        <v>11579.987400006001</v>
      </c>
      <c r="BP47" s="282">
        <v>5713.3622000021796</v>
      </c>
      <c r="BQ47" s="282">
        <v>1286.7496000000001</v>
      </c>
      <c r="BR47" s="282">
        <v>403.56920000000002</v>
      </c>
      <c r="BS47" s="282">
        <v>7402.9229999999998</v>
      </c>
      <c r="BT47" s="282">
        <v>1749.4041</v>
      </c>
      <c r="BU47" s="282">
        <v>9825.6093999999994</v>
      </c>
      <c r="BV47" s="282">
        <v>2814.7754</v>
      </c>
      <c r="BW47" s="282">
        <v>16028.5982</v>
      </c>
      <c r="BX47" s="282">
        <v>5762.6783999999998</v>
      </c>
      <c r="BY47" s="282">
        <v>4813.7605999999996</v>
      </c>
      <c r="BZ47" s="282">
        <v>1217.2541000000001</v>
      </c>
      <c r="CA47" s="282">
        <v>139.35509999999999</v>
      </c>
      <c r="CB47" s="282">
        <v>92.298899999999904</v>
      </c>
      <c r="CC47" s="282">
        <v>9334.2510000000002</v>
      </c>
      <c r="CD47" s="282">
        <v>4194.0585000000001</v>
      </c>
      <c r="CE47" s="282">
        <v>13878.68</v>
      </c>
      <c r="CF47" s="282">
        <v>2511.8290999999999</v>
      </c>
      <c r="CG47" s="282">
        <v>22481.278900000001</v>
      </c>
      <c r="CH47" s="282">
        <v>6918.3276999999998</v>
      </c>
      <c r="CI47" s="282">
        <v>5018.6107000000002</v>
      </c>
      <c r="CJ47" s="282">
        <v>1288.9911</v>
      </c>
      <c r="CK47" s="282">
        <v>202.84979999999999</v>
      </c>
      <c r="CL47" s="282">
        <v>292.92660000000001</v>
      </c>
      <c r="CM47" s="282">
        <v>7616.7071000000096</v>
      </c>
      <c r="CN47" s="282">
        <v>2343.0554000000102</v>
      </c>
      <c r="CO47" s="282">
        <v>1244.4233999999999</v>
      </c>
      <c r="CP47" s="282">
        <v>828.30520000000001</v>
      </c>
      <c r="CQ47" s="282">
        <v>3424.5817000000002</v>
      </c>
      <c r="CR47" s="282">
        <v>745.697</v>
      </c>
      <c r="CS47" s="282">
        <v>3163.8204999999998</v>
      </c>
      <c r="CT47" s="282">
        <v>539.21079999999995</v>
      </c>
      <c r="CU47" s="282">
        <v>965.66820000000098</v>
      </c>
      <c r="CV47" s="282">
        <v>333.5127</v>
      </c>
      <c r="CW47" s="282">
        <v>3843.9029999999998</v>
      </c>
      <c r="CX47" s="282">
        <v>751.19809999999995</v>
      </c>
      <c r="CY47" s="282">
        <v>2185.098</v>
      </c>
      <c r="CZ47" s="282">
        <v>153.88550000000001</v>
      </c>
      <c r="DA47" s="282">
        <v>442.84030000000001</v>
      </c>
      <c r="DB47" s="282">
        <v>154.50290000000001</v>
      </c>
      <c r="DC47" s="282">
        <v>13701.6821</v>
      </c>
      <c r="DD47" s="282">
        <v>1462.0260000000001</v>
      </c>
      <c r="DE47" s="282">
        <v>6445.8710000000001</v>
      </c>
      <c r="DF47" s="282">
        <v>1427.5202999999999</v>
      </c>
      <c r="DG47" s="282">
        <v>2893.9998999999998</v>
      </c>
      <c r="DH47" s="282">
        <v>4515.6013000000003</v>
      </c>
      <c r="DI47" s="282">
        <v>1866.0736999999999</v>
      </c>
      <c r="DJ47" s="282">
        <v>1449.5118</v>
      </c>
      <c r="DK47" s="282">
        <v>4028.3335999999999</v>
      </c>
      <c r="DL47" s="282">
        <v>2042.4468999999999</v>
      </c>
      <c r="DM47" s="282">
        <v>5664.0192999999999</v>
      </c>
      <c r="DN47" s="282">
        <v>2272.0077000000001</v>
      </c>
      <c r="DO47" s="282">
        <v>7918.6351999999997</v>
      </c>
      <c r="DP47" s="282">
        <v>643.43910000000005</v>
      </c>
      <c r="DQ47" s="282"/>
      <c r="DR47" s="282"/>
      <c r="DS47" s="282"/>
      <c r="DT47" s="282"/>
      <c r="DU47" s="282">
        <v>16.776</v>
      </c>
      <c r="DV47" s="282">
        <v>4.2137000000000002</v>
      </c>
      <c r="DW47" s="282"/>
      <c r="DX47" s="282"/>
      <c r="DY47" s="282">
        <v>877.04169999999999</v>
      </c>
      <c r="DZ47" s="282">
        <v>65.320700000000002</v>
      </c>
      <c r="EA47" s="282"/>
      <c r="EB47" s="282"/>
      <c r="EC47" s="282">
        <v>686.779</v>
      </c>
      <c r="ED47" s="282">
        <v>156.57640000000001</v>
      </c>
      <c r="EE47" s="282">
        <v>456.29090000000002</v>
      </c>
      <c r="EF47" s="282">
        <v>189.22069999999999</v>
      </c>
      <c r="EG47" s="282">
        <v>1788.0816</v>
      </c>
      <c r="EH47" s="282">
        <v>1182.443</v>
      </c>
      <c r="EI47" s="282">
        <v>658.09640000000002</v>
      </c>
      <c r="EJ47" s="282">
        <v>95.546899999999994</v>
      </c>
      <c r="EK47" s="282">
        <v>359.59199999999998</v>
      </c>
      <c r="EL47" s="282">
        <v>0</v>
      </c>
      <c r="EM47" s="282">
        <v>3698.3006999999998</v>
      </c>
      <c r="EN47" s="282">
        <v>726.82820000000004</v>
      </c>
      <c r="EO47" s="282">
        <v>849.44029999999998</v>
      </c>
      <c r="EP47" s="282">
        <v>553.06659999999999</v>
      </c>
      <c r="EQ47" s="282">
        <v>1001.2736</v>
      </c>
      <c r="ER47" s="282">
        <v>0</v>
      </c>
      <c r="ES47" s="282"/>
      <c r="ET47" s="282"/>
      <c r="EU47" s="282">
        <v>169.70330000000001</v>
      </c>
      <c r="EV47" s="282">
        <v>35.713900000000002</v>
      </c>
      <c r="EW47" s="282"/>
      <c r="EX47" s="282"/>
      <c r="EY47" s="282">
        <v>21.9023</v>
      </c>
      <c r="EZ47" s="282">
        <v>158.05959999999999</v>
      </c>
      <c r="FA47" s="282">
        <v>303.0172</v>
      </c>
      <c r="FB47" s="282">
        <v>246.11199999999999</v>
      </c>
      <c r="FC47" s="282">
        <v>1203.2762</v>
      </c>
      <c r="FD47" s="282">
        <v>304.97460000000001</v>
      </c>
      <c r="FE47" s="282">
        <v>154.64109999999999</v>
      </c>
      <c r="FF47" s="282">
        <v>162.7664</v>
      </c>
    </row>
    <row r="48" spans="1:162" x14ac:dyDescent="0.2">
      <c r="A48" s="276">
        <v>48</v>
      </c>
      <c r="D48" s="272">
        <v>45280.854166666664</v>
      </c>
      <c r="E48" s="282">
        <v>7203.4125999999997</v>
      </c>
      <c r="F48" s="282">
        <v>4699.4369999999999</v>
      </c>
      <c r="G48" s="282">
        <v>180.8314</v>
      </c>
      <c r="H48" s="282">
        <v>235.10130000000001</v>
      </c>
      <c r="I48" s="282">
        <v>2536.9180000000001</v>
      </c>
      <c r="J48" s="282">
        <v>0</v>
      </c>
      <c r="K48" s="282">
        <v>2790.0990999999999</v>
      </c>
      <c r="L48" s="282">
        <v>1238.4862000000001</v>
      </c>
      <c r="M48" s="282">
        <v>22004.583299999998</v>
      </c>
      <c r="N48" s="282">
        <v>5692.143</v>
      </c>
      <c r="O48" s="282"/>
      <c r="P48" s="282"/>
      <c r="Q48" s="282">
        <v>107.6309</v>
      </c>
      <c r="R48" s="282">
        <v>6.9621000000000004</v>
      </c>
      <c r="S48" s="282">
        <v>89.226699999999994</v>
      </c>
      <c r="T48" s="282">
        <v>52.023899999999998</v>
      </c>
      <c r="U48" s="282">
        <v>1363.3562999999599</v>
      </c>
      <c r="V48" s="282">
        <v>388.49179999976297</v>
      </c>
      <c r="W48" s="282">
        <v>19419.508799987099</v>
      </c>
      <c r="X48" s="282">
        <v>7651.3997000011796</v>
      </c>
      <c r="Y48" s="282">
        <v>3098.8139000013098</v>
      </c>
      <c r="Z48" s="282">
        <v>1217.6358999991701</v>
      </c>
      <c r="AA48" s="282">
        <v>14165.5359333372</v>
      </c>
      <c r="AB48" s="282">
        <v>4580.36143333167</v>
      </c>
      <c r="AC48" s="282">
        <v>14081.1012999993</v>
      </c>
      <c r="AD48" s="282">
        <v>2864.5144000004402</v>
      </c>
      <c r="AE48" s="282">
        <v>12178.4528999953</v>
      </c>
      <c r="AF48" s="282">
        <v>5255.1815000013103</v>
      </c>
      <c r="AG48" s="282">
        <v>41025.479699992997</v>
      </c>
      <c r="AH48" s="282">
        <v>9016.7596999924899</v>
      </c>
      <c r="AI48" s="282">
        <v>16052.845100000601</v>
      </c>
      <c r="AJ48" s="282">
        <v>3848.3090999985602</v>
      </c>
      <c r="AK48" s="282">
        <v>6371.8271999990802</v>
      </c>
      <c r="AL48" s="282">
        <v>1168.3704999998699</v>
      </c>
      <c r="AM48" s="282">
        <v>6467.2478999976001</v>
      </c>
      <c r="AN48" s="282">
        <v>3044.06229999878</v>
      </c>
      <c r="AO48" s="282">
        <v>15516.0246999958</v>
      </c>
      <c r="AP48" s="282">
        <v>4022.0420999999401</v>
      </c>
      <c r="AQ48" s="282">
        <v>4556.4062000003996</v>
      </c>
      <c r="AR48" s="282">
        <v>4388.7429999975702</v>
      </c>
      <c r="AS48" s="282">
        <v>33674.164600018899</v>
      </c>
      <c r="AT48" s="282">
        <v>8902.4223000023103</v>
      </c>
      <c r="AU48" s="282">
        <v>21031.800799995701</v>
      </c>
      <c r="AV48" s="282">
        <v>4569.6251999959304</v>
      </c>
      <c r="AW48" s="282">
        <v>1174.61600000012</v>
      </c>
      <c r="AX48" s="282">
        <v>508.06229999973601</v>
      </c>
      <c r="AY48" s="282">
        <v>811.94709999972997</v>
      </c>
      <c r="AZ48" s="282">
        <v>74.624700000029705</v>
      </c>
      <c r="BA48" s="282">
        <v>9275.5238999955709</v>
      </c>
      <c r="BB48" s="282">
        <v>4450.7490000005</v>
      </c>
      <c r="BC48" s="282">
        <v>3006.1380999983098</v>
      </c>
      <c r="BD48" s="282">
        <v>1962.88539999916</v>
      </c>
      <c r="BE48" s="282">
        <v>6428.1826000026103</v>
      </c>
      <c r="BF48" s="282">
        <v>2151.7345999988702</v>
      </c>
      <c r="BG48" s="282">
        <v>25946.885099999501</v>
      </c>
      <c r="BH48" s="282">
        <v>7722.2864999970798</v>
      </c>
      <c r="BI48" s="282">
        <v>13980.411299994101</v>
      </c>
      <c r="BJ48" s="282">
        <v>3614.0995999993302</v>
      </c>
      <c r="BK48" s="282">
        <v>8912.6033999994997</v>
      </c>
      <c r="BL48" s="282">
        <v>2470.5337999992698</v>
      </c>
      <c r="BM48" s="282">
        <v>3884.42100000044</v>
      </c>
      <c r="BN48" s="282">
        <v>1223.1203999990801</v>
      </c>
      <c r="BO48" s="282">
        <v>11580.118100006001</v>
      </c>
      <c r="BP48" s="282">
        <v>5713.3852000021798</v>
      </c>
      <c r="BQ48" s="282">
        <v>1286.7574</v>
      </c>
      <c r="BR48" s="282">
        <v>403.56979999999999</v>
      </c>
      <c r="BS48" s="282">
        <v>7403.0706</v>
      </c>
      <c r="BT48" s="282">
        <v>1749.4182000000001</v>
      </c>
      <c r="BU48" s="282">
        <v>9825.7909</v>
      </c>
      <c r="BV48" s="282">
        <v>2814.7984999999999</v>
      </c>
      <c r="BW48" s="282">
        <v>16028.6608</v>
      </c>
      <c r="BX48" s="282">
        <v>5762.6831000000002</v>
      </c>
      <c r="BY48" s="282">
        <v>4813.9121999999998</v>
      </c>
      <c r="BZ48" s="282">
        <v>1217.2725</v>
      </c>
      <c r="CA48" s="282">
        <v>139.3554</v>
      </c>
      <c r="CB48" s="282">
        <v>92.299099999999896</v>
      </c>
      <c r="CC48" s="282">
        <v>9334.2934999999998</v>
      </c>
      <c r="CD48" s="282">
        <v>4194.0695000000096</v>
      </c>
      <c r="CE48" s="282">
        <v>13878.8174</v>
      </c>
      <c r="CF48" s="282">
        <v>2511.8438000000001</v>
      </c>
      <c r="CG48" s="282">
        <v>22481.485199999999</v>
      </c>
      <c r="CH48" s="282">
        <v>6918.3540999999996</v>
      </c>
      <c r="CI48" s="282">
        <v>5018.6107000000002</v>
      </c>
      <c r="CJ48" s="282">
        <v>1288.9911</v>
      </c>
      <c r="CK48" s="282">
        <v>202.8614</v>
      </c>
      <c r="CL48" s="282">
        <v>292.9282</v>
      </c>
      <c r="CM48" s="282">
        <v>7616.7072000000098</v>
      </c>
      <c r="CN48" s="282">
        <v>2343.0554000000102</v>
      </c>
      <c r="CO48" s="282">
        <v>1244.4233999999999</v>
      </c>
      <c r="CP48" s="282">
        <v>828.30520000000001</v>
      </c>
      <c r="CQ48" s="282">
        <v>3424.7687000000001</v>
      </c>
      <c r="CR48" s="282">
        <v>745.71820000000002</v>
      </c>
      <c r="CS48" s="282">
        <v>3163.8204999999998</v>
      </c>
      <c r="CT48" s="282">
        <v>539.21079999999995</v>
      </c>
      <c r="CU48" s="282">
        <v>965.66880000000106</v>
      </c>
      <c r="CV48" s="282">
        <v>333.51429999999999</v>
      </c>
      <c r="CW48" s="282">
        <v>3844.0272</v>
      </c>
      <c r="CX48" s="282">
        <v>751.20730000000003</v>
      </c>
      <c r="CY48" s="282">
        <v>2185.2181999999998</v>
      </c>
      <c r="CZ48" s="282">
        <v>153.88919999999999</v>
      </c>
      <c r="DA48" s="282">
        <v>442.85590000000002</v>
      </c>
      <c r="DB48" s="282">
        <v>154.5044</v>
      </c>
      <c r="DC48" s="282">
        <v>13701.8596</v>
      </c>
      <c r="DD48" s="282">
        <v>1462.0385000000001</v>
      </c>
      <c r="DE48" s="282">
        <v>6445.8960999999999</v>
      </c>
      <c r="DF48" s="282">
        <v>1427.5211999999999</v>
      </c>
      <c r="DG48" s="282">
        <v>2894.0821999999998</v>
      </c>
      <c r="DH48" s="282">
        <v>4515.6445000000003</v>
      </c>
      <c r="DI48" s="282">
        <v>1866.1360999999999</v>
      </c>
      <c r="DJ48" s="282">
        <v>1449.5452</v>
      </c>
      <c r="DK48" s="282">
        <v>4028.3836999999999</v>
      </c>
      <c r="DL48" s="282">
        <v>2042.4504999999999</v>
      </c>
      <c r="DM48" s="282">
        <v>5664.1480000000001</v>
      </c>
      <c r="DN48" s="282">
        <v>2272.0246000000002</v>
      </c>
      <c r="DO48" s="282">
        <v>7918.9575000000004</v>
      </c>
      <c r="DP48" s="282">
        <v>643.45219999999995</v>
      </c>
      <c r="DQ48" s="282"/>
      <c r="DR48" s="282"/>
      <c r="DS48" s="282"/>
      <c r="DT48" s="282"/>
      <c r="DU48" s="282">
        <v>16.776</v>
      </c>
      <c r="DV48" s="282">
        <v>4.2137000000000002</v>
      </c>
      <c r="DW48" s="282"/>
      <c r="DX48" s="282"/>
      <c r="DY48" s="282">
        <v>877.11329999999998</v>
      </c>
      <c r="DZ48" s="282">
        <v>65.323599999999999</v>
      </c>
      <c r="EA48" s="282"/>
      <c r="EB48" s="282"/>
      <c r="EC48" s="282">
        <v>686.81219999999996</v>
      </c>
      <c r="ED48" s="282">
        <v>156.5822</v>
      </c>
      <c r="EE48" s="282">
        <v>456.3306</v>
      </c>
      <c r="EF48" s="282">
        <v>189.2277</v>
      </c>
      <c r="EG48" s="282">
        <v>1788.0816</v>
      </c>
      <c r="EH48" s="282">
        <v>1182.443</v>
      </c>
      <c r="EI48" s="282">
        <v>658.09640000000002</v>
      </c>
      <c r="EJ48" s="282">
        <v>95.546899999999994</v>
      </c>
      <c r="EK48" s="282">
        <v>359.59199999999998</v>
      </c>
      <c r="EL48" s="282">
        <v>0</v>
      </c>
      <c r="EM48" s="282">
        <v>3698.3006999999998</v>
      </c>
      <c r="EN48" s="282">
        <v>726.82820000000004</v>
      </c>
      <c r="EO48" s="282">
        <v>849.44029999999998</v>
      </c>
      <c r="EP48" s="282">
        <v>553.06659999999999</v>
      </c>
      <c r="EQ48" s="282">
        <v>1001.336</v>
      </c>
      <c r="ER48" s="282">
        <v>0</v>
      </c>
      <c r="ES48" s="282"/>
      <c r="ET48" s="282"/>
      <c r="EU48" s="282">
        <v>169.79130000000001</v>
      </c>
      <c r="EV48" s="282">
        <v>35.723399999999998</v>
      </c>
      <c r="EW48" s="282"/>
      <c r="EX48" s="282"/>
      <c r="EY48" s="282">
        <v>21.9023</v>
      </c>
      <c r="EZ48" s="282">
        <v>158.05959999999999</v>
      </c>
      <c r="FA48" s="282">
        <v>303.0283</v>
      </c>
      <c r="FB48" s="282">
        <v>246.11320000000001</v>
      </c>
      <c r="FC48" s="282">
        <v>1203.2909999999999</v>
      </c>
      <c r="FD48" s="282">
        <v>304.97620000000001</v>
      </c>
      <c r="FE48" s="282">
        <v>154.65029999999999</v>
      </c>
      <c r="FF48" s="282">
        <v>162.76660000000001</v>
      </c>
    </row>
    <row r="49" spans="1:162" x14ac:dyDescent="0.2">
      <c r="A49" s="276">
        <v>49</v>
      </c>
      <c r="D49" s="272">
        <v>45280.875</v>
      </c>
      <c r="E49" s="282">
        <v>7203.4490999999998</v>
      </c>
      <c r="F49" s="282">
        <v>4699.4423999999999</v>
      </c>
      <c r="G49" s="282">
        <v>180.8314</v>
      </c>
      <c r="H49" s="282">
        <v>235.10130000000001</v>
      </c>
      <c r="I49" s="282">
        <v>2537.1642999999999</v>
      </c>
      <c r="J49" s="282">
        <v>0</v>
      </c>
      <c r="K49" s="282">
        <v>2790.1669999999999</v>
      </c>
      <c r="L49" s="282">
        <v>1238.492</v>
      </c>
      <c r="M49" s="282">
        <v>22004.784</v>
      </c>
      <c r="N49" s="282">
        <v>5692.1635999999999</v>
      </c>
      <c r="O49" s="282"/>
      <c r="P49" s="282"/>
      <c r="Q49" s="282">
        <v>107.6309</v>
      </c>
      <c r="R49" s="282">
        <v>6.9621000000000004</v>
      </c>
      <c r="S49" s="282">
        <v>89.226699999999994</v>
      </c>
      <c r="T49" s="282">
        <v>52.023899999999998</v>
      </c>
      <c r="U49" s="282">
        <v>1363.5375999999601</v>
      </c>
      <c r="V49" s="282">
        <v>388.51069999976301</v>
      </c>
      <c r="W49" s="282">
        <v>19419.671099987099</v>
      </c>
      <c r="X49" s="282">
        <v>7651.4235000011804</v>
      </c>
      <c r="Y49" s="282">
        <v>3098.83040000131</v>
      </c>
      <c r="Z49" s="282">
        <v>1217.6401999991699</v>
      </c>
      <c r="AA49" s="282">
        <v>14165.602066670601</v>
      </c>
      <c r="AB49" s="282">
        <v>4580.3719666650004</v>
      </c>
      <c r="AC49" s="282">
        <v>14081.3229999993</v>
      </c>
      <c r="AD49" s="282">
        <v>2864.5311000004399</v>
      </c>
      <c r="AE49" s="282">
        <v>12178.5642999953</v>
      </c>
      <c r="AF49" s="282">
        <v>5255.2041000013096</v>
      </c>
      <c r="AG49" s="282">
        <v>41025.689899992998</v>
      </c>
      <c r="AH49" s="282">
        <v>9016.7803999924909</v>
      </c>
      <c r="AI49" s="282">
        <v>16052.9789000006</v>
      </c>
      <c r="AJ49" s="282">
        <v>3848.32069999856</v>
      </c>
      <c r="AK49" s="282">
        <v>6371.9690999990898</v>
      </c>
      <c r="AL49" s="282">
        <v>1168.3794999998699</v>
      </c>
      <c r="AM49" s="282">
        <v>6467.4096999976</v>
      </c>
      <c r="AN49" s="282">
        <v>3044.1216999987801</v>
      </c>
      <c r="AO49" s="282">
        <v>15516.1568999958</v>
      </c>
      <c r="AP49" s="282">
        <v>4022.0546999999401</v>
      </c>
      <c r="AQ49" s="282">
        <v>4556.4463000003998</v>
      </c>
      <c r="AR49" s="282">
        <v>4388.7703999975702</v>
      </c>
      <c r="AS49" s="282">
        <v>33674.510300018897</v>
      </c>
      <c r="AT49" s="282">
        <v>8902.4547000023103</v>
      </c>
      <c r="AU49" s="282">
        <v>21031.800799995701</v>
      </c>
      <c r="AV49" s="282">
        <v>4569.6251999959304</v>
      </c>
      <c r="AW49" s="282">
        <v>1174.8084000001199</v>
      </c>
      <c r="AX49" s="282">
        <v>508.08559999973602</v>
      </c>
      <c r="AY49" s="282">
        <v>811.99729999972999</v>
      </c>
      <c r="AZ49" s="282">
        <v>74.627700000029705</v>
      </c>
      <c r="BA49" s="282">
        <v>9275.6206999955702</v>
      </c>
      <c r="BB49" s="282">
        <v>4450.7746000005</v>
      </c>
      <c r="BC49" s="282">
        <v>3006.2230999983099</v>
      </c>
      <c r="BD49" s="282">
        <v>1962.9144999991599</v>
      </c>
      <c r="BE49" s="282">
        <v>6428.2556000026098</v>
      </c>
      <c r="BF49" s="282">
        <v>2151.74059999887</v>
      </c>
      <c r="BG49" s="282">
        <v>25946.986699999499</v>
      </c>
      <c r="BH49" s="282">
        <v>7722.2988999970803</v>
      </c>
      <c r="BI49" s="282">
        <v>13980.5026999941</v>
      </c>
      <c r="BJ49" s="282">
        <v>3614.10759999933</v>
      </c>
      <c r="BK49" s="282">
        <v>8912.6794999995</v>
      </c>
      <c r="BL49" s="282">
        <v>2470.5444999992701</v>
      </c>
      <c r="BM49" s="282">
        <v>3884.4836000004402</v>
      </c>
      <c r="BN49" s="282">
        <v>1223.1247999990801</v>
      </c>
      <c r="BO49" s="282">
        <v>11580.242100006</v>
      </c>
      <c r="BP49" s="282">
        <v>5713.4045000021797</v>
      </c>
      <c r="BQ49" s="282">
        <v>1286.7651000000001</v>
      </c>
      <c r="BR49" s="282">
        <v>403.57029999999997</v>
      </c>
      <c r="BS49" s="282">
        <v>7403.2174999999997</v>
      </c>
      <c r="BT49" s="282">
        <v>1749.4324999999999</v>
      </c>
      <c r="BU49" s="282">
        <v>9825.9732999999997</v>
      </c>
      <c r="BV49" s="282">
        <v>2814.8225000000002</v>
      </c>
      <c r="BW49" s="282">
        <v>16028.7214</v>
      </c>
      <c r="BX49" s="282">
        <v>5762.6877999999997</v>
      </c>
      <c r="BY49" s="282">
        <v>4814.0632999999998</v>
      </c>
      <c r="BZ49" s="282">
        <v>1217.2891999999999</v>
      </c>
      <c r="CA49" s="282">
        <v>139.35579999999999</v>
      </c>
      <c r="CB49" s="282">
        <v>92.299299999999903</v>
      </c>
      <c r="CC49" s="282">
        <v>9334.3369000000002</v>
      </c>
      <c r="CD49" s="282">
        <v>4194.0811000000003</v>
      </c>
      <c r="CE49" s="282">
        <v>13878.9519</v>
      </c>
      <c r="CF49" s="282">
        <v>2511.8582999999999</v>
      </c>
      <c r="CG49" s="282">
        <v>22481.690999999999</v>
      </c>
      <c r="CH49" s="282">
        <v>6918.3801999999996</v>
      </c>
      <c r="CI49" s="282">
        <v>5018.6107000000002</v>
      </c>
      <c r="CJ49" s="282">
        <v>1288.9911</v>
      </c>
      <c r="CK49" s="282">
        <v>202.87309999999999</v>
      </c>
      <c r="CL49" s="282">
        <v>292.92959999999999</v>
      </c>
      <c r="CM49" s="282">
        <v>7616.7074000000102</v>
      </c>
      <c r="CN49" s="282">
        <v>2343.0555000000099</v>
      </c>
      <c r="CO49" s="282">
        <v>1244.4233999999999</v>
      </c>
      <c r="CP49" s="282">
        <v>828.30520000000001</v>
      </c>
      <c r="CQ49" s="282">
        <v>3424.9562000000001</v>
      </c>
      <c r="CR49" s="282">
        <v>745.7405</v>
      </c>
      <c r="CS49" s="282">
        <v>3163.8204999999998</v>
      </c>
      <c r="CT49" s="282">
        <v>539.21079999999995</v>
      </c>
      <c r="CU49" s="282">
        <v>965.66950000000099</v>
      </c>
      <c r="CV49" s="282">
        <v>333.51600000000002</v>
      </c>
      <c r="CW49" s="282">
        <v>3844.1498999999999</v>
      </c>
      <c r="CX49" s="282">
        <v>751.21659999999997</v>
      </c>
      <c r="CY49" s="282">
        <v>2185.3418000000001</v>
      </c>
      <c r="CZ49" s="282">
        <v>153.89340000000001</v>
      </c>
      <c r="DA49" s="282">
        <v>442.87139999999999</v>
      </c>
      <c r="DB49" s="282">
        <v>154.5059</v>
      </c>
      <c r="DC49" s="282">
        <v>13702.0353</v>
      </c>
      <c r="DD49" s="282">
        <v>1462.0503000000001</v>
      </c>
      <c r="DE49" s="282">
        <v>6445.9201999999996</v>
      </c>
      <c r="DF49" s="282">
        <v>1427.5223000000001</v>
      </c>
      <c r="DG49" s="282">
        <v>2894.1691999999998</v>
      </c>
      <c r="DH49" s="282">
        <v>4515.6886000000004</v>
      </c>
      <c r="DI49" s="282">
        <v>1866.1984</v>
      </c>
      <c r="DJ49" s="282">
        <v>1449.5786000000001</v>
      </c>
      <c r="DK49" s="282">
        <v>4028.4398999999999</v>
      </c>
      <c r="DL49" s="282">
        <v>2042.4549999999999</v>
      </c>
      <c r="DM49" s="282">
        <v>5664.2533999999996</v>
      </c>
      <c r="DN49" s="282">
        <v>2272.0450999999998</v>
      </c>
      <c r="DO49" s="282">
        <v>7919.2843000000003</v>
      </c>
      <c r="DP49" s="282">
        <v>643.46699999999998</v>
      </c>
      <c r="DQ49" s="282"/>
      <c r="DR49" s="282"/>
      <c r="DS49" s="282"/>
      <c r="DT49" s="282"/>
      <c r="DU49" s="282">
        <v>16.776</v>
      </c>
      <c r="DV49" s="282">
        <v>4.2137000000000002</v>
      </c>
      <c r="DW49" s="282"/>
      <c r="DX49" s="282"/>
      <c r="DY49" s="282">
        <v>877.17970000000003</v>
      </c>
      <c r="DZ49" s="282">
        <v>65.328400000000002</v>
      </c>
      <c r="EA49" s="282"/>
      <c r="EB49" s="282"/>
      <c r="EC49" s="282">
        <v>686.84469999999999</v>
      </c>
      <c r="ED49" s="282">
        <v>156.58840000000001</v>
      </c>
      <c r="EE49" s="282">
        <v>456.37040000000002</v>
      </c>
      <c r="EF49" s="282">
        <v>189.23570000000001</v>
      </c>
      <c r="EG49" s="282">
        <v>1788.0816</v>
      </c>
      <c r="EH49" s="282">
        <v>1182.443</v>
      </c>
      <c r="EI49" s="282">
        <v>658.09640000000002</v>
      </c>
      <c r="EJ49" s="282">
        <v>95.546899999999994</v>
      </c>
      <c r="EK49" s="282">
        <v>359.59199999999998</v>
      </c>
      <c r="EL49" s="282">
        <v>0</v>
      </c>
      <c r="EM49" s="282">
        <v>3698.3006999999998</v>
      </c>
      <c r="EN49" s="282">
        <v>726.82820000000004</v>
      </c>
      <c r="EO49" s="282">
        <v>849.44029999999998</v>
      </c>
      <c r="EP49" s="282">
        <v>553.06659999999999</v>
      </c>
      <c r="EQ49" s="282">
        <v>1001.3968</v>
      </c>
      <c r="ER49" s="282">
        <v>0</v>
      </c>
      <c r="ES49" s="282"/>
      <c r="ET49" s="282"/>
      <c r="EU49" s="282">
        <v>169.88339999999999</v>
      </c>
      <c r="EV49" s="282">
        <v>35.732399999999998</v>
      </c>
      <c r="EW49" s="282"/>
      <c r="EX49" s="282"/>
      <c r="EY49" s="282">
        <v>21.9023</v>
      </c>
      <c r="EZ49" s="282">
        <v>158.05959999999999</v>
      </c>
      <c r="FA49" s="282">
        <v>303.03919999999999</v>
      </c>
      <c r="FB49" s="282">
        <v>246.11439999999999</v>
      </c>
      <c r="FC49" s="282">
        <v>1203.3059000000001</v>
      </c>
      <c r="FD49" s="282">
        <v>304.9778</v>
      </c>
      <c r="FE49" s="282">
        <v>154.66050000000001</v>
      </c>
      <c r="FF49" s="282">
        <v>162.767</v>
      </c>
    </row>
    <row r="50" spans="1:162" x14ac:dyDescent="0.2">
      <c r="A50" s="276">
        <v>50</v>
      </c>
      <c r="D50" s="272">
        <v>45280.895833333336</v>
      </c>
      <c r="E50" s="282">
        <v>7203.4853000000003</v>
      </c>
      <c r="F50" s="282">
        <v>4699.4480999999996</v>
      </c>
      <c r="G50" s="282">
        <v>180.8314</v>
      </c>
      <c r="H50" s="282">
        <v>235.10130000000001</v>
      </c>
      <c r="I50" s="282">
        <v>2537.4002</v>
      </c>
      <c r="J50" s="282">
        <v>0</v>
      </c>
      <c r="K50" s="282">
        <v>2790.2330000000002</v>
      </c>
      <c r="L50" s="282">
        <v>1238.4979000000001</v>
      </c>
      <c r="M50" s="282">
        <v>22004.967499999999</v>
      </c>
      <c r="N50" s="282">
        <v>5692.1826000000001</v>
      </c>
      <c r="O50" s="282"/>
      <c r="P50" s="282"/>
      <c r="Q50" s="282">
        <v>107.6309</v>
      </c>
      <c r="R50" s="282">
        <v>6.9621000000000004</v>
      </c>
      <c r="S50" s="282">
        <v>89.226699999999994</v>
      </c>
      <c r="T50" s="282">
        <v>52.023899999999998</v>
      </c>
      <c r="U50" s="282">
        <v>1363.71359999996</v>
      </c>
      <c r="V50" s="282">
        <v>388.52979999976299</v>
      </c>
      <c r="W50" s="282">
        <v>19419.829099987099</v>
      </c>
      <c r="X50" s="282">
        <v>7651.4466000011798</v>
      </c>
      <c r="Y50" s="282">
        <v>3098.8467000013102</v>
      </c>
      <c r="Z50" s="282">
        <v>1217.6445999991699</v>
      </c>
      <c r="AA50" s="282">
        <v>14165.6693333372</v>
      </c>
      <c r="AB50" s="282">
        <v>4580.3822999983304</v>
      </c>
      <c r="AC50" s="282">
        <v>14081.542499999299</v>
      </c>
      <c r="AD50" s="282">
        <v>2864.5479000004402</v>
      </c>
      <c r="AE50" s="282">
        <v>12178.6756999953</v>
      </c>
      <c r="AF50" s="282">
        <v>5255.2267000013098</v>
      </c>
      <c r="AG50" s="282">
        <v>41025.893599993004</v>
      </c>
      <c r="AH50" s="282">
        <v>9016.8008999924896</v>
      </c>
      <c r="AI50" s="282">
        <v>16053.116700000601</v>
      </c>
      <c r="AJ50" s="282">
        <v>3848.33259999856</v>
      </c>
      <c r="AK50" s="282">
        <v>6372.1127999990804</v>
      </c>
      <c r="AL50" s="282">
        <v>1168.3885999998699</v>
      </c>
      <c r="AM50" s="282">
        <v>6467.5851999976003</v>
      </c>
      <c r="AN50" s="282">
        <v>3044.1862999987802</v>
      </c>
      <c r="AO50" s="282">
        <v>15516.2851999958</v>
      </c>
      <c r="AP50" s="282">
        <v>4022.06679999994</v>
      </c>
      <c r="AQ50" s="282">
        <v>4556.4865000004002</v>
      </c>
      <c r="AR50" s="282">
        <v>4388.7979999975696</v>
      </c>
      <c r="AS50" s="282">
        <v>33674.857400018896</v>
      </c>
      <c r="AT50" s="282">
        <v>8902.4859000023098</v>
      </c>
      <c r="AU50" s="282">
        <v>21031.800799995701</v>
      </c>
      <c r="AV50" s="282">
        <v>4569.6251999959304</v>
      </c>
      <c r="AW50" s="282">
        <v>1175.0008000001201</v>
      </c>
      <c r="AX50" s="282">
        <v>508.10799999973602</v>
      </c>
      <c r="AY50" s="282">
        <v>812.04749999973001</v>
      </c>
      <c r="AZ50" s="282">
        <v>74.630500000029699</v>
      </c>
      <c r="BA50" s="282">
        <v>9275.71949999557</v>
      </c>
      <c r="BB50" s="282">
        <v>4450.8001000004997</v>
      </c>
      <c r="BC50" s="282">
        <v>3006.3064999983098</v>
      </c>
      <c r="BD50" s="282">
        <v>1962.9419999991601</v>
      </c>
      <c r="BE50" s="282">
        <v>6428.33080000261</v>
      </c>
      <c r="BF50" s="282">
        <v>2151.74689999887</v>
      </c>
      <c r="BG50" s="282">
        <v>25947.085799999499</v>
      </c>
      <c r="BH50" s="282">
        <v>7722.3101999970804</v>
      </c>
      <c r="BI50" s="282">
        <v>13980.596199994099</v>
      </c>
      <c r="BJ50" s="282">
        <v>3614.1161999993301</v>
      </c>
      <c r="BK50" s="282">
        <v>8912.7581999995</v>
      </c>
      <c r="BL50" s="282">
        <v>2470.5552999992701</v>
      </c>
      <c r="BM50" s="282">
        <v>3884.5454000004402</v>
      </c>
      <c r="BN50" s="282">
        <v>1223.1292999990801</v>
      </c>
      <c r="BO50" s="282">
        <v>11580.358800006001</v>
      </c>
      <c r="BP50" s="282">
        <v>5713.4182000021801</v>
      </c>
      <c r="BQ50" s="282">
        <v>1286.7725</v>
      </c>
      <c r="BR50" s="282">
        <v>403.57100000000003</v>
      </c>
      <c r="BS50" s="282">
        <v>7403.3696</v>
      </c>
      <c r="BT50" s="282">
        <v>1749.4473</v>
      </c>
      <c r="BU50" s="282">
        <v>9826.1553000000004</v>
      </c>
      <c r="BV50" s="282">
        <v>2814.8467999999998</v>
      </c>
      <c r="BW50" s="282">
        <v>16028.781000000001</v>
      </c>
      <c r="BX50" s="282">
        <v>5762.6925000000001</v>
      </c>
      <c r="BY50" s="282">
        <v>4814.2139999999999</v>
      </c>
      <c r="BZ50" s="282">
        <v>1217.3061</v>
      </c>
      <c r="CA50" s="282">
        <v>139.3562</v>
      </c>
      <c r="CB50" s="282">
        <v>92.299599999999899</v>
      </c>
      <c r="CC50" s="282">
        <v>9334.3781999999992</v>
      </c>
      <c r="CD50" s="282">
        <v>4194.0923000000003</v>
      </c>
      <c r="CE50" s="282">
        <v>13879.0905</v>
      </c>
      <c r="CF50" s="282">
        <v>2511.8744999999999</v>
      </c>
      <c r="CG50" s="282">
        <v>22481.898799999999</v>
      </c>
      <c r="CH50" s="282">
        <v>6918.4066000000003</v>
      </c>
      <c r="CI50" s="282">
        <v>5018.6107000000002</v>
      </c>
      <c r="CJ50" s="282">
        <v>1288.9911</v>
      </c>
      <c r="CK50" s="282">
        <v>202.8852</v>
      </c>
      <c r="CL50" s="282">
        <v>292.93130000000002</v>
      </c>
      <c r="CM50" s="282">
        <v>7616.7076000000097</v>
      </c>
      <c r="CN50" s="282">
        <v>2343.0556000000101</v>
      </c>
      <c r="CO50" s="282">
        <v>1244.4233999999999</v>
      </c>
      <c r="CP50" s="282">
        <v>828.30520000000001</v>
      </c>
      <c r="CQ50" s="282">
        <v>3425.1390999999999</v>
      </c>
      <c r="CR50" s="282">
        <v>745.76289999999995</v>
      </c>
      <c r="CS50" s="282">
        <v>3163.8204999999998</v>
      </c>
      <c r="CT50" s="282">
        <v>539.21079999999995</v>
      </c>
      <c r="CU50" s="282">
        <v>965.67020000000105</v>
      </c>
      <c r="CV50" s="282">
        <v>333.51760000000002</v>
      </c>
      <c r="CW50" s="282">
        <v>3844.2781</v>
      </c>
      <c r="CX50" s="282">
        <v>751.22619999999995</v>
      </c>
      <c r="CY50" s="282">
        <v>2185.4757</v>
      </c>
      <c r="CZ50" s="282">
        <v>153.89769999999999</v>
      </c>
      <c r="DA50" s="282">
        <v>442.88740000000001</v>
      </c>
      <c r="DB50" s="282">
        <v>154.50739999999999</v>
      </c>
      <c r="DC50" s="282">
        <v>13702.206099999999</v>
      </c>
      <c r="DD50" s="282">
        <v>1462.0608999999999</v>
      </c>
      <c r="DE50" s="282">
        <v>6445.9472999999998</v>
      </c>
      <c r="DF50" s="282">
        <v>1427.5233000000001</v>
      </c>
      <c r="DG50" s="282">
        <v>2894.2552999999998</v>
      </c>
      <c r="DH50" s="282">
        <v>4515.7313999999997</v>
      </c>
      <c r="DI50" s="282">
        <v>1866.2607</v>
      </c>
      <c r="DJ50" s="282">
        <v>1449.6122</v>
      </c>
      <c r="DK50" s="282">
        <v>4028.4917</v>
      </c>
      <c r="DL50" s="282">
        <v>2042.4586999999999</v>
      </c>
      <c r="DM50" s="282">
        <v>5664.3346000000001</v>
      </c>
      <c r="DN50" s="282">
        <v>2272.0628999999999</v>
      </c>
      <c r="DO50" s="282">
        <v>7919.5910000000003</v>
      </c>
      <c r="DP50" s="282">
        <v>643.48220000000003</v>
      </c>
      <c r="DQ50" s="282"/>
      <c r="DR50" s="282"/>
      <c r="DS50" s="282"/>
      <c r="DT50" s="282"/>
      <c r="DU50" s="282">
        <v>16.776</v>
      </c>
      <c r="DV50" s="282">
        <v>4.2137000000000002</v>
      </c>
      <c r="DW50" s="282"/>
      <c r="DX50" s="282"/>
      <c r="DY50" s="282">
        <v>877.23659999999995</v>
      </c>
      <c r="DZ50" s="282">
        <v>65.334900000000005</v>
      </c>
      <c r="EA50" s="282"/>
      <c r="EB50" s="282"/>
      <c r="EC50" s="282">
        <v>686.87369999999999</v>
      </c>
      <c r="ED50" s="282">
        <v>156.59379999999999</v>
      </c>
      <c r="EE50" s="282">
        <v>456.411</v>
      </c>
      <c r="EF50" s="282">
        <v>189.2441</v>
      </c>
      <c r="EG50" s="282">
        <v>1788.0816</v>
      </c>
      <c r="EH50" s="282">
        <v>1182.443</v>
      </c>
      <c r="EI50" s="282">
        <v>658.09640000000002</v>
      </c>
      <c r="EJ50" s="282">
        <v>95.546899999999994</v>
      </c>
      <c r="EK50" s="282">
        <v>359.59199999999998</v>
      </c>
      <c r="EL50" s="282">
        <v>0</v>
      </c>
      <c r="EM50" s="282">
        <v>3698.3006999999998</v>
      </c>
      <c r="EN50" s="282">
        <v>726.82820000000004</v>
      </c>
      <c r="EO50" s="282">
        <v>849.44029999999998</v>
      </c>
      <c r="EP50" s="282">
        <v>553.06659999999999</v>
      </c>
      <c r="EQ50" s="282">
        <v>1001.4576</v>
      </c>
      <c r="ER50" s="282">
        <v>0</v>
      </c>
      <c r="ES50" s="282"/>
      <c r="ET50" s="282"/>
      <c r="EU50" s="282">
        <v>169.97139999999999</v>
      </c>
      <c r="EV50" s="282">
        <v>35.740499999999997</v>
      </c>
      <c r="EW50" s="282"/>
      <c r="EX50" s="282"/>
      <c r="EY50" s="282">
        <v>21.9023</v>
      </c>
      <c r="EZ50" s="282">
        <v>158.05959999999999</v>
      </c>
      <c r="FA50" s="282">
        <v>303.05009999999999</v>
      </c>
      <c r="FB50" s="282">
        <v>246.11580000000001</v>
      </c>
      <c r="FC50" s="282">
        <v>1203.3207</v>
      </c>
      <c r="FD50" s="282">
        <v>304.9794</v>
      </c>
      <c r="FE50" s="282">
        <v>154.66999999999999</v>
      </c>
      <c r="FF50" s="282">
        <v>162.76730000000001</v>
      </c>
    </row>
    <row r="51" spans="1:162" x14ac:dyDescent="0.2">
      <c r="A51" s="276">
        <v>51</v>
      </c>
      <c r="D51" s="272">
        <v>45280.916666666664</v>
      </c>
      <c r="E51" s="282">
        <v>7203.5216</v>
      </c>
      <c r="F51" s="282">
        <v>4699.4539999999997</v>
      </c>
      <c r="G51" s="282">
        <v>180.8314</v>
      </c>
      <c r="H51" s="282">
        <v>235.10130000000001</v>
      </c>
      <c r="I51" s="282">
        <v>2537.6478999999999</v>
      </c>
      <c r="J51" s="282">
        <v>0</v>
      </c>
      <c r="K51" s="282">
        <v>2790.2997999999998</v>
      </c>
      <c r="L51" s="282">
        <v>1238.5042000000001</v>
      </c>
      <c r="M51" s="282">
        <v>22005.152300000002</v>
      </c>
      <c r="N51" s="282">
        <v>5692.2019</v>
      </c>
      <c r="O51" s="282"/>
      <c r="P51" s="282"/>
      <c r="Q51" s="282">
        <v>107.6309</v>
      </c>
      <c r="R51" s="282">
        <v>6.9621000000000004</v>
      </c>
      <c r="S51" s="282">
        <v>89.226699999999994</v>
      </c>
      <c r="T51" s="282">
        <v>52.023899999999998</v>
      </c>
      <c r="U51" s="282">
        <v>1363.88319999996</v>
      </c>
      <c r="V51" s="282">
        <v>388.54889999976302</v>
      </c>
      <c r="W51" s="282">
        <v>19419.985999987101</v>
      </c>
      <c r="X51" s="282">
        <v>7651.4697000011802</v>
      </c>
      <c r="Y51" s="282">
        <v>3098.8625000013099</v>
      </c>
      <c r="Z51" s="282">
        <v>1217.64879999917</v>
      </c>
      <c r="AA51" s="282">
        <v>14165.7365333372</v>
      </c>
      <c r="AB51" s="282">
        <v>4580.3926999983296</v>
      </c>
      <c r="AC51" s="282">
        <v>14081.760399999301</v>
      </c>
      <c r="AD51" s="282">
        <v>2864.56490000044</v>
      </c>
      <c r="AE51" s="282">
        <v>12178.786099995301</v>
      </c>
      <c r="AF51" s="282">
        <v>5255.2494000013103</v>
      </c>
      <c r="AG51" s="282">
        <v>41026.095999992998</v>
      </c>
      <c r="AH51" s="282">
        <v>9016.8211999924897</v>
      </c>
      <c r="AI51" s="282">
        <v>16053.2480000006</v>
      </c>
      <c r="AJ51" s="282">
        <v>3848.3436999985602</v>
      </c>
      <c r="AK51" s="282">
        <v>6372.2545999990898</v>
      </c>
      <c r="AL51" s="282">
        <v>1168.39759999987</v>
      </c>
      <c r="AM51" s="282">
        <v>6467.7757999976002</v>
      </c>
      <c r="AN51" s="282">
        <v>3044.2562999987799</v>
      </c>
      <c r="AO51" s="282">
        <v>15516.408099995801</v>
      </c>
      <c r="AP51" s="282">
        <v>4022.0798999999402</v>
      </c>
      <c r="AQ51" s="282">
        <v>4556.5261000004002</v>
      </c>
      <c r="AR51" s="282">
        <v>4388.8245999975697</v>
      </c>
      <c r="AS51" s="282">
        <v>33675.2000000189</v>
      </c>
      <c r="AT51" s="282">
        <v>8902.5179000023109</v>
      </c>
      <c r="AU51" s="282">
        <v>21031.800799995701</v>
      </c>
      <c r="AV51" s="282">
        <v>4569.6251999959304</v>
      </c>
      <c r="AW51" s="282">
        <v>1175.1955000001201</v>
      </c>
      <c r="AX51" s="282">
        <v>508.13199999973602</v>
      </c>
      <c r="AY51" s="282">
        <v>812.09829999972999</v>
      </c>
      <c r="AZ51" s="282">
        <v>74.633500000029699</v>
      </c>
      <c r="BA51" s="282">
        <v>9275.8196999955708</v>
      </c>
      <c r="BB51" s="282">
        <v>4450.8261000005004</v>
      </c>
      <c r="BC51" s="282">
        <v>3006.39089999831</v>
      </c>
      <c r="BD51" s="282">
        <v>1962.97119999916</v>
      </c>
      <c r="BE51" s="282">
        <v>6428.4034000026104</v>
      </c>
      <c r="BF51" s="282">
        <v>2151.75339999887</v>
      </c>
      <c r="BG51" s="282">
        <v>25947.181699999499</v>
      </c>
      <c r="BH51" s="282">
        <v>7722.32169999708</v>
      </c>
      <c r="BI51" s="282">
        <v>13980.6888999941</v>
      </c>
      <c r="BJ51" s="282">
        <v>3614.1247999993302</v>
      </c>
      <c r="BK51" s="282">
        <v>8912.8373999995001</v>
      </c>
      <c r="BL51" s="282">
        <v>2470.5662999992701</v>
      </c>
      <c r="BM51" s="282">
        <v>3884.6075000004398</v>
      </c>
      <c r="BN51" s="282">
        <v>1223.1336999990799</v>
      </c>
      <c r="BO51" s="282">
        <v>11580.470500006</v>
      </c>
      <c r="BP51" s="282">
        <v>5713.43120000218</v>
      </c>
      <c r="BQ51" s="282">
        <v>1286.7797</v>
      </c>
      <c r="BR51" s="282">
        <v>403.57170000000002</v>
      </c>
      <c r="BS51" s="282">
        <v>7403.5201999999999</v>
      </c>
      <c r="BT51" s="282">
        <v>1749.462</v>
      </c>
      <c r="BU51" s="282">
        <v>9826.3366999999998</v>
      </c>
      <c r="BV51" s="282">
        <v>2814.8708000000001</v>
      </c>
      <c r="BW51" s="282">
        <v>16028.8418</v>
      </c>
      <c r="BX51" s="282">
        <v>5762.6975000000002</v>
      </c>
      <c r="BY51" s="282">
        <v>4814.3617999999997</v>
      </c>
      <c r="BZ51" s="282">
        <v>1217.3232</v>
      </c>
      <c r="CA51" s="282">
        <v>139.35650000000001</v>
      </c>
      <c r="CB51" s="282">
        <v>92.299799999999905</v>
      </c>
      <c r="CC51" s="282">
        <v>9334.4174000000003</v>
      </c>
      <c r="CD51" s="282">
        <v>4194.1031000000003</v>
      </c>
      <c r="CE51" s="282">
        <v>13879.2363</v>
      </c>
      <c r="CF51" s="282">
        <v>2511.8924999999999</v>
      </c>
      <c r="CG51" s="282">
        <v>22482.109799999998</v>
      </c>
      <c r="CH51" s="282">
        <v>6918.4336000000003</v>
      </c>
      <c r="CI51" s="282">
        <v>5018.6107000000002</v>
      </c>
      <c r="CJ51" s="282">
        <v>1288.9911</v>
      </c>
      <c r="CK51" s="282">
        <v>202.89760000000001</v>
      </c>
      <c r="CL51" s="282">
        <v>292.9332</v>
      </c>
      <c r="CM51" s="282">
        <v>7616.7077000000099</v>
      </c>
      <c r="CN51" s="282">
        <v>2343.0557000000099</v>
      </c>
      <c r="CO51" s="282">
        <v>1244.4233999999999</v>
      </c>
      <c r="CP51" s="282">
        <v>828.30520000000001</v>
      </c>
      <c r="CQ51" s="282">
        <v>3425.3186000000001</v>
      </c>
      <c r="CR51" s="282">
        <v>745.78430000000003</v>
      </c>
      <c r="CS51" s="282">
        <v>3163.8204999999998</v>
      </c>
      <c r="CT51" s="282">
        <v>539.21079999999995</v>
      </c>
      <c r="CU51" s="282">
        <v>965.67080000000101</v>
      </c>
      <c r="CV51" s="282">
        <v>333.51920000000001</v>
      </c>
      <c r="CW51" s="282">
        <v>3844.4079000000002</v>
      </c>
      <c r="CX51" s="282">
        <v>751.23580000000004</v>
      </c>
      <c r="CY51" s="282">
        <v>2185.6136000000001</v>
      </c>
      <c r="CZ51" s="282">
        <v>153.90369999999999</v>
      </c>
      <c r="DA51" s="282">
        <v>442.90300000000002</v>
      </c>
      <c r="DB51" s="282">
        <v>154.50880000000001</v>
      </c>
      <c r="DC51" s="282">
        <v>13702.378699999999</v>
      </c>
      <c r="DD51" s="282">
        <v>1462.0719999999999</v>
      </c>
      <c r="DE51" s="282">
        <v>6445.9760999999999</v>
      </c>
      <c r="DF51" s="282">
        <v>1427.5241000000001</v>
      </c>
      <c r="DG51" s="282">
        <v>2894.3539999999998</v>
      </c>
      <c r="DH51" s="282">
        <v>4515.7734</v>
      </c>
      <c r="DI51" s="282">
        <v>1866.3231000000001</v>
      </c>
      <c r="DJ51" s="282">
        <v>1449.6459</v>
      </c>
      <c r="DK51" s="282">
        <v>4028.5448000000001</v>
      </c>
      <c r="DL51" s="282">
        <v>2042.4609</v>
      </c>
      <c r="DM51" s="282">
        <v>5664.4005999999999</v>
      </c>
      <c r="DN51" s="282">
        <v>2272.0810999999999</v>
      </c>
      <c r="DO51" s="282">
        <v>7919.9</v>
      </c>
      <c r="DP51" s="282">
        <v>643.49720000000002</v>
      </c>
      <c r="DQ51" s="282"/>
      <c r="DR51" s="282"/>
      <c r="DS51" s="282"/>
      <c r="DT51" s="282"/>
      <c r="DU51" s="282">
        <v>16.776</v>
      </c>
      <c r="DV51" s="282">
        <v>4.2137000000000002</v>
      </c>
      <c r="DW51" s="282"/>
      <c r="DX51" s="282"/>
      <c r="DY51" s="282">
        <v>877.29269999999997</v>
      </c>
      <c r="DZ51" s="282">
        <v>65.3416</v>
      </c>
      <c r="EA51" s="282"/>
      <c r="EB51" s="282"/>
      <c r="EC51" s="282">
        <v>686.90260000000001</v>
      </c>
      <c r="ED51" s="282">
        <v>156.6001</v>
      </c>
      <c r="EE51" s="282">
        <v>456.4479</v>
      </c>
      <c r="EF51" s="282">
        <v>189.25120000000001</v>
      </c>
      <c r="EG51" s="282">
        <v>1788.0816</v>
      </c>
      <c r="EH51" s="282">
        <v>1182.443</v>
      </c>
      <c r="EI51" s="282">
        <v>658.09640000000002</v>
      </c>
      <c r="EJ51" s="282">
        <v>95.546899999999994</v>
      </c>
      <c r="EK51" s="282">
        <v>359.59199999999998</v>
      </c>
      <c r="EL51" s="282">
        <v>0</v>
      </c>
      <c r="EM51" s="282">
        <v>3698.3006999999998</v>
      </c>
      <c r="EN51" s="282">
        <v>726.82820000000004</v>
      </c>
      <c r="EO51" s="282">
        <v>849.44029999999998</v>
      </c>
      <c r="EP51" s="282">
        <v>553.06659999999999</v>
      </c>
      <c r="EQ51" s="282">
        <v>1001.5176</v>
      </c>
      <c r="ER51" s="282">
        <v>0</v>
      </c>
      <c r="ES51" s="282"/>
      <c r="ET51" s="282"/>
      <c r="EU51" s="282">
        <v>170.0598</v>
      </c>
      <c r="EV51" s="282">
        <v>35.750599999999999</v>
      </c>
      <c r="EW51" s="282"/>
      <c r="EX51" s="282"/>
      <c r="EY51" s="282">
        <v>21.9023</v>
      </c>
      <c r="EZ51" s="282">
        <v>158.05959999999999</v>
      </c>
      <c r="FA51" s="282">
        <v>303.0609</v>
      </c>
      <c r="FB51" s="282">
        <v>246.11709999999999</v>
      </c>
      <c r="FC51" s="282">
        <v>1203.3354999999999</v>
      </c>
      <c r="FD51" s="282">
        <v>304.98099999999999</v>
      </c>
      <c r="FE51" s="282">
        <v>154.67910000000001</v>
      </c>
      <c r="FF51" s="282">
        <v>162.76769999999999</v>
      </c>
    </row>
    <row r="52" spans="1:162" x14ac:dyDescent="0.2">
      <c r="A52" s="276">
        <v>52</v>
      </c>
      <c r="D52" s="272">
        <v>45280.9375</v>
      </c>
      <c r="E52" s="282">
        <v>7203.5582000000004</v>
      </c>
      <c r="F52" s="282">
        <v>4699.4597999999996</v>
      </c>
      <c r="G52" s="282">
        <v>180.8314</v>
      </c>
      <c r="H52" s="282">
        <v>235.10130000000001</v>
      </c>
      <c r="I52" s="282">
        <v>2537.9123</v>
      </c>
      <c r="J52" s="282">
        <v>0</v>
      </c>
      <c r="K52" s="282">
        <v>2790.3735999999999</v>
      </c>
      <c r="L52" s="282">
        <v>1238.5105000000001</v>
      </c>
      <c r="M52" s="282">
        <v>22005.3452</v>
      </c>
      <c r="N52" s="282">
        <v>5692.2219999999998</v>
      </c>
      <c r="O52" s="282"/>
      <c r="P52" s="282"/>
      <c r="Q52" s="282">
        <v>107.6309</v>
      </c>
      <c r="R52" s="282">
        <v>6.9621000000000004</v>
      </c>
      <c r="S52" s="282">
        <v>89.226699999999994</v>
      </c>
      <c r="T52" s="282">
        <v>52.023899999999998</v>
      </c>
      <c r="U52" s="282">
        <v>1364.04439999996</v>
      </c>
      <c r="V52" s="282">
        <v>388.56719999976298</v>
      </c>
      <c r="W52" s="282">
        <v>19420.144899987099</v>
      </c>
      <c r="X52" s="282">
        <v>7651.4929000011798</v>
      </c>
      <c r="Y52" s="282">
        <v>3098.87540000131</v>
      </c>
      <c r="Z52" s="282">
        <v>1217.65269999917</v>
      </c>
      <c r="AA52" s="282">
        <v>14165.803600003899</v>
      </c>
      <c r="AB52" s="282">
        <v>4580.4025666650004</v>
      </c>
      <c r="AC52" s="282">
        <v>14081.9754999993</v>
      </c>
      <c r="AD52" s="282">
        <v>2864.5812000004398</v>
      </c>
      <c r="AE52" s="282">
        <v>12178.896899995299</v>
      </c>
      <c r="AF52" s="282">
        <v>5255.27220000131</v>
      </c>
      <c r="AG52" s="282">
        <v>41026.294299993097</v>
      </c>
      <c r="AH52" s="282">
        <v>9016.8414999924898</v>
      </c>
      <c r="AI52" s="282">
        <v>16053.3812000006</v>
      </c>
      <c r="AJ52" s="282">
        <v>3848.35509999856</v>
      </c>
      <c r="AK52" s="282">
        <v>6372.3950999990902</v>
      </c>
      <c r="AL52" s="282">
        <v>1168.40649999987</v>
      </c>
      <c r="AM52" s="282">
        <v>6467.9676999976</v>
      </c>
      <c r="AN52" s="282">
        <v>3044.3263999987798</v>
      </c>
      <c r="AO52" s="282">
        <v>15516.5248999958</v>
      </c>
      <c r="AP52" s="282">
        <v>4022.0926999999401</v>
      </c>
      <c r="AQ52" s="282">
        <v>4556.5599000004004</v>
      </c>
      <c r="AR52" s="282">
        <v>4388.8442999975696</v>
      </c>
      <c r="AS52" s="282">
        <v>33675.542300018897</v>
      </c>
      <c r="AT52" s="282">
        <v>8902.5502000023098</v>
      </c>
      <c r="AU52" s="282">
        <v>21031.800799995701</v>
      </c>
      <c r="AV52" s="282">
        <v>4569.6251999959304</v>
      </c>
      <c r="AW52" s="282">
        <v>1175.39070000012</v>
      </c>
      <c r="AX52" s="282">
        <v>508.15529999973597</v>
      </c>
      <c r="AY52" s="282">
        <v>812.14819999972997</v>
      </c>
      <c r="AZ52" s="282">
        <v>74.636400000029695</v>
      </c>
      <c r="BA52" s="282">
        <v>9275.8926999955693</v>
      </c>
      <c r="BB52" s="282">
        <v>4450.8366000004999</v>
      </c>
      <c r="BC52" s="282">
        <v>3006.4739999983099</v>
      </c>
      <c r="BD52" s="282">
        <v>1962.9997999991599</v>
      </c>
      <c r="BE52" s="282">
        <v>6428.4746000026098</v>
      </c>
      <c r="BF52" s="282">
        <v>2151.75969999887</v>
      </c>
      <c r="BG52" s="282">
        <v>25947.274899999498</v>
      </c>
      <c r="BH52" s="282">
        <v>7722.3333999970801</v>
      </c>
      <c r="BI52" s="282">
        <v>13980.7811999941</v>
      </c>
      <c r="BJ52" s="282">
        <v>3614.13369999933</v>
      </c>
      <c r="BK52" s="282">
        <v>8912.9169999994992</v>
      </c>
      <c r="BL52" s="282">
        <v>2470.5775999992702</v>
      </c>
      <c r="BM52" s="282">
        <v>3884.6690000004401</v>
      </c>
      <c r="BN52" s="282">
        <v>1223.1383999990801</v>
      </c>
      <c r="BO52" s="282">
        <v>11580.581400006</v>
      </c>
      <c r="BP52" s="282">
        <v>5713.4440000021796</v>
      </c>
      <c r="BQ52" s="282">
        <v>1286.787</v>
      </c>
      <c r="BR52" s="282">
        <v>403.57229999999998</v>
      </c>
      <c r="BS52" s="282">
        <v>7403.6665999999996</v>
      </c>
      <c r="BT52" s="282">
        <v>1749.4765</v>
      </c>
      <c r="BU52" s="282">
        <v>9826.5185999999994</v>
      </c>
      <c r="BV52" s="282">
        <v>2814.8948999999998</v>
      </c>
      <c r="BW52" s="282">
        <v>16028.902400000001</v>
      </c>
      <c r="BX52" s="282">
        <v>5762.7022999999999</v>
      </c>
      <c r="BY52" s="282">
        <v>4814.5105000000003</v>
      </c>
      <c r="BZ52" s="282">
        <v>1217.3400999999999</v>
      </c>
      <c r="CA52" s="282">
        <v>139.35679999999999</v>
      </c>
      <c r="CB52" s="282">
        <v>92.299999999999898</v>
      </c>
      <c r="CC52" s="282">
        <v>9334.4596000000001</v>
      </c>
      <c r="CD52" s="282">
        <v>4194.1143000000002</v>
      </c>
      <c r="CE52" s="282">
        <v>13879.385899999999</v>
      </c>
      <c r="CF52" s="282">
        <v>2511.9104000000002</v>
      </c>
      <c r="CG52" s="282">
        <v>22482.320400000001</v>
      </c>
      <c r="CH52" s="282">
        <v>6918.4606999999996</v>
      </c>
      <c r="CI52" s="282">
        <v>5018.6107000000002</v>
      </c>
      <c r="CJ52" s="282">
        <v>1288.9911</v>
      </c>
      <c r="CK52" s="282">
        <v>202.90969999999999</v>
      </c>
      <c r="CL52" s="282">
        <v>292.93459999999999</v>
      </c>
      <c r="CM52" s="282">
        <v>7616.7079000000103</v>
      </c>
      <c r="CN52" s="282">
        <v>2343.0557000000099</v>
      </c>
      <c r="CO52" s="282">
        <v>1244.4233999999999</v>
      </c>
      <c r="CP52" s="282">
        <v>828.30520000000001</v>
      </c>
      <c r="CQ52" s="282">
        <v>3425.4827</v>
      </c>
      <c r="CR52" s="282">
        <v>745.8048</v>
      </c>
      <c r="CS52" s="282">
        <v>3163.8204999999998</v>
      </c>
      <c r="CT52" s="282">
        <v>539.21079999999995</v>
      </c>
      <c r="CU52" s="282">
        <v>965.67150000000095</v>
      </c>
      <c r="CV52" s="282">
        <v>333.52069999999998</v>
      </c>
      <c r="CW52" s="282">
        <v>3844.5374999999999</v>
      </c>
      <c r="CX52" s="282">
        <v>751.24509999999998</v>
      </c>
      <c r="CY52" s="282">
        <v>2185.7579000000001</v>
      </c>
      <c r="CZ52" s="282">
        <v>153.90819999999999</v>
      </c>
      <c r="DA52" s="282">
        <v>442.91840000000002</v>
      </c>
      <c r="DB52" s="282">
        <v>154.5102</v>
      </c>
      <c r="DC52" s="282">
        <v>13702.546899999999</v>
      </c>
      <c r="DD52" s="282">
        <v>1462.0822000000001</v>
      </c>
      <c r="DE52" s="282">
        <v>6446.0033000000003</v>
      </c>
      <c r="DF52" s="282">
        <v>1427.5248999999999</v>
      </c>
      <c r="DG52" s="282">
        <v>2894.4562999999998</v>
      </c>
      <c r="DH52" s="282">
        <v>4515.8164999999999</v>
      </c>
      <c r="DI52" s="282">
        <v>1866.3390999999999</v>
      </c>
      <c r="DJ52" s="282">
        <v>1449.6559999999999</v>
      </c>
      <c r="DK52" s="282">
        <v>4028.6062999999999</v>
      </c>
      <c r="DL52" s="282">
        <v>2042.4655</v>
      </c>
      <c r="DM52" s="282">
        <v>5664.4569000000001</v>
      </c>
      <c r="DN52" s="282">
        <v>2272.096</v>
      </c>
      <c r="DO52" s="282">
        <v>7920.2029000000002</v>
      </c>
      <c r="DP52" s="282">
        <v>643.51020000000005</v>
      </c>
      <c r="DQ52" s="282"/>
      <c r="DR52" s="282"/>
      <c r="DS52" s="282"/>
      <c r="DT52" s="282"/>
      <c r="DU52" s="282">
        <v>16.776</v>
      </c>
      <c r="DV52" s="282">
        <v>4.2137000000000002</v>
      </c>
      <c r="DW52" s="282"/>
      <c r="DX52" s="282"/>
      <c r="DY52" s="282">
        <v>877.34810000000004</v>
      </c>
      <c r="DZ52" s="282">
        <v>65.347899999999996</v>
      </c>
      <c r="EA52" s="282"/>
      <c r="EB52" s="282"/>
      <c r="EC52" s="282">
        <v>686.93460000000005</v>
      </c>
      <c r="ED52" s="282">
        <v>156.60570000000001</v>
      </c>
      <c r="EE52" s="282">
        <v>456.4846</v>
      </c>
      <c r="EF52" s="282">
        <v>189.2586</v>
      </c>
      <c r="EG52" s="282">
        <v>1788.0816</v>
      </c>
      <c r="EH52" s="282">
        <v>1182.443</v>
      </c>
      <c r="EI52" s="282">
        <v>658.09640000000002</v>
      </c>
      <c r="EJ52" s="282">
        <v>95.546899999999994</v>
      </c>
      <c r="EK52" s="282">
        <v>359.59199999999998</v>
      </c>
      <c r="EL52" s="282">
        <v>0</v>
      </c>
      <c r="EM52" s="282">
        <v>3698.3006999999998</v>
      </c>
      <c r="EN52" s="282">
        <v>726.82820000000004</v>
      </c>
      <c r="EO52" s="282">
        <v>849.44029999999998</v>
      </c>
      <c r="EP52" s="282">
        <v>553.06659999999999</v>
      </c>
      <c r="EQ52" s="282">
        <v>1001.5768</v>
      </c>
      <c r="ER52" s="282">
        <v>0</v>
      </c>
      <c r="ES52" s="282"/>
      <c r="ET52" s="282"/>
      <c r="EU52" s="282">
        <v>170.14709999999999</v>
      </c>
      <c r="EV52" s="282">
        <v>35.760899999999999</v>
      </c>
      <c r="EW52" s="282"/>
      <c r="EX52" s="282"/>
      <c r="EY52" s="282">
        <v>21.9023</v>
      </c>
      <c r="EZ52" s="282">
        <v>158.05959999999999</v>
      </c>
      <c r="FA52" s="282">
        <v>303.07139999999998</v>
      </c>
      <c r="FB52" s="282">
        <v>246.11840000000001</v>
      </c>
      <c r="FC52" s="282">
        <v>1203.3504</v>
      </c>
      <c r="FD52" s="282">
        <v>304.98259999999999</v>
      </c>
      <c r="FE52" s="282">
        <v>154.68799999999999</v>
      </c>
      <c r="FF52" s="282">
        <v>162.7681</v>
      </c>
    </row>
    <row r="53" spans="1:162" x14ac:dyDescent="0.2">
      <c r="A53" s="276">
        <v>53</v>
      </c>
      <c r="D53" s="272">
        <v>45280.958333333336</v>
      </c>
      <c r="E53" s="282">
        <v>7203.5950000000003</v>
      </c>
      <c r="F53" s="282">
        <v>4699.4647000000004</v>
      </c>
      <c r="G53" s="282">
        <v>180.8314</v>
      </c>
      <c r="H53" s="282">
        <v>235.10130000000001</v>
      </c>
      <c r="I53" s="282">
        <v>2538.1867999999999</v>
      </c>
      <c r="J53" s="282">
        <v>0</v>
      </c>
      <c r="K53" s="282">
        <v>2790.4454000000001</v>
      </c>
      <c r="L53" s="282">
        <v>1238.5160000000001</v>
      </c>
      <c r="M53" s="282">
        <v>22005.535199999998</v>
      </c>
      <c r="N53" s="282">
        <v>5692.2424000000001</v>
      </c>
      <c r="O53" s="282"/>
      <c r="P53" s="282"/>
      <c r="Q53" s="282">
        <v>107.6309</v>
      </c>
      <c r="R53" s="282">
        <v>6.9621000000000004</v>
      </c>
      <c r="S53" s="282">
        <v>89.226699999999994</v>
      </c>
      <c r="T53" s="282">
        <v>52.023899999999998</v>
      </c>
      <c r="U53" s="282">
        <v>1364.1975999999599</v>
      </c>
      <c r="V53" s="282">
        <v>388.58829999976302</v>
      </c>
      <c r="W53" s="282">
        <v>19420.294999987102</v>
      </c>
      <c r="X53" s="282">
        <v>7651.51730000118</v>
      </c>
      <c r="Y53" s="282">
        <v>3098.8878000013101</v>
      </c>
      <c r="Z53" s="282">
        <v>1217.6567999991701</v>
      </c>
      <c r="AA53" s="282">
        <v>14165.8679333372</v>
      </c>
      <c r="AB53" s="282">
        <v>4580.4109666650002</v>
      </c>
      <c r="AC53" s="282">
        <v>14082.1827999993</v>
      </c>
      <c r="AD53" s="282">
        <v>2864.59680000044</v>
      </c>
      <c r="AE53" s="282">
        <v>12179.006299995301</v>
      </c>
      <c r="AF53" s="282">
        <v>5255.2952000013101</v>
      </c>
      <c r="AG53" s="282">
        <v>41026.501099993096</v>
      </c>
      <c r="AH53" s="282">
        <v>9016.8433999924891</v>
      </c>
      <c r="AI53" s="282">
        <v>16053.510400000599</v>
      </c>
      <c r="AJ53" s="282">
        <v>3848.3666999985599</v>
      </c>
      <c r="AK53" s="282">
        <v>6372.5336999990895</v>
      </c>
      <c r="AL53" s="282">
        <v>1168.41729999987</v>
      </c>
      <c r="AM53" s="282">
        <v>6468.1598999975904</v>
      </c>
      <c r="AN53" s="282">
        <v>3044.3991999987802</v>
      </c>
      <c r="AO53" s="282">
        <v>15516.636699995801</v>
      </c>
      <c r="AP53" s="282">
        <v>4022.10569999994</v>
      </c>
      <c r="AQ53" s="282">
        <v>4556.5904000004002</v>
      </c>
      <c r="AR53" s="282">
        <v>4388.8623999975698</v>
      </c>
      <c r="AS53" s="282">
        <v>33675.875900018902</v>
      </c>
      <c r="AT53" s="282">
        <v>8902.5823000023101</v>
      </c>
      <c r="AU53" s="282">
        <v>21031.800799995701</v>
      </c>
      <c r="AV53" s="282">
        <v>4569.6251999959304</v>
      </c>
      <c r="AW53" s="282">
        <v>1175.57890000012</v>
      </c>
      <c r="AX53" s="282">
        <v>508.17909999973602</v>
      </c>
      <c r="AY53" s="282">
        <v>812.20059999973</v>
      </c>
      <c r="AZ53" s="282">
        <v>74.639500000029699</v>
      </c>
      <c r="BA53" s="282">
        <v>9275.9602999955696</v>
      </c>
      <c r="BB53" s="282">
        <v>4450.8454000005004</v>
      </c>
      <c r="BC53" s="282">
        <v>3006.5570999983102</v>
      </c>
      <c r="BD53" s="282">
        <v>1963.02839999916</v>
      </c>
      <c r="BE53" s="282">
        <v>6428.5501000026097</v>
      </c>
      <c r="BF53" s="282">
        <v>2151.7666999988701</v>
      </c>
      <c r="BG53" s="282">
        <v>25947.366799999501</v>
      </c>
      <c r="BH53" s="282">
        <v>7722.3435999970798</v>
      </c>
      <c r="BI53" s="282">
        <v>13980.872699994099</v>
      </c>
      <c r="BJ53" s="282">
        <v>3614.1424999993301</v>
      </c>
      <c r="BK53" s="282">
        <v>8912.9924999995001</v>
      </c>
      <c r="BL53" s="282">
        <v>2470.5883999992702</v>
      </c>
      <c r="BM53" s="282">
        <v>3884.7293000004402</v>
      </c>
      <c r="BN53" s="282">
        <v>1223.14249999908</v>
      </c>
      <c r="BO53" s="282">
        <v>11580.688500005999</v>
      </c>
      <c r="BP53" s="282">
        <v>5713.4562000021797</v>
      </c>
      <c r="BQ53" s="282">
        <v>1286.7945</v>
      </c>
      <c r="BR53" s="282">
        <v>403.5729</v>
      </c>
      <c r="BS53" s="282">
        <v>7403.8137999999999</v>
      </c>
      <c r="BT53" s="282">
        <v>1749.4912999999999</v>
      </c>
      <c r="BU53" s="282">
        <v>9826.7014999999992</v>
      </c>
      <c r="BV53" s="282">
        <v>2814.9189999999999</v>
      </c>
      <c r="BW53" s="282">
        <v>16028.9625</v>
      </c>
      <c r="BX53" s="282">
        <v>5762.7073</v>
      </c>
      <c r="BY53" s="282">
        <v>4814.6576999999997</v>
      </c>
      <c r="BZ53" s="282">
        <v>1217.3572999999999</v>
      </c>
      <c r="CA53" s="282">
        <v>139.35730000000001</v>
      </c>
      <c r="CB53" s="282">
        <v>92.300299999999893</v>
      </c>
      <c r="CC53" s="282">
        <v>9334.4992999999995</v>
      </c>
      <c r="CD53" s="282">
        <v>4194.1248999999998</v>
      </c>
      <c r="CE53" s="282">
        <v>13879.5275</v>
      </c>
      <c r="CF53" s="282">
        <v>2511.9265</v>
      </c>
      <c r="CG53" s="282">
        <v>22482.5304</v>
      </c>
      <c r="CH53" s="282">
        <v>6918.4876999999997</v>
      </c>
      <c r="CI53" s="282">
        <v>5018.6107000000002</v>
      </c>
      <c r="CJ53" s="282">
        <v>1288.9911</v>
      </c>
      <c r="CK53" s="282">
        <v>202.92230000000001</v>
      </c>
      <c r="CL53" s="282">
        <v>292.93689999999998</v>
      </c>
      <c r="CM53" s="282">
        <v>7616.7081000000098</v>
      </c>
      <c r="CN53" s="282">
        <v>2343.0558000000101</v>
      </c>
      <c r="CO53" s="282">
        <v>1244.4233999999999</v>
      </c>
      <c r="CP53" s="282">
        <v>828.30520000000001</v>
      </c>
      <c r="CQ53" s="282">
        <v>3425.6370000000002</v>
      </c>
      <c r="CR53" s="282">
        <v>745.82560000000001</v>
      </c>
      <c r="CS53" s="282">
        <v>3163.8204999999998</v>
      </c>
      <c r="CT53" s="282">
        <v>539.21079999999995</v>
      </c>
      <c r="CU53" s="282">
        <v>965.672200000001</v>
      </c>
      <c r="CV53" s="282">
        <v>333.52249999999998</v>
      </c>
      <c r="CW53" s="282">
        <v>3844.6779999999999</v>
      </c>
      <c r="CX53" s="282">
        <v>751.25570000000005</v>
      </c>
      <c r="CY53" s="282">
        <v>2185.9072999999999</v>
      </c>
      <c r="CZ53" s="282">
        <v>153.9126</v>
      </c>
      <c r="DA53" s="282">
        <v>442.93439999999998</v>
      </c>
      <c r="DB53" s="282">
        <v>154.51159999999999</v>
      </c>
      <c r="DC53" s="282">
        <v>13702.7232</v>
      </c>
      <c r="DD53" s="282">
        <v>1462.0931</v>
      </c>
      <c r="DE53" s="282">
        <v>6446.0272000000004</v>
      </c>
      <c r="DF53" s="282">
        <v>1427.5257999999999</v>
      </c>
      <c r="DG53" s="282">
        <v>2894.5617999999999</v>
      </c>
      <c r="DH53" s="282">
        <v>4515.8620000000001</v>
      </c>
      <c r="DI53" s="282">
        <v>1866.3496</v>
      </c>
      <c r="DJ53" s="282">
        <v>1449.6632999999999</v>
      </c>
      <c r="DK53" s="282">
        <v>4028.6632</v>
      </c>
      <c r="DL53" s="282">
        <v>2042.4712999999999</v>
      </c>
      <c r="DM53" s="282">
        <v>5664.5195999999996</v>
      </c>
      <c r="DN53" s="282">
        <v>2272.1154999999999</v>
      </c>
      <c r="DO53" s="282">
        <v>7920.5123999999996</v>
      </c>
      <c r="DP53" s="282">
        <v>643.52689999999996</v>
      </c>
      <c r="DQ53" s="282"/>
      <c r="DR53" s="282"/>
      <c r="DS53" s="282"/>
      <c r="DT53" s="282"/>
      <c r="DU53" s="282">
        <v>16.776</v>
      </c>
      <c r="DV53" s="282">
        <v>4.2137000000000002</v>
      </c>
      <c r="DW53" s="282"/>
      <c r="DX53" s="282"/>
      <c r="DY53" s="282">
        <v>877.40380000000005</v>
      </c>
      <c r="DZ53" s="282">
        <v>65.355000000000004</v>
      </c>
      <c r="EA53" s="282"/>
      <c r="EB53" s="282"/>
      <c r="EC53" s="282">
        <v>686.96550000000002</v>
      </c>
      <c r="ED53" s="282">
        <v>156.6121</v>
      </c>
      <c r="EE53" s="282">
        <v>456.5222</v>
      </c>
      <c r="EF53" s="282">
        <v>189.26560000000001</v>
      </c>
      <c r="EG53" s="282">
        <v>1788.0816</v>
      </c>
      <c r="EH53" s="282">
        <v>1182.443</v>
      </c>
      <c r="EI53" s="282">
        <v>658.09640000000002</v>
      </c>
      <c r="EJ53" s="282">
        <v>95.546899999999994</v>
      </c>
      <c r="EK53" s="282">
        <v>359.59199999999998</v>
      </c>
      <c r="EL53" s="282">
        <v>0</v>
      </c>
      <c r="EM53" s="282">
        <v>3698.3006999999998</v>
      </c>
      <c r="EN53" s="282">
        <v>726.82820000000004</v>
      </c>
      <c r="EO53" s="282">
        <v>849.44029999999998</v>
      </c>
      <c r="EP53" s="282">
        <v>553.06659999999999</v>
      </c>
      <c r="EQ53" s="282">
        <v>1001.6364</v>
      </c>
      <c r="ER53" s="282">
        <v>0</v>
      </c>
      <c r="ES53" s="282"/>
      <c r="ET53" s="282"/>
      <c r="EU53" s="282">
        <v>170.23050000000001</v>
      </c>
      <c r="EV53" s="282">
        <v>35.771999999999998</v>
      </c>
      <c r="EW53" s="282"/>
      <c r="EX53" s="282"/>
      <c r="EY53" s="282">
        <v>21.9023</v>
      </c>
      <c r="EZ53" s="282">
        <v>158.05959999999999</v>
      </c>
      <c r="FA53" s="282">
        <v>303.08179999999999</v>
      </c>
      <c r="FB53" s="282">
        <v>246.11959999999999</v>
      </c>
      <c r="FC53" s="282">
        <v>1203.3652</v>
      </c>
      <c r="FD53" s="282">
        <v>304.98419999999999</v>
      </c>
      <c r="FE53" s="282">
        <v>154.69640000000001</v>
      </c>
      <c r="FF53" s="282">
        <v>162.76849999999999</v>
      </c>
    </row>
    <row r="54" spans="1:162" x14ac:dyDescent="0.2">
      <c r="A54" s="276">
        <v>54</v>
      </c>
      <c r="D54" s="272">
        <v>45280.979166666664</v>
      </c>
      <c r="E54" s="282">
        <v>7203.6315999999997</v>
      </c>
      <c r="F54" s="282">
        <v>4699.4691000000003</v>
      </c>
      <c r="G54" s="282">
        <v>180.8314</v>
      </c>
      <c r="H54" s="282">
        <v>235.10130000000001</v>
      </c>
      <c r="I54" s="282">
        <v>2538.4692</v>
      </c>
      <c r="J54" s="282">
        <v>0</v>
      </c>
      <c r="K54" s="282">
        <v>2790.5160000000001</v>
      </c>
      <c r="L54" s="282">
        <v>1238.5233000000001</v>
      </c>
      <c r="M54" s="282">
        <v>22005.7238</v>
      </c>
      <c r="N54" s="282">
        <v>5692.2622000000001</v>
      </c>
      <c r="O54" s="282"/>
      <c r="P54" s="282"/>
      <c r="Q54" s="282">
        <v>107.6309</v>
      </c>
      <c r="R54" s="282">
        <v>6.9621000000000004</v>
      </c>
      <c r="S54" s="282">
        <v>89.226699999999994</v>
      </c>
      <c r="T54" s="282">
        <v>52.023899999999998</v>
      </c>
      <c r="U54" s="282">
        <v>1364.3438999999601</v>
      </c>
      <c r="V54" s="282">
        <v>388.608999999763</v>
      </c>
      <c r="W54" s="282">
        <v>19420.435799987099</v>
      </c>
      <c r="X54" s="282">
        <v>7651.5407000011801</v>
      </c>
      <c r="Y54" s="282">
        <v>3098.90010000131</v>
      </c>
      <c r="Z54" s="282">
        <v>1217.66079999917</v>
      </c>
      <c r="AA54" s="282">
        <v>14165.932333337199</v>
      </c>
      <c r="AB54" s="282">
        <v>4580.4190333316601</v>
      </c>
      <c r="AC54" s="282">
        <v>14082.3847999993</v>
      </c>
      <c r="AD54" s="282">
        <v>2864.6110000004401</v>
      </c>
      <c r="AE54" s="282">
        <v>12179.112799995301</v>
      </c>
      <c r="AF54" s="282">
        <v>5255.3180000013099</v>
      </c>
      <c r="AG54" s="282">
        <v>41026.701199993098</v>
      </c>
      <c r="AH54" s="282">
        <v>9016.8433999924891</v>
      </c>
      <c r="AI54" s="282">
        <v>16053.636500000601</v>
      </c>
      <c r="AJ54" s="282">
        <v>3848.3780999985602</v>
      </c>
      <c r="AK54" s="282">
        <v>6372.6707999990904</v>
      </c>
      <c r="AL54" s="282">
        <v>1168.4279999998701</v>
      </c>
      <c r="AM54" s="282">
        <v>6468.3316999975996</v>
      </c>
      <c r="AN54" s="282">
        <v>3044.4648999987799</v>
      </c>
      <c r="AO54" s="282">
        <v>15516.7422999958</v>
      </c>
      <c r="AP54" s="282">
        <v>4022.1191999999401</v>
      </c>
      <c r="AQ54" s="282">
        <v>4556.6270000003997</v>
      </c>
      <c r="AR54" s="282">
        <v>4388.8876999975701</v>
      </c>
      <c r="AS54" s="282">
        <v>33676.200400018897</v>
      </c>
      <c r="AT54" s="282">
        <v>8902.6140000023097</v>
      </c>
      <c r="AU54" s="282">
        <v>21031.800799995701</v>
      </c>
      <c r="AV54" s="282">
        <v>4569.6251999959304</v>
      </c>
      <c r="AW54" s="282">
        <v>1175.75850000012</v>
      </c>
      <c r="AX54" s="282">
        <v>508.201399999736</v>
      </c>
      <c r="AY54" s="282">
        <v>812.25329999972996</v>
      </c>
      <c r="AZ54" s="282">
        <v>74.642600000029702</v>
      </c>
      <c r="BA54" s="282">
        <v>9276.0529999955706</v>
      </c>
      <c r="BB54" s="282">
        <v>4450.8686000005</v>
      </c>
      <c r="BC54" s="282">
        <v>3006.6388999983101</v>
      </c>
      <c r="BD54" s="282">
        <v>1963.0561999991601</v>
      </c>
      <c r="BE54" s="282">
        <v>6428.62400000261</v>
      </c>
      <c r="BF54" s="282">
        <v>2151.7729999988701</v>
      </c>
      <c r="BG54" s="282">
        <v>25947.459999999501</v>
      </c>
      <c r="BH54" s="282">
        <v>7722.35539999708</v>
      </c>
      <c r="BI54" s="282">
        <v>13980.956799994099</v>
      </c>
      <c r="BJ54" s="282">
        <v>3614.15079999933</v>
      </c>
      <c r="BK54" s="282">
        <v>8913.0663999994995</v>
      </c>
      <c r="BL54" s="282">
        <v>2470.5995999992701</v>
      </c>
      <c r="BM54" s="282">
        <v>3884.7893000004401</v>
      </c>
      <c r="BN54" s="282">
        <v>1223.14679999908</v>
      </c>
      <c r="BO54" s="282">
        <v>11580.793500006001</v>
      </c>
      <c r="BP54" s="282">
        <v>5713.4679000021797</v>
      </c>
      <c r="BQ54" s="282">
        <v>1286.8018</v>
      </c>
      <c r="BR54" s="282">
        <v>403.57350000000002</v>
      </c>
      <c r="BS54" s="282">
        <v>7403.9584999999997</v>
      </c>
      <c r="BT54" s="282">
        <v>1749.5056</v>
      </c>
      <c r="BU54" s="282">
        <v>9826.8886999999995</v>
      </c>
      <c r="BV54" s="282">
        <v>2814.9432000000002</v>
      </c>
      <c r="BW54" s="282">
        <v>16029.0252</v>
      </c>
      <c r="BX54" s="282">
        <v>5762.7120999999997</v>
      </c>
      <c r="BY54" s="282">
        <v>4814.8035</v>
      </c>
      <c r="BZ54" s="282">
        <v>1217.3738000000001</v>
      </c>
      <c r="CA54" s="282">
        <v>139.35759999999999</v>
      </c>
      <c r="CB54" s="282">
        <v>92.3004999999999</v>
      </c>
      <c r="CC54" s="282">
        <v>9334.5370999999996</v>
      </c>
      <c r="CD54" s="282">
        <v>4194.1355000000003</v>
      </c>
      <c r="CE54" s="282">
        <v>13879.670899999999</v>
      </c>
      <c r="CF54" s="282">
        <v>2511.9411</v>
      </c>
      <c r="CG54" s="282">
        <v>22482.739699999998</v>
      </c>
      <c r="CH54" s="282">
        <v>6918.5149000000001</v>
      </c>
      <c r="CI54" s="282">
        <v>5018.6107000000002</v>
      </c>
      <c r="CJ54" s="282">
        <v>1288.9911</v>
      </c>
      <c r="CK54" s="282">
        <v>202.93440000000001</v>
      </c>
      <c r="CL54" s="282">
        <v>292.93920000000003</v>
      </c>
      <c r="CM54" s="282">
        <v>7616.70820000001</v>
      </c>
      <c r="CN54" s="282">
        <v>2343.0559000000098</v>
      </c>
      <c r="CO54" s="282">
        <v>1244.4233999999999</v>
      </c>
      <c r="CP54" s="282">
        <v>828.30520000000001</v>
      </c>
      <c r="CQ54" s="282">
        <v>3425.7795999999998</v>
      </c>
      <c r="CR54" s="282">
        <v>745.84519999999998</v>
      </c>
      <c r="CS54" s="282">
        <v>3163.8204999999998</v>
      </c>
      <c r="CT54" s="282">
        <v>539.21079999999995</v>
      </c>
      <c r="CU54" s="282">
        <v>965.67280000000096</v>
      </c>
      <c r="CV54" s="282">
        <v>333.524</v>
      </c>
      <c r="CW54" s="282">
        <v>3844.8281999999999</v>
      </c>
      <c r="CX54" s="282">
        <v>751.26670000000001</v>
      </c>
      <c r="CY54" s="282">
        <v>2186.0668000000001</v>
      </c>
      <c r="CZ54" s="282">
        <v>153.91630000000001</v>
      </c>
      <c r="DA54" s="282">
        <v>442.94979999999998</v>
      </c>
      <c r="DB54" s="282">
        <v>154.51300000000001</v>
      </c>
      <c r="DC54" s="282">
        <v>13702.909100000001</v>
      </c>
      <c r="DD54" s="282">
        <v>1462.1039000000001</v>
      </c>
      <c r="DE54" s="282">
        <v>6446.0546000000004</v>
      </c>
      <c r="DF54" s="282">
        <v>1427.527</v>
      </c>
      <c r="DG54" s="282">
        <v>2894.6565999999998</v>
      </c>
      <c r="DH54" s="282">
        <v>4515.9044000000004</v>
      </c>
      <c r="DI54" s="282">
        <v>1866.4032999999999</v>
      </c>
      <c r="DJ54" s="282">
        <v>1449.6927000000001</v>
      </c>
      <c r="DK54" s="282">
        <v>4028.7123999999999</v>
      </c>
      <c r="DL54" s="282">
        <v>2042.4779000000001</v>
      </c>
      <c r="DM54" s="282">
        <v>5664.5761000000002</v>
      </c>
      <c r="DN54" s="282">
        <v>2272.13</v>
      </c>
      <c r="DO54" s="282">
        <v>7920.8150999999998</v>
      </c>
      <c r="DP54" s="282">
        <v>643.54679999999996</v>
      </c>
      <c r="DQ54" s="282"/>
      <c r="DR54" s="282"/>
      <c r="DS54" s="282"/>
      <c r="DT54" s="282"/>
      <c r="DU54" s="282">
        <v>16.776</v>
      </c>
      <c r="DV54" s="282">
        <v>4.2137000000000002</v>
      </c>
      <c r="DW54" s="282"/>
      <c r="DX54" s="282"/>
      <c r="DY54" s="282">
        <v>877.45780000000002</v>
      </c>
      <c r="DZ54" s="282">
        <v>65.361099999999993</v>
      </c>
      <c r="EA54" s="282"/>
      <c r="EB54" s="282"/>
      <c r="EC54" s="282">
        <v>686.99659999999994</v>
      </c>
      <c r="ED54" s="282">
        <v>156.6183</v>
      </c>
      <c r="EE54" s="282">
        <v>456.56020000000001</v>
      </c>
      <c r="EF54" s="282">
        <v>189.27260000000001</v>
      </c>
      <c r="EG54" s="282">
        <v>1788.0816</v>
      </c>
      <c r="EH54" s="282">
        <v>1182.443</v>
      </c>
      <c r="EI54" s="282">
        <v>658.09640000000002</v>
      </c>
      <c r="EJ54" s="282">
        <v>95.546899999999994</v>
      </c>
      <c r="EK54" s="282">
        <v>359.59199999999998</v>
      </c>
      <c r="EL54" s="282">
        <v>0</v>
      </c>
      <c r="EM54" s="282">
        <v>3698.3006999999998</v>
      </c>
      <c r="EN54" s="282">
        <v>726.82820000000004</v>
      </c>
      <c r="EO54" s="282">
        <v>849.44029999999998</v>
      </c>
      <c r="EP54" s="282">
        <v>553.06659999999999</v>
      </c>
      <c r="EQ54" s="282">
        <v>1001.6976</v>
      </c>
      <c r="ER54" s="282">
        <v>0</v>
      </c>
      <c r="ES54" s="282"/>
      <c r="ET54" s="282"/>
      <c r="EU54" s="282">
        <v>170.3141</v>
      </c>
      <c r="EV54" s="282">
        <v>35.782800000000002</v>
      </c>
      <c r="EW54" s="282"/>
      <c r="EX54" s="282"/>
      <c r="EY54" s="282">
        <v>21.9023</v>
      </c>
      <c r="EZ54" s="282">
        <v>158.05959999999999</v>
      </c>
      <c r="FA54" s="282">
        <v>303.09230000000002</v>
      </c>
      <c r="FB54" s="282">
        <v>246.1208</v>
      </c>
      <c r="FC54" s="282">
        <v>1203.3798999999999</v>
      </c>
      <c r="FD54" s="282">
        <v>304.98579999999998</v>
      </c>
      <c r="FE54" s="282">
        <v>154.70429999999999</v>
      </c>
      <c r="FF54" s="282">
        <v>162.7688</v>
      </c>
    </row>
    <row r="55" spans="1:162" x14ac:dyDescent="0.2">
      <c r="A55" s="276">
        <v>55</v>
      </c>
      <c r="D55" s="272">
        <v>45281</v>
      </c>
      <c r="E55" s="282">
        <v>7203.6687000000002</v>
      </c>
      <c r="F55" s="282">
        <v>4699.4739</v>
      </c>
      <c r="G55" s="282">
        <v>180.8314</v>
      </c>
      <c r="H55" s="282">
        <v>235.10130000000001</v>
      </c>
      <c r="I55" s="282">
        <v>2538.7565</v>
      </c>
      <c r="J55" s="282">
        <v>0</v>
      </c>
      <c r="K55" s="282">
        <v>2790.5857999999998</v>
      </c>
      <c r="L55" s="282">
        <v>1238.5306</v>
      </c>
      <c r="M55" s="282">
        <v>22005.924800000001</v>
      </c>
      <c r="N55" s="282">
        <v>5692.2837</v>
      </c>
      <c r="O55" s="282"/>
      <c r="P55" s="282"/>
      <c r="Q55" s="282">
        <v>107.6309</v>
      </c>
      <c r="R55" s="282">
        <v>6.9621000000000004</v>
      </c>
      <c r="S55" s="282">
        <v>89.226699999999994</v>
      </c>
      <c r="T55" s="282">
        <v>52.023899999999998</v>
      </c>
      <c r="U55" s="282">
        <v>1364.4842000007629</v>
      </c>
      <c r="V55" s="282">
        <v>388.63040000014007</v>
      </c>
      <c r="W55" s="282">
        <v>19420.582100003958</v>
      </c>
      <c r="X55" s="282">
        <v>7651.5646999999881</v>
      </c>
      <c r="Y55" s="282">
        <v>3098.9131999984384</v>
      </c>
      <c r="Z55" s="282">
        <v>1217.6652000006288</v>
      </c>
      <c r="AA55" s="282">
        <v>14167.668899998069</v>
      </c>
      <c r="AB55" s="282">
        <v>4580.8311000019312</v>
      </c>
      <c r="AC55" s="282">
        <v>14082.586099997163</v>
      </c>
      <c r="AD55" s="282">
        <v>2864.6264999993145</v>
      </c>
      <c r="AE55" s="282">
        <v>12179.212699994445</v>
      </c>
      <c r="AF55" s="282">
        <v>5255.3407000005245</v>
      </c>
      <c r="AG55" s="282">
        <v>41026.896700024605</v>
      </c>
      <c r="AH55" s="282">
        <v>9016.8434000015259</v>
      </c>
      <c r="AI55" s="282">
        <v>16053.755600005388</v>
      </c>
      <c r="AJ55" s="282">
        <v>3848.3892999999225</v>
      </c>
      <c r="AK55" s="282">
        <v>6372.8060000017285</v>
      </c>
      <c r="AL55" s="282">
        <v>1168.4387999996543</v>
      </c>
      <c r="AM55" s="282">
        <v>6468.5067999958992</v>
      </c>
      <c r="AN55" s="282">
        <v>3044.5320000015199</v>
      </c>
      <c r="AO55" s="282">
        <v>15516.840000003576</v>
      </c>
      <c r="AP55" s="282">
        <v>4022.1323000006378</v>
      </c>
      <c r="AQ55" s="282">
        <v>4556.667999997735</v>
      </c>
      <c r="AR55" s="282">
        <v>4388.9174000024796</v>
      </c>
      <c r="AS55" s="282">
        <v>33676.518199980259</v>
      </c>
      <c r="AT55" s="282">
        <v>8902.6451999992132</v>
      </c>
      <c r="AU55" s="282">
        <v>21031.800799995661</v>
      </c>
      <c r="AV55" s="282">
        <v>4569.625199995935</v>
      </c>
      <c r="AW55" s="282">
        <v>1175.9363000001758</v>
      </c>
      <c r="AX55" s="282">
        <v>508.22500000009313</v>
      </c>
      <c r="AY55" s="282">
        <v>812.30489999987185</v>
      </c>
      <c r="AZ55" s="282">
        <v>74.645600000047125</v>
      </c>
      <c r="BA55" s="282">
        <v>9276.1539999991655</v>
      </c>
      <c r="BB55" s="282">
        <v>4450.895300000906</v>
      </c>
      <c r="BC55" s="282">
        <v>3006.7241000011563</v>
      </c>
      <c r="BD55" s="282">
        <v>1963.0876000002027</v>
      </c>
      <c r="BE55" s="282">
        <v>6428.6983999982476</v>
      </c>
      <c r="BF55" s="282">
        <v>2151.7804999984801</v>
      </c>
      <c r="BG55" s="282">
        <v>25947.553499996662</v>
      </c>
      <c r="BH55" s="282">
        <v>7722.3685000017285</v>
      </c>
      <c r="BI55" s="282">
        <v>13981.037399992347</v>
      </c>
      <c r="BJ55" s="282">
        <v>3614.160000000149</v>
      </c>
      <c r="BK55" s="282">
        <v>8913.1396999955177</v>
      </c>
      <c r="BL55" s="282">
        <v>2470.6116000004113</v>
      </c>
      <c r="BM55" s="282">
        <v>3884.8515999987721</v>
      </c>
      <c r="BN55" s="282">
        <v>1223.1515999995172</v>
      </c>
      <c r="BO55" s="282">
        <v>11580.903999999166</v>
      </c>
      <c r="BP55" s="282">
        <v>5713.4818999990821</v>
      </c>
      <c r="BQ55" s="282">
        <v>1286.8091999999999</v>
      </c>
      <c r="BR55" s="282">
        <v>403.57429999999999</v>
      </c>
      <c r="BS55" s="282">
        <v>7404.1013000000003</v>
      </c>
      <c r="BT55" s="282">
        <v>1749.521</v>
      </c>
      <c r="BU55" s="282">
        <v>9827.0882000000001</v>
      </c>
      <c r="BV55" s="282">
        <v>2814.9704999999999</v>
      </c>
      <c r="BW55" s="282">
        <v>16029.0905</v>
      </c>
      <c r="BX55" s="282">
        <v>5762.7173000000003</v>
      </c>
      <c r="BY55" s="282">
        <v>4814.9498999999996</v>
      </c>
      <c r="BZ55" s="282">
        <v>1217.3912</v>
      </c>
      <c r="CA55" s="282">
        <v>139.3579</v>
      </c>
      <c r="CB55" s="282">
        <v>92.300799999999995</v>
      </c>
      <c r="CC55" s="282">
        <v>9334.5743999999995</v>
      </c>
      <c r="CD55" s="282">
        <v>4194.1458000000002</v>
      </c>
      <c r="CE55" s="282">
        <v>13879.807000000001</v>
      </c>
      <c r="CF55" s="282">
        <v>2511.9564</v>
      </c>
      <c r="CG55" s="282">
        <v>22482.952700000002</v>
      </c>
      <c r="CH55" s="282">
        <v>6918.5428000000002</v>
      </c>
      <c r="CI55" s="282">
        <v>5018.6107000000002</v>
      </c>
      <c r="CJ55" s="282">
        <v>1288.9911</v>
      </c>
      <c r="CK55" s="282">
        <v>202.94649999999999</v>
      </c>
      <c r="CL55" s="282">
        <v>292.94220000000001</v>
      </c>
      <c r="CM55" s="282">
        <v>7616.7084000000004</v>
      </c>
      <c r="CN55" s="282">
        <v>2343.056</v>
      </c>
      <c r="CO55" s="282">
        <v>1244.4233999999999</v>
      </c>
      <c r="CP55" s="282">
        <v>828.30520000000001</v>
      </c>
      <c r="CQ55" s="282">
        <v>3425.9112</v>
      </c>
      <c r="CR55" s="282">
        <v>745.86850000000004</v>
      </c>
      <c r="CS55" s="282">
        <v>3163.8204999999998</v>
      </c>
      <c r="CT55" s="282">
        <v>539.21079999999995</v>
      </c>
      <c r="CU55" s="282">
        <v>965.67349999999999</v>
      </c>
      <c r="CV55" s="282">
        <v>333.52550000000002</v>
      </c>
      <c r="CW55" s="282">
        <v>3844.9825000000001</v>
      </c>
      <c r="CX55" s="282">
        <v>751.279</v>
      </c>
      <c r="CY55" s="282">
        <v>2186.2318</v>
      </c>
      <c r="CZ55" s="282">
        <v>153.9204</v>
      </c>
      <c r="DA55" s="282">
        <v>442.96519999999998</v>
      </c>
      <c r="DB55" s="282">
        <v>154.51439999999999</v>
      </c>
      <c r="DC55" s="282">
        <v>13703.1024</v>
      </c>
      <c r="DD55" s="282">
        <v>1462.1153999999999</v>
      </c>
      <c r="DE55" s="282">
        <v>6446.0820999999996</v>
      </c>
      <c r="DF55" s="282">
        <v>1427.528</v>
      </c>
      <c r="DG55" s="282">
        <v>2894.7408999999998</v>
      </c>
      <c r="DH55" s="282">
        <v>4515.9483</v>
      </c>
      <c r="DI55" s="282">
        <v>1866.4659999999999</v>
      </c>
      <c r="DJ55" s="282">
        <v>1449.7271000000001</v>
      </c>
      <c r="DK55" s="282">
        <v>4028.7691</v>
      </c>
      <c r="DL55" s="282">
        <v>2042.4838</v>
      </c>
      <c r="DM55" s="282">
        <v>5664.6414999999997</v>
      </c>
      <c r="DN55" s="282">
        <v>2272.1435999999999</v>
      </c>
      <c r="DO55" s="282">
        <v>7921.1080000000002</v>
      </c>
      <c r="DP55" s="282">
        <v>643.56510000000003</v>
      </c>
      <c r="DQ55" s="282"/>
      <c r="DR55" s="282"/>
      <c r="DS55" s="282"/>
      <c r="DT55" s="282"/>
      <c r="DU55" s="282">
        <v>16.776</v>
      </c>
      <c r="DV55" s="282">
        <v>4.2137000000000002</v>
      </c>
      <c r="DW55" s="282"/>
      <c r="DX55" s="282"/>
      <c r="DY55" s="282">
        <v>877.51030000000003</v>
      </c>
      <c r="DZ55" s="282">
        <v>65.366500000000002</v>
      </c>
      <c r="EA55" s="282">
        <v>404.37380000000002</v>
      </c>
      <c r="EB55" s="282">
        <v>50.8386</v>
      </c>
      <c r="EC55" s="282">
        <v>687.02840000000003</v>
      </c>
      <c r="ED55" s="282">
        <v>156.624</v>
      </c>
      <c r="EE55" s="282">
        <v>456.59780000000001</v>
      </c>
      <c r="EF55" s="282">
        <v>189.27930000000001</v>
      </c>
      <c r="EG55" s="282">
        <v>1788.0816</v>
      </c>
      <c r="EH55" s="282">
        <v>1182.443</v>
      </c>
      <c r="EI55" s="282">
        <v>658.09640000000002</v>
      </c>
      <c r="EJ55" s="282">
        <v>95.546899999999994</v>
      </c>
      <c r="EK55" s="282">
        <v>359.59199999999998</v>
      </c>
      <c r="EL55" s="282">
        <v>0</v>
      </c>
      <c r="EM55" s="282">
        <v>3698.3006999999998</v>
      </c>
      <c r="EN55" s="282">
        <v>726.82820000000004</v>
      </c>
      <c r="EO55" s="282">
        <v>849.44029999999998</v>
      </c>
      <c r="EP55" s="282">
        <v>553.06659999999999</v>
      </c>
      <c r="EQ55" s="282">
        <v>1001.758</v>
      </c>
      <c r="ER55" s="282">
        <v>0</v>
      </c>
      <c r="ES55" s="282"/>
      <c r="ET55" s="282"/>
      <c r="EU55" s="282">
        <v>171.53290000000001</v>
      </c>
      <c r="EV55" s="282">
        <v>35.960099999999997</v>
      </c>
      <c r="EW55" s="282"/>
      <c r="EX55" s="282"/>
      <c r="EY55" s="282">
        <v>21.9023</v>
      </c>
      <c r="EZ55" s="282">
        <v>158.05959999999999</v>
      </c>
      <c r="FA55" s="282">
        <v>303.1028</v>
      </c>
      <c r="FB55" s="282">
        <v>246.12200000000001</v>
      </c>
      <c r="FC55" s="282">
        <v>1203.3948</v>
      </c>
      <c r="FD55" s="282">
        <v>304.98739999999998</v>
      </c>
      <c r="FE55" s="282">
        <v>154.7122</v>
      </c>
      <c r="FF55" s="282">
        <v>162.76910000000001</v>
      </c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19</vt:i4>
      </vt:variant>
      <vt:variant>
        <vt:lpstr>Именованные диапазоны</vt:lpstr>
      </vt:variant>
      <vt:variant>
        <vt:i4>9</vt:i4>
      </vt:variant>
    </vt:vector>
  </HeadingPairs>
  <TitlesOfParts>
    <vt:vector size="28" baseType="lpstr">
      <vt:lpstr>Славянка</vt:lpstr>
      <vt:lpstr>Приморская</vt:lpstr>
      <vt:lpstr>Краскино</vt:lpstr>
      <vt:lpstr>Хасан</vt:lpstr>
      <vt:lpstr>Троица</vt:lpstr>
      <vt:lpstr>Безверхово</vt:lpstr>
      <vt:lpstr>Посьет</vt:lpstr>
      <vt:lpstr>Барабаш</vt:lpstr>
      <vt:lpstr>Надеждинск</vt:lpstr>
      <vt:lpstr>Шкотово</vt:lpstr>
      <vt:lpstr>Гвоздево</vt:lpstr>
      <vt:lpstr>Тереховка</vt:lpstr>
      <vt:lpstr>Шмидтовка</vt:lpstr>
      <vt:lpstr>Тавричанка</vt:lpstr>
      <vt:lpstr>Таёжный</vt:lpstr>
      <vt:lpstr>Давыдовка</vt:lpstr>
      <vt:lpstr>Абонентские КТП</vt:lpstr>
      <vt:lpstr>Сводная</vt:lpstr>
      <vt:lpstr>Данные</vt:lpstr>
      <vt:lpstr>Барабаш!Область_печати</vt:lpstr>
      <vt:lpstr>Безверхово!Область_печати</vt:lpstr>
      <vt:lpstr>Краскино!Область_печати</vt:lpstr>
      <vt:lpstr>Посьет!Область_печати</vt:lpstr>
      <vt:lpstr>Приморская!Область_печати</vt:lpstr>
      <vt:lpstr>Сводная!Область_печати</vt:lpstr>
      <vt:lpstr>Славянка!Область_печати</vt:lpstr>
      <vt:lpstr>Троица!Область_печати</vt:lpstr>
      <vt:lpstr>Хасан!Область_печати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cp:lastPrinted>2018-12-22T07:24:43Z</cp:lastPrinted>
  <dcterms:created xsi:type="dcterms:W3CDTF">2005-06-16T04:31:35Z</dcterms:created>
  <dcterms:modified xsi:type="dcterms:W3CDTF">2023-12-28T22:01:22Z</dcterms:modified>
</cp:coreProperties>
</file>