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0.xml" ContentType="application/vnd.openxmlformats-officedocument.drawing+xml"/>
  <Override PartName="/xl/worksheets/sheet10.xml" ContentType="application/vnd.openxmlformats-officedocument.spreadsheetml.worksheet+xml"/>
  <Override PartName="/xl/drawings/drawing14.xml" ContentType="application/vnd.openxmlformats-officedocument.drawing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worksheets/sheet12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6.xml" ContentType="application/vnd.openxmlformats-officedocument.spreadsheetml.worksheet+xml"/>
  <Override PartName="/xl/drawings/drawing5.xml" ContentType="application/vnd.openxmlformats-officedocument.drawing+xml"/>
  <Override PartName="/xl/drawings/drawing2.xml" ContentType="application/vnd.openxmlformats-officedocument.drawing+xml"/>
  <Override PartName="/xl/worksheets/sheet18.xml" ContentType="application/vnd.openxmlformats-officedocument.spreadsheetml.worksheet+xml"/>
  <Override PartName="/xl/worksheets/sheet8.xml" ContentType="application/vnd.openxmlformats-officedocument.spreadsheetml.worksheet+xml"/>
  <Override PartName="/xl/drawings/drawing15.xml" ContentType="application/vnd.openxmlformats-officedocument.drawing+xml"/>
  <Override PartName="/xl/drawings/drawing3.xml" ContentType="application/vnd.openxmlformats-officedocument.drawing+xml"/>
  <Override PartName="/xl/worksheets/sheet15.xml" ContentType="application/vnd.openxmlformats-officedocument.spreadsheetml.worksheet+xml"/>
  <Override PartName="/xl/worksheets/sheet17.xml" ContentType="application/vnd.openxmlformats-officedocument.spreadsheetml.worksheet+xml"/>
  <Override PartName="/xl/worksheets/sheet14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7.xml" ContentType="application/vnd.openxmlformats-officedocument.spreadsheetml.worksheet+xml"/>
  <Override PartName="/xl/styles.xml" ContentType="application/vnd.openxmlformats-officedocument.spreadsheetml.styles+xml"/>
  <Override PartName="/xl/externalLinks/externalLink2.xml" ContentType="application/vnd.openxmlformats-officedocument.spreadsheetml.externalLink+xml"/>
  <Override PartName="/xl/worksheets/sheet3.xml" ContentType="application/vnd.openxmlformats-officedocument.spreadsheetml.worksheet+xml"/>
  <Override PartName="/xl/worksheets/sheet11.xml" ContentType="application/vnd.openxmlformats-officedocument.spreadsheetml.worksheet+xml"/>
  <Override PartName="/xl/drawings/drawing13.xml" ContentType="application/vnd.openxmlformats-officedocument.drawing+xml"/>
  <Override PartName="/xl/worksheets/sheet19.xml" ContentType="application/vnd.openxmlformats-officedocument.spreadsheetml.worksheet+xml"/>
  <Override PartName="/xl/drawings/drawing7.xml" ContentType="application/vnd.openxmlformats-officedocument.drawing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drawings/drawing6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1.xml" ContentType="application/vnd.openxmlformats-officedocument.drawing+xml"/>
  <Override PartName="/xl/workbook.xml" ContentType="application/vnd.openxmlformats-officedocument.spreadsheetml.sheet.main+xml"/>
  <Override PartName="/xl/worksheets/sheet16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17"/>
  </bookViews>
  <sheets>
    <sheet name="Славянка" sheetId="1" state="visible" r:id="rId3"/>
    <sheet name="Приморская" sheetId="2" state="visible" r:id="rId4"/>
    <sheet name="Краскино" sheetId="3" state="visible" r:id="rId5"/>
    <sheet name="Хасан" sheetId="4" state="visible" r:id="rId6"/>
    <sheet name="Троица" sheetId="5" state="visible" r:id="rId7"/>
    <sheet name="Безверхово" sheetId="6" state="visible" r:id="rId8"/>
    <sheet name="Посьет" sheetId="7" state="visible" r:id="rId9"/>
    <sheet name="Барабаш" sheetId="8" state="visible" r:id="rId10"/>
    <sheet name="Надеждинск" sheetId="9" state="visible" r:id="rId11"/>
    <sheet name="Шкотово" sheetId="10" state="visible" r:id="rId12"/>
    <sheet name="Гвоздево" sheetId="11" state="visible" r:id="rId13"/>
    <sheet name="Тереховка" sheetId="12" state="visible" r:id="rId14"/>
    <sheet name="Шмидтовка" sheetId="13" state="visible" r:id="rId15"/>
    <sheet name="Тавричанка" sheetId="14" state="visible" r:id="rId16"/>
    <sheet name="Таёжный" sheetId="15" state="visible" r:id="rId17"/>
    <sheet name="Давыдовка" sheetId="16" state="visible" r:id="rId18"/>
    <sheet name="Абонентские КТП" sheetId="17" state="visible" r:id="rId19"/>
    <sheet name="Сводная" sheetId="18" state="visible" r:id="rId20"/>
    <sheet name="Данные" sheetId="19" state="visible" r:id="rId21"/>
  </sheets>
  <externalReferences>
    <externalReference r:id="rId1"/>
    <externalReference r:id="rId2"/>
  </externalReferences>
  <definedNames>
    <definedName name="_xlnm.Print_Area" localSheetId="0">Славянка!$A$1:$BJ$75</definedName>
    <definedName name="_xlnm.Print_Area" localSheetId="1">Приморская!$A$1:$X$69</definedName>
    <definedName name="_xlnm.Print_Area" localSheetId="2">Краскино!$A$1:$X$69</definedName>
    <definedName name="_xlnm.Print_Area" localSheetId="3">Хасан!$A$1:$X$68</definedName>
    <definedName name="_xlnm.Print_Area" localSheetId="4">Троица!$A$1:$AW$76</definedName>
    <definedName name="_xlnm.Print_Area" localSheetId="5">Безверхово!$A$1:$X$69</definedName>
    <definedName name="_xlnm.Print_Area" localSheetId="6">Посьет!$A$1:$X$69</definedName>
    <definedName name="_xlnm.Print_Area" localSheetId="7">Барабаш!$A$1:$X$69</definedName>
    <definedName name="_xlnm.Print_Area" localSheetId="17">Сводная!$A$1:$R$45</definedName>
  </definedNames>
  <calcPr/>
</workbook>
</file>

<file path=xl/sharedStrings.xml><?xml version="1.0" encoding="utf-8"?>
<sst xmlns="http://schemas.openxmlformats.org/spreadsheetml/2006/main" count="246" uniqueCount="246">
  <si>
    <t xml:space="preserve">замера нагрузок в контрольный день</t>
  </si>
  <si>
    <t xml:space="preserve">            В  Е  Д  О  М   О  С  Т  Ь</t>
  </si>
  <si>
    <t xml:space="preserve">  по</t>
  </si>
  <si>
    <t xml:space="preserve"> АО "Дальневосточная ресурсоснабжающая компания"    </t>
  </si>
  <si>
    <t>по</t>
  </si>
  <si>
    <t xml:space="preserve"> АО "Дальневосточная ресурсоснабжающая компания"</t>
  </si>
  <si>
    <t>ВЕДОМОСТЬ</t>
  </si>
  <si>
    <t xml:space="preserve">АО "ДВ РСК"</t>
  </si>
  <si>
    <t xml:space="preserve">число, месяц</t>
  </si>
  <si>
    <t xml:space="preserve">наименование предприятия</t>
  </si>
  <si>
    <t xml:space="preserve">                   число, месяц</t>
  </si>
  <si>
    <t>п-ст</t>
  </si>
  <si>
    <t xml:space="preserve">п/с "Славянка"</t>
  </si>
  <si>
    <t xml:space="preserve">напряжение в сети</t>
  </si>
  <si>
    <t>кВ</t>
  </si>
  <si>
    <t xml:space="preserve"> </t>
  </si>
  <si>
    <t xml:space="preserve">                  напряжение в сети</t>
  </si>
  <si>
    <t xml:space="preserve">                  наименование п-ст и ее принадлежность</t>
  </si>
  <si>
    <t xml:space="preserve">В ремя замера нагрузок</t>
  </si>
  <si>
    <t xml:space="preserve">         Фидер №</t>
  </si>
  <si>
    <t xml:space="preserve"> ПС Славянка   Фидер № 34</t>
  </si>
  <si>
    <t xml:space="preserve">         Кто питается</t>
  </si>
  <si>
    <t xml:space="preserve">оп 80</t>
  </si>
  <si>
    <t>ТП-24</t>
  </si>
  <si>
    <t xml:space="preserve">ТП - 35</t>
  </si>
  <si>
    <t>ТП-47</t>
  </si>
  <si>
    <t>ТП-21</t>
  </si>
  <si>
    <t>KТП-24</t>
  </si>
  <si>
    <t xml:space="preserve">ТП-5А </t>
  </si>
  <si>
    <t xml:space="preserve">РП-1 (СРЗ)  ТП5А ЗАО "Восток бункер"</t>
  </si>
  <si>
    <t xml:space="preserve">    Итого  </t>
  </si>
  <si>
    <t xml:space="preserve">Т-р тока____________________</t>
  </si>
  <si>
    <t>200/5</t>
  </si>
  <si>
    <t>300/5</t>
  </si>
  <si>
    <t>10/5</t>
  </si>
  <si>
    <t xml:space="preserve">  по  фидерам</t>
  </si>
  <si>
    <t xml:space="preserve">Расчетный коэф.____________</t>
  </si>
  <si>
    <t xml:space="preserve">Расчетный коэф. </t>
  </si>
  <si>
    <t xml:space="preserve">    показания</t>
  </si>
  <si>
    <t xml:space="preserve">     нагрузка</t>
  </si>
  <si>
    <t xml:space="preserve">  эл.счетчиков</t>
  </si>
  <si>
    <t>актив-</t>
  </si>
  <si>
    <t>реак-</t>
  </si>
  <si>
    <t>актив.</t>
  </si>
  <si>
    <t>реакт.</t>
  </si>
  <si>
    <t>ного</t>
  </si>
  <si>
    <t>тивного</t>
  </si>
  <si>
    <t>кВт</t>
  </si>
  <si>
    <t>кВар</t>
  </si>
  <si>
    <t>ного+</t>
  </si>
  <si>
    <t>тивного+</t>
  </si>
  <si>
    <t>Итого</t>
  </si>
  <si>
    <t xml:space="preserve">кВт ч</t>
  </si>
  <si>
    <t xml:space="preserve">кВар ч</t>
  </si>
  <si>
    <t xml:space="preserve">             Снятие  показаний произвел</t>
  </si>
  <si>
    <t xml:space="preserve">Гридин В.Ю.</t>
  </si>
  <si>
    <t xml:space="preserve">Главный инженер </t>
  </si>
  <si>
    <t xml:space="preserve">Бутрин Э.А.</t>
  </si>
  <si>
    <t xml:space="preserve">роспись, фамилия</t>
  </si>
  <si>
    <t xml:space="preserve">роспиь, фамилия</t>
  </si>
  <si>
    <t xml:space="preserve">страница 1</t>
  </si>
  <si>
    <t xml:space="preserve">страница 3</t>
  </si>
  <si>
    <t xml:space="preserve">страница 5</t>
  </si>
  <si>
    <t xml:space="preserve">     АО "Дальневосточная ресурсоснабжающая компания" </t>
  </si>
  <si>
    <t xml:space="preserve">п/с "Приморская"</t>
  </si>
  <si>
    <t xml:space="preserve">АО "Дальневосточная ресурсоснабжающая компания"</t>
  </si>
  <si>
    <t xml:space="preserve">п/с "Краскино"</t>
  </si>
  <si>
    <t>КТПн-83</t>
  </si>
  <si>
    <t>100/5</t>
  </si>
  <si>
    <t xml:space="preserve">  АО "Дальневосточная ресурсоснабжающая компания"    </t>
  </si>
  <si>
    <t xml:space="preserve">п/с "Хасан"</t>
  </si>
  <si>
    <t>50/5</t>
  </si>
  <si>
    <t>23-00</t>
  </si>
  <si>
    <t>24-00</t>
  </si>
  <si>
    <t xml:space="preserve">п/с "Троица"</t>
  </si>
  <si>
    <t>ВНС</t>
  </si>
  <si>
    <t>150/5</t>
  </si>
  <si>
    <t>75/5</t>
  </si>
  <si>
    <t xml:space="preserve">Хоруженко А.А.</t>
  </si>
  <si>
    <t xml:space="preserve">Страница 1</t>
  </si>
  <si>
    <t xml:space="preserve">Страница 2</t>
  </si>
  <si>
    <t xml:space="preserve">п/с "Безверхово"</t>
  </si>
  <si>
    <t xml:space="preserve"> ПС Безверхово Фидер №1</t>
  </si>
  <si>
    <t xml:space="preserve">        ПС Безверхово  Фидер № 2</t>
  </si>
  <si>
    <t>оп.39</t>
  </si>
  <si>
    <t>оп.31</t>
  </si>
  <si>
    <t xml:space="preserve"> «Миноноска»</t>
  </si>
  <si>
    <t>30\5</t>
  </si>
  <si>
    <t xml:space="preserve">            В  Е  Д  О  М   О  С  Т  Ь </t>
  </si>
  <si>
    <t xml:space="preserve">  АО "Дальневосточная ресурсоснабжающая компания"</t>
  </si>
  <si>
    <t xml:space="preserve">п/с "Посьет"</t>
  </si>
  <si>
    <t xml:space="preserve">       по</t>
  </si>
  <si>
    <t xml:space="preserve">п/с "Барабаш", ПС "Славянка"</t>
  </si>
  <si>
    <t xml:space="preserve">ного -</t>
  </si>
  <si>
    <t xml:space="preserve">тивного -</t>
  </si>
  <si>
    <t xml:space="preserve">п/с "Надеждинская"</t>
  </si>
  <si>
    <t xml:space="preserve">КТП «Сказка»</t>
  </si>
  <si>
    <t>Спорткомплекс</t>
  </si>
  <si>
    <t xml:space="preserve">КТП «Трактовая»</t>
  </si>
  <si>
    <t xml:space="preserve">КТП «Весенняя» оп.1-28-2 </t>
  </si>
  <si>
    <t xml:space="preserve">п/с "Шкотово"</t>
  </si>
  <si>
    <t xml:space="preserve">ГПП Поверхность</t>
  </si>
  <si>
    <t xml:space="preserve">п/с "Гвоздево"</t>
  </si>
  <si>
    <t xml:space="preserve">ТП «Дома Гвоздево»</t>
  </si>
  <si>
    <t xml:space="preserve">п/с "Тереховка"</t>
  </si>
  <si>
    <t xml:space="preserve">п/с "Шмидтовка"</t>
  </si>
  <si>
    <t xml:space="preserve">оп. 17</t>
  </si>
  <si>
    <t xml:space="preserve">п/с "Тавричанка"</t>
  </si>
  <si>
    <t xml:space="preserve">п/с "Таёжный"</t>
  </si>
  <si>
    <t>оп.7-2</t>
  </si>
  <si>
    <t xml:space="preserve">п/с "Давыдовка"</t>
  </si>
  <si>
    <t>оп.99</t>
  </si>
  <si>
    <t xml:space="preserve">Абонентские подстанции</t>
  </si>
  <si>
    <t xml:space="preserve">ПС Славянка  Фидер № 19 оп.15-6</t>
  </si>
  <si>
    <t xml:space="preserve">      ПС  Троица  Фидер №</t>
  </si>
  <si>
    <t xml:space="preserve">         Кто питается КТП Чугуновой</t>
  </si>
  <si>
    <t>РЖД</t>
  </si>
  <si>
    <t xml:space="preserve">ПС «Славянка» оп.15-6 КТП «Чугунов»</t>
  </si>
  <si>
    <t xml:space="preserve">ООО «Рыбозавод Славянка»</t>
  </si>
  <si>
    <t xml:space="preserve">ИП «Бондарчук»</t>
  </si>
  <si>
    <t xml:space="preserve">ДНТ «Иволга»</t>
  </si>
  <si>
    <t xml:space="preserve">ПС «Надеждинская» КТП «Анфилофьева»</t>
  </si>
  <si>
    <t xml:space="preserve">ПС «Теплое море» </t>
  </si>
  <si>
    <t xml:space="preserve">ПС «Шмидтовка» КТП «Улькова»</t>
  </si>
  <si>
    <t xml:space="preserve">ПС «Тавричанка»  КТП «Сиба»</t>
  </si>
  <si>
    <t xml:space="preserve">РП-7  «Приморский ОРЦ»</t>
  </si>
  <si>
    <t xml:space="preserve">ПС «Славянка» СК «СЛТ»;</t>
  </si>
  <si>
    <t xml:space="preserve">ПС «Надеждинская» КТП «Пак».</t>
  </si>
  <si>
    <t xml:space="preserve">ПС «Безверхово»  СТП «База СРЗ»</t>
  </si>
  <si>
    <t xml:space="preserve">ПС «Троица» КТП «Батальон»</t>
  </si>
  <si>
    <t xml:space="preserve">ПС «Троица»  КТП 55</t>
  </si>
  <si>
    <t xml:space="preserve">ПС «Славянка» ФОК</t>
  </si>
  <si>
    <t xml:space="preserve">ПС «Тавричанка» «Морское снабжение»</t>
  </si>
  <si>
    <t xml:space="preserve">ПС «Безверхово» «БионтК 1» </t>
  </si>
  <si>
    <t xml:space="preserve">ПС «Безверхово» «БионтК 2» </t>
  </si>
  <si>
    <t xml:space="preserve">ПС «Тавричанка» КТП «Гавриков»</t>
  </si>
  <si>
    <t xml:space="preserve">ПС «Тавричанка» КТП «Росморпорт»</t>
  </si>
  <si>
    <t xml:space="preserve">ПС «Давыдовка» « В-Н Терминал»</t>
  </si>
  <si>
    <t>Предприятие</t>
  </si>
  <si>
    <t xml:space="preserve">Ведомость   электрических  нагрузок  (кВт)</t>
  </si>
  <si>
    <t>ПС</t>
  </si>
  <si>
    <t>Славянка</t>
  </si>
  <si>
    <t>Приморская</t>
  </si>
  <si>
    <t>Краскино</t>
  </si>
  <si>
    <t>Хасан</t>
  </si>
  <si>
    <t>Троица</t>
  </si>
  <si>
    <t>Безверхово</t>
  </si>
  <si>
    <t>Посьет</t>
  </si>
  <si>
    <t>Барабаш</t>
  </si>
  <si>
    <t>Надеждинск</t>
  </si>
  <si>
    <t>Шкотово</t>
  </si>
  <si>
    <t>Гвоздево</t>
  </si>
  <si>
    <t>Тереховка</t>
  </si>
  <si>
    <t>Шмидтовка</t>
  </si>
  <si>
    <t>Тавричанка</t>
  </si>
  <si>
    <t>Таёжный</t>
  </si>
  <si>
    <t>Давыдовка</t>
  </si>
  <si>
    <t xml:space="preserve">Всего </t>
  </si>
  <si>
    <t xml:space="preserve">№ фидера</t>
  </si>
  <si>
    <t>ф-20,25,31,5,6,16,19,18,10,12,8,</t>
  </si>
  <si>
    <t>ф-4</t>
  </si>
  <si>
    <t xml:space="preserve">ф-5; 6;12;</t>
  </si>
  <si>
    <t>ф.4</t>
  </si>
  <si>
    <t>ф-18,8,7,20,9,</t>
  </si>
  <si>
    <t xml:space="preserve">ф-1; ф-2 оп.39, </t>
  </si>
  <si>
    <t>ф-3;5;10;11;15</t>
  </si>
  <si>
    <t>ф-6</t>
  </si>
  <si>
    <t xml:space="preserve">ф-8, КТП «Трактовая»</t>
  </si>
  <si>
    <t>ф-33</t>
  </si>
  <si>
    <t>ф-16</t>
  </si>
  <si>
    <t>ф-2</t>
  </si>
  <si>
    <t>ф-12</t>
  </si>
  <si>
    <t xml:space="preserve">ф-26 ТП-24, ф-14 ТП-35,ф-4 ТП-47</t>
  </si>
  <si>
    <t xml:space="preserve">ф-11 КТП-83</t>
  </si>
  <si>
    <t>ф-19,21,10</t>
  </si>
  <si>
    <t xml:space="preserve">ф-2 оп.31 Миноноска</t>
  </si>
  <si>
    <t xml:space="preserve">ф-5 ТП-89</t>
  </si>
  <si>
    <t xml:space="preserve">ф-15 КТП «Сказка»</t>
  </si>
  <si>
    <t xml:space="preserve">ф-4 оп.80 ТП-21, ф-34 РП-1,</t>
  </si>
  <si>
    <t xml:space="preserve">ф-7 ВНС,</t>
  </si>
  <si>
    <t xml:space="preserve">ф-15 Спорткомплекс</t>
  </si>
  <si>
    <t xml:space="preserve">ф-34 ТП-5А, KТП-24</t>
  </si>
  <si>
    <t xml:space="preserve">ф-7 КТП «Весенняя» оп.1-28-2 </t>
  </si>
  <si>
    <t>код</t>
  </si>
  <si>
    <t xml:space="preserve">За сутки кВт-ч</t>
  </si>
  <si>
    <t xml:space="preserve">Мощность кВт</t>
  </si>
  <si>
    <t xml:space="preserve">                                 Главный  инженер АО " ДВ РСК" :</t>
  </si>
  <si>
    <t xml:space="preserve">    Бутрин Э.А.</t>
  </si>
  <si>
    <t xml:space="preserve">30 мин.</t>
  </si>
  <si>
    <t>18.12.24</t>
  </si>
  <si>
    <t>19.12.24</t>
  </si>
  <si>
    <t xml:space="preserve">График показаний в период с 15.06.2022 00:00:00 по 16.06.2022 00:00:00</t>
  </si>
  <si>
    <t xml:space="preserve">Канал измерения    /                                               Время</t>
  </si>
  <si>
    <t>(A+)</t>
  </si>
  <si>
    <t>(R+)</t>
  </si>
  <si>
    <t>(А+)</t>
  </si>
  <si>
    <t>(Р+)</t>
  </si>
  <si>
    <t xml:space="preserve"> (Р+)</t>
  </si>
  <si>
    <t xml:space="preserve"> (А+)</t>
  </si>
  <si>
    <t xml:space="preserve">ф.10 (А+)</t>
  </si>
  <si>
    <t xml:space="preserve">ф.10 (Р+)</t>
  </si>
  <si>
    <t xml:space="preserve">ф.12 (А+)</t>
  </si>
  <si>
    <t xml:space="preserve">ф.12 (Р+)</t>
  </si>
  <si>
    <t xml:space="preserve">ф.16 (А+)</t>
  </si>
  <si>
    <t xml:space="preserve">ф.16 (Р+)</t>
  </si>
  <si>
    <t xml:space="preserve">ф.18 (А+)</t>
  </si>
  <si>
    <t xml:space="preserve">ф.18 (Р+)</t>
  </si>
  <si>
    <t xml:space="preserve">ф.19 (А+)</t>
  </si>
  <si>
    <t>ф.19(Р+)</t>
  </si>
  <si>
    <t xml:space="preserve">ф.20 (А+)</t>
  </si>
  <si>
    <t xml:space="preserve">ф.20 (Р+)</t>
  </si>
  <si>
    <t xml:space="preserve">ф.25 (А+)</t>
  </si>
  <si>
    <t xml:space="preserve">ф.25 (Р+)</t>
  </si>
  <si>
    <t xml:space="preserve">ф.31 (А+)</t>
  </si>
  <si>
    <t xml:space="preserve">ф.31 (Р+)</t>
  </si>
  <si>
    <t xml:space="preserve">ф.5 (А+)</t>
  </si>
  <si>
    <t xml:space="preserve">ф.5 (Р+)</t>
  </si>
  <si>
    <t xml:space="preserve">ф.6 (А+)</t>
  </si>
  <si>
    <t xml:space="preserve">ф.6 (Р+)</t>
  </si>
  <si>
    <t xml:space="preserve">ф.8 (А+)</t>
  </si>
  <si>
    <t xml:space="preserve">ф.8 (Р+)</t>
  </si>
  <si>
    <t>ф.18(А+)</t>
  </si>
  <si>
    <t xml:space="preserve">ф.19 (Р+)</t>
  </si>
  <si>
    <t xml:space="preserve">ф.21 (А+)</t>
  </si>
  <si>
    <t xml:space="preserve">ф.21 (Р+)</t>
  </si>
  <si>
    <t xml:space="preserve"> ф.7 (А+)</t>
  </si>
  <si>
    <t xml:space="preserve"> ф.7(Р+)</t>
  </si>
  <si>
    <t>ф.8(А+)</t>
  </si>
  <si>
    <t xml:space="preserve"> ф.8 (Р+)</t>
  </si>
  <si>
    <t xml:space="preserve"> ф.9(А+)</t>
  </si>
  <si>
    <t xml:space="preserve">ф.9 (Р+)</t>
  </si>
  <si>
    <t xml:space="preserve">ф.11 (А+)</t>
  </si>
  <si>
    <t xml:space="preserve">ф.11 (Р+)</t>
  </si>
  <si>
    <t xml:space="preserve">ф.15 (А+)</t>
  </si>
  <si>
    <t xml:space="preserve">ф.15 (Р+)</t>
  </si>
  <si>
    <t xml:space="preserve">ф.3 (А+)</t>
  </si>
  <si>
    <t xml:space="preserve">ф.3 (Р+)</t>
  </si>
  <si>
    <t xml:space="preserve">ф.4 (А+)</t>
  </si>
  <si>
    <t xml:space="preserve"> ф.4 (Р+)</t>
  </si>
  <si>
    <t xml:space="preserve">ф.4 (Р+)</t>
  </si>
  <si>
    <t xml:space="preserve">ф.33 (А+)</t>
  </si>
  <si>
    <t xml:space="preserve">ф.33 (Р+)</t>
  </si>
  <si>
    <t xml:space="preserve">ДНТ (А+)</t>
  </si>
  <si>
    <t xml:space="preserve">ДНТ (Р+)</t>
  </si>
  <si>
    <t xml:space="preserve">Ф2 А+</t>
  </si>
  <si>
    <t xml:space="preserve">Ф2 Р+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</si>
</sst>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hh\-mm"/>
    <numFmt numFmtId="161" formatCode="dd/mm/yy\ hh:mm:ss"/>
    <numFmt numFmtId="162" formatCode="#,##0.000"/>
  </numFmts>
  <fonts count="41">
    <font>
      <sz val="10.000000"/>
      <color theme="1"/>
      <name val="Arial Cyr"/>
    </font>
    <font>
      <sz val="11.000000"/>
      <color theme="1"/>
      <name val="Calibri"/>
      <scheme val="minor"/>
    </font>
    <font>
      <sz val="10.000000"/>
      <name val="Arial Cyr"/>
    </font>
    <font>
      <sz val="10.000000"/>
      <name val="Times New Roman"/>
    </font>
    <font>
      <sz val="10.000000"/>
      <color theme="0"/>
      <name val="Times New Roman"/>
    </font>
    <font>
      <b/>
      <sz val="10.000000"/>
      <name val="Times New Roman"/>
    </font>
    <font>
      <sz val="12.000000"/>
      <name val="Times New Roman"/>
    </font>
    <font>
      <i/>
      <sz val="12.000000"/>
      <name val="Times New Roman"/>
    </font>
    <font>
      <b/>
      <sz val="14.000000"/>
      <name val="Times New Roman"/>
    </font>
    <font>
      <sz val="14.000000"/>
      <name val="Times New Roman"/>
    </font>
    <font>
      <b/>
      <i/>
      <sz val="11.000000"/>
      <name val="Times New Roman"/>
    </font>
    <font>
      <i/>
      <sz val="11.000000"/>
      <name val="Arial Cyr"/>
    </font>
    <font>
      <b/>
      <sz val="10.000000"/>
      <name val="Arial Cyr"/>
    </font>
    <font>
      <sz val="9.000000"/>
      <name val="Times New Roman"/>
    </font>
    <font>
      <b/>
      <i/>
      <sz val="14.000000"/>
      <name val="Times New Roman"/>
    </font>
    <font>
      <b/>
      <i/>
      <sz val="10.000000"/>
      <name val="Times New Roman"/>
    </font>
    <font>
      <b/>
      <sz val="12.000000"/>
      <name val="Times New Roman"/>
    </font>
    <font>
      <b/>
      <i/>
      <sz val="12.000000"/>
      <name val="Times New Roman"/>
    </font>
    <font>
      <sz val="10.000000"/>
      <color indexed="62"/>
      <name val="Times New Roman"/>
    </font>
    <font>
      <sz val="10.000000"/>
      <color theme="0"/>
      <name val="Arial Cyr"/>
    </font>
    <font>
      <sz val="10.000000"/>
      <color indexed="65"/>
      <name val="Times New Roman"/>
    </font>
    <font>
      <i/>
      <sz val="12.000000"/>
      <name val="Arial Cyr"/>
    </font>
    <font>
      <b/>
      <sz val="14.000000"/>
      <name val="Arial Cyr"/>
    </font>
    <font>
      <sz val="14.000000"/>
      <name val="Arial Cyr"/>
    </font>
    <font>
      <sz val="12.000000"/>
      <name val="Arial Cyr"/>
    </font>
    <font>
      <b/>
      <i/>
      <sz val="12.000000"/>
      <name val="Arial Cyr"/>
    </font>
    <font>
      <sz val="9.000000"/>
      <name val="Arial Cyr"/>
    </font>
    <font>
      <b/>
      <i/>
      <sz val="14.000000"/>
      <name val="Arial Cyr"/>
    </font>
    <font>
      <b/>
      <i/>
      <sz val="11.000000"/>
      <name val="Arial Cyr"/>
    </font>
    <font>
      <i/>
      <sz val="10.000000"/>
      <name val="Times New Roman"/>
    </font>
    <font>
      <sz val="10.000000"/>
      <color indexed="2"/>
      <name val="Times New Roman"/>
    </font>
    <font>
      <i/>
      <sz val="10.000000"/>
      <name val="Arial Cyr"/>
    </font>
    <font>
      <b/>
      <u/>
      <sz val="10.000000"/>
      <name val="Times New Roman"/>
    </font>
    <font>
      <u/>
      <sz val="10.000000"/>
      <name val="Times New Roman"/>
    </font>
    <font>
      <sz val="11.000000"/>
      <name val="Arial Cyr"/>
    </font>
    <font>
      <sz val="10.000000"/>
      <color indexed="65"/>
      <name val="Arial Cyr"/>
    </font>
    <font>
      <sz val="10.000000"/>
      <color indexed="2"/>
      <name val="Arial Cyr"/>
    </font>
    <font>
      <sz val="12.000000"/>
      <color theme="0"/>
      <name val="Arial Cyr"/>
    </font>
    <font>
      <b/>
      <sz val="12.000000"/>
      <name val="Arial Cyr"/>
    </font>
    <font>
      <sz val="8.000000"/>
      <name val="Arial Cyr"/>
    </font>
    <font>
      <sz val="11.000000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3"/>
        <bgColor indexed="43"/>
      </patternFill>
    </fill>
  </fills>
  <borders count="6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none"/>
      <right style="none"/>
      <top style="medium">
        <color auto="1"/>
      </top>
      <bottom style="none"/>
      <diagonal style="none"/>
    </border>
    <border>
      <left style="none"/>
      <right style="none"/>
      <top style="medium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thin">
        <color auto="1"/>
      </bottom>
      <diagonal style="none"/>
    </border>
    <border>
      <left style="none"/>
      <right style="medium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medium">
        <color auto="1"/>
      </right>
      <top style="thin">
        <color auto="1"/>
      </top>
      <bottom style="none"/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medium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medium">
        <color auto="1"/>
      </bottom>
      <diagonal style="none"/>
    </border>
    <border>
      <left style="none"/>
      <right style="none"/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none"/>
      <top style="none"/>
      <bottom style="medium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medium">
        <color auto="1"/>
      </bottom>
      <diagonal style="none"/>
    </border>
    <border>
      <left style="none"/>
      <right style="none"/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</borders>
  <cellStyleXfs count="18">
    <xf fontId="0" fillId="0" borderId="0" numFmtId="0" applyNumberFormat="1" applyFont="1" applyFill="1" applyBorder="1"/>
    <xf fontId="1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</cellStyleXfs>
  <cellXfs count="314">
    <xf fontId="0" fillId="0" borderId="0" numFmtId="0" xfId="0"/>
    <xf fontId="3" fillId="0" borderId="0" numFmtId="0" xfId="0" applyFont="1"/>
    <xf fontId="4" fillId="0" borderId="0" numFmtId="0" xfId="0" applyFont="1"/>
    <xf fontId="5" fillId="0" borderId="0" numFmtId="0" xfId="0" applyFont="1"/>
    <xf fontId="3" fillId="0" borderId="1" numFmtId="0" xfId="0" applyFont="1" applyBorder="1"/>
    <xf fontId="6" fillId="0" borderId="1" numFmtId="0" xfId="0" applyFont="1" applyBorder="1"/>
    <xf fontId="7" fillId="0" borderId="1" numFmtId="0" xfId="0" applyFont="1" applyBorder="1" applyAlignment="1">
      <alignment horizontal="left"/>
    </xf>
    <xf fontId="5" fillId="0" borderId="1" numFmtId="0" xfId="0" applyFont="1" applyBorder="1" applyAlignment="1">
      <alignment horizontal="left"/>
    </xf>
    <xf fontId="8" fillId="0" borderId="0" numFmtId="0" xfId="0" applyFont="1"/>
    <xf fontId="9" fillId="0" borderId="0" numFmtId="0" xfId="0" applyFont="1"/>
    <xf fontId="6" fillId="0" borderId="0" numFmtId="0" xfId="0" applyFont="1"/>
    <xf fontId="10" fillId="0" borderId="0" numFmtId="0" xfId="0" applyFont="1"/>
    <xf fontId="11" fillId="0" borderId="0" numFmtId="0" xfId="0" applyFont="1"/>
    <xf fontId="5" fillId="0" borderId="1" numFmtId="0" xfId="0" applyFont="1" applyBorder="1"/>
    <xf fontId="7" fillId="0" borderId="0" numFmtId="16" xfId="0" applyNumberFormat="1" applyFont="1"/>
    <xf fontId="7" fillId="0" borderId="1" numFmtId="16" xfId="0" applyNumberFormat="1" applyFont="1" applyBorder="1"/>
    <xf fontId="12" fillId="0" borderId="0" numFmtId="0" xfId="0" applyFont="1"/>
    <xf fontId="13" fillId="0" borderId="2" numFmtId="0" xfId="0" applyFont="1" applyBorder="1" applyAlignment="1">
      <alignment horizontal="center"/>
    </xf>
    <xf fontId="13" fillId="0" borderId="0" numFmtId="0" xfId="0" applyFont="1"/>
    <xf fontId="13" fillId="0" borderId="0" numFmtId="0" xfId="0" applyFont="1" applyAlignment="1">
      <alignment horizontal="center"/>
    </xf>
    <xf fontId="14" fillId="0" borderId="1" numFmtId="0" xfId="0" applyFont="1" applyBorder="1"/>
    <xf fontId="7" fillId="0" borderId="1" numFmtId="0" xfId="0" applyFont="1" applyBorder="1"/>
    <xf fontId="3" fillId="0" borderId="3" numFmtId="0" xfId="0" applyFont="1" applyBorder="1" applyAlignment="1">
      <alignment horizontal="center" textRotation="90" vertical="center" wrapText="1"/>
    </xf>
    <xf fontId="3" fillId="0" borderId="4" numFmtId="0" xfId="0" applyFont="1" applyBorder="1"/>
    <xf fontId="3" fillId="0" borderId="5" numFmtId="0" xfId="0" applyFont="1" applyBorder="1"/>
    <xf fontId="5" fillId="0" borderId="6" numFmtId="0" xfId="0" applyFont="1" applyBorder="1"/>
    <xf fontId="3" fillId="0" borderId="7" numFmtId="0" xfId="0" applyFont="1" applyBorder="1"/>
    <xf fontId="3" fillId="0" borderId="6" numFmtId="0" xfId="0" applyFont="1" applyBorder="1"/>
    <xf fontId="3" fillId="0" borderId="4" numFmtId="0" xfId="0" applyFont="1" applyBorder="1" applyAlignment="1">
      <alignment wrapText="1"/>
    </xf>
    <xf fontId="0" fillId="0" borderId="5" numFmtId="0" xfId="0" applyBorder="1" applyAlignment="1">
      <alignment wrapText="1"/>
    </xf>
    <xf fontId="0" fillId="0" borderId="8" numFmtId="0" xfId="0" applyBorder="1" applyAlignment="1">
      <alignment wrapText="1"/>
    </xf>
    <xf fontId="3" fillId="0" borderId="8" numFmtId="0" xfId="0" applyFont="1" applyBorder="1"/>
    <xf fontId="3" fillId="0" borderId="9" numFmtId="0" xfId="0" applyFont="1" applyBorder="1" applyAlignment="1">
      <alignment horizontal="center" textRotation="90" vertical="center"/>
    </xf>
    <xf fontId="3" fillId="0" borderId="10" numFmtId="0" xfId="0" applyFont="1" applyBorder="1"/>
    <xf fontId="3" fillId="0" borderId="11" numFmtId="0" xfId="0" applyFont="1" applyBorder="1"/>
    <xf fontId="3" fillId="0" borderId="12" numFmtId="0" xfId="0" applyFont="1" applyBorder="1"/>
    <xf fontId="3" fillId="0" borderId="13" numFmtId="0" xfId="0" applyFont="1" applyBorder="1"/>
    <xf fontId="3" fillId="2" borderId="1" numFmtId="0" xfId="0" applyFont="1" applyFill="1" applyBorder="1"/>
    <xf fontId="3" fillId="0" borderId="12" numFmtId="49" xfId="0" applyNumberFormat="1" applyFont="1" applyBorder="1" applyAlignment="1">
      <alignment wrapText="1"/>
    </xf>
    <xf fontId="0" fillId="0" borderId="1" numFmtId="0" xfId="0" applyBorder="1" applyAlignment="1">
      <alignment wrapText="1"/>
    </xf>
    <xf fontId="0" fillId="0" borderId="13" numFmtId="0" xfId="0" applyBorder="1" applyAlignment="1">
      <alignment wrapText="1"/>
    </xf>
    <xf fontId="3" fillId="0" borderId="10" numFmtId="0" xfId="0" applyFont="1" applyBorder="1" applyAlignment="1">
      <alignment horizontal="center"/>
    </xf>
    <xf fontId="3" fillId="0" borderId="11" numFmtId="0" xfId="0" applyFont="1" applyBorder="1" applyAlignment="1">
      <alignment horizontal="center"/>
    </xf>
    <xf fontId="3" fillId="0" borderId="14" numFmtId="0" xfId="0" applyFont="1" applyBorder="1"/>
    <xf fontId="3" fillId="0" borderId="15" numFmtId="0" xfId="0" applyFont="1" applyBorder="1"/>
    <xf fontId="3" fillId="0" borderId="16" numFmtId="0" xfId="0" applyFont="1" applyBorder="1"/>
    <xf fontId="3" fillId="0" borderId="15" numFmtId="49" xfId="0" applyNumberFormat="1" applyFont="1" applyBorder="1"/>
    <xf fontId="3" fillId="0" borderId="16" numFmtId="49" xfId="0" applyNumberFormat="1" applyFont="1" applyBorder="1"/>
    <xf fontId="3" fillId="0" borderId="14" numFmtId="49" xfId="0" applyNumberFormat="1" applyFont="1" applyBorder="1"/>
    <xf fontId="3" fillId="2" borderId="15" numFmtId="0" xfId="0" applyFont="1" applyFill="1" applyBorder="1"/>
    <xf fontId="3" fillId="0" borderId="12" numFmtId="0" xfId="0" applyFont="1" applyBorder="1" applyAlignment="1">
      <alignment horizontal="left" wrapText="1"/>
    </xf>
    <xf fontId="3" fillId="0" borderId="1" numFmtId="0" xfId="0" applyFont="1" applyBorder="1" applyAlignment="1">
      <alignment horizontal="left" wrapText="1"/>
    </xf>
    <xf fontId="3" fillId="0" borderId="17" numFmtId="0" xfId="0" applyFont="1" applyBorder="1"/>
    <xf fontId="3" fillId="0" borderId="18" numFmtId="0" xfId="0" applyFont="1" applyBorder="1"/>
    <xf fontId="3" fillId="0" borderId="19" numFmtId="0" xfId="0" applyFont="1" applyBorder="1"/>
    <xf fontId="3" fillId="0" borderId="2" numFmtId="0" xfId="0" applyFont="1" applyBorder="1"/>
    <xf fontId="3" fillId="0" borderId="20" numFmtId="0" xfId="0" applyFont="1" applyBorder="1"/>
    <xf fontId="3" fillId="0" borderId="21" numFmtId="0" xfId="0" applyFont="1" applyBorder="1"/>
    <xf fontId="3" fillId="0" borderId="22" numFmtId="0" xfId="0" applyFont="1" applyBorder="1"/>
    <xf fontId="3" fillId="0" borderId="23" numFmtId="0" xfId="0" applyFont="1" applyBorder="1"/>
    <xf fontId="3" fillId="0" borderId="24" numFmtId="0" xfId="0" applyFont="1" applyBorder="1" applyAlignment="1">
      <alignment horizontal="center"/>
    </xf>
    <xf fontId="3" fillId="0" borderId="25" numFmtId="0" xfId="0" applyFont="1" applyBorder="1" applyAlignment="1">
      <alignment horizontal="center"/>
    </xf>
    <xf fontId="3" fillId="0" borderId="26" numFmtId="0" xfId="0" applyFont="1" applyBorder="1" applyAlignment="1">
      <alignment horizontal="center"/>
    </xf>
    <xf fontId="0" fillId="0" borderId="0" numFmtId="0" xfId="0"/>
    <xf fontId="0" fillId="0" borderId="11" numFmtId="0" xfId="0" applyBorder="1"/>
    <xf fontId="3" fillId="0" borderId="27" numFmtId="0" xfId="0" applyFont="1" applyBorder="1" applyAlignment="1">
      <alignment horizontal="center"/>
    </xf>
    <xf fontId="3" fillId="0" borderId="28" numFmtId="0" xfId="0" applyFont="1" applyBorder="1" applyAlignment="1">
      <alignment horizontal="center"/>
    </xf>
    <xf fontId="3" fillId="0" borderId="29" numFmtId="0" xfId="0" applyFont="1" applyBorder="1" applyAlignment="1">
      <alignment horizontal="center" textRotation="90" vertical="center"/>
    </xf>
    <xf fontId="3" fillId="0" borderId="30" numFmtId="0" xfId="0" applyFont="1" applyBorder="1" applyAlignment="1">
      <alignment horizontal="center"/>
    </xf>
    <xf fontId="3" fillId="0" borderId="31" numFmtId="0" xfId="0" applyFont="1" applyBorder="1" applyAlignment="1">
      <alignment horizontal="center"/>
    </xf>
    <xf fontId="3" fillId="0" borderId="32" numFmtId="0" xfId="0" applyFont="1" applyBorder="1" applyAlignment="1">
      <alignment horizontal="center"/>
    </xf>
    <xf fontId="0" fillId="0" borderId="33" numFmtId="0" xfId="0" applyBorder="1"/>
    <xf fontId="0" fillId="0" borderId="22" numFmtId="0" xfId="0" applyBorder="1"/>
    <xf fontId="0" fillId="0" borderId="23" numFmtId="0" xfId="0" applyBorder="1"/>
    <xf fontId="3" fillId="0" borderId="34" numFmtId="0" xfId="0" applyFont="1" applyBorder="1" applyAlignment="1">
      <alignment horizontal="center"/>
    </xf>
    <xf fontId="5" fillId="0" borderId="35" numFmtId="160" xfId="0" applyNumberFormat="1" applyFont="1" applyBorder="1" applyAlignment="1">
      <alignment horizontal="center"/>
    </xf>
    <xf fontId="0" fillId="0" borderId="36" numFmtId="2" xfId="0" applyNumberFormat="1" applyBorder="1"/>
    <xf fontId="3" fillId="0" borderId="37" numFmtId="2" xfId="0" applyNumberFormat="1" applyFont="1" applyBorder="1"/>
    <xf fontId="3" fillId="0" borderId="37" numFmtId="0" xfId="0" applyFont="1" applyBorder="1"/>
    <xf fontId="3" fillId="0" borderId="38" numFmtId="0" xfId="0" applyFont="1" applyBorder="1"/>
    <xf fontId="3" fillId="0" borderId="39" numFmtId="2" xfId="0" applyNumberFormat="1" applyFont="1" applyBorder="1"/>
    <xf fontId="3" fillId="0" borderId="40" numFmtId="0" xfId="0" applyFont="1" applyBorder="1"/>
    <xf fontId="3" fillId="0" borderId="36" numFmtId="2" xfId="0" applyNumberFormat="1" applyFont="1" applyBorder="1"/>
    <xf fontId="0" fillId="0" borderId="37" numFmtId="2" xfId="0" applyNumberFormat="1" applyBorder="1"/>
    <xf fontId="3" fillId="0" borderId="37" numFmtId="1" xfId="0" applyNumberFormat="1" applyFont="1" applyBorder="1"/>
    <xf fontId="3" fillId="0" borderId="38" numFmtId="1" xfId="0" applyNumberFormat="1" applyFont="1" applyBorder="1"/>
    <xf fontId="0" fillId="0" borderId="39" numFmtId="2" xfId="0" applyNumberFormat="1" applyBorder="1"/>
    <xf fontId="0" fillId="0" borderId="40" numFmtId="0" xfId="0" applyBorder="1"/>
    <xf fontId="0" fillId="0" borderId="38" numFmtId="0" xfId="0" applyBorder="1"/>
    <xf fontId="5" fillId="0" borderId="6" numFmtId="160" xfId="0" applyNumberFormat="1" applyFont="1" applyBorder="1" applyAlignment="1">
      <alignment horizontal="center"/>
    </xf>
    <xf fontId="0" fillId="0" borderId="37" numFmtId="0" xfId="0" applyBorder="1"/>
    <xf fontId="5" fillId="0" borderId="41" numFmtId="160" xfId="0" applyNumberFormat="1" applyFont="1" applyBorder="1" applyAlignment="1">
      <alignment horizontal="center"/>
    </xf>
    <xf fontId="5" fillId="0" borderId="7" numFmtId="20" xfId="0" applyNumberFormat="1" applyFont="1" applyBorder="1" applyAlignment="1">
      <alignment horizontal="center"/>
    </xf>
    <xf fontId="3" fillId="0" borderId="41" numFmtId="0" xfId="0" applyFont="1" applyBorder="1"/>
    <xf fontId="5" fillId="0" borderId="42" numFmtId="160" xfId="0" applyNumberFormat="1" applyFont="1" applyBorder="1" applyAlignment="1">
      <alignment horizontal="center"/>
    </xf>
    <xf fontId="0" fillId="0" borderId="43" numFmtId="2" xfId="0" applyNumberFormat="1" applyBorder="1"/>
    <xf fontId="0" fillId="0" borderId="44" numFmtId="2" xfId="0" applyNumberFormat="1" applyBorder="1"/>
    <xf fontId="0" fillId="0" borderId="44" numFmtId="0" xfId="0" applyBorder="1"/>
    <xf fontId="3" fillId="0" borderId="45" numFmtId="0" xfId="0" applyFont="1" applyBorder="1"/>
    <xf fontId="3" fillId="0" borderId="46" numFmtId="2" xfId="0" applyNumberFormat="1" applyFont="1" applyBorder="1"/>
    <xf fontId="3" fillId="0" borderId="44" numFmtId="2" xfId="0" applyNumberFormat="1" applyFont="1" applyBorder="1"/>
    <xf fontId="3" fillId="0" borderId="44" numFmtId="0" xfId="0" applyFont="1" applyBorder="1"/>
    <xf fontId="3" fillId="0" borderId="47" numFmtId="1" xfId="0" applyNumberFormat="1" applyFont="1" applyBorder="1"/>
    <xf fontId="3" fillId="0" borderId="43" numFmtId="2" xfId="0" applyNumberFormat="1" applyFont="1" applyBorder="1"/>
    <xf fontId="3" fillId="0" borderId="44" numFmtId="1" xfId="0" applyNumberFormat="1" applyFont="1" applyBorder="1"/>
    <xf fontId="3" fillId="0" borderId="45" numFmtId="1" xfId="0" applyNumberFormat="1" applyFont="1" applyBorder="1"/>
    <xf fontId="0" fillId="0" borderId="45" numFmtId="0" xfId="0" applyBorder="1"/>
    <xf fontId="0" fillId="0" borderId="47" numFmtId="0" xfId="0" applyBorder="1"/>
    <xf fontId="5" fillId="0" borderId="15" numFmtId="160" xfId="0" applyNumberFormat="1" applyFont="1" applyBorder="1" applyAlignment="1">
      <alignment horizontal="center"/>
    </xf>
    <xf fontId="0" fillId="0" borderId="46" numFmtId="2" xfId="0" applyNumberFormat="1" applyBorder="1"/>
    <xf fontId="3" fillId="0" borderId="47" numFmtId="0" xfId="0" applyFont="1" applyBorder="1"/>
    <xf fontId="5" fillId="0" borderId="48" numFmtId="160" xfId="0" applyNumberFormat="1" applyFont="1" applyBorder="1" applyAlignment="1">
      <alignment horizontal="center"/>
    </xf>
    <xf fontId="5" fillId="0" borderId="16" numFmtId="20" xfId="0" applyNumberFormat="1" applyFont="1" applyBorder="1" applyAlignment="1">
      <alignment horizontal="center"/>
    </xf>
    <xf fontId="3" fillId="0" borderId="48" numFmtId="1" xfId="0" applyNumberFormat="1" applyFont="1" applyBorder="1"/>
    <xf fontId="3" fillId="0" borderId="16" numFmtId="1" xfId="0" applyNumberFormat="1" applyFont="1" applyBorder="1"/>
    <xf fontId="5" fillId="0" borderId="49" numFmtId="160" xfId="0" applyNumberFormat="1" applyFont="1" applyBorder="1" applyAlignment="1">
      <alignment horizontal="center"/>
    </xf>
    <xf fontId="0" fillId="0" borderId="50" numFmtId="2" xfId="0" applyNumberFormat="1" applyBorder="1"/>
    <xf fontId="3" fillId="0" borderId="51" numFmtId="2" xfId="0" applyNumberFormat="1" applyFont="1" applyBorder="1"/>
    <xf fontId="3" fillId="0" borderId="51" numFmtId="0" xfId="0" applyFont="1" applyBorder="1"/>
    <xf fontId="3" fillId="0" borderId="52" numFmtId="1" xfId="0" applyNumberFormat="1" applyFont="1" applyBorder="1"/>
    <xf fontId="0" fillId="0" borderId="53" numFmtId="2" xfId="0" applyNumberFormat="1" applyBorder="1"/>
    <xf fontId="0" fillId="0" borderId="51" numFmtId="2" xfId="0" applyNumberFormat="1" applyBorder="1"/>
    <xf fontId="0" fillId="0" borderId="51" numFmtId="0" xfId="0" applyBorder="1"/>
    <xf fontId="3" fillId="0" borderId="54" numFmtId="1" xfId="0" applyNumberFormat="1" applyFont="1" applyBorder="1"/>
    <xf fontId="3" fillId="0" borderId="51" numFmtId="1" xfId="0" applyNumberFormat="1" applyFont="1" applyBorder="1"/>
    <xf fontId="0" fillId="0" borderId="52" numFmtId="0" xfId="0" applyBorder="1"/>
    <xf fontId="3" fillId="0" borderId="53" numFmtId="2" xfId="0" applyNumberFormat="1" applyFont="1" applyBorder="1"/>
    <xf fontId="0" fillId="0" borderId="54" numFmtId="0" xfId="0" applyBorder="1"/>
    <xf fontId="3" fillId="0" borderId="50" numFmtId="2" xfId="0" applyNumberFormat="1" applyFont="1" applyBorder="1"/>
    <xf fontId="5" fillId="0" borderId="55" numFmtId="160" xfId="0" applyNumberFormat="1" applyFont="1" applyBorder="1" applyAlignment="1">
      <alignment horizontal="center"/>
    </xf>
    <xf fontId="3" fillId="0" borderId="52" numFmtId="0" xfId="0" applyFont="1" applyBorder="1"/>
    <xf fontId="3" fillId="0" borderId="54" numFmtId="0" xfId="0" applyFont="1" applyBorder="1"/>
    <xf fontId="5" fillId="0" borderId="56" numFmtId="160" xfId="0" applyNumberFormat="1" applyFont="1" applyBorder="1" applyAlignment="1">
      <alignment horizontal="center"/>
    </xf>
    <xf fontId="5" fillId="0" borderId="57" numFmtId="20" xfId="0" applyNumberFormat="1" applyFont="1" applyBorder="1" applyAlignment="1">
      <alignment horizontal="center"/>
    </xf>
    <xf fontId="3" fillId="0" borderId="0" numFmtId="2" xfId="0" applyNumberFormat="1" applyFont="1"/>
    <xf fontId="3" fillId="0" borderId="0" numFmtId="1" xfId="0" applyNumberFormat="1" applyFont="1"/>
    <xf fontId="3" fillId="0" borderId="1" numFmtId="1" xfId="0" applyNumberFormat="1" applyFont="1" applyBorder="1"/>
    <xf fontId="3" fillId="0" borderId="0" numFmtId="0" xfId="0" applyFont="1" applyAlignment="1">
      <alignment horizontal="center"/>
    </xf>
    <xf fontId="3" fillId="0" borderId="2" numFmtId="0" xfId="0" applyFont="1" applyBorder="1" applyAlignment="1">
      <alignment horizontal="right"/>
    </xf>
    <xf fontId="3" fillId="0" borderId="2" numFmtId="0" xfId="0" applyFont="1" applyBorder="1" applyAlignment="1">
      <alignment horizontal="center"/>
    </xf>
    <xf fontId="5" fillId="0" borderId="0" numFmtId="0" xfId="0" applyFont="1" applyAlignment="1">
      <alignment horizontal="left"/>
    </xf>
    <xf fontId="5" fillId="0" borderId="0" numFmtId="0" xfId="0" applyFont="1" applyAlignment="1">
      <alignment horizontal="center"/>
    </xf>
    <xf fontId="15" fillId="0" borderId="0" numFmtId="0" xfId="0" applyFont="1"/>
    <xf fontId="16" fillId="0" borderId="0" numFmtId="0" xfId="0" applyFont="1"/>
    <xf fontId="7" fillId="0" borderId="0" numFmtId="16" xfId="0" applyNumberFormat="1" applyFont="1" applyAlignment="1">
      <alignment horizontal="center"/>
    </xf>
    <xf fontId="17" fillId="0" borderId="0" numFmtId="0" xfId="0" applyFont="1"/>
    <xf fontId="7" fillId="0" borderId="0" numFmtId="0" xfId="0" applyFont="1"/>
    <xf fontId="14" fillId="0" borderId="0" numFmtId="0" xfId="0" applyFont="1"/>
    <xf fontId="3" fillId="0" borderId="0" numFmtId="0" xfId="0" applyFont="1" applyAlignment="1">
      <alignment textRotation="255"/>
    </xf>
    <xf fontId="3" fillId="0" borderId="0" numFmtId="20" xfId="0" applyNumberFormat="1" applyFont="1" applyAlignment="1">
      <alignment horizontal="center"/>
    </xf>
    <xf fontId="18" fillId="0" borderId="0" numFmtId="0" xfId="0" applyFont="1"/>
    <xf fontId="19" fillId="0" borderId="0" numFmtId="0" xfId="0" applyFont="1"/>
    <xf fontId="20" fillId="0" borderId="16" numFmtId="0" xfId="0" applyFont="1" applyBorder="1"/>
    <xf fontId="20" fillId="0" borderId="15" numFmtId="0" xfId="0" applyFont="1" applyBorder="1"/>
    <xf fontId="20" fillId="0" borderId="11" numFmtId="0" xfId="0" applyFont="1" applyBorder="1"/>
    <xf fontId="3" fillId="0" borderId="33" numFmtId="0" xfId="0" applyFont="1" applyBorder="1"/>
    <xf fontId="3" fillId="0" borderId="18" numFmtId="0" xfId="0" applyFont="1" applyBorder="1" applyAlignment="1">
      <alignment horizontal="center"/>
    </xf>
    <xf fontId="3" fillId="0" borderId="58" numFmtId="0" xfId="0" applyFont="1" applyBorder="1" applyAlignment="1">
      <alignment horizontal="center"/>
    </xf>
    <xf fontId="3" fillId="0" borderId="59" numFmtId="0" xfId="0" applyFont="1" applyBorder="1" applyAlignment="1">
      <alignment horizontal="center"/>
    </xf>
    <xf fontId="2" fillId="0" borderId="0" numFmtId="0" xfId="0" applyFont="1"/>
    <xf fontId="5" fillId="0" borderId="36" numFmtId="160" xfId="0" applyNumberFormat="1" applyFont="1" applyBorder="1" applyAlignment="1">
      <alignment horizontal="center"/>
    </xf>
    <xf fontId="5" fillId="0" borderId="41" numFmtId="20" xfId="0" applyNumberFormat="1" applyFont="1" applyBorder="1" applyAlignment="1">
      <alignment horizontal="center"/>
    </xf>
    <xf fontId="5" fillId="0" borderId="43" numFmtId="160" xfId="0" applyNumberFormat="1" applyFont="1" applyBorder="1" applyAlignment="1">
      <alignment horizontal="center"/>
    </xf>
    <xf fontId="5" fillId="0" borderId="48" numFmtId="20" xfId="0" applyNumberFormat="1" applyFont="1" applyBorder="1" applyAlignment="1">
      <alignment horizontal="center"/>
    </xf>
    <xf fontId="2" fillId="3" borderId="0" numFmtId="0" xfId="0" applyFont="1" applyFill="1"/>
    <xf fontId="3" fillId="0" borderId="44" numFmtId="1" xfId="0" applyNumberFormat="1" applyFont="1" applyBorder="1" applyAlignment="1">
      <alignment horizontal="right"/>
    </xf>
    <xf fontId="3" fillId="0" borderId="45" numFmtId="1" xfId="0" applyNumberFormat="1" applyFont="1" applyBorder="1" applyAlignment="1">
      <alignment horizontal="right"/>
    </xf>
    <xf fontId="3" fillId="0" borderId="47" numFmtId="1" xfId="0" applyNumberFormat="1" applyFont="1" applyBorder="1" applyAlignment="1">
      <alignment horizontal="right"/>
    </xf>
    <xf fontId="5" fillId="0" borderId="50" numFmtId="160" xfId="0" applyNumberFormat="1" applyFont="1" applyBorder="1" applyAlignment="1">
      <alignment horizontal="center"/>
    </xf>
    <xf fontId="5" fillId="0" borderId="56" numFmtId="20" xfId="0" applyNumberFormat="1" applyFont="1" applyBorder="1" applyAlignment="1">
      <alignment horizontal="center"/>
    </xf>
    <xf fontId="3" fillId="0" borderId="56" numFmtId="1" xfId="0" applyNumberFormat="1" applyFont="1" applyBorder="1"/>
    <xf fontId="3" fillId="0" borderId="57" numFmtId="1" xfId="0" applyNumberFormat="1" applyFont="1" applyBorder="1"/>
    <xf fontId="21" fillId="0" borderId="0" numFmtId="0" xfId="0" applyFont="1"/>
    <xf fontId="22" fillId="0" borderId="0" numFmtId="0" xfId="0" applyFont="1"/>
    <xf fontId="23" fillId="0" borderId="0" numFmtId="0" xfId="0" applyFont="1"/>
    <xf fontId="24" fillId="0" borderId="0" numFmtId="0" xfId="0" applyFont="1"/>
    <xf fontId="25" fillId="0" borderId="0" numFmtId="0" xfId="0" applyFont="1"/>
    <xf fontId="26" fillId="0" borderId="0" numFmtId="0" xfId="0" applyFont="1"/>
    <xf fontId="27" fillId="0" borderId="0" numFmtId="0" xfId="0" applyFont="1"/>
    <xf fontId="2" fillId="0" borderId="0" numFmtId="0" xfId="0" applyFont="1" applyAlignment="1">
      <alignment textRotation="255"/>
    </xf>
    <xf fontId="2" fillId="0" borderId="0" numFmtId="0" xfId="0" applyFont="1" applyAlignment="1">
      <alignment horizontal="center"/>
    </xf>
    <xf fontId="2" fillId="0" borderId="0" numFmtId="20" xfId="0" applyNumberFormat="1" applyFont="1" applyAlignment="1">
      <alignment horizontal="center"/>
    </xf>
    <xf fontId="2" fillId="0" borderId="0" numFmtId="2" xfId="0" applyNumberFormat="1" applyFont="1"/>
    <xf fontId="2" fillId="0" borderId="0" numFmtId="0" xfId="0" applyFont="1" applyAlignment="1">
      <alignment horizontal="right"/>
    </xf>
    <xf fontId="2" fillId="0" borderId="0" numFmtId="1" xfId="0" applyNumberFormat="1" applyFont="1"/>
    <xf fontId="7" fillId="0" borderId="1" numFmtId="16" xfId="0" applyNumberFormat="1" applyFont="1" applyBorder="1" applyAlignment="1">
      <alignment horizontal="center"/>
    </xf>
    <xf fontId="28" fillId="0" borderId="0" numFmtId="0" xfId="0" applyFont="1"/>
    <xf fontId="0" fillId="0" borderId="5" numFmtId="0" xfId="0" applyBorder="1"/>
    <xf fontId="3" fillId="0" borderId="15" numFmtId="49" xfId="0" applyNumberFormat="1" applyFont="1" applyBorder="1" applyAlignment="1">
      <alignment horizontal="left" vertical="center"/>
    </xf>
    <xf fontId="3" fillId="0" borderId="40" numFmtId="2" xfId="0" applyNumberFormat="1" applyFont="1" applyBorder="1"/>
    <xf fontId="3" fillId="0" borderId="38" numFmtId="2" xfId="0" applyNumberFormat="1" applyFont="1" applyBorder="1"/>
    <xf fontId="0" fillId="0" borderId="7" numFmtId="0" xfId="0" applyBorder="1"/>
    <xf fontId="0" fillId="0" borderId="16" numFmtId="0" xfId="0" applyBorder="1"/>
    <xf fontId="3" fillId="0" borderId="20" numFmtId="49" xfId="0" applyNumberFormat="1" applyFont="1" applyBorder="1"/>
    <xf fontId="3" fillId="0" borderId="0" numFmtId="49" xfId="0" applyNumberFormat="1" applyFont="1"/>
    <xf fontId="7" fillId="0" borderId="0" numFmtId="49" xfId="0" applyNumberFormat="1" applyFont="1" applyAlignment="1">
      <alignment horizontal="center"/>
    </xf>
    <xf fontId="20" fillId="0" borderId="0" numFmtId="0" xfId="0" applyFont="1"/>
    <xf fontId="3" fillId="0" borderId="0" numFmtId="0" xfId="0" applyFont="1" applyAlignment="1">
      <alignment horizontal="right"/>
    </xf>
    <xf fontId="0" fillId="0" borderId="10" numFmtId="0" xfId="0" applyBorder="1"/>
    <xf fontId="0" fillId="0" borderId="36" numFmtId="0" xfId="0" applyBorder="1"/>
    <xf fontId="0" fillId="0" borderId="39" numFmtId="0" xfId="0" applyBorder="1"/>
    <xf fontId="3" fillId="0" borderId="35" numFmtId="2" xfId="0" applyNumberFormat="1" applyFont="1" applyBorder="1"/>
    <xf fontId="0" fillId="0" borderId="43" numFmtId="0" xfId="0" applyBorder="1"/>
    <xf fontId="0" fillId="0" borderId="46" numFmtId="0" xfId="0" applyBorder="1"/>
    <xf fontId="3" fillId="0" borderId="42" numFmtId="2" xfId="0" applyNumberFormat="1" applyFont="1" applyBorder="1"/>
    <xf fontId="3" fillId="0" borderId="15" numFmtId="1" xfId="0" applyNumberFormat="1" applyFont="1" applyBorder="1"/>
    <xf fontId="0" fillId="0" borderId="48" numFmtId="0" xfId="0" applyBorder="1"/>
    <xf fontId="3" fillId="0" borderId="49" numFmtId="2" xfId="0" applyNumberFormat="1" applyFont="1" applyBorder="1"/>
    <xf fontId="3" fillId="0" borderId="55" numFmtId="0" xfId="0" applyFont="1" applyBorder="1"/>
    <xf fontId="3" fillId="0" borderId="57" numFmtId="0" xfId="0" applyFont="1" applyBorder="1"/>
    <xf fontId="3" fillId="0" borderId="55" numFmtId="1" xfId="0" applyNumberFormat="1" applyFont="1" applyBorder="1"/>
    <xf fontId="0" fillId="0" borderId="56" numFmtId="0" xfId="0" applyBorder="1"/>
    <xf fontId="29" fillId="0" borderId="0" numFmtId="0" xfId="0" applyFont="1"/>
    <xf fontId="30" fillId="0" borderId="0" numFmtId="0" xfId="0" applyFont="1"/>
    <xf fontId="3" fillId="4" borderId="0" numFmtId="0" xfId="0" applyFont="1" applyFill="1"/>
    <xf fontId="30" fillId="0" borderId="0" numFmtId="0" xfId="0" applyFont="1" applyAlignment="1">
      <alignment horizontal="right"/>
    </xf>
    <xf fontId="30" fillId="0" borderId="0" numFmtId="2" xfId="0" applyNumberFormat="1" applyFont="1"/>
    <xf fontId="5" fillId="0" borderId="0" numFmtId="20" xfId="0" applyNumberFormat="1" applyFont="1" applyAlignment="1">
      <alignment horizontal="center"/>
    </xf>
    <xf fontId="5" fillId="0" borderId="60" numFmtId="0" xfId="0" applyFont="1" applyBorder="1" applyAlignment="1">
      <alignment horizontal="center"/>
    </xf>
    <xf fontId="5" fillId="0" borderId="56" numFmtId="0" xfId="0" applyFont="1" applyBorder="1" applyAlignment="1">
      <alignment horizontal="center"/>
    </xf>
    <xf fontId="3" fillId="0" borderId="61" numFmtId="2" xfId="0" applyNumberFormat="1" applyFont="1" applyBorder="1"/>
    <xf fontId="30" fillId="0" borderId="61" numFmtId="0" xfId="0" applyFont="1" applyBorder="1"/>
    <xf fontId="3" fillId="0" borderId="62" numFmtId="2" xfId="0" applyNumberFormat="1" applyFont="1" applyBorder="1"/>
    <xf fontId="30" fillId="0" borderId="51" numFmtId="0" xfId="0" applyFont="1" applyBorder="1"/>
    <xf fontId="31" fillId="0" borderId="0" numFmtId="0" xfId="0" applyFont="1"/>
    <xf fontId="5" fillId="0" borderId="7" numFmtId="160" xfId="0" applyNumberFormat="1" applyFont="1" applyBorder="1" applyAlignment="1">
      <alignment horizontal="center"/>
    </xf>
    <xf fontId="0" fillId="0" borderId="41" numFmtId="0" xfId="0" applyBorder="1"/>
    <xf fontId="5" fillId="0" borderId="16" numFmtId="160" xfId="0" applyNumberFormat="1" applyFont="1" applyBorder="1" applyAlignment="1">
      <alignment horizontal="center"/>
    </xf>
    <xf fontId="5" fillId="0" borderId="57" numFmtId="160" xfId="0" applyNumberFormat="1" applyFont="1" applyBorder="1" applyAlignment="1">
      <alignment horizontal="center"/>
    </xf>
    <xf fontId="29" fillId="0" borderId="0" numFmtId="0" xfId="0" applyFont="1" applyAlignment="1">
      <alignment horizontal="center"/>
    </xf>
    <xf fontId="32" fillId="0" borderId="1" numFmtId="0" xfId="0" applyFont="1" applyBorder="1"/>
    <xf fontId="0" fillId="0" borderId="24" numFmtId="0" xfId="0" applyBorder="1"/>
    <xf fontId="0" fillId="0" borderId="25" numFmtId="0" xfId="0" applyBorder="1"/>
    <xf fontId="3" fillId="0" borderId="17" numFmtId="0" xfId="0" applyFont="1" applyBorder="1" applyAlignment="1">
      <alignment horizontal="center"/>
    </xf>
    <xf fontId="3" fillId="0" borderId="63" numFmtId="0" xfId="0" applyFont="1" applyBorder="1" applyAlignment="1">
      <alignment horizontal="center"/>
    </xf>
    <xf fontId="0" fillId="0" borderId="62" numFmtId="2" xfId="0" applyNumberFormat="1" applyBorder="1"/>
    <xf fontId="0" fillId="0" borderId="61" numFmtId="2" xfId="0" applyNumberFormat="1" applyBorder="1"/>
    <xf fontId="0" fillId="0" borderId="61" numFmtId="0" xfId="0" applyBorder="1"/>
    <xf fontId="0" fillId="0" borderId="21" numFmtId="0" xfId="0" applyBorder="1"/>
    <xf fontId="0" fillId="0" borderId="57" numFmtId="0" xfId="0" applyBorder="1"/>
    <xf fontId="3" fillId="0" borderId="0" numFmtId="0" xfId="0" applyFont="1" applyAlignment="1">
      <alignment horizontal="left"/>
    </xf>
    <xf fontId="30" fillId="0" borderId="0" numFmtId="1" xfId="0" applyNumberFormat="1" applyFont="1"/>
    <xf fontId="33" fillId="0" borderId="1" numFmtId="0" xfId="0" applyFont="1" applyBorder="1"/>
    <xf fontId="3" fillId="0" borderId="2" numFmtId="49" xfId="0" applyNumberFormat="1" applyFont="1" applyBorder="1"/>
    <xf fontId="32" fillId="0" borderId="0" numFmtId="0" xfId="0" applyFont="1"/>
    <xf fontId="34" fillId="0" borderId="0" numFmtId="0" xfId="0" applyFont="1"/>
    <xf fontId="0" fillId="0" borderId="0" numFmtId="0" xfId="0" applyAlignment="1">
      <alignment textRotation="255"/>
    </xf>
    <xf fontId="35" fillId="0" borderId="0" numFmtId="0" xfId="0" applyFont="1"/>
    <xf fontId="0" fillId="0" borderId="0" numFmtId="0" xfId="0" applyAlignment="1">
      <alignment horizontal="center"/>
    </xf>
    <xf fontId="36" fillId="0" borderId="0" numFmtId="0" xfId="0" applyFont="1"/>
    <xf fontId="0" fillId="0" borderId="0" numFmtId="1" xfId="0" applyNumberFormat="1"/>
    <xf fontId="3" fillId="0" borderId="1" numFmtId="0" xfId="0" applyFont="1" applyBorder="1" applyAlignment="1">
      <alignment horizontal="center"/>
    </xf>
    <xf fontId="3" fillId="0" borderId="4" numFmtId="0" xfId="0" applyFont="1" applyBorder="1" applyAlignment="1">
      <alignment horizontal="center" textRotation="90" vertical="center" wrapText="1"/>
    </xf>
    <xf fontId="0" fillId="0" borderId="8" numFmtId="0" xfId="0" applyBorder="1"/>
    <xf fontId="3" fillId="0" borderId="8" numFmtId="0" xfId="0" applyFont="1" applyBorder="1" applyAlignment="1">
      <alignment horizontal="center" textRotation="90" vertical="center" wrapText="1"/>
    </xf>
    <xf fontId="3" fillId="0" borderId="10" numFmtId="0" xfId="0" applyFont="1" applyBorder="1" applyAlignment="1">
      <alignment horizontal="center" textRotation="90" vertical="center"/>
    </xf>
    <xf fontId="3" fillId="0" borderId="10" numFmtId="0" xfId="0" applyFont="1" applyBorder="1" applyAlignment="1">
      <alignment wrapText="1"/>
    </xf>
    <xf fontId="0" fillId="0" borderId="0" numFmtId="0" xfId="0" applyAlignment="1">
      <alignment wrapText="1"/>
    </xf>
    <xf fontId="0" fillId="0" borderId="11" numFmtId="0" xfId="0" applyBorder="1" applyAlignment="1">
      <alignment wrapText="1"/>
    </xf>
    <xf fontId="3" fillId="0" borderId="11" numFmtId="0" xfId="0" applyFont="1" applyBorder="1" applyAlignment="1">
      <alignment horizontal="center" textRotation="90" vertical="center"/>
    </xf>
    <xf fontId="3" fillId="0" borderId="15" numFmtId="16" xfId="0" applyNumberFormat="1" applyFont="1" applyBorder="1"/>
    <xf fontId="37" fillId="0" borderId="0" numFmtId="0" xfId="0" applyFont="1"/>
    <xf fontId="10" fillId="0" borderId="1" numFmtId="0" xfId="0" applyFont="1" applyBorder="1"/>
    <xf fontId="24" fillId="0" borderId="1" numFmtId="0" xfId="0" applyFont="1" applyBorder="1"/>
    <xf fontId="25" fillId="0" borderId="1" numFmtId="0" xfId="0" applyFont="1" applyBorder="1"/>
    <xf fontId="38" fillId="0" borderId="0" numFmtId="0" xfId="0" applyFont="1"/>
    <xf fontId="24" fillId="0" borderId="3" numFmtId="0" xfId="0" applyFont="1" applyBorder="1" applyAlignment="1">
      <alignment horizontal="center"/>
    </xf>
    <xf fontId="2" fillId="0" borderId="39" numFmtId="0" xfId="0" applyFont="1" applyBorder="1"/>
    <xf fontId="2" fillId="0" borderId="37" numFmtId="0" xfId="0" applyFont="1" applyBorder="1"/>
    <xf fontId="2" fillId="0" borderId="37" numFmtId="0" xfId="0" applyFont="1" applyBorder="1" applyAlignment="1">
      <alignment horizontal="center"/>
    </xf>
    <xf fontId="2" fillId="0" borderId="40" numFmtId="0" xfId="0" applyFont="1" applyBorder="1"/>
    <xf fontId="2" fillId="0" borderId="38" numFmtId="0" xfId="0" applyFont="1" applyBorder="1"/>
    <xf fontId="2" fillId="0" borderId="3" numFmtId="0" xfId="0" applyFont="1" applyBorder="1"/>
    <xf fontId="24" fillId="0" borderId="9" numFmtId="0" xfId="0" applyFont="1" applyBorder="1" applyAlignment="1">
      <alignment horizontal="center"/>
    </xf>
    <xf fontId="24" fillId="0" borderId="46" numFmtId="0" xfId="0" applyFont="1" applyBorder="1" applyAlignment="1">
      <alignment horizontal="center"/>
    </xf>
    <xf fontId="24" fillId="0" borderId="44" numFmtId="0" xfId="0" applyFont="1" applyBorder="1" applyAlignment="1">
      <alignment horizontal="center"/>
    </xf>
    <xf fontId="24" fillId="0" borderId="45" numFmtId="0" xfId="0" applyFont="1" applyBorder="1" applyAlignment="1">
      <alignment horizontal="center"/>
    </xf>
    <xf fontId="24" fillId="0" borderId="9" numFmtId="0" xfId="0" applyFont="1" applyBorder="1"/>
    <xf fontId="24" fillId="0" borderId="46" numFmtId="0" xfId="0" applyFont="1" applyBorder="1"/>
    <xf fontId="24" fillId="2" borderId="46" numFmtId="0" xfId="0" applyFont="1" applyFill="1" applyBorder="1"/>
    <xf fontId="24" fillId="0" borderId="44" numFmtId="0" xfId="0" applyFont="1" applyBorder="1"/>
    <xf fontId="24" fillId="0" borderId="45" numFmtId="0" xfId="0" applyFont="1" applyBorder="1"/>
    <xf fontId="24" fillId="0" borderId="25" numFmtId="0" xfId="0" applyFont="1" applyBorder="1"/>
    <xf fontId="24" fillId="0" borderId="25" numFmtId="0" xfId="0" applyFont="1" applyBorder="1" applyAlignment="1">
      <alignment horizontal="center"/>
    </xf>
    <xf fontId="24" fillId="0" borderId="26" numFmtId="0" xfId="0" applyFont="1" applyBorder="1"/>
    <xf fontId="24" fillId="0" borderId="29" numFmtId="0" xfId="0" applyFont="1" applyBorder="1" applyAlignment="1">
      <alignment horizontal="center"/>
    </xf>
    <xf fontId="24" fillId="0" borderId="33" numFmtId="0" xfId="0" applyFont="1" applyBorder="1"/>
    <xf fontId="24" fillId="0" borderId="51" numFmtId="0" xfId="0" applyFont="1" applyBorder="1" applyAlignment="1">
      <alignment horizontal="center"/>
    </xf>
    <xf fontId="39" fillId="0" borderId="51" numFmtId="0" xfId="0" applyFont="1" applyBorder="1" applyAlignment="1">
      <alignment horizontal="center"/>
    </xf>
    <xf fontId="24" fillId="0" borderId="64" numFmtId="0" xfId="0" applyFont="1" applyBorder="1" applyAlignment="1">
      <alignment horizontal="center"/>
    </xf>
    <xf fontId="24" fillId="0" borderId="52" numFmtId="0" xfId="0" applyFont="1" applyBorder="1" applyAlignment="1">
      <alignment horizontal="center"/>
    </xf>
    <xf fontId="24" fillId="0" borderId="10" numFmtId="0" xfId="0" applyFont="1" applyBorder="1" applyAlignment="1">
      <alignment horizontal="center"/>
    </xf>
    <xf fontId="24" fillId="0" borderId="61" numFmtId="1" xfId="0" applyNumberFormat="1" applyFont="1" applyBorder="1"/>
    <xf fontId="24" fillId="0" borderId="21" numFmtId="1" xfId="0" applyNumberFormat="1" applyFont="1" applyBorder="1"/>
    <xf fontId="24" fillId="0" borderId="48" numFmtId="1" xfId="0" applyNumberFormat="1" applyFont="1" applyBorder="1"/>
    <xf fontId="24" fillId="0" borderId="22" numFmtId="0" xfId="0" applyFont="1" applyBorder="1" applyAlignment="1">
      <alignment horizontal="center"/>
    </xf>
    <xf fontId="24" fillId="0" borderId="31" numFmtId="1" xfId="0" applyNumberFormat="1" applyFont="1" applyBorder="1"/>
    <xf fontId="24" fillId="0" borderId="64" numFmtId="1" xfId="0" applyNumberFormat="1" applyFont="1" applyBorder="1"/>
    <xf fontId="38" fillId="0" borderId="56" numFmtId="1" xfId="0" applyNumberFormat="1" applyFont="1" applyBorder="1"/>
    <xf fontId="38" fillId="0" borderId="65" numFmtId="0" xfId="0" applyFont="1" applyBorder="1" applyAlignment="1">
      <alignment horizontal="center"/>
    </xf>
    <xf fontId="38" fillId="0" borderId="66" numFmtId="1" xfId="0" applyNumberFormat="1" applyFont="1" applyBorder="1"/>
    <xf fontId="38" fillId="0" borderId="67" numFmtId="1" xfId="0" applyNumberFormat="1" applyFont="1" applyBorder="1"/>
    <xf fontId="24" fillId="0" borderId="0" numFmtId="0" xfId="0" applyFont="1" applyAlignment="1">
      <alignment horizontal="center"/>
    </xf>
    <xf fontId="21" fillId="0" borderId="1" numFmtId="0" xfId="0" applyFont="1" applyBorder="1"/>
    <xf fontId="35" fillId="0" borderId="0" numFmtId="22" xfId="0" applyNumberFormat="1" applyFont="1"/>
    <xf fontId="38" fillId="0" borderId="0" numFmtId="0" xfId="0" applyFont="1" applyAlignment="1">
      <alignment horizontal="left"/>
    </xf>
    <xf fontId="0" fillId="0" borderId="0" numFmtId="0" xfId="0" applyProtection="1"/>
    <xf fontId="12" fillId="5" borderId="25" numFmtId="0" xfId="0" applyFont="1" applyFill="1" applyBorder="1" applyAlignment="1">
      <alignment horizontal="center" vertical="center" wrapText="1"/>
    </xf>
    <xf fontId="12" fillId="5" borderId="25" numFmtId="0" xfId="0" applyFont="1" applyFill="1" applyBorder="1" applyAlignment="1">
      <alignment horizontal="center" textRotation="90" vertical="center" wrapText="1"/>
    </xf>
    <xf fontId="40" fillId="0" borderId="0" numFmtId="0" xfId="1" applyFont="1"/>
    <xf fontId="40" fillId="0" borderId="0" numFmtId="0" xfId="11" applyFont="1"/>
    <xf fontId="12" fillId="0" borderId="44" numFmtId="161" xfId="0" applyNumberFormat="1" applyFont="1" applyBorder="1" applyAlignment="1">
      <alignment horizontal="left" wrapText="1"/>
    </xf>
    <xf fontId="0" fillId="0" borderId="44" numFmtId="162" xfId="0" applyNumberFormat="1" applyBorder="1" applyAlignment="1">
      <alignment horizontal="right"/>
    </xf>
    <xf fontId="2" fillId="0" borderId="0" numFmtId="1" xfId="0" applyNumberFormat="1" applyFont="1" applyAlignment="1">
      <alignment horizontal="right"/>
    </xf>
  </cellXfs>
  <cellStyles count="18">
    <cellStyle name="Обычный" xfId="0" builtinId="0"/>
    <cellStyle name="Обычный 2 10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  <cellStyle name="Обычный 2 9" xfId="9"/>
    <cellStyle name="Обычный 3" xfId="10"/>
    <cellStyle name="Обычный 4 2" xfId="11"/>
    <cellStyle name="Обычный 4 3" xfId="12"/>
    <cellStyle name="Обычный 4 4" xfId="13"/>
    <cellStyle name="Обычный 4 5" xfId="14"/>
    <cellStyle name="Обычный 4 6" xfId="15"/>
    <cellStyle name="Обычный 4 7" xfId="16"/>
    <cellStyle name="Обычный 4 8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23" Type="http://schemas.openxmlformats.org/officeDocument/2006/relationships/sharedStrings" Target="sharedStrings.xml"/><Relationship  Id="rId22" Type="http://schemas.openxmlformats.org/officeDocument/2006/relationships/theme" Target="theme/theme1.xml"/><Relationship  Id="rId21" Type="http://schemas.openxmlformats.org/officeDocument/2006/relationships/worksheet" Target="worksheets/sheet19.xml"/><Relationship  Id="rId13" Type="http://schemas.openxmlformats.org/officeDocument/2006/relationships/worksheet" Target="worksheets/sheet11.xml"/><Relationship  Id="rId24" Type="http://schemas.openxmlformats.org/officeDocument/2006/relationships/styles" Target="styles.xml"/><Relationship  Id="rId11" Type="http://schemas.openxmlformats.org/officeDocument/2006/relationships/worksheet" Target="worksheets/sheet9.xml"/><Relationship  Id="rId18" Type="http://schemas.openxmlformats.org/officeDocument/2006/relationships/worksheet" Target="worksheets/sheet16.xml"/><Relationship  Id="rId17" Type="http://schemas.openxmlformats.org/officeDocument/2006/relationships/worksheet" Target="worksheets/sheet15.xml"/><Relationship  Id="rId10" Type="http://schemas.openxmlformats.org/officeDocument/2006/relationships/worksheet" Target="worksheets/sheet8.xml"/><Relationship  Id="rId15" Type="http://schemas.openxmlformats.org/officeDocument/2006/relationships/worksheet" Target="worksheets/sheet13.xml"/><Relationship  Id="rId9" Type="http://schemas.openxmlformats.org/officeDocument/2006/relationships/worksheet" Target="worksheets/sheet7.xml"/><Relationship  Id="rId20" Type="http://schemas.openxmlformats.org/officeDocument/2006/relationships/worksheet" Target="worksheets/sheet18.xml"/><Relationship  Id="rId19" Type="http://schemas.openxmlformats.org/officeDocument/2006/relationships/worksheet" Target="worksheets/sheet17.xml"/><Relationship  Id="rId8" Type="http://schemas.openxmlformats.org/officeDocument/2006/relationships/worksheet" Target="worksheets/sheet6.xml"/><Relationship  Id="rId7" Type="http://schemas.openxmlformats.org/officeDocument/2006/relationships/worksheet" Target="worksheets/sheet5.xml"/><Relationship  Id="rId14" Type="http://schemas.openxmlformats.org/officeDocument/2006/relationships/worksheet" Target="worksheets/sheet12.xml"/><Relationship  Id="rId6" Type="http://schemas.openxmlformats.org/officeDocument/2006/relationships/worksheet" Target="worksheets/sheet4.xml"/><Relationship  Id="rId5" Type="http://schemas.openxmlformats.org/officeDocument/2006/relationships/worksheet" Target="worksheets/sheet3.xml"/><Relationship  Id="rId4" Type="http://schemas.openxmlformats.org/officeDocument/2006/relationships/worksheet" Target="worksheets/sheet2.xml"/><Relationship  Id="rId16" Type="http://schemas.openxmlformats.org/officeDocument/2006/relationships/worksheet" Target="worksheets/sheet14.xml"/><Relationship  Id="rId12" Type="http://schemas.openxmlformats.org/officeDocument/2006/relationships/worksheet" Target="worksheets/sheet10.xml"/><Relationship  Id="rId3" Type="http://schemas.openxmlformats.org/officeDocument/2006/relationships/worksheet" Target="worksheets/sheet1.xml"/><Relationship  Id="rId2" Type="http://schemas.openxmlformats.org/officeDocument/2006/relationships/externalLink" Target="externalLinks/externalLink2.xml"/><Relationship  Id="rId1" Type="http://schemas.openxmlformats.org/officeDocument/2006/relationships/externalLink" Target="externalLinks/externalLink1.xml"/></Relationships>
</file>

<file path=xl/drawings/_rels/drawing1.xml.rels><?xml version="1.0" encoding="UTF-8" standalone="yes"?><Relationships xmlns="http://schemas.openxmlformats.org/package/2006/relationships"></Relationships>
</file>

<file path=xl/drawings/_rels/drawing2.xml.rels><?xml version="1.0" encoding="UTF-8" standalone="yes"?><Relationships xmlns="http://schemas.openxmlformats.org/package/2006/relationships"></Relationships>
</file>

<file path=xl/drawings/_rels/drawing3.xml.rels><?xml version="1.0" encoding="UTF-8" standalone="yes"?><Relationships xmlns="http://schemas.openxmlformats.org/package/2006/relationships"></Relationships>
</file>

<file path=xl/drawings/_rels/drawing4.xml.rels><?xml version="1.0" encoding="UTF-8" standalone="yes"?><Relationships xmlns="http://schemas.openxmlformats.org/package/2006/relationships"></Relationships>
</file>

<file path=xl/drawings/_rels/drawing5.xml.rels><?xml version="1.0" encoding="UTF-8" standalone="yes"?><Relationships xmlns="http://schemas.openxmlformats.org/package/2006/relationships"></Relationships>
</file>

<file path=xl/drawings/_rels/drawing6.xml.rels><?xml version="1.0" encoding="UTF-8" standalone="yes"?><Relationships xmlns="http://schemas.openxmlformats.org/package/2006/relationships"></Relationships>
</file>

<file path=xl/drawings/_rels/drawing7.xml.rels><?xml version="1.0" encoding="UTF-8" standalone="yes"?><Relationships xmlns="http://schemas.openxmlformats.org/package/2006/relationships"></Relationships>
</file>

<file path=xl/drawings/_rels/drawing8.xml.rels><?xml version="1.0" encoding="UTF-8" standalone="yes"?><Relationships xmlns="http://schemas.openxmlformats.org/package/2006/relationships"></Relationships>
</file>

<file path=xl/drawings/_rels/drawing9.xml.rels><?xml version="1.0" encoding="UTF-8" standalone="yes"?><Relationships xmlns="http://schemas.openxmlformats.org/package/2006/relationships"></Relationships>
</file>

<file path=xl/drawings/_rels/drawing10.xml.rels><?xml version="1.0" encoding="UTF-8" standalone="yes"?><Relationships xmlns="http://schemas.openxmlformats.org/package/2006/relationships"></Relationships>
</file>

<file path=xl/drawings/_rels/drawing11.xml.rels><?xml version="1.0" encoding="UTF-8" standalone="yes"?><Relationships xmlns="http://schemas.openxmlformats.org/package/2006/relationships"></Relationships>
</file>

<file path=xl/drawings/_rels/drawing12.xml.rels><?xml version="1.0" encoding="UTF-8" standalone="yes"?><Relationships xmlns="http://schemas.openxmlformats.org/package/2006/relationships"></Relationships>
</file>

<file path=xl/drawings/_rels/drawing13.xml.rels><?xml version="1.0" encoding="UTF-8" standalone="yes"?><Relationships xmlns="http://schemas.openxmlformats.org/package/2006/relationships"></Relationships>
</file>

<file path=xl/drawings/_rels/drawing14.xml.rels><?xml version="1.0" encoding="UTF-8" standalone="yes"?><Relationships xmlns="http://schemas.openxmlformats.org/package/2006/relationships"></Relationships>
</file>

<file path=xl/drawings/_rels/drawing15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50</xdr:col>
      <xdr:colOff>346075</xdr:colOff>
      <xdr:row>129</xdr:row>
      <xdr:rowOff>0</xdr:rowOff>
    </xdr:from>
    <xdr:to>
      <xdr:col>51</xdr:col>
      <xdr:colOff>2991</xdr:colOff>
      <xdr:row>129</xdr:row>
      <xdr:rowOff>0</xdr:rowOff>
    </xdr:to>
    <xdr:sp>
      <xdr:nvSpPr>
        <xdr:cNvPr id="1047" name="Text Box 23"/>
        <xdr:cNvSpPr txBox="1">
          <a:spLocks noChangeArrowheads="1"/>
        </xdr:cNvSpPr>
      </xdr:nvSpPr>
      <xdr:spPr bwMode="auto">
        <a:xfrm>
          <a:off x="26031825" y="18249900"/>
          <a:ext cx="209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0</xdr:colOff>
      <xdr:row>130</xdr:row>
      <xdr:rowOff>0</xdr:rowOff>
    </xdr:from>
    <xdr:to>
      <xdr:col>0</xdr:col>
      <xdr:colOff>0</xdr:colOff>
      <xdr:row>130</xdr:row>
      <xdr:rowOff>0</xdr:rowOff>
    </xdr:to>
    <xdr:sp>
      <xdr:nvSpPr>
        <xdr:cNvPr id="1049" name="Text Box 25"/>
        <xdr:cNvSpPr txBox="1">
          <a:spLocks noChangeArrowheads="1"/>
        </xdr:cNvSpPr>
      </xdr:nvSpPr>
      <xdr:spPr bwMode="auto">
        <a:xfrm>
          <a:off x="0" y="18411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50" name="Text Box 2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51" name="Text Box 2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52" name="Text Box 28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053" name="Text Box 29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>
      <xdr:nvSpPr>
        <xdr:cNvPr id="1054" name="Text Box 30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>
      <xdr:nvSpPr>
        <xdr:cNvPr id="1055" name="Text Box 31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>
      <xdr:nvSpPr>
        <xdr:cNvPr id="1057" name="Text Box 33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>
      <xdr:nvSpPr>
        <xdr:cNvPr id="1058" name="Text Box 34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149225</xdr:colOff>
      <xdr:row>119</xdr:row>
      <xdr:rowOff>0</xdr:rowOff>
    </xdr:from>
    <xdr:to>
      <xdr:col>42</xdr:col>
      <xdr:colOff>615950</xdr:colOff>
      <xdr:row>119</xdr:row>
      <xdr:rowOff>0</xdr:rowOff>
    </xdr:to>
    <xdr:sp>
      <xdr:nvSpPr>
        <xdr:cNvPr id="1059" name="Text Box 35"/>
        <xdr:cNvSpPr txBox="1">
          <a:spLocks noChangeArrowheads="1"/>
        </xdr:cNvSpPr>
      </xdr:nvSpPr>
      <xdr:spPr bwMode="auto">
        <a:xfrm>
          <a:off x="21297900" y="16573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304800</xdr:colOff>
      <xdr:row>119</xdr:row>
      <xdr:rowOff>0</xdr:rowOff>
    </xdr:from>
    <xdr:to>
      <xdr:col>43</xdr:col>
      <xdr:colOff>10241</xdr:colOff>
      <xdr:row>119</xdr:row>
      <xdr:rowOff>0</xdr:rowOff>
    </xdr:to>
    <xdr:sp>
      <xdr:nvSpPr>
        <xdr:cNvPr id="1060" name="Text Box 36"/>
        <xdr:cNvSpPr txBox="1">
          <a:spLocks noChangeArrowheads="1"/>
        </xdr:cNvSpPr>
      </xdr:nvSpPr>
      <xdr:spPr bwMode="auto">
        <a:xfrm>
          <a:off x="21364575" y="16573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161924</xdr:colOff>
      <xdr:row>129</xdr:row>
      <xdr:rowOff>0</xdr:rowOff>
    </xdr:from>
    <xdr:to>
      <xdr:col>46</xdr:col>
      <xdr:colOff>6685</xdr:colOff>
      <xdr:row>129</xdr:row>
      <xdr:rowOff>0</xdr:rowOff>
    </xdr:to>
    <xdr:sp>
      <xdr:nvSpPr>
        <xdr:cNvPr id="1061" name="Text Box 37"/>
        <xdr:cNvSpPr txBox="1">
          <a:spLocks noChangeArrowheads="1"/>
        </xdr:cNvSpPr>
      </xdr:nvSpPr>
      <xdr:spPr bwMode="auto">
        <a:xfrm>
          <a:off x="2284095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295274</xdr:colOff>
      <xdr:row>129</xdr:row>
      <xdr:rowOff>0</xdr:rowOff>
    </xdr:from>
    <xdr:to>
      <xdr:col>46</xdr:col>
      <xdr:colOff>4770</xdr:colOff>
      <xdr:row>129</xdr:row>
      <xdr:rowOff>0</xdr:rowOff>
    </xdr:to>
    <xdr:sp>
      <xdr:nvSpPr>
        <xdr:cNvPr id="1062" name="Text Box 38"/>
        <xdr:cNvSpPr txBox="1">
          <a:spLocks noChangeArrowheads="1"/>
        </xdr:cNvSpPr>
      </xdr:nvSpPr>
      <xdr:spPr bwMode="auto">
        <a:xfrm>
          <a:off x="2290762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63" name="Text Box 39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64" name="Text Box 4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65" name="Text Box 41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066" name="Text Box 42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>
      <xdr:nvSpPr>
        <xdr:cNvPr id="1067" name="Text Box 43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>
      <xdr:nvSpPr>
        <xdr:cNvPr id="1068" name="Text Box 44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69" name="Text Box 45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70" name="Text Box 4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71" name="Text Box 47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072" name="Text Box 48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73" name="Text Box 49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74" name="Text Box 5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75" name="Text Box 51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076" name="Text Box 52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77" name="Text Box 5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78" name="Text Box 5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79" name="Text Box 5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080" name="Text Box 56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82" name="Text Box 5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83" name="Text Box 59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84" name="Text Box 60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085" name="Text Box 61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86" name="Text Box 62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87" name="Text Box 6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88" name="Text Box 64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089" name="Text Box 65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90" name="Text Box 6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91" name="Text Box 6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92" name="Text Box 68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093" name="Text Box 69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97" name="Text Box 7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098" name="Text Box 7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099" name="Text Box 7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00" name="Text Box 76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01" name="Text Box 7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02" name="Text Box 7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03" name="Text Box 79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04" name="Text Box 80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11" name="Text Box 8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12" name="Text Box 8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13" name="Text Box 89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14" name="Text Box 90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>
      <xdr:nvSpPr>
        <xdr:cNvPr id="1115" name="Text Box 91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>
      <xdr:nvSpPr>
        <xdr:cNvPr id="1116" name="Text Box 92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17" name="Text Box 9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18" name="Text Box 9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19" name="Text Box 9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20" name="Text Box 96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25" name="Text Box 101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26" name="Text Box 102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27" name="Text Box 103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28" name="Text Box 104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33" name="Text Box 109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34" name="Text Box 11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35" name="Text Box 111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36" name="Text Box 112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37" name="Text Box 11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38" name="Text Box 11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39" name="Text Box 11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40" name="Text Box 116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41" name="Text Box 11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42" name="Text Box 11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43" name="Text Box 119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44" name="Text Box 120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49" name="Text Box 125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50" name="Text Box 12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51" name="Text Box 127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>
      <xdr:nvSpPr>
        <xdr:cNvPr id="1152" name="Text Box 128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54" name="Text Box 13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55" name="Text Box 131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56" name="Text Box 13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>
      <xdr:nvSpPr>
        <xdr:cNvPr id="1157" name="Text Box 133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58" name="Text Box 13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59" name="Text Box 135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60" name="Text Box 136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>
      <xdr:nvSpPr>
        <xdr:cNvPr id="1161" name="Text Box 137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162" name="Text Box 138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317500</xdr:colOff>
      <xdr:row>129</xdr:row>
      <xdr:rowOff>0</xdr:rowOff>
    </xdr:from>
    <xdr:to>
      <xdr:col>51</xdr:col>
      <xdr:colOff>2891</xdr:colOff>
      <xdr:row>129</xdr:row>
      <xdr:rowOff>0</xdr:rowOff>
    </xdr:to>
    <xdr:sp>
      <xdr:nvSpPr>
        <xdr:cNvPr id="1163" name="Text Box 139"/>
        <xdr:cNvSpPr txBox="1">
          <a:spLocks noChangeArrowheads="1"/>
        </xdr:cNvSpPr>
      </xdr:nvSpPr>
      <xdr:spPr bwMode="auto">
        <a:xfrm>
          <a:off x="260127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64" name="Text Box 14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65" name="Text Box 141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66" name="Text Box 14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71" name="Text Box 14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72" name="Text Box 148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73" name="Text Box 149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>
      <xdr:nvSpPr>
        <xdr:cNvPr id="1174" name="Text Box 150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75" name="Text Box 151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76" name="Text Box 15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177" name="Text Box 153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>
      <xdr:nvSpPr>
        <xdr:cNvPr id="1178" name="Text Box 154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179" name="Text Box 155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317500</xdr:colOff>
      <xdr:row>129</xdr:row>
      <xdr:rowOff>0</xdr:rowOff>
    </xdr:from>
    <xdr:to>
      <xdr:col>51</xdr:col>
      <xdr:colOff>2891</xdr:colOff>
      <xdr:row>129</xdr:row>
      <xdr:rowOff>0</xdr:rowOff>
    </xdr:to>
    <xdr:sp>
      <xdr:nvSpPr>
        <xdr:cNvPr id="1180" name="Text Box 156"/>
        <xdr:cNvSpPr txBox="1">
          <a:spLocks noChangeArrowheads="1"/>
        </xdr:cNvSpPr>
      </xdr:nvSpPr>
      <xdr:spPr bwMode="auto">
        <a:xfrm>
          <a:off x="260127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97" name="Text Box 17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198" name="Text Box 17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199" name="Text Box 17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00" name="Text Box 17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01" name="Text Box 17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202" name="Text Box 178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133350</xdr:colOff>
      <xdr:row>129</xdr:row>
      <xdr:rowOff>0</xdr:rowOff>
    </xdr:from>
    <xdr:to>
      <xdr:col>24</xdr:col>
      <xdr:colOff>387760</xdr:colOff>
      <xdr:row>129</xdr:row>
      <xdr:rowOff>0</xdr:rowOff>
    </xdr:to>
    <xdr:sp>
      <xdr:nvSpPr>
        <xdr:cNvPr id="1203" name="Text Box 179"/>
        <xdr:cNvSpPr txBox="1">
          <a:spLocks noChangeArrowheads="1"/>
        </xdr:cNvSpPr>
      </xdr:nvSpPr>
      <xdr:spPr bwMode="auto">
        <a:xfrm>
          <a:off x="1231582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295274</xdr:colOff>
      <xdr:row>129</xdr:row>
      <xdr:rowOff>0</xdr:rowOff>
    </xdr:from>
    <xdr:to>
      <xdr:col>24</xdr:col>
      <xdr:colOff>388854</xdr:colOff>
      <xdr:row>129</xdr:row>
      <xdr:rowOff>0</xdr:rowOff>
    </xdr:to>
    <xdr:sp>
      <xdr:nvSpPr>
        <xdr:cNvPr id="1204" name="Text Box 180"/>
        <xdr:cNvSpPr txBox="1">
          <a:spLocks noChangeArrowheads="1"/>
        </xdr:cNvSpPr>
      </xdr:nvSpPr>
      <xdr:spPr bwMode="auto">
        <a:xfrm>
          <a:off x="123825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05" name="Text Box 181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06" name="Text Box 182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123</xdr:row>
      <xdr:rowOff>0</xdr:rowOff>
    </xdr:from>
    <xdr:to>
      <xdr:col>21</xdr:col>
      <xdr:colOff>610160</xdr:colOff>
      <xdr:row>123</xdr:row>
      <xdr:rowOff>0</xdr:rowOff>
    </xdr:to>
    <xdr:sp>
      <xdr:nvSpPr>
        <xdr:cNvPr id="1207" name="Text Box 183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24" name="Text Box 20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225" name="Text Box 201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226" name="Text Box 20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>
      <xdr:nvSpPr>
        <xdr:cNvPr id="1227" name="Text Box 203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228" name="Text Box 204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317500</xdr:colOff>
      <xdr:row>129</xdr:row>
      <xdr:rowOff>0</xdr:rowOff>
    </xdr:from>
    <xdr:to>
      <xdr:col>51</xdr:col>
      <xdr:colOff>2891</xdr:colOff>
      <xdr:row>129</xdr:row>
      <xdr:rowOff>0</xdr:rowOff>
    </xdr:to>
    <xdr:sp>
      <xdr:nvSpPr>
        <xdr:cNvPr id="1229" name="Text Box 205"/>
        <xdr:cNvSpPr txBox="1">
          <a:spLocks noChangeArrowheads="1"/>
        </xdr:cNvSpPr>
      </xdr:nvSpPr>
      <xdr:spPr bwMode="auto">
        <a:xfrm>
          <a:off x="260127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32" name="Text Box 20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233" name="Text Box 209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234" name="Text Box 210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59</xdr:col>
      <xdr:colOff>161924</xdr:colOff>
      <xdr:row>129</xdr:row>
      <xdr:rowOff>0</xdr:rowOff>
    </xdr:from>
    <xdr:to>
      <xdr:col>59</xdr:col>
      <xdr:colOff>605078</xdr:colOff>
      <xdr:row>129</xdr:row>
      <xdr:rowOff>0</xdr:rowOff>
    </xdr:to>
    <xdr:sp>
      <xdr:nvSpPr>
        <xdr:cNvPr id="1235" name="Text Box 211"/>
        <xdr:cNvSpPr txBox="1">
          <a:spLocks noChangeArrowheads="1"/>
        </xdr:cNvSpPr>
      </xdr:nvSpPr>
      <xdr:spPr bwMode="auto">
        <a:xfrm>
          <a:off x="303561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236" name="Text Box 212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237" name="Text Box 213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44" name="Text Box 22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245" name="Text Box 221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246" name="Text Box 22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59</xdr:col>
      <xdr:colOff>161924</xdr:colOff>
      <xdr:row>129</xdr:row>
      <xdr:rowOff>0</xdr:rowOff>
    </xdr:from>
    <xdr:to>
      <xdr:col>59</xdr:col>
      <xdr:colOff>605078</xdr:colOff>
      <xdr:row>129</xdr:row>
      <xdr:rowOff>0</xdr:rowOff>
    </xdr:to>
    <xdr:sp>
      <xdr:nvSpPr>
        <xdr:cNvPr id="1247" name="Text Box 223"/>
        <xdr:cNvSpPr txBox="1">
          <a:spLocks noChangeArrowheads="1"/>
        </xdr:cNvSpPr>
      </xdr:nvSpPr>
      <xdr:spPr bwMode="auto">
        <a:xfrm>
          <a:off x="303561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248" name="Text Box 224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249" name="Text Box 225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50" name="Text Box 22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251" name="Text Box 227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129</xdr:row>
      <xdr:rowOff>0</xdr:rowOff>
    </xdr:from>
    <xdr:to>
      <xdr:col>26</xdr:col>
      <xdr:colOff>2041</xdr:colOff>
      <xdr:row>129</xdr:row>
      <xdr:rowOff>0</xdr:rowOff>
    </xdr:to>
    <xdr:sp>
      <xdr:nvSpPr>
        <xdr:cNvPr id="1252" name="Text Box 228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59</xdr:col>
      <xdr:colOff>161924</xdr:colOff>
      <xdr:row>129</xdr:row>
      <xdr:rowOff>0</xdr:rowOff>
    </xdr:from>
    <xdr:to>
      <xdr:col>59</xdr:col>
      <xdr:colOff>605078</xdr:colOff>
      <xdr:row>129</xdr:row>
      <xdr:rowOff>0</xdr:rowOff>
    </xdr:to>
    <xdr:sp>
      <xdr:nvSpPr>
        <xdr:cNvPr id="1253" name="Text Box 229"/>
        <xdr:cNvSpPr txBox="1">
          <a:spLocks noChangeArrowheads="1"/>
        </xdr:cNvSpPr>
      </xdr:nvSpPr>
      <xdr:spPr bwMode="auto">
        <a:xfrm>
          <a:off x="303561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254" name="Text Box 230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129</xdr:row>
      <xdr:rowOff>0</xdr:rowOff>
    </xdr:from>
    <xdr:to>
      <xdr:col>51</xdr:col>
      <xdr:colOff>2041</xdr:colOff>
      <xdr:row>129</xdr:row>
      <xdr:rowOff>0</xdr:rowOff>
    </xdr:to>
    <xdr:sp>
      <xdr:nvSpPr>
        <xdr:cNvPr id="1255" name="Text Box 231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56" name="Text Box 232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130</xdr:row>
      <xdr:rowOff>0</xdr:rowOff>
    </xdr:from>
    <xdr:to>
      <xdr:col>26</xdr:col>
      <xdr:colOff>2041</xdr:colOff>
      <xdr:row>130</xdr:row>
      <xdr:rowOff>0</xdr:rowOff>
    </xdr:to>
    <xdr:sp>
      <xdr:nvSpPr>
        <xdr:cNvPr id="1257" name="Text Box 233"/>
        <xdr:cNvSpPr txBox="1">
          <a:spLocks noChangeArrowheads="1"/>
        </xdr:cNvSpPr>
      </xdr:nvSpPr>
      <xdr:spPr bwMode="auto">
        <a:xfrm>
          <a:off x="129825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130</xdr:row>
      <xdr:rowOff>0</xdr:rowOff>
    </xdr:from>
    <xdr:to>
      <xdr:col>26</xdr:col>
      <xdr:colOff>2041</xdr:colOff>
      <xdr:row>130</xdr:row>
      <xdr:rowOff>0</xdr:rowOff>
    </xdr:to>
    <xdr:sp>
      <xdr:nvSpPr>
        <xdr:cNvPr id="1258" name="Text Box 234"/>
        <xdr:cNvSpPr txBox="1">
          <a:spLocks noChangeArrowheads="1"/>
        </xdr:cNvSpPr>
      </xdr:nvSpPr>
      <xdr:spPr bwMode="auto">
        <a:xfrm>
          <a:off x="129825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59</xdr:col>
      <xdr:colOff>161924</xdr:colOff>
      <xdr:row>130</xdr:row>
      <xdr:rowOff>0</xdr:rowOff>
    </xdr:from>
    <xdr:to>
      <xdr:col>59</xdr:col>
      <xdr:colOff>605078</xdr:colOff>
      <xdr:row>130</xdr:row>
      <xdr:rowOff>0</xdr:rowOff>
    </xdr:to>
    <xdr:sp>
      <xdr:nvSpPr>
        <xdr:cNvPr id="1259" name="Text Box 235"/>
        <xdr:cNvSpPr txBox="1">
          <a:spLocks noChangeArrowheads="1"/>
        </xdr:cNvSpPr>
      </xdr:nvSpPr>
      <xdr:spPr bwMode="auto">
        <a:xfrm>
          <a:off x="303561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130</xdr:row>
      <xdr:rowOff>0</xdr:rowOff>
    </xdr:from>
    <xdr:to>
      <xdr:col>51</xdr:col>
      <xdr:colOff>2041</xdr:colOff>
      <xdr:row>130</xdr:row>
      <xdr:rowOff>0</xdr:rowOff>
    </xdr:to>
    <xdr:sp>
      <xdr:nvSpPr>
        <xdr:cNvPr id="1260" name="Text Box 236"/>
        <xdr:cNvSpPr txBox="1">
          <a:spLocks noChangeArrowheads="1"/>
        </xdr:cNvSpPr>
      </xdr:nvSpPr>
      <xdr:spPr bwMode="auto">
        <a:xfrm>
          <a:off x="25946100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130</xdr:row>
      <xdr:rowOff>0</xdr:rowOff>
    </xdr:from>
    <xdr:to>
      <xdr:col>51</xdr:col>
      <xdr:colOff>2041</xdr:colOff>
      <xdr:row>130</xdr:row>
      <xdr:rowOff>0</xdr:rowOff>
    </xdr:to>
    <xdr:sp>
      <xdr:nvSpPr>
        <xdr:cNvPr id="1261" name="Text Box 237"/>
        <xdr:cNvSpPr txBox="1">
          <a:spLocks noChangeArrowheads="1"/>
        </xdr:cNvSpPr>
      </xdr:nvSpPr>
      <xdr:spPr bwMode="auto">
        <a:xfrm>
          <a:off x="25946100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130</xdr:row>
      <xdr:rowOff>0</xdr:rowOff>
    </xdr:from>
    <xdr:to>
      <xdr:col>1</xdr:col>
      <xdr:colOff>2799</xdr:colOff>
      <xdr:row>130</xdr:row>
      <xdr:rowOff>0</xdr:rowOff>
    </xdr:to>
    <xdr:sp>
      <xdr:nvSpPr>
        <xdr:cNvPr id="1262" name="Text Box 23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130</xdr:row>
      <xdr:rowOff>0</xdr:rowOff>
    </xdr:from>
    <xdr:to>
      <xdr:col>26</xdr:col>
      <xdr:colOff>2041</xdr:colOff>
      <xdr:row>130</xdr:row>
      <xdr:rowOff>0</xdr:rowOff>
    </xdr:to>
    <xdr:sp>
      <xdr:nvSpPr>
        <xdr:cNvPr id="1263" name="Text Box 239"/>
        <xdr:cNvSpPr txBox="1">
          <a:spLocks noChangeArrowheads="1"/>
        </xdr:cNvSpPr>
      </xdr:nvSpPr>
      <xdr:spPr bwMode="auto">
        <a:xfrm>
          <a:off x="129825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130</xdr:row>
      <xdr:rowOff>0</xdr:rowOff>
    </xdr:from>
    <xdr:to>
      <xdr:col>26</xdr:col>
      <xdr:colOff>2041</xdr:colOff>
      <xdr:row>130</xdr:row>
      <xdr:rowOff>0</xdr:rowOff>
    </xdr:to>
    <xdr:sp>
      <xdr:nvSpPr>
        <xdr:cNvPr id="1264" name="Text Box 240"/>
        <xdr:cNvSpPr txBox="1">
          <a:spLocks noChangeArrowheads="1"/>
        </xdr:cNvSpPr>
      </xdr:nvSpPr>
      <xdr:spPr bwMode="auto">
        <a:xfrm>
          <a:off x="129825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59</xdr:col>
      <xdr:colOff>161924</xdr:colOff>
      <xdr:row>130</xdr:row>
      <xdr:rowOff>0</xdr:rowOff>
    </xdr:from>
    <xdr:to>
      <xdr:col>59</xdr:col>
      <xdr:colOff>605078</xdr:colOff>
      <xdr:row>130</xdr:row>
      <xdr:rowOff>0</xdr:rowOff>
    </xdr:to>
    <xdr:sp>
      <xdr:nvSpPr>
        <xdr:cNvPr id="1265" name="Text Box 241"/>
        <xdr:cNvSpPr txBox="1">
          <a:spLocks noChangeArrowheads="1"/>
        </xdr:cNvSpPr>
      </xdr:nvSpPr>
      <xdr:spPr bwMode="auto">
        <a:xfrm>
          <a:off x="303561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130</xdr:row>
      <xdr:rowOff>0</xdr:rowOff>
    </xdr:from>
    <xdr:to>
      <xdr:col>51</xdr:col>
      <xdr:colOff>2041</xdr:colOff>
      <xdr:row>130</xdr:row>
      <xdr:rowOff>0</xdr:rowOff>
    </xdr:to>
    <xdr:sp>
      <xdr:nvSpPr>
        <xdr:cNvPr id="1266" name="Text Box 242"/>
        <xdr:cNvSpPr txBox="1">
          <a:spLocks noChangeArrowheads="1"/>
        </xdr:cNvSpPr>
      </xdr:nvSpPr>
      <xdr:spPr bwMode="auto">
        <a:xfrm>
          <a:off x="25946100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50</xdr:col>
      <xdr:colOff>161924</xdr:colOff>
      <xdr:row>130</xdr:row>
      <xdr:rowOff>0</xdr:rowOff>
    </xdr:from>
    <xdr:to>
      <xdr:col>51</xdr:col>
      <xdr:colOff>2041</xdr:colOff>
      <xdr:row>130</xdr:row>
      <xdr:rowOff>0</xdr:rowOff>
    </xdr:to>
    <xdr:sp>
      <xdr:nvSpPr>
        <xdr:cNvPr id="1267" name="Text Box 243"/>
        <xdr:cNvSpPr txBox="1">
          <a:spLocks noChangeArrowheads="1"/>
        </xdr:cNvSpPr>
      </xdr:nvSpPr>
      <xdr:spPr bwMode="auto">
        <a:xfrm>
          <a:off x="25946100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289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12290" name="Text Box 2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12291" name="Text Box 3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12292" name="Text Box 4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49</xdr:col>
      <xdr:colOff>600822</xdr:colOff>
      <xdr:row>0</xdr:row>
      <xdr:rowOff>0</xdr:rowOff>
    </xdr:to>
    <xdr:sp>
      <xdr:nvSpPr>
        <xdr:cNvPr id="12293" name="Text Box 5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>
      <xdr:nvSpPr>
        <xdr:cNvPr id="12294" name="Text Box 6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295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12296" name="Text Box 8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12297" name="Text Box 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273050</xdr:colOff>
      <xdr:row>0</xdr:row>
      <xdr:rowOff>0</xdr:rowOff>
    </xdr:from>
    <xdr:to>
      <xdr:col>46</xdr:col>
      <xdr:colOff>545306</xdr:colOff>
      <xdr:row>0</xdr:row>
      <xdr:rowOff>0</xdr:rowOff>
    </xdr:to>
    <xdr:sp>
      <xdr:nvSpPr>
        <xdr:cNvPr id="12298" name="Text Box 10"/>
        <xdr:cNvSpPr txBox="1">
          <a:spLocks noChangeArrowheads="1"/>
        </xdr:cNvSpPr>
      </xdr:nvSpPr>
      <xdr:spPr bwMode="auto">
        <a:xfrm>
          <a:off x="23650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317500</xdr:colOff>
      <xdr:row>0</xdr:row>
      <xdr:rowOff>0</xdr:rowOff>
    </xdr:from>
    <xdr:to>
      <xdr:col>46</xdr:col>
      <xdr:colOff>543859</xdr:colOff>
      <xdr:row>0</xdr:row>
      <xdr:rowOff>0</xdr:rowOff>
    </xdr:to>
    <xdr:sp>
      <xdr:nvSpPr>
        <xdr:cNvPr id="12299" name="Text Box 11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49</xdr:col>
      <xdr:colOff>600822</xdr:colOff>
      <xdr:row>0</xdr:row>
      <xdr:rowOff>0</xdr:rowOff>
    </xdr:to>
    <xdr:sp>
      <xdr:nvSpPr>
        <xdr:cNvPr id="12300" name="Text Box 1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>
      <xdr:nvSpPr>
        <xdr:cNvPr id="12301" name="Text Box 1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02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03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04" name="Text Box 1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05" name="Text Box 1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2306" name="Text Box 1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2307" name="Text Box 1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2308" name="Text Box 2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2309" name="Text Box 2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133350</xdr:colOff>
      <xdr:row>0</xdr:row>
      <xdr:rowOff>0</xdr:rowOff>
    </xdr:from>
    <xdr:to>
      <xdr:col>42</xdr:col>
      <xdr:colOff>552449</xdr:colOff>
      <xdr:row>0</xdr:row>
      <xdr:rowOff>0</xdr:rowOff>
    </xdr:to>
    <xdr:sp>
      <xdr:nvSpPr>
        <xdr:cNvPr id="12310" name="Text Box 22"/>
        <xdr:cNvSpPr txBox="1">
          <a:spLocks noChangeArrowheads="1"/>
        </xdr:cNvSpPr>
      </xdr:nvSpPr>
      <xdr:spPr bwMode="auto">
        <a:xfrm>
          <a:off x="215836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295274</xdr:colOff>
      <xdr:row>0</xdr:row>
      <xdr:rowOff>0</xdr:rowOff>
    </xdr:from>
    <xdr:to>
      <xdr:col>42</xdr:col>
      <xdr:colOff>549852</xdr:colOff>
      <xdr:row>0</xdr:row>
      <xdr:rowOff>0</xdr:rowOff>
    </xdr:to>
    <xdr:sp>
      <xdr:nvSpPr>
        <xdr:cNvPr id="12311" name="Text Box 23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133350</xdr:colOff>
      <xdr:row>0</xdr:row>
      <xdr:rowOff>0</xdr:rowOff>
    </xdr:from>
    <xdr:to>
      <xdr:col>45</xdr:col>
      <xdr:colOff>476250</xdr:colOff>
      <xdr:row>0</xdr:row>
      <xdr:rowOff>0</xdr:rowOff>
    </xdr:to>
    <xdr:sp>
      <xdr:nvSpPr>
        <xdr:cNvPr id="12312" name="Text Box 24"/>
        <xdr:cNvSpPr txBox="1">
          <a:spLocks noChangeArrowheads="1"/>
        </xdr:cNvSpPr>
      </xdr:nvSpPr>
      <xdr:spPr bwMode="auto">
        <a:xfrm>
          <a:off x="231267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295274</xdr:colOff>
      <xdr:row>0</xdr:row>
      <xdr:rowOff>0</xdr:rowOff>
    </xdr:from>
    <xdr:to>
      <xdr:col>46</xdr:col>
      <xdr:colOff>328</xdr:colOff>
      <xdr:row>0</xdr:row>
      <xdr:rowOff>0</xdr:rowOff>
    </xdr:to>
    <xdr:sp>
      <xdr:nvSpPr>
        <xdr:cNvPr id="12313" name="Text Box 25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14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15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16" name="Text Box 2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17" name="Text Box 2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2318" name="Text Box 3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2319" name="Text Box 3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20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21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22" name="Text Box 3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23" name="Text Box 3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24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25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26" name="Text Box 3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27" name="Text Box 3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28" name="Text Box 4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29" name="Text Box 4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30" name="Text Box 4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31" name="Text Box 4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32" name="Text Box 4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33" name="Text Box 4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34" name="Text Box 4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35" name="Text Box 4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36" name="Text Box 4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37" name="Text Box 4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38" name="Text Box 5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39" name="Text Box 5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40" name="Text Box 5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41" name="Text Box 5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42" name="Text Box 5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43" name="Text Box 5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44" name="Text Box 5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45" name="Text Box 5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46" name="Text Box 5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12347" name="Text Box 5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12348" name="Text Box 60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12349" name="Text Box 61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49</xdr:col>
      <xdr:colOff>600822</xdr:colOff>
      <xdr:row>0</xdr:row>
      <xdr:rowOff>0</xdr:rowOff>
    </xdr:to>
    <xdr:sp>
      <xdr:nvSpPr>
        <xdr:cNvPr id="12350" name="Text Box 6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>
      <xdr:nvSpPr>
        <xdr:cNvPr id="12351" name="Text Box 6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52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53" name="Text Box 6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54" name="Text Box 6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55" name="Text Box 6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2356" name="Text Box 6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2357" name="Text Box 6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58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59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60" name="Text Box 7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61" name="Text Box 7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62" name="Text Box 7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63" name="Text Box 7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64" name="Text Box 7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65" name="Text Box 7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66" name="Text Box 7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67" name="Text Box 7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68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69" name="Text Box 8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70" name="Text Box 82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71" name="Text Box 8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72" name="Text Box 8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73" name="Text Box 8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74" name="Text Box 86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75" name="Text Box 8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76" name="Text Box 8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77" name="Text Box 8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78" name="Text Box 9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79" name="Text Box 9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80" name="Text Box 9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81" name="Text Box 9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82" name="Text Box 9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83" name="Text Box 9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84" name="Text Box 9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85" name="Text Box 9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86" name="Text Box 9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87" name="Text Box 9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88" name="Text Box 10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89" name="Text Box 10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90" name="Text Box 10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91" name="Text Box 10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92" name="Text Box 104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93" name="Text Box 10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94" name="Text Box 10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95" name="Text Box 10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96" name="Text Box 10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397" name="Text Box 10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398" name="Text Box 11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399" name="Text Box 111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00" name="Text Box 11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01" name="Text Box 11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402" name="Text Box 114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03" name="Text Box 1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04" name="Text Box 11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05" name="Text Box 11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406" name="Text Box 118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07" name="Text Box 11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08" name="Text Box 12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09" name="Text Box 12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10" name="Text Box 12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11" name="Text Box 12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12" name="Text Box 12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413" name="Text Box 12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2416" name="Text Box 128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2417" name="Text Box 129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2418" name="Text Box 130"/>
        <xdr:cNvSpPr txBox="1">
          <a:spLocks noChangeArrowheads="1"/>
        </xdr:cNvSpPr>
      </xdr:nvSpPr>
      <xdr:spPr bwMode="auto">
        <a:xfrm>
          <a:off x="10439400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2419" name="Text Box 131"/>
        <xdr:cNvSpPr txBox="1">
          <a:spLocks noChangeArrowheads="1"/>
        </xdr:cNvSpPr>
      </xdr:nvSpPr>
      <xdr:spPr bwMode="auto">
        <a:xfrm>
          <a:off x="105060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20" name="Text Box 1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21" name="Text Box 13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22" name="Text Box 13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23" name="Text Box 13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24" name="Text Box 13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425" name="Text Box 13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26" name="Text Box 13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27" name="Text Box 13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12428" name="Text Box 14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35" name="Text Box 14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36" name="Text Box 14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40" name="Text Box 15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41" name="Text Box 15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42" name="Text Box 15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43" name="Text Box 15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2444" name="Text Box 156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2445" name="Text Box 157"/>
        <xdr:cNvSpPr txBox="1">
          <a:spLocks noChangeArrowheads="1"/>
        </xdr:cNvSpPr>
      </xdr:nvSpPr>
      <xdr:spPr bwMode="auto">
        <a:xfrm>
          <a:off x="10439400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2446" name="Text Box 158"/>
        <xdr:cNvSpPr txBox="1">
          <a:spLocks noChangeArrowheads="1"/>
        </xdr:cNvSpPr>
      </xdr:nvSpPr>
      <xdr:spPr bwMode="auto">
        <a:xfrm>
          <a:off x="105060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12447" name="Text Box 15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12448" name="Text Box 16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097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4098" name="Text Box 2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4099" name="Text Box 3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4100" name="Text Box 4"/>
        <xdr:cNvSpPr txBox="1">
          <a:spLocks noChangeArrowheads="1"/>
        </xdr:cNvSpPr>
      </xdr:nvSpPr>
      <xdr:spPr bwMode="auto">
        <a:xfrm>
          <a:off x="23631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49</xdr:col>
      <xdr:colOff>600822</xdr:colOff>
      <xdr:row>0</xdr:row>
      <xdr:rowOff>0</xdr:rowOff>
    </xdr:to>
    <xdr:sp>
      <xdr:nvSpPr>
        <xdr:cNvPr id="4101" name="Text Box 5"/>
        <xdr:cNvSpPr txBox="1">
          <a:spLocks noChangeArrowheads="1"/>
        </xdr:cNvSpPr>
      </xdr:nvSpPr>
      <xdr:spPr bwMode="auto">
        <a:xfrm>
          <a:off x="258318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>
      <xdr:nvSpPr>
        <xdr:cNvPr id="4102" name="Text Box 6"/>
        <xdr:cNvSpPr txBox="1">
          <a:spLocks noChangeArrowheads="1"/>
        </xdr:cNvSpPr>
      </xdr:nvSpPr>
      <xdr:spPr bwMode="auto">
        <a:xfrm>
          <a:off x="25898474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03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4104" name="Text Box 8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4105" name="Text Box 9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273050</xdr:colOff>
      <xdr:row>0</xdr:row>
      <xdr:rowOff>0</xdr:rowOff>
    </xdr:from>
    <xdr:to>
      <xdr:col>46</xdr:col>
      <xdr:colOff>545306</xdr:colOff>
      <xdr:row>0</xdr:row>
      <xdr:rowOff>0</xdr:rowOff>
    </xdr:to>
    <xdr:sp>
      <xdr:nvSpPr>
        <xdr:cNvPr id="4106" name="Text Box 10"/>
        <xdr:cNvSpPr txBox="1">
          <a:spLocks noChangeArrowheads="1"/>
        </xdr:cNvSpPr>
      </xdr:nvSpPr>
      <xdr:spPr bwMode="auto">
        <a:xfrm>
          <a:off x="236791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317500</xdr:colOff>
      <xdr:row>0</xdr:row>
      <xdr:rowOff>0</xdr:rowOff>
    </xdr:from>
    <xdr:to>
      <xdr:col>46</xdr:col>
      <xdr:colOff>543859</xdr:colOff>
      <xdr:row>0</xdr:row>
      <xdr:rowOff>0</xdr:rowOff>
    </xdr:to>
    <xdr:sp>
      <xdr:nvSpPr>
        <xdr:cNvPr id="4107" name="Text Box 11"/>
        <xdr:cNvSpPr txBox="1">
          <a:spLocks noChangeArrowheads="1"/>
        </xdr:cNvSpPr>
      </xdr:nvSpPr>
      <xdr:spPr bwMode="auto">
        <a:xfrm>
          <a:off x="236982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49</xdr:col>
      <xdr:colOff>600822</xdr:colOff>
      <xdr:row>0</xdr:row>
      <xdr:rowOff>0</xdr:rowOff>
    </xdr:to>
    <xdr:sp>
      <xdr:nvSpPr>
        <xdr:cNvPr id="4108" name="Text Box 12"/>
        <xdr:cNvSpPr txBox="1">
          <a:spLocks noChangeArrowheads="1"/>
        </xdr:cNvSpPr>
      </xdr:nvSpPr>
      <xdr:spPr bwMode="auto">
        <a:xfrm>
          <a:off x="258318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>
      <xdr:nvSpPr>
        <xdr:cNvPr id="4109" name="Text Box 13"/>
        <xdr:cNvSpPr txBox="1">
          <a:spLocks noChangeArrowheads="1"/>
        </xdr:cNvSpPr>
      </xdr:nvSpPr>
      <xdr:spPr bwMode="auto">
        <a:xfrm>
          <a:off x="25898474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10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11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4112" name="Text Box 16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4113" name="Text Box 17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4114" name="Text Box 18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4115" name="Text Box 19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4116" name="Text Box 20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4117" name="Text Box 21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133350</xdr:colOff>
      <xdr:row>0</xdr:row>
      <xdr:rowOff>0</xdr:rowOff>
    </xdr:from>
    <xdr:to>
      <xdr:col>42</xdr:col>
      <xdr:colOff>552449</xdr:colOff>
      <xdr:row>0</xdr:row>
      <xdr:rowOff>0</xdr:rowOff>
    </xdr:to>
    <xdr:sp>
      <xdr:nvSpPr>
        <xdr:cNvPr id="4118" name="Text Box 22"/>
        <xdr:cNvSpPr txBox="1">
          <a:spLocks noChangeArrowheads="1"/>
        </xdr:cNvSpPr>
      </xdr:nvSpPr>
      <xdr:spPr bwMode="auto">
        <a:xfrm>
          <a:off x="21612224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295274</xdr:colOff>
      <xdr:row>0</xdr:row>
      <xdr:rowOff>0</xdr:rowOff>
    </xdr:from>
    <xdr:to>
      <xdr:col>42</xdr:col>
      <xdr:colOff>549852</xdr:colOff>
      <xdr:row>0</xdr:row>
      <xdr:rowOff>0</xdr:rowOff>
    </xdr:to>
    <xdr:sp>
      <xdr:nvSpPr>
        <xdr:cNvPr id="4119" name="Text Box 23"/>
        <xdr:cNvSpPr txBox="1">
          <a:spLocks noChangeArrowheads="1"/>
        </xdr:cNvSpPr>
      </xdr:nvSpPr>
      <xdr:spPr bwMode="auto">
        <a:xfrm>
          <a:off x="21678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133350</xdr:colOff>
      <xdr:row>0</xdr:row>
      <xdr:rowOff>0</xdr:rowOff>
    </xdr:from>
    <xdr:to>
      <xdr:col>45</xdr:col>
      <xdr:colOff>476250</xdr:colOff>
      <xdr:row>0</xdr:row>
      <xdr:rowOff>0</xdr:rowOff>
    </xdr:to>
    <xdr:sp>
      <xdr:nvSpPr>
        <xdr:cNvPr id="4120" name="Text Box 24"/>
        <xdr:cNvSpPr txBox="1">
          <a:spLocks noChangeArrowheads="1"/>
        </xdr:cNvSpPr>
      </xdr:nvSpPr>
      <xdr:spPr bwMode="auto">
        <a:xfrm>
          <a:off x="231552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295274</xdr:colOff>
      <xdr:row>0</xdr:row>
      <xdr:rowOff>0</xdr:rowOff>
    </xdr:from>
    <xdr:to>
      <xdr:col>46</xdr:col>
      <xdr:colOff>328</xdr:colOff>
      <xdr:row>0</xdr:row>
      <xdr:rowOff>0</xdr:rowOff>
    </xdr:to>
    <xdr:sp>
      <xdr:nvSpPr>
        <xdr:cNvPr id="4121" name="Text Box 25"/>
        <xdr:cNvSpPr txBox="1">
          <a:spLocks noChangeArrowheads="1"/>
        </xdr:cNvSpPr>
      </xdr:nvSpPr>
      <xdr:spPr bwMode="auto">
        <a:xfrm>
          <a:off x="23221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22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23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4124" name="Text Box 28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4125" name="Text Box 29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4126" name="Text Box 30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4127" name="Text Box 31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28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29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4130" name="Text Box 34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4131" name="Text Box 35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32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33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4134" name="Text Box 38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4135" name="Text Box 39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40" name="Text Box 44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41" name="Text Box 45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142" name="Text Box 46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>
      <xdr:nvSpPr>
        <xdr:cNvPr id="4143" name="Text Box 47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146" name="Text Box 50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>
      <xdr:nvSpPr>
        <xdr:cNvPr id="4147" name="Text Box 51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48" name="Text Box 52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49" name="Text Box 53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150" name="Text Box 54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>
      <xdr:nvSpPr>
        <xdr:cNvPr id="4151" name="Text Box 55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52" name="Text Box 56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53" name="Text Box 57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154" name="Text Box 58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>
      <xdr:nvSpPr>
        <xdr:cNvPr id="4155" name="Text Box 59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56" name="Text Box 60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57" name="Text Box 61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158" name="Text Box 62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>
      <xdr:nvSpPr>
        <xdr:cNvPr id="4159" name="Text Box 63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60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4161" name="Text Box 65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2041</xdr:colOff>
      <xdr:row>0</xdr:row>
      <xdr:rowOff>0</xdr:rowOff>
    </xdr:to>
    <xdr:sp>
      <xdr:nvSpPr>
        <xdr:cNvPr id="4162" name="Text Box 66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4163" name="Text Box 67"/>
        <xdr:cNvSpPr txBox="1">
          <a:spLocks noChangeArrowheads="1"/>
        </xdr:cNvSpPr>
      </xdr:nvSpPr>
      <xdr:spPr bwMode="auto">
        <a:xfrm>
          <a:off x="23631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49</xdr:col>
      <xdr:colOff>600822</xdr:colOff>
      <xdr:row>0</xdr:row>
      <xdr:rowOff>0</xdr:rowOff>
    </xdr:to>
    <xdr:sp>
      <xdr:nvSpPr>
        <xdr:cNvPr id="4164" name="Text Box 68"/>
        <xdr:cNvSpPr txBox="1">
          <a:spLocks noChangeArrowheads="1"/>
        </xdr:cNvSpPr>
      </xdr:nvSpPr>
      <xdr:spPr bwMode="auto">
        <a:xfrm>
          <a:off x="258318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>
      <xdr:nvSpPr>
        <xdr:cNvPr id="4165" name="Text Box 69"/>
        <xdr:cNvSpPr txBox="1">
          <a:spLocks noChangeArrowheads="1"/>
        </xdr:cNvSpPr>
      </xdr:nvSpPr>
      <xdr:spPr bwMode="auto">
        <a:xfrm>
          <a:off x="25898474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66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67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4168" name="Text Box 72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4169" name="Text Box 73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4170" name="Text Box 74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4171" name="Text Box 75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72" name="Text Box 7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73" name="Text Box 7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4174" name="Text Box 78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4175" name="Text Box 79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76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77" name="Text Box 8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4178" name="Text Box 82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4179" name="Text Box 83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80" name="Text Box 84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81" name="Text Box 85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182" name="Text Box 86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>
      <xdr:nvSpPr>
        <xdr:cNvPr id="4183" name="Text Box 87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84" name="Text Box 88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85" name="Text Box 89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186" name="Text Box 90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>
      <xdr:nvSpPr>
        <xdr:cNvPr id="4187" name="Text Box 91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88" name="Text Box 92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89" name="Text Box 93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190" name="Text Box 94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>
      <xdr:nvSpPr>
        <xdr:cNvPr id="4191" name="Text Box 95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2041</xdr:colOff>
      <xdr:row>0</xdr:row>
      <xdr:rowOff>0</xdr:rowOff>
    </xdr:to>
    <xdr:sp>
      <xdr:nvSpPr>
        <xdr:cNvPr id="4192" name="Text Box 9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2041</xdr:colOff>
      <xdr:row>0</xdr:row>
      <xdr:rowOff>0</xdr:rowOff>
    </xdr:to>
    <xdr:sp>
      <xdr:nvSpPr>
        <xdr:cNvPr id="4194" name="Text Box 98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>
      <xdr:nvSpPr>
        <xdr:cNvPr id="4195" name="Text Box 99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81</xdr:row>
      <xdr:rowOff>0</xdr:rowOff>
    </xdr:from>
    <xdr:to>
      <xdr:col>1</xdr:col>
      <xdr:colOff>2041</xdr:colOff>
      <xdr:row>81</xdr:row>
      <xdr:rowOff>0</xdr:rowOff>
    </xdr:to>
    <xdr:sp>
      <xdr:nvSpPr>
        <xdr:cNvPr id="4196" name="Text Box 100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81</xdr:row>
      <xdr:rowOff>0</xdr:rowOff>
    </xdr:from>
    <xdr:to>
      <xdr:col>1</xdr:col>
      <xdr:colOff>2041</xdr:colOff>
      <xdr:row>81</xdr:row>
      <xdr:rowOff>0</xdr:rowOff>
    </xdr:to>
    <xdr:sp>
      <xdr:nvSpPr>
        <xdr:cNvPr id="4197" name="Text Box 101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199" name="Text Box 103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200" name="Text Box 104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201" name="Text Box 105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204" name="Text Box 108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205" name="Text Box 109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206" name="Text Box 110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207" name="Text Box 111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208" name="Text Box 112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211" name="Text Box 115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212" name="Text Box 116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213" name="Text Box 117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214" name="Text Box 118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2041</xdr:colOff>
      <xdr:row>126</xdr:row>
      <xdr:rowOff>0</xdr:rowOff>
    </xdr:to>
    <xdr:sp>
      <xdr:nvSpPr>
        <xdr:cNvPr id="4215" name="Text Box 119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126</xdr:row>
      <xdr:rowOff>0</xdr:rowOff>
    </xdr:from>
    <xdr:to>
      <xdr:col>22</xdr:col>
      <xdr:colOff>2041</xdr:colOff>
      <xdr:row>126</xdr:row>
      <xdr:rowOff>0</xdr:rowOff>
    </xdr:to>
    <xdr:sp>
      <xdr:nvSpPr>
        <xdr:cNvPr id="4216" name="Text Box 120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169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7170" name="Text Box 2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7171" name="Text Box 3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7172" name="Text Box 4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4522</xdr:colOff>
      <xdr:row>0</xdr:row>
      <xdr:rowOff>0</xdr:rowOff>
    </xdr:to>
    <xdr:sp>
      <xdr:nvSpPr>
        <xdr:cNvPr id="7173" name="Text Box 5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>
      <xdr:nvSpPr>
        <xdr:cNvPr id="7174" name="Text Box 6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175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7176" name="Text Box 8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7177" name="Text Box 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273050</xdr:colOff>
      <xdr:row>0</xdr:row>
      <xdr:rowOff>0</xdr:rowOff>
    </xdr:from>
    <xdr:to>
      <xdr:col>47</xdr:col>
      <xdr:colOff>2381</xdr:colOff>
      <xdr:row>0</xdr:row>
      <xdr:rowOff>0</xdr:rowOff>
    </xdr:to>
    <xdr:sp>
      <xdr:nvSpPr>
        <xdr:cNvPr id="7178" name="Text Box 10"/>
        <xdr:cNvSpPr txBox="1">
          <a:spLocks noChangeArrowheads="1"/>
        </xdr:cNvSpPr>
      </xdr:nvSpPr>
      <xdr:spPr bwMode="auto">
        <a:xfrm>
          <a:off x="23650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317500</xdr:colOff>
      <xdr:row>0</xdr:row>
      <xdr:rowOff>0</xdr:rowOff>
    </xdr:from>
    <xdr:to>
      <xdr:col>47</xdr:col>
      <xdr:colOff>934</xdr:colOff>
      <xdr:row>0</xdr:row>
      <xdr:rowOff>0</xdr:rowOff>
    </xdr:to>
    <xdr:sp>
      <xdr:nvSpPr>
        <xdr:cNvPr id="7179" name="Text Box 11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4522</xdr:colOff>
      <xdr:row>0</xdr:row>
      <xdr:rowOff>0</xdr:rowOff>
    </xdr:to>
    <xdr:sp>
      <xdr:nvSpPr>
        <xdr:cNvPr id="7180" name="Text Box 1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>
      <xdr:nvSpPr>
        <xdr:cNvPr id="7181" name="Text Box 1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182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183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184" name="Text Box 16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185" name="Text Box 1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7186" name="Text Box 1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7187" name="Text Box 1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7188" name="Text Box 2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7189" name="Text Box 2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133350</xdr:colOff>
      <xdr:row>0</xdr:row>
      <xdr:rowOff>0</xdr:rowOff>
    </xdr:from>
    <xdr:to>
      <xdr:col>43</xdr:col>
      <xdr:colOff>0</xdr:colOff>
      <xdr:row>0</xdr:row>
      <xdr:rowOff>0</xdr:rowOff>
    </xdr:to>
    <xdr:sp>
      <xdr:nvSpPr>
        <xdr:cNvPr id="7190" name="Text Box 22"/>
        <xdr:cNvSpPr txBox="1">
          <a:spLocks noChangeArrowheads="1"/>
        </xdr:cNvSpPr>
      </xdr:nvSpPr>
      <xdr:spPr bwMode="auto">
        <a:xfrm>
          <a:off x="215836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295274</xdr:colOff>
      <xdr:row>0</xdr:row>
      <xdr:rowOff>0</xdr:rowOff>
    </xdr:from>
    <xdr:to>
      <xdr:col>42</xdr:col>
      <xdr:colOff>549852</xdr:colOff>
      <xdr:row>0</xdr:row>
      <xdr:rowOff>0</xdr:rowOff>
    </xdr:to>
    <xdr:sp>
      <xdr:nvSpPr>
        <xdr:cNvPr id="7191" name="Text Box 23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133350</xdr:colOff>
      <xdr:row>0</xdr:row>
      <xdr:rowOff>0</xdr:rowOff>
    </xdr:from>
    <xdr:to>
      <xdr:col>46</xdr:col>
      <xdr:colOff>0</xdr:colOff>
      <xdr:row>0</xdr:row>
      <xdr:rowOff>0</xdr:rowOff>
    </xdr:to>
    <xdr:sp>
      <xdr:nvSpPr>
        <xdr:cNvPr id="7192" name="Text Box 24"/>
        <xdr:cNvSpPr txBox="1">
          <a:spLocks noChangeArrowheads="1"/>
        </xdr:cNvSpPr>
      </xdr:nvSpPr>
      <xdr:spPr bwMode="auto">
        <a:xfrm>
          <a:off x="231267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295274</xdr:colOff>
      <xdr:row>0</xdr:row>
      <xdr:rowOff>0</xdr:rowOff>
    </xdr:from>
    <xdr:to>
      <xdr:col>46</xdr:col>
      <xdr:colOff>0</xdr:colOff>
      <xdr:row>0</xdr:row>
      <xdr:rowOff>0</xdr:rowOff>
    </xdr:to>
    <xdr:sp>
      <xdr:nvSpPr>
        <xdr:cNvPr id="7193" name="Text Box 25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194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195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196" name="Text Box 2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197" name="Text Box 2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7198" name="Text Box 3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7199" name="Text Box 3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00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01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202" name="Text Box 34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203" name="Text Box 3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04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05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206" name="Text Box 3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207" name="Text Box 3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08" name="Text Box 4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09" name="Text Box 4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210" name="Text Box 42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211" name="Text Box 4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16" name="Text Box 4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17" name="Text Box 4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218" name="Text Box 50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219" name="Text Box 5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24" name="Text Box 56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25" name="Text Box 57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28" name="Text Box 60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29" name="Text Box 61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32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7233" name="Text Box 65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7234" name="Text Box 66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7235" name="Text Box 67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4522</xdr:colOff>
      <xdr:row>0</xdr:row>
      <xdr:rowOff>0</xdr:rowOff>
    </xdr:to>
    <xdr:sp>
      <xdr:nvSpPr>
        <xdr:cNvPr id="7236" name="Text Box 68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>
      <xdr:nvSpPr>
        <xdr:cNvPr id="7237" name="Text Box 69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38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39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240" name="Text Box 72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241" name="Text Box 7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7242" name="Text Box 74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7243" name="Text Box 75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44" name="Text Box 7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45" name="Text Box 7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246" name="Text Box 7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247" name="Text Box 7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48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49" name="Text Box 8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250" name="Text Box 82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251" name="Text Box 8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56" name="Text Box 88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57" name="Text Box 89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60" name="Text Box 92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61" name="Text Box 93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7264" name="Text Box 9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21</xdr:col>
      <xdr:colOff>623742</xdr:colOff>
      <xdr:row>0</xdr:row>
      <xdr:rowOff>0</xdr:rowOff>
    </xdr:to>
    <xdr:sp>
      <xdr:nvSpPr>
        <xdr:cNvPr id="7266" name="Text Box 9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>
      <xdr:nvSpPr>
        <xdr:cNvPr id="7267" name="Text Box 9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68" name="Text Box 100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70" name="Text Box 102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71" name="Text Box 103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0</xdr:colOff>
      <xdr:row>126</xdr:row>
      <xdr:rowOff>0</xdr:rowOff>
    </xdr:to>
    <xdr:sp>
      <xdr:nvSpPr>
        <xdr:cNvPr id="7276" name="Text Box 108"/>
        <xdr:cNvSpPr txBox="1">
          <a:spLocks noChangeArrowheads="1"/>
        </xdr:cNvSpPr>
      </xdr:nvSpPr>
      <xdr:spPr bwMode="auto">
        <a:xfrm>
          <a:off x="6667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0</xdr:colOff>
      <xdr:row>126</xdr:row>
      <xdr:rowOff>0</xdr:rowOff>
    </xdr:to>
    <xdr:sp>
      <xdr:nvSpPr>
        <xdr:cNvPr id="7277" name="Text Box 109"/>
        <xdr:cNvSpPr txBox="1">
          <a:spLocks noChangeArrowheads="1"/>
        </xdr:cNvSpPr>
      </xdr:nvSpPr>
      <xdr:spPr bwMode="auto">
        <a:xfrm>
          <a:off x="6667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127</xdr:row>
      <xdr:rowOff>0</xdr:rowOff>
    </xdr:from>
    <xdr:to>
      <xdr:col>21</xdr:col>
      <xdr:colOff>623742</xdr:colOff>
      <xdr:row>127</xdr:row>
      <xdr:rowOff>0</xdr:rowOff>
    </xdr:to>
    <xdr:sp>
      <xdr:nvSpPr>
        <xdr:cNvPr id="7278" name="Text Box 110"/>
        <xdr:cNvSpPr txBox="1">
          <a:spLocks noChangeArrowheads="1"/>
        </xdr:cNvSpPr>
      </xdr:nvSpPr>
      <xdr:spPr bwMode="auto">
        <a:xfrm>
          <a:off x="1037272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327025</xdr:colOff>
      <xdr:row>127</xdr:row>
      <xdr:rowOff>0</xdr:rowOff>
    </xdr:from>
    <xdr:to>
      <xdr:col>21</xdr:col>
      <xdr:colOff>663575</xdr:colOff>
      <xdr:row>127</xdr:row>
      <xdr:rowOff>0</xdr:rowOff>
    </xdr:to>
    <xdr:sp>
      <xdr:nvSpPr>
        <xdr:cNvPr id="7279" name="Text Box 111"/>
        <xdr:cNvSpPr txBox="1">
          <a:spLocks noChangeArrowheads="1"/>
        </xdr:cNvSpPr>
      </xdr:nvSpPr>
      <xdr:spPr bwMode="auto">
        <a:xfrm>
          <a:off x="10439400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80</xdr:row>
      <xdr:rowOff>0</xdr:rowOff>
    </xdr:from>
    <xdr:to>
      <xdr:col>1</xdr:col>
      <xdr:colOff>0</xdr:colOff>
      <xdr:row>80</xdr:row>
      <xdr:rowOff>0</xdr:rowOff>
    </xdr:to>
    <xdr:sp>
      <xdr:nvSpPr>
        <xdr:cNvPr id="7281" name="Text Box 113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126</xdr:row>
      <xdr:rowOff>0</xdr:rowOff>
    </xdr:from>
    <xdr:to>
      <xdr:col>1</xdr:col>
      <xdr:colOff>0</xdr:colOff>
      <xdr:row>126</xdr:row>
      <xdr:rowOff>0</xdr:rowOff>
    </xdr:to>
    <xdr:sp>
      <xdr:nvSpPr>
        <xdr:cNvPr id="7285" name="Text Box 117"/>
        <xdr:cNvSpPr txBox="1">
          <a:spLocks noChangeArrowheads="1"/>
        </xdr:cNvSpPr>
      </xdr:nvSpPr>
      <xdr:spPr bwMode="auto">
        <a:xfrm>
          <a:off x="6667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127</xdr:row>
      <xdr:rowOff>0</xdr:rowOff>
    </xdr:from>
    <xdr:to>
      <xdr:col>21</xdr:col>
      <xdr:colOff>623742</xdr:colOff>
      <xdr:row>127</xdr:row>
      <xdr:rowOff>0</xdr:rowOff>
    </xdr:to>
    <xdr:sp>
      <xdr:nvSpPr>
        <xdr:cNvPr id="7286" name="Text Box 118"/>
        <xdr:cNvSpPr txBox="1">
          <a:spLocks noChangeArrowheads="1"/>
        </xdr:cNvSpPr>
      </xdr:nvSpPr>
      <xdr:spPr bwMode="auto">
        <a:xfrm>
          <a:off x="1037272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>
      <xdr:nvSpPr>
        <xdr:cNvPr id="6160" name="Text Box 16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>
      <xdr:nvSpPr>
        <xdr:cNvPr id="6161" name="Text Box 17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>
      <xdr:nvSpPr>
        <xdr:cNvPr id="6162" name="Text Box 18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>
      <xdr:nvSpPr>
        <xdr:cNvPr id="6163" name="Text Box 19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>
      <xdr:nvSpPr>
        <xdr:cNvPr id="6172" name="Text Box 28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>
      <xdr:nvSpPr>
        <xdr:cNvPr id="6173" name="Text Box 29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75</xdr:row>
      <xdr:rowOff>0</xdr:rowOff>
    </xdr:from>
    <xdr:to>
      <xdr:col>26</xdr:col>
      <xdr:colOff>0</xdr:colOff>
      <xdr:row>75</xdr:row>
      <xdr:rowOff>0</xdr:rowOff>
    </xdr:to>
    <xdr:sp>
      <xdr:nvSpPr>
        <xdr:cNvPr id="6207" name="Text Box 63"/>
        <xdr:cNvSpPr txBox="1">
          <a:spLocks noChangeArrowheads="1"/>
        </xdr:cNvSpPr>
      </xdr:nvSpPr>
      <xdr:spPr bwMode="auto">
        <a:xfrm>
          <a:off x="12982575" y="91630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75</xdr:row>
      <xdr:rowOff>0</xdr:rowOff>
    </xdr:from>
    <xdr:to>
      <xdr:col>26</xdr:col>
      <xdr:colOff>0</xdr:colOff>
      <xdr:row>75</xdr:row>
      <xdr:rowOff>0</xdr:rowOff>
    </xdr:to>
    <xdr:sp>
      <xdr:nvSpPr>
        <xdr:cNvPr id="6208" name="Text Box 64"/>
        <xdr:cNvSpPr txBox="1">
          <a:spLocks noChangeArrowheads="1"/>
        </xdr:cNvSpPr>
      </xdr:nvSpPr>
      <xdr:spPr bwMode="auto">
        <a:xfrm>
          <a:off x="12982575" y="91630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75</xdr:row>
      <xdr:rowOff>0</xdr:rowOff>
    </xdr:from>
    <xdr:to>
      <xdr:col>46</xdr:col>
      <xdr:colOff>539024</xdr:colOff>
      <xdr:row>75</xdr:row>
      <xdr:rowOff>0</xdr:rowOff>
    </xdr:to>
    <xdr:sp>
      <xdr:nvSpPr>
        <xdr:cNvPr id="6209" name="Text Box 65"/>
        <xdr:cNvSpPr txBox="1">
          <a:spLocks noChangeArrowheads="1"/>
        </xdr:cNvSpPr>
      </xdr:nvSpPr>
      <xdr:spPr bwMode="auto">
        <a:xfrm>
          <a:off x="23269575" y="91630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>
      <xdr:nvSpPr>
        <xdr:cNvPr id="6216" name="Text Box 72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>
      <xdr:nvSpPr>
        <xdr:cNvPr id="6217" name="Text Box 73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77</xdr:row>
      <xdr:rowOff>976</xdr:rowOff>
    </xdr:from>
    <xdr:to>
      <xdr:col>26</xdr:col>
      <xdr:colOff>0</xdr:colOff>
      <xdr:row>77</xdr:row>
      <xdr:rowOff>976</xdr:rowOff>
    </xdr:to>
    <xdr:sp>
      <xdr:nvSpPr>
        <xdr:cNvPr id="6245" name="Text Box 101"/>
        <xdr:cNvSpPr txBox="1">
          <a:spLocks noChangeArrowheads="1"/>
        </xdr:cNvSpPr>
      </xdr:nvSpPr>
      <xdr:spPr bwMode="auto">
        <a:xfrm>
          <a:off x="12982575" y="9486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77</xdr:row>
      <xdr:rowOff>976</xdr:rowOff>
    </xdr:from>
    <xdr:to>
      <xdr:col>26</xdr:col>
      <xdr:colOff>0</xdr:colOff>
      <xdr:row>77</xdr:row>
      <xdr:rowOff>976</xdr:rowOff>
    </xdr:to>
    <xdr:sp>
      <xdr:nvSpPr>
        <xdr:cNvPr id="6246" name="Text Box 102"/>
        <xdr:cNvSpPr txBox="1">
          <a:spLocks noChangeArrowheads="1"/>
        </xdr:cNvSpPr>
      </xdr:nvSpPr>
      <xdr:spPr bwMode="auto">
        <a:xfrm>
          <a:off x="12982575" y="9486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77</xdr:row>
      <xdr:rowOff>976</xdr:rowOff>
    </xdr:from>
    <xdr:to>
      <xdr:col>46</xdr:col>
      <xdr:colOff>539024</xdr:colOff>
      <xdr:row>77</xdr:row>
      <xdr:rowOff>976</xdr:rowOff>
    </xdr:to>
    <xdr:sp>
      <xdr:nvSpPr>
        <xdr:cNvPr id="6247" name="Text Box 103"/>
        <xdr:cNvSpPr txBox="1">
          <a:spLocks noChangeArrowheads="1"/>
        </xdr:cNvSpPr>
      </xdr:nvSpPr>
      <xdr:spPr bwMode="auto">
        <a:xfrm>
          <a:off x="23269575" y="9486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63" name="Text Box 11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264" name="Text Box 120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265" name="Text Box 121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>
      <xdr:nvSpPr>
        <xdr:cNvPr id="6266" name="Text Box 122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69" name="Text Box 12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0" name="Text Box 12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1" name="Text Box 127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2" name="Text Box 12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3" name="Text Box 12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4" name="Text Box 13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5" name="Text Box 13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6" name="Text Box 132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7" name="Text Box 133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8" name="Text Box 13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79" name="Text Box 13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0" name="Text Box 13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1" name="Text Box 137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2" name="Text Box 13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3" name="Text Box 13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4" name="Text Box 14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5" name="Text Box 14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6" name="Text Box 142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7" name="Text Box 143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8" name="Text Box 14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89" name="Text Box 14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0" name="Text Box 14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1" name="Text Box 147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2" name="Text Box 14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3" name="Text Box 14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4" name="Text Box 15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5" name="Text Box 15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6" name="Text Box 152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7" name="Text Box 153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8" name="Text Box 15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299" name="Text Box 15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00" name="Text Box 15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01" name="Text Box 157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02" name="Text Box 15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03" name="Text Box 15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04" name="Text Box 16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05" name="Text Box 16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10" name="Text Box 16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311" name="Text Box 167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312" name="Text Box 168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>
      <xdr:nvSpPr>
        <xdr:cNvPr id="6313" name="Text Box 169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14" name="Text Box 17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15" name="Text Box 17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22" name="Text Box 17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323" name="Text Box 179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324" name="Text Box 180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>
      <xdr:nvSpPr>
        <xdr:cNvPr id="6325" name="Text Box 181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26" name="Text Box 182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27" name="Text Box 183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28" name="Text Box 18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329" name="Text Box 185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330" name="Text Box 186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>
      <xdr:nvSpPr>
        <xdr:cNvPr id="6331" name="Text Box 187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32" name="Text Box 18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33" name="Text Box 18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34" name="Text Box 19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335" name="Text Box 191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127</xdr:row>
      <xdr:rowOff>0</xdr:rowOff>
    </xdr:from>
    <xdr:to>
      <xdr:col>26</xdr:col>
      <xdr:colOff>0</xdr:colOff>
      <xdr:row>127</xdr:row>
      <xdr:rowOff>0</xdr:rowOff>
    </xdr:to>
    <xdr:sp>
      <xdr:nvSpPr>
        <xdr:cNvPr id="6336" name="Text Box 192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>
      <xdr:nvSpPr>
        <xdr:cNvPr id="6337" name="Text Box 193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38" name="Text Box 19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127</xdr:row>
      <xdr:rowOff>0</xdr:rowOff>
    </xdr:from>
    <xdr:to>
      <xdr:col>1</xdr:col>
      <xdr:colOff>0</xdr:colOff>
      <xdr:row>127</xdr:row>
      <xdr:rowOff>0</xdr:rowOff>
    </xdr:to>
    <xdr:sp>
      <xdr:nvSpPr>
        <xdr:cNvPr id="6339" name="Text Box 19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265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11266" name="Text Box 2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11267" name="Text Box 3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11268" name="Text Box 4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5987</xdr:colOff>
      <xdr:row>0</xdr:row>
      <xdr:rowOff>0</xdr:rowOff>
    </xdr:to>
    <xdr:sp>
      <xdr:nvSpPr>
        <xdr:cNvPr id="11269" name="Text Box 5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50</xdr:col>
      <xdr:colOff>7452</xdr:colOff>
      <xdr:row>0</xdr:row>
      <xdr:rowOff>0</xdr:rowOff>
    </xdr:to>
    <xdr:sp>
      <xdr:nvSpPr>
        <xdr:cNvPr id="11270" name="Text Box 6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271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11272" name="Text Box 8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11273" name="Text Box 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273050</xdr:colOff>
      <xdr:row>0</xdr:row>
      <xdr:rowOff>0</xdr:rowOff>
    </xdr:from>
    <xdr:to>
      <xdr:col>47</xdr:col>
      <xdr:colOff>3114</xdr:colOff>
      <xdr:row>0</xdr:row>
      <xdr:rowOff>0</xdr:rowOff>
    </xdr:to>
    <xdr:sp>
      <xdr:nvSpPr>
        <xdr:cNvPr id="11274" name="Text Box 10"/>
        <xdr:cNvSpPr txBox="1">
          <a:spLocks noChangeArrowheads="1"/>
        </xdr:cNvSpPr>
      </xdr:nvSpPr>
      <xdr:spPr bwMode="auto">
        <a:xfrm>
          <a:off x="23650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317500</xdr:colOff>
      <xdr:row>0</xdr:row>
      <xdr:rowOff>0</xdr:rowOff>
    </xdr:from>
    <xdr:to>
      <xdr:col>47</xdr:col>
      <xdr:colOff>1667</xdr:colOff>
      <xdr:row>0</xdr:row>
      <xdr:rowOff>0</xdr:rowOff>
    </xdr:to>
    <xdr:sp>
      <xdr:nvSpPr>
        <xdr:cNvPr id="11275" name="Text Box 11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5987</xdr:colOff>
      <xdr:row>0</xdr:row>
      <xdr:rowOff>0</xdr:rowOff>
    </xdr:to>
    <xdr:sp>
      <xdr:nvSpPr>
        <xdr:cNvPr id="11276" name="Text Box 1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50</xdr:col>
      <xdr:colOff>7452</xdr:colOff>
      <xdr:row>0</xdr:row>
      <xdr:rowOff>0</xdr:rowOff>
    </xdr:to>
    <xdr:sp>
      <xdr:nvSpPr>
        <xdr:cNvPr id="11277" name="Text Box 1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278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279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280" name="Text Box 1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281" name="Text Box 1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1282" name="Text Box 1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1283" name="Text Box 1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1284" name="Text Box 2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1285" name="Text Box 2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133350</xdr:colOff>
      <xdr:row>0</xdr:row>
      <xdr:rowOff>0</xdr:rowOff>
    </xdr:from>
    <xdr:to>
      <xdr:col>43</xdr:col>
      <xdr:colOff>2931</xdr:colOff>
      <xdr:row>0</xdr:row>
      <xdr:rowOff>0</xdr:rowOff>
    </xdr:to>
    <xdr:sp>
      <xdr:nvSpPr>
        <xdr:cNvPr id="11286" name="Text Box 22"/>
        <xdr:cNvSpPr txBox="1">
          <a:spLocks noChangeArrowheads="1"/>
        </xdr:cNvSpPr>
      </xdr:nvSpPr>
      <xdr:spPr bwMode="auto">
        <a:xfrm>
          <a:off x="215836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295274</xdr:colOff>
      <xdr:row>0</xdr:row>
      <xdr:rowOff>0</xdr:rowOff>
    </xdr:from>
    <xdr:to>
      <xdr:col>43</xdr:col>
      <xdr:colOff>333</xdr:colOff>
      <xdr:row>0</xdr:row>
      <xdr:rowOff>0</xdr:rowOff>
    </xdr:to>
    <xdr:sp>
      <xdr:nvSpPr>
        <xdr:cNvPr id="11287" name="Text Box 23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133350</xdr:colOff>
      <xdr:row>0</xdr:row>
      <xdr:rowOff>0</xdr:rowOff>
    </xdr:from>
    <xdr:to>
      <xdr:col>46</xdr:col>
      <xdr:colOff>0</xdr:colOff>
      <xdr:row>0</xdr:row>
      <xdr:rowOff>0</xdr:rowOff>
    </xdr:to>
    <xdr:sp>
      <xdr:nvSpPr>
        <xdr:cNvPr id="11288" name="Text Box 24"/>
        <xdr:cNvSpPr txBox="1">
          <a:spLocks noChangeArrowheads="1"/>
        </xdr:cNvSpPr>
      </xdr:nvSpPr>
      <xdr:spPr bwMode="auto">
        <a:xfrm>
          <a:off x="231267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295274</xdr:colOff>
      <xdr:row>0</xdr:row>
      <xdr:rowOff>0</xdr:rowOff>
    </xdr:from>
    <xdr:to>
      <xdr:col>45</xdr:col>
      <xdr:colOff>474095</xdr:colOff>
      <xdr:row>0</xdr:row>
      <xdr:rowOff>0</xdr:rowOff>
    </xdr:to>
    <xdr:sp>
      <xdr:nvSpPr>
        <xdr:cNvPr id="11289" name="Text Box 25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290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291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292" name="Text Box 2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293" name="Text Box 2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1294" name="Text Box 3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1295" name="Text Box 3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296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297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298" name="Text Box 3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299" name="Text Box 3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00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01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02" name="Text Box 3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03" name="Text Box 3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04" name="Text Box 4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05" name="Text Box 4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06" name="Text Box 4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07" name="Text Box 4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08" name="Text Box 4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09" name="Text Box 4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10" name="Text Box 4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11" name="Text Box 4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12" name="Text Box 4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13" name="Text Box 4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14" name="Text Box 5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15" name="Text Box 5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16" name="Text Box 5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17" name="Text Box 5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18" name="Text Box 5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19" name="Text Box 5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20" name="Text Box 5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21" name="Text Box 5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22" name="Text Box 5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11323" name="Text Box 5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11324" name="Text Box 60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11325" name="Text Box 61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5987</xdr:colOff>
      <xdr:row>0</xdr:row>
      <xdr:rowOff>0</xdr:rowOff>
    </xdr:to>
    <xdr:sp>
      <xdr:nvSpPr>
        <xdr:cNvPr id="11326" name="Text Box 6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50</xdr:col>
      <xdr:colOff>7452</xdr:colOff>
      <xdr:row>0</xdr:row>
      <xdr:rowOff>0</xdr:rowOff>
    </xdr:to>
    <xdr:sp>
      <xdr:nvSpPr>
        <xdr:cNvPr id="11327" name="Text Box 6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28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29" name="Text Box 6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30" name="Text Box 6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31" name="Text Box 6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1332" name="Text Box 6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11333" name="Text Box 6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34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35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36" name="Text Box 7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37" name="Text Box 7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38" name="Text Box 7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39" name="Text Box 7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40" name="Text Box 7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41" name="Text Box 7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42" name="Text Box 7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43" name="Text Box 7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44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45" name="Text Box 8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46" name="Text Box 82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47" name="Text Box 8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48" name="Text Box 8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49" name="Text Box 8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50" name="Text Box 86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51" name="Text Box 8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52" name="Text Box 8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53" name="Text Box 8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54" name="Text Box 9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55" name="Text Box 9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56" name="Text Box 9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57" name="Text Box 9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58" name="Text Box 9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59" name="Text Box 9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60" name="Text Box 9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61" name="Text Box 9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62" name="Text Box 9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63" name="Text Box 9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64" name="Text Box 10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65" name="Text Box 10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66" name="Text Box 10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67" name="Text Box 10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68" name="Text Box 104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69" name="Text Box 10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70" name="Text Box 10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71" name="Text Box 10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72" name="Text Box 10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73" name="Text Box 10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74" name="Text Box 11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75" name="Text Box 111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76" name="Text Box 11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77" name="Text Box 11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78" name="Text Box 114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79" name="Text Box 1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80" name="Text Box 11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81" name="Text Box 11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82" name="Text Box 118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83" name="Text Box 11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84" name="Text Box 12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85" name="Text Box 12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86" name="Text Box 12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87" name="Text Box 12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88" name="Text Box 12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389" name="Text Box 12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0</xdr:col>
      <xdr:colOff>623742</xdr:colOff>
      <xdr:row>113</xdr:row>
      <xdr:rowOff>0</xdr:rowOff>
    </xdr:to>
    <xdr:sp>
      <xdr:nvSpPr>
        <xdr:cNvPr id="11392" name="Text Box 128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0</xdr:col>
      <xdr:colOff>623742</xdr:colOff>
      <xdr:row>113</xdr:row>
      <xdr:rowOff>0</xdr:rowOff>
    </xdr:to>
    <xdr:sp>
      <xdr:nvSpPr>
        <xdr:cNvPr id="11393" name="Text Box 129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0</xdr:colOff>
      <xdr:row>113</xdr:row>
      <xdr:rowOff>0</xdr:rowOff>
    </xdr:to>
    <xdr:sp>
      <xdr:nvSpPr>
        <xdr:cNvPr id="11394" name="Text Box 130"/>
        <xdr:cNvSpPr txBox="1">
          <a:spLocks noChangeArrowheads="1"/>
        </xdr:cNvSpPr>
      </xdr:nvSpPr>
      <xdr:spPr bwMode="auto">
        <a:xfrm>
          <a:off x="10439400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113</xdr:row>
      <xdr:rowOff>0</xdr:rowOff>
    </xdr:from>
    <xdr:to>
      <xdr:col>21</xdr:col>
      <xdr:colOff>377428</xdr:colOff>
      <xdr:row>113</xdr:row>
      <xdr:rowOff>0</xdr:rowOff>
    </xdr:to>
    <xdr:sp>
      <xdr:nvSpPr>
        <xdr:cNvPr id="11395" name="Text Box 131"/>
        <xdr:cNvSpPr txBox="1">
          <a:spLocks noChangeArrowheads="1"/>
        </xdr:cNvSpPr>
      </xdr:nvSpPr>
      <xdr:spPr bwMode="auto">
        <a:xfrm>
          <a:off x="105060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96" name="Text Box 1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397" name="Text Box 13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98" name="Text Box 13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399" name="Text Box 13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400" name="Text Box 13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401" name="Text Box 13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402" name="Text Box 13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403" name="Text Box 13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11404" name="Text Box 14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411" name="Text Box 14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412" name="Text Box 14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416" name="Text Box 15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417" name="Text Box 15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418" name="Text Box 15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419" name="Text Box 15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0</xdr:col>
      <xdr:colOff>623742</xdr:colOff>
      <xdr:row>113</xdr:row>
      <xdr:rowOff>0</xdr:rowOff>
    </xdr:to>
    <xdr:sp>
      <xdr:nvSpPr>
        <xdr:cNvPr id="11420" name="Text Box 156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0</xdr:colOff>
      <xdr:row>113</xdr:row>
      <xdr:rowOff>0</xdr:rowOff>
    </xdr:to>
    <xdr:sp>
      <xdr:nvSpPr>
        <xdr:cNvPr id="11421" name="Text Box 157"/>
        <xdr:cNvSpPr txBox="1">
          <a:spLocks noChangeArrowheads="1"/>
        </xdr:cNvSpPr>
      </xdr:nvSpPr>
      <xdr:spPr bwMode="auto">
        <a:xfrm>
          <a:off x="10439400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113</xdr:row>
      <xdr:rowOff>0</xdr:rowOff>
    </xdr:from>
    <xdr:to>
      <xdr:col>21</xdr:col>
      <xdr:colOff>377428</xdr:colOff>
      <xdr:row>113</xdr:row>
      <xdr:rowOff>0</xdr:rowOff>
    </xdr:to>
    <xdr:sp>
      <xdr:nvSpPr>
        <xdr:cNvPr id="11422" name="Text Box 158"/>
        <xdr:cNvSpPr txBox="1">
          <a:spLocks noChangeArrowheads="1"/>
        </xdr:cNvSpPr>
      </xdr:nvSpPr>
      <xdr:spPr bwMode="auto">
        <a:xfrm>
          <a:off x="105060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0</xdr:col>
      <xdr:colOff>623742</xdr:colOff>
      <xdr:row>0</xdr:row>
      <xdr:rowOff>0</xdr:rowOff>
    </xdr:to>
    <xdr:sp>
      <xdr:nvSpPr>
        <xdr:cNvPr id="11423" name="Text Box 15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0</xdr:row>
      <xdr:rowOff>0</xdr:rowOff>
    </xdr:from>
    <xdr:to>
      <xdr:col>22</xdr:col>
      <xdr:colOff>0</xdr:colOff>
      <xdr:row>0</xdr:row>
      <xdr:rowOff>0</xdr:rowOff>
    </xdr:to>
    <xdr:sp>
      <xdr:nvSpPr>
        <xdr:cNvPr id="11424" name="Text Box 16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3073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3074" name="Text Box 2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3075" name="Text Box 3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0</xdr:row>
      <xdr:rowOff>0</xdr:rowOff>
    </xdr:from>
    <xdr:to>
      <xdr:col>46</xdr:col>
      <xdr:colOff>539024</xdr:colOff>
      <xdr:row>0</xdr:row>
      <xdr:rowOff>0</xdr:rowOff>
    </xdr:to>
    <xdr:sp>
      <xdr:nvSpPr>
        <xdr:cNvPr id="3076" name="Text Box 4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5987</xdr:colOff>
      <xdr:row>0</xdr:row>
      <xdr:rowOff>0</xdr:rowOff>
    </xdr:to>
    <xdr:sp>
      <xdr:nvSpPr>
        <xdr:cNvPr id="3077" name="Text Box 5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>
      <xdr:nvSpPr>
        <xdr:cNvPr id="3078" name="Text Box 6"/>
        <xdr:cNvSpPr txBox="1">
          <a:spLocks noChangeArrowheads="1"/>
        </xdr:cNvSpPr>
      </xdr:nvSpPr>
      <xdr:spPr bwMode="auto">
        <a:xfrm>
          <a:off x="25936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3079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3080" name="Text Box 8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3081" name="Text Box 9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276224</xdr:colOff>
      <xdr:row>0</xdr:row>
      <xdr:rowOff>0</xdr:rowOff>
    </xdr:from>
    <xdr:to>
      <xdr:col>46</xdr:col>
      <xdr:colOff>540385</xdr:colOff>
      <xdr:row>0</xdr:row>
      <xdr:rowOff>0</xdr:rowOff>
    </xdr:to>
    <xdr:sp>
      <xdr:nvSpPr>
        <xdr:cNvPr id="3082" name="Text Box 10"/>
        <xdr:cNvSpPr txBox="1">
          <a:spLocks noChangeArrowheads="1"/>
        </xdr:cNvSpPr>
      </xdr:nvSpPr>
      <xdr:spPr bwMode="auto">
        <a:xfrm>
          <a:off x="237172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317500</xdr:colOff>
      <xdr:row>0</xdr:row>
      <xdr:rowOff>0</xdr:rowOff>
    </xdr:from>
    <xdr:to>
      <xdr:col>47</xdr:col>
      <xdr:colOff>1598</xdr:colOff>
      <xdr:row>0</xdr:row>
      <xdr:rowOff>0</xdr:rowOff>
    </xdr:to>
    <xdr:sp>
      <xdr:nvSpPr>
        <xdr:cNvPr id="3083" name="Text Box 11"/>
        <xdr:cNvSpPr txBox="1">
          <a:spLocks noChangeArrowheads="1"/>
        </xdr:cNvSpPr>
      </xdr:nvSpPr>
      <xdr:spPr bwMode="auto">
        <a:xfrm>
          <a:off x="237363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5987</xdr:colOff>
      <xdr:row>0</xdr:row>
      <xdr:rowOff>0</xdr:rowOff>
    </xdr:to>
    <xdr:sp>
      <xdr:nvSpPr>
        <xdr:cNvPr id="3084" name="Text Box 12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>
      <xdr:nvSpPr>
        <xdr:cNvPr id="3085" name="Text Box 13"/>
        <xdr:cNvSpPr txBox="1">
          <a:spLocks noChangeArrowheads="1"/>
        </xdr:cNvSpPr>
      </xdr:nvSpPr>
      <xdr:spPr bwMode="auto">
        <a:xfrm>
          <a:off x="25936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3086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3087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21</xdr:col>
      <xdr:colOff>380562</xdr:colOff>
      <xdr:row>0</xdr:row>
      <xdr:rowOff>0</xdr:rowOff>
    </xdr:to>
    <xdr:sp>
      <xdr:nvSpPr>
        <xdr:cNvPr id="3088" name="Text Box 16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3089" name="Text Box 1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3090" name="Text Box 18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3091" name="Text Box 19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3092" name="Text Box 20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3093" name="Text Box 21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161924</xdr:colOff>
      <xdr:row>0</xdr:row>
      <xdr:rowOff>0</xdr:rowOff>
    </xdr:from>
    <xdr:to>
      <xdr:col>43</xdr:col>
      <xdr:colOff>11067</xdr:colOff>
      <xdr:row>0</xdr:row>
      <xdr:rowOff>0</xdr:rowOff>
    </xdr:to>
    <xdr:sp>
      <xdr:nvSpPr>
        <xdr:cNvPr id="3094" name="Text Box 22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295274</xdr:colOff>
      <xdr:row>0</xdr:row>
      <xdr:rowOff>0</xdr:rowOff>
    </xdr:from>
    <xdr:to>
      <xdr:col>43</xdr:col>
      <xdr:colOff>2931</xdr:colOff>
      <xdr:row>0</xdr:row>
      <xdr:rowOff>0</xdr:rowOff>
    </xdr:to>
    <xdr:sp>
      <xdr:nvSpPr>
        <xdr:cNvPr id="3095" name="Text Box 23"/>
        <xdr:cNvSpPr txBox="1">
          <a:spLocks noChangeArrowheads="1"/>
        </xdr:cNvSpPr>
      </xdr:nvSpPr>
      <xdr:spPr bwMode="auto">
        <a:xfrm>
          <a:off x="217170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161924</xdr:colOff>
      <xdr:row>0</xdr:row>
      <xdr:rowOff>0</xdr:rowOff>
    </xdr:from>
    <xdr:to>
      <xdr:col>45</xdr:col>
      <xdr:colOff>473075</xdr:colOff>
      <xdr:row>0</xdr:row>
      <xdr:rowOff>0</xdr:rowOff>
    </xdr:to>
    <xdr:sp>
      <xdr:nvSpPr>
        <xdr:cNvPr id="3096" name="Text Box 24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295274</xdr:colOff>
      <xdr:row>0</xdr:row>
      <xdr:rowOff>0</xdr:rowOff>
    </xdr:from>
    <xdr:to>
      <xdr:col>45</xdr:col>
      <xdr:colOff>474095</xdr:colOff>
      <xdr:row>0</xdr:row>
      <xdr:rowOff>0</xdr:rowOff>
    </xdr:to>
    <xdr:sp>
      <xdr:nvSpPr>
        <xdr:cNvPr id="3097" name="Text Box 25"/>
        <xdr:cNvSpPr txBox="1">
          <a:spLocks noChangeArrowheads="1"/>
        </xdr:cNvSpPr>
      </xdr:nvSpPr>
      <xdr:spPr bwMode="auto">
        <a:xfrm>
          <a:off x="232600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3098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3099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21</xdr:col>
      <xdr:colOff>380562</xdr:colOff>
      <xdr:row>0</xdr:row>
      <xdr:rowOff>0</xdr:rowOff>
    </xdr:to>
    <xdr:sp>
      <xdr:nvSpPr>
        <xdr:cNvPr id="3100" name="Text Box 2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3101" name="Text Box 2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3102" name="Text Box 30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3103" name="Text Box 31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08" name="Text Box 36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09" name="Text Box 37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10" name="Text Box 38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11" name="Text Box 39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12" name="Text Box 40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13" name="Text Box 41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14" name="Text Box 42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15" name="Text Box 43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16" name="Text Box 44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17" name="Text Box 45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18" name="Text Box 46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19" name="Text Box 47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20" name="Text Box 48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21" name="Text Box 49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22" name="Text Box 50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23" name="Text Box 51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24" name="Text Box 52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25" name="Text Box 53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26" name="Text Box 54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27" name="Text Box 55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28" name="Text Box 56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29" name="Text Box 57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30" name="Text Box 58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31" name="Text Box 59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32" name="Text Box 60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33" name="Text Box 61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34" name="Text Box 62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35" name="Text Box 63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3136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3137" name="Text Box 65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0</xdr:colOff>
      <xdr:row>0</xdr:row>
      <xdr:rowOff>0</xdr:rowOff>
    </xdr:to>
    <xdr:sp>
      <xdr:nvSpPr>
        <xdr:cNvPr id="3138" name="Text Box 66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133350</xdr:colOff>
      <xdr:row>0</xdr:row>
      <xdr:rowOff>0</xdr:rowOff>
    </xdr:from>
    <xdr:to>
      <xdr:col>46</xdr:col>
      <xdr:colOff>539024</xdr:colOff>
      <xdr:row>0</xdr:row>
      <xdr:rowOff>0</xdr:rowOff>
    </xdr:to>
    <xdr:sp>
      <xdr:nvSpPr>
        <xdr:cNvPr id="3139" name="Text Box 67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5987</xdr:colOff>
      <xdr:row>0</xdr:row>
      <xdr:rowOff>0</xdr:rowOff>
    </xdr:to>
    <xdr:sp>
      <xdr:nvSpPr>
        <xdr:cNvPr id="3140" name="Text Box 68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>
      <xdr:nvSpPr>
        <xdr:cNvPr id="3141" name="Text Box 69"/>
        <xdr:cNvSpPr txBox="1">
          <a:spLocks noChangeArrowheads="1"/>
        </xdr:cNvSpPr>
      </xdr:nvSpPr>
      <xdr:spPr bwMode="auto">
        <a:xfrm>
          <a:off x="25936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0</xdr:colOff>
      <xdr:row>0</xdr:row>
      <xdr:rowOff>0</xdr:rowOff>
    </xdr:to>
    <xdr:sp>
      <xdr:nvSpPr>
        <xdr:cNvPr id="3142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21</xdr:col>
      <xdr:colOff>380562</xdr:colOff>
      <xdr:row>0</xdr:row>
      <xdr:rowOff>0</xdr:rowOff>
    </xdr:to>
    <xdr:sp>
      <xdr:nvSpPr>
        <xdr:cNvPr id="3144" name="Text Box 72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>
      <xdr:nvSpPr>
        <xdr:cNvPr id="3145" name="Text Box 7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3146" name="Text Box 74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3147" name="Text Box 75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69</xdr:row>
      <xdr:rowOff>0</xdr:rowOff>
    </xdr:from>
    <xdr:to>
      <xdr:col>1</xdr:col>
      <xdr:colOff>0</xdr:colOff>
      <xdr:row>69</xdr:row>
      <xdr:rowOff>0</xdr:rowOff>
    </xdr:to>
    <xdr:sp>
      <xdr:nvSpPr>
        <xdr:cNvPr id="3148" name="Text Box 76"/>
        <xdr:cNvSpPr txBox="1">
          <a:spLocks noChangeArrowheads="1"/>
        </xdr:cNvSpPr>
      </xdr:nvSpPr>
      <xdr:spPr bwMode="auto">
        <a:xfrm>
          <a:off x="66675" y="81629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69</xdr:row>
      <xdr:rowOff>0</xdr:rowOff>
    </xdr:from>
    <xdr:to>
      <xdr:col>1</xdr:col>
      <xdr:colOff>0</xdr:colOff>
      <xdr:row>69</xdr:row>
      <xdr:rowOff>0</xdr:rowOff>
    </xdr:to>
    <xdr:sp>
      <xdr:nvSpPr>
        <xdr:cNvPr id="3149" name="Text Box 77"/>
        <xdr:cNvSpPr txBox="1">
          <a:spLocks noChangeArrowheads="1"/>
        </xdr:cNvSpPr>
      </xdr:nvSpPr>
      <xdr:spPr bwMode="auto">
        <a:xfrm>
          <a:off x="66675" y="81629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69</xdr:row>
      <xdr:rowOff>0</xdr:rowOff>
    </xdr:from>
    <xdr:to>
      <xdr:col>21</xdr:col>
      <xdr:colOff>380562</xdr:colOff>
      <xdr:row>69</xdr:row>
      <xdr:rowOff>0</xdr:rowOff>
    </xdr:to>
    <xdr:sp>
      <xdr:nvSpPr>
        <xdr:cNvPr id="3150" name="Text Box 78"/>
        <xdr:cNvSpPr txBox="1">
          <a:spLocks noChangeArrowheads="1"/>
        </xdr:cNvSpPr>
      </xdr:nvSpPr>
      <xdr:spPr bwMode="auto">
        <a:xfrm>
          <a:off x="10372725" y="81629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69</xdr:row>
      <xdr:rowOff>0</xdr:rowOff>
    </xdr:from>
    <xdr:to>
      <xdr:col>21</xdr:col>
      <xdr:colOff>377428</xdr:colOff>
      <xdr:row>69</xdr:row>
      <xdr:rowOff>0</xdr:rowOff>
    </xdr:to>
    <xdr:sp>
      <xdr:nvSpPr>
        <xdr:cNvPr id="3151" name="Text Box 79"/>
        <xdr:cNvSpPr txBox="1">
          <a:spLocks noChangeArrowheads="1"/>
        </xdr:cNvSpPr>
      </xdr:nvSpPr>
      <xdr:spPr bwMode="auto">
        <a:xfrm>
          <a:off x="10439400" y="81629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54" name="Text Box 82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56" name="Text Box 84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57" name="Text Box 85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58" name="Text Box 86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59" name="Text Box 87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60" name="Text Box 88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61" name="Text Box 89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62" name="Text Box 90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63" name="Text Box 91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64" name="Text Box 92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65" name="Text Box 93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66" name="Text Box 94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67" name="Text Box 95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71</xdr:row>
      <xdr:rowOff>4884</xdr:rowOff>
    </xdr:from>
    <xdr:to>
      <xdr:col>1</xdr:col>
      <xdr:colOff>0</xdr:colOff>
      <xdr:row>71</xdr:row>
      <xdr:rowOff>4884</xdr:rowOff>
    </xdr:to>
    <xdr:sp>
      <xdr:nvSpPr>
        <xdr:cNvPr id="3168" name="Text Box 96"/>
        <xdr:cNvSpPr txBox="1">
          <a:spLocks noChangeArrowheads="1"/>
        </xdr:cNvSpPr>
      </xdr:nvSpPr>
      <xdr:spPr bwMode="auto">
        <a:xfrm>
          <a:off x="66675" y="84867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71</xdr:row>
      <xdr:rowOff>4884</xdr:rowOff>
    </xdr:from>
    <xdr:to>
      <xdr:col>1</xdr:col>
      <xdr:colOff>0</xdr:colOff>
      <xdr:row>71</xdr:row>
      <xdr:rowOff>4884</xdr:rowOff>
    </xdr:to>
    <xdr:sp>
      <xdr:nvSpPr>
        <xdr:cNvPr id="3169" name="Text Box 97"/>
        <xdr:cNvSpPr txBox="1">
          <a:spLocks noChangeArrowheads="1"/>
        </xdr:cNvSpPr>
      </xdr:nvSpPr>
      <xdr:spPr bwMode="auto">
        <a:xfrm>
          <a:off x="66675" y="84867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74" name="Text Box 102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75" name="Text Box 103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76" name="Text Box 104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77" name="Text Box 105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78" name="Text Box 106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79" name="Text Box 107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80" name="Text Box 108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81" name="Text Box 109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82" name="Text Box 110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>
      <xdr:nvSpPr>
        <xdr:cNvPr id="3183" name="Text Box 111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84" name="Text Box 112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85" name="Text Box 113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86" name="Text Box 114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87" name="Text Box 115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0</xdr:colOff>
      <xdr:row>114</xdr:row>
      <xdr:rowOff>0</xdr:rowOff>
    </xdr:to>
    <xdr:sp>
      <xdr:nvSpPr>
        <xdr:cNvPr id="3188" name="Text Box 116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>
      <xdr:nvSpPr>
        <xdr:cNvPr id="3189" name="Text Box 117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21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1259</xdr:colOff>
      <xdr:row>0</xdr:row>
      <xdr:rowOff>0</xdr:rowOff>
    </xdr:to>
    <xdr:sp>
      <xdr:nvSpPr>
        <xdr:cNvPr id="5122" name="Text Box 2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1259</xdr:colOff>
      <xdr:row>0</xdr:row>
      <xdr:rowOff>0</xdr:rowOff>
    </xdr:to>
    <xdr:sp>
      <xdr:nvSpPr>
        <xdr:cNvPr id="5123" name="Text Box 3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5124" name="Text Box 4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3209</xdr:colOff>
      <xdr:row>0</xdr:row>
      <xdr:rowOff>0</xdr:rowOff>
    </xdr:to>
    <xdr:sp>
      <xdr:nvSpPr>
        <xdr:cNvPr id="5125" name="Text Box 5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50</xdr:col>
      <xdr:colOff>4673</xdr:colOff>
      <xdr:row>0</xdr:row>
      <xdr:rowOff>0</xdr:rowOff>
    </xdr:to>
    <xdr:sp>
      <xdr:nvSpPr>
        <xdr:cNvPr id="5126" name="Text Box 6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27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1259</xdr:colOff>
      <xdr:row>0</xdr:row>
      <xdr:rowOff>0</xdr:rowOff>
    </xdr:to>
    <xdr:sp>
      <xdr:nvSpPr>
        <xdr:cNvPr id="5128" name="Text Box 8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1259</xdr:colOff>
      <xdr:row>0</xdr:row>
      <xdr:rowOff>0</xdr:rowOff>
    </xdr:to>
    <xdr:sp>
      <xdr:nvSpPr>
        <xdr:cNvPr id="5129" name="Text Box 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273050</xdr:colOff>
      <xdr:row>0</xdr:row>
      <xdr:rowOff>0</xdr:rowOff>
    </xdr:from>
    <xdr:to>
      <xdr:col>47</xdr:col>
      <xdr:colOff>82</xdr:colOff>
      <xdr:row>0</xdr:row>
      <xdr:rowOff>0</xdr:rowOff>
    </xdr:to>
    <xdr:sp>
      <xdr:nvSpPr>
        <xdr:cNvPr id="5130" name="Text Box 10"/>
        <xdr:cNvSpPr txBox="1">
          <a:spLocks noChangeArrowheads="1"/>
        </xdr:cNvSpPr>
      </xdr:nvSpPr>
      <xdr:spPr bwMode="auto">
        <a:xfrm>
          <a:off x="23650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317500</xdr:colOff>
      <xdr:row>0</xdr:row>
      <xdr:rowOff>0</xdr:rowOff>
    </xdr:from>
    <xdr:to>
      <xdr:col>46</xdr:col>
      <xdr:colOff>543859</xdr:colOff>
      <xdr:row>0</xdr:row>
      <xdr:rowOff>0</xdr:rowOff>
    </xdr:to>
    <xdr:sp>
      <xdr:nvSpPr>
        <xdr:cNvPr id="5131" name="Text Box 11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3209</xdr:colOff>
      <xdr:row>0</xdr:row>
      <xdr:rowOff>0</xdr:rowOff>
    </xdr:to>
    <xdr:sp>
      <xdr:nvSpPr>
        <xdr:cNvPr id="5132" name="Text Box 1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50</xdr:col>
      <xdr:colOff>4673</xdr:colOff>
      <xdr:row>0</xdr:row>
      <xdr:rowOff>0</xdr:rowOff>
    </xdr:to>
    <xdr:sp>
      <xdr:nvSpPr>
        <xdr:cNvPr id="5133" name="Text Box 1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34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35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136" name="Text Box 1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137" name="Text Box 1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5138" name="Text Box 1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5139" name="Text Box 1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5140" name="Text Box 2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5141" name="Text Box 2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133350</xdr:colOff>
      <xdr:row>0</xdr:row>
      <xdr:rowOff>0</xdr:rowOff>
    </xdr:from>
    <xdr:to>
      <xdr:col>43</xdr:col>
      <xdr:colOff>657</xdr:colOff>
      <xdr:row>0</xdr:row>
      <xdr:rowOff>0</xdr:rowOff>
    </xdr:to>
    <xdr:sp>
      <xdr:nvSpPr>
        <xdr:cNvPr id="5142" name="Text Box 22"/>
        <xdr:cNvSpPr txBox="1">
          <a:spLocks noChangeArrowheads="1"/>
        </xdr:cNvSpPr>
      </xdr:nvSpPr>
      <xdr:spPr bwMode="auto">
        <a:xfrm>
          <a:off x="215836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42</xdr:col>
      <xdr:colOff>295274</xdr:colOff>
      <xdr:row>0</xdr:row>
      <xdr:rowOff>0</xdr:rowOff>
    </xdr:from>
    <xdr:to>
      <xdr:col>43</xdr:col>
      <xdr:colOff>6015</xdr:colOff>
      <xdr:row>0</xdr:row>
      <xdr:rowOff>0</xdr:rowOff>
    </xdr:to>
    <xdr:sp>
      <xdr:nvSpPr>
        <xdr:cNvPr id="5143" name="Text Box 23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133350</xdr:colOff>
      <xdr:row>0</xdr:row>
      <xdr:rowOff>0</xdr:rowOff>
    </xdr:from>
    <xdr:to>
      <xdr:col>45</xdr:col>
      <xdr:colOff>476250</xdr:colOff>
      <xdr:row>0</xdr:row>
      <xdr:rowOff>0</xdr:rowOff>
    </xdr:to>
    <xdr:sp>
      <xdr:nvSpPr>
        <xdr:cNvPr id="5144" name="Text Box 24"/>
        <xdr:cNvSpPr txBox="1">
          <a:spLocks noChangeArrowheads="1"/>
        </xdr:cNvSpPr>
      </xdr:nvSpPr>
      <xdr:spPr bwMode="auto">
        <a:xfrm>
          <a:off x="231267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45</xdr:col>
      <xdr:colOff>295274</xdr:colOff>
      <xdr:row>0</xdr:row>
      <xdr:rowOff>0</xdr:rowOff>
    </xdr:from>
    <xdr:to>
      <xdr:col>46</xdr:col>
      <xdr:colOff>1185</xdr:colOff>
      <xdr:row>0</xdr:row>
      <xdr:rowOff>0</xdr:rowOff>
    </xdr:to>
    <xdr:sp>
      <xdr:nvSpPr>
        <xdr:cNvPr id="5145" name="Text Box 25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46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47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148" name="Text Box 2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149" name="Text Box 2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5150" name="Text Box 3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5151" name="Text Box 3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52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53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154" name="Text Box 3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155" name="Text Box 3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56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57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158" name="Text Box 3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159" name="Text Box 3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60" name="Text Box 4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61" name="Text Box 4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162" name="Text Box 4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163" name="Text Box 4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68" name="Text Box 4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69" name="Text Box 4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170" name="Text Box 5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171" name="Text Box 51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180" name="Text Box 60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181" name="Text Box 61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182" name="Text Box 62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183" name="Text Box 63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84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1259</xdr:colOff>
      <xdr:row>0</xdr:row>
      <xdr:rowOff>0</xdr:rowOff>
    </xdr:to>
    <xdr:sp>
      <xdr:nvSpPr>
        <xdr:cNvPr id="5185" name="Text Box 65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25</xdr:col>
      <xdr:colOff>161924</xdr:colOff>
      <xdr:row>0</xdr:row>
      <xdr:rowOff>0</xdr:rowOff>
    </xdr:from>
    <xdr:to>
      <xdr:col>26</xdr:col>
      <xdr:colOff>1259</xdr:colOff>
      <xdr:row>0</xdr:row>
      <xdr:rowOff>0</xdr:rowOff>
    </xdr:to>
    <xdr:sp>
      <xdr:nvSpPr>
        <xdr:cNvPr id="5186" name="Text Box 66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46</xdr:col>
      <xdr:colOff>161924</xdr:colOff>
      <xdr:row>0</xdr:row>
      <xdr:rowOff>0</xdr:rowOff>
    </xdr:from>
    <xdr:to>
      <xdr:col>46</xdr:col>
      <xdr:colOff>539077</xdr:colOff>
      <xdr:row>0</xdr:row>
      <xdr:rowOff>0</xdr:rowOff>
    </xdr:to>
    <xdr:sp>
      <xdr:nvSpPr>
        <xdr:cNvPr id="5187" name="Text Box 67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161924</xdr:colOff>
      <xdr:row>0</xdr:row>
      <xdr:rowOff>0</xdr:rowOff>
    </xdr:from>
    <xdr:to>
      <xdr:col>50</xdr:col>
      <xdr:colOff>3209</xdr:colOff>
      <xdr:row>0</xdr:row>
      <xdr:rowOff>0</xdr:rowOff>
    </xdr:to>
    <xdr:sp>
      <xdr:nvSpPr>
        <xdr:cNvPr id="5188" name="Text Box 68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49</xdr:col>
      <xdr:colOff>317500</xdr:colOff>
      <xdr:row>0</xdr:row>
      <xdr:rowOff>0</xdr:rowOff>
    </xdr:from>
    <xdr:to>
      <xdr:col>50</xdr:col>
      <xdr:colOff>4673</xdr:colOff>
      <xdr:row>0</xdr:row>
      <xdr:rowOff>0</xdr:rowOff>
    </xdr:to>
    <xdr:sp>
      <xdr:nvSpPr>
        <xdr:cNvPr id="5189" name="Text Box 69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90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91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192" name="Text Box 7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193" name="Text Box 7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5194" name="Text Box 74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>
      <xdr:nvSpPr>
        <xdr:cNvPr id="5195" name="Text Box 75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96" name="Text Box 7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197" name="Text Box 7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198" name="Text Box 7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199" name="Text Box 7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200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201" name="Text Box 8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202" name="Text Box 8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203" name="Text Box 8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06" name="Text Box 86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08" name="Text Box 88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09" name="Text Box 89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10" name="Text Box 90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211" name="Text Box 91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12" name="Text Box 92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13" name="Text Box 93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14" name="Text Box 94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215" name="Text Box 95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216" name="Text Box 9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0</xdr:row>
      <xdr:rowOff>0</xdr:rowOff>
    </xdr:from>
    <xdr:to>
      <xdr:col>1</xdr:col>
      <xdr:colOff>1259</xdr:colOff>
      <xdr:row>0</xdr:row>
      <xdr:rowOff>0</xdr:rowOff>
    </xdr:to>
    <xdr:sp>
      <xdr:nvSpPr>
        <xdr:cNvPr id="5217" name="Text Box 9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>
      <xdr:nvSpPr>
        <xdr:cNvPr id="5218" name="Text Box 9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0</xdr:row>
      <xdr:rowOff>0</xdr:rowOff>
    </xdr:from>
    <xdr:to>
      <xdr:col>21</xdr:col>
      <xdr:colOff>378098</xdr:colOff>
      <xdr:row>0</xdr:row>
      <xdr:rowOff>0</xdr:rowOff>
    </xdr:to>
    <xdr:sp>
      <xdr:nvSpPr>
        <xdr:cNvPr id="5219" name="Text Box 9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34" name="Text Box 114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35" name="Text Box 115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236" name="Text Box 116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37" name="Text Box 117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38" name="Text Box 118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39" name="Text Box 119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240" name="Text Box 120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48" name="Text Box 128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49" name="Text Box 129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250" name="Text Box 130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51" name="Text Box 131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52" name="Text Box 132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53" name="Text Box 133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254" name="Text Box 134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1259</xdr:colOff>
      <xdr:row>114</xdr:row>
      <xdr:rowOff>0</xdr:rowOff>
    </xdr:to>
    <xdr:sp>
      <xdr:nvSpPr>
        <xdr:cNvPr id="5258" name="Text Box 138"/>
        <xdr:cNvSpPr txBox="1">
          <a:spLocks noChangeArrowheads="1"/>
        </xdr:cNvSpPr>
      </xdr:nvSpPr>
      <xdr:spPr bwMode="auto">
        <a:xfrm>
          <a:off x="66675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1259</xdr:colOff>
      <xdr:row>114</xdr:row>
      <xdr:rowOff>0</xdr:rowOff>
    </xdr:to>
    <xdr:sp>
      <xdr:nvSpPr>
        <xdr:cNvPr id="5259" name="Text Box 139"/>
        <xdr:cNvSpPr txBox="1">
          <a:spLocks noChangeArrowheads="1"/>
        </xdr:cNvSpPr>
      </xdr:nvSpPr>
      <xdr:spPr bwMode="auto">
        <a:xfrm>
          <a:off x="66675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22</xdr:col>
      <xdr:colOff>884</xdr:colOff>
      <xdr:row>114</xdr:row>
      <xdr:rowOff>0</xdr:rowOff>
    </xdr:to>
    <xdr:sp>
      <xdr:nvSpPr>
        <xdr:cNvPr id="5260" name="Text Box 140"/>
        <xdr:cNvSpPr txBox="1">
          <a:spLocks noChangeArrowheads="1"/>
        </xdr:cNvSpPr>
      </xdr:nvSpPr>
      <xdr:spPr bwMode="auto">
        <a:xfrm>
          <a:off x="10439400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114</xdr:row>
      <xdr:rowOff>0</xdr:rowOff>
    </xdr:from>
    <xdr:to>
      <xdr:col>21</xdr:col>
      <xdr:colOff>378098</xdr:colOff>
      <xdr:row>114</xdr:row>
      <xdr:rowOff>0</xdr:rowOff>
    </xdr:to>
    <xdr:sp>
      <xdr:nvSpPr>
        <xdr:cNvPr id="5261" name="Text Box 141"/>
        <xdr:cNvSpPr txBox="1">
          <a:spLocks noChangeArrowheads="1"/>
        </xdr:cNvSpPr>
      </xdr:nvSpPr>
      <xdr:spPr bwMode="auto">
        <a:xfrm>
          <a:off x="10506075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157655</xdr:rowOff>
    </xdr:from>
    <xdr:to>
      <xdr:col>1</xdr:col>
      <xdr:colOff>1259</xdr:colOff>
      <xdr:row>115</xdr:row>
      <xdr:rowOff>157655</xdr:rowOff>
    </xdr:to>
    <xdr:sp>
      <xdr:nvSpPr>
        <xdr:cNvPr id="5262" name="Text Box 142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>
      <xdr:nvSpPr>
        <xdr:cNvPr id="5263" name="Text Box 143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157655</xdr:rowOff>
    </xdr:from>
    <xdr:to>
      <xdr:col>1</xdr:col>
      <xdr:colOff>1259</xdr:colOff>
      <xdr:row>115</xdr:row>
      <xdr:rowOff>157655</xdr:rowOff>
    </xdr:to>
    <xdr:sp>
      <xdr:nvSpPr>
        <xdr:cNvPr id="5264" name="Text Box 144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157655</xdr:rowOff>
    </xdr:from>
    <xdr:to>
      <xdr:col>1</xdr:col>
      <xdr:colOff>1259</xdr:colOff>
      <xdr:row>115</xdr:row>
      <xdr:rowOff>157655</xdr:rowOff>
    </xdr:to>
    <xdr:sp>
      <xdr:nvSpPr>
        <xdr:cNvPr id="5265" name="Text Box 145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>
      <xdr:nvSpPr>
        <xdr:cNvPr id="5266" name="Text Box 146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157655</xdr:rowOff>
    </xdr:from>
    <xdr:to>
      <xdr:col>21</xdr:col>
      <xdr:colOff>378098</xdr:colOff>
      <xdr:row>115</xdr:row>
      <xdr:rowOff>157655</xdr:rowOff>
    </xdr:to>
    <xdr:sp>
      <xdr:nvSpPr>
        <xdr:cNvPr id="5267" name="Text Box 147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68" name="Text Box 148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69" name="Text Box 149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70" name="Text Box 150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71" name="Text Box 151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72" name="Text Box 152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273" name="Text Box 153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74" name="Text Box 154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75" name="Text Box 155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0</xdr:rowOff>
    </xdr:from>
    <xdr:to>
      <xdr:col>21</xdr:col>
      <xdr:colOff>378098</xdr:colOff>
      <xdr:row>115</xdr:row>
      <xdr:rowOff>0</xdr:rowOff>
    </xdr:to>
    <xdr:sp>
      <xdr:nvSpPr>
        <xdr:cNvPr id="5276" name="Text Box 156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157655</xdr:rowOff>
    </xdr:from>
    <xdr:to>
      <xdr:col>1</xdr:col>
      <xdr:colOff>1259</xdr:colOff>
      <xdr:row>115</xdr:row>
      <xdr:rowOff>157655</xdr:rowOff>
    </xdr:to>
    <xdr:sp>
      <xdr:nvSpPr>
        <xdr:cNvPr id="5277" name="Text Box 157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>
      <xdr:nvSpPr>
        <xdr:cNvPr id="5278" name="Text Box 158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157655</xdr:rowOff>
    </xdr:from>
    <xdr:to>
      <xdr:col>21</xdr:col>
      <xdr:colOff>378098</xdr:colOff>
      <xdr:row>115</xdr:row>
      <xdr:rowOff>157655</xdr:rowOff>
    </xdr:to>
    <xdr:sp>
      <xdr:nvSpPr>
        <xdr:cNvPr id="5279" name="Text Box 159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157655</xdr:rowOff>
    </xdr:from>
    <xdr:to>
      <xdr:col>1</xdr:col>
      <xdr:colOff>1259</xdr:colOff>
      <xdr:row>115</xdr:row>
      <xdr:rowOff>157655</xdr:rowOff>
    </xdr:to>
    <xdr:sp>
      <xdr:nvSpPr>
        <xdr:cNvPr id="5280" name="Text Box 160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>
      <xdr:nvSpPr>
        <xdr:cNvPr id="5281" name="Text Box 161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157655</xdr:rowOff>
    </xdr:from>
    <xdr:to>
      <xdr:col>21</xdr:col>
      <xdr:colOff>378098</xdr:colOff>
      <xdr:row>115</xdr:row>
      <xdr:rowOff>157655</xdr:rowOff>
    </xdr:to>
    <xdr:sp>
      <xdr:nvSpPr>
        <xdr:cNvPr id="5282" name="Text Box 162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157655</xdr:rowOff>
    </xdr:from>
    <xdr:to>
      <xdr:col>1</xdr:col>
      <xdr:colOff>1259</xdr:colOff>
      <xdr:row>115</xdr:row>
      <xdr:rowOff>157655</xdr:rowOff>
    </xdr:to>
    <xdr:sp>
      <xdr:nvSpPr>
        <xdr:cNvPr id="5285" name="Text Box 165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>
      <xdr:nvSpPr>
        <xdr:cNvPr id="5286" name="Text Box 166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157655</xdr:rowOff>
    </xdr:from>
    <xdr:to>
      <xdr:col>21</xdr:col>
      <xdr:colOff>378098</xdr:colOff>
      <xdr:row>115</xdr:row>
      <xdr:rowOff>157655</xdr:rowOff>
    </xdr:to>
    <xdr:sp>
      <xdr:nvSpPr>
        <xdr:cNvPr id="5287" name="Text Box 167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114</xdr:row>
      <xdr:rowOff>0</xdr:rowOff>
    </xdr:from>
    <xdr:to>
      <xdr:col>1</xdr:col>
      <xdr:colOff>1259</xdr:colOff>
      <xdr:row>114</xdr:row>
      <xdr:rowOff>0</xdr:rowOff>
    </xdr:to>
    <xdr:sp>
      <xdr:nvSpPr>
        <xdr:cNvPr id="5288" name="Text Box 168"/>
        <xdr:cNvSpPr txBox="1">
          <a:spLocks noChangeArrowheads="1"/>
        </xdr:cNvSpPr>
      </xdr:nvSpPr>
      <xdr:spPr bwMode="auto">
        <a:xfrm>
          <a:off x="66675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114</xdr:row>
      <xdr:rowOff>0</xdr:rowOff>
    </xdr:from>
    <xdr:to>
      <xdr:col>22</xdr:col>
      <xdr:colOff>884</xdr:colOff>
      <xdr:row>114</xdr:row>
      <xdr:rowOff>0</xdr:rowOff>
    </xdr:to>
    <xdr:sp>
      <xdr:nvSpPr>
        <xdr:cNvPr id="5289" name="Text Box 169"/>
        <xdr:cNvSpPr txBox="1">
          <a:spLocks noChangeArrowheads="1"/>
        </xdr:cNvSpPr>
      </xdr:nvSpPr>
      <xdr:spPr bwMode="auto">
        <a:xfrm>
          <a:off x="10439400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157655</xdr:rowOff>
    </xdr:from>
    <xdr:to>
      <xdr:col>1</xdr:col>
      <xdr:colOff>1259</xdr:colOff>
      <xdr:row>115</xdr:row>
      <xdr:rowOff>157655</xdr:rowOff>
    </xdr:to>
    <xdr:sp>
      <xdr:nvSpPr>
        <xdr:cNvPr id="5292" name="Text Box 172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>
      <xdr:nvSpPr>
        <xdr:cNvPr id="5293" name="Text Box 173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307975</xdr:colOff>
      <xdr:row>115</xdr:row>
      <xdr:rowOff>157655</xdr:rowOff>
    </xdr:from>
    <xdr:to>
      <xdr:col>21</xdr:col>
      <xdr:colOff>378098</xdr:colOff>
      <xdr:row>115</xdr:row>
      <xdr:rowOff>157655</xdr:rowOff>
    </xdr:to>
    <xdr:sp>
      <xdr:nvSpPr>
        <xdr:cNvPr id="5294" name="Text Box 174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115</xdr:row>
      <xdr:rowOff>0</xdr:rowOff>
    </xdr:from>
    <xdr:to>
      <xdr:col>1</xdr:col>
      <xdr:colOff>1259</xdr:colOff>
      <xdr:row>115</xdr:row>
      <xdr:rowOff>0</xdr:rowOff>
    </xdr:to>
    <xdr:sp>
      <xdr:nvSpPr>
        <xdr:cNvPr id="5295" name="Text Box 175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>
      <xdr:nvSpPr>
        <xdr:cNvPr id="5296" name="Text Box 176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4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8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4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8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4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8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2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6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4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8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2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6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4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8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2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6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4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8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2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6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4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8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2" name="Text Box 130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0</xdr:col>
      <xdr:colOff>161924</xdr:colOff>
      <xdr:row>113</xdr:row>
      <xdr:rowOff>0</xdr:rowOff>
    </xdr:from>
    <xdr:to>
      <xdr:col>1</xdr:col>
      <xdr:colOff>2041</xdr:colOff>
      <xdr:row>113</xdr:row>
      <xdr:rowOff>0</xdr:rowOff>
    </xdr:to>
    <xdr:sp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161924</xdr:colOff>
      <xdr:row>113</xdr:row>
      <xdr:rowOff>0</xdr:rowOff>
    </xdr:from>
    <xdr:to>
      <xdr:col>22</xdr:col>
      <xdr:colOff>2041</xdr:colOff>
      <xdr:row>113</xdr:row>
      <xdr:rowOff>0</xdr:rowOff>
    </xdr:to>
    <xdr:sp>
      <xdr:nvSpPr>
        <xdr:cNvPr id="16" name="Text Box 157"/>
        <xdr:cNvSpPr txBox="1">
          <a:spLocks noChangeArrowheads="1"/>
        </xdr:cNvSpPr>
      </xdr:nvSpPr>
      <xdr:spPr bwMode="auto">
        <a:xfrm>
          <a:off x="11020424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 editAs="twoCell"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  <a:endParaRPr/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/Users/a.trost/AppData/Local/Microsoft/Windows/INetCache/Content.Outlook/AE9WP1DI/&#1050;&#1086;&#1085;&#1090;&#1086;&#1083;&#1100;&#1085;&#1099;&#1081;%20&#1076;&#1077;&#1085;&#1100;%20&#1088;&#1072;&#1079;&#1073;&#1080;&#1074;&#1082;&#1072;%20&#1086;&#1090;&#1095;&#1077;&#1090;&#1072;%20&#1087;&#1086;%20&#1083;&#1080;&#1089;&#1090;&#1072;&#1084;%20%20&#1040;&#1054;%20&#1044;&#1042;%20&#1056;&#1057;&#1050;%202022&#1075;.xlsx" TargetMode="External"/></Relationships>
</file>

<file path=xl/externalLinks/_rels/externalLink2.xml.rels><?xml version="1.0" encoding="UTF-8" standalone="yes"?><Relationships xmlns="http://schemas.openxmlformats.org/package/2006/relationships"><Relationship  Id="rId1" Type="http://schemas.openxmlformats.org/officeDocument/2006/relationships/externalLinkPath" Target="/P2kServer/ReportsData/Templates/&#1050;&#1086;&#1085;&#1090;&#1086;&#1083;&#1100;&#1085;&#1099;&#1081;%20&#1076;&#1077;&#1085;&#1100;_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лавянка"/>
      <sheetName val="Приморская"/>
      <sheetName val="Краскино"/>
      <sheetName val="Хасанская"/>
      <sheetName val="Троица"/>
      <sheetName val="Безверхово"/>
      <sheetName val="Посьет"/>
      <sheetName val="Барабаш"/>
      <sheetName val="Сводная"/>
      <sheetName val="Данные"/>
      <sheetName val="Абонентские КТП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15.06.22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Славянка"/>
      <sheetName val="Приморская"/>
      <sheetName val="Краскино"/>
      <sheetName val="Хасан"/>
      <sheetName val="Троица"/>
      <sheetName val="Безверхово"/>
      <sheetName val="Посьет"/>
      <sheetName val="Барабаш"/>
      <sheetName val="Сводная"/>
      <sheetName val="Данные"/>
      <sheetName val="Лист1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A7">
            <v>7</v>
          </cell>
        </row>
        <row r="8">
          <cell r="A8">
            <v>9</v>
          </cell>
        </row>
      </sheetData>
      <sheetData sheetId="10"/>
      <sheetData sheetId="11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/>
      <a:lstStyle/>
    </a:lnDef>
  </a:objectDefaults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5.xml"/></Relationships>
</file>

<file path=xl/worksheets/_rels/sheet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6.xml"/></Relationships>
</file>

<file path=xl/worksheets/_rels/sheet7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7.xml"/></Relationships>
</file>

<file path=xl/worksheets/_rels/sheet8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8.xml"/></Relationships>
</file>

<file path=xl/worksheets/_rels/sheet9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9.xml"/></Relationships>
</file>

<file path=xl/worksheets/_rels/sheet10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0.xml"/></Relationships>
</file>

<file path=xl/worksheets/_rels/sheet1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1.xml"/></Relationships>
</file>

<file path=xl/worksheets/_rels/sheet1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2.xml"/></Relationships>
</file>

<file path=xl/worksheets/_rels/sheet1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3.xml"/></Relationships>
</file>

<file path=xl/worksheets/_rels/sheet1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4.xml"/></Relationships>
</file>

<file path=xl/worksheets/_rels/sheet15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7">
    <outlinePr applyStyles="0" summaryBelow="1" summaryRight="1" showOutlineSymbols="1"/>
    <pageSetUpPr autoPageBreaks="1" fitToPage="0"/>
  </sheetPr>
  <sheetViews>
    <sheetView topLeftCell="BP1" zoomScale="115" workbookViewId="0">
      <selection activeCell="CF1" activeCellId="0" sqref="CF1"/>
    </sheetView>
  </sheetViews>
  <sheetFormatPr defaultRowHeight="12.75"/>
  <cols>
    <col customWidth="1" min="1" max="1" style="1" width="8.42578125"/>
    <col customWidth="1" min="2" max="2" style="1" width="10.28515625"/>
    <col customWidth="1" min="3" max="3" style="1" width="9.85546875"/>
    <col customWidth="1" min="4" max="4" style="1" width="10.140625"/>
    <col customWidth="1" min="5" max="5" style="1" width="5.85546875"/>
    <col customWidth="1" min="6" max="7" style="1" width="9.85546875"/>
    <col customWidth="1" min="8" max="9" style="1" width="5.85546875"/>
    <col customWidth="1" min="10" max="11" style="1" width="9.85546875"/>
    <col customWidth="1" min="12" max="13" style="1" width="5.85546875"/>
    <col customWidth="1" min="14" max="15" style="1" width="10"/>
    <col customWidth="1" min="16" max="17" style="1" width="5.85546875"/>
    <col customWidth="1" min="18" max="19" style="1" width="10"/>
    <col customWidth="1" min="20" max="21" style="1" width="5.85546875"/>
    <col customWidth="1" min="22" max="23" style="1" width="10"/>
    <col customWidth="1" min="24" max="25" style="1" width="5.85546875"/>
    <col customWidth="1" min="26" max="26" style="1" width="6.85546875"/>
    <col customWidth="1" min="27" max="28" style="1" width="9.85546875"/>
    <col customWidth="1" min="29" max="30" style="1" width="5.85546875"/>
    <col customWidth="1" min="31" max="32" style="1" width="9.85546875"/>
    <col customWidth="1" min="33" max="34" style="1" width="5.85546875"/>
    <col customWidth="1" min="35" max="36" style="1" width="9.85546875"/>
    <col customWidth="1" min="37" max="38" style="1" width="5.85546875"/>
    <col customWidth="1" min="39" max="40" style="1" width="9.85546875"/>
    <col customWidth="1" min="41" max="42" style="1" width="5.85546875"/>
    <col customWidth="1" min="43" max="44" style="1" width="9.85546875"/>
    <col customWidth="1" min="45" max="46" style="1" width="5.85546875"/>
    <col customWidth="1" min="47" max="48" style="1" width="9.85546875"/>
    <col customWidth="1" min="49" max="50" style="1" width="5.85546875"/>
    <col customWidth="1" min="51" max="51" style="1" width="5.7109375"/>
    <col customWidth="1" min="52" max="53" style="1" width="10.28515625"/>
    <col customWidth="1" min="54" max="54" style="1" width="7.140625"/>
    <col customWidth="1" min="55" max="55" style="1" width="6.42578125"/>
    <col customWidth="1" min="56" max="57" style="1" width="9.85546875"/>
    <col customWidth="1" min="58" max="58" style="1" width="6.85546875"/>
    <col customWidth="1" min="59" max="59" style="1" width="7.28515625"/>
    <col customWidth="1" min="60" max="61" style="1" width="9.85546875"/>
    <col customWidth="1" min="62" max="62" style="1" width="6.42578125"/>
    <col customWidth="1" min="63" max="63" style="1" width="6.140625"/>
    <col customWidth="1" min="64" max="64" style="1" width="8.28515625"/>
    <col customWidth="1" min="65" max="65" style="1" width="7.85546875"/>
    <col customWidth="1" min="66" max="66" style="1" width="7.5703125"/>
    <col customWidth="1" min="67" max="75" style="1" width="8.42578125"/>
    <col min="76" max="16384" style="1" width="9.140625"/>
  </cols>
  <sheetData>
    <row r="1" s="2" customFormat="1">
      <c r="B1" s="2">
        <v>31</v>
      </c>
      <c r="C1" s="2">
        <v>32</v>
      </c>
      <c r="F1" s="2">
        <v>33</v>
      </c>
      <c r="G1" s="2">
        <v>34</v>
      </c>
      <c r="J1" s="2">
        <v>35</v>
      </c>
      <c r="K1" s="2">
        <v>36</v>
      </c>
      <c r="N1" s="2">
        <v>37</v>
      </c>
      <c r="O1" s="2">
        <v>38</v>
      </c>
      <c r="R1" s="2">
        <v>39</v>
      </c>
      <c r="S1" s="2">
        <v>40</v>
      </c>
      <c r="V1" s="2">
        <v>25</v>
      </c>
      <c r="W1" s="2">
        <v>26</v>
      </c>
      <c r="AA1" s="2">
        <v>29</v>
      </c>
      <c r="AB1" s="2">
        <v>30</v>
      </c>
      <c r="AE1" s="2">
        <v>27</v>
      </c>
      <c r="AF1" s="2">
        <v>28</v>
      </c>
      <c r="AI1" s="2">
        <v>21</v>
      </c>
      <c r="AJ1" s="2">
        <v>22</v>
      </c>
      <c r="AM1" s="2">
        <v>23</v>
      </c>
      <c r="AN1" s="2">
        <v>24</v>
      </c>
      <c r="AQ1" s="2">
        <v>41</v>
      </c>
      <c r="AR1" s="2">
        <v>42</v>
      </c>
      <c r="AU1" s="2">
        <v>11</v>
      </c>
      <c r="AV1" s="2">
        <v>12</v>
      </c>
      <c r="AZ1" s="2">
        <v>9</v>
      </c>
      <c r="BA1" s="2">
        <v>10</v>
      </c>
      <c r="BD1" s="2">
        <v>5</v>
      </c>
      <c r="BE1" s="2">
        <v>6</v>
      </c>
      <c r="BH1" s="2">
        <v>19</v>
      </c>
      <c r="BI1" s="2">
        <v>20</v>
      </c>
      <c r="BL1" s="2">
        <v>12</v>
      </c>
      <c r="BM1" s="2">
        <v>12</v>
      </c>
      <c r="BN1" s="2"/>
      <c r="BO1" s="2"/>
      <c r="BP1" s="2">
        <v>91</v>
      </c>
      <c r="BQ1" s="2">
        <v>92</v>
      </c>
      <c r="BR1" s="2"/>
      <c r="BS1" s="2"/>
      <c r="BT1" s="2">
        <v>17</v>
      </c>
      <c r="BU1" s="2">
        <v>18</v>
      </c>
      <c r="BV1" s="2"/>
      <c r="BW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6"/>
      <c r="I2" s="7"/>
      <c r="K2" s="8" t="s">
        <v>1</v>
      </c>
      <c r="L2" s="9"/>
      <c r="M2" s="10"/>
      <c r="N2" s="10"/>
      <c r="Q2" s="3" t="s">
        <v>2</v>
      </c>
      <c r="R2" s="11" t="s">
        <v>3</v>
      </c>
      <c r="S2" s="12"/>
      <c r="T2" s="12"/>
      <c r="U2" s="12"/>
      <c r="V2" s="12"/>
      <c r="W2" s="12"/>
      <c r="X2" s="12"/>
      <c r="Y2" s="12"/>
      <c r="Z2" s="3" t="s">
        <v>0</v>
      </c>
      <c r="AA2" s="3"/>
      <c r="AB2" s="3"/>
      <c r="AC2" s="3"/>
      <c r="AD2" s="3"/>
      <c r="AE2" s="4"/>
      <c r="AF2" s="5" t="str">
        <f>CONCATENATE(TEXT(Данные!$B$1,"ДД ММММ ГГГГ"), "   г.")</f>
        <v xml:space="preserve">18 Декабрь 2024   г.</v>
      </c>
      <c r="AG2" s="4"/>
      <c r="AH2" s="13"/>
      <c r="AJ2" s="8" t="s">
        <v>1</v>
      </c>
      <c r="AK2" s="9"/>
      <c r="AL2" s="10"/>
      <c r="AM2" s="10"/>
      <c r="AP2" s="1" t="s">
        <v>4</v>
      </c>
      <c r="AQ2" s="11" t="s">
        <v>5</v>
      </c>
      <c r="AR2" s="12"/>
      <c r="AS2" s="12"/>
      <c r="AT2" s="12"/>
      <c r="AU2" s="12"/>
      <c r="AV2" s="12"/>
      <c r="AW2" s="12"/>
      <c r="AX2" s="12"/>
      <c r="AY2" s="3" t="s">
        <v>0</v>
      </c>
      <c r="AZ2" s="3"/>
      <c r="BA2" s="3"/>
      <c r="BB2" s="3"/>
      <c r="BC2" s="14"/>
      <c r="BD2" s="15"/>
      <c r="BE2" s="5" t="str">
        <f>CONCATENATE(TEXT(Данные!$B$1,"ДД ММММ ГГГГ"), "   г.")</f>
        <v xml:space="preserve">18 Декабрь 2024   г.</v>
      </c>
      <c r="BF2" s="4"/>
      <c r="BG2" s="4"/>
      <c r="BH2" s="8" t="s">
        <v>6</v>
      </c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1" t="s">
        <v>7</v>
      </c>
      <c r="BY2" s="1"/>
      <c r="BZ2" s="1"/>
    </row>
    <row r="3">
      <c r="F3" s="17" t="s">
        <v>8</v>
      </c>
      <c r="G3" s="17"/>
      <c r="H3" s="17"/>
      <c r="U3" s="18" t="s">
        <v>9</v>
      </c>
      <c r="AE3" s="17" t="s">
        <v>8</v>
      </c>
      <c r="AF3" s="17"/>
      <c r="AG3" s="17"/>
      <c r="AT3" s="18" t="s">
        <v>9</v>
      </c>
      <c r="BB3" s="19" t="s">
        <v>10</v>
      </c>
      <c r="BC3" s="19"/>
      <c r="BD3" s="17"/>
    </row>
    <row r="4" ht="19.5">
      <c r="A4" s="1" t="s">
        <v>11</v>
      </c>
      <c r="B4" s="4"/>
      <c r="C4" s="20" t="s">
        <v>12</v>
      </c>
      <c r="D4" s="4"/>
      <c r="E4" s="4"/>
      <c r="F4" s="4"/>
      <c r="G4" s="4"/>
      <c r="H4" s="4"/>
      <c r="I4" s="4"/>
      <c r="K4" s="3" t="s">
        <v>13</v>
      </c>
      <c r="N4" s="4"/>
      <c r="O4" s="21">
        <v>10</v>
      </c>
      <c r="P4" s="4"/>
      <c r="Q4" s="3" t="s">
        <v>14</v>
      </c>
      <c r="Z4" s="1" t="s">
        <v>11</v>
      </c>
      <c r="AA4" s="4"/>
      <c r="AB4" s="20" t="s">
        <v>12</v>
      </c>
      <c r="AC4" s="4"/>
      <c r="AD4" s="4"/>
      <c r="AE4" s="4"/>
      <c r="AF4" s="4"/>
      <c r="AG4" s="4"/>
      <c r="AH4" s="4"/>
      <c r="AJ4" s="3" t="s">
        <v>13</v>
      </c>
      <c r="AM4" s="4"/>
      <c r="AN4" s="21">
        <v>10</v>
      </c>
      <c r="AO4" s="4"/>
      <c r="AP4" s="3" t="s">
        <v>14</v>
      </c>
      <c r="AW4" s="1" t="s">
        <v>15</v>
      </c>
      <c r="AY4" s="1" t="s">
        <v>11</v>
      </c>
      <c r="AZ4" s="4"/>
      <c r="BA4" s="20" t="s">
        <v>12</v>
      </c>
      <c r="BB4" s="4"/>
      <c r="BC4" s="4"/>
      <c r="BD4" s="4"/>
      <c r="BE4" s="3" t="s">
        <v>16</v>
      </c>
      <c r="BI4" s="21">
        <v>10</v>
      </c>
      <c r="BJ4" s="3" t="s">
        <v>14</v>
      </c>
    </row>
    <row r="5" ht="18" customHeight="1">
      <c r="B5" s="18" t="s">
        <v>17</v>
      </c>
      <c r="K5" s="3"/>
      <c r="L5" s="3"/>
      <c r="N5" s="1"/>
      <c r="O5" s="3"/>
      <c r="P5" s="1"/>
      <c r="AA5" s="18" t="s">
        <v>17</v>
      </c>
      <c r="AJ5" s="3"/>
      <c r="AK5" s="3"/>
      <c r="AM5" s="1"/>
      <c r="AN5" s="3"/>
      <c r="AO5" s="1"/>
      <c r="AZ5" s="18" t="s">
        <v>17</v>
      </c>
      <c r="BE5" s="3"/>
      <c r="BF5" s="3"/>
      <c r="BH5" s="1"/>
      <c r="BI5" s="3"/>
      <c r="BJ5" s="1"/>
    </row>
    <row r="6" ht="15" customHeight="1">
      <c r="A6" s="22" t="s">
        <v>18</v>
      </c>
      <c r="B6" s="23" t="s">
        <v>19</v>
      </c>
      <c r="C6" s="24"/>
      <c r="D6" s="25">
        <v>20</v>
      </c>
      <c r="E6" s="26"/>
      <c r="F6" s="23" t="s">
        <v>19</v>
      </c>
      <c r="G6" s="24"/>
      <c r="H6" s="25">
        <v>25</v>
      </c>
      <c r="I6" s="26"/>
      <c r="J6" s="23" t="s">
        <v>19</v>
      </c>
      <c r="K6" s="24"/>
      <c r="L6" s="25">
        <v>31</v>
      </c>
      <c r="M6" s="26"/>
      <c r="N6" s="23" t="s">
        <v>19</v>
      </c>
      <c r="O6" s="24"/>
      <c r="P6" s="25">
        <v>5</v>
      </c>
      <c r="Q6" s="26"/>
      <c r="R6" s="23" t="s">
        <v>19</v>
      </c>
      <c r="S6" s="24"/>
      <c r="T6" s="25">
        <v>6</v>
      </c>
      <c r="U6" s="27"/>
      <c r="V6" s="23" t="s">
        <v>19</v>
      </c>
      <c r="W6" s="24"/>
      <c r="X6" s="25">
        <v>16</v>
      </c>
      <c r="Y6" s="26"/>
      <c r="Z6" s="22" t="s">
        <v>18</v>
      </c>
      <c r="AA6" s="23" t="s">
        <v>19</v>
      </c>
      <c r="AB6" s="24"/>
      <c r="AC6" s="25">
        <v>19</v>
      </c>
      <c r="AD6" s="26"/>
      <c r="AE6" s="23" t="s">
        <v>19</v>
      </c>
      <c r="AF6" s="24"/>
      <c r="AG6" s="25">
        <v>18</v>
      </c>
      <c r="AH6" s="26"/>
      <c r="AI6" s="23" t="s">
        <v>19</v>
      </c>
      <c r="AJ6" s="24"/>
      <c r="AK6" s="25">
        <v>10</v>
      </c>
      <c r="AL6" s="26"/>
      <c r="AM6" s="23" t="s">
        <v>19</v>
      </c>
      <c r="AN6" s="24"/>
      <c r="AO6" s="25">
        <v>12</v>
      </c>
      <c r="AP6" s="26"/>
      <c r="AQ6" s="23" t="s">
        <v>19</v>
      </c>
      <c r="AR6" s="24"/>
      <c r="AS6" s="25">
        <v>8</v>
      </c>
      <c r="AT6" s="26"/>
      <c r="AU6" s="23" t="s">
        <v>19</v>
      </c>
      <c r="AV6" s="24"/>
      <c r="AW6" s="25">
        <v>26</v>
      </c>
      <c r="AX6" s="26"/>
      <c r="AY6" s="22" t="s">
        <v>18</v>
      </c>
      <c r="AZ6" s="23" t="s">
        <v>19</v>
      </c>
      <c r="BA6" s="24"/>
      <c r="BB6" s="25">
        <v>14</v>
      </c>
      <c r="BC6" s="26"/>
      <c r="BD6" s="23" t="s">
        <v>19</v>
      </c>
      <c r="BE6" s="24"/>
      <c r="BF6" s="25">
        <v>4</v>
      </c>
      <c r="BG6" s="26"/>
      <c r="BH6" s="23" t="s">
        <v>19</v>
      </c>
      <c r="BI6" s="24"/>
      <c r="BJ6" s="25">
        <v>4</v>
      </c>
      <c r="BK6" s="26"/>
      <c r="BL6" s="23" t="s">
        <v>19</v>
      </c>
      <c r="BM6" s="24"/>
      <c r="BN6" s="25"/>
      <c r="BO6" s="26"/>
      <c r="BP6" s="23" t="s">
        <v>19</v>
      </c>
      <c r="BQ6" s="24"/>
      <c r="BR6" s="25">
        <v>34</v>
      </c>
      <c r="BS6" s="26"/>
      <c r="BT6" s="28" t="s">
        <v>20</v>
      </c>
      <c r="BU6" s="29"/>
      <c r="BV6" s="29"/>
      <c r="BW6" s="30"/>
      <c r="BX6" s="22" t="s">
        <v>18</v>
      </c>
      <c r="BY6" s="23" t="s">
        <v>15</v>
      </c>
      <c r="BZ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3" t="s">
        <v>21</v>
      </c>
      <c r="W7" s="1"/>
      <c r="X7" s="1"/>
      <c r="Y7" s="34"/>
      <c r="Z7" s="32"/>
      <c r="AA7" s="33" t="s">
        <v>21</v>
      </c>
      <c r="AB7" s="1"/>
      <c r="AC7" s="1"/>
      <c r="AD7" s="34"/>
      <c r="AE7" s="33" t="s">
        <v>21</v>
      </c>
      <c r="AF7" s="1"/>
      <c r="AG7" s="1"/>
      <c r="AH7" s="34"/>
      <c r="AI7" s="33" t="s">
        <v>21</v>
      </c>
      <c r="AJ7" s="1"/>
      <c r="AK7" s="1"/>
      <c r="AL7" s="34"/>
      <c r="AM7" s="33" t="s">
        <v>21</v>
      </c>
      <c r="AN7" s="1"/>
      <c r="AO7" s="1"/>
      <c r="AP7" s="34"/>
      <c r="AQ7" s="33" t="s">
        <v>21</v>
      </c>
      <c r="AR7" s="1"/>
      <c r="AS7" s="1"/>
      <c r="AT7" s="34"/>
      <c r="AU7" s="33" t="s">
        <v>21</v>
      </c>
      <c r="AV7" s="1"/>
      <c r="AW7" s="1"/>
      <c r="AX7" s="34"/>
      <c r="AY7" s="32"/>
      <c r="AZ7" s="33" t="s">
        <v>21</v>
      </c>
      <c r="BA7" s="1"/>
      <c r="BB7" s="1"/>
      <c r="BC7" s="34"/>
      <c r="BD7" s="33" t="s">
        <v>21</v>
      </c>
      <c r="BE7" s="1"/>
      <c r="BF7" s="1"/>
      <c r="BG7" s="34"/>
      <c r="BH7" s="33" t="s">
        <v>21</v>
      </c>
      <c r="BI7" s="1"/>
      <c r="BJ7" s="1" t="s">
        <v>22</v>
      </c>
      <c r="BK7" s="34"/>
      <c r="BL7" s="33" t="s">
        <v>21</v>
      </c>
      <c r="BM7" s="1"/>
      <c r="BN7" s="1"/>
      <c r="BO7" s="34"/>
      <c r="BP7" s="33" t="s">
        <v>21</v>
      </c>
      <c r="BQ7" s="1"/>
      <c r="BR7" s="1"/>
      <c r="BS7" s="34"/>
      <c r="BT7" s="33" t="s">
        <v>21</v>
      </c>
      <c r="BU7" s="1"/>
      <c r="BV7" s="1"/>
      <c r="BW7" s="34"/>
      <c r="BX7" s="32"/>
      <c r="BY7" s="33"/>
      <c r="BZ7" s="34"/>
    </row>
    <row r="8">
      <c r="A8" s="32"/>
      <c r="B8" s="35"/>
      <c r="C8" s="4"/>
      <c r="D8" s="4"/>
      <c r="E8" s="36"/>
      <c r="F8" s="35"/>
      <c r="G8" s="4"/>
      <c r="H8" s="4"/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5"/>
      <c r="W8" s="4"/>
      <c r="X8" s="4"/>
      <c r="Y8" s="36"/>
      <c r="Z8" s="32"/>
      <c r="AA8" s="35"/>
      <c r="AB8" s="4"/>
      <c r="AC8" s="4"/>
      <c r="AD8" s="36"/>
      <c r="AE8" s="35"/>
      <c r="AF8" s="4"/>
      <c r="AG8" s="4"/>
      <c r="AH8" s="36"/>
      <c r="AI8" s="35"/>
      <c r="AJ8" s="4"/>
      <c r="AK8" s="4"/>
      <c r="AL8" s="36"/>
      <c r="AM8" s="35"/>
      <c r="AN8" s="4"/>
      <c r="AO8" s="4"/>
      <c r="AP8" s="36"/>
      <c r="AQ8" s="35"/>
      <c r="AR8" s="4"/>
      <c r="AS8" s="4"/>
      <c r="AT8" s="36"/>
      <c r="AU8" s="35"/>
      <c r="AV8" s="4"/>
      <c r="AW8" s="4" t="s">
        <v>23</v>
      </c>
      <c r="AX8" s="36"/>
      <c r="AY8" s="32"/>
      <c r="AZ8" s="35"/>
      <c r="BA8" s="4"/>
      <c r="BB8" s="4" t="s">
        <v>24</v>
      </c>
      <c r="BC8" s="36"/>
      <c r="BD8" s="35"/>
      <c r="BE8" s="4"/>
      <c r="BF8" s="37" t="s">
        <v>25</v>
      </c>
      <c r="BG8" s="36"/>
      <c r="BH8" s="35"/>
      <c r="BI8" s="4"/>
      <c r="BJ8" s="4" t="s">
        <v>26</v>
      </c>
      <c r="BK8" s="36"/>
      <c r="BL8" s="35"/>
      <c r="BM8" s="4"/>
      <c r="BN8" s="4" t="s">
        <v>27</v>
      </c>
      <c r="BO8" s="36"/>
      <c r="BP8" s="35"/>
      <c r="BQ8" s="4"/>
      <c r="BR8" s="4" t="s">
        <v>28</v>
      </c>
      <c r="BS8" s="36"/>
      <c r="BT8" s="38" t="s">
        <v>29</v>
      </c>
      <c r="BU8" s="39"/>
      <c r="BV8" s="39"/>
      <c r="BW8" s="40"/>
      <c r="BX8" s="32"/>
      <c r="BY8" s="41" t="s">
        <v>30</v>
      </c>
      <c r="BZ8" s="42"/>
    </row>
    <row r="9">
      <c r="A9" s="32"/>
      <c r="B9" s="43" t="s">
        <v>31</v>
      </c>
      <c r="C9" s="44" t="s">
        <v>32</v>
      </c>
      <c r="D9" s="44"/>
      <c r="E9" s="45"/>
      <c r="F9" s="43" t="s">
        <v>31</v>
      </c>
      <c r="G9" s="44" t="s">
        <v>32</v>
      </c>
      <c r="H9" s="44"/>
      <c r="I9" s="45"/>
      <c r="J9" s="43" t="s">
        <v>31</v>
      </c>
      <c r="K9" s="44" t="s">
        <v>32</v>
      </c>
      <c r="L9" s="44"/>
      <c r="M9" s="45"/>
      <c r="N9" s="43" t="s">
        <v>31</v>
      </c>
      <c r="O9" s="44" t="s">
        <v>32</v>
      </c>
      <c r="P9" s="44"/>
      <c r="Q9" s="45"/>
      <c r="R9" s="43" t="s">
        <v>31</v>
      </c>
      <c r="S9" s="44" t="s">
        <v>32</v>
      </c>
      <c r="T9" s="44"/>
      <c r="U9" s="44"/>
      <c r="V9" s="43" t="s">
        <v>31</v>
      </c>
      <c r="W9" s="44" t="s">
        <v>32</v>
      </c>
      <c r="X9" s="44"/>
      <c r="Y9" s="45"/>
      <c r="Z9" s="32"/>
      <c r="AA9" s="43" t="s">
        <v>31</v>
      </c>
      <c r="AB9" s="44" t="s">
        <v>32</v>
      </c>
      <c r="AC9" s="44"/>
      <c r="AD9" s="45"/>
      <c r="AE9" s="43" t="s">
        <v>31</v>
      </c>
      <c r="AF9" s="44" t="s">
        <v>32</v>
      </c>
      <c r="AG9" s="44"/>
      <c r="AH9" s="45"/>
      <c r="AI9" s="43" t="s">
        <v>31</v>
      </c>
      <c r="AJ9" s="44" t="s">
        <v>32</v>
      </c>
      <c r="AK9" s="44"/>
      <c r="AL9" s="45"/>
      <c r="AM9" s="43" t="s">
        <v>31</v>
      </c>
      <c r="AN9" s="44" t="s">
        <v>32</v>
      </c>
      <c r="AO9" s="44"/>
      <c r="AP9" s="45"/>
      <c r="AQ9" s="43" t="s">
        <v>31</v>
      </c>
      <c r="AR9" s="46" t="s">
        <v>33</v>
      </c>
      <c r="AS9" s="46"/>
      <c r="AT9" s="47"/>
      <c r="AU9" s="43" t="s">
        <v>31</v>
      </c>
      <c r="AV9" s="46" t="s">
        <v>34</v>
      </c>
      <c r="AW9" s="46"/>
      <c r="AX9" s="47"/>
      <c r="AY9" s="32"/>
      <c r="AZ9" s="48" t="s">
        <v>31</v>
      </c>
      <c r="BA9" s="46"/>
      <c r="BB9" s="46"/>
      <c r="BC9" s="47"/>
      <c r="BD9" s="48" t="s">
        <v>31</v>
      </c>
      <c r="BE9" s="46" t="s">
        <v>34</v>
      </c>
      <c r="BF9" s="46"/>
      <c r="BG9" s="47"/>
      <c r="BH9" s="48" t="s">
        <v>31</v>
      </c>
      <c r="BI9" s="46" t="s">
        <v>15</v>
      </c>
      <c r="BJ9" s="46"/>
      <c r="BK9" s="47"/>
      <c r="BL9" s="48" t="s">
        <v>31</v>
      </c>
      <c r="BM9" s="46" t="s">
        <v>15</v>
      </c>
      <c r="BN9" s="46"/>
      <c r="BO9" s="47"/>
      <c r="BP9" s="48" t="s">
        <v>31</v>
      </c>
      <c r="BQ9" s="46" t="s">
        <v>15</v>
      </c>
      <c r="BR9" s="46"/>
      <c r="BS9" s="47"/>
      <c r="BT9" s="43" t="s">
        <v>31</v>
      </c>
      <c r="BU9" s="46" t="s">
        <v>32</v>
      </c>
      <c r="BV9" s="44"/>
      <c r="BW9" s="45"/>
      <c r="BX9" s="32"/>
      <c r="BY9" s="41" t="s">
        <v>35</v>
      </c>
      <c r="BZ9" s="42"/>
    </row>
    <row r="10">
      <c r="A10" s="32"/>
      <c r="B10" s="35" t="s">
        <v>36</v>
      </c>
      <c r="C10" s="4"/>
      <c r="D10" s="44">
        <v>4000</v>
      </c>
      <c r="E10" s="45"/>
      <c r="F10" s="35" t="s">
        <v>36</v>
      </c>
      <c r="G10" s="4"/>
      <c r="H10" s="44">
        <v>4000</v>
      </c>
      <c r="I10" s="45"/>
      <c r="J10" s="35" t="s">
        <v>36</v>
      </c>
      <c r="K10" s="4"/>
      <c r="L10" s="44">
        <v>4000</v>
      </c>
      <c r="M10" s="45"/>
      <c r="N10" s="35" t="s">
        <v>36</v>
      </c>
      <c r="O10" s="4"/>
      <c r="P10" s="44">
        <v>4000</v>
      </c>
      <c r="Q10" s="45"/>
      <c r="R10" s="35" t="s">
        <v>36</v>
      </c>
      <c r="S10" s="4"/>
      <c r="T10" s="44">
        <v>4000</v>
      </c>
      <c r="U10" s="44"/>
      <c r="V10" s="35" t="s">
        <v>36</v>
      </c>
      <c r="W10" s="4"/>
      <c r="X10" s="44">
        <v>4000</v>
      </c>
      <c r="Y10" s="45"/>
      <c r="Z10" s="32"/>
      <c r="AA10" s="35" t="s">
        <v>36</v>
      </c>
      <c r="AB10" s="4"/>
      <c r="AC10" s="44">
        <v>4000</v>
      </c>
      <c r="AD10" s="45"/>
      <c r="AE10" s="35" t="s">
        <v>36</v>
      </c>
      <c r="AF10" s="4"/>
      <c r="AG10" s="44">
        <v>6000</v>
      </c>
      <c r="AH10" s="45"/>
      <c r="AI10" s="35" t="s">
        <v>36</v>
      </c>
      <c r="AJ10" s="4"/>
      <c r="AK10" s="44">
        <v>4000</v>
      </c>
      <c r="AL10" s="45"/>
      <c r="AM10" s="35" t="s">
        <v>36</v>
      </c>
      <c r="AN10" s="4"/>
      <c r="AO10" s="44">
        <v>4000</v>
      </c>
      <c r="AP10" s="45"/>
      <c r="AQ10" s="35" t="s">
        <v>36</v>
      </c>
      <c r="AR10" s="4"/>
      <c r="AS10" s="44">
        <v>6000</v>
      </c>
      <c r="AT10" s="45"/>
      <c r="AU10" s="35" t="s">
        <v>36</v>
      </c>
      <c r="AV10" s="4"/>
      <c r="AW10" s="49">
        <v>600</v>
      </c>
      <c r="AX10" s="45"/>
      <c r="AY10" s="32"/>
      <c r="AZ10" s="35" t="s">
        <v>36</v>
      </c>
      <c r="BA10" s="44"/>
      <c r="BB10" s="49">
        <v>300</v>
      </c>
      <c r="BC10" s="45"/>
      <c r="BD10" s="35" t="s">
        <v>36</v>
      </c>
      <c r="BE10" s="4"/>
      <c r="BF10" s="49">
        <v>600</v>
      </c>
      <c r="BG10" s="45"/>
      <c r="BH10" s="35" t="s">
        <v>36</v>
      </c>
      <c r="BI10" s="4"/>
      <c r="BJ10" s="49">
        <v>3000</v>
      </c>
      <c r="BK10" s="45"/>
      <c r="BL10" s="35" t="s">
        <v>36</v>
      </c>
      <c r="BM10" s="4"/>
      <c r="BN10" s="44">
        <v>600</v>
      </c>
      <c r="BO10" s="45"/>
      <c r="BP10" s="35" t="s">
        <v>36</v>
      </c>
      <c r="BQ10" s="4"/>
      <c r="BR10" s="49">
        <v>4000</v>
      </c>
      <c r="BS10" s="45"/>
      <c r="BT10" s="50" t="s">
        <v>37</v>
      </c>
      <c r="BU10" s="51"/>
      <c r="BV10" s="44">
        <v>4000</v>
      </c>
      <c r="BW10" s="40"/>
      <c r="BX10" s="32"/>
      <c r="BY10" s="33" t="s">
        <v>15</v>
      </c>
      <c r="BZ10" s="34"/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43" t="s">
        <v>38</v>
      </c>
      <c r="W11" s="52"/>
      <c r="X11" s="53" t="s">
        <v>39</v>
      </c>
      <c r="Y11" s="54"/>
      <c r="Z11" s="32"/>
      <c r="AA11" s="43" t="s">
        <v>38</v>
      </c>
      <c r="AB11" s="52"/>
      <c r="AC11" s="53" t="s">
        <v>39</v>
      </c>
      <c r="AD11" s="54"/>
      <c r="AE11" s="43" t="s">
        <v>38</v>
      </c>
      <c r="AF11" s="52"/>
      <c r="AG11" s="53" t="s">
        <v>39</v>
      </c>
      <c r="AH11" s="54"/>
      <c r="AI11" s="43" t="s">
        <v>38</v>
      </c>
      <c r="AJ11" s="52"/>
      <c r="AK11" s="53" t="s">
        <v>39</v>
      </c>
      <c r="AL11" s="54"/>
      <c r="AM11" s="43" t="s">
        <v>38</v>
      </c>
      <c r="AN11" s="52"/>
      <c r="AO11" s="53" t="s">
        <v>39</v>
      </c>
      <c r="AP11" s="54"/>
      <c r="AQ11" s="43" t="s">
        <v>38</v>
      </c>
      <c r="AR11" s="52"/>
      <c r="AS11" s="53" t="s">
        <v>39</v>
      </c>
      <c r="AT11" s="54"/>
      <c r="AU11" s="43" t="s">
        <v>38</v>
      </c>
      <c r="AV11" s="52"/>
      <c r="AW11" s="53" t="s">
        <v>39</v>
      </c>
      <c r="AX11" s="54"/>
      <c r="AY11" s="32"/>
      <c r="AZ11" s="43" t="s">
        <v>38</v>
      </c>
      <c r="BA11" s="52"/>
      <c r="BB11" s="53" t="s">
        <v>39</v>
      </c>
      <c r="BC11" s="54"/>
      <c r="BD11" s="43" t="s">
        <v>38</v>
      </c>
      <c r="BE11" s="52"/>
      <c r="BF11" s="53" t="s">
        <v>39</v>
      </c>
      <c r="BG11" s="54"/>
      <c r="BH11" s="43" t="s">
        <v>38</v>
      </c>
      <c r="BI11" s="52"/>
      <c r="BJ11" s="53" t="s">
        <v>39</v>
      </c>
      <c r="BK11" s="54"/>
      <c r="BL11" s="43" t="s">
        <v>38</v>
      </c>
      <c r="BM11" s="52"/>
      <c r="BN11" s="53" t="s">
        <v>39</v>
      </c>
      <c r="BO11" s="54"/>
      <c r="BP11" s="43" t="s">
        <v>38</v>
      </c>
      <c r="BQ11" s="52"/>
      <c r="BR11" s="53" t="s">
        <v>39</v>
      </c>
      <c r="BS11" s="54"/>
      <c r="BT11" s="43" t="s">
        <v>38</v>
      </c>
      <c r="BU11" s="52"/>
      <c r="BV11" s="53" t="s">
        <v>39</v>
      </c>
      <c r="BW11" s="54"/>
      <c r="BX11" s="32"/>
      <c r="BY11" s="33" t="s">
        <v>15</v>
      </c>
      <c r="BZ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5" t="s">
        <v>40</v>
      </c>
      <c r="W12" s="56"/>
      <c r="X12" s="57"/>
      <c r="Y12" s="36"/>
      <c r="Z12" s="32"/>
      <c r="AA12" s="35" t="s">
        <v>40</v>
      </c>
      <c r="AB12" s="56"/>
      <c r="AC12" s="57"/>
      <c r="AD12" s="36"/>
      <c r="AE12" s="35" t="s">
        <v>40</v>
      </c>
      <c r="AF12" s="56"/>
      <c r="AG12" s="57"/>
      <c r="AH12" s="36"/>
      <c r="AI12" s="35" t="s">
        <v>40</v>
      </c>
      <c r="AJ12" s="56"/>
      <c r="AK12" s="57"/>
      <c r="AL12" s="36"/>
      <c r="AM12" s="35" t="s">
        <v>40</v>
      </c>
      <c r="AN12" s="56"/>
      <c r="AO12" s="57"/>
      <c r="AP12" s="36"/>
      <c r="AQ12" s="35" t="s">
        <v>40</v>
      </c>
      <c r="AR12" s="56"/>
      <c r="AS12" s="57"/>
      <c r="AT12" s="36"/>
      <c r="AU12" s="35" t="s">
        <v>40</v>
      </c>
      <c r="AV12" s="56"/>
      <c r="AW12" s="57"/>
      <c r="AX12" s="36"/>
      <c r="AY12" s="32"/>
      <c r="AZ12" s="35" t="s">
        <v>40</v>
      </c>
      <c r="BA12" s="56"/>
      <c r="BB12" s="57"/>
      <c r="BC12" s="36"/>
      <c r="BD12" s="35" t="s">
        <v>40</v>
      </c>
      <c r="BE12" s="56"/>
      <c r="BF12" s="57"/>
      <c r="BG12" s="36"/>
      <c r="BH12" s="35" t="s">
        <v>40</v>
      </c>
      <c r="BI12" s="56"/>
      <c r="BJ12" s="57"/>
      <c r="BK12" s="36"/>
      <c r="BL12" s="35" t="s">
        <v>40</v>
      </c>
      <c r="BM12" s="56"/>
      <c r="BN12" s="57"/>
      <c r="BO12" s="36"/>
      <c r="BP12" s="35" t="s">
        <v>40</v>
      </c>
      <c r="BQ12" s="56"/>
      <c r="BR12" s="57"/>
      <c r="BS12" s="36"/>
      <c r="BT12" s="35" t="s">
        <v>40</v>
      </c>
      <c r="BU12" s="56"/>
      <c r="BV12" s="57"/>
      <c r="BW12" s="36"/>
      <c r="BX12" s="32"/>
      <c r="BY12" s="58"/>
      <c r="BZ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3" t="s">
        <v>42</v>
      </c>
      <c r="T13" s="63" t="s">
        <v>43</v>
      </c>
      <c r="U13" s="63" t="s">
        <v>44</v>
      </c>
      <c r="V13" s="60" t="s">
        <v>41</v>
      </c>
      <c r="W13" s="63" t="s">
        <v>42</v>
      </c>
      <c r="X13" s="63" t="s">
        <v>43</v>
      </c>
      <c r="Y13" s="64" t="s">
        <v>44</v>
      </c>
      <c r="Z13" s="32"/>
      <c r="AA13" s="60" t="s">
        <v>41</v>
      </c>
      <c r="AB13" s="61" t="s">
        <v>42</v>
      </c>
      <c r="AC13" s="61" t="s">
        <v>43</v>
      </c>
      <c r="AD13" s="62" t="s">
        <v>44</v>
      </c>
      <c r="AE13" s="60" t="s">
        <v>41</v>
      </c>
      <c r="AF13" s="61" t="s">
        <v>42</v>
      </c>
      <c r="AG13" s="61" t="s">
        <v>43</v>
      </c>
      <c r="AH13" s="62" t="s">
        <v>44</v>
      </c>
      <c r="AI13" s="60" t="s">
        <v>41</v>
      </c>
      <c r="AJ13" s="61" t="s">
        <v>42</v>
      </c>
      <c r="AK13" s="61" t="s">
        <v>43</v>
      </c>
      <c r="AL13" s="62" t="s">
        <v>44</v>
      </c>
      <c r="AM13" s="60" t="s">
        <v>41</v>
      </c>
      <c r="AN13" s="61" t="s">
        <v>42</v>
      </c>
      <c r="AO13" s="61" t="s">
        <v>43</v>
      </c>
      <c r="AP13" s="62" t="s">
        <v>44</v>
      </c>
      <c r="AQ13" s="60" t="s">
        <v>41</v>
      </c>
      <c r="AR13" s="61" t="s">
        <v>42</v>
      </c>
      <c r="AS13" s="61" t="s">
        <v>43</v>
      </c>
      <c r="AT13" s="62" t="s">
        <v>44</v>
      </c>
      <c r="AU13" s="60" t="s">
        <v>41</v>
      </c>
      <c r="AV13" s="61" t="s">
        <v>42</v>
      </c>
      <c r="AW13" s="61" t="s">
        <v>43</v>
      </c>
      <c r="AX13" s="62" t="s">
        <v>44</v>
      </c>
      <c r="AY13" s="32"/>
      <c r="AZ13" s="60" t="s">
        <v>41</v>
      </c>
      <c r="BA13" s="61" t="s">
        <v>42</v>
      </c>
      <c r="BB13" s="61" t="s">
        <v>43</v>
      </c>
      <c r="BC13" s="62" t="s">
        <v>44</v>
      </c>
      <c r="BD13" s="60" t="s">
        <v>41</v>
      </c>
      <c r="BE13" s="61" t="s">
        <v>42</v>
      </c>
      <c r="BF13" s="61" t="s">
        <v>43</v>
      </c>
      <c r="BG13" s="62" t="s">
        <v>44</v>
      </c>
      <c r="BH13" s="60" t="s">
        <v>41</v>
      </c>
      <c r="BI13" s="61" t="s">
        <v>42</v>
      </c>
      <c r="BJ13" s="61" t="s">
        <v>43</v>
      </c>
      <c r="BK13" s="62" t="s">
        <v>44</v>
      </c>
      <c r="BL13" s="60" t="s">
        <v>41</v>
      </c>
      <c r="BM13" s="61" t="s">
        <v>42</v>
      </c>
      <c r="BN13" s="61" t="s">
        <v>43</v>
      </c>
      <c r="BO13" s="62" t="s">
        <v>44</v>
      </c>
      <c r="BP13" s="60" t="s">
        <v>41</v>
      </c>
      <c r="BQ13" s="61" t="s">
        <v>42</v>
      </c>
      <c r="BR13" s="61" t="s">
        <v>43</v>
      </c>
      <c r="BS13" s="62" t="s">
        <v>44</v>
      </c>
      <c r="BT13" s="60" t="s">
        <v>41</v>
      </c>
      <c r="BU13" s="61" t="s">
        <v>42</v>
      </c>
      <c r="BV13" s="61" t="s">
        <v>43</v>
      </c>
      <c r="BW13" s="62" t="s">
        <v>44</v>
      </c>
      <c r="BX13" s="32"/>
      <c r="BY13" s="65" t="s">
        <v>43</v>
      </c>
      <c r="BZ13" s="66" t="s">
        <v>44</v>
      </c>
    </row>
    <row r="14" ht="13.5">
      <c r="A14" s="67"/>
      <c r="B14" s="68" t="s">
        <v>45</v>
      </c>
      <c r="C14" s="69" t="s">
        <v>46</v>
      </c>
      <c r="D14" s="69" t="s">
        <v>47</v>
      </c>
      <c r="E14" s="70" t="s">
        <v>48</v>
      </c>
      <c r="F14" s="68" t="s">
        <v>45</v>
      </c>
      <c r="G14" s="69" t="s">
        <v>46</v>
      </c>
      <c r="H14" s="69" t="s">
        <v>47</v>
      </c>
      <c r="I14" s="70" t="s">
        <v>48</v>
      </c>
      <c r="J14" s="68" t="s">
        <v>45</v>
      </c>
      <c r="K14" s="69" t="s">
        <v>46</v>
      </c>
      <c r="L14" s="69" t="s">
        <v>47</v>
      </c>
      <c r="M14" s="70" t="s">
        <v>48</v>
      </c>
      <c r="N14" s="68" t="s">
        <v>45</v>
      </c>
      <c r="O14" s="69" t="s">
        <v>46</v>
      </c>
      <c r="P14" s="69" t="s">
        <v>47</v>
      </c>
      <c r="Q14" s="70" t="s">
        <v>48</v>
      </c>
      <c r="R14" s="71" t="s">
        <v>45</v>
      </c>
      <c r="S14" s="71" t="s">
        <v>46</v>
      </c>
      <c r="T14" s="71" t="s">
        <v>47</v>
      </c>
      <c r="U14" s="71" t="s">
        <v>48</v>
      </c>
      <c r="V14" s="72" t="s">
        <v>45</v>
      </c>
      <c r="W14" s="71" t="s">
        <v>46</v>
      </c>
      <c r="X14" s="71" t="s">
        <v>47</v>
      </c>
      <c r="Y14" s="73" t="s">
        <v>48</v>
      </c>
      <c r="Z14" s="67"/>
      <c r="AA14" s="68" t="s">
        <v>45</v>
      </c>
      <c r="AB14" s="69" t="s">
        <v>46</v>
      </c>
      <c r="AC14" s="69" t="s">
        <v>47</v>
      </c>
      <c r="AD14" s="70" t="s">
        <v>48</v>
      </c>
      <c r="AE14" s="68" t="s">
        <v>45</v>
      </c>
      <c r="AF14" s="69" t="s">
        <v>46</v>
      </c>
      <c r="AG14" s="69" t="s">
        <v>47</v>
      </c>
      <c r="AH14" s="70" t="s">
        <v>48</v>
      </c>
      <c r="AI14" s="68" t="s">
        <v>45</v>
      </c>
      <c r="AJ14" s="69" t="s">
        <v>46</v>
      </c>
      <c r="AK14" s="69" t="s">
        <v>47</v>
      </c>
      <c r="AL14" s="70" t="s">
        <v>48</v>
      </c>
      <c r="AM14" s="68" t="s">
        <v>45</v>
      </c>
      <c r="AN14" s="69" t="s">
        <v>46</v>
      </c>
      <c r="AO14" s="69" t="s">
        <v>47</v>
      </c>
      <c r="AP14" s="70" t="s">
        <v>48</v>
      </c>
      <c r="AQ14" s="68" t="s">
        <v>45</v>
      </c>
      <c r="AR14" s="69" t="s">
        <v>46</v>
      </c>
      <c r="AS14" s="69" t="s">
        <v>47</v>
      </c>
      <c r="AT14" s="70" t="s">
        <v>48</v>
      </c>
      <c r="AU14" s="68" t="s">
        <v>45</v>
      </c>
      <c r="AV14" s="69" t="s">
        <v>46</v>
      </c>
      <c r="AW14" s="69" t="s">
        <v>47</v>
      </c>
      <c r="AX14" s="70" t="s">
        <v>48</v>
      </c>
      <c r="AY14" s="67"/>
      <c r="AZ14" s="68" t="s">
        <v>45</v>
      </c>
      <c r="BA14" s="69" t="s">
        <v>46</v>
      </c>
      <c r="BB14" s="69" t="s">
        <v>47</v>
      </c>
      <c r="BC14" s="70" t="s">
        <v>48</v>
      </c>
      <c r="BD14" s="68" t="s">
        <v>45</v>
      </c>
      <c r="BE14" s="69" t="s">
        <v>46</v>
      </c>
      <c r="BF14" s="69" t="s">
        <v>47</v>
      </c>
      <c r="BG14" s="70" t="s">
        <v>48</v>
      </c>
      <c r="BH14" s="65" t="s">
        <v>45</v>
      </c>
      <c r="BI14" s="74" t="s">
        <v>46</v>
      </c>
      <c r="BJ14" s="74" t="s">
        <v>47</v>
      </c>
      <c r="BK14" s="66" t="s">
        <v>48</v>
      </c>
      <c r="BL14" s="65" t="s">
        <v>45</v>
      </c>
      <c r="BM14" s="74" t="s">
        <v>46</v>
      </c>
      <c r="BN14" s="74" t="s">
        <v>47</v>
      </c>
      <c r="BO14" s="66" t="s">
        <v>48</v>
      </c>
      <c r="BP14" s="65" t="s">
        <v>45</v>
      </c>
      <c r="BQ14" s="74" t="s">
        <v>46</v>
      </c>
      <c r="BR14" s="74" t="s">
        <v>47</v>
      </c>
      <c r="BS14" s="66" t="s">
        <v>48</v>
      </c>
      <c r="BT14" s="65" t="s">
        <v>49</v>
      </c>
      <c r="BU14" s="74" t="s">
        <v>50</v>
      </c>
      <c r="BV14" s="74" t="s">
        <v>47</v>
      </c>
      <c r="BW14" s="66" t="s">
        <v>48</v>
      </c>
      <c r="BX14" s="67"/>
      <c r="BY14" s="68" t="s">
        <v>47</v>
      </c>
      <c r="BZ14" s="70" t="s">
        <v>48</v>
      </c>
    </row>
    <row r="15" s="1" customFormat="1">
      <c r="A15" s="75">
        <f ca="1">INDIRECT(ADDRESS(Данные!$A7,4,1,1,"Данные"), 1)</f>
        <v>45644</v>
      </c>
      <c r="B15" s="76">
        <f ca="1">ROUND(INDIRECT(ADDRESS(Данные!$A7,B$1,1,1,"Данные"), 1),2)</f>
        <v>13158.24</v>
      </c>
      <c r="C15" s="77">
        <f ca="1">ROUND(INDIRECT(ADDRESS(Данные!$A7,C$1,1,1,"Данные"), 1),2)</f>
        <v>5531.9400000000005</v>
      </c>
      <c r="D15" s="78"/>
      <c r="E15" s="79"/>
      <c r="F15" s="80">
        <f ca="1">ROUND(INDIRECT(ADDRESS(Данные!$A7,F$1,1,1,"Данные"), 1),2)</f>
        <v>43197.32</v>
      </c>
      <c r="G15" s="77">
        <f ca="1">ROUND(INDIRECT(ADDRESS(Данные!$A7,G$1,1,1,"Данные"), 1),2)</f>
        <v>9388.25</v>
      </c>
      <c r="H15" s="78"/>
      <c r="I15" s="81"/>
      <c r="J15" s="82">
        <f ca="1">ROUND(INDIRECT(ADDRESS(Данные!$A7,J$1,1,1,"Данные"), 1),2)</f>
        <v>17438.18</v>
      </c>
      <c r="K15" s="77">
        <f ca="1">ROUND(INDIRECT(ADDRESS(Данные!$A7,K$1,1,1,"Данные"), 1),2)</f>
        <v>4134.3299999999999</v>
      </c>
      <c r="L15" s="78"/>
      <c r="M15" s="79"/>
      <c r="N15" s="82">
        <f ca="1">ROUND(INDIRECT(ADDRESS(Данные!$A7,N$1,1,1,"Данные"), 1),2)</f>
        <v>7469.8199999999997</v>
      </c>
      <c r="O15" s="83">
        <f ca="1">ROUND(INDIRECT(ADDRESS(Данные!$A7,O$1,1,1,"Данные"), 1),2)</f>
        <v>1301.78</v>
      </c>
      <c r="P15" s="84"/>
      <c r="Q15" s="85"/>
      <c r="R15" s="86">
        <f ca="1">ROUND(INDIRECT(ADDRESS(Данные!$A7,R$1,1,1,"Данные"), 1),2)</f>
        <v>8356.3600000000006</v>
      </c>
      <c r="S15" s="83">
        <f ca="1">ROUND(INDIRECT(ADDRESS(Данные!$A7,S$1,1,1,"Данные"), 1),2)</f>
        <v>3885.7200000000003</v>
      </c>
      <c r="T15" s="78"/>
      <c r="U15" s="87"/>
      <c r="V15" s="76">
        <f ca="1">ROUND(INDIRECT(ADDRESS(Данные!$A7,V$1,1,1,"Данные"), 1),2)</f>
        <v>3414</v>
      </c>
      <c r="W15" s="83">
        <f ca="1">ROUND(INDIRECT(ADDRESS(Данные!$A7,W$1,1,1,"Данные"), 1),2)</f>
        <v>1350.6000000000001</v>
      </c>
      <c r="X15" s="78"/>
      <c r="Y15" s="88"/>
      <c r="Z15" s="89">
        <f ca="1">INDIRECT(ADDRESS(Данные!$A7,4,1,1,"Данные"), 1)</f>
        <v>45644</v>
      </c>
      <c r="AA15" s="82">
        <f ca="1">ROUND(INDIRECT(ADDRESS(Данные!$A7,AA$1,1,1,"Данные"), 1),2)</f>
        <v>16342.970000000001</v>
      </c>
      <c r="AB15" s="83">
        <f ca="1">ROUND(INDIRECT(ADDRESS(Данные!$A7,AB$1,1,1,"Данные"), 1),2)</f>
        <v>3268.1500000000001</v>
      </c>
      <c r="AC15" s="90"/>
      <c r="AD15" s="88"/>
      <c r="AE15" s="86">
        <f ca="1">ROUND(INDIRECT(ADDRESS(Данные!$A7,AE$1,1,1,"Данные"), 1),2)</f>
        <v>15350.16</v>
      </c>
      <c r="AF15" s="83">
        <f ca="1">ROUND(INDIRECT(ADDRESS(Данные!$A7,AF$1,1,1,"Данные"), 1),2)</f>
        <v>5214.29</v>
      </c>
      <c r="AG15" s="90"/>
      <c r="AH15" s="87"/>
      <c r="AI15" s="76">
        <f ca="1">ROUND(INDIRECT(ADDRESS(Данные!$A7,AI$1,1,1,"Данные"), 1),2)</f>
        <v>3339.6500000000001</v>
      </c>
      <c r="AJ15" s="83">
        <f ca="1">ROUND(INDIRECT(ADDRESS(Данные!$A7,AJ$1,1,1,"Данные"), 1),2)</f>
        <v>722.45000000000005</v>
      </c>
      <c r="AK15" s="90"/>
      <c r="AL15" s="88"/>
      <c r="AM15" s="86">
        <f ca="1">ROUND(INDIRECT(ADDRESS(Данные!$A7,AM$1,1,1,"Данные"), 1),2)</f>
        <v>21125.869999999999</v>
      </c>
      <c r="AN15" s="83">
        <f ca="1">ROUND(INDIRECT(ADDRESS(Данные!$A7,AN$1,1,1,"Данные"), 1),2)</f>
        <v>8205.4699999999993</v>
      </c>
      <c r="AO15" s="90"/>
      <c r="AP15" s="87"/>
      <c r="AQ15" s="76">
        <f ca="1">ROUND(INDIRECT(ADDRESS(Данные!$A7,AQ$1,1,1,"Данные"), 1),2)</f>
        <v>16813.310000000001</v>
      </c>
      <c r="AR15" s="83">
        <f ca="1">ROUND(INDIRECT(ADDRESS(Данные!$A7,AR$1,1,1,"Данные"), 1),2)</f>
        <v>4343.2799999999997</v>
      </c>
      <c r="AS15" s="90"/>
      <c r="AT15" s="88"/>
      <c r="AU15" s="86">
        <f ca="1">ROUND(INDIRECT(ADDRESS(Данные!$A7,AU$1,1,1,"Данные"), 1),2)</f>
        <v>3412.2000000000003</v>
      </c>
      <c r="AV15" s="83">
        <f ca="1">ROUND(INDIRECT(ADDRESS(Данные!$A7,AV$1,1,1,"Данные"), 1),2)</f>
        <v>1400.05</v>
      </c>
      <c r="AW15" s="78"/>
      <c r="AX15" s="81"/>
      <c r="AY15" s="91">
        <f ca="1">INDIRECT(ADDRESS(Данные!$A7,4,1,1,"Данные"), 1)</f>
        <v>45644</v>
      </c>
      <c r="AZ15" s="80">
        <f ca="1">ROUND(INDIRECT(ADDRESS(Данные!$A7,AZ$1,1,1,"Данные"), 1),2)</f>
        <v>4324.8500000000004</v>
      </c>
      <c r="BA15" s="83">
        <f ca="1">ROUND(INDIRECT(ADDRESS(Данные!$A7,BA$1,1,1,"Данные"), 1),2)</f>
        <v>0</v>
      </c>
      <c r="BB15" s="90"/>
      <c r="BC15" s="87"/>
      <c r="BD15" s="76">
        <f ca="1">ROUND(INDIRECT(ADDRESS(Данные!$A7,BD$1,1,1,"Данные"), 1),2)</f>
        <v>7661.6199999999999</v>
      </c>
      <c r="BE15" s="83">
        <f ca="1">ROUND(INDIRECT(ADDRESS(Данные!$A7,BE$1,1,1,"Данные"), 1),2)</f>
        <v>5129.4899999999998</v>
      </c>
      <c r="BF15" s="78"/>
      <c r="BG15" s="81"/>
      <c r="BH15" s="82">
        <f ca="1">ROUND(INDIRECT(ADDRESS(Данные!$A7,BH$1,1,1,"Данные"), 1),2)</f>
        <v>92.75</v>
      </c>
      <c r="BI15" s="77">
        <f ca="1">ROUND(INDIRECT(ADDRESS(Данные!$A7,BI$1,1,1,"Данные"), 1),2)</f>
        <v>53.800000000000004</v>
      </c>
      <c r="BJ15" s="78"/>
      <c r="BK15" s="81"/>
      <c r="BL15" s="82">
        <f ca="1">ROUND(INDIRECT(ADDRESS(Данные!$A7,BL$1,1,1,"Данные"), 1),2)</f>
        <v>1400.05</v>
      </c>
      <c r="BM15" s="77">
        <f ca="1">ROUND(INDIRECT(ADDRESS(Данные!$A7,BM$1,1,1,"Данные"), 1),2)</f>
        <v>1400.05</v>
      </c>
      <c r="BN15" s="78"/>
      <c r="BO15" s="79"/>
      <c r="BP15" s="80">
        <f ca="1">ROUND(INDIRECT(ADDRESS(Данные!$A7,BP$1,1,1,"Данные"), 1),2)</f>
        <v>7636.0299999999997</v>
      </c>
      <c r="BQ15" s="77">
        <f ca="1">ROUND(INDIRECT(ADDRESS(Данные!$A7,BQ$1,1,1,"Данные"), 1),2)</f>
        <v>2355.3899999999999</v>
      </c>
      <c r="BR15" s="78"/>
      <c r="BS15" s="79"/>
      <c r="BT15" s="76">
        <f ca="1">ROUND(INDIRECT(ADDRESS(Данные!$A7,BT$1,1,1,"Данные"), 1),2)</f>
        <v>107.63</v>
      </c>
      <c r="BU15" s="83">
        <f ca="1">ROUND(INDIRECT(ADDRESS(Данные!$A7,BU$1,1,1,"Данные"), 1),2)</f>
        <v>6.96</v>
      </c>
      <c r="BV15" s="90"/>
      <c r="BW15" s="88"/>
      <c r="BX15" s="92">
        <f t="shared" ref="BX15:BX63" ca="1" si="0">$A15</f>
        <v>45644</v>
      </c>
      <c r="BY15" s="93" t="s">
        <v>15</v>
      </c>
      <c r="BZ15" s="26" t="s">
        <v>15</v>
      </c>
    </row>
    <row r="16" s="1" customFormat="1">
      <c r="A16" s="94">
        <f ca="1">INDIRECT(ADDRESS(Данные!$A8,4,1,1,"Данные"),1)</f>
        <v>45644.020833333336</v>
      </c>
      <c r="B16" s="95">
        <f ca="1">ROUND(INDIRECT(ADDRESS(Данные!$A8,B$1,1,1,"Данные"),1),2)</f>
        <v>13158.290000000001</v>
      </c>
      <c r="C16" s="96">
        <f ca="1">ROUND(INDIRECT(ADDRESS(Данные!$A8,C$1,1,1,"Данные"),1),2)</f>
        <v>5531.9400000000005</v>
      </c>
      <c r="D16" s="97">
        <f ca="1">(B16-B15)*D$10</f>
        <v>200.00000000436557</v>
      </c>
      <c r="E16" s="98">
        <f ca="1">(C16-C15)*D$10</f>
        <v>0</v>
      </c>
      <c r="F16" s="99">
        <f ca="1">ROUND(INDIRECT(ADDRESS(Данные!$A8,F$1,1,1,"Данные"),1),2)</f>
        <v>43197.450000000004</v>
      </c>
      <c r="G16" s="100">
        <f ca="1">ROUND(INDIRECT(ADDRESS(Данные!$A8,G$1,1,1,"Данные"),1),2)</f>
        <v>9388.2700000000004</v>
      </c>
      <c r="H16" s="101">
        <f ca="1">(F16-F15)*H$10</f>
        <v>520.00000001862645</v>
      </c>
      <c r="I16" s="102">
        <f ca="1">(G16-G15)*H$10</f>
        <v>80.00000000174623</v>
      </c>
      <c r="J16" s="103">
        <f ca="1">ROUND(INDIRECT(ADDRESS(Данные!$A8,J$1,1,1,"Данные"),1),2)</f>
        <v>17438.279999999999</v>
      </c>
      <c r="K16" s="100">
        <f ca="1">ROUND(INDIRECT(ADDRESS(Данные!$A8,K$1,1,1,"Данные"),1),2)</f>
        <v>4134.3500000000004</v>
      </c>
      <c r="L16" s="104">
        <f ca="1">(J16-J15)*L$10</f>
        <v>399.99999999417923</v>
      </c>
      <c r="M16" s="105">
        <f ca="1">(K16-K15)*L$10</f>
        <v>80.00000000174623</v>
      </c>
      <c r="N16" s="95">
        <f ca="1">ROUND(INDIRECT(ADDRESS(Данные!$A8,N$1,1,1,"Данные"),1),2)</f>
        <v>7469.9300000000003</v>
      </c>
      <c r="O16" s="96">
        <f ca="1">ROUND(INDIRECT(ADDRESS(Данные!$A8,O$1,1,1,"Данные"),1),2)</f>
        <v>1301.78</v>
      </c>
      <c r="P16" s="104">
        <f ca="1">(N16-N15)*P$10</f>
        <v>440.00000000232831</v>
      </c>
      <c r="Q16" s="106">
        <f ca="1">(O16-O15)*P$10</f>
        <v>0</v>
      </c>
      <c r="R16" s="99">
        <f ca="1">ROUND(INDIRECT(ADDRESS(Данные!$A8,R$1,1,1,"Данные"),1),2)</f>
        <v>8356.5599999999995</v>
      </c>
      <c r="S16" s="100">
        <f ca="1">ROUND(INDIRECT(ADDRESS(Данные!$A8,S$1,1,1,"Данные"),1),2)</f>
        <v>3885.79</v>
      </c>
      <c r="T16" s="104">
        <f ca="1">(R16-R15)*T$10</f>
        <v>799.99999999563443</v>
      </c>
      <c r="U16" s="107">
        <f ca="1">(S16-S15)*T$10</f>
        <v>279.99999999883585</v>
      </c>
      <c r="V16" s="103">
        <f ca="1">ROUND(INDIRECT(ADDRESS(Данные!$A8,V$1,1,1,"Данные"),1),2)</f>
        <v>3414.0100000000002</v>
      </c>
      <c r="W16" s="100">
        <f ca="1">ROUND(INDIRECT(ADDRESS(Данные!$A8,W$1,1,1,"Данные"),1),2)</f>
        <v>1350.6100000000001</v>
      </c>
      <c r="X16" s="104">
        <f ca="1">(V16-V15)*X$10</f>
        <v>40.000000000873115</v>
      </c>
      <c r="Y16" s="105">
        <f ca="1">(W16-W15)*X$10</f>
        <v>39.99999999996362</v>
      </c>
      <c r="Z16" s="108">
        <f ca="1">INDIRECT(ADDRESS(Данные!$A8,4,1,1,"Данные"),1)</f>
        <v>45644.020833333336</v>
      </c>
      <c r="AA16" s="95">
        <f ca="1">ROUND(INDIRECT(ADDRESS(Данные!$A8,AA$1,1,1,"Данные"),1),2)</f>
        <v>16343.130000000001</v>
      </c>
      <c r="AB16" s="96">
        <f ca="1">ROUND(INDIRECT(ADDRESS(Данные!$A8,AB$1,1,1,"Данные"),1),2)</f>
        <v>3268.1700000000001</v>
      </c>
      <c r="AC16" s="101">
        <f ca="1">(AA16-AA15)*AC$10</f>
        <v>639.99999999941792</v>
      </c>
      <c r="AD16" s="98">
        <f ca="1">(AB16-AB15)*AC$10</f>
        <v>79.99999999992724</v>
      </c>
      <c r="AE16" s="109">
        <f ca="1">ROUND(INDIRECT(ADDRESS(Данные!$A8,AE$1,1,1,"Данные"),1),2)</f>
        <v>15350.23</v>
      </c>
      <c r="AF16" s="96">
        <f ca="1">ROUND(INDIRECT(ADDRESS(Данные!$A8,AF$1,1,1,"Данные"),1),2)</f>
        <v>5214.3000000000002</v>
      </c>
      <c r="AG16" s="104">
        <f ca="1">(AE16-AE15)*AG$10</f>
        <v>419.99999999825377</v>
      </c>
      <c r="AH16" s="102">
        <f ca="1">(AF16-AF15)*AG$10</f>
        <v>60.000000001309672</v>
      </c>
      <c r="AI16" s="95">
        <f ca="1">ROUND(INDIRECT(ADDRESS(Данные!$A8,AI$1,1,1,"Данные"),1),2)</f>
        <v>3339.7600000000002</v>
      </c>
      <c r="AJ16" s="96">
        <f ca="1">ROUND(INDIRECT(ADDRESS(Данные!$A8,AJ$1,1,1,"Данные"),1),2)</f>
        <v>722.46000000000004</v>
      </c>
      <c r="AK16" s="101">
        <f ca="1">(AI16-AI15)*AK$10</f>
        <v>440.00000000050932</v>
      </c>
      <c r="AL16" s="98">
        <f ca="1">(AJ16-AJ15)*AK$10</f>
        <v>39.99999999996362</v>
      </c>
      <c r="AM16" s="109">
        <f ca="1">ROUND(INDIRECT(ADDRESS(Данные!$A8,AM$1,1,1,"Данные"),1),2)</f>
        <v>21125.990000000002</v>
      </c>
      <c r="AN16" s="96">
        <f ca="1">ROUND(INDIRECT(ADDRESS(Данные!$A8,AN$1,1,1,"Данные"),1),2)</f>
        <v>8205.4899999999998</v>
      </c>
      <c r="AO16" s="101">
        <f ca="1">(AM16-AM15)*AO$10</f>
        <v>480.00000001047738</v>
      </c>
      <c r="AP16" s="110">
        <f ca="1">(AN16-AN15)*AO$10</f>
        <v>80.00000000174623</v>
      </c>
      <c r="AQ16" s="95">
        <f ca="1">ROUND(INDIRECT(ADDRESS(Данные!$A8,AQ$1,1,1,"Данные"),1),2)</f>
        <v>16813.380000000001</v>
      </c>
      <c r="AR16" s="96">
        <f ca="1">ROUND(INDIRECT(ADDRESS(Данные!$A8,AR$1,1,1,"Данные"),1),2)</f>
        <v>4343.29</v>
      </c>
      <c r="AS16" s="101">
        <f ca="1">(AQ16-AQ15)*AS$10</f>
        <v>419.99999999825377</v>
      </c>
      <c r="AT16" s="98">
        <f ca="1">(AR16-AR15)*AS$10</f>
        <v>60.000000001309672</v>
      </c>
      <c r="AU16" s="109">
        <f ca="1">ROUND(INDIRECT(ADDRESS(Данные!$A8,AU$1,1,1,"Данные"),1),2)</f>
        <v>3412.2600000000002</v>
      </c>
      <c r="AV16" s="96">
        <f ca="1">ROUND(INDIRECT(ADDRESS(Данные!$A8,AV$1,1,1,"Данные"),1),2)</f>
        <v>1400.05</v>
      </c>
      <c r="AW16" s="101">
        <f ca="1">(AU16-AU15)*AW$10</f>
        <v>35.999999999967258</v>
      </c>
      <c r="AX16" s="110">
        <f ca="1">(AV16-AV15)*AW$10</f>
        <v>0</v>
      </c>
      <c r="AY16" s="111">
        <f ca="1">INDIRECT(ADDRESS(Данные!$A8,4,1,1,"Данные"),1)</f>
        <v>45644.020833333336</v>
      </c>
      <c r="AZ16" s="109">
        <f ca="1">ROUND(INDIRECT(ADDRESS(Данные!$A8,AZ$1,1,1,"Данные"),1),2)</f>
        <v>4325.1199999999999</v>
      </c>
      <c r="BA16" s="96">
        <f ca="1">ROUND(INDIRECT(ADDRESS(Данные!$A8,BA$1,1,1,"Данные"),1),2)</f>
        <v>0</v>
      </c>
      <c r="BB16" s="101">
        <f ca="1">(AZ16-AZ15)*BB$10</f>
        <v>80.999999999858119</v>
      </c>
      <c r="BC16" s="110">
        <f ca="1">(BA16-BA15)*BB$10</f>
        <v>0</v>
      </c>
      <c r="BD16" s="95">
        <f ca="1">ROUND(INDIRECT(ADDRESS(Данные!$A8,BD$1,1,1,"Данные"),1),2)</f>
        <v>7661.6500000000005</v>
      </c>
      <c r="BE16" s="96">
        <f ca="1">ROUND(INDIRECT(ADDRESS(Данные!$A8,BE$1,1,1,"Данные"),1),2)</f>
        <v>5129.5</v>
      </c>
      <c r="BF16" s="101">
        <f ca="1">(BD16-BD15)*BF$10</f>
        <v>18.000000000392902</v>
      </c>
      <c r="BG16" s="110">
        <f ca="1">(BE16-BE15)*BF$10</f>
        <v>6.0000000001309672</v>
      </c>
      <c r="BH16" s="103">
        <f ca="1">ROUND(INDIRECT(ADDRESS(Данные!$A8,BH$1,1,1,"Данные"),1),2)</f>
        <v>92.75</v>
      </c>
      <c r="BI16" s="100">
        <f ca="1">ROUND(INDIRECT(ADDRESS(Данные!$A8,BI$1,1,1,"Данные"),1),2)</f>
        <v>53.800000000000004</v>
      </c>
      <c r="BJ16" s="101">
        <f ca="1">(BH16-BH15)*BJ$10</f>
        <v>0</v>
      </c>
      <c r="BK16" s="110">
        <f ca="1">(BI16-BI15)*BJ$10</f>
        <v>0</v>
      </c>
      <c r="BL16" s="103">
        <f ca="1">ROUND(INDIRECT(ADDRESS(Данные!$A8,BL$1,1,1,"Данные"),1),2)</f>
        <v>1400.05</v>
      </c>
      <c r="BM16" s="100">
        <f ca="1">ROUND(INDIRECT(ADDRESS(Данные!$A8,BM$1,1,1,"Данные"),1),2)</f>
        <v>1400.05</v>
      </c>
      <c r="BN16" s="101">
        <f ca="1">(BL16-BL15)*BN$10</f>
        <v>0</v>
      </c>
      <c r="BO16" s="98">
        <f ca="1">(BM16-BM15)*BN$10</f>
        <v>0</v>
      </c>
      <c r="BP16" s="99">
        <f ca="1">ROUND(INDIRECT(ADDRESS(Данные!$A8,BP$1,1,1,"Данные"),1),2)</f>
        <v>7636.0299999999997</v>
      </c>
      <c r="BQ16" s="100">
        <f ca="1">ROUND(INDIRECT(ADDRESS(Данные!$A8,BQ$1,1,1,"Данные"),1),2)</f>
        <v>2355.3899999999999</v>
      </c>
      <c r="BR16" s="101">
        <f ca="1">(BP16-BP15)*BR$10</f>
        <v>0</v>
      </c>
      <c r="BS16" s="98">
        <f ca="1">(BQ16-BQ15)*BR$10</f>
        <v>0</v>
      </c>
      <c r="BT16" s="95">
        <f ca="1">ROUND(INDIRECT(ADDRESS(Данные!$A8,BT$1,1,1,"Данные"),1),2)</f>
        <v>107.63</v>
      </c>
      <c r="BU16" s="100">
        <f ca="1">ROUND(INDIRECT(ADDRESS(Данные!$A8,BU$1,1,1,"Данные"),1),2)</f>
        <v>6.96</v>
      </c>
      <c r="BV16" s="104">
        <f ca="1">(BT16-BT15)*BV$10</f>
        <v>0</v>
      </c>
      <c r="BW16" s="106">
        <f ca="1">(BU16-BU15)*BV$10</f>
        <v>0</v>
      </c>
      <c r="BX16" s="112">
        <f t="shared" ca="1" si="0"/>
        <v>45644.020833333336</v>
      </c>
      <c r="BY16" s="113">
        <f t="shared" ref="BY16:BY63" ca="1" si="1">D16+H16+L16+P16+T16+X16+AC16+AG16+AK16+AO16+AS16+AW16+ BB16+BJ16+BF16+BN16+BR16+BV16</f>
        <v>4935.0000000231375</v>
      </c>
      <c r="BZ16" s="114">
        <f t="shared" ref="BZ16:BZ63" ca="1" si="2">E16+I16+M16+Q16+U16+Y16+AD16+AH16+AL16+AP16+AT16+AX16+ BC16+BK16+BG16+BO16+BS16+BW16</f>
        <v>806.00000000667933</v>
      </c>
    </row>
    <row r="17" s="1" customFormat="1">
      <c r="A17" s="94">
        <f ca="1">INDIRECT(ADDRESS(Данные!$A9,4,1,1,"Данные"),1)</f>
        <v>45644.041666666664</v>
      </c>
      <c r="B17" s="95">
        <f ca="1">ROUND(INDIRECT(ADDRESS(Данные!$A9,B$1,1,1,"Данные"),1),2)</f>
        <v>13158.34</v>
      </c>
      <c r="C17" s="96">
        <f ca="1">ROUND(INDIRECT(ADDRESS(Данные!$A9,C$1,1,1,"Данные"),1),2)</f>
        <v>5531.9400000000005</v>
      </c>
      <c r="D17" s="97">
        <f ca="1">(B17-B15)*D$10</f>
        <v>400.00000000145519</v>
      </c>
      <c r="E17" s="105">
        <f ca="1">(C17-C15)*D$10</f>
        <v>0</v>
      </c>
      <c r="F17" s="109">
        <f ca="1">ROUND(INDIRECT(ADDRESS(Данные!$A9,F$1,1,1,"Данные"),1),2)</f>
        <v>43197.57</v>
      </c>
      <c r="G17" s="96">
        <f ca="1">ROUND(INDIRECT(ADDRESS(Данные!$A9,G$1,1,1,"Данные"),1),2)</f>
        <v>9388.2900000000009</v>
      </c>
      <c r="H17" s="97">
        <f ca="1">(F17-F15)*H$10</f>
        <v>1000</v>
      </c>
      <c r="I17" s="102">
        <f ca="1">(G17-G15)*H$10</f>
        <v>160.00000000349246</v>
      </c>
      <c r="J17" s="95">
        <f ca="1">ROUND(INDIRECT(ADDRESS(Данные!$A9,J$1,1,1,"Данные"),1),2)</f>
        <v>17438.380000000001</v>
      </c>
      <c r="K17" s="96">
        <f ca="1">ROUND(INDIRECT(ADDRESS(Данные!$A9,K$1,1,1,"Данные"),1),2)</f>
        <v>4134.3599999999997</v>
      </c>
      <c r="L17" s="104">
        <f ca="1">(J17-J15)*L$10</f>
        <v>800.00000000291038</v>
      </c>
      <c r="M17" s="105">
        <f ca="1">(K17-K15)*L$10</f>
        <v>119.99999999898137</v>
      </c>
      <c r="N17" s="95">
        <f ca="1">ROUND(INDIRECT(ADDRESS(Данные!$A9,N$1,1,1,"Данные"),1),2)</f>
        <v>7470.04</v>
      </c>
      <c r="O17" s="96">
        <f ca="1">ROUND(INDIRECT(ADDRESS(Данные!$A9,O$1,1,1,"Данные"),1),2)</f>
        <v>1301.79</v>
      </c>
      <c r="P17" s="104">
        <f ca="1">(N17-N15)*P$10</f>
        <v>880.00000000101863</v>
      </c>
      <c r="Q17" s="106">
        <f ca="1">(O17-O15)*P$10</f>
        <v>39.99999999996362</v>
      </c>
      <c r="R17" s="99">
        <f ca="1">ROUND(INDIRECT(ADDRESS(Данные!$A9,R$1,1,1,"Данные"),1),2)</f>
        <v>8356.75</v>
      </c>
      <c r="S17" s="100">
        <f ca="1">ROUND(INDIRECT(ADDRESS(Данные!$A9,S$1,1,1,"Данные"),1),2)</f>
        <v>3885.8699999999999</v>
      </c>
      <c r="T17" s="104">
        <f ca="1">(R17-R15)*T$10</f>
        <v>1559.9999999976717</v>
      </c>
      <c r="U17" s="107">
        <f ca="1">(S17-S15)*T$10</f>
        <v>599.99999999854481</v>
      </c>
      <c r="V17" s="103">
        <f ca="1">ROUND(INDIRECT(ADDRESS(Данные!$A9,V$1,1,1,"Данные"),1),2)</f>
        <v>3414.02</v>
      </c>
      <c r="W17" s="100">
        <f ca="1">ROUND(INDIRECT(ADDRESS(Данные!$A9,W$1,1,1,"Данные"),1),2)</f>
        <v>1350.6100000000001</v>
      </c>
      <c r="X17" s="104">
        <f ca="1">(V17-V15)*X$10</f>
        <v>79.99999999992724</v>
      </c>
      <c r="Y17" s="105">
        <f ca="1">(W17-W15)*X$10</f>
        <v>39.99999999996362</v>
      </c>
      <c r="Z17" s="108">
        <f ca="1">INDIRECT(ADDRESS(Данные!$A9,4,1,1,"Данные"),1)</f>
        <v>45644.041666666664</v>
      </c>
      <c r="AA17" s="95">
        <f ca="1">ROUND(INDIRECT(ADDRESS(Данные!$A9,AA$1,1,1,"Данные"),1),2)</f>
        <v>16343.280000000001</v>
      </c>
      <c r="AB17" s="96">
        <f ca="1">ROUND(INDIRECT(ADDRESS(Данные!$A9,AB$1,1,1,"Данные"),1),2)</f>
        <v>3268.1900000000001</v>
      </c>
      <c r="AC17" s="101">
        <f ca="1">(AA17-AA15)*AC$10</f>
        <v>1239.9999999979627</v>
      </c>
      <c r="AD17" s="98">
        <f ca="1">(AB17-AB15)*AC$10</f>
        <v>159.99999999985448</v>
      </c>
      <c r="AE17" s="109">
        <f ca="1">ROUND(INDIRECT(ADDRESS(Данные!$A9,AE$1,1,1,"Данные"),1),2)</f>
        <v>15350.290000000001</v>
      </c>
      <c r="AF17" s="96">
        <f ca="1">ROUND(INDIRECT(ADDRESS(Данные!$A9,AF$1,1,1,"Данные"),1),2)</f>
        <v>5214.3100000000004</v>
      </c>
      <c r="AG17" s="104">
        <f ca="1">(AE17-AE15)*AG$10</f>
        <v>780.0000000061118</v>
      </c>
      <c r="AH17" s="102">
        <f ca="1">(AF17-AF15)*AG$10</f>
        <v>120.00000000261934</v>
      </c>
      <c r="AI17" s="95">
        <f ca="1">ROUND(INDIRECT(ADDRESS(Данные!$A9,AI$1,1,1,"Данные"),1),2)</f>
        <v>3339.8600000000001</v>
      </c>
      <c r="AJ17" s="96">
        <f ca="1">ROUND(INDIRECT(ADDRESS(Данные!$A9,AJ$1,1,1,"Данные"),1),2)</f>
        <v>722.48000000000002</v>
      </c>
      <c r="AK17" s="101">
        <f ca="1">(AI17-AI15)*AK$10</f>
        <v>840.00000000014552</v>
      </c>
      <c r="AL17" s="98">
        <f ca="1">(AJ17-AJ15)*AK$10</f>
        <v>119.99999999989086</v>
      </c>
      <c r="AM17" s="109">
        <f ca="1">ROUND(INDIRECT(ADDRESS(Данные!$A9,AM$1,1,1,"Данные"),1),2)</f>
        <v>21126.110000000001</v>
      </c>
      <c r="AN17" s="96">
        <f ca="1">ROUND(INDIRECT(ADDRESS(Данные!$A9,AN$1,1,1,"Данные"),1),2)</f>
        <v>8205.5100000000002</v>
      </c>
      <c r="AO17" s="101">
        <f ca="1">(AM17-AM15)*AO$10</f>
        <v>960.00000000640284</v>
      </c>
      <c r="AP17" s="110">
        <f ca="1">(AN17-AN15)*AO$10</f>
        <v>160.00000000349246</v>
      </c>
      <c r="AQ17" s="95">
        <f ca="1">ROUND(INDIRECT(ADDRESS(Данные!$A9,AQ$1,1,1,"Данные"),1),2)</f>
        <v>16813.450000000001</v>
      </c>
      <c r="AR17" s="96">
        <f ca="1">ROUND(INDIRECT(ADDRESS(Данные!$A9,AR$1,1,1,"Данные"),1),2)</f>
        <v>4343.3100000000004</v>
      </c>
      <c r="AS17" s="101">
        <f ca="1">(AQ17-AQ15)*AS$10</f>
        <v>839.99999999650754</v>
      </c>
      <c r="AT17" s="98">
        <f ca="1">(AR17-AR15)*AS$10</f>
        <v>180.00000000392902</v>
      </c>
      <c r="AU17" s="109">
        <f ca="1">ROUND(INDIRECT(ADDRESS(Данные!$A9,AU$1,1,1,"Данные"),1),2)</f>
        <v>3412.3200000000002</v>
      </c>
      <c r="AV17" s="96">
        <f ca="1">ROUND(INDIRECT(ADDRESS(Данные!$A9,AV$1,1,1,"Данные"),1),2)</f>
        <v>1400.0599999999999</v>
      </c>
      <c r="AW17" s="101">
        <f ca="1">(AU17-AU15)*AW$10</f>
        <v>71.999999999934516</v>
      </c>
      <c r="AX17" s="110">
        <f ca="1">(AV17-AV15)*AW$10</f>
        <v>5.999999999994543</v>
      </c>
      <c r="AY17" s="111">
        <f ca="1">INDIRECT(ADDRESS(Данные!$A9,4,1,1,"Данные"),1)</f>
        <v>45644.041666666664</v>
      </c>
      <c r="AZ17" s="109">
        <f ca="1">ROUND(INDIRECT(ADDRESS(Данные!$A9,AZ$1,1,1,"Данные"),1),2)</f>
        <v>4325.3900000000003</v>
      </c>
      <c r="BA17" s="96">
        <f ca="1">ROUND(INDIRECT(ADDRESS(Данные!$A9,BA$1,1,1,"Данные"),1),2)</f>
        <v>0</v>
      </c>
      <c r="BB17" s="101">
        <f ca="1">(AZ17-AZ15)*BB$10</f>
        <v>161.99999999998909</v>
      </c>
      <c r="BC17" s="110">
        <f ca="1">(BA17-BA15)*BB$10</f>
        <v>0</v>
      </c>
      <c r="BD17" s="95">
        <f ca="1">ROUND(INDIRECT(ADDRESS(Данные!$A9,BD$1,1,1,"Данные"),1),2)</f>
        <v>7661.6800000000003</v>
      </c>
      <c r="BE17" s="96">
        <f ca="1">ROUND(INDIRECT(ADDRESS(Данные!$A9,BE$1,1,1,"Данные"),1),2)</f>
        <v>5129.5100000000002</v>
      </c>
      <c r="BF17" s="101">
        <f ca="1">(BD17-BD15)*BF$10</f>
        <v>36.000000000240107</v>
      </c>
      <c r="BG17" s="110">
        <f ca="1">(BE17-BE15)*BF$10</f>
        <v>12.000000000261934</v>
      </c>
      <c r="BH17" s="103">
        <f ca="1">ROUND(INDIRECT(ADDRESS(Данные!$A9,BH$1,1,1,"Данные"),1),2)</f>
        <v>92.75</v>
      </c>
      <c r="BI17" s="100">
        <f ca="1">ROUND(INDIRECT(ADDRESS(Данные!$A9,BI$1,1,1,"Данные"),1),2)</f>
        <v>53.800000000000004</v>
      </c>
      <c r="BJ17" s="101">
        <f ca="1">(BH17-BH15)*BJ$10</f>
        <v>0</v>
      </c>
      <c r="BK17" s="110">
        <f ca="1">(BI17-BI15)*BJ$10</f>
        <v>0</v>
      </c>
      <c r="BL17" s="103">
        <f ca="1">ROUND(INDIRECT(ADDRESS(Данные!$A9,BL$1,1,1,"Данные"),1),2)</f>
        <v>1400.0599999999999</v>
      </c>
      <c r="BM17" s="100">
        <f ca="1">ROUND(INDIRECT(ADDRESS(Данные!$A9,BM$1,1,1,"Данные"),1),2)</f>
        <v>1400.0599999999999</v>
      </c>
      <c r="BN17" s="101">
        <f ca="1">(BL17-BL15)*BN$10</f>
        <v>5.999999999994543</v>
      </c>
      <c r="BO17" s="98">
        <f ca="1">(BM17-BM15)*BN$10</f>
        <v>5.999999999994543</v>
      </c>
      <c r="BP17" s="99">
        <f ca="1">ROUND(INDIRECT(ADDRESS(Данные!$A9,BP$1,1,1,"Данные"),1),2)</f>
        <v>7636.0299999999997</v>
      </c>
      <c r="BQ17" s="100">
        <f ca="1">ROUND(INDIRECT(ADDRESS(Данные!$A9,BQ$1,1,1,"Данные"),1),2)</f>
        <v>2355.3899999999999</v>
      </c>
      <c r="BR17" s="101">
        <f ca="1">(BP17-BP15)*BR$10</f>
        <v>0</v>
      </c>
      <c r="BS17" s="98">
        <f ca="1">(BQ17-BQ15)*BR$10</f>
        <v>0</v>
      </c>
      <c r="BT17" s="95">
        <f ca="1">ROUND(INDIRECT(ADDRESS(Данные!$A9,BT$1,1,1,"Данные"),1),2)</f>
        <v>107.63</v>
      </c>
      <c r="BU17" s="100">
        <f ca="1">ROUND(INDIRECT(ADDRESS(Данные!$A9,BU$1,1,1,"Данные"),1),2)</f>
        <v>6.96</v>
      </c>
      <c r="BV17" s="104">
        <f ca="1">(BT17-BT15)*BV$10</f>
        <v>0</v>
      </c>
      <c r="BW17" s="106">
        <f ca="1">(BU17-BU15)*BV$10</f>
        <v>0</v>
      </c>
      <c r="BX17" s="112">
        <f t="shared" ca="1" si="0"/>
        <v>45644.041666666664</v>
      </c>
      <c r="BY17" s="113">
        <f t="shared" ca="1" si="1"/>
        <v>9656.0000000102718</v>
      </c>
      <c r="BZ17" s="114">
        <f t="shared" ca="1" si="2"/>
        <v>1724.0000000109831</v>
      </c>
    </row>
    <row r="18" s="1" customFormat="1">
      <c r="A18" s="94">
        <f ca="1">INDIRECT(ADDRESS(Данные!$A10,4,1,1,"Данные"), 1)</f>
        <v>45644.0625</v>
      </c>
      <c r="B18" s="95">
        <f ca="1">ROUND(INDIRECT(ADDRESS(Данные!$A10,B$1,1,1,"Данные"), 1),2)</f>
        <v>13158.389999999999</v>
      </c>
      <c r="C18" s="96">
        <f ca="1">ROUND(INDIRECT(ADDRESS(Данные!$A10,C$1,1,1,"Данные"), 1),2)</f>
        <v>5531.9499999999998</v>
      </c>
      <c r="D18" s="97">
        <f ca="1">(B18-B17)*D$10</f>
        <v>199.99999999708962</v>
      </c>
      <c r="E18" s="106">
        <f ca="1">(C18-C17)*D$10</f>
        <v>39.999999997235136</v>
      </c>
      <c r="F18" s="109">
        <f ca="1">ROUND(INDIRECT(ADDRESS(Данные!$A10,F$1,1,1,"Данные"), 1),2)</f>
        <v>43197.68</v>
      </c>
      <c r="G18" s="96">
        <f ca="1">ROUND(INDIRECT(ADDRESS(Данные!$A10,G$1,1,1,"Данные"), 1),2)</f>
        <v>9388.3000000000011</v>
      </c>
      <c r="H18" s="97">
        <f ca="1">(F18-F17)*H$10</f>
        <v>440.00000000232831</v>
      </c>
      <c r="I18" s="102">
        <f ca="1">(G18-G17)*H$10</f>
        <v>40.000000000873115</v>
      </c>
      <c r="J18" s="95">
        <f ca="1">ROUND(INDIRECT(ADDRESS(Данные!$A10,J$1,1,1,"Данные"), 1),2)</f>
        <v>17438.470000000001</v>
      </c>
      <c r="K18" s="96">
        <f ca="1">ROUND(INDIRECT(ADDRESS(Данные!$A10,K$1,1,1,"Данные"), 1),2)</f>
        <v>4134.3800000000001</v>
      </c>
      <c r="L18" s="104">
        <f ca="1">(J18-J17)*L$10</f>
        <v>360.00000000058208</v>
      </c>
      <c r="M18" s="105">
        <f ca="1">(K18-K17)*L$10</f>
        <v>80.00000000174623</v>
      </c>
      <c r="N18" s="95">
        <f ca="1">ROUND(INDIRECT(ADDRESS(Данные!$A10,N$1,1,1,"Данные"), 1),2)</f>
        <v>7470.1500000000005</v>
      </c>
      <c r="O18" s="96">
        <f ca="1">ROUND(INDIRECT(ADDRESS(Данные!$A10,O$1,1,1,"Данные"), 1),2)</f>
        <v>1301.8</v>
      </c>
      <c r="P18" s="104">
        <f ca="1">(N18-N17)*P$10</f>
        <v>440.00000000232831</v>
      </c>
      <c r="Q18" s="106">
        <f ca="1">(O18-O17)*P$10</f>
        <v>39.99999999996362</v>
      </c>
      <c r="R18" s="99">
        <f ca="1">ROUND(INDIRECT(ADDRESS(Данные!$A10,R$1,1,1,"Данные"), 1),2)</f>
        <v>8356.9500000000007</v>
      </c>
      <c r="S18" s="100">
        <f ca="1">ROUND(INDIRECT(ADDRESS(Данные!$A10,S$1,1,1,"Данные"), 1),2)</f>
        <v>3885.9400000000001</v>
      </c>
      <c r="T18" s="104">
        <f ca="1">(R18-R17)*T$10</f>
        <v>800.00000000291038</v>
      </c>
      <c r="U18" s="107">
        <f ca="1">(S18-S17)*T$10</f>
        <v>280.00000000065484</v>
      </c>
      <c r="V18" s="103">
        <f ca="1">ROUND(INDIRECT(ADDRESS(Данные!$A10,V$1,1,1,"Данные"), 1),2)</f>
        <v>3414.0300000000002</v>
      </c>
      <c r="W18" s="100">
        <f ca="1">ROUND(INDIRECT(ADDRESS(Данные!$A10,W$1,1,1,"Данные"), 1),2)</f>
        <v>1350.6200000000001</v>
      </c>
      <c r="X18" s="104">
        <f ca="1">(V18-V17)*X$10</f>
        <v>40.000000000873115</v>
      </c>
      <c r="Y18" s="105">
        <f ca="1">(W18-W17)*X$10</f>
        <v>39.99999999996362</v>
      </c>
      <c r="Z18" s="108">
        <f ca="1">INDIRECT(ADDRESS(Данные!$A10,4,1,1,"Данные"), 1)</f>
        <v>45644.0625</v>
      </c>
      <c r="AA18" s="95">
        <f ca="1">ROUND(INDIRECT(ADDRESS(Данные!$A10,AA$1,1,1,"Данные"), 1),2)</f>
        <v>16343.440000000001</v>
      </c>
      <c r="AB18" s="96">
        <f ca="1">ROUND(INDIRECT(ADDRESS(Данные!$A10,AB$1,1,1,"Данные"), 1),2)</f>
        <v>3268.2000000000003</v>
      </c>
      <c r="AC18" s="101">
        <f ca="1">(AA18-AA17)*AC$10</f>
        <v>639.99999999941792</v>
      </c>
      <c r="AD18" s="98">
        <f ca="1">(AB18-AB17)*AC$10</f>
        <v>40.000000000873115</v>
      </c>
      <c r="AE18" s="109">
        <f ca="1">ROUND(INDIRECT(ADDRESS(Данные!$A10,AE$1,1,1,"Данные"), 1),2)</f>
        <v>15350.360000000001</v>
      </c>
      <c r="AF18" s="96">
        <f ca="1">ROUND(INDIRECT(ADDRESS(Данные!$A10,AF$1,1,1,"Данные"), 1),2)</f>
        <v>5214.3199999999997</v>
      </c>
      <c r="AG18" s="104">
        <f ca="1">(AE18-AE17)*AG$10</f>
        <v>419.99999999825377</v>
      </c>
      <c r="AH18" s="102">
        <f ca="1">(AF18-AF17)*AG$10</f>
        <v>59.999999995852704</v>
      </c>
      <c r="AI18" s="95">
        <f ca="1">ROUND(INDIRECT(ADDRESS(Данные!$A10,AI$1,1,1,"Данные"), 1),2)</f>
        <v>3339.9500000000003</v>
      </c>
      <c r="AJ18" s="96">
        <f ca="1">ROUND(INDIRECT(ADDRESS(Данные!$A10,AJ$1,1,1,"Данные"), 1),2)</f>
        <v>722.49000000000001</v>
      </c>
      <c r="AK18" s="101">
        <f ca="1">(AI18-AI17)*AK$10</f>
        <v>360.00000000058208</v>
      </c>
      <c r="AL18" s="98">
        <f ca="1">(AJ18-AJ17)*AK$10</f>
        <v>39.99999999996362</v>
      </c>
      <c r="AM18" s="109">
        <f ca="1">ROUND(INDIRECT(ADDRESS(Данные!$A10,AM$1,1,1,"Данные"), 1),2)</f>
        <v>21126.23</v>
      </c>
      <c r="AN18" s="96">
        <f ca="1">ROUND(INDIRECT(ADDRESS(Данные!$A10,AN$1,1,1,"Данные"), 1),2)</f>
        <v>8205.5300000000007</v>
      </c>
      <c r="AO18" s="101">
        <f ca="1">(AM18-AM17)*AO$10</f>
        <v>479.99999999592546</v>
      </c>
      <c r="AP18" s="110">
        <f ca="1">(AN18-AN17)*AO$10</f>
        <v>80.00000000174623</v>
      </c>
      <c r="AQ18" s="95">
        <f ca="1">ROUND(INDIRECT(ADDRESS(Данные!$A10,AQ$1,1,1,"Данные"), 1),2)</f>
        <v>16813.52</v>
      </c>
      <c r="AR18" s="96">
        <f ca="1">ROUND(INDIRECT(ADDRESS(Данные!$A10,AR$1,1,1,"Данные"), 1),2)</f>
        <v>4343.3299999999999</v>
      </c>
      <c r="AS18" s="101">
        <f ca="1">(AQ18-AQ17)*AS$10</f>
        <v>419.99999999825377</v>
      </c>
      <c r="AT18" s="98">
        <f ca="1">(AR18-AR17)*AS$10</f>
        <v>119.99999999716238</v>
      </c>
      <c r="AU18" s="109">
        <f ca="1">ROUND(INDIRECT(ADDRESS(Данные!$A10,AU$1,1,1,"Данные"), 1),2)</f>
        <v>3412.3800000000001</v>
      </c>
      <c r="AV18" s="96">
        <f ca="1">ROUND(INDIRECT(ADDRESS(Данные!$A10,AV$1,1,1,"Данные"), 1),2)</f>
        <v>1400.0699999999999</v>
      </c>
      <c r="AW18" s="101">
        <f ca="1">(AU18-AU17)*AW$10</f>
        <v>35.999999999967258</v>
      </c>
      <c r="AX18" s="110">
        <f ca="1">(AV18-AV17)*AW$10</f>
        <v>5.999999999994543</v>
      </c>
      <c r="AY18" s="111">
        <f ca="1">INDIRECT(ADDRESS(Данные!$A10,4,1,1,"Данные"), 1)</f>
        <v>45644.0625</v>
      </c>
      <c r="AZ18" s="109">
        <f ca="1">ROUND(INDIRECT(ADDRESS(Данные!$A10,AZ$1,1,1,"Данные"), 1),2)</f>
        <v>4325.6499999999996</v>
      </c>
      <c r="BA18" s="96">
        <f ca="1">ROUND(INDIRECT(ADDRESS(Данные!$A10,BA$1,1,1,"Данные"), 1),2)</f>
        <v>0</v>
      </c>
      <c r="BB18" s="101">
        <f ca="1">(AZ18-AZ17)*BB$10</f>
        <v>77.999999999792635</v>
      </c>
      <c r="BC18" s="110">
        <f ca="1">(BA18-BA17)*BB$10</f>
        <v>0</v>
      </c>
      <c r="BD18" s="95">
        <f ca="1">ROUND(INDIRECT(ADDRESS(Данные!$A10,BD$1,1,1,"Данные"), 1),2)</f>
        <v>7661.71</v>
      </c>
      <c r="BE18" s="96">
        <f ca="1">ROUND(INDIRECT(ADDRESS(Данные!$A10,BE$1,1,1,"Данные"), 1),2)</f>
        <v>5129.5100000000002</v>
      </c>
      <c r="BF18" s="101">
        <f ca="1">(BD18-BD17)*BF$10</f>
        <v>17.999999999847205</v>
      </c>
      <c r="BG18" s="110">
        <f ca="1">(BE18-BE17)*BF$10</f>
        <v>0</v>
      </c>
      <c r="BH18" s="103">
        <f ca="1">ROUND(INDIRECT(ADDRESS(Данные!$A10,BH$1,1,1,"Данные"), 1),2)</f>
        <v>92.75</v>
      </c>
      <c r="BI18" s="100">
        <f ca="1">ROUND(INDIRECT(ADDRESS(Данные!$A10,BI$1,1,1,"Данные"), 1),2)</f>
        <v>53.800000000000004</v>
      </c>
      <c r="BJ18" s="101">
        <f ca="1">(BH18-BH17)*BJ$10</f>
        <v>0</v>
      </c>
      <c r="BK18" s="110">
        <f ca="1">(BI18-BI17)*BJ$10</f>
        <v>0</v>
      </c>
      <c r="BL18" s="103">
        <f ca="1">ROUND(INDIRECT(ADDRESS(Данные!$A10,BL$1,1,1,"Данные"), 1),2)</f>
        <v>1400.0699999999999</v>
      </c>
      <c r="BM18" s="100">
        <f ca="1">ROUND(INDIRECT(ADDRESS(Данные!$A10,BM$1,1,1,"Данные"), 1),2)</f>
        <v>1400.0699999999999</v>
      </c>
      <c r="BN18" s="101">
        <f ca="1">(BL18-BL17)*BN$10</f>
        <v>5.999999999994543</v>
      </c>
      <c r="BO18" s="98">
        <f ca="1">(BM18-BM17)*BN$10</f>
        <v>5.999999999994543</v>
      </c>
      <c r="BP18" s="99">
        <f ca="1">ROUND(INDIRECT(ADDRESS(Данные!$A10,BP$1,1,1,"Данные"), 1),2)</f>
        <v>7636.0299999999997</v>
      </c>
      <c r="BQ18" s="100">
        <f ca="1">ROUND(INDIRECT(ADDRESS(Данные!$A10,BQ$1,1,1,"Данные"), 1),2)</f>
        <v>2355.3899999999999</v>
      </c>
      <c r="BR18" s="101">
        <f ca="1">(BP18-BP17)*BR$10</f>
        <v>0</v>
      </c>
      <c r="BS18" s="98">
        <f ca="1">(BQ18-BQ17)*BR$10</f>
        <v>0</v>
      </c>
      <c r="BT18" s="95">
        <f ca="1">ROUND(INDIRECT(ADDRESS(Данные!$A10,BT$1,1,1,"Данные"), 1),2)</f>
        <v>107.63</v>
      </c>
      <c r="BU18" s="100">
        <f ca="1">ROUND(INDIRECT(ADDRESS(Данные!$A10,BU$1,1,1,"Данные"), 1),2)</f>
        <v>6.96</v>
      </c>
      <c r="BV18" s="104">
        <f ca="1">(BT18-BT17)*BV$10</f>
        <v>0</v>
      </c>
      <c r="BW18" s="106">
        <f ca="1">(BU18-BU17)*BV$10</f>
        <v>0</v>
      </c>
      <c r="BX18" s="112">
        <f t="shared" ca="1" si="0"/>
        <v>45644.0625</v>
      </c>
      <c r="BY18" s="113">
        <f t="shared" ca="1" si="1"/>
        <v>4737.9999999981464</v>
      </c>
      <c r="BZ18" s="114">
        <f t="shared" ca="1" si="2"/>
        <v>871.99999999602369</v>
      </c>
    </row>
    <row r="19" s="1" customFormat="1">
      <c r="A19" s="94">
        <f ca="1">INDIRECT(ADDRESS(Данные!$A11,4,1,1,"Данные"),1)</f>
        <v>45644.083333333336</v>
      </c>
      <c r="B19" s="95">
        <f ca="1">ROUND(INDIRECT(ADDRESS(Данные!$A11,B$1,1,1,"Данные"),1),2)</f>
        <v>13158.440000000001</v>
      </c>
      <c r="C19" s="96">
        <f ca="1">ROUND(INDIRECT(ADDRESS(Данные!$A11,C$1,1,1,"Данные"),1),2)</f>
        <v>5531.9499999999998</v>
      </c>
      <c r="D19" s="97">
        <f ca="1">(B19-B17)*D$10</f>
        <v>400.00000000145519</v>
      </c>
      <c r="E19" s="105">
        <f ca="1">(C19-C17)*D$10</f>
        <v>39.999999997235136</v>
      </c>
      <c r="F19" s="109">
        <f ca="1">ROUND(INDIRECT(ADDRESS(Данные!$A11,F$1,1,1,"Данные"),1),2)</f>
        <v>43197.790000000001</v>
      </c>
      <c r="G19" s="96">
        <f ca="1">ROUND(INDIRECT(ADDRESS(Данные!$A11,G$1,1,1,"Данные"),1),2)</f>
        <v>9388.3199999999997</v>
      </c>
      <c r="H19" s="97">
        <f ca="1">(F19-F17)*H$10</f>
        <v>880.00000000465661</v>
      </c>
      <c r="I19" s="102">
        <f ca="1">(G19-G17)*H$10</f>
        <v>119.99999999534339</v>
      </c>
      <c r="J19" s="95">
        <f ca="1">ROUND(INDIRECT(ADDRESS(Данные!$A11,J$1,1,1,"Данные"),1),2)</f>
        <v>17438.560000000001</v>
      </c>
      <c r="K19" s="96">
        <f ca="1">ROUND(INDIRECT(ADDRESS(Данные!$A11,K$1,1,1,"Данные"),1),2)</f>
        <v>4134.3900000000003</v>
      </c>
      <c r="L19" s="104">
        <f ca="1">(J19-J17)*L$10</f>
        <v>720.00000000116415</v>
      </c>
      <c r="M19" s="105">
        <f ca="1">(K19-K17)*L$10</f>
        <v>120.00000000261934</v>
      </c>
      <c r="N19" s="95">
        <f ca="1">ROUND(INDIRECT(ADDRESS(Данные!$A11,N$1,1,1,"Данные"),1),2)</f>
        <v>7470.2600000000002</v>
      </c>
      <c r="O19" s="96">
        <f ca="1">ROUND(INDIRECT(ADDRESS(Данные!$A11,O$1,1,1,"Данные"),1),2)</f>
        <v>1301.8</v>
      </c>
      <c r="P19" s="104">
        <f ca="1">(N19-N17)*P$10</f>
        <v>880.00000000101863</v>
      </c>
      <c r="Q19" s="106">
        <f ca="1">(O19-O17)*P$10</f>
        <v>39.99999999996362</v>
      </c>
      <c r="R19" s="99">
        <f ca="1">ROUND(INDIRECT(ADDRESS(Данные!$A11,R$1,1,1,"Данные"),1),2)</f>
        <v>8357.1499999999996</v>
      </c>
      <c r="S19" s="100">
        <f ca="1">ROUND(INDIRECT(ADDRESS(Данные!$A11,S$1,1,1,"Данные"),1),2)</f>
        <v>3886.0100000000002</v>
      </c>
      <c r="T19" s="104">
        <f ca="1">(R19-R17)*T$10</f>
        <v>1599.9999999985448</v>
      </c>
      <c r="U19" s="107">
        <f ca="1">(S19-S17)*T$10</f>
        <v>560.00000000130967</v>
      </c>
      <c r="V19" s="103">
        <f ca="1">ROUND(INDIRECT(ADDRESS(Данные!$A11,V$1,1,1,"Данные"),1),2)</f>
        <v>3414.04</v>
      </c>
      <c r="W19" s="100">
        <f ca="1">ROUND(INDIRECT(ADDRESS(Данные!$A11,W$1,1,1,"Данные"),1),2)</f>
        <v>1350.6200000000001</v>
      </c>
      <c r="X19" s="104">
        <f ca="1">(V19-V17)*X$10</f>
        <v>79.99999999992724</v>
      </c>
      <c r="Y19" s="105">
        <f ca="1">(W19-W17)*X$10</f>
        <v>39.99999999996362</v>
      </c>
      <c r="Z19" s="108">
        <f ca="1">INDIRECT(ADDRESS(Данные!$A11,4,1,1,"Данные"),1)</f>
        <v>45644.083333333336</v>
      </c>
      <c r="AA19" s="95">
        <f ca="1">ROUND(INDIRECT(ADDRESS(Данные!$A11,AA$1,1,1,"Данные"),1),2)</f>
        <v>16343.59</v>
      </c>
      <c r="AB19" s="96">
        <f ca="1">ROUND(INDIRECT(ADDRESS(Данные!$A11,AB$1,1,1,"Данные"),1),2)</f>
        <v>3268.2200000000003</v>
      </c>
      <c r="AC19" s="101">
        <f ca="1">(AA19-AA17)*AC$10</f>
        <v>1239.9999999979627</v>
      </c>
      <c r="AD19" s="98">
        <f ca="1">(AB19-AB17)*AC$10</f>
        <v>120.00000000080036</v>
      </c>
      <c r="AE19" s="109">
        <f ca="1">ROUND(INDIRECT(ADDRESS(Данные!$A11,AE$1,1,1,"Данные"),1),2)</f>
        <v>15350.42</v>
      </c>
      <c r="AF19" s="96">
        <f ca="1">ROUND(INDIRECT(ADDRESS(Данные!$A11,AF$1,1,1,"Данные"),1),2)</f>
        <v>5214.3299999999999</v>
      </c>
      <c r="AG19" s="104">
        <f ca="1">(AE19-AE17)*AG$10</f>
        <v>779.99999999519787</v>
      </c>
      <c r="AH19" s="102">
        <f ca="1">(AF19-AF17)*AG$10</f>
        <v>119.99999999716238</v>
      </c>
      <c r="AI19" s="95">
        <f ca="1">ROUND(INDIRECT(ADDRESS(Данные!$A11,AI$1,1,1,"Данные"),1),2)</f>
        <v>3340.0300000000002</v>
      </c>
      <c r="AJ19" s="96">
        <f ca="1">ROUND(INDIRECT(ADDRESS(Данные!$A11,AJ$1,1,1,"Данные"),1),2)</f>
        <v>722.50999999999999</v>
      </c>
      <c r="AK19" s="101">
        <f ca="1">(AI19-AI17)*AK$10</f>
        <v>680.00000000029104</v>
      </c>
      <c r="AL19" s="98">
        <f ca="1">(AJ19-AJ17)*AK$10</f>
        <v>119.99999999989086</v>
      </c>
      <c r="AM19" s="109">
        <f ca="1">ROUND(INDIRECT(ADDRESS(Данные!$A11,AM$1,1,1,"Данные"),1),2)</f>
        <v>21126.350000000002</v>
      </c>
      <c r="AN19" s="96">
        <f ca="1">ROUND(INDIRECT(ADDRESS(Данные!$A11,AN$1,1,1,"Данные"),1),2)</f>
        <v>8205.5499999999993</v>
      </c>
      <c r="AO19" s="101">
        <f ca="1">(AM19-AM17)*AO$10</f>
        <v>960.00000000640284</v>
      </c>
      <c r="AP19" s="110">
        <f ca="1">(AN19-AN17)*AO$10</f>
        <v>159.9999999962165</v>
      </c>
      <c r="AQ19" s="95">
        <f ca="1">ROUND(INDIRECT(ADDRESS(Данные!$A11,AQ$1,1,1,"Данные"),1),2)</f>
        <v>16813.580000000002</v>
      </c>
      <c r="AR19" s="96">
        <f ca="1">ROUND(INDIRECT(ADDRESS(Данные!$A11,AR$1,1,1,"Данные"),1),2)</f>
        <v>4343.3500000000004</v>
      </c>
      <c r="AS19" s="101">
        <f ca="1">(AQ19-AQ17)*AS$10</f>
        <v>780.0000000061118</v>
      </c>
      <c r="AT19" s="98">
        <f ca="1">(AR19-AR17)*AS$10</f>
        <v>239.99999999978172</v>
      </c>
      <c r="AU19" s="109">
        <f ca="1">ROUND(INDIRECT(ADDRESS(Данные!$A11,AU$1,1,1,"Данные"),1),2)</f>
        <v>3412.4500000000003</v>
      </c>
      <c r="AV19" s="96">
        <f ca="1">ROUND(INDIRECT(ADDRESS(Данные!$A11,AV$1,1,1,"Данные"),1),2)</f>
        <v>1400.0799999999999</v>
      </c>
      <c r="AW19" s="101">
        <f ca="1">(AU19-AU17)*AW$10</f>
        <v>78.000000000065484</v>
      </c>
      <c r="AX19" s="110">
        <f ca="1">(AV19-AV17)*AW$10</f>
        <v>11.999999999989086</v>
      </c>
      <c r="AY19" s="111">
        <f ca="1">INDIRECT(ADDRESS(Данные!$A11,4,1,1,"Данные"),1)</f>
        <v>45644.083333333336</v>
      </c>
      <c r="AZ19" s="109">
        <f ca="1">ROUND(INDIRECT(ADDRESS(Данные!$A11,AZ$1,1,1,"Данные"),1),2)</f>
        <v>4325.9099999999999</v>
      </c>
      <c r="BA19" s="96">
        <f ca="1">ROUND(INDIRECT(ADDRESS(Данные!$A11,BA$1,1,1,"Данные"),1),2)</f>
        <v>0</v>
      </c>
      <c r="BB19" s="101">
        <f ca="1">(AZ19-AZ17)*BB$10</f>
        <v>155.99999999985812</v>
      </c>
      <c r="BC19" s="110">
        <f ca="1">(BA19-BA17)*BB$10</f>
        <v>0</v>
      </c>
      <c r="BD19" s="95">
        <f ca="1">ROUND(INDIRECT(ADDRESS(Данные!$A11,BD$1,1,1,"Данные"),1),2)</f>
        <v>7661.7399999999998</v>
      </c>
      <c r="BE19" s="96">
        <f ca="1">ROUND(INDIRECT(ADDRESS(Данные!$A11,BE$1,1,1,"Данные"),1),2)</f>
        <v>5129.5200000000004</v>
      </c>
      <c r="BF19" s="101">
        <f ca="1">(BD19-BD17)*BF$10</f>
        <v>35.99999999969441</v>
      </c>
      <c r="BG19" s="110">
        <f ca="1">(BE19-BE17)*BF$10</f>
        <v>6.0000000001309672</v>
      </c>
      <c r="BH19" s="103">
        <f ca="1">ROUND(INDIRECT(ADDRESS(Данные!$A11,BH$1,1,1,"Данные"),1),2)</f>
        <v>92.75</v>
      </c>
      <c r="BI19" s="100">
        <f ca="1">ROUND(INDIRECT(ADDRESS(Данные!$A11,BI$1,1,1,"Данные"),1),2)</f>
        <v>53.800000000000004</v>
      </c>
      <c r="BJ19" s="101">
        <f ca="1">(BH19-BH17)*BJ$10</f>
        <v>0</v>
      </c>
      <c r="BK19" s="110">
        <f ca="1">(BI19-BI17)*BJ$10</f>
        <v>0</v>
      </c>
      <c r="BL19" s="103">
        <f ca="1">ROUND(INDIRECT(ADDRESS(Данные!$A11,BL$1,1,1,"Данные"),1),2)</f>
        <v>1400.0799999999999</v>
      </c>
      <c r="BM19" s="100">
        <f ca="1">ROUND(INDIRECT(ADDRESS(Данные!$A11,BM$1,1,1,"Данные"),1),2)</f>
        <v>1400.0799999999999</v>
      </c>
      <c r="BN19" s="101">
        <f ca="1">(BL19-BL17)*BN$10</f>
        <v>11.999999999989086</v>
      </c>
      <c r="BO19" s="98">
        <f ca="1">(BM19-BM17)*BN$10</f>
        <v>11.999999999989086</v>
      </c>
      <c r="BP19" s="99">
        <f ca="1">ROUND(INDIRECT(ADDRESS(Данные!$A11,BP$1,1,1,"Данные"),1),2)</f>
        <v>7636.0299999999997</v>
      </c>
      <c r="BQ19" s="100">
        <f ca="1">ROUND(INDIRECT(ADDRESS(Данные!$A11,BQ$1,1,1,"Данные"),1),2)</f>
        <v>2355.3899999999999</v>
      </c>
      <c r="BR19" s="101">
        <f ca="1">(BP19-BP17)*BR$10</f>
        <v>0</v>
      </c>
      <c r="BS19" s="98">
        <f ca="1">(BQ19-BQ17)*BR$10</f>
        <v>0</v>
      </c>
      <c r="BT19" s="95">
        <f ca="1">ROUND(INDIRECT(ADDRESS(Данные!$A11,BT$1,1,1,"Данные"),1),2)</f>
        <v>107.63</v>
      </c>
      <c r="BU19" s="100">
        <f ca="1">ROUND(INDIRECT(ADDRESS(Данные!$A11,BU$1,1,1,"Данные"),1),2)</f>
        <v>6.96</v>
      </c>
      <c r="BV19" s="104">
        <f ca="1">(BT19-BT17)*BV$10</f>
        <v>0</v>
      </c>
      <c r="BW19" s="106">
        <f ca="1">(BU19-BU17)*BV$10</f>
        <v>0</v>
      </c>
      <c r="BX19" s="112">
        <f t="shared" ca="1" si="0"/>
        <v>45644.083333333336</v>
      </c>
      <c r="BY19" s="113">
        <f t="shared" ca="1" si="1"/>
        <v>9282.00000001234</v>
      </c>
      <c r="BZ19" s="114">
        <f t="shared" ca="1" si="2"/>
        <v>1709.9999999903957</v>
      </c>
    </row>
    <row r="20" s="1" customFormat="1">
      <c r="A20" s="94">
        <f ca="1">INDIRECT(ADDRESS(Данные!$A12,4,1,1,"Данные"),1)</f>
        <v>45644.104166666664</v>
      </c>
      <c r="B20" s="95">
        <f ca="1">ROUND(INDIRECT(ADDRESS(Данные!$A12,B$1,1,1,"Данные"),1),2)</f>
        <v>13158.49</v>
      </c>
      <c r="C20" s="96">
        <f ca="1">ROUND(INDIRECT(ADDRESS(Данные!$A12,C$1,1,1,"Данные"),1),2)</f>
        <v>5531.96</v>
      </c>
      <c r="D20" s="97">
        <f ca="1">(B20-B19)*D$10</f>
        <v>199.99999999708962</v>
      </c>
      <c r="E20" s="106">
        <f ca="1">(C20-C19)*D$10</f>
        <v>40.000000000873115</v>
      </c>
      <c r="F20" s="109">
        <f ca="1">ROUND(INDIRECT(ADDRESS(Данные!$A12,F$1,1,1,"Данные"),1),2)</f>
        <v>43197.900000000001</v>
      </c>
      <c r="G20" s="96">
        <f ca="1">ROUND(INDIRECT(ADDRESS(Данные!$A12,G$1,1,1,"Данные"),1),2)</f>
        <v>9388.3400000000001</v>
      </c>
      <c r="H20" s="97">
        <f ca="1">(F20-F19)*H$10</f>
        <v>440.00000000232831</v>
      </c>
      <c r="I20" s="102">
        <f ca="1">(G20-G19)*H$10</f>
        <v>80.00000000174623</v>
      </c>
      <c r="J20" s="95">
        <f ca="1">ROUND(INDIRECT(ADDRESS(Данные!$A12,J$1,1,1,"Данные"),1),2)</f>
        <v>17438.650000000001</v>
      </c>
      <c r="K20" s="96">
        <f ca="1">ROUND(INDIRECT(ADDRESS(Данные!$A12,K$1,1,1,"Данные"),1),2)</f>
        <v>4134.4099999999999</v>
      </c>
      <c r="L20" s="104">
        <f ca="1">(J20-J19)*L$10</f>
        <v>360.00000000058208</v>
      </c>
      <c r="M20" s="105">
        <f ca="1">(K20-K19)*L$10</f>
        <v>79.999999998108251</v>
      </c>
      <c r="N20" s="95">
        <f ca="1">ROUND(INDIRECT(ADDRESS(Данные!$A12,N$1,1,1,"Данные"),1),2)</f>
        <v>7470.3699999999999</v>
      </c>
      <c r="O20" s="96">
        <f ca="1">ROUND(INDIRECT(ADDRESS(Данные!$A12,O$1,1,1,"Данные"),1),2)</f>
        <v>1301.8099999999999</v>
      </c>
      <c r="P20" s="104">
        <f ca="1">(N20-N19)*P$10</f>
        <v>439.99999999869033</v>
      </c>
      <c r="Q20" s="106">
        <f ca="1">(O20-O19)*P$10</f>
        <v>39.99999999996362</v>
      </c>
      <c r="R20" s="99">
        <f ca="1">ROUND(INDIRECT(ADDRESS(Данные!$A12,R$1,1,1,"Данные"),1),2)</f>
        <v>8357.3400000000001</v>
      </c>
      <c r="S20" s="100">
        <f ca="1">ROUND(INDIRECT(ADDRESS(Данные!$A12,S$1,1,1,"Данные"),1),2)</f>
        <v>3886.0900000000001</v>
      </c>
      <c r="T20" s="104">
        <f ca="1">(R20-R19)*T$10</f>
        <v>760.00000000203727</v>
      </c>
      <c r="U20" s="107">
        <f ca="1">(S20-S19)*T$10</f>
        <v>319.99999999970896</v>
      </c>
      <c r="V20" s="103">
        <f ca="1">ROUND(INDIRECT(ADDRESS(Данные!$A12,V$1,1,1,"Данные"),1),2)</f>
        <v>3414.0500000000002</v>
      </c>
      <c r="W20" s="100">
        <f ca="1">ROUND(INDIRECT(ADDRESS(Данные!$A12,W$1,1,1,"Данные"),1),2)</f>
        <v>1350.6300000000001</v>
      </c>
      <c r="X20" s="104">
        <f ca="1">(V20-V19)*X$10</f>
        <v>40.000000000873115</v>
      </c>
      <c r="Y20" s="105">
        <f ca="1">(W20-W19)*X$10</f>
        <v>39.99999999996362</v>
      </c>
      <c r="Z20" s="108">
        <f ca="1">INDIRECT(ADDRESS(Данные!$A12,4,1,1,"Данные"),1)</f>
        <v>45644.104166666664</v>
      </c>
      <c r="AA20" s="95">
        <f ca="1">ROUND(INDIRECT(ADDRESS(Данные!$A12,AA$1,1,1,"Данные"),1),2)</f>
        <v>16343.74</v>
      </c>
      <c r="AB20" s="96">
        <f ca="1">ROUND(INDIRECT(ADDRESS(Данные!$A12,AB$1,1,1,"Данные"),1),2)</f>
        <v>3268.2400000000002</v>
      </c>
      <c r="AC20" s="101">
        <f ca="1">(AA20-AA19)*AC$10</f>
        <v>599.99999999854481</v>
      </c>
      <c r="AD20" s="98">
        <f ca="1">(AB20-AB19)*AC$10</f>
        <v>79.99999999992724</v>
      </c>
      <c r="AE20" s="109">
        <f ca="1">ROUND(INDIRECT(ADDRESS(Данные!$A12,AE$1,1,1,"Данные"),1),2)</f>
        <v>15350.49</v>
      </c>
      <c r="AF20" s="96">
        <f ca="1">ROUND(INDIRECT(ADDRESS(Данные!$A12,AF$1,1,1,"Данные"),1),2)</f>
        <v>5214.3400000000001</v>
      </c>
      <c r="AG20" s="104">
        <f ca="1">(AE20-AE19)*AG$10</f>
        <v>419.99999999825377</v>
      </c>
      <c r="AH20" s="102">
        <f ca="1">(AF20-AF19)*AG$10</f>
        <v>60.000000001309672</v>
      </c>
      <c r="AI20" s="95">
        <f ca="1">ROUND(INDIRECT(ADDRESS(Данные!$A12,AI$1,1,1,"Данные"),1),2)</f>
        <v>3340.1100000000001</v>
      </c>
      <c r="AJ20" s="96">
        <f ca="1">ROUND(INDIRECT(ADDRESS(Данные!$A12,AJ$1,1,1,"Данные"),1),2)</f>
        <v>722.51999999999998</v>
      </c>
      <c r="AK20" s="101">
        <f ca="1">(AI20-AI19)*AK$10</f>
        <v>319.99999999970896</v>
      </c>
      <c r="AL20" s="98">
        <f ca="1">(AJ20-AJ19)*AK$10</f>
        <v>39.99999999996362</v>
      </c>
      <c r="AM20" s="109">
        <f ca="1">ROUND(INDIRECT(ADDRESS(Данные!$A12,AM$1,1,1,"Данные"),1),2)</f>
        <v>21126.459999999999</v>
      </c>
      <c r="AN20" s="96">
        <f ca="1">ROUND(INDIRECT(ADDRESS(Данные!$A12,AN$1,1,1,"Данные"),1),2)</f>
        <v>8205.5699999999997</v>
      </c>
      <c r="AO20" s="101">
        <f ca="1">(AM20-AM19)*AO$10</f>
        <v>439.99999998777639</v>
      </c>
      <c r="AP20" s="110">
        <f ca="1">(AN20-AN19)*AO$10</f>
        <v>80.00000000174623</v>
      </c>
      <c r="AQ20" s="95">
        <f ca="1">ROUND(INDIRECT(ADDRESS(Данные!$A12,AQ$1,1,1,"Данные"),1),2)</f>
        <v>16813.650000000001</v>
      </c>
      <c r="AR20" s="96">
        <f ca="1">ROUND(INDIRECT(ADDRESS(Данные!$A12,AR$1,1,1,"Данные"),1),2)</f>
        <v>4343.3599999999997</v>
      </c>
      <c r="AS20" s="101">
        <f ca="1">(AQ20-AQ19)*AS$10</f>
        <v>419.99999999825377</v>
      </c>
      <c r="AT20" s="98">
        <f ca="1">(AR20-AR19)*AS$10</f>
        <v>59.999999995852704</v>
      </c>
      <c r="AU20" s="109">
        <f ca="1">ROUND(INDIRECT(ADDRESS(Данные!$A12,AU$1,1,1,"Данные"),1),2)</f>
        <v>3412.5100000000002</v>
      </c>
      <c r="AV20" s="96">
        <f ca="1">ROUND(INDIRECT(ADDRESS(Данные!$A12,AV$1,1,1,"Данные"),1),2)</f>
        <v>1400.0899999999999</v>
      </c>
      <c r="AW20" s="101">
        <f ca="1">(AU20-AU19)*AW$10</f>
        <v>35.999999999967258</v>
      </c>
      <c r="AX20" s="110">
        <f ca="1">(AV20-AV19)*AW$10</f>
        <v>5.999999999994543</v>
      </c>
      <c r="AY20" s="111">
        <f ca="1">INDIRECT(ADDRESS(Данные!$A12,4,1,1,"Данные"),1)</f>
        <v>45644.104166666664</v>
      </c>
      <c r="AZ20" s="109">
        <f ca="1">ROUND(INDIRECT(ADDRESS(Данные!$A12,AZ$1,1,1,"Данные"),1),2)</f>
        <v>4326.1800000000003</v>
      </c>
      <c r="BA20" s="96">
        <f ca="1">ROUND(INDIRECT(ADDRESS(Данные!$A12,BA$1,1,1,"Данные"),1),2)</f>
        <v>0</v>
      </c>
      <c r="BB20" s="101">
        <f ca="1">(AZ20-AZ19)*BB$10</f>
        <v>81.000000000130967</v>
      </c>
      <c r="BC20" s="110">
        <f ca="1">(BA20-BA19)*BB$10</f>
        <v>0</v>
      </c>
      <c r="BD20" s="95">
        <f ca="1">ROUND(INDIRECT(ADDRESS(Данные!$A12,BD$1,1,1,"Данные"),1),2)</f>
        <v>7661.7700000000004</v>
      </c>
      <c r="BE20" s="96">
        <f ca="1">ROUND(INDIRECT(ADDRESS(Данные!$A12,BE$1,1,1,"Данные"),1),2)</f>
        <v>5129.5299999999997</v>
      </c>
      <c r="BF20" s="101">
        <f ca="1">(BD20-BD19)*BF$10</f>
        <v>18.000000000392902</v>
      </c>
      <c r="BG20" s="110">
        <f ca="1">(BE20-BE19)*BF$10</f>
        <v>5.9999999995852704</v>
      </c>
      <c r="BH20" s="103">
        <f ca="1">ROUND(INDIRECT(ADDRESS(Данные!$A12,BH$1,1,1,"Данные"),1),2)</f>
        <v>92.75</v>
      </c>
      <c r="BI20" s="100">
        <f ca="1">ROUND(INDIRECT(ADDRESS(Данные!$A12,BI$1,1,1,"Данные"),1),2)</f>
        <v>53.800000000000004</v>
      </c>
      <c r="BJ20" s="101">
        <f ca="1">(BH20-BH19)*BJ$10</f>
        <v>0</v>
      </c>
      <c r="BK20" s="110">
        <f ca="1">(BI20-BI19)*BJ$10</f>
        <v>0</v>
      </c>
      <c r="BL20" s="103">
        <f ca="1">ROUND(INDIRECT(ADDRESS(Данные!$A12,BL$1,1,1,"Данные"),1),2)</f>
        <v>1400.0899999999999</v>
      </c>
      <c r="BM20" s="100">
        <f ca="1">ROUND(INDIRECT(ADDRESS(Данные!$A12,BM$1,1,1,"Данные"),1),2)</f>
        <v>1400.0899999999999</v>
      </c>
      <c r="BN20" s="101">
        <f ca="1">(BL20-BL19)*BN$10</f>
        <v>5.999999999994543</v>
      </c>
      <c r="BO20" s="98">
        <f ca="1">(BM20-BM19)*BN$10</f>
        <v>5.999999999994543</v>
      </c>
      <c r="BP20" s="99">
        <f ca="1">ROUND(INDIRECT(ADDRESS(Данные!$A12,BP$1,1,1,"Данные"),1),2)</f>
        <v>7636.0299999999997</v>
      </c>
      <c r="BQ20" s="100">
        <f ca="1">ROUND(INDIRECT(ADDRESS(Данные!$A12,BQ$1,1,1,"Данные"),1),2)</f>
        <v>2355.3899999999999</v>
      </c>
      <c r="BR20" s="101">
        <f ca="1">(BP20-BP19)*BR$10</f>
        <v>0</v>
      </c>
      <c r="BS20" s="98">
        <f ca="1">(BQ20-BQ19)*BR$10</f>
        <v>0</v>
      </c>
      <c r="BT20" s="95">
        <f ca="1">ROUND(INDIRECT(ADDRESS(Данные!$A12,BT$1,1,1,"Данные"),1),2)</f>
        <v>107.63</v>
      </c>
      <c r="BU20" s="100">
        <f ca="1">ROUND(INDIRECT(ADDRESS(Данные!$A12,BU$1,1,1,"Данные"),1),2)</f>
        <v>6.96</v>
      </c>
      <c r="BV20" s="104">
        <f ca="1">(BT20-BT19)*BV$10</f>
        <v>0</v>
      </c>
      <c r="BW20" s="106">
        <f ca="1">(BU20-BU19)*BV$10</f>
        <v>0</v>
      </c>
      <c r="BX20" s="112">
        <f t="shared" ca="1" si="0"/>
        <v>45644.104166666664</v>
      </c>
      <c r="BY20" s="113">
        <f t="shared" ca="1" si="1"/>
        <v>4580.9999999846241</v>
      </c>
      <c r="BZ20" s="114">
        <f t="shared" ca="1" si="2"/>
        <v>937.99999999873762</v>
      </c>
    </row>
    <row r="21" s="1" customFormat="1">
      <c r="A21" s="94">
        <f ca="1">INDIRECT(ADDRESS(Данные!$A13,4,1,1,"Данные"),1)</f>
        <v>45644.125</v>
      </c>
      <c r="B21" s="95">
        <f ca="1">ROUND(INDIRECT(ADDRESS(Данные!$A13,B$1,1,1,"Данные"),1),2)</f>
        <v>13158.540000000001</v>
      </c>
      <c r="C21" s="96">
        <f ca="1">ROUND(INDIRECT(ADDRESS(Данные!$A13,C$1,1,1,"Данные"),1),2)</f>
        <v>5531.9700000000003</v>
      </c>
      <c r="D21" s="97">
        <f ca="1">(B21-B19)*D$10</f>
        <v>400.00000000145519</v>
      </c>
      <c r="E21" s="105">
        <f ca="1">(C21-C19)*D$10</f>
        <v>80.00000000174623</v>
      </c>
      <c r="F21" s="109">
        <f ca="1">ROUND(INDIRECT(ADDRESS(Данные!$A13,F$1,1,1,"Данные"),1),2)</f>
        <v>43198</v>
      </c>
      <c r="G21" s="96">
        <f ca="1">ROUND(INDIRECT(ADDRESS(Данные!$A13,G$1,1,1,"Данные"),1),2)</f>
        <v>9388.3500000000004</v>
      </c>
      <c r="H21" s="97">
        <f ca="1">(F21-F19)*H$10</f>
        <v>839.99999999650754</v>
      </c>
      <c r="I21" s="102">
        <f ca="1">(G21-G19)*H$10</f>
        <v>120.00000000261934</v>
      </c>
      <c r="J21" s="95">
        <f ca="1">ROUND(INDIRECT(ADDRESS(Данные!$A13,J$1,1,1,"Данные"),1),2)</f>
        <v>17438.73</v>
      </c>
      <c r="K21" s="96">
        <f ca="1">ROUND(INDIRECT(ADDRESS(Данные!$A13,K$1,1,1,"Данные"),1),2)</f>
        <v>4134.4200000000001</v>
      </c>
      <c r="L21" s="104">
        <f ca="1">(J21-J19)*L$10</f>
        <v>679.99999999301508</v>
      </c>
      <c r="M21" s="105">
        <f ca="1">(K21-K19)*L$10</f>
        <v>119.99999999898137</v>
      </c>
      <c r="N21" s="95">
        <f ca="1">ROUND(INDIRECT(ADDRESS(Данные!$A13,N$1,1,1,"Данные"),1),2)</f>
        <v>7470.4800000000005</v>
      </c>
      <c r="O21" s="96">
        <f ca="1">ROUND(INDIRECT(ADDRESS(Данные!$A13,O$1,1,1,"Данные"),1),2)</f>
        <v>1301.8199999999999</v>
      </c>
      <c r="P21" s="104">
        <f ca="1">(N21-N19)*P$10</f>
        <v>880.00000000101863</v>
      </c>
      <c r="Q21" s="106">
        <f ca="1">(O21-O19)*P$10</f>
        <v>79.99999999992724</v>
      </c>
      <c r="R21" s="99">
        <f ca="1">ROUND(INDIRECT(ADDRESS(Данные!$A13,R$1,1,1,"Данные"),1),2)</f>
        <v>8357.5300000000007</v>
      </c>
      <c r="S21" s="100">
        <f ca="1">ROUND(INDIRECT(ADDRESS(Данные!$A13,S$1,1,1,"Данные"),1),2)</f>
        <v>3886.1599999999999</v>
      </c>
      <c r="T21" s="104">
        <f ca="1">(R21-R19)*T$10</f>
        <v>1520.0000000040745</v>
      </c>
      <c r="U21" s="107">
        <f ca="1">(S21-S19)*T$10</f>
        <v>599.99999999854481</v>
      </c>
      <c r="V21" s="103">
        <f ca="1">ROUND(INDIRECT(ADDRESS(Данные!$A13,V$1,1,1,"Данные"),1),2)</f>
        <v>3414.0599999999999</v>
      </c>
      <c r="W21" s="100">
        <f ca="1">ROUND(INDIRECT(ADDRESS(Данные!$A13,W$1,1,1,"Данные"),1),2)</f>
        <v>1350.6300000000001</v>
      </c>
      <c r="X21" s="104">
        <f ca="1">(V21-V19)*X$10</f>
        <v>79.99999999992724</v>
      </c>
      <c r="Y21" s="105">
        <f ca="1">(W21-W19)*X$10</f>
        <v>39.99999999996362</v>
      </c>
      <c r="Z21" s="108">
        <f ca="1">INDIRECT(ADDRESS(Данные!$A13,4,1,1,"Данные"),1)</f>
        <v>45644.125</v>
      </c>
      <c r="AA21" s="95">
        <f ca="1">ROUND(INDIRECT(ADDRESS(Данные!$A13,AA$1,1,1,"Данные"),1),2)</f>
        <v>16343.890000000001</v>
      </c>
      <c r="AB21" s="96">
        <f ca="1">ROUND(INDIRECT(ADDRESS(Данные!$A13,AB$1,1,1,"Данные"),1),2)</f>
        <v>3268.2600000000002</v>
      </c>
      <c r="AC21" s="101">
        <f ca="1">(AA21-AA19)*AC$10</f>
        <v>1200.0000000043656</v>
      </c>
      <c r="AD21" s="98">
        <f ca="1">(AB21-AB19)*AC$10</f>
        <v>159.99999999985448</v>
      </c>
      <c r="AE21" s="109">
        <f ca="1">ROUND(INDIRECT(ADDRESS(Данные!$A13,AE$1,1,1,"Данные"),1),2)</f>
        <v>15350.550000000001</v>
      </c>
      <c r="AF21" s="96">
        <f ca="1">ROUND(INDIRECT(ADDRESS(Данные!$A13,AF$1,1,1,"Данные"),1),2)</f>
        <v>5214.3500000000004</v>
      </c>
      <c r="AG21" s="104">
        <f ca="1">(AE21-AE19)*AG$10</f>
        <v>780.0000000061118</v>
      </c>
      <c r="AH21" s="102">
        <f ca="1">(AF21-AF19)*AG$10</f>
        <v>120.00000000261934</v>
      </c>
      <c r="AI21" s="95">
        <f ca="1">ROUND(INDIRECT(ADDRESS(Данные!$A13,AI$1,1,1,"Данные"),1),2)</f>
        <v>3340.1900000000001</v>
      </c>
      <c r="AJ21" s="96">
        <f ca="1">ROUND(INDIRECT(ADDRESS(Данные!$A13,AJ$1,1,1,"Данные"),1),2)</f>
        <v>722.53999999999996</v>
      </c>
      <c r="AK21" s="101">
        <f ca="1">(AI21-AI19)*AK$10</f>
        <v>639.99999999941792</v>
      </c>
      <c r="AL21" s="98">
        <f ca="1">(AJ21-AJ19)*AK$10</f>
        <v>119.99999999989086</v>
      </c>
      <c r="AM21" s="109">
        <f ca="1">ROUND(INDIRECT(ADDRESS(Данные!$A13,AM$1,1,1,"Данные"),1),2)</f>
        <v>21126.580000000002</v>
      </c>
      <c r="AN21" s="96">
        <f ca="1">ROUND(INDIRECT(ADDRESS(Данные!$A13,AN$1,1,1,"Данные"),1),2)</f>
        <v>8205.5900000000001</v>
      </c>
      <c r="AO21" s="101">
        <f ca="1">(AM21-AM19)*AO$10</f>
        <v>919.99999999825377</v>
      </c>
      <c r="AP21" s="110">
        <f ca="1">(AN21-AN19)*AO$10</f>
        <v>160.00000000349246</v>
      </c>
      <c r="AQ21" s="95">
        <f ca="1">ROUND(INDIRECT(ADDRESS(Данные!$A13,AQ$1,1,1,"Данные"),1),2)</f>
        <v>16813.709999999999</v>
      </c>
      <c r="AR21" s="96">
        <f ca="1">ROUND(INDIRECT(ADDRESS(Данные!$A13,AR$1,1,1,"Данные"),1),2)</f>
        <v>4343.3800000000001</v>
      </c>
      <c r="AS21" s="101">
        <f ca="1">(AQ21-AQ19)*AS$10</f>
        <v>779.99999998428393</v>
      </c>
      <c r="AT21" s="98">
        <f ca="1">(AR21-AR19)*AS$10</f>
        <v>179.99999999847205</v>
      </c>
      <c r="AU21" s="109">
        <f ca="1">ROUND(INDIRECT(ADDRESS(Данные!$A13,AU$1,1,1,"Данные"),1),2)</f>
        <v>3412.5700000000002</v>
      </c>
      <c r="AV21" s="96">
        <f ca="1">ROUND(INDIRECT(ADDRESS(Данные!$A13,AV$1,1,1,"Данные"),1),2)</f>
        <v>1400.1000000000001</v>
      </c>
      <c r="AW21" s="101">
        <f ca="1">(AU21-AU19)*AW$10</f>
        <v>71.999999999934516</v>
      </c>
      <c r="AX21" s="110">
        <f ca="1">(AV21-AV19)*AW$10</f>
        <v>12.00000000012551</v>
      </c>
      <c r="AY21" s="111">
        <f ca="1">INDIRECT(ADDRESS(Данные!$A13,4,1,1,"Данные"),1)</f>
        <v>45644.125</v>
      </c>
      <c r="AZ21" s="109">
        <f ca="1">ROUND(INDIRECT(ADDRESS(Данные!$A13,AZ$1,1,1,"Данные"),1),2)</f>
        <v>4326.4300000000003</v>
      </c>
      <c r="BA21" s="96">
        <f ca="1">ROUND(INDIRECT(ADDRESS(Данные!$A13,BA$1,1,1,"Данные"),1),2)</f>
        <v>0</v>
      </c>
      <c r="BB21" s="101">
        <f ca="1">(AZ21-AZ19)*BB$10</f>
        <v>156.00000000013097</v>
      </c>
      <c r="BC21" s="110">
        <f ca="1">(BA21-BA19)*BB$10</f>
        <v>0</v>
      </c>
      <c r="BD21" s="95">
        <f ca="1">ROUND(INDIRECT(ADDRESS(Данные!$A13,BD$1,1,1,"Данные"),1),2)</f>
        <v>7661.8100000000004</v>
      </c>
      <c r="BE21" s="96">
        <f ca="1">ROUND(INDIRECT(ADDRESS(Данные!$A13,BE$1,1,1,"Данные"),1),2)</f>
        <v>5129.54</v>
      </c>
      <c r="BF21" s="101">
        <f ca="1">(BD21-BD19)*BF$10</f>
        <v>42.000000000371074</v>
      </c>
      <c r="BG21" s="110">
        <f ca="1">(BE21-BE19)*BF$10</f>
        <v>11.999999999716238</v>
      </c>
      <c r="BH21" s="103">
        <f ca="1">ROUND(INDIRECT(ADDRESS(Данные!$A13,BH$1,1,1,"Данные"),1),2)</f>
        <v>92.75</v>
      </c>
      <c r="BI21" s="100">
        <f ca="1">ROUND(INDIRECT(ADDRESS(Данные!$A13,BI$1,1,1,"Данные"),1),2)</f>
        <v>53.800000000000004</v>
      </c>
      <c r="BJ21" s="101">
        <f ca="1">(BH21-BH19)*BJ$10</f>
        <v>0</v>
      </c>
      <c r="BK21" s="110">
        <f ca="1">(BI21-BI19)*BJ$10</f>
        <v>0</v>
      </c>
      <c r="BL21" s="103">
        <f ca="1">ROUND(INDIRECT(ADDRESS(Данные!$A13,BL$1,1,1,"Данные"),1),2)</f>
        <v>1400.1000000000001</v>
      </c>
      <c r="BM21" s="100">
        <f ca="1">ROUND(INDIRECT(ADDRESS(Данные!$A13,BM$1,1,1,"Данные"),1),2)</f>
        <v>1400.1000000000001</v>
      </c>
      <c r="BN21" s="101">
        <f ca="1">(BL21-BL19)*BN$10</f>
        <v>12.00000000012551</v>
      </c>
      <c r="BO21" s="98">
        <f ca="1">(BM21-BM19)*BN$10</f>
        <v>12.00000000012551</v>
      </c>
      <c r="BP21" s="99">
        <f ca="1">ROUND(INDIRECT(ADDRESS(Данные!$A13,BP$1,1,1,"Данные"),1),2)</f>
        <v>7636.0299999999997</v>
      </c>
      <c r="BQ21" s="100">
        <f ca="1">ROUND(INDIRECT(ADDRESS(Данные!$A13,BQ$1,1,1,"Данные"),1),2)</f>
        <v>2355.3899999999999</v>
      </c>
      <c r="BR21" s="101">
        <f ca="1">(BP21-BP19)*BR$10</f>
        <v>0</v>
      </c>
      <c r="BS21" s="98">
        <f ca="1">(BQ21-BQ19)*BR$10</f>
        <v>0</v>
      </c>
      <c r="BT21" s="95">
        <f ca="1">ROUND(INDIRECT(ADDRESS(Данные!$A13,BT$1,1,1,"Данные"),1),2)</f>
        <v>107.63</v>
      </c>
      <c r="BU21" s="100">
        <f ca="1">ROUND(INDIRECT(ADDRESS(Данные!$A13,BU$1,1,1,"Данные"),1),2)</f>
        <v>6.96</v>
      </c>
      <c r="BV21" s="104">
        <f ca="1">(BT21-BT19)*BV$10</f>
        <v>0</v>
      </c>
      <c r="BW21" s="106">
        <f ca="1">(BU21-BU19)*BV$10</f>
        <v>0</v>
      </c>
      <c r="BX21" s="112">
        <f t="shared" ca="1" si="0"/>
        <v>45644.125</v>
      </c>
      <c r="BY21" s="113">
        <f t="shared" ca="1" si="1"/>
        <v>9001.9999999889933</v>
      </c>
      <c r="BZ21" s="114">
        <f t="shared" ca="1" si="2"/>
        <v>1816.0000000060791</v>
      </c>
    </row>
    <row r="22" s="1" customFormat="1">
      <c r="A22" s="94">
        <f ca="1">INDIRECT(ADDRESS(Данные!$A14,4,1,1,"Данные"),1)</f>
        <v>45644.145833333336</v>
      </c>
      <c r="B22" s="95">
        <f ca="1">ROUND(INDIRECT(ADDRESS(Данные!$A14,B$1,1,1,"Данные"),1),2)</f>
        <v>13158.59</v>
      </c>
      <c r="C22" s="96">
        <f ca="1">ROUND(INDIRECT(ADDRESS(Данные!$A14,C$1,1,1,"Данные"),1),2)</f>
        <v>5531.9700000000003</v>
      </c>
      <c r="D22" s="97">
        <f ca="1">(B22-B21)*D$10</f>
        <v>199.99999999708962</v>
      </c>
      <c r="E22" s="106">
        <f ca="1">(C22-C21)*D$10</f>
        <v>0</v>
      </c>
      <c r="F22" s="109">
        <f ca="1">ROUND(INDIRECT(ADDRESS(Данные!$A14,F$1,1,1,"Данные"),1),2)</f>
        <v>43198.099999999999</v>
      </c>
      <c r="G22" s="96">
        <f ca="1">ROUND(INDIRECT(ADDRESS(Данные!$A14,G$1,1,1,"Данные"),1),2)</f>
        <v>9388.3700000000008</v>
      </c>
      <c r="H22" s="97">
        <f ca="1">(F22-F21)*H$10</f>
        <v>399.99999999417923</v>
      </c>
      <c r="I22" s="102">
        <f ca="1">(G22-G21)*H$10</f>
        <v>80.00000000174623</v>
      </c>
      <c r="J22" s="95">
        <f ca="1">ROUND(INDIRECT(ADDRESS(Данные!$A14,J$1,1,1,"Данные"),1),2)</f>
        <v>17438.82</v>
      </c>
      <c r="K22" s="96">
        <f ca="1">ROUND(INDIRECT(ADDRESS(Данные!$A14,K$1,1,1,"Данные"),1),2)</f>
        <v>4134.4300000000003</v>
      </c>
      <c r="L22" s="104">
        <f ca="1">(J22-J21)*L$10</f>
        <v>360.00000000058208</v>
      </c>
      <c r="M22" s="105">
        <f ca="1">(K22-K21)*L$10</f>
        <v>40.000000000873115</v>
      </c>
      <c r="N22" s="95">
        <f ca="1">ROUND(INDIRECT(ADDRESS(Данные!$A14,N$1,1,1,"Данные"),1),2)</f>
        <v>7470.5900000000001</v>
      </c>
      <c r="O22" s="96">
        <f ca="1">ROUND(INDIRECT(ADDRESS(Данные!$A14,O$1,1,1,"Данные"),1),2)</f>
        <v>1301.8199999999999</v>
      </c>
      <c r="P22" s="104">
        <f ca="1">(N22-N21)*P$10</f>
        <v>439.99999999869033</v>
      </c>
      <c r="Q22" s="106">
        <f ca="1">(O22-O21)*P$10</f>
        <v>0</v>
      </c>
      <c r="R22" s="99">
        <f ca="1">ROUND(INDIRECT(ADDRESS(Данные!$A14,R$1,1,1,"Данные"),1),2)</f>
        <v>8357.7100000000009</v>
      </c>
      <c r="S22" s="100">
        <f ca="1">ROUND(INDIRECT(ADDRESS(Данные!$A14,S$1,1,1,"Данные"),1),2)</f>
        <v>3886.23</v>
      </c>
      <c r="T22" s="104">
        <f ca="1">(R22-R21)*T$10</f>
        <v>720.00000000116415</v>
      </c>
      <c r="U22" s="107">
        <f ca="1">(S22-S21)*T$10</f>
        <v>280.00000000065484</v>
      </c>
      <c r="V22" s="103">
        <f ca="1">ROUND(INDIRECT(ADDRESS(Данные!$A14,V$1,1,1,"Данные"),1),2)</f>
        <v>3414.0700000000002</v>
      </c>
      <c r="W22" s="100">
        <f ca="1">ROUND(INDIRECT(ADDRESS(Данные!$A14,W$1,1,1,"Данные"),1),2)</f>
        <v>1350.6400000000001</v>
      </c>
      <c r="X22" s="104">
        <f ca="1">(V22-V21)*X$10</f>
        <v>40.000000000873115</v>
      </c>
      <c r="Y22" s="105">
        <f ca="1">(W22-W21)*X$10</f>
        <v>39.99999999996362</v>
      </c>
      <c r="Z22" s="108">
        <f ca="1">INDIRECT(ADDRESS(Данные!$A14,4,1,1,"Данные"),1)</f>
        <v>45644.145833333336</v>
      </c>
      <c r="AA22" s="95">
        <f ca="1">ROUND(INDIRECT(ADDRESS(Данные!$A14,AA$1,1,1,"Данные"),1),2)</f>
        <v>16344.040000000001</v>
      </c>
      <c r="AB22" s="96">
        <f ca="1">ROUND(INDIRECT(ADDRESS(Данные!$A14,AB$1,1,1,"Данные"),1),2)</f>
        <v>3268.2800000000002</v>
      </c>
      <c r="AC22" s="101">
        <f ca="1">(AA22-AA21)*AC$10</f>
        <v>599.99999999854481</v>
      </c>
      <c r="AD22" s="98">
        <f ca="1">(AB22-AB21)*AC$10</f>
        <v>79.99999999992724</v>
      </c>
      <c r="AE22" s="109">
        <f ca="1">ROUND(INDIRECT(ADDRESS(Данные!$A14,AE$1,1,1,"Данные"),1),2)</f>
        <v>15350.620000000001</v>
      </c>
      <c r="AF22" s="96">
        <f ca="1">ROUND(INDIRECT(ADDRESS(Данные!$A14,AF$1,1,1,"Данные"),1),2)</f>
        <v>5214.3500000000004</v>
      </c>
      <c r="AG22" s="104">
        <f ca="1">(AE22-AE21)*AG$10</f>
        <v>419.99999999825377</v>
      </c>
      <c r="AH22" s="102">
        <f ca="1">(AF22-AF21)*AG$10</f>
        <v>0</v>
      </c>
      <c r="AI22" s="95">
        <f ca="1">ROUND(INDIRECT(ADDRESS(Данные!$A14,AI$1,1,1,"Данные"),1),2)</f>
        <v>3340.27</v>
      </c>
      <c r="AJ22" s="96">
        <f ca="1">ROUND(INDIRECT(ADDRESS(Данные!$A14,AJ$1,1,1,"Данные"),1),2)</f>
        <v>722.55000000000007</v>
      </c>
      <c r="AK22" s="101">
        <f ca="1">(AI22-AI21)*AK$10</f>
        <v>319.99999999970896</v>
      </c>
      <c r="AL22" s="98">
        <f ca="1">(AJ22-AJ21)*AK$10</f>
        <v>40.000000000418368</v>
      </c>
      <c r="AM22" s="109">
        <f ca="1">ROUND(INDIRECT(ADDRESS(Данные!$A14,AM$1,1,1,"Данные"),1),2)</f>
        <v>21126.689999999999</v>
      </c>
      <c r="AN22" s="96">
        <f ca="1">ROUND(INDIRECT(ADDRESS(Данные!$A14,AN$1,1,1,"Данные"),1),2)</f>
        <v>8205.6200000000008</v>
      </c>
      <c r="AO22" s="101">
        <f ca="1">(AM22-AM21)*AO$10</f>
        <v>439.99999998777639</v>
      </c>
      <c r="AP22" s="110">
        <f ca="1">(AN22-AN21)*AO$10</f>
        <v>120.00000000261934</v>
      </c>
      <c r="AQ22" s="95">
        <f ca="1">ROUND(INDIRECT(ADDRESS(Данные!$A14,AQ$1,1,1,"Данные"),1),2)</f>
        <v>16813.779999999999</v>
      </c>
      <c r="AR22" s="96">
        <f ca="1">ROUND(INDIRECT(ADDRESS(Данные!$A14,AR$1,1,1,"Данные"),1),2)</f>
        <v>4343.3999999999996</v>
      </c>
      <c r="AS22" s="101">
        <f ca="1">(AQ22-AQ21)*AS$10</f>
        <v>419.99999999825377</v>
      </c>
      <c r="AT22" s="98">
        <f ca="1">(AR22-AR21)*AS$10</f>
        <v>119.99999999716238</v>
      </c>
      <c r="AU22" s="109">
        <f ca="1">ROUND(INDIRECT(ADDRESS(Данные!$A14,AU$1,1,1,"Данные"),1),2)</f>
        <v>3412.6300000000001</v>
      </c>
      <c r="AV22" s="96">
        <f ca="1">ROUND(INDIRECT(ADDRESS(Данные!$A14,AV$1,1,1,"Данные"),1),2)</f>
        <v>1400.1100000000001</v>
      </c>
      <c r="AW22" s="101">
        <f ca="1">(AU22-AU21)*AW$10</f>
        <v>35.999999999967258</v>
      </c>
      <c r="AX22" s="110">
        <f ca="1">(AV22-AV21)*AW$10</f>
        <v>5.999999999994543</v>
      </c>
      <c r="AY22" s="111">
        <f ca="1">INDIRECT(ADDRESS(Данные!$A14,4,1,1,"Данные"),1)</f>
        <v>45644.145833333336</v>
      </c>
      <c r="AZ22" s="109">
        <f ca="1">ROUND(INDIRECT(ADDRESS(Данные!$A14,AZ$1,1,1,"Данные"),1),2)</f>
        <v>4326.6900000000005</v>
      </c>
      <c r="BA22" s="96">
        <f ca="1">ROUND(INDIRECT(ADDRESS(Данные!$A14,BA$1,1,1,"Данные"),1),2)</f>
        <v>0</v>
      </c>
      <c r="BB22" s="101">
        <f ca="1">(AZ22-AZ21)*BB$10</f>
        <v>78.000000000065484</v>
      </c>
      <c r="BC22" s="110">
        <f ca="1">(BA22-BA21)*BB$10</f>
        <v>0</v>
      </c>
      <c r="BD22" s="95">
        <f ca="1">ROUND(INDIRECT(ADDRESS(Данные!$A14,BD$1,1,1,"Данные"),1),2)</f>
        <v>7661.8400000000001</v>
      </c>
      <c r="BE22" s="96">
        <f ca="1">ROUND(INDIRECT(ADDRESS(Данные!$A14,BE$1,1,1,"Данные"),1),2)</f>
        <v>5129.5500000000002</v>
      </c>
      <c r="BF22" s="101">
        <f ca="1">(BD22-BD21)*BF$10</f>
        <v>17.999999999847205</v>
      </c>
      <c r="BG22" s="110">
        <f ca="1">(BE22-BE21)*BF$10</f>
        <v>6.0000000001309672</v>
      </c>
      <c r="BH22" s="103">
        <f ca="1">ROUND(INDIRECT(ADDRESS(Данные!$A14,BH$1,1,1,"Данные"),1),2)</f>
        <v>92.75</v>
      </c>
      <c r="BI22" s="100">
        <f ca="1">ROUND(INDIRECT(ADDRESS(Данные!$A14,BI$1,1,1,"Данные"),1),2)</f>
        <v>53.800000000000004</v>
      </c>
      <c r="BJ22" s="101">
        <f ca="1">(BH22-BH21)*BJ$10</f>
        <v>0</v>
      </c>
      <c r="BK22" s="110">
        <f ca="1">(BI22-BI21)*BJ$10</f>
        <v>0</v>
      </c>
      <c r="BL22" s="103">
        <f ca="1">ROUND(INDIRECT(ADDRESS(Данные!$A14,BL$1,1,1,"Данные"),1),2)</f>
        <v>1400.1100000000001</v>
      </c>
      <c r="BM22" s="100">
        <f ca="1">ROUND(INDIRECT(ADDRESS(Данные!$A14,BM$1,1,1,"Данные"),1),2)</f>
        <v>1400.1100000000001</v>
      </c>
      <c r="BN22" s="101">
        <f ca="1">(BL22-BL21)*BN$10</f>
        <v>5.999999999994543</v>
      </c>
      <c r="BO22" s="98">
        <f ca="1">(BM22-BM21)*BN$10</f>
        <v>5.999999999994543</v>
      </c>
      <c r="BP22" s="99">
        <f ca="1">ROUND(INDIRECT(ADDRESS(Данные!$A14,BP$1,1,1,"Данные"),1),2)</f>
        <v>7636.0299999999997</v>
      </c>
      <c r="BQ22" s="100">
        <f ca="1">ROUND(INDIRECT(ADDRESS(Данные!$A14,BQ$1,1,1,"Данные"),1),2)</f>
        <v>2355.3899999999999</v>
      </c>
      <c r="BR22" s="101">
        <f ca="1">(BP22-BP21)*BR$10</f>
        <v>0</v>
      </c>
      <c r="BS22" s="98">
        <f ca="1">(BQ22-BQ21)*BR$10</f>
        <v>0</v>
      </c>
      <c r="BT22" s="95">
        <f ca="1">ROUND(INDIRECT(ADDRESS(Данные!$A14,BT$1,1,1,"Данные"),1),2)</f>
        <v>107.63</v>
      </c>
      <c r="BU22" s="100">
        <f ca="1">ROUND(INDIRECT(ADDRESS(Данные!$A14,BU$1,1,1,"Данные"),1),2)</f>
        <v>6.96</v>
      </c>
      <c r="BV22" s="104">
        <f ca="1">(BT22-BT21)*BV$10</f>
        <v>0</v>
      </c>
      <c r="BW22" s="106">
        <f ca="1">(BU22-BU21)*BV$10</f>
        <v>0</v>
      </c>
      <c r="BX22" s="112">
        <f t="shared" ca="1" si="0"/>
        <v>45644.145833333336</v>
      </c>
      <c r="BY22" s="113">
        <f t="shared" ca="1" si="1"/>
        <v>4497.9999999749907</v>
      </c>
      <c r="BZ22" s="114">
        <f t="shared" ca="1" si="2"/>
        <v>818.00000000348518</v>
      </c>
    </row>
    <row r="23" s="1" customFormat="1">
      <c r="A23" s="94">
        <f ca="1">INDIRECT(ADDRESS(Данные!$A15,4,1,1,"Данные"),1)</f>
        <v>45644.166666666664</v>
      </c>
      <c r="B23" s="95">
        <f ca="1">ROUND(INDIRECT(ADDRESS(Данные!$A15,B$1,1,1,"Данные"),1),2)</f>
        <v>13158.639999999999</v>
      </c>
      <c r="C23" s="96">
        <f ca="1">ROUND(INDIRECT(ADDRESS(Данные!$A15,C$1,1,1,"Данные"),1),2)</f>
        <v>5531.9800000000005</v>
      </c>
      <c r="D23" s="97">
        <f ca="1">(B23-B21)*D$10</f>
        <v>399.99999999417923</v>
      </c>
      <c r="E23" s="105">
        <f ca="1">(C23-C21)*D$10</f>
        <v>40.000000000873115</v>
      </c>
      <c r="F23" s="109">
        <f ca="1">ROUND(INDIRECT(ADDRESS(Данные!$A15,F$1,1,1,"Данные"),1),2)</f>
        <v>43198.200000000004</v>
      </c>
      <c r="G23" s="96">
        <f ca="1">ROUND(INDIRECT(ADDRESS(Данные!$A15,G$1,1,1,"Данные"),1),2)</f>
        <v>9388.380000000001</v>
      </c>
      <c r="H23" s="97">
        <f ca="1">(F23-F21)*H$10</f>
        <v>800.0000000174623</v>
      </c>
      <c r="I23" s="102">
        <f ca="1">(G23-G21)*H$10</f>
        <v>120.00000000261934</v>
      </c>
      <c r="J23" s="95">
        <f ca="1">ROUND(INDIRECT(ADDRESS(Данные!$A15,J$1,1,1,"Данные"),1),2)</f>
        <v>17438.91</v>
      </c>
      <c r="K23" s="96">
        <f ca="1">ROUND(INDIRECT(ADDRESS(Данные!$A15,K$1,1,1,"Данные"),1),2)</f>
        <v>4134.4499999999998</v>
      </c>
      <c r="L23" s="104">
        <f ca="1">(J23-J21)*L$10</f>
        <v>720.00000000116415</v>
      </c>
      <c r="M23" s="105">
        <f ca="1">(K23-K21)*L$10</f>
        <v>119.99999999898137</v>
      </c>
      <c r="N23" s="95">
        <f ca="1">ROUND(INDIRECT(ADDRESS(Данные!$A15,N$1,1,1,"Данные"),1),2)</f>
        <v>7470.6999999999998</v>
      </c>
      <c r="O23" s="96">
        <f ca="1">ROUND(INDIRECT(ADDRESS(Данные!$A15,O$1,1,1,"Данные"),1),2)</f>
        <v>1301.8299999999999</v>
      </c>
      <c r="P23" s="104">
        <f ca="1">(N23-N21)*P$10</f>
        <v>879.99999999738066</v>
      </c>
      <c r="Q23" s="106">
        <f ca="1">(O23-O21)*P$10</f>
        <v>39.99999999996362</v>
      </c>
      <c r="R23" s="99">
        <f ca="1">ROUND(INDIRECT(ADDRESS(Данные!$A15,R$1,1,1,"Данные"),1),2)</f>
        <v>8357.880000000001</v>
      </c>
      <c r="S23" s="100">
        <f ca="1">ROUND(INDIRECT(ADDRESS(Данные!$A15,S$1,1,1,"Данные"),1),2)</f>
        <v>3886.3000000000002</v>
      </c>
      <c r="T23" s="104">
        <f ca="1">(R23-R21)*T$10</f>
        <v>1400.0000000014552</v>
      </c>
      <c r="U23" s="107">
        <f ca="1">(S23-S21)*T$10</f>
        <v>560.00000000130967</v>
      </c>
      <c r="V23" s="103">
        <f ca="1">ROUND(INDIRECT(ADDRESS(Данные!$A15,V$1,1,1,"Данные"),1),2)</f>
        <v>3414.0799999999999</v>
      </c>
      <c r="W23" s="100">
        <f ca="1">ROUND(INDIRECT(ADDRESS(Данные!$A15,W$1,1,1,"Данные"),1),2)</f>
        <v>1350.6400000000001</v>
      </c>
      <c r="X23" s="104">
        <f ca="1">(V23-V21)*X$10</f>
        <v>79.99999999992724</v>
      </c>
      <c r="Y23" s="105">
        <f ca="1">(W23-W21)*X$10</f>
        <v>39.99999999996362</v>
      </c>
      <c r="Z23" s="108">
        <f ca="1">INDIRECT(ADDRESS(Данные!$A15,4,1,1,"Данные"),1)</f>
        <v>45644.166666666664</v>
      </c>
      <c r="AA23" s="95">
        <f ca="1">ROUND(INDIRECT(ADDRESS(Данные!$A15,AA$1,1,1,"Данные"),1),2)</f>
        <v>16344.200000000001</v>
      </c>
      <c r="AB23" s="96">
        <f ca="1">ROUND(INDIRECT(ADDRESS(Данные!$A15,AB$1,1,1,"Данные"),1),2)</f>
        <v>3268.3000000000002</v>
      </c>
      <c r="AC23" s="101">
        <f ca="1">(AA23-AA21)*AC$10</f>
        <v>1239.9999999979627</v>
      </c>
      <c r="AD23" s="98">
        <f ca="1">(AB23-AB21)*AC$10</f>
        <v>159.99999999985448</v>
      </c>
      <c r="AE23" s="109">
        <f ca="1">ROUND(INDIRECT(ADDRESS(Данные!$A15,AE$1,1,1,"Данные"),1),2)</f>
        <v>15350.68</v>
      </c>
      <c r="AF23" s="96">
        <f ca="1">ROUND(INDIRECT(ADDRESS(Данные!$A15,AF$1,1,1,"Данные"),1),2)</f>
        <v>5214.3599999999997</v>
      </c>
      <c r="AG23" s="104">
        <f ca="1">(AE23-AE21)*AG$10</f>
        <v>779.99999999519787</v>
      </c>
      <c r="AH23" s="102">
        <f ca="1">(AF23-AF21)*AG$10</f>
        <v>59.999999995852704</v>
      </c>
      <c r="AI23" s="95">
        <f ca="1">ROUND(INDIRECT(ADDRESS(Данные!$A15,AI$1,1,1,"Данные"),1),2)</f>
        <v>3340.3499999999999</v>
      </c>
      <c r="AJ23" s="96">
        <f ca="1">ROUND(INDIRECT(ADDRESS(Данные!$A15,AJ$1,1,1,"Данные"),1),2)</f>
        <v>722.57000000000005</v>
      </c>
      <c r="AK23" s="101">
        <f ca="1">(AI23-AI21)*AK$10</f>
        <v>639.99999999941792</v>
      </c>
      <c r="AL23" s="98">
        <f ca="1">(AJ23-AJ21)*AK$10</f>
        <v>120.00000000034561</v>
      </c>
      <c r="AM23" s="109">
        <f ca="1">ROUND(INDIRECT(ADDRESS(Данные!$A15,AM$1,1,1,"Данные"),1),2)</f>
        <v>21126.799999999999</v>
      </c>
      <c r="AN23" s="96">
        <f ca="1">ROUND(INDIRECT(ADDRESS(Данные!$A15,AN$1,1,1,"Данные"),1),2)</f>
        <v>8205.6399999999994</v>
      </c>
      <c r="AO23" s="101">
        <f ca="1">(AM23-AM21)*AO$10</f>
        <v>879.9999999901047</v>
      </c>
      <c r="AP23" s="110">
        <f ca="1">(AN23-AN21)*AO$10</f>
        <v>199.99999999708962</v>
      </c>
      <c r="AQ23" s="95">
        <f ca="1">ROUND(INDIRECT(ADDRESS(Данные!$A15,AQ$1,1,1,"Данные"),1),2)</f>
        <v>16813.84</v>
      </c>
      <c r="AR23" s="96">
        <f ca="1">ROUND(INDIRECT(ADDRESS(Данные!$A15,AR$1,1,1,"Данные"),1),2)</f>
        <v>4343.4200000000001</v>
      </c>
      <c r="AS23" s="101">
        <f ca="1">(AQ23-AQ21)*AS$10</f>
        <v>780.0000000061118</v>
      </c>
      <c r="AT23" s="98">
        <f ca="1">(AR23-AR21)*AS$10</f>
        <v>239.99999999978172</v>
      </c>
      <c r="AU23" s="109">
        <f ca="1">ROUND(INDIRECT(ADDRESS(Данные!$A15,AU$1,1,1,"Данные"),1),2)</f>
        <v>3412.7000000000003</v>
      </c>
      <c r="AV23" s="96">
        <f ca="1">ROUND(INDIRECT(ADDRESS(Данные!$A15,AV$1,1,1,"Данные"),1),2)</f>
        <v>1400.1100000000001</v>
      </c>
      <c r="AW23" s="101">
        <f ca="1">(AU23-AU21)*AW$10</f>
        <v>78.000000000065484</v>
      </c>
      <c r="AX23" s="110">
        <f ca="1">(AV23-AV21)*AW$10</f>
        <v>5.999999999994543</v>
      </c>
      <c r="AY23" s="111">
        <f ca="1">INDIRECT(ADDRESS(Данные!$A15,4,1,1,"Данные"),1)</f>
        <v>45644.166666666664</v>
      </c>
      <c r="AZ23" s="109">
        <f ca="1">ROUND(INDIRECT(ADDRESS(Данные!$A15,AZ$1,1,1,"Данные"),1),2)</f>
        <v>4326.9499999999998</v>
      </c>
      <c r="BA23" s="96">
        <f ca="1">ROUND(INDIRECT(ADDRESS(Данные!$A15,BA$1,1,1,"Данные"),1),2)</f>
        <v>0</v>
      </c>
      <c r="BB23" s="101">
        <f ca="1">(AZ23-AZ21)*BB$10</f>
        <v>155.99999999985812</v>
      </c>
      <c r="BC23" s="110">
        <f ca="1">(BA23-BA21)*BB$10</f>
        <v>0</v>
      </c>
      <c r="BD23" s="95">
        <f ca="1">ROUND(INDIRECT(ADDRESS(Данные!$A15,BD$1,1,1,"Данные"),1),2)</f>
        <v>7661.8699999999999</v>
      </c>
      <c r="BE23" s="96">
        <f ca="1">ROUND(INDIRECT(ADDRESS(Данные!$A15,BE$1,1,1,"Данные"),1),2)</f>
        <v>5129.5600000000004</v>
      </c>
      <c r="BF23" s="101">
        <f ca="1">(BD23-BD21)*BF$10</f>
        <v>35.99999999969441</v>
      </c>
      <c r="BG23" s="110">
        <f ca="1">(BE23-BE21)*BF$10</f>
        <v>12.000000000261934</v>
      </c>
      <c r="BH23" s="103">
        <f ca="1">ROUND(INDIRECT(ADDRESS(Данные!$A15,BH$1,1,1,"Данные"),1),2)</f>
        <v>92.75</v>
      </c>
      <c r="BI23" s="100">
        <f ca="1">ROUND(INDIRECT(ADDRESS(Данные!$A15,BI$1,1,1,"Данные"),1),2)</f>
        <v>53.800000000000004</v>
      </c>
      <c r="BJ23" s="101">
        <f ca="1">(BH23-BH21)*BJ$10</f>
        <v>0</v>
      </c>
      <c r="BK23" s="110">
        <f ca="1">(BI23-BI21)*BJ$10</f>
        <v>0</v>
      </c>
      <c r="BL23" s="103">
        <f ca="1">ROUND(INDIRECT(ADDRESS(Данные!$A15,BL$1,1,1,"Данные"),1),2)</f>
        <v>1400.1100000000001</v>
      </c>
      <c r="BM23" s="100">
        <f ca="1">ROUND(INDIRECT(ADDRESS(Данные!$A15,BM$1,1,1,"Данные"),1),2)</f>
        <v>1400.1100000000001</v>
      </c>
      <c r="BN23" s="101">
        <f ca="1">(BL23-BL21)*BN$10</f>
        <v>5.999999999994543</v>
      </c>
      <c r="BO23" s="98">
        <f ca="1">(BM23-BM21)*BN$10</f>
        <v>5.999999999994543</v>
      </c>
      <c r="BP23" s="99">
        <f ca="1">ROUND(INDIRECT(ADDRESS(Данные!$A15,BP$1,1,1,"Данные"),1),2)</f>
        <v>7636.0299999999997</v>
      </c>
      <c r="BQ23" s="100">
        <f ca="1">ROUND(INDIRECT(ADDRESS(Данные!$A15,BQ$1,1,1,"Данные"),1),2)</f>
        <v>2355.3899999999999</v>
      </c>
      <c r="BR23" s="101">
        <f ca="1">(BP23-BP21)*BR$10</f>
        <v>0</v>
      </c>
      <c r="BS23" s="98">
        <f ca="1">(BQ23-BQ21)*BR$10</f>
        <v>0</v>
      </c>
      <c r="BT23" s="95">
        <f ca="1">ROUND(INDIRECT(ADDRESS(Данные!$A15,BT$1,1,1,"Данные"),1),2)</f>
        <v>107.63</v>
      </c>
      <c r="BU23" s="100">
        <f ca="1">ROUND(INDIRECT(ADDRESS(Данные!$A15,BU$1,1,1,"Данные"),1),2)</f>
        <v>6.96</v>
      </c>
      <c r="BV23" s="104">
        <f ca="1">(BT23-BT21)*BV$10</f>
        <v>0</v>
      </c>
      <c r="BW23" s="106">
        <f ca="1">(BU23-BU21)*BV$10</f>
        <v>0</v>
      </c>
      <c r="BX23" s="112">
        <f t="shared" ca="1" si="0"/>
        <v>45644.166666666664</v>
      </c>
      <c r="BY23" s="113">
        <f t="shared" ca="1" si="1"/>
        <v>8875.9999999999764</v>
      </c>
      <c r="BZ23" s="114">
        <f t="shared" ca="1" si="2"/>
        <v>1723.9999999968859</v>
      </c>
      <c r="CK23" s="1" t="s">
        <v>15</v>
      </c>
    </row>
    <row r="24" s="1" customFormat="1">
      <c r="A24" s="94">
        <f ca="1">INDIRECT(ADDRESS(Данные!$A16,4,1,1,"Данные"),1)</f>
        <v>45644.1875</v>
      </c>
      <c r="B24" s="95">
        <f ca="1">ROUND(INDIRECT(ADDRESS(Данные!$A16,B$1,1,1,"Данные"),1),2)</f>
        <v>13158.700000000001</v>
      </c>
      <c r="C24" s="96">
        <f ca="1">ROUND(INDIRECT(ADDRESS(Данные!$A16,C$1,1,1,"Данные"),1),2)</f>
        <v>5531.9800000000005</v>
      </c>
      <c r="D24" s="97">
        <f ca="1">(B24-B23)*D$10</f>
        <v>240.00000000523869</v>
      </c>
      <c r="E24" s="106">
        <f ca="1">(C24-C23)*D$10</f>
        <v>0</v>
      </c>
      <c r="F24" s="109">
        <f ca="1">ROUND(INDIRECT(ADDRESS(Данные!$A16,F$1,1,1,"Данные"),1),2)</f>
        <v>43198.309999999998</v>
      </c>
      <c r="G24" s="96">
        <f ca="1">ROUND(INDIRECT(ADDRESS(Данные!$A16,G$1,1,1,"Данные"),1),2)</f>
        <v>9388.3999999999996</v>
      </c>
      <c r="H24" s="97">
        <f ca="1">(F24-F23)*H$10</f>
        <v>439.99999997322448</v>
      </c>
      <c r="I24" s="102">
        <f ca="1">(G24-G23)*H$10</f>
        <v>79.999999994470272</v>
      </c>
      <c r="J24" s="95">
        <f ca="1">ROUND(INDIRECT(ADDRESS(Данные!$A16,J$1,1,1,"Данные"),1),2)</f>
        <v>17439</v>
      </c>
      <c r="K24" s="96">
        <f ca="1">ROUND(INDIRECT(ADDRESS(Данные!$A16,K$1,1,1,"Данные"),1),2)</f>
        <v>4134.46</v>
      </c>
      <c r="L24" s="104">
        <f ca="1">(J24-J23)*L$10</f>
        <v>360.00000000058208</v>
      </c>
      <c r="M24" s="105">
        <f ca="1">(K24-K23)*L$10</f>
        <v>40.000000000873115</v>
      </c>
      <c r="N24" s="95">
        <f ca="1">ROUND(INDIRECT(ADDRESS(Данные!$A16,N$1,1,1,"Данные"),1),2)</f>
        <v>7470.8000000000002</v>
      </c>
      <c r="O24" s="96">
        <f ca="1">ROUND(INDIRECT(ADDRESS(Данные!$A16,O$1,1,1,"Данные"),1),2)</f>
        <v>1301.8299999999999</v>
      </c>
      <c r="P24" s="104">
        <f ca="1">(N24-N23)*P$10</f>
        <v>400.00000000145519</v>
      </c>
      <c r="Q24" s="106">
        <f ca="1">(O24-O23)*P$10</f>
        <v>0</v>
      </c>
      <c r="R24" s="99">
        <f ca="1">ROUND(INDIRECT(ADDRESS(Данные!$A16,R$1,1,1,"Данные"),1),2)</f>
        <v>8358.0499999999993</v>
      </c>
      <c r="S24" s="100">
        <f ca="1">ROUND(INDIRECT(ADDRESS(Данные!$A16,S$1,1,1,"Данные"),1),2)</f>
        <v>3886.3600000000001</v>
      </c>
      <c r="T24" s="104">
        <f ca="1">(R24-R23)*T$10</f>
        <v>679.99999999301508</v>
      </c>
      <c r="U24" s="107">
        <f ca="1">(S24-S23)*T$10</f>
        <v>239.99999999978172</v>
      </c>
      <c r="V24" s="103">
        <f ca="1">ROUND(INDIRECT(ADDRESS(Данные!$A16,V$1,1,1,"Данные"),1),2)</f>
        <v>3414.0900000000001</v>
      </c>
      <c r="W24" s="100">
        <f ca="1">ROUND(INDIRECT(ADDRESS(Данные!$A16,W$1,1,1,"Данные"),1),2)</f>
        <v>1350.6500000000001</v>
      </c>
      <c r="X24" s="104">
        <f ca="1">(V24-V23)*X$10</f>
        <v>40.000000000873115</v>
      </c>
      <c r="Y24" s="105">
        <f ca="1">(W24-W23)*X$10</f>
        <v>39.99999999996362</v>
      </c>
      <c r="Z24" s="108">
        <f ca="1">INDIRECT(ADDRESS(Данные!$A16,4,1,1,"Данные"),1)</f>
        <v>45644.1875</v>
      </c>
      <c r="AA24" s="95">
        <f ca="1">ROUND(INDIRECT(ADDRESS(Данные!$A16,AA$1,1,1,"Данные"),1),2)</f>
        <v>16344.34</v>
      </c>
      <c r="AB24" s="96">
        <f ca="1">ROUND(INDIRECT(ADDRESS(Данные!$A16,AB$1,1,1,"Данные"),1),2)</f>
        <v>3268.3200000000002</v>
      </c>
      <c r="AC24" s="101">
        <f ca="1">(AA24-AA23)*AC$10</f>
        <v>559.99999999767169</v>
      </c>
      <c r="AD24" s="98">
        <f ca="1">(AB24-AB23)*AC$10</f>
        <v>79.99999999992724</v>
      </c>
      <c r="AE24" s="109">
        <f ca="1">ROUND(INDIRECT(ADDRESS(Данные!$A16,AE$1,1,1,"Данные"),1),2)</f>
        <v>15350.75</v>
      </c>
      <c r="AF24" s="96">
        <f ca="1">ROUND(INDIRECT(ADDRESS(Данные!$A16,AF$1,1,1,"Данные"),1),2)</f>
        <v>5214.3699999999999</v>
      </c>
      <c r="AG24" s="104">
        <f ca="1">(AE24-AE23)*AG$10</f>
        <v>419.99999999825377</v>
      </c>
      <c r="AH24" s="102">
        <f ca="1">(AF24-AF23)*AG$10</f>
        <v>60.000000001309672</v>
      </c>
      <c r="AI24" s="95">
        <f ca="1">ROUND(INDIRECT(ADDRESS(Данные!$A16,AI$1,1,1,"Данные"),1),2)</f>
        <v>3340.4300000000003</v>
      </c>
      <c r="AJ24" s="96">
        <f ca="1">ROUND(INDIRECT(ADDRESS(Данные!$A16,AJ$1,1,1,"Данные"),1),2)</f>
        <v>722.58000000000004</v>
      </c>
      <c r="AK24" s="101">
        <f ca="1">(AI24-AI23)*AK$10</f>
        <v>320.00000000152795</v>
      </c>
      <c r="AL24" s="98">
        <f ca="1">(AJ24-AJ23)*AK$10</f>
        <v>39.99999999996362</v>
      </c>
      <c r="AM24" s="109">
        <f ca="1">ROUND(INDIRECT(ADDRESS(Данные!$A16,AM$1,1,1,"Данные"),1),2)</f>
        <v>21126.920000000002</v>
      </c>
      <c r="AN24" s="96">
        <f ca="1">ROUND(INDIRECT(ADDRESS(Данные!$A16,AN$1,1,1,"Данные"),1),2)</f>
        <v>8205.6599999999999</v>
      </c>
      <c r="AO24" s="101">
        <f ca="1">(AM24-AM23)*AO$10</f>
        <v>480.00000001047738</v>
      </c>
      <c r="AP24" s="110">
        <f ca="1">(AN24-AN23)*AO$10</f>
        <v>80.00000000174623</v>
      </c>
      <c r="AQ24" s="95">
        <f ca="1">ROUND(INDIRECT(ADDRESS(Данные!$A16,AQ$1,1,1,"Данные"),1),2)</f>
        <v>16813.91</v>
      </c>
      <c r="AR24" s="96">
        <f ca="1">ROUND(INDIRECT(ADDRESS(Данные!$A16,AR$1,1,1,"Данные"),1),2)</f>
        <v>4343.4400000000005</v>
      </c>
      <c r="AS24" s="101">
        <f ca="1">(AQ24-AQ23)*AS$10</f>
        <v>419.99999999825377</v>
      </c>
      <c r="AT24" s="98">
        <f ca="1">(AR24-AR23)*AS$10</f>
        <v>120.00000000261934</v>
      </c>
      <c r="AU24" s="109">
        <f ca="1">ROUND(INDIRECT(ADDRESS(Данные!$A16,AU$1,1,1,"Данные"),1),2)</f>
        <v>3412.7600000000002</v>
      </c>
      <c r="AV24" s="96">
        <f ca="1">ROUND(INDIRECT(ADDRESS(Данные!$A16,AV$1,1,1,"Данные"),1),2)</f>
        <v>1400.1200000000001</v>
      </c>
      <c r="AW24" s="101">
        <f ca="1">(AU24-AU23)*AW$10</f>
        <v>35.999999999967258</v>
      </c>
      <c r="AX24" s="110">
        <f ca="1">(AV24-AV23)*AW$10</f>
        <v>5.999999999994543</v>
      </c>
      <c r="AY24" s="111">
        <f ca="1">INDIRECT(ADDRESS(Данные!$A16,4,1,1,"Данные"),1)</f>
        <v>45644.1875</v>
      </c>
      <c r="AZ24" s="109">
        <f ca="1">ROUND(INDIRECT(ADDRESS(Данные!$A16,AZ$1,1,1,"Данные"),1),2)</f>
        <v>4327.1999999999998</v>
      </c>
      <c r="BA24" s="96">
        <f ca="1">ROUND(INDIRECT(ADDRESS(Данные!$A16,BA$1,1,1,"Данные"),1),2)</f>
        <v>0</v>
      </c>
      <c r="BB24" s="101">
        <f ca="1">(AZ24-AZ23)*BB$10</f>
        <v>75</v>
      </c>
      <c r="BC24" s="110">
        <f ca="1">(BA24-BA23)*BB$10</f>
        <v>0</v>
      </c>
      <c r="BD24" s="95">
        <f ca="1">ROUND(INDIRECT(ADDRESS(Данные!$A16,BD$1,1,1,"Данные"),1),2)</f>
        <v>7661.9000000000005</v>
      </c>
      <c r="BE24" s="96">
        <f ca="1">ROUND(INDIRECT(ADDRESS(Данные!$A16,BE$1,1,1,"Данные"),1),2)</f>
        <v>5129.5699999999997</v>
      </c>
      <c r="BF24" s="101">
        <f ca="1">(BD24-BD23)*BF$10</f>
        <v>18.000000000392902</v>
      </c>
      <c r="BG24" s="110">
        <f ca="1">(BE24-BE23)*BF$10</f>
        <v>5.9999999995852704</v>
      </c>
      <c r="BH24" s="103">
        <f ca="1">ROUND(INDIRECT(ADDRESS(Данные!$A16,BH$1,1,1,"Данные"),1),2)</f>
        <v>92.75</v>
      </c>
      <c r="BI24" s="100">
        <f ca="1">ROUND(INDIRECT(ADDRESS(Данные!$A16,BI$1,1,1,"Данные"),1),2)</f>
        <v>53.800000000000004</v>
      </c>
      <c r="BJ24" s="101">
        <f ca="1">(BH24-BH23)*BJ$10</f>
        <v>0</v>
      </c>
      <c r="BK24" s="110">
        <f ca="1">(BI24-BI23)*BJ$10</f>
        <v>0</v>
      </c>
      <c r="BL24" s="103">
        <f ca="1">ROUND(INDIRECT(ADDRESS(Данные!$A16,BL$1,1,1,"Данные"),1),2)</f>
        <v>1400.1200000000001</v>
      </c>
      <c r="BM24" s="100">
        <f ca="1">ROUND(INDIRECT(ADDRESS(Данные!$A16,BM$1,1,1,"Данные"),1),2)</f>
        <v>1400.1200000000001</v>
      </c>
      <c r="BN24" s="101">
        <f ca="1">(BL24-BL23)*BN$10</f>
        <v>5.999999999994543</v>
      </c>
      <c r="BO24" s="98">
        <f ca="1">(BM24-BM23)*BN$10</f>
        <v>5.999999999994543</v>
      </c>
      <c r="BP24" s="99">
        <f ca="1">ROUND(INDIRECT(ADDRESS(Данные!$A16,BP$1,1,1,"Данные"),1),2)</f>
        <v>7636.0299999999997</v>
      </c>
      <c r="BQ24" s="100">
        <f ca="1">ROUND(INDIRECT(ADDRESS(Данные!$A16,BQ$1,1,1,"Данные"),1),2)</f>
        <v>2355.3899999999999</v>
      </c>
      <c r="BR24" s="101">
        <f ca="1">(BP24-BP23)*BR$10</f>
        <v>0</v>
      </c>
      <c r="BS24" s="98">
        <f ca="1">(BQ24-BQ23)*BR$10</f>
        <v>0</v>
      </c>
      <c r="BT24" s="95">
        <f ca="1">ROUND(INDIRECT(ADDRESS(Данные!$A16,BT$1,1,1,"Данные"),1),2)</f>
        <v>107.63</v>
      </c>
      <c r="BU24" s="100">
        <f ca="1">ROUND(INDIRECT(ADDRESS(Данные!$A16,BU$1,1,1,"Данные"),1),2)</f>
        <v>6.96</v>
      </c>
      <c r="BV24" s="104">
        <f ca="1">(BT24-BT23)*BV$10</f>
        <v>0</v>
      </c>
      <c r="BW24" s="106">
        <f ca="1">(BU24-BU23)*BV$10</f>
        <v>0</v>
      </c>
      <c r="BX24" s="112">
        <f t="shared" ca="1" si="0"/>
        <v>45644.1875</v>
      </c>
      <c r="BY24" s="113">
        <f t="shared" ca="1" si="1"/>
        <v>4494.9999999809279</v>
      </c>
      <c r="BZ24" s="114">
        <f t="shared" ca="1" si="2"/>
        <v>798.00000000022919</v>
      </c>
    </row>
    <row r="25" s="1" customFormat="1">
      <c r="A25" s="94">
        <f ca="1">INDIRECT(ADDRESS(Данные!$A17,4,1,1,"Данные"),1)</f>
        <v>45644.208333333336</v>
      </c>
      <c r="B25" s="95">
        <f ca="1">ROUND(INDIRECT(ADDRESS(Данные!$A17,B$1,1,1,"Данные"),1),2)</f>
        <v>13158.75</v>
      </c>
      <c r="C25" s="96">
        <f ca="1">ROUND(INDIRECT(ADDRESS(Данные!$A17,C$1,1,1,"Данные"),1),2)</f>
        <v>5531.9899999999998</v>
      </c>
      <c r="D25" s="97">
        <f ca="1">(B25-B23)*D$10</f>
        <v>440.00000000232831</v>
      </c>
      <c r="E25" s="105">
        <f ca="1">(C25-C23)*D$10</f>
        <v>39.999999997235136</v>
      </c>
      <c r="F25" s="109">
        <f ca="1">ROUND(INDIRECT(ADDRESS(Данные!$A17,F$1,1,1,"Данные"),1),2)</f>
        <v>43198.410000000003</v>
      </c>
      <c r="G25" s="96">
        <f ca="1">ROUND(INDIRECT(ADDRESS(Данные!$A17,G$1,1,1,"Данные"),1),2)</f>
        <v>9388.4200000000001</v>
      </c>
      <c r="H25" s="97">
        <f ca="1">(F25-F23)*H$10</f>
        <v>839.99999999650754</v>
      </c>
      <c r="I25" s="102">
        <f ca="1">(G25-G23)*H$10</f>
        <v>159.9999999962165</v>
      </c>
      <c r="J25" s="95">
        <f ca="1">ROUND(INDIRECT(ADDRESS(Данные!$A17,J$1,1,1,"Данные"),1),2)</f>
        <v>17439.09</v>
      </c>
      <c r="K25" s="96">
        <f ca="1">ROUND(INDIRECT(ADDRESS(Данные!$A17,K$1,1,1,"Данные"),1),2)</f>
        <v>4134.4800000000005</v>
      </c>
      <c r="L25" s="104">
        <f ca="1">(J25-J23)*L$10</f>
        <v>720.00000000116415</v>
      </c>
      <c r="M25" s="105">
        <f ca="1">(K25-K23)*L$10</f>
        <v>120.00000000261934</v>
      </c>
      <c r="N25" s="95">
        <f ca="1">ROUND(INDIRECT(ADDRESS(Данные!$A17,N$1,1,1,"Данные"),1),2)</f>
        <v>7470.9099999999999</v>
      </c>
      <c r="O25" s="96">
        <f ca="1">ROUND(INDIRECT(ADDRESS(Данные!$A17,O$1,1,1,"Данные"),1),2)</f>
        <v>1301.8399999999999</v>
      </c>
      <c r="P25" s="104">
        <f ca="1">(N25-N23)*P$10</f>
        <v>840.00000000014552</v>
      </c>
      <c r="Q25" s="106">
        <f ca="1">(O25-O23)*P$10</f>
        <v>39.99999999996362</v>
      </c>
      <c r="R25" s="99">
        <f ca="1">ROUND(INDIRECT(ADDRESS(Данные!$A17,R$1,1,1,"Данные"),1),2)</f>
        <v>8358.2199999999993</v>
      </c>
      <c r="S25" s="100">
        <f ca="1">ROUND(INDIRECT(ADDRESS(Данные!$A17,S$1,1,1,"Данные"),1),2)</f>
        <v>3886.4300000000003</v>
      </c>
      <c r="T25" s="104">
        <f ca="1">(R25-R23)*T$10</f>
        <v>1359.9999999933061</v>
      </c>
      <c r="U25" s="107">
        <f ca="1">(S25-S23)*T$10</f>
        <v>520.00000000043656</v>
      </c>
      <c r="V25" s="103">
        <f ca="1">ROUND(INDIRECT(ADDRESS(Данные!$A17,V$1,1,1,"Данные"),1),2)</f>
        <v>3414.0999999999999</v>
      </c>
      <c r="W25" s="100">
        <f ca="1">ROUND(INDIRECT(ADDRESS(Данные!$A17,W$1,1,1,"Данные"),1),2)</f>
        <v>1350.6600000000001</v>
      </c>
      <c r="X25" s="104">
        <f ca="1">(V25-V23)*X$10</f>
        <v>79.99999999992724</v>
      </c>
      <c r="Y25" s="105">
        <f ca="1">(W25-W23)*X$10</f>
        <v>79.99999999992724</v>
      </c>
      <c r="Z25" s="108">
        <f ca="1">INDIRECT(ADDRESS(Данные!$A17,4,1,1,"Данные"),1)</f>
        <v>45644.208333333336</v>
      </c>
      <c r="AA25" s="95">
        <f ca="1">ROUND(INDIRECT(ADDRESS(Данные!$A17,AA$1,1,1,"Данные"),1),2)</f>
        <v>16344.49</v>
      </c>
      <c r="AB25" s="96">
        <f ca="1">ROUND(INDIRECT(ADDRESS(Данные!$A17,AB$1,1,1,"Данные"),1),2)</f>
        <v>3268.3299999999999</v>
      </c>
      <c r="AC25" s="101">
        <f ca="1">(AA25-AA23)*AC$10</f>
        <v>1159.9999999962165</v>
      </c>
      <c r="AD25" s="98">
        <f ca="1">(AB25-AB23)*AC$10</f>
        <v>119.99999999898137</v>
      </c>
      <c r="AE25" s="109">
        <f ca="1">ROUND(INDIRECT(ADDRESS(Данные!$A17,AE$1,1,1,"Данные"),1),2)</f>
        <v>15350.809999999999</v>
      </c>
      <c r="AF25" s="96">
        <f ca="1">ROUND(INDIRECT(ADDRESS(Данные!$A17,AF$1,1,1,"Данные"),1),2)</f>
        <v>5214.3800000000001</v>
      </c>
      <c r="AG25" s="104">
        <f ca="1">(AE25-AE23)*AG$10</f>
        <v>779.99999999519787</v>
      </c>
      <c r="AH25" s="102">
        <f ca="1">(AF25-AF23)*AG$10</f>
        <v>120.00000000261934</v>
      </c>
      <c r="AI25" s="95">
        <f ca="1">ROUND(INDIRECT(ADDRESS(Данные!$A17,AI$1,1,1,"Данные"),1),2)</f>
        <v>3340.5</v>
      </c>
      <c r="AJ25" s="96">
        <f ca="1">ROUND(INDIRECT(ADDRESS(Данные!$A17,AJ$1,1,1,"Данные"),1),2)</f>
        <v>722.59000000000003</v>
      </c>
      <c r="AK25" s="101">
        <f ca="1">(AI25-AI23)*AK$10</f>
        <v>600.0000000003638</v>
      </c>
      <c r="AL25" s="98">
        <f ca="1">(AJ25-AJ23)*AK$10</f>
        <v>79.99999999992724</v>
      </c>
      <c r="AM25" s="109">
        <f ca="1">ROUND(INDIRECT(ADDRESS(Данные!$A17,AM$1,1,1,"Данные"),1),2)</f>
        <v>21127.040000000001</v>
      </c>
      <c r="AN25" s="96">
        <f ca="1">ROUND(INDIRECT(ADDRESS(Данные!$A17,AN$1,1,1,"Данные"),1),2)</f>
        <v>8205.6800000000003</v>
      </c>
      <c r="AO25" s="101">
        <f ca="1">(AM25-AM23)*AO$10</f>
        <v>960.00000000640284</v>
      </c>
      <c r="AP25" s="110">
        <f ca="1">(AN25-AN23)*AO$10</f>
        <v>160.00000000349246</v>
      </c>
      <c r="AQ25" s="95">
        <f ca="1">ROUND(INDIRECT(ADDRESS(Данные!$A17,AQ$1,1,1,"Данные"),1),2)</f>
        <v>16813.98</v>
      </c>
      <c r="AR25" s="96">
        <f ca="1">ROUND(INDIRECT(ADDRESS(Данные!$A17,AR$1,1,1,"Данные"),1),2)</f>
        <v>4343.4499999999998</v>
      </c>
      <c r="AS25" s="101">
        <f ca="1">(AQ25-AQ23)*AS$10</f>
        <v>839.99999999650754</v>
      </c>
      <c r="AT25" s="98">
        <f ca="1">(AR25-AR23)*AS$10</f>
        <v>179.99999999847205</v>
      </c>
      <c r="AU25" s="109">
        <f ca="1">ROUND(INDIRECT(ADDRESS(Данные!$A17,AU$1,1,1,"Данные"),1),2)</f>
        <v>3412.8200000000002</v>
      </c>
      <c r="AV25" s="96">
        <f ca="1">ROUND(INDIRECT(ADDRESS(Данные!$A17,AV$1,1,1,"Данные"),1),2)</f>
        <v>1400.1300000000001</v>
      </c>
      <c r="AW25" s="101">
        <f ca="1">(AU25-AU23)*AW$10</f>
        <v>71.999999999934516</v>
      </c>
      <c r="AX25" s="110">
        <f ca="1">(AV25-AV23)*AW$10</f>
        <v>11.999999999989086</v>
      </c>
      <c r="AY25" s="111">
        <f ca="1">INDIRECT(ADDRESS(Данные!$A17,4,1,1,"Данные"),1)</f>
        <v>45644.208333333336</v>
      </c>
      <c r="AZ25" s="109">
        <f ca="1">ROUND(INDIRECT(ADDRESS(Данные!$A17,AZ$1,1,1,"Данные"),1),2)</f>
        <v>4327.4700000000003</v>
      </c>
      <c r="BA25" s="96">
        <f ca="1">ROUND(INDIRECT(ADDRESS(Данные!$A17,BA$1,1,1,"Данные"),1),2)</f>
        <v>0</v>
      </c>
      <c r="BB25" s="101">
        <f ca="1">(AZ25-AZ23)*BB$10</f>
        <v>156.00000000013097</v>
      </c>
      <c r="BC25" s="110">
        <f ca="1">(BA25-BA23)*BB$10</f>
        <v>0</v>
      </c>
      <c r="BD25" s="95">
        <f ca="1">ROUND(INDIRECT(ADDRESS(Данные!$A17,BD$1,1,1,"Данные"),1),2)</f>
        <v>7661.9300000000003</v>
      </c>
      <c r="BE25" s="96">
        <f ca="1">ROUND(INDIRECT(ADDRESS(Данные!$A17,BE$1,1,1,"Данные"),1),2)</f>
        <v>5129.5799999999999</v>
      </c>
      <c r="BF25" s="101">
        <f ca="1">(BD25-BD23)*BF$10</f>
        <v>36.000000000240107</v>
      </c>
      <c r="BG25" s="110">
        <f ca="1">(BE25-BE23)*BF$10</f>
        <v>11.999999999716238</v>
      </c>
      <c r="BH25" s="103">
        <f ca="1">ROUND(INDIRECT(ADDRESS(Данные!$A17,BH$1,1,1,"Данные"),1),2)</f>
        <v>92.75</v>
      </c>
      <c r="BI25" s="100">
        <f ca="1">ROUND(INDIRECT(ADDRESS(Данные!$A17,BI$1,1,1,"Данные"),1),2)</f>
        <v>53.800000000000004</v>
      </c>
      <c r="BJ25" s="101">
        <f ca="1">(BH25-BH23)*BJ$10</f>
        <v>0</v>
      </c>
      <c r="BK25" s="110">
        <f ca="1">(BI25-BI23)*BJ$10</f>
        <v>0</v>
      </c>
      <c r="BL25" s="103">
        <f ca="1">ROUND(INDIRECT(ADDRESS(Данные!$A17,BL$1,1,1,"Данные"),1),2)</f>
        <v>1400.1300000000001</v>
      </c>
      <c r="BM25" s="100">
        <f ca="1">ROUND(INDIRECT(ADDRESS(Данные!$A17,BM$1,1,1,"Данные"),1),2)</f>
        <v>1400.1300000000001</v>
      </c>
      <c r="BN25" s="101">
        <f ca="1">(BL25-BL23)*BN$10</f>
        <v>11.999999999989086</v>
      </c>
      <c r="BO25" s="98">
        <f ca="1">(BM25-BM23)*BN$10</f>
        <v>11.999999999989086</v>
      </c>
      <c r="BP25" s="99">
        <f ca="1">ROUND(INDIRECT(ADDRESS(Данные!$A17,BP$1,1,1,"Данные"),1),2)</f>
        <v>7636.0299999999997</v>
      </c>
      <c r="BQ25" s="100">
        <f ca="1">ROUND(INDIRECT(ADDRESS(Данные!$A17,BQ$1,1,1,"Данные"),1),2)</f>
        <v>2355.3899999999999</v>
      </c>
      <c r="BR25" s="101">
        <f ca="1">(BP25-BP23)*BR$10</f>
        <v>0</v>
      </c>
      <c r="BS25" s="98">
        <f ca="1">(BQ25-BQ23)*BR$10</f>
        <v>0</v>
      </c>
      <c r="BT25" s="95">
        <f ca="1">ROUND(INDIRECT(ADDRESS(Данные!$A17,BT$1,1,1,"Данные"),1),2)</f>
        <v>107.63</v>
      </c>
      <c r="BU25" s="100">
        <f ca="1">ROUND(INDIRECT(ADDRESS(Данные!$A17,BU$1,1,1,"Данные"),1),2)</f>
        <v>6.96</v>
      </c>
      <c r="BV25" s="104">
        <f ca="1">(BT25-BT23)*BV$10</f>
        <v>0</v>
      </c>
      <c r="BW25" s="106">
        <f ca="1">(BU25-BU23)*BV$10</f>
        <v>0</v>
      </c>
      <c r="BX25" s="112">
        <f t="shared" ca="1" si="0"/>
        <v>45644.208333333336</v>
      </c>
      <c r="BY25" s="113">
        <f t="shared" ca="1" si="1"/>
        <v>8895.9999999883621</v>
      </c>
      <c r="BZ25" s="114">
        <f t="shared" ca="1" si="2"/>
        <v>1655.9999999995853</v>
      </c>
    </row>
    <row r="26" s="1" customFormat="1">
      <c r="A26" s="94">
        <f ca="1">INDIRECT(ADDRESS(Данные!$A18,4,1,1,"Данные"),1)</f>
        <v>45644.229166666664</v>
      </c>
      <c r="B26" s="95">
        <f ca="1">ROUND(INDIRECT(ADDRESS(Данные!$A18,B$1,1,1,"Данные"),1),2)</f>
        <v>13158.800000000001</v>
      </c>
      <c r="C26" s="96">
        <f ca="1">ROUND(INDIRECT(ADDRESS(Данные!$A18,C$1,1,1,"Данные"),1),2)</f>
        <v>5531.9899999999998</v>
      </c>
      <c r="D26" s="97">
        <f ca="1">(B26-B25)*D$10</f>
        <v>200.00000000436557</v>
      </c>
      <c r="E26" s="106">
        <f ca="1">(C26-C25)*D$10</f>
        <v>0</v>
      </c>
      <c r="F26" s="109">
        <f ca="1">ROUND(INDIRECT(ADDRESS(Данные!$A18,F$1,1,1,"Данные"),1),2)</f>
        <v>43198.520000000004</v>
      </c>
      <c r="G26" s="96">
        <f ca="1">ROUND(INDIRECT(ADDRESS(Данные!$A18,G$1,1,1,"Данные"),1),2)</f>
        <v>9388.4300000000003</v>
      </c>
      <c r="H26" s="97">
        <f ca="1">(F26-F25)*H$10</f>
        <v>440.00000000232831</v>
      </c>
      <c r="I26" s="102">
        <f ca="1">(G26-G25)*H$10</f>
        <v>40.000000000873115</v>
      </c>
      <c r="J26" s="95">
        <f ca="1">ROUND(INDIRECT(ADDRESS(Данные!$A18,J$1,1,1,"Данные"),1),2)</f>
        <v>17439.18</v>
      </c>
      <c r="K26" s="96">
        <f ca="1">ROUND(INDIRECT(ADDRESS(Данные!$A18,K$1,1,1,"Данные"),1),2)</f>
        <v>4134.4899999999998</v>
      </c>
      <c r="L26" s="104">
        <f ca="1">(J26-J25)*L$10</f>
        <v>360.00000000058208</v>
      </c>
      <c r="M26" s="105">
        <f ca="1">(K26-K25)*L$10</f>
        <v>39.999999997235136</v>
      </c>
      <c r="N26" s="95">
        <f ca="1">ROUND(INDIRECT(ADDRESS(Данные!$A18,N$1,1,1,"Данные"),1),2)</f>
        <v>7471.0200000000004</v>
      </c>
      <c r="O26" s="96">
        <f ca="1">ROUND(INDIRECT(ADDRESS(Данные!$A18,O$1,1,1,"Данные"),1),2)</f>
        <v>1301.8500000000001</v>
      </c>
      <c r="P26" s="104">
        <f ca="1">(N26-N25)*P$10</f>
        <v>440.00000000232831</v>
      </c>
      <c r="Q26" s="106">
        <f ca="1">(O26-O25)*P$10</f>
        <v>40.000000000873115</v>
      </c>
      <c r="R26" s="99">
        <f ca="1">ROUND(INDIRECT(ADDRESS(Данные!$A18,R$1,1,1,"Данные"),1),2)</f>
        <v>8358.3899999999994</v>
      </c>
      <c r="S26" s="100">
        <f ca="1">ROUND(INDIRECT(ADDRESS(Данные!$A18,S$1,1,1,"Данные"),1),2)</f>
        <v>3886.4900000000002</v>
      </c>
      <c r="T26" s="104">
        <f ca="1">(R26-R25)*T$10</f>
        <v>680.00000000029104</v>
      </c>
      <c r="U26" s="107">
        <f ca="1">(S26-S25)*T$10</f>
        <v>239.99999999978172</v>
      </c>
      <c r="V26" s="103">
        <f ca="1">ROUND(INDIRECT(ADDRESS(Данные!$A18,V$1,1,1,"Данные"),1),2)</f>
        <v>3414.1100000000001</v>
      </c>
      <c r="W26" s="100">
        <f ca="1">ROUND(INDIRECT(ADDRESS(Данные!$A18,W$1,1,1,"Данные"),1),2)</f>
        <v>1350.6600000000001</v>
      </c>
      <c r="X26" s="104">
        <f ca="1">(V26-V25)*X$10</f>
        <v>40.000000000873115</v>
      </c>
      <c r="Y26" s="105">
        <f ca="1">(W26-W25)*X$10</f>
        <v>0</v>
      </c>
      <c r="Z26" s="108">
        <f ca="1">INDIRECT(ADDRESS(Данные!$A18,4,1,1,"Данные"),1)</f>
        <v>45644.229166666664</v>
      </c>
      <c r="AA26" s="95">
        <f ca="1">ROUND(INDIRECT(ADDRESS(Данные!$A18,AA$1,1,1,"Данные"),1),2)</f>
        <v>16344.65</v>
      </c>
      <c r="AB26" s="96">
        <f ca="1">ROUND(INDIRECT(ADDRESS(Данные!$A18,AB$1,1,1,"Данные"),1),2)</f>
        <v>3268.3499999999999</v>
      </c>
      <c r="AC26" s="101">
        <f ca="1">(AA26-AA25)*AC$10</f>
        <v>639.99999999941792</v>
      </c>
      <c r="AD26" s="98">
        <f ca="1">(AB26-AB25)*AC$10</f>
        <v>79.99999999992724</v>
      </c>
      <c r="AE26" s="109">
        <f ca="1">ROUND(INDIRECT(ADDRESS(Данные!$A18,AE$1,1,1,"Данные"),1),2)</f>
        <v>15350.870000000001</v>
      </c>
      <c r="AF26" s="96">
        <f ca="1">ROUND(INDIRECT(ADDRESS(Данные!$A18,AF$1,1,1,"Данные"),1),2)</f>
        <v>5214.3900000000003</v>
      </c>
      <c r="AG26" s="104">
        <f ca="1">(AE26-AE25)*AG$10</f>
        <v>360.00000000785803</v>
      </c>
      <c r="AH26" s="102">
        <f ca="1">(AF26-AF25)*AG$10</f>
        <v>60.000000001309672</v>
      </c>
      <c r="AI26" s="95">
        <f ca="1">ROUND(INDIRECT(ADDRESS(Данные!$A18,AI$1,1,1,"Данные"),1),2)</f>
        <v>3340.5799999999999</v>
      </c>
      <c r="AJ26" s="96">
        <f ca="1">ROUND(INDIRECT(ADDRESS(Данные!$A18,AJ$1,1,1,"Данные"),1),2)</f>
        <v>722.61000000000001</v>
      </c>
      <c r="AK26" s="101">
        <f ca="1">(AI26-AI25)*AK$10</f>
        <v>319.99999999970896</v>
      </c>
      <c r="AL26" s="98">
        <f ca="1">(AJ26-AJ25)*AK$10</f>
        <v>79.99999999992724</v>
      </c>
      <c r="AM26" s="109">
        <f ca="1">ROUND(INDIRECT(ADDRESS(Данные!$A18,AM$1,1,1,"Данные"),1),2)</f>
        <v>21127.16</v>
      </c>
      <c r="AN26" s="96">
        <f ca="1">ROUND(INDIRECT(ADDRESS(Данные!$A18,AN$1,1,1,"Данные"),1),2)</f>
        <v>8205.7100000000009</v>
      </c>
      <c r="AO26" s="101">
        <f ca="1">(AM26-AM25)*AO$10</f>
        <v>479.99999999592546</v>
      </c>
      <c r="AP26" s="110">
        <f ca="1">(AN26-AN25)*AO$10</f>
        <v>120.00000000261934</v>
      </c>
      <c r="AQ26" s="95">
        <f ca="1">ROUND(INDIRECT(ADDRESS(Данные!$A18,AQ$1,1,1,"Данные"),1),2)</f>
        <v>16814.060000000001</v>
      </c>
      <c r="AR26" s="96">
        <f ca="1">ROUND(INDIRECT(ADDRESS(Данные!$A18,AR$1,1,1,"Данные"),1),2)</f>
        <v>4343.4700000000003</v>
      </c>
      <c r="AS26" s="101">
        <f ca="1">(AQ26-AQ25)*AS$10</f>
        <v>480.00000001047738</v>
      </c>
      <c r="AT26" s="98">
        <f ca="1">(AR26-AR25)*AS$10</f>
        <v>120.00000000261934</v>
      </c>
      <c r="AU26" s="109">
        <f ca="1">ROUND(INDIRECT(ADDRESS(Данные!$A18,AU$1,1,1,"Данные"),1),2)</f>
        <v>3412.8800000000001</v>
      </c>
      <c r="AV26" s="96">
        <f ca="1">ROUND(INDIRECT(ADDRESS(Данные!$A18,AV$1,1,1,"Данные"),1),2)</f>
        <v>1400.1400000000001</v>
      </c>
      <c r="AW26" s="101">
        <f ca="1">(AU26-AU25)*AW$10</f>
        <v>35.999999999967258</v>
      </c>
      <c r="AX26" s="110">
        <f ca="1">(AV26-AV25)*AW$10</f>
        <v>5.999999999994543</v>
      </c>
      <c r="AY26" s="111">
        <f ca="1">INDIRECT(ADDRESS(Данные!$A18,4,1,1,"Данные"),1)</f>
        <v>45644.229166666664</v>
      </c>
      <c r="AZ26" s="109">
        <f ca="1">ROUND(INDIRECT(ADDRESS(Данные!$A18,AZ$1,1,1,"Данные"),1),2)</f>
        <v>4327.6999999999998</v>
      </c>
      <c r="BA26" s="96">
        <f ca="1">ROUND(INDIRECT(ADDRESS(Данные!$A18,BA$1,1,1,"Данные"),1),2)</f>
        <v>0</v>
      </c>
      <c r="BB26" s="101">
        <f ca="1">(AZ26-AZ25)*BB$10</f>
        <v>68.999999999869033</v>
      </c>
      <c r="BC26" s="110">
        <f ca="1">(BA26-BA25)*BB$10</f>
        <v>0</v>
      </c>
      <c r="BD26" s="95">
        <f ca="1">ROUND(INDIRECT(ADDRESS(Данные!$A18,BD$1,1,1,"Данные"),1),2)</f>
        <v>7661.96</v>
      </c>
      <c r="BE26" s="96">
        <f ca="1">ROUND(INDIRECT(ADDRESS(Данные!$A18,BE$1,1,1,"Данные"),1),2)</f>
        <v>5129.5900000000001</v>
      </c>
      <c r="BF26" s="101">
        <f ca="1">(BD26-BD25)*BF$10</f>
        <v>17.999999999847205</v>
      </c>
      <c r="BG26" s="110">
        <f ca="1">(BE26-BE25)*BF$10</f>
        <v>6.0000000001309672</v>
      </c>
      <c r="BH26" s="103">
        <f ca="1">ROUND(INDIRECT(ADDRESS(Данные!$A18,BH$1,1,1,"Данные"),1),2)</f>
        <v>92.75</v>
      </c>
      <c r="BI26" s="100">
        <f ca="1">ROUND(INDIRECT(ADDRESS(Данные!$A18,BI$1,1,1,"Данные"),1),2)</f>
        <v>53.800000000000004</v>
      </c>
      <c r="BJ26" s="101">
        <f ca="1">(BH26-BH25)*BJ$10</f>
        <v>0</v>
      </c>
      <c r="BK26" s="110">
        <f ca="1">(BI26-BI25)*BJ$10</f>
        <v>0</v>
      </c>
      <c r="BL26" s="103">
        <f ca="1">ROUND(INDIRECT(ADDRESS(Данные!$A18,BL$1,1,1,"Данные"),1),2)</f>
        <v>1400.1400000000001</v>
      </c>
      <c r="BM26" s="100">
        <f ca="1">ROUND(INDIRECT(ADDRESS(Данные!$A18,BM$1,1,1,"Данные"),1),2)</f>
        <v>1400.1400000000001</v>
      </c>
      <c r="BN26" s="101">
        <f ca="1">(BL26-BL25)*BN$10</f>
        <v>5.999999999994543</v>
      </c>
      <c r="BO26" s="98">
        <f ca="1">(BM26-BM25)*BN$10</f>
        <v>5.999999999994543</v>
      </c>
      <c r="BP26" s="99">
        <f ca="1">ROUND(INDIRECT(ADDRESS(Данные!$A18,BP$1,1,1,"Данные"),1),2)</f>
        <v>7636.0299999999997</v>
      </c>
      <c r="BQ26" s="100">
        <f ca="1">ROUND(INDIRECT(ADDRESS(Данные!$A18,BQ$1,1,1,"Данные"),1),2)</f>
        <v>2355.3899999999999</v>
      </c>
      <c r="BR26" s="101">
        <f ca="1">(BP26-BP25)*BR$10</f>
        <v>0</v>
      </c>
      <c r="BS26" s="98">
        <f ca="1">(BQ26-BQ25)*BR$10</f>
        <v>0</v>
      </c>
      <c r="BT26" s="95">
        <f ca="1">ROUND(INDIRECT(ADDRESS(Данные!$A18,BT$1,1,1,"Данные"),1),2)</f>
        <v>107.63</v>
      </c>
      <c r="BU26" s="100">
        <f ca="1">ROUND(INDIRECT(ADDRESS(Данные!$A18,BU$1,1,1,"Данные"),1),2)</f>
        <v>6.96</v>
      </c>
      <c r="BV26" s="104">
        <f ca="1">(BT26-BT25)*BV$10</f>
        <v>0</v>
      </c>
      <c r="BW26" s="106">
        <f ca="1">(BU26-BU25)*BV$10</f>
        <v>0</v>
      </c>
      <c r="BX26" s="112">
        <f t="shared" ca="1" si="0"/>
        <v>45644.229166666664</v>
      </c>
      <c r="BY26" s="113">
        <f t="shared" ca="1" si="1"/>
        <v>4569.0000000238342</v>
      </c>
      <c r="BZ26" s="114">
        <f t="shared" ca="1" si="2"/>
        <v>838.00000000528598</v>
      </c>
    </row>
    <row r="27" s="1" customFormat="1">
      <c r="A27" s="94">
        <f ca="1">INDIRECT(ADDRESS(Данные!$A19,4,1,1,"Данные"),1)</f>
        <v>45644.25</v>
      </c>
      <c r="B27" s="95">
        <f ca="1">ROUND(INDIRECT(ADDRESS(Данные!$A19,B$1,1,1,"Данные"),1),2)</f>
        <v>13158.85</v>
      </c>
      <c r="C27" s="96">
        <f ca="1">ROUND(INDIRECT(ADDRESS(Данные!$A19,C$1,1,1,"Данные"),1),2)</f>
        <v>5532</v>
      </c>
      <c r="D27" s="97">
        <f ca="1">(B27-B25)*D$10</f>
        <v>400.00000000145519</v>
      </c>
      <c r="E27" s="105">
        <f ca="1">(C27-C25)*D$10</f>
        <v>40.000000000873115</v>
      </c>
      <c r="F27" s="109">
        <f ca="1">ROUND(INDIRECT(ADDRESS(Данные!$A19,F$1,1,1,"Данные"),1),2)</f>
        <v>43198.629999999997</v>
      </c>
      <c r="G27" s="96">
        <f ca="1">ROUND(INDIRECT(ADDRESS(Данные!$A19,G$1,1,1,"Данные"),1),2)</f>
        <v>9388.4500000000007</v>
      </c>
      <c r="H27" s="97">
        <f ca="1">(F27-F25)*H$10</f>
        <v>879.99999997555278</v>
      </c>
      <c r="I27" s="102">
        <f ca="1">(G27-G25)*H$10</f>
        <v>120.00000000261934</v>
      </c>
      <c r="J27" s="95">
        <f ca="1">ROUND(INDIRECT(ADDRESS(Данные!$A19,J$1,1,1,"Данные"),1),2)</f>
        <v>17439.27</v>
      </c>
      <c r="K27" s="96">
        <f ca="1">ROUND(INDIRECT(ADDRESS(Данные!$A19,K$1,1,1,"Данные"),1),2)</f>
        <v>4134.5</v>
      </c>
      <c r="L27" s="104">
        <f ca="1">(J27-J25)*L$10</f>
        <v>720.00000000116415</v>
      </c>
      <c r="M27" s="105">
        <f ca="1">(K27-K25)*L$10</f>
        <v>79.999999998108251</v>
      </c>
      <c r="N27" s="95">
        <f ca="1">ROUND(INDIRECT(ADDRESS(Данные!$A19,N$1,1,1,"Данные"),1),2)</f>
        <v>7471.1300000000001</v>
      </c>
      <c r="O27" s="96">
        <f ca="1">ROUND(INDIRECT(ADDRESS(Данные!$A19,O$1,1,1,"Данные"),1),2)</f>
        <v>1301.8500000000001</v>
      </c>
      <c r="P27" s="104">
        <f ca="1">(N27-N25)*P$10</f>
        <v>880.00000000101863</v>
      </c>
      <c r="Q27" s="106">
        <f ca="1">(O27-O25)*P$10</f>
        <v>40.000000000873115</v>
      </c>
      <c r="R27" s="99">
        <f ca="1">ROUND(INDIRECT(ADDRESS(Данные!$A19,R$1,1,1,"Данные"),1),2)</f>
        <v>8358.5699999999997</v>
      </c>
      <c r="S27" s="100">
        <f ca="1">ROUND(INDIRECT(ADDRESS(Данные!$A19,S$1,1,1,"Данные"),1),2)</f>
        <v>3886.5599999999999</v>
      </c>
      <c r="T27" s="104">
        <f ca="1">(R27-R25)*T$10</f>
        <v>1400.0000000014552</v>
      </c>
      <c r="U27" s="107">
        <f ca="1">(S27-S25)*T$10</f>
        <v>519.99999999861757</v>
      </c>
      <c r="V27" s="103">
        <f ca="1">ROUND(INDIRECT(ADDRESS(Данные!$A19,V$1,1,1,"Данные"),1),2)</f>
        <v>3414.1199999999999</v>
      </c>
      <c r="W27" s="100">
        <f ca="1">ROUND(INDIRECT(ADDRESS(Данные!$A19,W$1,1,1,"Данные"),1),2)</f>
        <v>1350.6700000000001</v>
      </c>
      <c r="X27" s="104">
        <f ca="1">(V27-V25)*X$10</f>
        <v>79.99999999992724</v>
      </c>
      <c r="Y27" s="105">
        <f ca="1">(W27-W25)*X$10</f>
        <v>39.99999999996362</v>
      </c>
      <c r="Z27" s="108">
        <f ca="1">INDIRECT(ADDRESS(Данные!$A19,4,1,1,"Данные"),1)</f>
        <v>45644.25</v>
      </c>
      <c r="AA27" s="95">
        <f ca="1">ROUND(INDIRECT(ADDRESS(Данные!$A19,AA$1,1,1,"Данные"),1),2)</f>
        <v>16344.800000000001</v>
      </c>
      <c r="AB27" s="96">
        <f ca="1">ROUND(INDIRECT(ADDRESS(Данные!$A19,AB$1,1,1,"Данные"),1),2)</f>
        <v>3268.3699999999999</v>
      </c>
      <c r="AC27" s="101">
        <f ca="1">(AA27-AA25)*AC$10</f>
        <v>1240.0000000052387</v>
      </c>
      <c r="AD27" s="98">
        <f ca="1">(AB27-AB25)*AC$10</f>
        <v>159.99999999985448</v>
      </c>
      <c r="AE27" s="109">
        <f ca="1">ROUND(INDIRECT(ADDRESS(Данные!$A19,AE$1,1,1,"Данные"),1),2)</f>
        <v>15350.940000000001</v>
      </c>
      <c r="AF27" s="96">
        <f ca="1">ROUND(INDIRECT(ADDRESS(Данные!$A19,AF$1,1,1,"Данные"),1),2)</f>
        <v>5214.4000000000005</v>
      </c>
      <c r="AG27" s="104">
        <f ca="1">(AE27-AE25)*AG$10</f>
        <v>780.0000000061118</v>
      </c>
      <c r="AH27" s="102">
        <f ca="1">(AF27-AF25)*AG$10</f>
        <v>120.00000000261934</v>
      </c>
      <c r="AI27" s="95">
        <f ca="1">ROUND(INDIRECT(ADDRESS(Данные!$A19,AI$1,1,1,"Данные"),1),2)</f>
        <v>3340.6700000000001</v>
      </c>
      <c r="AJ27" s="96">
        <f ca="1">ROUND(INDIRECT(ADDRESS(Данные!$A19,AJ$1,1,1,"Данные"),1),2)</f>
        <v>722.63</v>
      </c>
      <c r="AK27" s="101">
        <f ca="1">(AI27-AI25)*AK$10</f>
        <v>680.00000000029104</v>
      </c>
      <c r="AL27" s="98">
        <f ca="1">(AJ27-AJ25)*AK$10</f>
        <v>159.99999999985448</v>
      </c>
      <c r="AM27" s="109">
        <f ca="1">ROUND(INDIRECT(ADDRESS(Данные!$A19,AM$1,1,1,"Данные"),1),2)</f>
        <v>21127.290000000001</v>
      </c>
      <c r="AN27" s="96">
        <f ca="1">ROUND(INDIRECT(ADDRESS(Данные!$A19,AN$1,1,1,"Данные"),1),2)</f>
        <v>8205.7299999999996</v>
      </c>
      <c r="AO27" s="101">
        <f ca="1">(AM27-AM25)*AO$10</f>
        <v>1000</v>
      </c>
      <c r="AP27" s="110">
        <f ca="1">(AN27-AN25)*AO$10</f>
        <v>199.99999999708962</v>
      </c>
      <c r="AQ27" s="95">
        <f ca="1">ROUND(INDIRECT(ADDRESS(Данные!$A19,AQ$1,1,1,"Данные"),1),2)</f>
        <v>16814.150000000001</v>
      </c>
      <c r="AR27" s="96">
        <f ca="1">ROUND(INDIRECT(ADDRESS(Данные!$A19,AR$1,1,1,"Данные"),1),2)</f>
        <v>4343.4899999999998</v>
      </c>
      <c r="AS27" s="101">
        <f ca="1">(AQ27-AQ25)*AS$10</f>
        <v>1020.0000000113505</v>
      </c>
      <c r="AT27" s="98">
        <f ca="1">(AR27-AR25)*AS$10</f>
        <v>239.99999999978172</v>
      </c>
      <c r="AU27" s="109">
        <f ca="1">ROUND(INDIRECT(ADDRESS(Данные!$A19,AU$1,1,1,"Данные"),1),2)</f>
        <v>3412.9400000000001</v>
      </c>
      <c r="AV27" s="96">
        <f ca="1">ROUND(INDIRECT(ADDRESS(Данные!$A19,AV$1,1,1,"Данные"),1),2)</f>
        <v>1400.1500000000001</v>
      </c>
      <c r="AW27" s="101">
        <f ca="1">(AU27-AU25)*AW$10</f>
        <v>71.999999999934516</v>
      </c>
      <c r="AX27" s="110">
        <f ca="1">(AV27-AV25)*AW$10</f>
        <v>11.999999999989086</v>
      </c>
      <c r="AY27" s="111">
        <f ca="1">INDIRECT(ADDRESS(Данные!$A19,4,1,1,"Данные"),1)</f>
        <v>45644.25</v>
      </c>
      <c r="AZ27" s="109">
        <f ca="1">ROUND(INDIRECT(ADDRESS(Данные!$A19,AZ$1,1,1,"Данные"),1),2)</f>
        <v>4327.9300000000003</v>
      </c>
      <c r="BA27" s="96">
        <f ca="1">ROUND(INDIRECT(ADDRESS(Данные!$A19,BA$1,1,1,"Данные"),1),2)</f>
        <v>0</v>
      </c>
      <c r="BB27" s="101">
        <f ca="1">(AZ27-AZ25)*BB$10</f>
        <v>138.00000000001091</v>
      </c>
      <c r="BC27" s="110">
        <f ca="1">(BA27-BA25)*BB$10</f>
        <v>0</v>
      </c>
      <c r="BD27" s="95">
        <f ca="1">ROUND(INDIRECT(ADDRESS(Данные!$A19,BD$1,1,1,"Данные"),1),2)</f>
        <v>7661.9899999999998</v>
      </c>
      <c r="BE27" s="96">
        <f ca="1">ROUND(INDIRECT(ADDRESS(Данные!$A19,BE$1,1,1,"Данные"),1),2)</f>
        <v>5129.6000000000004</v>
      </c>
      <c r="BF27" s="101">
        <f ca="1">(BD27-BD25)*BF$10</f>
        <v>35.99999999969441</v>
      </c>
      <c r="BG27" s="110">
        <f ca="1">(BE27-BE25)*BF$10</f>
        <v>12.000000000261934</v>
      </c>
      <c r="BH27" s="103">
        <f ca="1">ROUND(INDIRECT(ADDRESS(Данные!$A19,BH$1,1,1,"Данные"),1),2)</f>
        <v>92.75</v>
      </c>
      <c r="BI27" s="100">
        <f ca="1">ROUND(INDIRECT(ADDRESS(Данные!$A19,BI$1,1,1,"Данные"),1),2)</f>
        <v>53.800000000000004</v>
      </c>
      <c r="BJ27" s="101">
        <f ca="1">(BH27-BH25)*BJ$10</f>
        <v>0</v>
      </c>
      <c r="BK27" s="110">
        <f ca="1">(BI27-BI25)*BJ$10</f>
        <v>0</v>
      </c>
      <c r="BL27" s="103">
        <f ca="1">ROUND(INDIRECT(ADDRESS(Данные!$A19,BL$1,1,1,"Данные"),1),2)</f>
        <v>1400.1500000000001</v>
      </c>
      <c r="BM27" s="100">
        <f ca="1">ROUND(INDIRECT(ADDRESS(Данные!$A19,BM$1,1,1,"Данные"),1),2)</f>
        <v>1400.1500000000001</v>
      </c>
      <c r="BN27" s="101">
        <f ca="1">(BL27-BL25)*BN$10</f>
        <v>11.999999999989086</v>
      </c>
      <c r="BO27" s="98">
        <f ca="1">(BM27-BM25)*BN$10</f>
        <v>11.999999999989086</v>
      </c>
      <c r="BP27" s="99">
        <f ca="1">ROUND(INDIRECT(ADDRESS(Данные!$A19,BP$1,1,1,"Данные"),1),2)</f>
        <v>7636.0299999999997</v>
      </c>
      <c r="BQ27" s="100">
        <f ca="1">ROUND(INDIRECT(ADDRESS(Данные!$A19,BQ$1,1,1,"Данные"),1),2)</f>
        <v>2355.3899999999999</v>
      </c>
      <c r="BR27" s="101">
        <f ca="1">(BP27-BP25)*BR$10</f>
        <v>0</v>
      </c>
      <c r="BS27" s="98">
        <f ca="1">(BQ27-BQ25)*BR$10</f>
        <v>0</v>
      </c>
      <c r="BT27" s="95">
        <f ca="1">ROUND(INDIRECT(ADDRESS(Данные!$A19,BT$1,1,1,"Данные"),1),2)</f>
        <v>107.63</v>
      </c>
      <c r="BU27" s="100">
        <f ca="1">ROUND(INDIRECT(ADDRESS(Данные!$A19,BU$1,1,1,"Данные"),1),2)</f>
        <v>6.96</v>
      </c>
      <c r="BV27" s="104">
        <f ca="1">(BT27-BT25)*BV$10</f>
        <v>0</v>
      </c>
      <c r="BW27" s="106">
        <f ca="1">(BU27-BU25)*BV$10</f>
        <v>0</v>
      </c>
      <c r="BX27" s="112">
        <f t="shared" ca="1" si="0"/>
        <v>45644.25</v>
      </c>
      <c r="BY27" s="113">
        <f t="shared" ca="1" si="1"/>
        <v>9338.0000000031941</v>
      </c>
      <c r="BZ27" s="114">
        <f t="shared" ca="1" si="2"/>
        <v>1756.0000000004948</v>
      </c>
    </row>
    <row r="28" s="1" customFormat="1">
      <c r="A28" s="94">
        <f ca="1">INDIRECT(ADDRESS(Данные!$A20,4,1,1,"Данные"),1)</f>
        <v>45644.270833333336</v>
      </c>
      <c r="B28" s="95">
        <f ca="1">ROUND(INDIRECT(ADDRESS(Данные!$A20,B$1,1,1,"Данные"),1),2)</f>
        <v>13158.92</v>
      </c>
      <c r="C28" s="96">
        <f ca="1">ROUND(INDIRECT(ADDRESS(Данные!$A20,C$1,1,1,"Данные"),1),2)</f>
        <v>5532</v>
      </c>
      <c r="D28" s="97">
        <f ca="1">(B28-B27)*D$10</f>
        <v>279.99999999883585</v>
      </c>
      <c r="E28" s="106">
        <f ca="1">(C28-C27)*D$10</f>
        <v>0</v>
      </c>
      <c r="F28" s="109">
        <f ca="1">ROUND(INDIRECT(ADDRESS(Данные!$A20,F$1,1,1,"Данные"),1),2)</f>
        <v>43198.760000000002</v>
      </c>
      <c r="G28" s="96">
        <f ca="1">ROUND(INDIRECT(ADDRESS(Данные!$A20,G$1,1,1,"Данные"),1),2)</f>
        <v>9388.4600000000009</v>
      </c>
      <c r="H28" s="97">
        <f ca="1">(F28-F27)*H$10</f>
        <v>520.00000001862645</v>
      </c>
      <c r="I28" s="102">
        <f ca="1">(G28-G27)*H$10</f>
        <v>40.000000000873115</v>
      </c>
      <c r="J28" s="95">
        <f ca="1">ROUND(INDIRECT(ADDRESS(Данные!$A20,J$1,1,1,"Данные"),1),2)</f>
        <v>17439.369999999999</v>
      </c>
      <c r="K28" s="96">
        <f ca="1">ROUND(INDIRECT(ADDRESS(Данные!$A20,K$1,1,1,"Данные"),1),2)</f>
        <v>4134.5200000000004</v>
      </c>
      <c r="L28" s="104">
        <f ca="1">(J28-J27)*L$10</f>
        <v>399.99999999417923</v>
      </c>
      <c r="M28" s="105">
        <f ca="1">(K28-K27)*L$10</f>
        <v>80.00000000174623</v>
      </c>
      <c r="N28" s="95">
        <f ca="1">ROUND(INDIRECT(ADDRESS(Данные!$A20,N$1,1,1,"Данные"),1),2)</f>
        <v>7471.2399999999998</v>
      </c>
      <c r="O28" s="96">
        <f ca="1">ROUND(INDIRECT(ADDRESS(Данные!$A20,O$1,1,1,"Данные"),1),2)</f>
        <v>1301.8600000000001</v>
      </c>
      <c r="P28" s="104">
        <f ca="1">(N28-N27)*P$10</f>
        <v>439.99999999869033</v>
      </c>
      <c r="Q28" s="106">
        <f ca="1">(O28-O27)*P$10</f>
        <v>39.99999999996362</v>
      </c>
      <c r="R28" s="99">
        <f ca="1">ROUND(INDIRECT(ADDRESS(Данные!$A20,R$1,1,1,"Данные"),1),2)</f>
        <v>8358.75</v>
      </c>
      <c r="S28" s="100">
        <f ca="1">ROUND(INDIRECT(ADDRESS(Данные!$A20,S$1,1,1,"Данные"),1),2)</f>
        <v>3886.6300000000001</v>
      </c>
      <c r="T28" s="104">
        <f ca="1">(R28-R27)*T$10</f>
        <v>720.00000000116415</v>
      </c>
      <c r="U28" s="107">
        <f ca="1">(S28-S27)*T$10</f>
        <v>280.00000000065484</v>
      </c>
      <c r="V28" s="103">
        <f ca="1">ROUND(INDIRECT(ADDRESS(Данные!$A20,V$1,1,1,"Данные"),1),2)</f>
        <v>3414.1399999999999</v>
      </c>
      <c r="W28" s="100">
        <f ca="1">ROUND(INDIRECT(ADDRESS(Данные!$A20,W$1,1,1,"Данные"),1),2)</f>
        <v>1350.6700000000001</v>
      </c>
      <c r="X28" s="104">
        <f ca="1">(V28-V27)*X$10</f>
        <v>79.99999999992724</v>
      </c>
      <c r="Y28" s="105">
        <f ca="1">(W28-W27)*X$10</f>
        <v>0</v>
      </c>
      <c r="Z28" s="108">
        <f ca="1">INDIRECT(ADDRESS(Данные!$A20,4,1,1,"Данные"),1)</f>
        <v>45644.270833333336</v>
      </c>
      <c r="AA28" s="95">
        <f ca="1">ROUND(INDIRECT(ADDRESS(Данные!$A20,AA$1,1,1,"Данные"),1),2)</f>
        <v>16344.970000000001</v>
      </c>
      <c r="AB28" s="96">
        <f ca="1">ROUND(INDIRECT(ADDRESS(Данные!$A20,AB$1,1,1,"Данные"),1),2)</f>
        <v>3268.3899999999999</v>
      </c>
      <c r="AC28" s="101">
        <f ca="1">(AA28-AA27)*AC$10</f>
        <v>680.00000000029104</v>
      </c>
      <c r="AD28" s="98">
        <f ca="1">(AB28-AB27)*AC$10</f>
        <v>79.99999999992724</v>
      </c>
      <c r="AE28" s="109">
        <f ca="1">ROUND(INDIRECT(ADDRESS(Данные!$A20,AE$1,1,1,"Данные"),1),2)</f>
        <v>15351.01</v>
      </c>
      <c r="AF28" s="96">
        <f ca="1">ROUND(INDIRECT(ADDRESS(Данные!$A20,AF$1,1,1,"Данные"),1),2)</f>
        <v>5214.4099999999999</v>
      </c>
      <c r="AG28" s="104">
        <f ca="1">(AE28-AE27)*AG$10</f>
        <v>419.99999999825377</v>
      </c>
      <c r="AH28" s="102">
        <f ca="1">(AF28-AF27)*AG$10</f>
        <v>59.999999995852704</v>
      </c>
      <c r="AI28" s="95">
        <f ca="1">ROUND(INDIRECT(ADDRESS(Данные!$A20,AI$1,1,1,"Данные"),1),2)</f>
        <v>3340.77</v>
      </c>
      <c r="AJ28" s="96">
        <f ca="1">ROUND(INDIRECT(ADDRESS(Данные!$A20,AJ$1,1,1,"Данные"),1),2)</f>
        <v>722.63999999999999</v>
      </c>
      <c r="AK28" s="101">
        <f ca="1">(AI28-AI27)*AK$10</f>
        <v>399.9999999996362</v>
      </c>
      <c r="AL28" s="98">
        <f ca="1">(AJ28-AJ27)*AK$10</f>
        <v>39.99999999996362</v>
      </c>
      <c r="AM28" s="109">
        <f ca="1">ROUND(INDIRECT(ADDRESS(Данные!$A20,AM$1,1,1,"Данные"),1),2)</f>
        <v>21127.420000000002</v>
      </c>
      <c r="AN28" s="96">
        <f ca="1">ROUND(INDIRECT(ADDRESS(Данные!$A20,AN$1,1,1,"Данные"),1),2)</f>
        <v>8205.75</v>
      </c>
      <c r="AO28" s="101">
        <f ca="1">(AM28-AM27)*AO$10</f>
        <v>520.00000000407454</v>
      </c>
      <c r="AP28" s="110">
        <f ca="1">(AN28-AN27)*AO$10</f>
        <v>80.00000000174623</v>
      </c>
      <c r="AQ28" s="95">
        <f ca="1">ROUND(INDIRECT(ADDRESS(Данные!$A20,AQ$1,1,1,"Данные"),1),2)</f>
        <v>16814.25</v>
      </c>
      <c r="AR28" s="96">
        <f ca="1">ROUND(INDIRECT(ADDRESS(Данные!$A20,AR$1,1,1,"Данные"),1),2)</f>
        <v>4343.5</v>
      </c>
      <c r="AS28" s="101">
        <f ca="1">(AQ28-AQ27)*AS$10</f>
        <v>599.99999999126885</v>
      </c>
      <c r="AT28" s="98">
        <f ca="1">(AR28-AR27)*AS$10</f>
        <v>60.000000001309672</v>
      </c>
      <c r="AU28" s="109">
        <f ca="1">ROUND(INDIRECT(ADDRESS(Данные!$A20,AU$1,1,1,"Данные"),1),2)</f>
        <v>3413</v>
      </c>
      <c r="AV28" s="96">
        <f ca="1">ROUND(INDIRECT(ADDRESS(Данные!$A20,AV$1,1,1,"Данные"),1),2)</f>
        <v>1400.1600000000001</v>
      </c>
      <c r="AW28" s="101">
        <f ca="1">(AU28-AU27)*AW$10</f>
        <v>35.999999999967258</v>
      </c>
      <c r="AX28" s="110">
        <f ca="1">(AV28-AV27)*AW$10</f>
        <v>5.999999999994543</v>
      </c>
      <c r="AY28" s="111">
        <f ca="1">INDIRECT(ADDRESS(Данные!$A20,4,1,1,"Данные"),1)</f>
        <v>45644.270833333336</v>
      </c>
      <c r="AZ28" s="109">
        <f ca="1">ROUND(INDIRECT(ADDRESS(Данные!$A20,AZ$1,1,1,"Данные"),1),2)</f>
        <v>4328.1400000000003</v>
      </c>
      <c r="BA28" s="96">
        <f ca="1">ROUND(INDIRECT(ADDRESS(Данные!$A20,BA$1,1,1,"Данные"),1),2)</f>
        <v>0</v>
      </c>
      <c r="BB28" s="101">
        <f ca="1">(AZ28-AZ27)*BB$10</f>
        <v>63.000000000010914</v>
      </c>
      <c r="BC28" s="110">
        <f ca="1">(BA28-BA27)*BB$10</f>
        <v>0</v>
      </c>
      <c r="BD28" s="95">
        <f ca="1">ROUND(INDIRECT(ADDRESS(Данные!$A20,BD$1,1,1,"Данные"),1),2)</f>
        <v>7662.0200000000004</v>
      </c>
      <c r="BE28" s="96">
        <f ca="1">ROUND(INDIRECT(ADDRESS(Данные!$A20,BE$1,1,1,"Данные"),1),2)</f>
        <v>5129.6099999999997</v>
      </c>
      <c r="BF28" s="101">
        <f ca="1">(BD28-BD27)*BF$10</f>
        <v>18.000000000392902</v>
      </c>
      <c r="BG28" s="110">
        <f ca="1">(BE28-BE27)*BF$10</f>
        <v>5.9999999995852704</v>
      </c>
      <c r="BH28" s="103">
        <f ca="1">ROUND(INDIRECT(ADDRESS(Данные!$A20,BH$1,1,1,"Данные"),1),2)</f>
        <v>92.75</v>
      </c>
      <c r="BI28" s="100">
        <f ca="1">ROUND(INDIRECT(ADDRESS(Данные!$A20,BI$1,1,1,"Данные"),1),2)</f>
        <v>53.800000000000004</v>
      </c>
      <c r="BJ28" s="101">
        <f ca="1">(BH28-BH27)*BJ$10</f>
        <v>0</v>
      </c>
      <c r="BK28" s="110">
        <f ca="1">(BI28-BI27)*BJ$10</f>
        <v>0</v>
      </c>
      <c r="BL28" s="103">
        <f ca="1">ROUND(INDIRECT(ADDRESS(Данные!$A20,BL$1,1,1,"Данные"),1),2)</f>
        <v>1400.1600000000001</v>
      </c>
      <c r="BM28" s="100">
        <f ca="1">ROUND(INDIRECT(ADDRESS(Данные!$A20,BM$1,1,1,"Данные"),1),2)</f>
        <v>1400.1600000000001</v>
      </c>
      <c r="BN28" s="101">
        <f ca="1">(BL28-BL27)*BN$10</f>
        <v>5.999999999994543</v>
      </c>
      <c r="BO28" s="98">
        <f ca="1">(BM28-BM27)*BN$10</f>
        <v>5.999999999994543</v>
      </c>
      <c r="BP28" s="99">
        <f ca="1">ROUND(INDIRECT(ADDRESS(Данные!$A20,BP$1,1,1,"Данные"),1),2)</f>
        <v>7636.0299999999997</v>
      </c>
      <c r="BQ28" s="100">
        <f ca="1">ROUND(INDIRECT(ADDRESS(Данные!$A20,BQ$1,1,1,"Данные"),1),2)</f>
        <v>2355.3899999999999</v>
      </c>
      <c r="BR28" s="101">
        <f ca="1">(BP28-BP27)*BR$10</f>
        <v>0</v>
      </c>
      <c r="BS28" s="98">
        <f ca="1">(BQ28-BQ27)*BR$10</f>
        <v>0</v>
      </c>
      <c r="BT28" s="95">
        <f ca="1">ROUND(INDIRECT(ADDRESS(Данные!$A20,BT$1,1,1,"Данные"),1),2)</f>
        <v>107.63</v>
      </c>
      <c r="BU28" s="100">
        <f ca="1">ROUND(INDIRECT(ADDRESS(Данные!$A20,BU$1,1,1,"Данные"),1),2)</f>
        <v>6.96</v>
      </c>
      <c r="BV28" s="104">
        <f ca="1">(BT28-BT27)*BV$10</f>
        <v>0</v>
      </c>
      <c r="BW28" s="106">
        <f ca="1">(BU28-BU27)*BV$10</f>
        <v>0</v>
      </c>
      <c r="BX28" s="112">
        <f t="shared" ca="1" si="0"/>
        <v>45644.270833333336</v>
      </c>
      <c r="BY28" s="113">
        <f t="shared" ca="1" si="1"/>
        <v>5183.0000000053133</v>
      </c>
      <c r="BZ28" s="114">
        <f t="shared" ca="1" si="2"/>
        <v>778.00000000161162</v>
      </c>
    </row>
    <row r="29" s="1" customFormat="1">
      <c r="A29" s="94">
        <f ca="1">INDIRECT(ADDRESS(Данные!$A21,4,1,1,"Данные"),1)</f>
        <v>45644.291666666664</v>
      </c>
      <c r="B29" s="95">
        <f ca="1">ROUND(INDIRECT(ADDRESS(Данные!$A21,B$1,1,1,"Данные"),1),2)</f>
        <v>13159.01</v>
      </c>
      <c r="C29" s="96">
        <f ca="1">ROUND(INDIRECT(ADDRESS(Данные!$A21,C$1,1,1,"Данные"),1),2)</f>
        <v>5532.0299999999997</v>
      </c>
      <c r="D29" s="97">
        <f ca="1">(B29-B27)*D$10</f>
        <v>639.99999999941792</v>
      </c>
      <c r="E29" s="105">
        <f ca="1">(C29-C27)*D$10</f>
        <v>119.99999999898137</v>
      </c>
      <c r="F29" s="109">
        <f ca="1">ROUND(INDIRECT(ADDRESS(Данные!$A21,F$1,1,1,"Данные"),1),2)</f>
        <v>43198.910000000003</v>
      </c>
      <c r="G29" s="96">
        <f ca="1">ROUND(INDIRECT(ADDRESS(Данные!$A21,G$1,1,1,"Данные"),1),2)</f>
        <v>9388.4799999999996</v>
      </c>
      <c r="H29" s="97">
        <f ca="1">(F29-F27)*H$10</f>
        <v>1120.0000000244472</v>
      </c>
      <c r="I29" s="102">
        <f ca="1">(G29-G27)*H$10</f>
        <v>119.99999999534339</v>
      </c>
      <c r="J29" s="95">
        <f ca="1">ROUND(INDIRECT(ADDRESS(Данные!$A21,J$1,1,1,"Данные"),1),2)</f>
        <v>17439.470000000001</v>
      </c>
      <c r="K29" s="96">
        <f ca="1">ROUND(INDIRECT(ADDRESS(Данные!$A21,K$1,1,1,"Данные"),1),2)</f>
        <v>4134.5299999999997</v>
      </c>
      <c r="L29" s="104">
        <f ca="1">(J29-J27)*L$10</f>
        <v>800.00000000291038</v>
      </c>
      <c r="M29" s="105">
        <f ca="1">(K29-K27)*L$10</f>
        <v>119.99999999898137</v>
      </c>
      <c r="N29" s="95">
        <f ca="1">ROUND(INDIRECT(ADDRESS(Данные!$A21,N$1,1,1,"Данные"),1),2)</f>
        <v>7471.3600000000006</v>
      </c>
      <c r="O29" s="96">
        <f ca="1">ROUND(INDIRECT(ADDRESS(Данные!$A21,O$1,1,1,"Данные"),1),2)</f>
        <v>1301.8700000000001</v>
      </c>
      <c r="P29" s="104">
        <f ca="1">(N29-N27)*P$10</f>
        <v>920.00000000189175</v>
      </c>
      <c r="Q29" s="106">
        <f ca="1">(O29-O27)*P$10</f>
        <v>79.99999999992724</v>
      </c>
      <c r="R29" s="99">
        <f ca="1">ROUND(INDIRECT(ADDRESS(Данные!$A21,R$1,1,1,"Данные"),1),2)</f>
        <v>8358.9400000000005</v>
      </c>
      <c r="S29" s="100">
        <f ca="1">ROUND(INDIRECT(ADDRESS(Данные!$A21,S$1,1,1,"Данные"),1),2)</f>
        <v>3886.7000000000003</v>
      </c>
      <c r="T29" s="104">
        <f ca="1">(R29-R27)*T$10</f>
        <v>1480.0000000032014</v>
      </c>
      <c r="U29" s="107">
        <f ca="1">(S29-S27)*T$10</f>
        <v>560.00000000130967</v>
      </c>
      <c r="V29" s="103">
        <f ca="1">ROUND(INDIRECT(ADDRESS(Данные!$A21,V$1,1,1,"Данные"),1),2)</f>
        <v>3414.1500000000001</v>
      </c>
      <c r="W29" s="100">
        <f ca="1">ROUND(INDIRECT(ADDRESS(Данные!$A21,W$1,1,1,"Данные"),1),2)</f>
        <v>1350.6800000000001</v>
      </c>
      <c r="X29" s="104">
        <f ca="1">(V29-V27)*X$10</f>
        <v>120.00000000080036</v>
      </c>
      <c r="Y29" s="105">
        <f ca="1">(W29-W27)*X$10</f>
        <v>39.99999999996362</v>
      </c>
      <c r="Z29" s="108">
        <f ca="1">INDIRECT(ADDRESS(Данные!$A21,4,1,1,"Данные"),1)</f>
        <v>45644.291666666664</v>
      </c>
      <c r="AA29" s="95">
        <f ca="1">ROUND(INDIRECT(ADDRESS(Данные!$A21,AA$1,1,1,"Данные"),1),2)</f>
        <v>16345.140000000001</v>
      </c>
      <c r="AB29" s="96">
        <f ca="1">ROUND(INDIRECT(ADDRESS(Данные!$A21,AB$1,1,1,"Данные"),1),2)</f>
        <v>3268.4099999999999</v>
      </c>
      <c r="AC29" s="101">
        <f ca="1">(AA29-AA27)*AC$10</f>
        <v>1360.0000000005821</v>
      </c>
      <c r="AD29" s="98">
        <f ca="1">(AB29-AB27)*AC$10</f>
        <v>159.99999999985448</v>
      </c>
      <c r="AE29" s="109">
        <f ca="1">ROUND(INDIRECT(ADDRESS(Данные!$A21,AE$1,1,1,"Данные"),1),2)</f>
        <v>15351.07</v>
      </c>
      <c r="AF29" s="96">
        <f ca="1">ROUND(INDIRECT(ADDRESS(Данные!$A21,AF$1,1,1,"Данные"),1),2)</f>
        <v>5214.4200000000001</v>
      </c>
      <c r="AG29" s="104">
        <f ca="1">(AE29-AE27)*AG$10</f>
        <v>779.99999999519787</v>
      </c>
      <c r="AH29" s="102">
        <f ca="1">(AF29-AF27)*AG$10</f>
        <v>119.99999999716238</v>
      </c>
      <c r="AI29" s="95">
        <f ca="1">ROUND(INDIRECT(ADDRESS(Данные!$A21,AI$1,1,1,"Данные"),1),2)</f>
        <v>3340.8800000000001</v>
      </c>
      <c r="AJ29" s="96">
        <f ca="1">ROUND(INDIRECT(ADDRESS(Данные!$A21,AJ$1,1,1,"Данные"),1),2)</f>
        <v>722.64999999999998</v>
      </c>
      <c r="AK29" s="101">
        <f ca="1">(AI29-AI27)*AK$10</f>
        <v>840.00000000014552</v>
      </c>
      <c r="AL29" s="98">
        <f ca="1">(AJ29-AJ27)*AK$10</f>
        <v>79.99999999992724</v>
      </c>
      <c r="AM29" s="109">
        <f ca="1">ROUND(INDIRECT(ADDRESS(Данные!$A21,AM$1,1,1,"Данные"),1),2)</f>
        <v>21127.540000000001</v>
      </c>
      <c r="AN29" s="96">
        <f ca="1">ROUND(INDIRECT(ADDRESS(Данные!$A21,AN$1,1,1,"Данные"),1),2)</f>
        <v>8205.7800000000007</v>
      </c>
      <c r="AO29" s="101">
        <f ca="1">(AM29-AM27)*AO$10</f>
        <v>1000</v>
      </c>
      <c r="AP29" s="110">
        <f ca="1">(AN29-AN27)*AO$10</f>
        <v>200.00000000436557</v>
      </c>
      <c r="AQ29" s="95">
        <f ca="1">ROUND(INDIRECT(ADDRESS(Данные!$A21,AQ$1,1,1,"Данные"),1),2)</f>
        <v>16814.360000000001</v>
      </c>
      <c r="AR29" s="96">
        <f ca="1">ROUND(INDIRECT(ADDRESS(Данные!$A21,AR$1,1,1,"Данные"),1),2)</f>
        <v>4343.5200000000004</v>
      </c>
      <c r="AS29" s="101">
        <f ca="1">(AQ29-AQ27)*AS$10</f>
        <v>1259.9999999947613</v>
      </c>
      <c r="AT29" s="98">
        <f ca="1">(AR29-AR27)*AS$10</f>
        <v>180.00000000392902</v>
      </c>
      <c r="AU29" s="109">
        <f ca="1">ROUND(INDIRECT(ADDRESS(Данные!$A21,AU$1,1,1,"Данные"),1),2)</f>
        <v>3413.0599999999999</v>
      </c>
      <c r="AV29" s="96">
        <f ca="1">ROUND(INDIRECT(ADDRESS(Данные!$A21,AV$1,1,1,"Данные"),1),2)</f>
        <v>1400.1600000000001</v>
      </c>
      <c r="AW29" s="101">
        <f ca="1">(AU29-AU27)*AW$10</f>
        <v>71.999999999934516</v>
      </c>
      <c r="AX29" s="110">
        <f ca="1">(AV29-AV27)*AW$10</f>
        <v>5.999999999994543</v>
      </c>
      <c r="AY29" s="111">
        <f ca="1">INDIRECT(ADDRESS(Данные!$A21,4,1,1,"Данные"),1)</f>
        <v>45644.291666666664</v>
      </c>
      <c r="AZ29" s="109">
        <f ca="1">ROUND(INDIRECT(ADDRESS(Данные!$A21,AZ$1,1,1,"Данные"),1),2)</f>
        <v>4328.3400000000001</v>
      </c>
      <c r="BA29" s="96">
        <f ca="1">ROUND(INDIRECT(ADDRESS(Данные!$A21,BA$1,1,1,"Данные"),1),2)</f>
        <v>0</v>
      </c>
      <c r="BB29" s="101">
        <f ca="1">(AZ29-AZ27)*BB$10</f>
        <v>122.99999999995634</v>
      </c>
      <c r="BC29" s="110">
        <f ca="1">(BA29-BA27)*BB$10</f>
        <v>0</v>
      </c>
      <c r="BD29" s="95">
        <f ca="1">ROUND(INDIRECT(ADDRESS(Данные!$A21,BD$1,1,1,"Данные"),1),2)</f>
        <v>7662.0600000000004</v>
      </c>
      <c r="BE29" s="96">
        <f ca="1">ROUND(INDIRECT(ADDRESS(Данные!$A21,BE$1,1,1,"Данные"),1),2)</f>
        <v>5129.6199999999999</v>
      </c>
      <c r="BF29" s="101">
        <f ca="1">(BD29-BD27)*BF$10</f>
        <v>42.000000000371074</v>
      </c>
      <c r="BG29" s="110">
        <f ca="1">(BE29-BE27)*BF$10</f>
        <v>11.999999999716238</v>
      </c>
      <c r="BH29" s="103">
        <f ca="1">ROUND(INDIRECT(ADDRESS(Данные!$A21,BH$1,1,1,"Данные"),1),2)</f>
        <v>92.75</v>
      </c>
      <c r="BI29" s="100">
        <f ca="1">ROUND(INDIRECT(ADDRESS(Данные!$A21,BI$1,1,1,"Данные"),1),2)</f>
        <v>53.800000000000004</v>
      </c>
      <c r="BJ29" s="101">
        <f ca="1">(BH29-BH27)*BJ$10</f>
        <v>0</v>
      </c>
      <c r="BK29" s="110">
        <f ca="1">(BI29-BI27)*BJ$10</f>
        <v>0</v>
      </c>
      <c r="BL29" s="103">
        <f ca="1">ROUND(INDIRECT(ADDRESS(Данные!$A21,BL$1,1,1,"Данные"),1),2)</f>
        <v>1400.1600000000001</v>
      </c>
      <c r="BM29" s="100">
        <f ca="1">ROUND(INDIRECT(ADDRESS(Данные!$A21,BM$1,1,1,"Данные"),1),2)</f>
        <v>1400.1600000000001</v>
      </c>
      <c r="BN29" s="101">
        <f ca="1">(BL29-BL27)*BN$10</f>
        <v>5.999999999994543</v>
      </c>
      <c r="BO29" s="98">
        <f ca="1">(BM29-BM27)*BN$10</f>
        <v>5.999999999994543</v>
      </c>
      <c r="BP29" s="99">
        <f ca="1">ROUND(INDIRECT(ADDRESS(Данные!$A21,BP$1,1,1,"Данные"),1),2)</f>
        <v>7636.0299999999997</v>
      </c>
      <c r="BQ29" s="100">
        <f ca="1">ROUND(INDIRECT(ADDRESS(Данные!$A21,BQ$1,1,1,"Данные"),1),2)</f>
        <v>2355.3899999999999</v>
      </c>
      <c r="BR29" s="101">
        <f ca="1">(BP29-BP27)*BR$10</f>
        <v>0</v>
      </c>
      <c r="BS29" s="98">
        <f ca="1">(BQ29-BQ27)*BR$10</f>
        <v>0</v>
      </c>
      <c r="BT29" s="95">
        <f ca="1">ROUND(INDIRECT(ADDRESS(Данные!$A21,BT$1,1,1,"Данные"),1),2)</f>
        <v>107.63</v>
      </c>
      <c r="BU29" s="100">
        <f ca="1">ROUND(INDIRECT(ADDRESS(Данные!$A21,BU$1,1,1,"Данные"),1),2)</f>
        <v>6.96</v>
      </c>
      <c r="BV29" s="104">
        <f ca="1">(BT29-BT27)*BV$10</f>
        <v>0</v>
      </c>
      <c r="BW29" s="106">
        <f ca="1">(BU29-BU27)*BV$10</f>
        <v>0</v>
      </c>
      <c r="BX29" s="112">
        <f t="shared" ca="1" si="0"/>
        <v>45644.291666666664</v>
      </c>
      <c r="BY29" s="113">
        <f t="shared" ca="1" si="1"/>
        <v>10563.000000023612</v>
      </c>
      <c r="BZ29" s="114">
        <f t="shared" ca="1" si="2"/>
        <v>1803.9999999994507</v>
      </c>
    </row>
    <row r="30" s="1" customFormat="1">
      <c r="A30" s="94">
        <f ca="1">INDIRECT(ADDRESS(Данные!$A22,4,1,1,"Данные"),1)</f>
        <v>45644.3125</v>
      </c>
      <c r="B30" s="95">
        <f ca="1">ROUND(INDIRECT(ADDRESS(Данные!$A22,B$1,1,1,"Данные"),1),2)</f>
        <v>13159.110000000001</v>
      </c>
      <c r="C30" s="96">
        <f ca="1">ROUND(INDIRECT(ADDRESS(Данные!$A22,C$1,1,1,"Данные"),1),2)</f>
        <v>5532.0500000000002</v>
      </c>
      <c r="D30" s="97">
        <f ca="1">(B30-B29)*D$10</f>
        <v>400.00000000145519</v>
      </c>
      <c r="E30" s="106">
        <f ca="1">(C30-C29)*D$10</f>
        <v>80.00000000174623</v>
      </c>
      <c r="F30" s="109">
        <f ca="1">ROUND(INDIRECT(ADDRESS(Данные!$A22,F$1,1,1,"Данные"),1),2)</f>
        <v>43199.07</v>
      </c>
      <c r="G30" s="96">
        <f ca="1">ROUND(INDIRECT(ADDRESS(Данные!$A22,G$1,1,1,"Данные"),1),2)</f>
        <v>9388.5</v>
      </c>
      <c r="H30" s="97">
        <f ca="1">(F30-F29)*H$10</f>
        <v>639.99999998486601</v>
      </c>
      <c r="I30" s="102">
        <f ca="1">(G30-G29)*H$10</f>
        <v>80.00000000174623</v>
      </c>
      <c r="J30" s="95">
        <f ca="1">ROUND(INDIRECT(ADDRESS(Данные!$A22,J$1,1,1,"Данные"),1),2)</f>
        <v>17439.580000000002</v>
      </c>
      <c r="K30" s="96">
        <f ca="1">ROUND(INDIRECT(ADDRESS(Данные!$A22,K$1,1,1,"Данные"),1),2)</f>
        <v>4134.54</v>
      </c>
      <c r="L30" s="104">
        <f ca="1">(J30-J29)*L$10</f>
        <v>440.00000000232831</v>
      </c>
      <c r="M30" s="105">
        <f ca="1">(K30-K29)*L$10</f>
        <v>40.000000000873115</v>
      </c>
      <c r="N30" s="95">
        <f ca="1">ROUND(INDIRECT(ADDRESS(Данные!$A22,N$1,1,1,"Данные"),1),2)</f>
        <v>7471.4700000000003</v>
      </c>
      <c r="O30" s="96">
        <f ca="1">ROUND(INDIRECT(ADDRESS(Данные!$A22,O$1,1,1,"Данные"),1),2)</f>
        <v>1301.8700000000001</v>
      </c>
      <c r="P30" s="104">
        <f ca="1">(N30-N29)*P$10</f>
        <v>439.99999999869033</v>
      </c>
      <c r="Q30" s="106">
        <f ca="1">(O30-O29)*P$10</f>
        <v>0</v>
      </c>
      <c r="R30" s="99">
        <f ca="1">ROUND(INDIRECT(ADDRESS(Данные!$A22,R$1,1,1,"Данные"),1),2)</f>
        <v>8359.1399999999994</v>
      </c>
      <c r="S30" s="100">
        <f ca="1">ROUND(INDIRECT(ADDRESS(Данные!$A22,S$1,1,1,"Данные"),1),2)</f>
        <v>3886.77</v>
      </c>
      <c r="T30" s="104">
        <f ca="1">(R30-R29)*T$10</f>
        <v>799.99999999563443</v>
      </c>
      <c r="U30" s="107">
        <f ca="1">(S30-S29)*T$10</f>
        <v>279.99999999883585</v>
      </c>
      <c r="V30" s="103">
        <f ca="1">ROUND(INDIRECT(ADDRESS(Данные!$A22,V$1,1,1,"Данные"),1),2)</f>
        <v>3414.1599999999999</v>
      </c>
      <c r="W30" s="100">
        <f ca="1">ROUND(INDIRECT(ADDRESS(Данные!$A22,W$1,1,1,"Данные"),1),2)</f>
        <v>1350.6800000000001</v>
      </c>
      <c r="X30" s="104">
        <f ca="1">(V30-V29)*X$10</f>
        <v>39.999999999054126</v>
      </c>
      <c r="Y30" s="105">
        <f ca="1">(W30-W29)*X$10</f>
        <v>0</v>
      </c>
      <c r="Z30" s="108">
        <f ca="1">INDIRECT(ADDRESS(Данные!$A22,4,1,1,"Данные"),1)</f>
        <v>45644.3125</v>
      </c>
      <c r="AA30" s="95">
        <f ca="1">ROUND(INDIRECT(ADDRESS(Данные!$A22,AA$1,1,1,"Данные"),1),2)</f>
        <v>16345.32</v>
      </c>
      <c r="AB30" s="96">
        <f ca="1">ROUND(INDIRECT(ADDRESS(Данные!$A22,AB$1,1,1,"Данные"),1),2)</f>
        <v>3268.4200000000001</v>
      </c>
      <c r="AC30" s="101">
        <f ca="1">(AA30-AA29)*AC$10</f>
        <v>719.9999999938882</v>
      </c>
      <c r="AD30" s="98">
        <f ca="1">(AB30-AB29)*AC$10</f>
        <v>40.000000000873115</v>
      </c>
      <c r="AE30" s="109">
        <f ca="1">ROUND(INDIRECT(ADDRESS(Данные!$A22,AE$1,1,1,"Данные"),1),2)</f>
        <v>15351.15</v>
      </c>
      <c r="AF30" s="96">
        <f ca="1">ROUND(INDIRECT(ADDRESS(Данные!$A22,AF$1,1,1,"Данные"),1),2)</f>
        <v>5214.4300000000003</v>
      </c>
      <c r="AG30" s="104">
        <f ca="1">(AE30-AE29)*AG$10</f>
        <v>479.99999999956344</v>
      </c>
      <c r="AH30" s="102">
        <f ca="1">(AF30-AF29)*AG$10</f>
        <v>60.000000001309672</v>
      </c>
      <c r="AI30" s="95">
        <f ca="1">ROUND(INDIRECT(ADDRESS(Данные!$A22,AI$1,1,1,"Данные"),1),2)</f>
        <v>3341.02</v>
      </c>
      <c r="AJ30" s="96">
        <f ca="1">ROUND(INDIRECT(ADDRESS(Данные!$A22,AJ$1,1,1,"Данные"),1),2)</f>
        <v>722.66999999999996</v>
      </c>
      <c r="AK30" s="101">
        <f ca="1">(AI30-AI29)*AK$10</f>
        <v>559.99999999949068</v>
      </c>
      <c r="AL30" s="98">
        <f ca="1">(AJ30-AJ29)*AK$10</f>
        <v>79.99999999992724</v>
      </c>
      <c r="AM30" s="109">
        <f ca="1">ROUND(INDIRECT(ADDRESS(Данные!$A22,AM$1,1,1,"Данные"),1),2)</f>
        <v>21127.670000000002</v>
      </c>
      <c r="AN30" s="96">
        <f ca="1">ROUND(INDIRECT(ADDRESS(Данные!$A22,AN$1,1,1,"Данные"),1),2)</f>
        <v>8205.7999999999993</v>
      </c>
      <c r="AO30" s="101">
        <f ca="1">(AM30-AM29)*AO$10</f>
        <v>520.00000000407454</v>
      </c>
      <c r="AP30" s="110">
        <f ca="1">(AN30-AN29)*AO$10</f>
        <v>79.999999994470272</v>
      </c>
      <c r="AQ30" s="95">
        <f ca="1">ROUND(INDIRECT(ADDRESS(Данные!$A22,AQ$1,1,1,"Данные"),1),2)</f>
        <v>16814.470000000001</v>
      </c>
      <c r="AR30" s="96">
        <f ca="1">ROUND(INDIRECT(ADDRESS(Данные!$A22,AR$1,1,1,"Данные"),1),2)</f>
        <v>4343.5299999999997</v>
      </c>
      <c r="AS30" s="101">
        <f ca="1">(AQ30-AQ29)*AS$10</f>
        <v>660.00000000349246</v>
      </c>
      <c r="AT30" s="98">
        <f ca="1">(AR30-AR29)*AS$10</f>
        <v>59.999999995852704</v>
      </c>
      <c r="AU30" s="109">
        <f ca="1">ROUND(INDIRECT(ADDRESS(Данные!$A22,AU$1,1,1,"Данные"),1),2)</f>
        <v>3413.1300000000001</v>
      </c>
      <c r="AV30" s="96">
        <f ca="1">ROUND(INDIRECT(ADDRESS(Данные!$A22,AV$1,1,1,"Данные"),1),2)</f>
        <v>1400.1700000000001</v>
      </c>
      <c r="AW30" s="101">
        <f ca="1">(AU30-AU29)*AW$10</f>
        <v>42.000000000098225</v>
      </c>
      <c r="AX30" s="110">
        <f ca="1">(AV30-AV29)*AW$10</f>
        <v>5.999999999994543</v>
      </c>
      <c r="AY30" s="111">
        <f ca="1">INDIRECT(ADDRESS(Данные!$A22,4,1,1,"Данные"),1)</f>
        <v>45644.3125</v>
      </c>
      <c r="AZ30" s="109">
        <f ca="1">ROUND(INDIRECT(ADDRESS(Данные!$A22,AZ$1,1,1,"Данные"),1),2)</f>
        <v>4328.5299999999997</v>
      </c>
      <c r="BA30" s="96">
        <f ca="1">ROUND(INDIRECT(ADDRESS(Данные!$A22,BA$1,1,1,"Данные"),1),2)</f>
        <v>0</v>
      </c>
      <c r="BB30" s="101">
        <f ca="1">(AZ30-AZ29)*BB$10</f>
        <v>56.999999999879947</v>
      </c>
      <c r="BC30" s="110">
        <f ca="1">(BA30-BA29)*BB$10</f>
        <v>0</v>
      </c>
      <c r="BD30" s="95">
        <f ca="1">ROUND(INDIRECT(ADDRESS(Данные!$A22,BD$1,1,1,"Данные"),1),2)</f>
        <v>7662.0900000000001</v>
      </c>
      <c r="BE30" s="96">
        <f ca="1">ROUND(INDIRECT(ADDRESS(Данные!$A22,BE$1,1,1,"Данные"),1),2)</f>
        <v>5129.6300000000001</v>
      </c>
      <c r="BF30" s="101">
        <f ca="1">(BD30-BD29)*BF$10</f>
        <v>17.999999999847205</v>
      </c>
      <c r="BG30" s="110">
        <f ca="1">(BE30-BE29)*BF$10</f>
        <v>6.0000000001309672</v>
      </c>
      <c r="BH30" s="103">
        <f ca="1">ROUND(INDIRECT(ADDRESS(Данные!$A22,BH$1,1,1,"Данные"),1),2)</f>
        <v>92.75</v>
      </c>
      <c r="BI30" s="100">
        <f ca="1">ROUND(INDIRECT(ADDRESS(Данные!$A22,BI$1,1,1,"Данные"),1),2)</f>
        <v>53.800000000000004</v>
      </c>
      <c r="BJ30" s="101">
        <f ca="1">(BH30-BH29)*BJ$10</f>
        <v>0</v>
      </c>
      <c r="BK30" s="110">
        <f ca="1">(BI30-BI29)*BJ$10</f>
        <v>0</v>
      </c>
      <c r="BL30" s="103">
        <f ca="1">ROUND(INDIRECT(ADDRESS(Данные!$A22,BL$1,1,1,"Данные"),1),2)</f>
        <v>1400.1700000000001</v>
      </c>
      <c r="BM30" s="100">
        <f ca="1">ROUND(INDIRECT(ADDRESS(Данные!$A22,BM$1,1,1,"Данные"),1),2)</f>
        <v>1400.1700000000001</v>
      </c>
      <c r="BN30" s="101">
        <f ca="1">(BL30-BL29)*BN$10</f>
        <v>5.999999999994543</v>
      </c>
      <c r="BO30" s="98">
        <f ca="1">(BM30-BM29)*BN$10</f>
        <v>5.999999999994543</v>
      </c>
      <c r="BP30" s="99">
        <f ca="1">ROUND(INDIRECT(ADDRESS(Данные!$A22,BP$1,1,1,"Данные"),1),2)</f>
        <v>7636.0299999999997</v>
      </c>
      <c r="BQ30" s="100">
        <f ca="1">ROUND(INDIRECT(ADDRESS(Данные!$A22,BQ$1,1,1,"Данные"),1),2)</f>
        <v>2355.3899999999999</v>
      </c>
      <c r="BR30" s="101">
        <f ca="1">(BP30-BP29)*BR$10</f>
        <v>0</v>
      </c>
      <c r="BS30" s="98">
        <f ca="1">(BQ30-BQ29)*BR$10</f>
        <v>0</v>
      </c>
      <c r="BT30" s="95">
        <f ca="1">ROUND(INDIRECT(ADDRESS(Данные!$A22,BT$1,1,1,"Данные"),1),2)</f>
        <v>107.63</v>
      </c>
      <c r="BU30" s="100">
        <f ca="1">ROUND(INDIRECT(ADDRESS(Данные!$A22,BU$1,1,1,"Данные"),1),2)</f>
        <v>6.96</v>
      </c>
      <c r="BV30" s="104">
        <f ca="1">(BT30-BT29)*BV$10</f>
        <v>0</v>
      </c>
      <c r="BW30" s="106">
        <f ca="1">(BU30-BU29)*BV$10</f>
        <v>0</v>
      </c>
      <c r="BX30" s="112">
        <f t="shared" ca="1" si="0"/>
        <v>45644.3125</v>
      </c>
      <c r="BY30" s="113">
        <f t="shared" ca="1" si="1"/>
        <v>5822.9999999823576</v>
      </c>
      <c r="BZ30" s="114">
        <f t="shared" ca="1" si="2"/>
        <v>817.99999999575448</v>
      </c>
    </row>
    <row r="31" s="1" customFormat="1">
      <c r="A31" s="94">
        <f ca="1">INDIRECT(ADDRESS(Данные!$A23,4,1,1,"Данные"),1)</f>
        <v>45644.333333333336</v>
      </c>
      <c r="B31" s="95">
        <f ca="1">ROUND(INDIRECT(ADDRESS(Данные!$A23,B$1,1,1,"Данные"),1),2)</f>
        <v>13159.210000000001</v>
      </c>
      <c r="C31" s="96">
        <f ca="1">ROUND(INDIRECT(ADDRESS(Данные!$A23,C$1,1,1,"Данные"),1),2)</f>
        <v>5532.0799999999999</v>
      </c>
      <c r="D31" s="97">
        <f ca="1">(B31-B29)*D$10</f>
        <v>800.00000000291038</v>
      </c>
      <c r="E31" s="105">
        <f ca="1">(C31-C29)*D$10</f>
        <v>200.0000000007276</v>
      </c>
      <c r="F31" s="109">
        <f ca="1">ROUND(INDIRECT(ADDRESS(Данные!$A23,F$1,1,1,"Данные"),1),2)</f>
        <v>43199.230000000003</v>
      </c>
      <c r="G31" s="96">
        <f ca="1">ROUND(INDIRECT(ADDRESS(Данные!$A23,G$1,1,1,"Данные"),1),2)</f>
        <v>9388.5100000000002</v>
      </c>
      <c r="H31" s="97">
        <f ca="1">(F31-F29)*H$10</f>
        <v>1279.9999999988358</v>
      </c>
      <c r="I31" s="102">
        <f ca="1">(G31-G29)*H$10</f>
        <v>120.00000000261934</v>
      </c>
      <c r="J31" s="95">
        <f ca="1">ROUND(INDIRECT(ADDRESS(Данные!$A23,J$1,1,1,"Данные"),1),2)</f>
        <v>17439.689999999999</v>
      </c>
      <c r="K31" s="96">
        <f ca="1">ROUND(INDIRECT(ADDRESS(Данные!$A23,K$1,1,1,"Данные"),1),2)</f>
        <v>4134.5600000000004</v>
      </c>
      <c r="L31" s="104">
        <f ca="1">(J31-J29)*L$10</f>
        <v>879.9999999901047</v>
      </c>
      <c r="M31" s="105">
        <f ca="1">(K31-K29)*L$10</f>
        <v>120.00000000261934</v>
      </c>
      <c r="N31" s="95">
        <f ca="1">ROUND(INDIRECT(ADDRESS(Данные!$A23,N$1,1,1,"Данные"),1),2)</f>
        <v>7471.5699999999997</v>
      </c>
      <c r="O31" s="96">
        <f ca="1">ROUND(INDIRECT(ADDRESS(Данные!$A23,O$1,1,1,"Данные"),1),2)</f>
        <v>1301.8800000000001</v>
      </c>
      <c r="P31" s="104">
        <f ca="1">(N31-N29)*P$10</f>
        <v>839.99999999650754</v>
      </c>
      <c r="Q31" s="106">
        <f ca="1">(O31-O29)*P$10</f>
        <v>39.99999999996362</v>
      </c>
      <c r="R31" s="99">
        <f ca="1">ROUND(INDIRECT(ADDRESS(Данные!$A23,R$1,1,1,"Данные"),1),2)</f>
        <v>8359.3400000000001</v>
      </c>
      <c r="S31" s="100">
        <f ca="1">ROUND(INDIRECT(ADDRESS(Данные!$A23,S$1,1,1,"Данные"),1),2)</f>
        <v>3886.8400000000001</v>
      </c>
      <c r="T31" s="104">
        <f ca="1">(R31-R29)*T$10</f>
        <v>1599.9999999985448</v>
      </c>
      <c r="U31" s="107">
        <f ca="1">(S31-S29)*T$10</f>
        <v>559.99999999949068</v>
      </c>
      <c r="V31" s="103">
        <f ca="1">ROUND(INDIRECT(ADDRESS(Данные!$A23,V$1,1,1,"Данные"),1),2)</f>
        <v>3414.1700000000001</v>
      </c>
      <c r="W31" s="100">
        <f ca="1">ROUND(INDIRECT(ADDRESS(Данные!$A23,W$1,1,1,"Данные"),1),2)</f>
        <v>1350.6900000000001</v>
      </c>
      <c r="X31" s="104">
        <f ca="1">(V31-V29)*X$10</f>
        <v>79.99999999992724</v>
      </c>
      <c r="Y31" s="105">
        <f ca="1">(W31-W29)*X$10</f>
        <v>39.99999999996362</v>
      </c>
      <c r="Z31" s="108">
        <f ca="1">INDIRECT(ADDRESS(Данные!$A23,4,1,1,"Данные"),1)</f>
        <v>45644.333333333336</v>
      </c>
      <c r="AA31" s="95">
        <f ca="1">ROUND(INDIRECT(ADDRESS(Данные!$A23,AA$1,1,1,"Данные"),1),2)</f>
        <v>16345.51</v>
      </c>
      <c r="AB31" s="96">
        <f ca="1">ROUND(INDIRECT(ADDRESS(Данные!$A23,AB$1,1,1,"Данные"),1),2)</f>
        <v>3268.4400000000001</v>
      </c>
      <c r="AC31" s="101">
        <f ca="1">(AA31-AA29)*AC$10</f>
        <v>1479.9999999959255</v>
      </c>
      <c r="AD31" s="98">
        <f ca="1">(AB31-AB29)*AC$10</f>
        <v>120.00000000080036</v>
      </c>
      <c r="AE31" s="109">
        <f ca="1">ROUND(INDIRECT(ADDRESS(Данные!$A23,AE$1,1,1,"Данные"),1),2)</f>
        <v>15351.23</v>
      </c>
      <c r="AF31" s="96">
        <f ca="1">ROUND(INDIRECT(ADDRESS(Данные!$A23,AF$1,1,1,"Данные"),1),2)</f>
        <v>5214.4400000000005</v>
      </c>
      <c r="AG31" s="104">
        <f ca="1">(AE31-AE29)*AG$10</f>
        <v>959.99999999912689</v>
      </c>
      <c r="AH31" s="102">
        <f ca="1">(AF31-AF29)*AG$10</f>
        <v>120.00000000261934</v>
      </c>
      <c r="AI31" s="95">
        <f ca="1">ROUND(INDIRECT(ADDRESS(Данные!$A23,AI$1,1,1,"Данные"),1),2)</f>
        <v>3341.1599999999999</v>
      </c>
      <c r="AJ31" s="96">
        <f ca="1">ROUND(INDIRECT(ADDRESS(Данные!$A23,AJ$1,1,1,"Данные"),1),2)</f>
        <v>722.68000000000006</v>
      </c>
      <c r="AK31" s="101">
        <f ca="1">(AI31-AI29)*AK$10</f>
        <v>1119.9999999989814</v>
      </c>
      <c r="AL31" s="98">
        <f ca="1">(AJ31-AJ29)*AK$10</f>
        <v>120.00000000034561</v>
      </c>
      <c r="AM31" s="109">
        <f ca="1">ROUND(INDIRECT(ADDRESS(Данные!$A23,AM$1,1,1,"Данные"),1),2)</f>
        <v>21127.790000000001</v>
      </c>
      <c r="AN31" s="96">
        <f ca="1">ROUND(INDIRECT(ADDRESS(Данные!$A23,AN$1,1,1,"Данные"),1),2)</f>
        <v>8205.8099999999995</v>
      </c>
      <c r="AO31" s="101">
        <f ca="1">(AM31-AM29)*AO$10</f>
        <v>1000</v>
      </c>
      <c r="AP31" s="110">
        <f ca="1">(AN31-AN29)*AO$10</f>
        <v>119.99999999534339</v>
      </c>
      <c r="AQ31" s="95">
        <f ca="1">ROUND(INDIRECT(ADDRESS(Данные!$A23,AQ$1,1,1,"Данные"),1),2)</f>
        <v>16814.580000000002</v>
      </c>
      <c r="AR31" s="96">
        <f ca="1">ROUND(INDIRECT(ADDRESS(Данные!$A23,AR$1,1,1,"Данные"),1),2)</f>
        <v>4343.5500000000002</v>
      </c>
      <c r="AS31" s="101">
        <f ca="1">(AQ31-AQ29)*AS$10</f>
        <v>1320.0000000069849</v>
      </c>
      <c r="AT31" s="98">
        <f ca="1">(AR31-AR29)*AS$10</f>
        <v>179.99999999847205</v>
      </c>
      <c r="AU31" s="109">
        <f ca="1">ROUND(INDIRECT(ADDRESS(Данные!$A23,AU$1,1,1,"Данные"),1),2)</f>
        <v>3413.1900000000001</v>
      </c>
      <c r="AV31" s="96">
        <f ca="1">ROUND(INDIRECT(ADDRESS(Данные!$A23,AV$1,1,1,"Данные"),1),2)</f>
        <v>1400.1800000000001</v>
      </c>
      <c r="AW31" s="101">
        <f ca="1">(AU31-AU29)*AW$10</f>
        <v>78.000000000065484</v>
      </c>
      <c r="AX31" s="110">
        <f ca="1">(AV31-AV29)*AW$10</f>
        <v>11.999999999989086</v>
      </c>
      <c r="AY31" s="111">
        <f ca="1">INDIRECT(ADDRESS(Данные!$A23,4,1,1,"Данные"),1)</f>
        <v>45644.333333333336</v>
      </c>
      <c r="AZ31" s="109">
        <f ca="1">ROUND(INDIRECT(ADDRESS(Данные!$A23,AZ$1,1,1,"Данные"),1),2)</f>
        <v>4328.7300000000005</v>
      </c>
      <c r="BA31" s="96">
        <f ca="1">ROUND(INDIRECT(ADDRESS(Данные!$A23,BA$1,1,1,"Данные"),1),2)</f>
        <v>0</v>
      </c>
      <c r="BB31" s="101">
        <f ca="1">(AZ31-AZ29)*BB$10</f>
        <v>117.00000000009823</v>
      </c>
      <c r="BC31" s="110">
        <f ca="1">(BA31-BA29)*BB$10</f>
        <v>0</v>
      </c>
      <c r="BD31" s="95">
        <f ca="1">ROUND(INDIRECT(ADDRESS(Данные!$A23,BD$1,1,1,"Данные"),1),2)</f>
        <v>7662.1199999999999</v>
      </c>
      <c r="BE31" s="96">
        <f ca="1">ROUND(INDIRECT(ADDRESS(Данные!$A23,BE$1,1,1,"Данные"),1),2)</f>
        <v>5129.6300000000001</v>
      </c>
      <c r="BF31" s="101">
        <f ca="1">(BD31-BD29)*BF$10</f>
        <v>35.99999999969441</v>
      </c>
      <c r="BG31" s="110">
        <f ca="1">(BE31-BE29)*BF$10</f>
        <v>6.0000000001309672</v>
      </c>
      <c r="BH31" s="103">
        <f ca="1">ROUND(INDIRECT(ADDRESS(Данные!$A23,BH$1,1,1,"Данные"),1),2)</f>
        <v>92.75</v>
      </c>
      <c r="BI31" s="100">
        <f ca="1">ROUND(INDIRECT(ADDRESS(Данные!$A23,BI$1,1,1,"Данные"),1),2)</f>
        <v>53.800000000000004</v>
      </c>
      <c r="BJ31" s="101">
        <f ca="1">(BH31-BH29)*BJ$10</f>
        <v>0</v>
      </c>
      <c r="BK31" s="110">
        <f ca="1">(BI31-BI29)*BJ$10</f>
        <v>0</v>
      </c>
      <c r="BL31" s="103">
        <f ca="1">ROUND(INDIRECT(ADDRESS(Данные!$A23,BL$1,1,1,"Данные"),1),2)</f>
        <v>1400.1800000000001</v>
      </c>
      <c r="BM31" s="100">
        <f ca="1">ROUND(INDIRECT(ADDRESS(Данные!$A23,BM$1,1,1,"Данные"),1),2)</f>
        <v>1400.1800000000001</v>
      </c>
      <c r="BN31" s="101">
        <f ca="1">(BL31-BL29)*BN$10</f>
        <v>11.999999999989086</v>
      </c>
      <c r="BO31" s="98">
        <f ca="1">(BM31-BM29)*BN$10</f>
        <v>11.999999999989086</v>
      </c>
      <c r="BP31" s="99">
        <f ca="1">ROUND(INDIRECT(ADDRESS(Данные!$A23,BP$1,1,1,"Данные"),1),2)</f>
        <v>7636.0299999999997</v>
      </c>
      <c r="BQ31" s="100">
        <f ca="1">ROUND(INDIRECT(ADDRESS(Данные!$A23,BQ$1,1,1,"Данные"),1),2)</f>
        <v>2355.3899999999999</v>
      </c>
      <c r="BR31" s="101">
        <f ca="1">(BP31-BP29)*BR$10</f>
        <v>0</v>
      </c>
      <c r="BS31" s="98">
        <f ca="1">(BQ31-BQ29)*BR$10</f>
        <v>0</v>
      </c>
      <c r="BT31" s="95">
        <f ca="1">ROUND(INDIRECT(ADDRESS(Данные!$A23,BT$1,1,1,"Данные"),1),2)</f>
        <v>107.63</v>
      </c>
      <c r="BU31" s="100">
        <f ca="1">ROUND(INDIRECT(ADDRESS(Данные!$A23,BU$1,1,1,"Данные"),1),2)</f>
        <v>6.96</v>
      </c>
      <c r="BV31" s="104">
        <f ca="1">(BT31-BT29)*BV$10</f>
        <v>0</v>
      </c>
      <c r="BW31" s="106">
        <f ca="1">(BU31-BU29)*BV$10</f>
        <v>0</v>
      </c>
      <c r="BX31" s="112">
        <f t="shared" ca="1" si="0"/>
        <v>45644.333333333336</v>
      </c>
      <c r="BY31" s="113">
        <f t="shared" ca="1" si="1"/>
        <v>11602.999999987696</v>
      </c>
      <c r="BZ31" s="114">
        <f t="shared" ca="1" si="2"/>
        <v>1770.0000000030741</v>
      </c>
    </row>
    <row r="32" s="1" customFormat="1">
      <c r="A32" s="94">
        <f ca="1">INDIRECT(ADDRESS(Данные!$A24,4,1,1,"Данные"),1)</f>
        <v>45644.354166666664</v>
      </c>
      <c r="B32" s="95">
        <f ca="1">ROUND(INDIRECT(ADDRESS(Данные!$A24,B$1,1,1,"Данные"),1),2)</f>
        <v>13159.309999999999</v>
      </c>
      <c r="C32" s="96">
        <f ca="1">ROUND(INDIRECT(ADDRESS(Данные!$A24,C$1,1,1,"Данные"),1),2)</f>
        <v>5532.1000000000004</v>
      </c>
      <c r="D32" s="97">
        <f ca="1">(B32-B31)*D$10</f>
        <v>399.99999999417923</v>
      </c>
      <c r="E32" s="106">
        <f ca="1">(C32-C31)*D$10</f>
        <v>80.00000000174623</v>
      </c>
      <c r="F32" s="109">
        <f ca="1">ROUND(INDIRECT(ADDRESS(Данные!$A24,F$1,1,1,"Данные"),1),2)</f>
        <v>43199.400000000001</v>
      </c>
      <c r="G32" s="96">
        <f ca="1">ROUND(INDIRECT(ADDRESS(Данные!$A24,G$1,1,1,"Данные"),1),2)</f>
        <v>9388.5300000000007</v>
      </c>
      <c r="H32" s="97">
        <f ca="1">(F32-F31)*H$10</f>
        <v>679.99999999301508</v>
      </c>
      <c r="I32" s="102">
        <f ca="1">(G32-G31)*H$10</f>
        <v>80.00000000174623</v>
      </c>
      <c r="J32" s="95">
        <f ca="1">ROUND(INDIRECT(ADDRESS(Данные!$A24,J$1,1,1,"Данные"),1),2)</f>
        <v>17439.799999999999</v>
      </c>
      <c r="K32" s="96">
        <f ca="1">ROUND(INDIRECT(ADDRESS(Данные!$A24,K$1,1,1,"Данные"),1),2)</f>
        <v>4134.5699999999997</v>
      </c>
      <c r="L32" s="104">
        <f ca="1">(J32-J31)*L$10</f>
        <v>440.00000000232831</v>
      </c>
      <c r="M32" s="105">
        <f ca="1">(K32-K31)*L$10</f>
        <v>39.999999997235136</v>
      </c>
      <c r="N32" s="95">
        <f ca="1">ROUND(INDIRECT(ADDRESS(Данные!$A24,N$1,1,1,"Данные"),1),2)</f>
        <v>7471.6800000000003</v>
      </c>
      <c r="O32" s="96">
        <f ca="1">ROUND(INDIRECT(ADDRESS(Данные!$A24,O$1,1,1,"Данные"),1),2)</f>
        <v>1301.8800000000001</v>
      </c>
      <c r="P32" s="104">
        <f ca="1">(N32-N31)*P$10</f>
        <v>440.00000000232831</v>
      </c>
      <c r="Q32" s="106">
        <f ca="1">(O32-O31)*P$10</f>
        <v>0</v>
      </c>
      <c r="R32" s="99">
        <f ca="1">ROUND(INDIRECT(ADDRESS(Данные!$A24,R$1,1,1,"Данные"),1),2)</f>
        <v>8359.5499999999993</v>
      </c>
      <c r="S32" s="100">
        <f ca="1">ROUND(INDIRECT(ADDRESS(Данные!$A24,S$1,1,1,"Данные"),1),2)</f>
        <v>3886.9000000000001</v>
      </c>
      <c r="T32" s="104">
        <f ca="1">(R32-R31)*T$10</f>
        <v>839.99999999650754</v>
      </c>
      <c r="U32" s="107">
        <f ca="1">(S32-S31)*T$10</f>
        <v>239.99999999978172</v>
      </c>
      <c r="V32" s="103">
        <f ca="1">ROUND(INDIRECT(ADDRESS(Данные!$A24,V$1,1,1,"Данные"),1),2)</f>
        <v>3414.1800000000003</v>
      </c>
      <c r="W32" s="100">
        <f ca="1">ROUND(INDIRECT(ADDRESS(Данные!$A24,W$1,1,1,"Данные"),1),2)</f>
        <v>1350.6900000000001</v>
      </c>
      <c r="X32" s="104">
        <f ca="1">(V32-V31)*X$10</f>
        <v>40.000000000873115</v>
      </c>
      <c r="Y32" s="105">
        <f ca="1">(W32-W31)*X$10</f>
        <v>0</v>
      </c>
      <c r="Z32" s="108">
        <f ca="1">INDIRECT(ADDRESS(Данные!$A24,4,1,1,"Данные"),1)</f>
        <v>45644.354166666664</v>
      </c>
      <c r="AA32" s="95">
        <f ca="1">ROUND(INDIRECT(ADDRESS(Данные!$A24,AA$1,1,1,"Данные"),1),2)</f>
        <v>16345.720000000001</v>
      </c>
      <c r="AB32" s="96">
        <f ca="1">ROUND(INDIRECT(ADDRESS(Данные!$A24,AB$1,1,1,"Данные"),1),2)</f>
        <v>3268.46</v>
      </c>
      <c r="AC32" s="101">
        <f ca="1">(AA32-AA31)*AC$10</f>
        <v>840.0000000037835</v>
      </c>
      <c r="AD32" s="98">
        <f ca="1">(AB32-AB31)*AC$10</f>
        <v>79.99999999992724</v>
      </c>
      <c r="AE32" s="109">
        <f ca="1">ROUND(INDIRECT(ADDRESS(Данные!$A24,AE$1,1,1,"Данные"),1),2)</f>
        <v>15351.32</v>
      </c>
      <c r="AF32" s="96">
        <f ca="1">ROUND(INDIRECT(ADDRESS(Данные!$A24,AF$1,1,1,"Данные"),1),2)</f>
        <v>5214.4700000000003</v>
      </c>
      <c r="AG32" s="104">
        <f ca="1">(AE32-AE31)*AG$10</f>
        <v>540.00000000087311</v>
      </c>
      <c r="AH32" s="102">
        <f ca="1">(AF32-AF31)*AG$10</f>
        <v>179.99999999847205</v>
      </c>
      <c r="AI32" s="95">
        <f ca="1">ROUND(INDIRECT(ADDRESS(Данные!$A24,AI$1,1,1,"Данные"),1),2)</f>
        <v>3341.3099999999999</v>
      </c>
      <c r="AJ32" s="96">
        <f ca="1">ROUND(INDIRECT(ADDRESS(Данные!$A24,AJ$1,1,1,"Данные"),1),2)</f>
        <v>722.70000000000005</v>
      </c>
      <c r="AK32" s="101">
        <f ca="1">(AI32-AI31)*AK$10</f>
        <v>600.0000000003638</v>
      </c>
      <c r="AL32" s="98">
        <f ca="1">(AJ32-AJ31)*AK$10</f>
        <v>79.99999999992724</v>
      </c>
      <c r="AM32" s="109">
        <f ca="1">ROUND(INDIRECT(ADDRESS(Данные!$A24,AM$1,1,1,"Данные"),1),2)</f>
        <v>21127.93</v>
      </c>
      <c r="AN32" s="96">
        <f ca="1">ROUND(INDIRECT(ADDRESS(Данные!$A24,AN$1,1,1,"Данные"),1),2)</f>
        <v>8205.8299999999999</v>
      </c>
      <c r="AO32" s="101">
        <f ca="1">(AM32-AM31)*AO$10</f>
        <v>559.99999999767169</v>
      </c>
      <c r="AP32" s="110">
        <f ca="1">(AN32-AN31)*AO$10</f>
        <v>80.00000000174623</v>
      </c>
      <c r="AQ32" s="95">
        <f ca="1">ROUND(INDIRECT(ADDRESS(Данные!$A24,AQ$1,1,1,"Данные"),1),2)</f>
        <v>16814.68</v>
      </c>
      <c r="AR32" s="96">
        <f ca="1">ROUND(INDIRECT(ADDRESS(Данные!$A24,AR$1,1,1,"Данные"),1),2)</f>
        <v>4343.5600000000004</v>
      </c>
      <c r="AS32" s="101">
        <f ca="1">(AQ32-AQ31)*AS$10</f>
        <v>599.99999999126885</v>
      </c>
      <c r="AT32" s="98">
        <f ca="1">(AR32-AR31)*AS$10</f>
        <v>60.000000001309672</v>
      </c>
      <c r="AU32" s="109">
        <f ca="1">ROUND(INDIRECT(ADDRESS(Данные!$A24,AU$1,1,1,"Данные"),1),2)</f>
        <v>3413.25</v>
      </c>
      <c r="AV32" s="96">
        <f ca="1">ROUND(INDIRECT(ADDRESS(Данные!$A24,AV$1,1,1,"Данные"),1),2)</f>
        <v>1400.1800000000001</v>
      </c>
      <c r="AW32" s="101">
        <f ca="1">(AU32-AU31)*AW$10</f>
        <v>35.999999999967258</v>
      </c>
      <c r="AX32" s="110">
        <f ca="1">(AV32-AV31)*AW$10</f>
        <v>0</v>
      </c>
      <c r="AY32" s="111">
        <f ca="1">INDIRECT(ADDRESS(Данные!$A24,4,1,1,"Данные"),1)</f>
        <v>45644.354166666664</v>
      </c>
      <c r="AZ32" s="109">
        <f ca="1">ROUND(INDIRECT(ADDRESS(Данные!$A24,AZ$1,1,1,"Данные"),1),2)</f>
        <v>4328.9200000000001</v>
      </c>
      <c r="BA32" s="96">
        <f ca="1">ROUND(INDIRECT(ADDRESS(Данные!$A24,BA$1,1,1,"Данные"),1),2)</f>
        <v>0</v>
      </c>
      <c r="BB32" s="101">
        <f ca="1">(AZ32-AZ31)*BB$10</f>
        <v>56.999999999879947</v>
      </c>
      <c r="BC32" s="110">
        <f ca="1">(BA32-BA31)*BB$10</f>
        <v>0</v>
      </c>
      <c r="BD32" s="95">
        <f ca="1">ROUND(INDIRECT(ADDRESS(Данные!$A24,BD$1,1,1,"Данные"),1),2)</f>
        <v>7662.1500000000005</v>
      </c>
      <c r="BE32" s="96">
        <f ca="1">ROUND(INDIRECT(ADDRESS(Данные!$A24,BE$1,1,1,"Данные"),1),2)</f>
        <v>5129.6400000000003</v>
      </c>
      <c r="BF32" s="101">
        <f ca="1">(BD32-BD31)*BF$10</f>
        <v>18.000000000392902</v>
      </c>
      <c r="BG32" s="110">
        <f ca="1">(BE32-BE31)*BF$10</f>
        <v>6.0000000001309672</v>
      </c>
      <c r="BH32" s="103">
        <f ca="1">ROUND(INDIRECT(ADDRESS(Данные!$A24,BH$1,1,1,"Данные"),1),2)</f>
        <v>92.75</v>
      </c>
      <c r="BI32" s="100">
        <f ca="1">ROUND(INDIRECT(ADDRESS(Данные!$A24,BI$1,1,1,"Данные"),1),2)</f>
        <v>53.800000000000004</v>
      </c>
      <c r="BJ32" s="101">
        <f ca="1">(BH32-BH31)*BJ$10</f>
        <v>0</v>
      </c>
      <c r="BK32" s="110">
        <f ca="1">(BI32-BI31)*BJ$10</f>
        <v>0</v>
      </c>
      <c r="BL32" s="103">
        <f ca="1">ROUND(INDIRECT(ADDRESS(Данные!$A24,BL$1,1,1,"Данные"),1),2)</f>
        <v>1400.1800000000001</v>
      </c>
      <c r="BM32" s="100">
        <f ca="1">ROUND(INDIRECT(ADDRESS(Данные!$A24,BM$1,1,1,"Данные"),1),2)</f>
        <v>1400.1800000000001</v>
      </c>
      <c r="BN32" s="101">
        <f ca="1">(BL32-BL31)*BN$10</f>
        <v>0</v>
      </c>
      <c r="BO32" s="98">
        <f ca="1">(BM32-BM31)*BN$10</f>
        <v>0</v>
      </c>
      <c r="BP32" s="99">
        <f ca="1">ROUND(INDIRECT(ADDRESS(Данные!$A24,BP$1,1,1,"Данные"),1),2)</f>
        <v>7636.0299999999997</v>
      </c>
      <c r="BQ32" s="100">
        <f ca="1">ROUND(INDIRECT(ADDRESS(Данные!$A24,BQ$1,1,1,"Данные"),1),2)</f>
        <v>2355.3899999999999</v>
      </c>
      <c r="BR32" s="101">
        <f ca="1">(BP32-BP31)*BR$10</f>
        <v>0</v>
      </c>
      <c r="BS32" s="98">
        <f ca="1">(BQ32-BQ31)*BR$10</f>
        <v>0</v>
      </c>
      <c r="BT32" s="95">
        <f ca="1">ROUND(INDIRECT(ADDRESS(Данные!$A24,BT$1,1,1,"Данные"),1),2)</f>
        <v>107.63</v>
      </c>
      <c r="BU32" s="100">
        <f ca="1">ROUND(INDIRECT(ADDRESS(Данные!$A24,BU$1,1,1,"Данные"),1),2)</f>
        <v>6.96</v>
      </c>
      <c r="BV32" s="104">
        <f ca="1">(BT32-BT31)*BV$10</f>
        <v>0</v>
      </c>
      <c r="BW32" s="106">
        <f ca="1">(BU32-BU31)*BV$10</f>
        <v>0</v>
      </c>
      <c r="BX32" s="112">
        <f t="shared" ca="1" si="0"/>
        <v>45644.354166666664</v>
      </c>
      <c r="BY32" s="113">
        <f t="shared" ca="1" si="1"/>
        <v>6090.9999999834326</v>
      </c>
      <c r="BZ32" s="114">
        <f t="shared" ca="1" si="2"/>
        <v>926.00000000202272</v>
      </c>
    </row>
    <row r="33" s="1" customFormat="1">
      <c r="A33" s="94">
        <f ca="1">INDIRECT(ADDRESS(Данные!$A25,4,1,1,"Данные"),1)</f>
        <v>45644.375</v>
      </c>
      <c r="B33" s="95">
        <f ca="1">ROUND(INDIRECT(ADDRESS(Данные!$A25,B$1,1,1,"Данные"),1),2)</f>
        <v>13159.41</v>
      </c>
      <c r="C33" s="96">
        <f ca="1">ROUND(INDIRECT(ADDRESS(Данные!$A25,C$1,1,1,"Данные"),1),2)</f>
        <v>5532.1199999999999</v>
      </c>
      <c r="D33" s="97">
        <f ca="1">(B33-B31)*D$10</f>
        <v>799.99999999563443</v>
      </c>
      <c r="E33" s="105">
        <f ca="1">(C33-C31)*D$10</f>
        <v>159.99999999985448</v>
      </c>
      <c r="F33" s="109">
        <f ca="1">ROUND(INDIRECT(ADDRESS(Данные!$A25,F$1,1,1,"Данные"),1),2)</f>
        <v>43199.57</v>
      </c>
      <c r="G33" s="96">
        <f ca="1">ROUND(INDIRECT(ADDRESS(Данные!$A25,G$1,1,1,"Данные"),1),2)</f>
        <v>9388.5400000000009</v>
      </c>
      <c r="H33" s="97">
        <f ca="1">(F33-F31)*H$10</f>
        <v>1359.9999999860302</v>
      </c>
      <c r="I33" s="102">
        <f ca="1">(G33-G31)*H$10</f>
        <v>120.00000000261934</v>
      </c>
      <c r="J33" s="95">
        <f ca="1">ROUND(INDIRECT(ADDRESS(Данные!$A25,J$1,1,1,"Данные"),1),2)</f>
        <v>17439.91</v>
      </c>
      <c r="K33" s="96">
        <f ca="1">ROUND(INDIRECT(ADDRESS(Данные!$A25,K$1,1,1,"Данные"),1),2)</f>
        <v>4134.5799999999999</v>
      </c>
      <c r="L33" s="104">
        <f ca="1">(J33-J31)*L$10</f>
        <v>880.00000000465661</v>
      </c>
      <c r="M33" s="105">
        <f ca="1">(K33-K31)*L$10</f>
        <v>79.999999998108251</v>
      </c>
      <c r="N33" s="95">
        <f ca="1">ROUND(INDIRECT(ADDRESS(Данные!$A25,N$1,1,1,"Данные"),1),2)</f>
        <v>7471.7799999999997</v>
      </c>
      <c r="O33" s="96">
        <f ca="1">ROUND(INDIRECT(ADDRESS(Данные!$A25,O$1,1,1,"Данные"),1),2)</f>
        <v>1301.8900000000001</v>
      </c>
      <c r="P33" s="104">
        <f ca="1">(N33-N31)*P$10</f>
        <v>840.00000000014552</v>
      </c>
      <c r="Q33" s="106">
        <f ca="1">(O33-O31)*P$10</f>
        <v>39.99999999996362</v>
      </c>
      <c r="R33" s="99">
        <f ca="1">ROUND(INDIRECT(ADDRESS(Данные!$A25,R$1,1,1,"Данные"),1),2)</f>
        <v>8359.7700000000004</v>
      </c>
      <c r="S33" s="100">
        <f ca="1">ROUND(INDIRECT(ADDRESS(Данные!$A25,S$1,1,1,"Данные"),1),2)</f>
        <v>3886.9700000000003</v>
      </c>
      <c r="T33" s="104">
        <f ca="1">(R33-R31)*T$10</f>
        <v>1720.0000000011642</v>
      </c>
      <c r="U33" s="107">
        <f ca="1">(S33-S31)*T$10</f>
        <v>520.00000000043656</v>
      </c>
      <c r="V33" s="103">
        <f ca="1">ROUND(INDIRECT(ADDRESS(Данные!$A25,V$1,1,1,"Данные"),1),2)</f>
        <v>3414.2000000000003</v>
      </c>
      <c r="W33" s="100">
        <f ca="1">ROUND(INDIRECT(ADDRESS(Данные!$A25,W$1,1,1,"Данные"),1),2)</f>
        <v>1350.6900000000001</v>
      </c>
      <c r="X33" s="104">
        <f ca="1">(V33-V31)*X$10</f>
        <v>120.00000000080036</v>
      </c>
      <c r="Y33" s="105">
        <f ca="1">(W33-W31)*X$10</f>
        <v>0</v>
      </c>
      <c r="Z33" s="108">
        <f ca="1">INDIRECT(ADDRESS(Данные!$A25,4,1,1,"Данные"),1)</f>
        <v>45644.375</v>
      </c>
      <c r="AA33" s="95">
        <f ca="1">ROUND(INDIRECT(ADDRESS(Данные!$A25,AA$1,1,1,"Данные"),1),2)</f>
        <v>16345.93</v>
      </c>
      <c r="AB33" s="96">
        <f ca="1">ROUND(INDIRECT(ADDRESS(Данные!$A25,AB$1,1,1,"Данные"),1),2)</f>
        <v>3268.48</v>
      </c>
      <c r="AC33" s="101">
        <f ca="1">(AA33-AA31)*AC$10</f>
        <v>1680.000000000291</v>
      </c>
      <c r="AD33" s="98">
        <f ca="1">(AB33-AB31)*AC$10</f>
        <v>159.99999999985448</v>
      </c>
      <c r="AE33" s="109">
        <f ca="1">ROUND(INDIRECT(ADDRESS(Данные!$A25,AE$1,1,1,"Данные"),1),2)</f>
        <v>15351.41</v>
      </c>
      <c r="AF33" s="96">
        <f ca="1">ROUND(INDIRECT(ADDRESS(Данные!$A25,AF$1,1,1,"Данные"),1),2)</f>
        <v>5214.5100000000002</v>
      </c>
      <c r="AG33" s="104">
        <f ca="1">(AE33-AE31)*AG$10</f>
        <v>1080.0000000017462</v>
      </c>
      <c r="AH33" s="102">
        <f ca="1">(AF33-AF31)*AG$10</f>
        <v>419.99999999825377</v>
      </c>
      <c r="AI33" s="95">
        <f ca="1">ROUND(INDIRECT(ADDRESS(Данные!$A25,AI$1,1,1,"Данные"),1),2)</f>
        <v>3341.46</v>
      </c>
      <c r="AJ33" s="96">
        <f ca="1">ROUND(INDIRECT(ADDRESS(Данные!$A25,AJ$1,1,1,"Данные"),1),2)</f>
        <v>722.71000000000004</v>
      </c>
      <c r="AK33" s="101">
        <f ca="1">(AI33-AI31)*AK$10</f>
        <v>1200.0000000007276</v>
      </c>
      <c r="AL33" s="98">
        <f ca="1">(AJ33-AJ31)*AK$10</f>
        <v>119.99999999989086</v>
      </c>
      <c r="AM33" s="109">
        <f ca="1">ROUND(INDIRECT(ADDRESS(Данные!$A25,AM$1,1,1,"Данные"),1),2)</f>
        <v>21128.060000000001</v>
      </c>
      <c r="AN33" s="96">
        <f ca="1">ROUND(INDIRECT(ADDRESS(Данные!$A25,AN$1,1,1,"Данные"),1),2)</f>
        <v>8205.8500000000004</v>
      </c>
      <c r="AO33" s="101">
        <f ca="1">(AM33-AM31)*AO$10</f>
        <v>1080.0000000017462</v>
      </c>
      <c r="AP33" s="110">
        <f ca="1">(AN33-AN31)*AO$10</f>
        <v>160.00000000349246</v>
      </c>
      <c r="AQ33" s="95">
        <f ca="1">ROUND(INDIRECT(ADDRESS(Данные!$A25,AQ$1,1,1,"Данные"),1),2)</f>
        <v>16814.779999999999</v>
      </c>
      <c r="AR33" s="96">
        <f ca="1">ROUND(INDIRECT(ADDRESS(Данные!$A25,AR$1,1,1,"Данные"),1),2)</f>
        <v>4343.5699999999997</v>
      </c>
      <c r="AS33" s="101">
        <f ca="1">(AQ33-AQ31)*AS$10</f>
        <v>1199.9999999825377</v>
      </c>
      <c r="AT33" s="98">
        <f ca="1">(AR33-AR31)*AS$10</f>
        <v>119.99999999716238</v>
      </c>
      <c r="AU33" s="109">
        <f ca="1">ROUND(INDIRECT(ADDRESS(Данные!$A25,AU$1,1,1,"Данные"),1),2)</f>
        <v>3413.3099999999999</v>
      </c>
      <c r="AV33" s="96">
        <f ca="1">ROUND(INDIRECT(ADDRESS(Данные!$A25,AV$1,1,1,"Данные"),1),2)</f>
        <v>1400.1900000000001</v>
      </c>
      <c r="AW33" s="101">
        <f ca="1">(AU33-AU31)*AW$10</f>
        <v>71.999999999934516</v>
      </c>
      <c r="AX33" s="110">
        <f ca="1">(AV33-AV31)*AW$10</f>
        <v>5.999999999994543</v>
      </c>
      <c r="AY33" s="111">
        <f ca="1">INDIRECT(ADDRESS(Данные!$A25,4,1,1,"Данные"),1)</f>
        <v>45644.375</v>
      </c>
      <c r="AZ33" s="109">
        <f ca="1">ROUND(INDIRECT(ADDRESS(Данные!$A25,AZ$1,1,1,"Данные"),1),2)</f>
        <v>4329.1099999999997</v>
      </c>
      <c r="BA33" s="96">
        <f ca="1">ROUND(INDIRECT(ADDRESS(Данные!$A25,BA$1,1,1,"Данные"),1),2)</f>
        <v>0</v>
      </c>
      <c r="BB33" s="101">
        <f ca="1">(AZ33-AZ31)*BB$10</f>
        <v>113.99999999975989</v>
      </c>
      <c r="BC33" s="110">
        <f ca="1">(BA33-BA31)*BB$10</f>
        <v>0</v>
      </c>
      <c r="BD33" s="95">
        <f ca="1">ROUND(INDIRECT(ADDRESS(Данные!$A25,BD$1,1,1,"Данные"),1),2)</f>
        <v>7662.1900000000005</v>
      </c>
      <c r="BE33" s="96">
        <f ca="1">ROUND(INDIRECT(ADDRESS(Данные!$A25,BE$1,1,1,"Данные"),1),2)</f>
        <v>5129.6400000000003</v>
      </c>
      <c r="BF33" s="101">
        <f ca="1">(BD33-BD31)*BF$10</f>
        <v>42.000000000371074</v>
      </c>
      <c r="BG33" s="110">
        <f ca="1">(BE33-BE31)*BF$10</f>
        <v>6.0000000001309672</v>
      </c>
      <c r="BH33" s="103">
        <f ca="1">ROUND(INDIRECT(ADDRESS(Данные!$A25,BH$1,1,1,"Данные"),1),2)</f>
        <v>92.75</v>
      </c>
      <c r="BI33" s="100">
        <f ca="1">ROUND(INDIRECT(ADDRESS(Данные!$A25,BI$1,1,1,"Данные"),1),2)</f>
        <v>53.800000000000004</v>
      </c>
      <c r="BJ33" s="101">
        <f ca="1">(BH33-BH31)*BJ$10</f>
        <v>0</v>
      </c>
      <c r="BK33" s="110">
        <f ca="1">(BI33-BI31)*BJ$10</f>
        <v>0</v>
      </c>
      <c r="BL33" s="103">
        <f ca="1">ROUND(INDIRECT(ADDRESS(Данные!$A25,BL$1,1,1,"Данные"),1),2)</f>
        <v>1400.1900000000001</v>
      </c>
      <c r="BM33" s="100">
        <f ca="1">ROUND(INDIRECT(ADDRESS(Данные!$A25,BM$1,1,1,"Данные"),1),2)</f>
        <v>1400.1900000000001</v>
      </c>
      <c r="BN33" s="101">
        <f ca="1">(BL33-BL31)*BN$10</f>
        <v>5.999999999994543</v>
      </c>
      <c r="BO33" s="98">
        <f ca="1">(BM33-BM31)*BN$10</f>
        <v>5.999999999994543</v>
      </c>
      <c r="BP33" s="99">
        <f ca="1">ROUND(INDIRECT(ADDRESS(Данные!$A25,BP$1,1,1,"Данные"),1),2)</f>
        <v>7636.0299999999997</v>
      </c>
      <c r="BQ33" s="100">
        <f ca="1">ROUND(INDIRECT(ADDRESS(Данные!$A25,BQ$1,1,1,"Данные"),1),2)</f>
        <v>2355.3899999999999</v>
      </c>
      <c r="BR33" s="101">
        <f ca="1">(BP33-BP31)*BR$10</f>
        <v>0</v>
      </c>
      <c r="BS33" s="98">
        <f ca="1">(BQ33-BQ31)*BR$10</f>
        <v>0</v>
      </c>
      <c r="BT33" s="95">
        <f ca="1">ROUND(INDIRECT(ADDRESS(Данные!$A25,BT$1,1,1,"Данные"),1),2)</f>
        <v>107.63</v>
      </c>
      <c r="BU33" s="100">
        <f ca="1">ROUND(INDIRECT(ADDRESS(Данные!$A25,BU$1,1,1,"Данные"),1),2)</f>
        <v>6.96</v>
      </c>
      <c r="BV33" s="104">
        <f ca="1">(BT33-BT31)*BV$10</f>
        <v>0</v>
      </c>
      <c r="BW33" s="106">
        <f ca="1">(BU33-BU31)*BV$10</f>
        <v>0</v>
      </c>
      <c r="BX33" s="112">
        <f t="shared" ca="1" si="0"/>
        <v>45644.375</v>
      </c>
      <c r="BY33" s="113">
        <f t="shared" ca="1" si="1"/>
        <v>12193.99999997554</v>
      </c>
      <c r="BZ33" s="114">
        <f t="shared" ca="1" si="2"/>
        <v>1917.9999999997563</v>
      </c>
    </row>
    <row r="34" s="1" customFormat="1">
      <c r="A34" s="94">
        <f ca="1">INDIRECT(ADDRESS(Данные!$A26,4,1,1,"Данные"),1)</f>
        <v>45644.395833333336</v>
      </c>
      <c r="B34" s="95">
        <f ca="1">ROUND(INDIRECT(ADDRESS(Данные!$A26,B$1,1,1,"Данные"),1),2)</f>
        <v>13159.5</v>
      </c>
      <c r="C34" s="96">
        <f ca="1">ROUND(INDIRECT(ADDRESS(Данные!$A26,C$1,1,1,"Данные"),1),2)</f>
        <v>5532.1400000000003</v>
      </c>
      <c r="D34" s="97">
        <f ca="1">(B34-B33)*D$10</f>
        <v>360.00000000058208</v>
      </c>
      <c r="E34" s="106">
        <f ca="1">(C34-C33)*D$10</f>
        <v>80.00000000174623</v>
      </c>
      <c r="F34" s="109">
        <f ca="1">ROUND(INDIRECT(ADDRESS(Данные!$A26,F$1,1,1,"Данные"),1),2)</f>
        <v>43199.739999999998</v>
      </c>
      <c r="G34" s="96">
        <f ca="1">ROUND(INDIRECT(ADDRESS(Данные!$A26,G$1,1,1,"Данные"),1),2)</f>
        <v>9388.5599999999995</v>
      </c>
      <c r="H34" s="97">
        <f ca="1">(F34-F33)*H$10</f>
        <v>679.99999999301508</v>
      </c>
      <c r="I34" s="102">
        <f ca="1">(G34-G33)*H$10</f>
        <v>79.999999994470272</v>
      </c>
      <c r="J34" s="95">
        <f ca="1">ROUND(INDIRECT(ADDRESS(Данные!$A26,J$1,1,1,"Данные"),1),2)</f>
        <v>17440.02</v>
      </c>
      <c r="K34" s="96">
        <f ca="1">ROUND(INDIRECT(ADDRESS(Данные!$A26,K$1,1,1,"Данные"),1),2)</f>
        <v>4134.5900000000001</v>
      </c>
      <c r="L34" s="104">
        <f ca="1">(J34-J33)*L$10</f>
        <v>440.00000000232831</v>
      </c>
      <c r="M34" s="105">
        <f ca="1">(K34-K33)*L$10</f>
        <v>40.000000000873115</v>
      </c>
      <c r="N34" s="95">
        <f ca="1">ROUND(INDIRECT(ADDRESS(Данные!$A26,N$1,1,1,"Данные"),1),2)</f>
        <v>7471.8800000000001</v>
      </c>
      <c r="O34" s="96">
        <f ca="1">ROUND(INDIRECT(ADDRESS(Данные!$A26,O$1,1,1,"Данные"),1),2)</f>
        <v>1301.8900000000001</v>
      </c>
      <c r="P34" s="104">
        <f ca="1">(N34-N33)*P$10</f>
        <v>400.00000000145519</v>
      </c>
      <c r="Q34" s="106">
        <f ca="1">(O34-O33)*P$10</f>
        <v>0</v>
      </c>
      <c r="R34" s="99">
        <f ca="1">ROUND(INDIRECT(ADDRESS(Данные!$A26,R$1,1,1,"Данные"),1),2)</f>
        <v>8359.9799999999996</v>
      </c>
      <c r="S34" s="100">
        <f ca="1">ROUND(INDIRECT(ADDRESS(Данные!$A26,S$1,1,1,"Данные"),1),2)</f>
        <v>3887.04</v>
      </c>
      <c r="T34" s="104">
        <f ca="1">(R34-R33)*T$10</f>
        <v>839.99999999650754</v>
      </c>
      <c r="U34" s="107">
        <f ca="1">(S34-S33)*T$10</f>
        <v>279.99999999883585</v>
      </c>
      <c r="V34" s="103">
        <f ca="1">ROUND(INDIRECT(ADDRESS(Данные!$A26,V$1,1,1,"Данные"),1),2)</f>
        <v>3414.2200000000003</v>
      </c>
      <c r="W34" s="100">
        <f ca="1">ROUND(INDIRECT(ADDRESS(Данные!$A26,W$1,1,1,"Данные"),1),2)</f>
        <v>1350.7</v>
      </c>
      <c r="X34" s="104">
        <f ca="1">(V34-V33)*X$10</f>
        <v>79.99999999992724</v>
      </c>
      <c r="Y34" s="105">
        <f ca="1">(W34-W33)*X$10</f>
        <v>39.99999999996362</v>
      </c>
      <c r="Z34" s="108">
        <f ca="1">INDIRECT(ADDRESS(Данные!$A26,4,1,1,"Данные"),1)</f>
        <v>45644.395833333336</v>
      </c>
      <c r="AA34" s="95">
        <f ca="1">ROUND(INDIRECT(ADDRESS(Данные!$A26,AA$1,1,1,"Данные"),1),2)</f>
        <v>16346.16</v>
      </c>
      <c r="AB34" s="96">
        <f ca="1">ROUND(INDIRECT(ADDRESS(Данные!$A26,AB$1,1,1,"Данные"),1),2)</f>
        <v>3268.5</v>
      </c>
      <c r="AC34" s="101">
        <f ca="1">(AA34-AA33)*AC$10</f>
        <v>919.99999999825377</v>
      </c>
      <c r="AD34" s="98">
        <f ca="1">(AB34-AB33)*AC$10</f>
        <v>79.99999999992724</v>
      </c>
      <c r="AE34" s="109">
        <f ca="1">ROUND(INDIRECT(ADDRESS(Данные!$A26,AE$1,1,1,"Данные"),1),2)</f>
        <v>15351.49</v>
      </c>
      <c r="AF34" s="96">
        <f ca="1">ROUND(INDIRECT(ADDRESS(Данные!$A26,AF$1,1,1,"Данные"),1),2)</f>
        <v>5214.54</v>
      </c>
      <c r="AG34" s="104">
        <f ca="1">(AE34-AE33)*AG$10</f>
        <v>479.99999999956344</v>
      </c>
      <c r="AH34" s="102">
        <f ca="1">(AF34-AF33)*AG$10</f>
        <v>179.99999999847205</v>
      </c>
      <c r="AI34" s="95">
        <f ca="1">ROUND(INDIRECT(ADDRESS(Данные!$A26,AI$1,1,1,"Данные"),1),2)</f>
        <v>3341.6100000000001</v>
      </c>
      <c r="AJ34" s="96">
        <f ca="1">ROUND(INDIRECT(ADDRESS(Данные!$A26,AJ$1,1,1,"Данные"),1),2)</f>
        <v>722.73000000000002</v>
      </c>
      <c r="AK34" s="101">
        <f ca="1">(AI34-AI33)*AK$10</f>
        <v>600.0000000003638</v>
      </c>
      <c r="AL34" s="98">
        <f ca="1">(AJ34-AJ33)*AK$10</f>
        <v>79.99999999992724</v>
      </c>
      <c r="AM34" s="109">
        <f ca="1">ROUND(INDIRECT(ADDRESS(Данные!$A26,AM$1,1,1,"Данные"),1),2)</f>
        <v>21128.189999999999</v>
      </c>
      <c r="AN34" s="96">
        <f ca="1">ROUND(INDIRECT(ADDRESS(Данные!$A26,AN$1,1,1,"Данные"),1),2)</f>
        <v>8205.8700000000008</v>
      </c>
      <c r="AO34" s="101">
        <f ca="1">(AM34-AM33)*AO$10</f>
        <v>519.99999998952262</v>
      </c>
      <c r="AP34" s="110">
        <f ca="1">(AN34-AN33)*AO$10</f>
        <v>80.00000000174623</v>
      </c>
      <c r="AQ34" s="95">
        <f ca="1">ROUND(INDIRECT(ADDRESS(Данные!$A26,AQ$1,1,1,"Данные"),1),2)</f>
        <v>16814.889999999999</v>
      </c>
      <c r="AR34" s="96">
        <f ca="1">ROUND(INDIRECT(ADDRESS(Данные!$A26,AR$1,1,1,"Данные"),1),2)</f>
        <v>4343.5900000000001</v>
      </c>
      <c r="AS34" s="101">
        <f ca="1">(AQ34-AQ33)*AS$10</f>
        <v>660.00000000349246</v>
      </c>
      <c r="AT34" s="98">
        <f ca="1">(AR34-AR33)*AS$10</f>
        <v>120.00000000261934</v>
      </c>
      <c r="AU34" s="109">
        <f ca="1">ROUND(INDIRECT(ADDRESS(Данные!$A26,AU$1,1,1,"Данные"),1),2)</f>
        <v>3413.3699999999999</v>
      </c>
      <c r="AV34" s="96">
        <f ca="1">ROUND(INDIRECT(ADDRESS(Данные!$A26,AV$1,1,1,"Данные"),1),2)</f>
        <v>1400.1900000000001</v>
      </c>
      <c r="AW34" s="101">
        <f ca="1">(AU34-AU33)*AW$10</f>
        <v>35.999999999967258</v>
      </c>
      <c r="AX34" s="110">
        <f ca="1">(AV34-AV33)*AW$10</f>
        <v>0</v>
      </c>
      <c r="AY34" s="111">
        <f ca="1">INDIRECT(ADDRESS(Данные!$A26,4,1,1,"Данные"),1)</f>
        <v>45644.395833333336</v>
      </c>
      <c r="AZ34" s="109">
        <f ca="1">ROUND(INDIRECT(ADDRESS(Данные!$A26,AZ$1,1,1,"Данные"),1),2)</f>
        <v>4329.3000000000002</v>
      </c>
      <c r="BA34" s="96">
        <f ca="1">ROUND(INDIRECT(ADDRESS(Данные!$A26,BA$1,1,1,"Данные"),1),2)</f>
        <v>0</v>
      </c>
      <c r="BB34" s="101">
        <f ca="1">(AZ34-AZ33)*BB$10</f>
        <v>57.000000000152795</v>
      </c>
      <c r="BC34" s="110">
        <f ca="1">(BA34-BA33)*BB$10</f>
        <v>0</v>
      </c>
      <c r="BD34" s="95">
        <f ca="1">ROUND(INDIRECT(ADDRESS(Данные!$A26,BD$1,1,1,"Данные"),1),2)</f>
        <v>7662.25</v>
      </c>
      <c r="BE34" s="96">
        <f ca="1">ROUND(INDIRECT(ADDRESS(Данные!$A26,BE$1,1,1,"Данные"),1),2)</f>
        <v>5129.6999999999998</v>
      </c>
      <c r="BF34" s="101">
        <f ca="1">(BD34-BD33)*BF$10</f>
        <v>35.99999999969441</v>
      </c>
      <c r="BG34" s="110">
        <f ca="1">(BE34-BE33)*BF$10</f>
        <v>35.99999999969441</v>
      </c>
      <c r="BH34" s="103">
        <f ca="1">ROUND(INDIRECT(ADDRESS(Данные!$A26,BH$1,1,1,"Данные"),1),2)</f>
        <v>92.75</v>
      </c>
      <c r="BI34" s="100">
        <f ca="1">ROUND(INDIRECT(ADDRESS(Данные!$A26,BI$1,1,1,"Данные"),1),2)</f>
        <v>53.800000000000004</v>
      </c>
      <c r="BJ34" s="101">
        <f ca="1">(BH34-BH33)*BJ$10</f>
        <v>0</v>
      </c>
      <c r="BK34" s="110">
        <f ca="1">(BI34-BI33)*BJ$10</f>
        <v>0</v>
      </c>
      <c r="BL34" s="103">
        <f ca="1">ROUND(INDIRECT(ADDRESS(Данные!$A26,BL$1,1,1,"Данные"),1),2)</f>
        <v>1400.1900000000001</v>
      </c>
      <c r="BM34" s="100">
        <f ca="1">ROUND(INDIRECT(ADDRESS(Данные!$A26,BM$1,1,1,"Данные"),1),2)</f>
        <v>1400.1900000000001</v>
      </c>
      <c r="BN34" s="101">
        <f ca="1">(BL34-BL33)*BN$10</f>
        <v>0</v>
      </c>
      <c r="BO34" s="98">
        <f ca="1">(BM34-BM33)*BN$10</f>
        <v>0</v>
      </c>
      <c r="BP34" s="99">
        <f ca="1">ROUND(INDIRECT(ADDRESS(Данные!$A26,BP$1,1,1,"Данные"),1),2)</f>
        <v>7636.0299999999997</v>
      </c>
      <c r="BQ34" s="100">
        <f ca="1">ROUND(INDIRECT(ADDRESS(Данные!$A26,BQ$1,1,1,"Данные"),1),2)</f>
        <v>2355.3899999999999</v>
      </c>
      <c r="BR34" s="101">
        <f ca="1">(BP34-BP33)*BR$10</f>
        <v>0</v>
      </c>
      <c r="BS34" s="98">
        <f ca="1">(BQ34-BQ33)*BR$10</f>
        <v>0</v>
      </c>
      <c r="BT34" s="95">
        <f ca="1">ROUND(INDIRECT(ADDRESS(Данные!$A26,BT$1,1,1,"Данные"),1),2)</f>
        <v>107.63</v>
      </c>
      <c r="BU34" s="100">
        <f ca="1">ROUND(INDIRECT(ADDRESS(Данные!$A26,BU$1,1,1,"Данные"),1),2)</f>
        <v>6.96</v>
      </c>
      <c r="BV34" s="104">
        <f ca="1">(BT34-BT33)*BV$10</f>
        <v>0</v>
      </c>
      <c r="BW34" s="106">
        <f ca="1">(BU34-BU33)*BV$10</f>
        <v>0</v>
      </c>
      <c r="BX34" s="112">
        <f t="shared" ca="1" si="0"/>
        <v>45644.395833333336</v>
      </c>
      <c r="BY34" s="113">
        <f t="shared" ca="1" si="1"/>
        <v>6108.999999984826</v>
      </c>
      <c r="BZ34" s="114">
        <f t="shared" ca="1" si="2"/>
        <v>1095.9999999982756</v>
      </c>
    </row>
    <row r="35" s="1" customFormat="1">
      <c r="A35" s="94">
        <f ca="1">INDIRECT(ADDRESS(Данные!$A27,4,1,1,"Данные"),1)</f>
        <v>45644.416666666664</v>
      </c>
      <c r="B35" s="95">
        <f ca="1">ROUND(INDIRECT(ADDRESS(Данные!$A27,B$1,1,1,"Данные"),1),2)</f>
        <v>13159.59</v>
      </c>
      <c r="C35" s="96">
        <f ca="1">ROUND(INDIRECT(ADDRESS(Данные!$A27,C$1,1,1,"Данные"),1),2)</f>
        <v>5532.1700000000001</v>
      </c>
      <c r="D35" s="97">
        <f ca="1">(B35-B33)*D$10</f>
        <v>720.00000000116415</v>
      </c>
      <c r="E35" s="105">
        <f ca="1">(C35-C33)*D$10</f>
        <v>200.0000000007276</v>
      </c>
      <c r="F35" s="109">
        <f ca="1">ROUND(INDIRECT(ADDRESS(Данные!$A27,F$1,1,1,"Данные"),1),2)</f>
        <v>43199.910000000003</v>
      </c>
      <c r="G35" s="96">
        <f ca="1">ROUND(INDIRECT(ADDRESS(Данные!$A27,G$1,1,1,"Данные"),1),2)</f>
        <v>9388.5799999999999</v>
      </c>
      <c r="H35" s="97">
        <f ca="1">(F35-F33)*H$10</f>
        <v>1360.000000015134</v>
      </c>
      <c r="I35" s="102">
        <f ca="1">(G35-G33)*H$10</f>
        <v>159.9999999962165</v>
      </c>
      <c r="J35" s="95">
        <f ca="1">ROUND(INDIRECT(ADDRESS(Данные!$A27,J$1,1,1,"Данные"),1),2)</f>
        <v>17440.130000000001</v>
      </c>
      <c r="K35" s="96">
        <f ca="1">ROUND(INDIRECT(ADDRESS(Данные!$A27,K$1,1,1,"Данные"),1),2)</f>
        <v>4134.6099999999997</v>
      </c>
      <c r="L35" s="104">
        <f ca="1">(J35-J33)*L$10</f>
        <v>880.00000000465661</v>
      </c>
      <c r="M35" s="105">
        <f ca="1">(K35-K33)*L$10</f>
        <v>119.99999999898137</v>
      </c>
      <c r="N35" s="95">
        <f ca="1">ROUND(INDIRECT(ADDRESS(Данные!$A27,N$1,1,1,"Данные"),1),2)</f>
        <v>7471.9800000000005</v>
      </c>
      <c r="O35" s="96">
        <f ca="1">ROUND(INDIRECT(ADDRESS(Данные!$A27,O$1,1,1,"Данные"),1),2)</f>
        <v>1301.9000000000001</v>
      </c>
      <c r="P35" s="104">
        <f ca="1">(N35-N33)*P$10</f>
        <v>800.00000000291038</v>
      </c>
      <c r="Q35" s="106">
        <f ca="1">(O35-O33)*P$10</f>
        <v>39.99999999996362</v>
      </c>
      <c r="R35" s="99">
        <f ca="1">ROUND(INDIRECT(ADDRESS(Данные!$A27,R$1,1,1,"Данные"),1),2)</f>
        <v>8360.2000000000007</v>
      </c>
      <c r="S35" s="100">
        <f ca="1">ROUND(INDIRECT(ADDRESS(Данные!$A27,S$1,1,1,"Данные"),1),2)</f>
        <v>3887.1100000000001</v>
      </c>
      <c r="T35" s="104">
        <f ca="1">(R35-R33)*T$10</f>
        <v>1720.0000000011642</v>
      </c>
      <c r="U35" s="107">
        <f ca="1">(S35-S33)*T$10</f>
        <v>559.99999999949068</v>
      </c>
      <c r="V35" s="103">
        <f ca="1">ROUND(INDIRECT(ADDRESS(Данные!$A27,V$1,1,1,"Данные"),1),2)</f>
        <v>3414.2400000000002</v>
      </c>
      <c r="W35" s="100">
        <f ca="1">ROUND(INDIRECT(ADDRESS(Данные!$A27,W$1,1,1,"Данные"),1),2)</f>
        <v>1350.7</v>
      </c>
      <c r="X35" s="104">
        <f ca="1">(V35-V33)*X$10</f>
        <v>159.99999999985448</v>
      </c>
      <c r="Y35" s="105">
        <f ca="1">(W35-W33)*X$10</f>
        <v>39.99999999996362</v>
      </c>
      <c r="Z35" s="108">
        <f ca="1">INDIRECT(ADDRESS(Данные!$A27,4,1,1,"Данные"),1)</f>
        <v>45644.416666666664</v>
      </c>
      <c r="AA35" s="95">
        <f ca="1">ROUND(INDIRECT(ADDRESS(Данные!$A27,AA$1,1,1,"Данные"),1),2)</f>
        <v>16346.380000000001</v>
      </c>
      <c r="AB35" s="96">
        <f ca="1">ROUND(INDIRECT(ADDRESS(Данные!$A27,AB$1,1,1,"Данные"),1),2)</f>
        <v>3268.52</v>
      </c>
      <c r="AC35" s="101">
        <f ca="1">(AA35-AA33)*AC$10</f>
        <v>1800.0000000029104</v>
      </c>
      <c r="AD35" s="98">
        <f ca="1">(AB35-AB33)*AC$10</f>
        <v>159.99999999985448</v>
      </c>
      <c r="AE35" s="109">
        <f ca="1">ROUND(INDIRECT(ADDRESS(Данные!$A27,AE$1,1,1,"Данные"),1),2)</f>
        <v>15351.58</v>
      </c>
      <c r="AF35" s="96">
        <f ca="1">ROUND(INDIRECT(ADDRESS(Данные!$A27,AF$1,1,1,"Данные"),1),2)</f>
        <v>5214.5699999999997</v>
      </c>
      <c r="AG35" s="104">
        <f ca="1">(AE35-AE33)*AG$10</f>
        <v>1020.0000000004366</v>
      </c>
      <c r="AH35" s="102">
        <f ca="1">(AF35-AF33)*AG$10</f>
        <v>359.9999999969441</v>
      </c>
      <c r="AI35" s="95">
        <f ca="1">ROUND(INDIRECT(ADDRESS(Данные!$A27,AI$1,1,1,"Данные"),1),2)</f>
        <v>3341.77</v>
      </c>
      <c r="AJ35" s="96">
        <f ca="1">ROUND(INDIRECT(ADDRESS(Данные!$A27,AJ$1,1,1,"Данные"),1),2)</f>
        <v>722.74000000000001</v>
      </c>
      <c r="AK35" s="101">
        <f ca="1">(AI35-AI33)*AK$10</f>
        <v>1239.9999999997817</v>
      </c>
      <c r="AL35" s="98">
        <f ca="1">(AJ35-AJ33)*AK$10</f>
        <v>119.99999999989086</v>
      </c>
      <c r="AM35" s="109">
        <f ca="1">ROUND(INDIRECT(ADDRESS(Данные!$A27,AM$1,1,1,"Данные"),1),2)</f>
        <v>21128.310000000001</v>
      </c>
      <c r="AN35" s="96">
        <f ca="1">ROUND(INDIRECT(ADDRESS(Данные!$A27,AN$1,1,1,"Данные"),1),2)</f>
        <v>8205.8899999999994</v>
      </c>
      <c r="AO35" s="101">
        <f ca="1">(AM35-AM33)*AO$10</f>
        <v>1000</v>
      </c>
      <c r="AP35" s="110">
        <f ca="1">(AN35-AN33)*AO$10</f>
        <v>159.9999999962165</v>
      </c>
      <c r="AQ35" s="95">
        <f ca="1">ROUND(INDIRECT(ADDRESS(Данные!$A27,AQ$1,1,1,"Данные"),1),2)</f>
        <v>16814.990000000002</v>
      </c>
      <c r="AR35" s="96">
        <f ca="1">ROUND(INDIRECT(ADDRESS(Данные!$A27,AR$1,1,1,"Данные"),1),2)</f>
        <v>4343.6000000000004</v>
      </c>
      <c r="AS35" s="101">
        <f ca="1">(AQ35-AQ33)*AS$10</f>
        <v>1260.0000000165892</v>
      </c>
      <c r="AT35" s="98">
        <f ca="1">(AR35-AR33)*AS$10</f>
        <v>180.00000000392902</v>
      </c>
      <c r="AU35" s="109">
        <f ca="1">ROUND(INDIRECT(ADDRESS(Данные!$A27,AU$1,1,1,"Данные"),1),2)</f>
        <v>3413.4300000000003</v>
      </c>
      <c r="AV35" s="96">
        <f ca="1">ROUND(INDIRECT(ADDRESS(Данные!$A27,AV$1,1,1,"Данные"),1),2)</f>
        <v>1400.2</v>
      </c>
      <c r="AW35" s="101">
        <f ca="1">(AU35-AU33)*AW$10</f>
        <v>72.000000000207365</v>
      </c>
      <c r="AX35" s="110">
        <f ca="1">(AV35-AV33)*AW$10</f>
        <v>5.999999999994543</v>
      </c>
      <c r="AY35" s="111">
        <f ca="1">INDIRECT(ADDRESS(Данные!$A27,4,1,1,"Данные"),1)</f>
        <v>45644.416666666664</v>
      </c>
      <c r="AZ35" s="109">
        <f ca="1">ROUND(INDIRECT(ADDRESS(Данные!$A27,AZ$1,1,1,"Данные"),1),2)</f>
        <v>4329.4800000000005</v>
      </c>
      <c r="BA35" s="96">
        <f ca="1">ROUND(INDIRECT(ADDRESS(Данные!$A27,BA$1,1,1,"Данные"),1),2)</f>
        <v>0</v>
      </c>
      <c r="BB35" s="101">
        <f ca="1">(AZ35-AZ33)*BB$10</f>
        <v>111.00000000024011</v>
      </c>
      <c r="BC35" s="110">
        <f ca="1">(BA35-BA33)*BB$10</f>
        <v>0</v>
      </c>
      <c r="BD35" s="95">
        <f ca="1">ROUND(INDIRECT(ADDRESS(Данные!$A27,BD$1,1,1,"Данные"),1),2)</f>
        <v>7662.3600000000006</v>
      </c>
      <c r="BE35" s="96">
        <f ca="1">ROUND(INDIRECT(ADDRESS(Данные!$A27,BE$1,1,1,"Данные"),1),2)</f>
        <v>5129.8000000000002</v>
      </c>
      <c r="BF35" s="101">
        <f ca="1">(BD35-BD33)*BF$10</f>
        <v>102.00000000004366</v>
      </c>
      <c r="BG35" s="110">
        <f ca="1">(BE35-BE33)*BF$10</f>
        <v>95.999999999912689</v>
      </c>
      <c r="BH35" s="103">
        <f ca="1">ROUND(INDIRECT(ADDRESS(Данные!$A27,BH$1,1,1,"Данные"),1),2)</f>
        <v>92.75</v>
      </c>
      <c r="BI35" s="100">
        <f ca="1">ROUND(INDIRECT(ADDRESS(Данные!$A27,BI$1,1,1,"Данные"),1),2)</f>
        <v>53.800000000000004</v>
      </c>
      <c r="BJ35" s="101">
        <f ca="1">(BH35-BH33)*BJ$10</f>
        <v>0</v>
      </c>
      <c r="BK35" s="110">
        <f ca="1">(BI35-BI33)*BJ$10</f>
        <v>0</v>
      </c>
      <c r="BL35" s="103">
        <f ca="1">ROUND(INDIRECT(ADDRESS(Данные!$A27,BL$1,1,1,"Данные"),1),2)</f>
        <v>1400.2</v>
      </c>
      <c r="BM35" s="100">
        <f ca="1">ROUND(INDIRECT(ADDRESS(Данные!$A27,BM$1,1,1,"Данные"),1),2)</f>
        <v>1400.2</v>
      </c>
      <c r="BN35" s="101">
        <f ca="1">(BL35-BL33)*BN$10</f>
        <v>5.999999999994543</v>
      </c>
      <c r="BO35" s="98">
        <f ca="1">(BM35-BM33)*BN$10</f>
        <v>5.999999999994543</v>
      </c>
      <c r="BP35" s="99">
        <f ca="1">ROUND(INDIRECT(ADDRESS(Данные!$A27,BP$1,1,1,"Данные"),1),2)</f>
        <v>7636.0299999999997</v>
      </c>
      <c r="BQ35" s="100">
        <f ca="1">ROUND(INDIRECT(ADDRESS(Данные!$A27,BQ$1,1,1,"Данные"),1),2)</f>
        <v>2355.3899999999999</v>
      </c>
      <c r="BR35" s="101">
        <f ca="1">(BP35-BP33)*BR$10</f>
        <v>0</v>
      </c>
      <c r="BS35" s="98">
        <f ca="1">(BQ35-BQ33)*BR$10</f>
        <v>0</v>
      </c>
      <c r="BT35" s="95">
        <f ca="1">ROUND(INDIRECT(ADDRESS(Данные!$A27,BT$1,1,1,"Данные"),1),2)</f>
        <v>107.63</v>
      </c>
      <c r="BU35" s="100">
        <f ca="1">ROUND(INDIRECT(ADDRESS(Данные!$A27,BU$1,1,1,"Данные"),1),2)</f>
        <v>6.96</v>
      </c>
      <c r="BV35" s="104">
        <f ca="1">(BT35-BT33)*BV$10</f>
        <v>0</v>
      </c>
      <c r="BW35" s="106">
        <f ca="1">(BU35-BU33)*BV$10</f>
        <v>0</v>
      </c>
      <c r="BX35" s="112">
        <f t="shared" ca="1" si="0"/>
        <v>45644.416666666664</v>
      </c>
      <c r="BY35" s="113">
        <f t="shared" ca="1" si="1"/>
        <v>12251.000000045087</v>
      </c>
      <c r="BZ35" s="114">
        <f t="shared" ca="1" si="2"/>
        <v>2207.9999999920801</v>
      </c>
    </row>
    <row r="36" s="1" customFormat="1">
      <c r="A36" s="94">
        <f ca="1">INDIRECT(ADDRESS(Данные!$A28,4,1,1,"Данные"),1)</f>
        <v>45644.4375</v>
      </c>
      <c r="B36" s="95">
        <f ca="1">ROUND(INDIRECT(ADDRESS(Данные!$A28,B$1,1,1,"Данные"),1),2)</f>
        <v>13159.690000000001</v>
      </c>
      <c r="C36" s="96">
        <f ca="1">ROUND(INDIRECT(ADDRESS(Данные!$A28,C$1,1,1,"Данные"),1),2)</f>
        <v>5532.1900000000005</v>
      </c>
      <c r="D36" s="97">
        <f ca="1">(B36-B35)*D$10</f>
        <v>400.00000000145519</v>
      </c>
      <c r="E36" s="106">
        <f ca="1">(C36-C35)*D$10</f>
        <v>80.00000000174623</v>
      </c>
      <c r="F36" s="109">
        <f ca="1">ROUND(INDIRECT(ADDRESS(Данные!$A28,F$1,1,1,"Данные"),1),2)</f>
        <v>43200.080000000002</v>
      </c>
      <c r="G36" s="96">
        <f ca="1">ROUND(INDIRECT(ADDRESS(Данные!$A28,G$1,1,1,"Данные"),1),2)</f>
        <v>9388.6000000000004</v>
      </c>
      <c r="H36" s="97">
        <f ca="1">(F36-F35)*H$10</f>
        <v>679.99999999301508</v>
      </c>
      <c r="I36" s="102">
        <f ca="1">(G36-G35)*H$10</f>
        <v>80.00000000174623</v>
      </c>
      <c r="J36" s="95">
        <f ca="1">ROUND(INDIRECT(ADDRESS(Данные!$A28,J$1,1,1,"Данные"),1),2)</f>
        <v>17440.25</v>
      </c>
      <c r="K36" s="96">
        <f ca="1">ROUND(INDIRECT(ADDRESS(Данные!$A28,K$1,1,1,"Данные"),1),2)</f>
        <v>4134.6199999999999</v>
      </c>
      <c r="L36" s="104">
        <f ca="1">(J36-J35)*L$10</f>
        <v>479.99999999592546</v>
      </c>
      <c r="M36" s="105">
        <f ca="1">(K36-K35)*L$10</f>
        <v>40.000000000873115</v>
      </c>
      <c r="N36" s="95">
        <f ca="1">ROUND(INDIRECT(ADDRESS(Данные!$A28,N$1,1,1,"Данные"),1),2)</f>
        <v>7472.0799999999999</v>
      </c>
      <c r="O36" s="96">
        <f ca="1">ROUND(INDIRECT(ADDRESS(Данные!$A28,O$1,1,1,"Данные"),1),2)</f>
        <v>1301.9000000000001</v>
      </c>
      <c r="P36" s="104">
        <f ca="1">(N36-N35)*P$10</f>
        <v>399.99999999781721</v>
      </c>
      <c r="Q36" s="106">
        <f ca="1">(O36-O35)*P$10</f>
        <v>0</v>
      </c>
      <c r="R36" s="99">
        <f ca="1">ROUND(INDIRECT(ADDRESS(Данные!$A28,R$1,1,1,"Данные"),1),2)</f>
        <v>8360.4099999999999</v>
      </c>
      <c r="S36" s="100">
        <f ca="1">ROUND(INDIRECT(ADDRESS(Данные!$A28,S$1,1,1,"Данные"),1),2)</f>
        <v>3887.1800000000003</v>
      </c>
      <c r="T36" s="104">
        <f ca="1">(R36-R35)*T$10</f>
        <v>839.99999999650754</v>
      </c>
      <c r="U36" s="107">
        <f ca="1">(S36-S35)*T$10</f>
        <v>280.00000000065484</v>
      </c>
      <c r="V36" s="103">
        <f ca="1">ROUND(INDIRECT(ADDRESS(Данные!$A28,V$1,1,1,"Данные"),1),2)</f>
        <v>3414.2600000000002</v>
      </c>
      <c r="W36" s="100">
        <f ca="1">ROUND(INDIRECT(ADDRESS(Данные!$A28,W$1,1,1,"Данные"),1),2)</f>
        <v>1350.7</v>
      </c>
      <c r="X36" s="104">
        <f ca="1">(V36-V35)*X$10</f>
        <v>79.99999999992724</v>
      </c>
      <c r="Y36" s="105">
        <f ca="1">(W36-W35)*X$10</f>
        <v>0</v>
      </c>
      <c r="Z36" s="108">
        <f ca="1">INDIRECT(ADDRESS(Данные!$A28,4,1,1,"Данные"),1)</f>
        <v>45644.4375</v>
      </c>
      <c r="AA36" s="95">
        <f ca="1">ROUND(INDIRECT(ADDRESS(Данные!$A28,AA$1,1,1,"Данные"),1),2)</f>
        <v>16346.58</v>
      </c>
      <c r="AB36" s="96">
        <f ca="1">ROUND(INDIRECT(ADDRESS(Данные!$A28,AB$1,1,1,"Данные"),1),2)</f>
        <v>3268.54</v>
      </c>
      <c r="AC36" s="101">
        <f ca="1">(AA36-AA35)*AC$10</f>
        <v>799.99999999563443</v>
      </c>
      <c r="AD36" s="98">
        <f ca="1">(AB36-AB35)*AC$10</f>
        <v>79.99999999992724</v>
      </c>
      <c r="AE36" s="109">
        <f ca="1">ROUND(INDIRECT(ADDRESS(Данные!$A28,AE$1,1,1,"Данные"),1),2)</f>
        <v>15351.66</v>
      </c>
      <c r="AF36" s="96">
        <f ca="1">ROUND(INDIRECT(ADDRESS(Данные!$A28,AF$1,1,1,"Данные"),1),2)</f>
        <v>5214.6000000000004</v>
      </c>
      <c r="AG36" s="104">
        <f ca="1">(AE36-AE35)*AG$10</f>
        <v>479.99999999956344</v>
      </c>
      <c r="AH36" s="102">
        <f ca="1">(AF36-AF35)*AG$10</f>
        <v>180.00000000392902</v>
      </c>
      <c r="AI36" s="95">
        <f ca="1">ROUND(INDIRECT(ADDRESS(Данные!$A28,AI$1,1,1,"Данные"),1),2)</f>
        <v>3341.9300000000003</v>
      </c>
      <c r="AJ36" s="96">
        <f ca="1">ROUND(INDIRECT(ADDRESS(Данные!$A28,AJ$1,1,1,"Данные"),1),2)</f>
        <v>722.75999999999999</v>
      </c>
      <c r="AK36" s="101">
        <f ca="1">(AI36-AI35)*AK$10</f>
        <v>640.00000000123691</v>
      </c>
      <c r="AL36" s="98">
        <f ca="1">(AJ36-AJ35)*AK$10</f>
        <v>79.99999999992724</v>
      </c>
      <c r="AM36" s="109">
        <f ca="1">ROUND(INDIRECT(ADDRESS(Данные!$A28,AM$1,1,1,"Данные"),1),2)</f>
        <v>21128.439999999999</v>
      </c>
      <c r="AN36" s="96">
        <f ca="1">ROUND(INDIRECT(ADDRESS(Данные!$A28,AN$1,1,1,"Данные"),1),2)</f>
        <v>8205.9099999999999</v>
      </c>
      <c r="AO36" s="101">
        <f ca="1">(AM36-AM35)*AO$10</f>
        <v>519.99999998952262</v>
      </c>
      <c r="AP36" s="110">
        <f ca="1">(AN36-AN35)*AO$10</f>
        <v>80.00000000174623</v>
      </c>
      <c r="AQ36" s="95">
        <f ca="1">ROUND(INDIRECT(ADDRESS(Данные!$A28,AQ$1,1,1,"Данные"),1),2)</f>
        <v>16815.080000000002</v>
      </c>
      <c r="AR36" s="96">
        <f ca="1">ROUND(INDIRECT(ADDRESS(Данные!$A28,AR$1,1,1,"Данные"),1),2)</f>
        <v>4343.6199999999999</v>
      </c>
      <c r="AS36" s="101">
        <f ca="1">(AQ36-AQ35)*AS$10</f>
        <v>540.00000000087311</v>
      </c>
      <c r="AT36" s="98">
        <f ca="1">(AR36-AR35)*AS$10</f>
        <v>119.99999999716238</v>
      </c>
      <c r="AU36" s="109">
        <f ca="1">ROUND(INDIRECT(ADDRESS(Данные!$A28,AU$1,1,1,"Данные"),1),2)</f>
        <v>3413.4900000000002</v>
      </c>
      <c r="AV36" s="96">
        <f ca="1">ROUND(INDIRECT(ADDRESS(Данные!$A28,AV$1,1,1,"Данные"),1),2)</f>
        <v>1400.2</v>
      </c>
      <c r="AW36" s="101">
        <f ca="1">(AU36-AU35)*AW$10</f>
        <v>35.999999999967258</v>
      </c>
      <c r="AX36" s="110">
        <f ca="1">(AV36-AV35)*AW$10</f>
        <v>0</v>
      </c>
      <c r="AY36" s="111">
        <f ca="1">INDIRECT(ADDRESS(Данные!$A28,4,1,1,"Данные"),1)</f>
        <v>45644.4375</v>
      </c>
      <c r="AZ36" s="109">
        <f ca="1">ROUND(INDIRECT(ADDRESS(Данные!$A28,AZ$1,1,1,"Данные"),1),2)</f>
        <v>4329.6700000000001</v>
      </c>
      <c r="BA36" s="96">
        <f ca="1">ROUND(INDIRECT(ADDRESS(Данные!$A28,BA$1,1,1,"Данные"),1),2)</f>
        <v>0</v>
      </c>
      <c r="BB36" s="101">
        <f ca="1">(AZ36-AZ35)*BB$10</f>
        <v>56.999999999879947</v>
      </c>
      <c r="BC36" s="110">
        <f ca="1">(BA36-BA35)*BB$10</f>
        <v>0</v>
      </c>
      <c r="BD36" s="95">
        <f ca="1">ROUND(INDIRECT(ADDRESS(Данные!$A28,BD$1,1,1,"Данные"),1),2)</f>
        <v>7662.3900000000003</v>
      </c>
      <c r="BE36" s="96">
        <f ca="1">ROUND(INDIRECT(ADDRESS(Данные!$A28,BE$1,1,1,"Данные"),1),2)</f>
        <v>5129.8100000000004</v>
      </c>
      <c r="BF36" s="101">
        <f ca="1">(BD36-BD35)*BF$10</f>
        <v>17.999999999847205</v>
      </c>
      <c r="BG36" s="110">
        <f ca="1">(BE36-BE35)*BF$10</f>
        <v>6.0000000001309672</v>
      </c>
      <c r="BH36" s="103">
        <f ca="1">ROUND(INDIRECT(ADDRESS(Данные!$A28,BH$1,1,1,"Данные"),1),2)</f>
        <v>92.75</v>
      </c>
      <c r="BI36" s="100">
        <f ca="1">ROUND(INDIRECT(ADDRESS(Данные!$A28,BI$1,1,1,"Данные"),1),2)</f>
        <v>53.800000000000004</v>
      </c>
      <c r="BJ36" s="101">
        <f ca="1">(BH36-BH35)*BJ$10</f>
        <v>0</v>
      </c>
      <c r="BK36" s="110">
        <f ca="1">(BI36-BI35)*BJ$10</f>
        <v>0</v>
      </c>
      <c r="BL36" s="103">
        <f ca="1">ROUND(INDIRECT(ADDRESS(Данные!$A28,BL$1,1,1,"Данные"),1),2)</f>
        <v>1400.2</v>
      </c>
      <c r="BM36" s="100">
        <f ca="1">ROUND(INDIRECT(ADDRESS(Данные!$A28,BM$1,1,1,"Данные"),1),2)</f>
        <v>1400.2</v>
      </c>
      <c r="BN36" s="101">
        <f ca="1">(BL36-BL35)*BN$10</f>
        <v>0</v>
      </c>
      <c r="BO36" s="98">
        <f ca="1">(BM36-BM35)*BN$10</f>
        <v>0</v>
      </c>
      <c r="BP36" s="99">
        <f ca="1">ROUND(INDIRECT(ADDRESS(Данные!$A28,BP$1,1,1,"Данные"),1),2)</f>
        <v>7636.0299999999997</v>
      </c>
      <c r="BQ36" s="100">
        <f ca="1">ROUND(INDIRECT(ADDRESS(Данные!$A28,BQ$1,1,1,"Данные"),1),2)</f>
        <v>2355.3899999999999</v>
      </c>
      <c r="BR36" s="101">
        <f ca="1">(BP36-BP35)*BR$10</f>
        <v>0</v>
      </c>
      <c r="BS36" s="98">
        <f ca="1">(BQ36-BQ35)*BR$10</f>
        <v>0</v>
      </c>
      <c r="BT36" s="95">
        <f ca="1">ROUND(INDIRECT(ADDRESS(Данные!$A28,BT$1,1,1,"Данные"),1),2)</f>
        <v>107.63</v>
      </c>
      <c r="BU36" s="100">
        <f ca="1">ROUND(INDIRECT(ADDRESS(Данные!$A28,BU$1,1,1,"Данные"),1),2)</f>
        <v>6.96</v>
      </c>
      <c r="BV36" s="104">
        <f ca="1">(BT36-BT35)*BV$10</f>
        <v>0</v>
      </c>
      <c r="BW36" s="106">
        <f ca="1">(BU36-BU35)*BV$10</f>
        <v>0</v>
      </c>
      <c r="BX36" s="112">
        <f t="shared" ca="1" si="0"/>
        <v>45644.4375</v>
      </c>
      <c r="BY36" s="113">
        <f t="shared" ca="1" si="1"/>
        <v>5970.9999999711727</v>
      </c>
      <c r="BZ36" s="114">
        <f t="shared" ca="1" si="2"/>
        <v>1026.0000000078435</v>
      </c>
    </row>
    <row r="37" s="1" customFormat="1">
      <c r="A37" s="94">
        <f ca="1">INDIRECT(ADDRESS(Данные!$A29,4,1,1,"Данные"),1)</f>
        <v>45644.458333333336</v>
      </c>
      <c r="B37" s="95">
        <f ca="1">ROUND(INDIRECT(ADDRESS(Данные!$A29,B$1,1,1,"Данные"),1),2)</f>
        <v>13159.780000000001</v>
      </c>
      <c r="C37" s="96">
        <f ca="1">ROUND(INDIRECT(ADDRESS(Данные!$A29,C$1,1,1,"Данные"),1),2)</f>
        <v>5532.21</v>
      </c>
      <c r="D37" s="97">
        <f ca="1">(B37-B35)*D$10</f>
        <v>760.00000000203727</v>
      </c>
      <c r="E37" s="105">
        <f ca="1">(C37-C35)*D$10</f>
        <v>159.99999999985448</v>
      </c>
      <c r="F37" s="109">
        <f ca="1">ROUND(INDIRECT(ADDRESS(Данные!$A29,F$1,1,1,"Данные"),1),2)</f>
        <v>43200.260000000002</v>
      </c>
      <c r="G37" s="96">
        <f ca="1">ROUND(INDIRECT(ADDRESS(Данные!$A29,G$1,1,1,"Данные"),1),2)</f>
        <v>9388.6100000000006</v>
      </c>
      <c r="H37" s="97">
        <f ca="1">(F37-F35)*H$10</f>
        <v>1399.9999999941792</v>
      </c>
      <c r="I37" s="102">
        <f ca="1">(G37-G35)*H$10</f>
        <v>120.00000000261934</v>
      </c>
      <c r="J37" s="95">
        <f ca="1">ROUND(INDIRECT(ADDRESS(Данные!$A29,J$1,1,1,"Данные"),1),2)</f>
        <v>17440.360000000001</v>
      </c>
      <c r="K37" s="96">
        <f ca="1">ROUND(INDIRECT(ADDRESS(Данные!$A29,K$1,1,1,"Данные"),1),2)</f>
        <v>4134.6300000000001</v>
      </c>
      <c r="L37" s="104">
        <f ca="1">(J37-J35)*L$10</f>
        <v>919.99999999825377</v>
      </c>
      <c r="M37" s="105">
        <f ca="1">(K37-K35)*L$10</f>
        <v>80.00000000174623</v>
      </c>
      <c r="N37" s="95">
        <f ca="1">ROUND(INDIRECT(ADDRESS(Данные!$A29,N$1,1,1,"Данные"),1),2)</f>
        <v>7472.1800000000003</v>
      </c>
      <c r="O37" s="96">
        <f ca="1">ROUND(INDIRECT(ADDRESS(Данные!$A29,O$1,1,1,"Данные"),1),2)</f>
        <v>1301.9100000000001</v>
      </c>
      <c r="P37" s="104">
        <f ca="1">(N37-N35)*P$10</f>
        <v>799.9999999992724</v>
      </c>
      <c r="Q37" s="106">
        <f ca="1">(O37-O35)*P$10</f>
        <v>39.99999999996362</v>
      </c>
      <c r="R37" s="99">
        <f ca="1">ROUND(INDIRECT(ADDRESS(Данные!$A29,R$1,1,1,"Данные"),1),2)</f>
        <v>8360.6399999999994</v>
      </c>
      <c r="S37" s="100">
        <f ca="1">ROUND(INDIRECT(ADDRESS(Данные!$A29,S$1,1,1,"Данные"),1),2)</f>
        <v>3887.2600000000002</v>
      </c>
      <c r="T37" s="104">
        <f ca="1">(R37-R35)*T$10</f>
        <v>1759.9999999947613</v>
      </c>
      <c r="U37" s="107">
        <f ca="1">(S37-S35)*T$10</f>
        <v>600.0000000003638</v>
      </c>
      <c r="V37" s="103">
        <f ca="1">ROUND(INDIRECT(ADDRESS(Данные!$A29,V$1,1,1,"Данные"),1),2)</f>
        <v>3414.27</v>
      </c>
      <c r="W37" s="100">
        <f ca="1">ROUND(INDIRECT(ADDRESS(Данные!$A29,W$1,1,1,"Данные"),1),2)</f>
        <v>1350.71</v>
      </c>
      <c r="X37" s="104">
        <f ca="1">(V37-V35)*X$10</f>
        <v>119.99999999898137</v>
      </c>
      <c r="Y37" s="105">
        <f ca="1">(W37-W35)*X$10</f>
        <v>39.99999999996362</v>
      </c>
      <c r="Z37" s="108">
        <f ca="1">INDIRECT(ADDRESS(Данные!$A29,4,1,1,"Данные"),1)</f>
        <v>45644.458333333336</v>
      </c>
      <c r="AA37" s="95">
        <f ca="1">ROUND(INDIRECT(ADDRESS(Данные!$A29,AA$1,1,1,"Данные"),1),2)</f>
        <v>16346.780000000001</v>
      </c>
      <c r="AB37" s="96">
        <f ca="1">ROUND(INDIRECT(ADDRESS(Данные!$A29,AB$1,1,1,"Данные"),1),2)</f>
        <v>3268.5599999999999</v>
      </c>
      <c r="AC37" s="101">
        <f ca="1">(AA37-AA35)*AC$10</f>
        <v>1599.9999999985448</v>
      </c>
      <c r="AD37" s="98">
        <f ca="1">(AB37-AB35)*AC$10</f>
        <v>159.99999999985448</v>
      </c>
      <c r="AE37" s="109">
        <f ca="1">ROUND(INDIRECT(ADDRESS(Данные!$A29,AE$1,1,1,"Данные"),1),2)</f>
        <v>15351.75</v>
      </c>
      <c r="AF37" s="96">
        <f ca="1">ROUND(INDIRECT(ADDRESS(Данные!$A29,AF$1,1,1,"Данные"),1),2)</f>
        <v>5214.6300000000001</v>
      </c>
      <c r="AG37" s="104">
        <f ca="1">(AE37-AE35)*AG$10</f>
        <v>1020.0000000004366</v>
      </c>
      <c r="AH37" s="102">
        <f ca="1">(AF37-AF35)*AG$10</f>
        <v>360.00000000240107</v>
      </c>
      <c r="AI37" s="95">
        <f ca="1">ROUND(INDIRECT(ADDRESS(Данные!$A29,AI$1,1,1,"Данные"),1),2)</f>
        <v>3342.0799999999999</v>
      </c>
      <c r="AJ37" s="96">
        <f ca="1">ROUND(INDIRECT(ADDRESS(Данные!$A29,AJ$1,1,1,"Данные"),1),2)</f>
        <v>722.76999999999998</v>
      </c>
      <c r="AK37" s="101">
        <f ca="1">(AI37-AI35)*AK$10</f>
        <v>1239.9999999997817</v>
      </c>
      <c r="AL37" s="98">
        <f ca="1">(AJ37-AJ35)*AK$10</f>
        <v>119.99999999989086</v>
      </c>
      <c r="AM37" s="109">
        <f ca="1">ROUND(INDIRECT(ADDRESS(Данные!$A29,AM$1,1,1,"Данные"),1),2)</f>
        <v>21128.560000000001</v>
      </c>
      <c r="AN37" s="96">
        <f ca="1">ROUND(INDIRECT(ADDRESS(Данные!$A29,AN$1,1,1,"Данные"),1),2)</f>
        <v>8205.9300000000003</v>
      </c>
      <c r="AO37" s="101">
        <f ca="1">(AM37-AM35)*AO$10</f>
        <v>1000</v>
      </c>
      <c r="AP37" s="110">
        <f ca="1">(AN37-AN35)*AO$10</f>
        <v>160.00000000349246</v>
      </c>
      <c r="AQ37" s="95">
        <f ca="1">ROUND(INDIRECT(ADDRESS(Данные!$A29,AQ$1,1,1,"Данные"),1),2)</f>
        <v>16815.18</v>
      </c>
      <c r="AR37" s="96">
        <f ca="1">ROUND(INDIRECT(ADDRESS(Данные!$A29,AR$1,1,1,"Данные"),1),2)</f>
        <v>4343.6300000000001</v>
      </c>
      <c r="AS37" s="101">
        <f ca="1">(AQ37-AQ35)*AS$10</f>
        <v>1139.999999992142</v>
      </c>
      <c r="AT37" s="98">
        <f ca="1">(AR37-AR35)*AS$10</f>
        <v>179.99999999847205</v>
      </c>
      <c r="AU37" s="109">
        <f ca="1">ROUND(INDIRECT(ADDRESS(Данные!$A29,AU$1,1,1,"Данные"),1),2)</f>
        <v>3413.5500000000002</v>
      </c>
      <c r="AV37" s="96">
        <f ca="1">ROUND(INDIRECT(ADDRESS(Данные!$A29,AV$1,1,1,"Данные"),1),2)</f>
        <v>1400.21</v>
      </c>
      <c r="AW37" s="101">
        <f ca="1">(AU37-AU35)*AW$10</f>
        <v>71.999999999934516</v>
      </c>
      <c r="AX37" s="110">
        <f ca="1">(AV37-AV35)*AW$10</f>
        <v>5.999999999994543</v>
      </c>
      <c r="AY37" s="111">
        <f ca="1">INDIRECT(ADDRESS(Данные!$A29,4,1,1,"Данные"),1)</f>
        <v>45644.458333333336</v>
      </c>
      <c r="AZ37" s="109">
        <f ca="1">ROUND(INDIRECT(ADDRESS(Данные!$A29,AZ$1,1,1,"Данные"),1),2)</f>
        <v>4329.8599999999997</v>
      </c>
      <c r="BA37" s="96">
        <f ca="1">ROUND(INDIRECT(ADDRESS(Данные!$A29,BA$1,1,1,"Данные"),1),2)</f>
        <v>0</v>
      </c>
      <c r="BB37" s="101">
        <f ca="1">(AZ37-AZ35)*BB$10</f>
        <v>113.99999999975989</v>
      </c>
      <c r="BC37" s="110">
        <f ca="1">(BA37-BA35)*BB$10</f>
        <v>0</v>
      </c>
      <c r="BD37" s="95">
        <f ca="1">ROUND(INDIRECT(ADDRESS(Данные!$A29,BD$1,1,1,"Данные"),1),2)</f>
        <v>7662.4200000000001</v>
      </c>
      <c r="BE37" s="96">
        <f ca="1">ROUND(INDIRECT(ADDRESS(Данные!$A29,BE$1,1,1,"Данные"),1),2)</f>
        <v>5129.8100000000004</v>
      </c>
      <c r="BF37" s="101">
        <f ca="1">(BD37-BD35)*BF$10</f>
        <v>35.99999999969441</v>
      </c>
      <c r="BG37" s="110">
        <f ca="1">(BE37-BE35)*BF$10</f>
        <v>6.0000000001309672</v>
      </c>
      <c r="BH37" s="103">
        <f ca="1">ROUND(INDIRECT(ADDRESS(Данные!$A29,BH$1,1,1,"Данные"),1),2)</f>
        <v>92.75</v>
      </c>
      <c r="BI37" s="100">
        <f ca="1">ROUND(INDIRECT(ADDRESS(Данные!$A29,BI$1,1,1,"Данные"),1),2)</f>
        <v>53.800000000000004</v>
      </c>
      <c r="BJ37" s="101">
        <f ca="1">(BH37-BH35)*BJ$10</f>
        <v>0</v>
      </c>
      <c r="BK37" s="110">
        <f ca="1">(BI37-BI35)*BJ$10</f>
        <v>0</v>
      </c>
      <c r="BL37" s="103">
        <f ca="1">ROUND(INDIRECT(ADDRESS(Данные!$A29,BL$1,1,1,"Данные"),1),2)</f>
        <v>1400.21</v>
      </c>
      <c r="BM37" s="100">
        <f ca="1">ROUND(INDIRECT(ADDRESS(Данные!$A29,BM$1,1,1,"Данные"),1),2)</f>
        <v>1400.21</v>
      </c>
      <c r="BN37" s="101">
        <f ca="1">(BL37-BL35)*BN$10</f>
        <v>5.999999999994543</v>
      </c>
      <c r="BO37" s="98">
        <f ca="1">(BM37-BM35)*BN$10</f>
        <v>5.999999999994543</v>
      </c>
      <c r="BP37" s="99">
        <f ca="1">ROUND(INDIRECT(ADDRESS(Данные!$A29,BP$1,1,1,"Данные"),1),2)</f>
        <v>7636.0299999999997</v>
      </c>
      <c r="BQ37" s="100">
        <f ca="1">ROUND(INDIRECT(ADDRESS(Данные!$A29,BQ$1,1,1,"Данные"),1),2)</f>
        <v>2355.3899999999999</v>
      </c>
      <c r="BR37" s="101">
        <f ca="1">(BP37-BP35)*BR$10</f>
        <v>0</v>
      </c>
      <c r="BS37" s="98">
        <f ca="1">(BQ37-BQ35)*BR$10</f>
        <v>0</v>
      </c>
      <c r="BT37" s="95">
        <f ca="1">ROUND(INDIRECT(ADDRESS(Данные!$A29,BT$1,1,1,"Данные"),1),2)</f>
        <v>107.63</v>
      </c>
      <c r="BU37" s="100">
        <f ca="1">ROUND(INDIRECT(ADDRESS(Данные!$A29,BU$1,1,1,"Данные"),1),2)</f>
        <v>6.96</v>
      </c>
      <c r="BV37" s="104">
        <f ca="1">(BT37-BT35)*BV$10</f>
        <v>0</v>
      </c>
      <c r="BW37" s="106">
        <f ca="1">(BU37-BU35)*BV$10</f>
        <v>0</v>
      </c>
      <c r="BX37" s="112">
        <f t="shared" ca="1" si="0"/>
        <v>45644.458333333336</v>
      </c>
      <c r="BY37" s="113">
        <f t="shared" ca="1" si="1"/>
        <v>11987.999999977774</v>
      </c>
      <c r="BZ37" s="114">
        <f t="shared" ca="1" si="2"/>
        <v>2038.0000000087421</v>
      </c>
    </row>
    <row r="38" s="1" customFormat="1">
      <c r="A38" s="94">
        <f ca="1">INDIRECT(ADDRESS(Данные!$A30,4,1,1,"Данные"),1)</f>
        <v>45644.479166666664</v>
      </c>
      <c r="B38" s="95">
        <f ca="1">ROUND(INDIRECT(ADDRESS(Данные!$A30,B$1,1,1,"Данные"),1),2)</f>
        <v>13159.870000000001</v>
      </c>
      <c r="C38" s="96">
        <f ca="1">ROUND(INDIRECT(ADDRESS(Данные!$A30,C$1,1,1,"Данные"),1),2)</f>
        <v>5532.2300000000005</v>
      </c>
      <c r="D38" s="97">
        <f ca="1">(B38-B37)*D$10</f>
        <v>360.00000000058208</v>
      </c>
      <c r="E38" s="106">
        <f ca="1">(C38-C37)*D$10</f>
        <v>80.00000000174623</v>
      </c>
      <c r="F38" s="109">
        <f ca="1">ROUND(INDIRECT(ADDRESS(Данные!$A30,F$1,1,1,"Данные"),1),2)</f>
        <v>43200.43</v>
      </c>
      <c r="G38" s="96">
        <f ca="1">ROUND(INDIRECT(ADDRESS(Данные!$A30,G$1,1,1,"Данные"),1),2)</f>
        <v>9388.630000000001</v>
      </c>
      <c r="H38" s="97">
        <f ca="1">(F38-F37)*H$10</f>
        <v>679.99999999301508</v>
      </c>
      <c r="I38" s="102">
        <f ca="1">(G38-G37)*H$10</f>
        <v>80.00000000174623</v>
      </c>
      <c r="J38" s="95">
        <f ca="1">ROUND(INDIRECT(ADDRESS(Данные!$A30,J$1,1,1,"Данные"),1),2)</f>
        <v>17440.48</v>
      </c>
      <c r="K38" s="96">
        <f ca="1">ROUND(INDIRECT(ADDRESS(Данные!$A30,K$1,1,1,"Данные"),1),2)</f>
        <v>4134.6400000000003</v>
      </c>
      <c r="L38" s="104">
        <f ca="1">(J38-J37)*L$10</f>
        <v>479.99999999592546</v>
      </c>
      <c r="M38" s="105">
        <f ca="1">(K38-K37)*L$10</f>
        <v>40.000000000873115</v>
      </c>
      <c r="N38" s="95">
        <f ca="1">ROUND(INDIRECT(ADDRESS(Данные!$A30,N$1,1,1,"Данные"),1),2)</f>
        <v>7472.2799999999997</v>
      </c>
      <c r="O38" s="96">
        <f ca="1">ROUND(INDIRECT(ADDRESS(Данные!$A30,O$1,1,1,"Данные"),1),2)</f>
        <v>1301.9100000000001</v>
      </c>
      <c r="P38" s="104">
        <f ca="1">(N38-N37)*P$10</f>
        <v>399.99999999781721</v>
      </c>
      <c r="Q38" s="106">
        <f ca="1">(O38-O37)*P$10</f>
        <v>0</v>
      </c>
      <c r="R38" s="99">
        <f ca="1">ROUND(INDIRECT(ADDRESS(Данные!$A30,R$1,1,1,"Данные"),1),2)</f>
        <v>8360.8700000000008</v>
      </c>
      <c r="S38" s="100">
        <f ca="1">ROUND(INDIRECT(ADDRESS(Данные!$A30,S$1,1,1,"Данные"),1),2)</f>
        <v>3887.3400000000001</v>
      </c>
      <c r="T38" s="104">
        <f ca="1">(R38-R37)*T$10</f>
        <v>920.00000000552973</v>
      </c>
      <c r="U38" s="107">
        <f ca="1">(S38-S37)*T$10</f>
        <v>319.99999999970896</v>
      </c>
      <c r="V38" s="103">
        <f ca="1">ROUND(INDIRECT(ADDRESS(Данные!$A30,V$1,1,1,"Данные"),1),2)</f>
        <v>3414.29</v>
      </c>
      <c r="W38" s="100">
        <f ca="1">ROUND(INDIRECT(ADDRESS(Данные!$A30,W$1,1,1,"Данные"),1),2)</f>
        <v>1350.71</v>
      </c>
      <c r="X38" s="104">
        <f ca="1">(V38-V37)*X$10</f>
        <v>79.99999999992724</v>
      </c>
      <c r="Y38" s="105">
        <f ca="1">(W38-W37)*X$10</f>
        <v>0</v>
      </c>
      <c r="Z38" s="108">
        <f ca="1">INDIRECT(ADDRESS(Данные!$A30,4,1,1,"Данные"),1)</f>
        <v>45644.479166666664</v>
      </c>
      <c r="AA38" s="95">
        <f ca="1">ROUND(INDIRECT(ADDRESS(Данные!$A30,AA$1,1,1,"Данные"),1),2)</f>
        <v>16346.970000000001</v>
      </c>
      <c r="AB38" s="96">
        <f ca="1">ROUND(INDIRECT(ADDRESS(Данные!$A30,AB$1,1,1,"Данные"),1),2)</f>
        <v>3268.5799999999999</v>
      </c>
      <c r="AC38" s="101">
        <f ca="1">(AA38-AA37)*AC$10</f>
        <v>760.00000000203727</v>
      </c>
      <c r="AD38" s="98">
        <f ca="1">(AB38-AB37)*AC$10</f>
        <v>79.99999999992724</v>
      </c>
      <c r="AE38" s="109">
        <f ca="1">ROUND(INDIRECT(ADDRESS(Данные!$A30,AE$1,1,1,"Данные"),1),2)</f>
        <v>15351.84</v>
      </c>
      <c r="AF38" s="96">
        <f ca="1">ROUND(INDIRECT(ADDRESS(Данные!$A30,AF$1,1,1,"Данные"),1),2)</f>
        <v>5214.6599999999999</v>
      </c>
      <c r="AG38" s="104">
        <f ca="1">(AE38-AE37)*AG$10</f>
        <v>540.00000000087311</v>
      </c>
      <c r="AH38" s="102">
        <f ca="1">(AF38-AF37)*AG$10</f>
        <v>179.99999999847205</v>
      </c>
      <c r="AI38" s="95">
        <f ca="1">ROUND(INDIRECT(ADDRESS(Данные!$A30,AI$1,1,1,"Данные"),1),2)</f>
        <v>3342.2200000000003</v>
      </c>
      <c r="AJ38" s="96">
        <f ca="1">ROUND(INDIRECT(ADDRESS(Данные!$A30,AJ$1,1,1,"Данные"),1),2)</f>
        <v>722.78999999999996</v>
      </c>
      <c r="AK38" s="101">
        <f ca="1">(AI38-AI37)*AK$10</f>
        <v>560.00000000130967</v>
      </c>
      <c r="AL38" s="98">
        <f ca="1">(AJ38-AJ37)*AK$10</f>
        <v>79.99999999992724</v>
      </c>
      <c r="AM38" s="109">
        <f ca="1">ROUND(INDIRECT(ADDRESS(Данные!$A30,AM$1,1,1,"Данные"),1),2)</f>
        <v>21128.68</v>
      </c>
      <c r="AN38" s="96">
        <f ca="1">ROUND(INDIRECT(ADDRESS(Данные!$A30,AN$1,1,1,"Данные"),1),2)</f>
        <v>8205.9400000000005</v>
      </c>
      <c r="AO38" s="101">
        <f ca="1">(AM38-AM37)*AO$10</f>
        <v>479.99999999592546</v>
      </c>
      <c r="AP38" s="110">
        <f ca="1">(AN38-AN37)*AO$10</f>
        <v>40.000000000873115</v>
      </c>
      <c r="AQ38" s="95">
        <f ca="1">ROUND(INDIRECT(ADDRESS(Данные!$A30,AQ$1,1,1,"Данные"),1),2)</f>
        <v>16815.279999999999</v>
      </c>
      <c r="AR38" s="96">
        <f ca="1">ROUND(INDIRECT(ADDRESS(Данные!$A30,AR$1,1,1,"Данные"),1),2)</f>
        <v>4343.6499999999996</v>
      </c>
      <c r="AS38" s="101">
        <f ca="1">(AQ38-AQ37)*AS$10</f>
        <v>599.99999999126885</v>
      </c>
      <c r="AT38" s="98">
        <f ca="1">(AR38-AR37)*AS$10</f>
        <v>119.99999999716238</v>
      </c>
      <c r="AU38" s="109">
        <f ca="1">ROUND(INDIRECT(ADDRESS(Данные!$A30,AU$1,1,1,"Данные"),1),2)</f>
        <v>3413.6100000000001</v>
      </c>
      <c r="AV38" s="96">
        <f ca="1">ROUND(INDIRECT(ADDRESS(Данные!$A30,AV$1,1,1,"Данные"),1),2)</f>
        <v>1400.22</v>
      </c>
      <c r="AW38" s="101">
        <f ca="1">(AU38-AU37)*AW$10</f>
        <v>35.999999999967258</v>
      </c>
      <c r="AX38" s="110">
        <f ca="1">(AV38-AV37)*AW$10</f>
        <v>5.999999999994543</v>
      </c>
      <c r="AY38" s="111">
        <f ca="1">INDIRECT(ADDRESS(Данные!$A30,4,1,1,"Данные"),1)</f>
        <v>45644.479166666664</v>
      </c>
      <c r="AZ38" s="109">
        <f ca="1">ROUND(INDIRECT(ADDRESS(Данные!$A30,AZ$1,1,1,"Данные"),1),2)</f>
        <v>4330.04</v>
      </c>
      <c r="BA38" s="96">
        <f ca="1">ROUND(INDIRECT(ADDRESS(Данные!$A30,BA$1,1,1,"Данные"),1),2)</f>
        <v>0</v>
      </c>
      <c r="BB38" s="101">
        <f ca="1">(AZ38-AZ37)*BB$10</f>
        <v>54.000000000087311</v>
      </c>
      <c r="BC38" s="110">
        <f ca="1">(BA38-BA37)*BB$10</f>
        <v>0</v>
      </c>
      <c r="BD38" s="95">
        <f ca="1">ROUND(INDIRECT(ADDRESS(Данные!$A30,BD$1,1,1,"Данные"),1),2)</f>
        <v>7662.46</v>
      </c>
      <c r="BE38" s="96">
        <f ca="1">ROUND(INDIRECT(ADDRESS(Данные!$A30,BE$1,1,1,"Данные"),1),2)</f>
        <v>5129.8299999999999</v>
      </c>
      <c r="BF38" s="101">
        <f ca="1">(BD38-BD37)*BF$10</f>
        <v>23.999999999978172</v>
      </c>
      <c r="BG38" s="110">
        <f ca="1">(BE38-BE37)*BF$10</f>
        <v>11.999999999716238</v>
      </c>
      <c r="BH38" s="103">
        <f ca="1">ROUND(INDIRECT(ADDRESS(Данные!$A30,BH$1,1,1,"Данные"),1),2)</f>
        <v>92.75</v>
      </c>
      <c r="BI38" s="100">
        <f ca="1">ROUND(INDIRECT(ADDRESS(Данные!$A30,BI$1,1,1,"Данные"),1),2)</f>
        <v>53.800000000000004</v>
      </c>
      <c r="BJ38" s="101">
        <f ca="1">(BH38-BH37)*BJ$10</f>
        <v>0</v>
      </c>
      <c r="BK38" s="110">
        <f ca="1">(BI38-BI37)*BJ$10</f>
        <v>0</v>
      </c>
      <c r="BL38" s="103">
        <f ca="1">ROUND(INDIRECT(ADDRESS(Данные!$A30,BL$1,1,1,"Данные"),1),2)</f>
        <v>1400.22</v>
      </c>
      <c r="BM38" s="100">
        <f ca="1">ROUND(INDIRECT(ADDRESS(Данные!$A30,BM$1,1,1,"Данные"),1),2)</f>
        <v>1400.22</v>
      </c>
      <c r="BN38" s="101">
        <f ca="1">(BL38-BL37)*BN$10</f>
        <v>5.999999999994543</v>
      </c>
      <c r="BO38" s="98">
        <f ca="1">(BM38-BM37)*BN$10</f>
        <v>5.999999999994543</v>
      </c>
      <c r="BP38" s="99">
        <f ca="1">ROUND(INDIRECT(ADDRESS(Данные!$A30,BP$1,1,1,"Данные"),1),2)</f>
        <v>7636.0299999999997</v>
      </c>
      <c r="BQ38" s="100">
        <f ca="1">ROUND(INDIRECT(ADDRESS(Данные!$A30,BQ$1,1,1,"Данные"),1),2)</f>
        <v>2355.3899999999999</v>
      </c>
      <c r="BR38" s="101">
        <f ca="1">(BP38-BP37)*BR$10</f>
        <v>0</v>
      </c>
      <c r="BS38" s="98">
        <f ca="1">(BQ38-BQ37)*BR$10</f>
        <v>0</v>
      </c>
      <c r="BT38" s="95">
        <f ca="1">ROUND(INDIRECT(ADDRESS(Данные!$A30,BT$1,1,1,"Данные"),1),2)</f>
        <v>107.63</v>
      </c>
      <c r="BU38" s="100">
        <f ca="1">ROUND(INDIRECT(ADDRESS(Данные!$A30,BU$1,1,1,"Данные"),1),2)</f>
        <v>6.96</v>
      </c>
      <c r="BV38" s="104">
        <f ca="1">(BT38-BT37)*BV$10</f>
        <v>0</v>
      </c>
      <c r="BW38" s="106">
        <f ca="1">(BU38-BU37)*BV$10</f>
        <v>0</v>
      </c>
      <c r="BX38" s="112">
        <f t="shared" ca="1" si="0"/>
        <v>45644.479166666664</v>
      </c>
      <c r="BY38" s="113">
        <f t="shared" ca="1" si="1"/>
        <v>5979.9999999842385</v>
      </c>
      <c r="BZ38" s="114">
        <f t="shared" ca="1" si="2"/>
        <v>1044.0000000001419</v>
      </c>
    </row>
    <row r="39" s="1" customFormat="1">
      <c r="A39" s="94">
        <f ca="1">INDIRECT(ADDRESS(Данные!$A31,4,1,1,"Данные"),1)</f>
        <v>45644.5</v>
      </c>
      <c r="B39" s="95">
        <f ca="1">ROUND(INDIRECT(ADDRESS(Данные!$A31,B$1,1,1,"Данные"),1),2)</f>
        <v>13159.950000000001</v>
      </c>
      <c r="C39" s="96">
        <f ca="1">ROUND(INDIRECT(ADDRESS(Данные!$A31,C$1,1,1,"Данные"),1),2)</f>
        <v>5532.25</v>
      </c>
      <c r="D39" s="97">
        <f ca="1">(B39-B37)*D$10</f>
        <v>680.00000000029104</v>
      </c>
      <c r="E39" s="105">
        <f ca="1">(C39-C37)*D$10</f>
        <v>159.99999999985448</v>
      </c>
      <c r="F39" s="109">
        <f ca="1">ROUND(INDIRECT(ADDRESS(Данные!$A31,F$1,1,1,"Данные"),1),2)</f>
        <v>43200.599999999999</v>
      </c>
      <c r="G39" s="96">
        <f ca="1">ROUND(INDIRECT(ADDRESS(Данные!$A31,G$1,1,1,"Данные"),1),2)</f>
        <v>9388.6499999999996</v>
      </c>
      <c r="H39" s="97">
        <f ca="1">(F39-F37)*H$10</f>
        <v>1359.9999999860302</v>
      </c>
      <c r="I39" s="102">
        <f ca="1">(G39-G37)*H$10</f>
        <v>159.9999999962165</v>
      </c>
      <c r="J39" s="95">
        <f ca="1">ROUND(INDIRECT(ADDRESS(Данные!$A31,J$1,1,1,"Данные"),1),2)</f>
        <v>17440.59</v>
      </c>
      <c r="K39" s="96">
        <f ca="1">ROUND(INDIRECT(ADDRESS(Данные!$A31,K$1,1,1,"Данные"),1),2)</f>
        <v>4134.6599999999999</v>
      </c>
      <c r="L39" s="104">
        <f ca="1">(J39-J37)*L$10</f>
        <v>919.99999999825377</v>
      </c>
      <c r="M39" s="105">
        <f ca="1">(K39-K37)*L$10</f>
        <v>119.99999999898137</v>
      </c>
      <c r="N39" s="95">
        <f ca="1">ROUND(INDIRECT(ADDRESS(Данные!$A31,N$1,1,1,"Данные"),1),2)</f>
        <v>7472.3699999999999</v>
      </c>
      <c r="O39" s="96">
        <f ca="1">ROUND(INDIRECT(ADDRESS(Данные!$A31,O$1,1,1,"Данные"),1),2)</f>
        <v>1301.9200000000001</v>
      </c>
      <c r="P39" s="104">
        <f ca="1">(N39-N37)*P$10</f>
        <v>759.99999999839929</v>
      </c>
      <c r="Q39" s="106">
        <f ca="1">(O39-O37)*P$10</f>
        <v>39.99999999996362</v>
      </c>
      <c r="R39" s="99">
        <f ca="1">ROUND(INDIRECT(ADDRESS(Данные!$A31,R$1,1,1,"Данные"),1),2)</f>
        <v>8361.0699999999997</v>
      </c>
      <c r="S39" s="100">
        <f ca="1">ROUND(INDIRECT(ADDRESS(Данные!$A31,S$1,1,1,"Данные"),1),2)</f>
        <v>3887.4000000000001</v>
      </c>
      <c r="T39" s="104">
        <f ca="1">(R39-R37)*T$10</f>
        <v>1720.0000000011642</v>
      </c>
      <c r="U39" s="107">
        <f ca="1">(S39-S37)*T$10</f>
        <v>559.99999999949068</v>
      </c>
      <c r="V39" s="103">
        <f ca="1">ROUND(INDIRECT(ADDRESS(Данные!$A31,V$1,1,1,"Данные"),1),2)</f>
        <v>3414.3099999999999</v>
      </c>
      <c r="W39" s="100">
        <f ca="1">ROUND(INDIRECT(ADDRESS(Данные!$A31,W$1,1,1,"Данные"),1),2)</f>
        <v>1350.72</v>
      </c>
      <c r="X39" s="104">
        <f ca="1">(V39-V37)*X$10</f>
        <v>159.99999999985448</v>
      </c>
      <c r="Y39" s="105">
        <f ca="1">(W39-W37)*X$10</f>
        <v>39.99999999996362</v>
      </c>
      <c r="Z39" s="108">
        <f ca="1">INDIRECT(ADDRESS(Данные!$A31,4,1,1,"Данные"),1)</f>
        <v>45644.5</v>
      </c>
      <c r="AA39" s="95">
        <f ca="1">ROUND(INDIRECT(ADDRESS(Данные!$A31,AA$1,1,1,"Данные"),1),2)</f>
        <v>16347.17</v>
      </c>
      <c r="AB39" s="96">
        <f ca="1">ROUND(INDIRECT(ADDRESS(Данные!$A31,AB$1,1,1,"Данные"),1),2)</f>
        <v>3268.5999999999999</v>
      </c>
      <c r="AC39" s="101">
        <f ca="1">(AA39-AA37)*AC$10</f>
        <v>1559.9999999976717</v>
      </c>
      <c r="AD39" s="98">
        <f ca="1">(AB39-AB37)*AC$10</f>
        <v>159.99999999985448</v>
      </c>
      <c r="AE39" s="109">
        <f ca="1">ROUND(INDIRECT(ADDRESS(Данные!$A31,AE$1,1,1,"Данные"),1),2)</f>
        <v>15351.93</v>
      </c>
      <c r="AF39" s="96">
        <f ca="1">ROUND(INDIRECT(ADDRESS(Данные!$A31,AF$1,1,1,"Данные"),1),2)</f>
        <v>5214.6900000000005</v>
      </c>
      <c r="AG39" s="104">
        <f ca="1">(AE39-AE37)*AG$10</f>
        <v>1080.0000000017462</v>
      </c>
      <c r="AH39" s="102">
        <f ca="1">(AF39-AF37)*AG$10</f>
        <v>360.00000000240107</v>
      </c>
      <c r="AI39" s="95">
        <f ca="1">ROUND(INDIRECT(ADDRESS(Данные!$A31,AI$1,1,1,"Данные"),1),2)</f>
        <v>3342.3699999999999</v>
      </c>
      <c r="AJ39" s="96">
        <f ca="1">ROUND(INDIRECT(ADDRESS(Данные!$A31,AJ$1,1,1,"Данные"),1),2)</f>
        <v>722.80000000000007</v>
      </c>
      <c r="AK39" s="101">
        <f ca="1">(AI39-AI37)*AK$10</f>
        <v>1159.9999999998545</v>
      </c>
      <c r="AL39" s="98">
        <f ca="1">(AJ39-AJ37)*AK$10</f>
        <v>120.00000000034561</v>
      </c>
      <c r="AM39" s="109">
        <f ca="1">ROUND(INDIRECT(ADDRESS(Данные!$A31,AM$1,1,1,"Данные"),1),2)</f>
        <v>21128.799999999999</v>
      </c>
      <c r="AN39" s="96">
        <f ca="1">ROUND(INDIRECT(ADDRESS(Данные!$A31,AN$1,1,1,"Данные"),1),2)</f>
        <v>8205.9600000000009</v>
      </c>
      <c r="AO39" s="101">
        <f ca="1">(AM39-AM37)*AO$10</f>
        <v>959.99999999185093</v>
      </c>
      <c r="AP39" s="110">
        <f ca="1">(AN39-AN37)*AO$10</f>
        <v>120.00000000261934</v>
      </c>
      <c r="AQ39" s="95">
        <f ca="1">ROUND(INDIRECT(ADDRESS(Данные!$A31,AQ$1,1,1,"Данные"),1),2)</f>
        <v>16815.380000000001</v>
      </c>
      <c r="AR39" s="96">
        <f ca="1">ROUND(INDIRECT(ADDRESS(Данные!$A31,AR$1,1,1,"Данные"),1),2)</f>
        <v>4343.6700000000001</v>
      </c>
      <c r="AS39" s="101">
        <f ca="1">(AQ39-AQ37)*AS$10</f>
        <v>1200.0000000043656</v>
      </c>
      <c r="AT39" s="98">
        <f ca="1">(AR39-AR37)*AS$10</f>
        <v>239.99999999978172</v>
      </c>
      <c r="AU39" s="109">
        <f ca="1">ROUND(INDIRECT(ADDRESS(Данные!$A31,AU$1,1,1,"Данные"),1),2)</f>
        <v>3413.6599999999999</v>
      </c>
      <c r="AV39" s="96">
        <f ca="1">ROUND(INDIRECT(ADDRESS(Данные!$A31,AV$1,1,1,"Данные"),1),2)</f>
        <v>1400.22</v>
      </c>
      <c r="AW39" s="101">
        <f ca="1">(AU39-AU37)*AW$10</f>
        <v>65.999999999803549</v>
      </c>
      <c r="AX39" s="110">
        <f ca="1">(AV39-AV37)*AW$10</f>
        <v>5.999999999994543</v>
      </c>
      <c r="AY39" s="111">
        <f ca="1">INDIRECT(ADDRESS(Данные!$A31,4,1,1,"Данные"),1)</f>
        <v>45644.5</v>
      </c>
      <c r="AZ39" s="109">
        <f ca="1">ROUND(INDIRECT(ADDRESS(Данные!$A31,AZ$1,1,1,"Данные"),1),2)</f>
        <v>4330.2300000000005</v>
      </c>
      <c r="BA39" s="96">
        <f ca="1">ROUND(INDIRECT(ADDRESS(Данные!$A31,BA$1,1,1,"Данные"),1),2)</f>
        <v>0</v>
      </c>
      <c r="BB39" s="101">
        <f ca="1">(AZ39-AZ37)*BB$10</f>
        <v>111.00000000024011</v>
      </c>
      <c r="BC39" s="110">
        <f ca="1">(BA39-BA37)*BB$10</f>
        <v>0</v>
      </c>
      <c r="BD39" s="95">
        <f ca="1">ROUND(INDIRECT(ADDRESS(Данные!$A31,BD$1,1,1,"Данные"),1),2)</f>
        <v>7662.54</v>
      </c>
      <c r="BE39" s="96">
        <f ca="1">ROUND(INDIRECT(ADDRESS(Данные!$A31,BE$1,1,1,"Данные"),1),2)</f>
        <v>5129.9499999999998</v>
      </c>
      <c r="BF39" s="101">
        <f ca="1">(BD39-BD37)*BF$10</f>
        <v>71.999999999934516</v>
      </c>
      <c r="BG39" s="110">
        <f ca="1">(BE39-BE37)*BF$10</f>
        <v>83.999999999650754</v>
      </c>
      <c r="BH39" s="103">
        <f ca="1">ROUND(INDIRECT(ADDRESS(Данные!$A31,BH$1,1,1,"Данные"),1),2)</f>
        <v>92.75</v>
      </c>
      <c r="BI39" s="100">
        <f ca="1">ROUND(INDIRECT(ADDRESS(Данные!$A31,BI$1,1,1,"Данные"),1),2)</f>
        <v>53.800000000000004</v>
      </c>
      <c r="BJ39" s="101">
        <f ca="1">(BH39-BH37)*BJ$10</f>
        <v>0</v>
      </c>
      <c r="BK39" s="110">
        <f ca="1">(BI39-BI37)*BJ$10</f>
        <v>0</v>
      </c>
      <c r="BL39" s="103">
        <f ca="1">ROUND(INDIRECT(ADDRESS(Данные!$A31,BL$1,1,1,"Данные"),1),2)</f>
        <v>1400.22</v>
      </c>
      <c r="BM39" s="100">
        <f ca="1">ROUND(INDIRECT(ADDRESS(Данные!$A31,BM$1,1,1,"Данные"),1),2)</f>
        <v>1400.22</v>
      </c>
      <c r="BN39" s="101">
        <f ca="1">(BL39-BL37)*BN$10</f>
        <v>5.999999999994543</v>
      </c>
      <c r="BO39" s="98">
        <f ca="1">(BM39-BM37)*BN$10</f>
        <v>5.999999999994543</v>
      </c>
      <c r="BP39" s="99">
        <f ca="1">ROUND(INDIRECT(ADDRESS(Данные!$A31,BP$1,1,1,"Данные"),1),2)</f>
        <v>7636.04</v>
      </c>
      <c r="BQ39" s="100">
        <f ca="1">ROUND(INDIRECT(ADDRESS(Данные!$A31,BQ$1,1,1,"Данные"),1),2)</f>
        <v>2355.3899999999999</v>
      </c>
      <c r="BR39" s="101">
        <f ca="1">(BP39-BP37)*BR$10</f>
        <v>40.000000000873115</v>
      </c>
      <c r="BS39" s="98">
        <f ca="1">(BQ39-BQ37)*BR$10</f>
        <v>0</v>
      </c>
      <c r="BT39" s="95">
        <f ca="1">ROUND(INDIRECT(ADDRESS(Данные!$A31,BT$1,1,1,"Данные"),1),2)</f>
        <v>107.63</v>
      </c>
      <c r="BU39" s="100">
        <f ca="1">ROUND(INDIRECT(ADDRESS(Данные!$A31,BU$1,1,1,"Данные"),1),2)</f>
        <v>6.96</v>
      </c>
      <c r="BV39" s="104">
        <f ca="1">(BT39-BT37)*BV$10</f>
        <v>0</v>
      </c>
      <c r="BW39" s="106">
        <f ca="1">(BU39-BU37)*BV$10</f>
        <v>0</v>
      </c>
      <c r="BX39" s="112">
        <f t="shared" ca="1" si="0"/>
        <v>45644.5</v>
      </c>
      <c r="BY39" s="113">
        <f t="shared" ca="1" si="1"/>
        <v>11854.999999980328</v>
      </c>
      <c r="BZ39" s="114">
        <f t="shared" ca="1" si="2"/>
        <v>2175.9999999991123</v>
      </c>
    </row>
    <row r="40" s="1" customFormat="1">
      <c r="A40" s="94">
        <f ca="1">INDIRECT(ADDRESS(Данные!$A32,4,1,1,"Данные"),1)</f>
        <v>45644.520833333336</v>
      </c>
      <c r="B40" s="95">
        <f ca="1">ROUND(INDIRECT(ADDRESS(Данные!$A32,B$1,1,1,"Данные"),1),2)</f>
        <v>13160</v>
      </c>
      <c r="C40" s="96">
        <f ca="1">ROUND(INDIRECT(ADDRESS(Данные!$A32,C$1,1,1,"Данные"),1),2)</f>
        <v>5532.2600000000002</v>
      </c>
      <c r="D40" s="97">
        <f ca="1">(B40-B39)*D$10</f>
        <v>199.99999999708962</v>
      </c>
      <c r="E40" s="106">
        <f ca="1">(C40-C39)*D$10</f>
        <v>40.000000000873115</v>
      </c>
      <c r="F40" s="109">
        <f ca="1">ROUND(INDIRECT(ADDRESS(Данные!$A32,F$1,1,1,"Данные"),1),2)</f>
        <v>43200.770000000004</v>
      </c>
      <c r="G40" s="96">
        <f ca="1">ROUND(INDIRECT(ADDRESS(Данные!$A32,G$1,1,1,"Данные"),1),2)</f>
        <v>9388.6700000000001</v>
      </c>
      <c r="H40" s="97">
        <f ca="1">(F40-F39)*H$10</f>
        <v>680.00000002211891</v>
      </c>
      <c r="I40" s="102">
        <f ca="1">(G40-G39)*H$10</f>
        <v>80.00000000174623</v>
      </c>
      <c r="J40" s="95">
        <f ca="1">ROUND(INDIRECT(ADDRESS(Данные!$A32,J$1,1,1,"Данные"),1),2)</f>
        <v>17440.700000000001</v>
      </c>
      <c r="K40" s="96">
        <f ca="1">ROUND(INDIRECT(ADDRESS(Данные!$A32,K$1,1,1,"Данные"),1),2)</f>
        <v>4134.6700000000001</v>
      </c>
      <c r="L40" s="104">
        <f ca="1">(J40-J39)*L$10</f>
        <v>440.00000000232831</v>
      </c>
      <c r="M40" s="105">
        <f ca="1">(K40-K39)*L$10</f>
        <v>40.000000000873115</v>
      </c>
      <c r="N40" s="95">
        <f ca="1">ROUND(INDIRECT(ADDRESS(Данные!$A32,N$1,1,1,"Данные"),1),2)</f>
        <v>7472.4700000000003</v>
      </c>
      <c r="O40" s="96">
        <f ca="1">ROUND(INDIRECT(ADDRESS(Данные!$A32,O$1,1,1,"Данные"),1),2)</f>
        <v>1301.9200000000001</v>
      </c>
      <c r="P40" s="104">
        <f ca="1">(N40-N39)*P$10</f>
        <v>400.00000000145519</v>
      </c>
      <c r="Q40" s="106">
        <f ca="1">(O40-O39)*P$10</f>
        <v>0</v>
      </c>
      <c r="R40" s="99">
        <f ca="1">ROUND(INDIRECT(ADDRESS(Данные!$A32,R$1,1,1,"Данные"),1),2)</f>
        <v>8361.25</v>
      </c>
      <c r="S40" s="100">
        <f ca="1">ROUND(INDIRECT(ADDRESS(Данные!$A32,S$1,1,1,"Данные"),1),2)</f>
        <v>3887.46</v>
      </c>
      <c r="T40" s="104">
        <f ca="1">(R40-R39)*T$10</f>
        <v>720.00000000116415</v>
      </c>
      <c r="U40" s="107">
        <f ca="1">(S40-S39)*T$10</f>
        <v>239.99999999978172</v>
      </c>
      <c r="V40" s="103">
        <f ca="1">ROUND(INDIRECT(ADDRESS(Данные!$A32,V$1,1,1,"Данные"),1),2)</f>
        <v>3414.3400000000001</v>
      </c>
      <c r="W40" s="100">
        <f ca="1">ROUND(INDIRECT(ADDRESS(Данные!$A32,W$1,1,1,"Данные"),1),2)</f>
        <v>1350.72</v>
      </c>
      <c r="X40" s="104">
        <f ca="1">(V40-V39)*X$10</f>
        <v>120.00000000080036</v>
      </c>
      <c r="Y40" s="105">
        <f ca="1">(W40-W39)*X$10</f>
        <v>0</v>
      </c>
      <c r="Z40" s="108">
        <f ca="1">INDIRECT(ADDRESS(Данные!$A32,4,1,1,"Данные"),1)</f>
        <v>45644.520833333336</v>
      </c>
      <c r="AA40" s="95">
        <f ca="1">ROUND(INDIRECT(ADDRESS(Данные!$A32,AA$1,1,1,"Данные"),1),2)</f>
        <v>16347.35</v>
      </c>
      <c r="AB40" s="96">
        <f ca="1">ROUND(INDIRECT(ADDRESS(Данные!$A32,AB$1,1,1,"Данные"),1),2)</f>
        <v>3268.6199999999999</v>
      </c>
      <c r="AC40" s="101">
        <f ca="1">(AA40-AA39)*AC$10</f>
        <v>720.00000000116415</v>
      </c>
      <c r="AD40" s="98">
        <f ca="1">(AB40-AB39)*AC$10</f>
        <v>79.99999999992724</v>
      </c>
      <c r="AE40" s="109">
        <f ca="1">ROUND(INDIRECT(ADDRESS(Данные!$A32,AE$1,1,1,"Данные"),1),2)</f>
        <v>15352.01</v>
      </c>
      <c r="AF40" s="96">
        <f ca="1">ROUND(INDIRECT(ADDRESS(Данные!$A32,AF$1,1,1,"Данные"),1),2)</f>
        <v>5214.7200000000003</v>
      </c>
      <c r="AG40" s="104">
        <f ca="1">(AE40-AE39)*AG$10</f>
        <v>479.99999999956344</v>
      </c>
      <c r="AH40" s="102">
        <f ca="1">(AF40-AF39)*AG$10</f>
        <v>179.99999999847205</v>
      </c>
      <c r="AI40" s="95">
        <f ca="1">ROUND(INDIRECT(ADDRESS(Данные!$A32,AI$1,1,1,"Данные"),1),2)</f>
        <v>3342.52</v>
      </c>
      <c r="AJ40" s="96">
        <f ca="1">ROUND(INDIRECT(ADDRESS(Данные!$A32,AJ$1,1,1,"Данные"),1),2)</f>
        <v>722.82000000000005</v>
      </c>
      <c r="AK40" s="101">
        <f ca="1">(AI40-AI39)*AK$10</f>
        <v>600.0000000003638</v>
      </c>
      <c r="AL40" s="98">
        <f ca="1">(AJ40-AJ39)*AK$10</f>
        <v>79.99999999992724</v>
      </c>
      <c r="AM40" s="109">
        <f ca="1">ROUND(INDIRECT(ADDRESS(Данные!$A32,AM$1,1,1,"Данные"),1),2)</f>
        <v>21128.91</v>
      </c>
      <c r="AN40" s="96">
        <f ca="1">ROUND(INDIRECT(ADDRESS(Данные!$A32,AN$1,1,1,"Данные"),1),2)</f>
        <v>8205.9899999999998</v>
      </c>
      <c r="AO40" s="101">
        <f ca="1">(AM40-AM39)*AO$10</f>
        <v>440.00000000232831</v>
      </c>
      <c r="AP40" s="110">
        <f ca="1">(AN40-AN39)*AO$10</f>
        <v>119.99999999534339</v>
      </c>
      <c r="AQ40" s="95">
        <f ca="1">ROUND(INDIRECT(ADDRESS(Данные!$A32,AQ$1,1,1,"Данные"),1),2)</f>
        <v>16815.48</v>
      </c>
      <c r="AR40" s="96">
        <f ca="1">ROUND(INDIRECT(ADDRESS(Данные!$A32,AR$1,1,1,"Данные"),1),2)</f>
        <v>4343.6800000000003</v>
      </c>
      <c r="AS40" s="101">
        <f ca="1">(AQ40-AQ39)*AS$10</f>
        <v>599.99999999126885</v>
      </c>
      <c r="AT40" s="98">
        <f ca="1">(AR40-AR39)*AS$10</f>
        <v>60.000000001309672</v>
      </c>
      <c r="AU40" s="109">
        <f ca="1">ROUND(INDIRECT(ADDRESS(Данные!$A32,AU$1,1,1,"Данные"),1),2)</f>
        <v>3413.7200000000003</v>
      </c>
      <c r="AV40" s="96">
        <f ca="1">ROUND(INDIRECT(ADDRESS(Данные!$A32,AV$1,1,1,"Данные"),1),2)</f>
        <v>1400.23</v>
      </c>
      <c r="AW40" s="101">
        <f ca="1">(AU40-AU39)*AW$10</f>
        <v>36.000000000240107</v>
      </c>
      <c r="AX40" s="110">
        <f ca="1">(AV40-AV39)*AW$10</f>
        <v>5.999999999994543</v>
      </c>
      <c r="AY40" s="111">
        <f ca="1">INDIRECT(ADDRESS(Данные!$A32,4,1,1,"Данные"),1)</f>
        <v>45644.520833333336</v>
      </c>
      <c r="AZ40" s="109">
        <f ca="1">ROUND(INDIRECT(ADDRESS(Данные!$A32,AZ$1,1,1,"Данные"),1),2)</f>
        <v>4330.4200000000001</v>
      </c>
      <c r="BA40" s="96">
        <f ca="1">ROUND(INDIRECT(ADDRESS(Данные!$A32,BA$1,1,1,"Данные"),1),2)</f>
        <v>0</v>
      </c>
      <c r="BB40" s="101">
        <f ca="1">(AZ40-AZ39)*BB$10</f>
        <v>56.999999999879947</v>
      </c>
      <c r="BC40" s="110">
        <f ca="1">(BA40-BA39)*BB$10</f>
        <v>0</v>
      </c>
      <c r="BD40" s="95">
        <f ca="1">ROUND(INDIRECT(ADDRESS(Данные!$A32,BD$1,1,1,"Данные"),1),2)</f>
        <v>7662.5799999999999</v>
      </c>
      <c r="BE40" s="96">
        <f ca="1">ROUND(INDIRECT(ADDRESS(Данные!$A32,BE$1,1,1,"Данные"),1),2)</f>
        <v>5129.96</v>
      </c>
      <c r="BF40" s="101">
        <f ca="1">(BD40-BD39)*BF$10</f>
        <v>23.999999999978172</v>
      </c>
      <c r="BG40" s="110">
        <f ca="1">(BE40-BE39)*BF$10</f>
        <v>6.0000000001309672</v>
      </c>
      <c r="BH40" s="103">
        <f ca="1">ROUND(INDIRECT(ADDRESS(Данные!$A32,BH$1,1,1,"Данные"),1),2)</f>
        <v>92.75</v>
      </c>
      <c r="BI40" s="100">
        <f ca="1">ROUND(INDIRECT(ADDRESS(Данные!$A32,BI$1,1,1,"Данные"),1),2)</f>
        <v>53.800000000000004</v>
      </c>
      <c r="BJ40" s="101">
        <f ca="1">(BH40-BH39)*BJ$10</f>
        <v>0</v>
      </c>
      <c r="BK40" s="110">
        <f ca="1">(BI40-BI39)*BJ$10</f>
        <v>0</v>
      </c>
      <c r="BL40" s="103">
        <f ca="1">ROUND(INDIRECT(ADDRESS(Данные!$A32,BL$1,1,1,"Данные"),1),2)</f>
        <v>1400.23</v>
      </c>
      <c r="BM40" s="100">
        <f ca="1">ROUND(INDIRECT(ADDRESS(Данные!$A32,BM$1,1,1,"Данные"),1),2)</f>
        <v>1400.23</v>
      </c>
      <c r="BN40" s="101">
        <f ca="1">(BL40-BL39)*BN$10</f>
        <v>5.999999999994543</v>
      </c>
      <c r="BO40" s="98">
        <f ca="1">(BM40-BM39)*BN$10</f>
        <v>5.999999999994543</v>
      </c>
      <c r="BP40" s="99">
        <f ca="1">ROUND(INDIRECT(ADDRESS(Данные!$A32,BP$1,1,1,"Данные"),1),2)</f>
        <v>7636.04</v>
      </c>
      <c r="BQ40" s="100">
        <f ca="1">ROUND(INDIRECT(ADDRESS(Данные!$A32,BQ$1,1,1,"Данные"),1),2)</f>
        <v>2355.3899999999999</v>
      </c>
      <c r="BR40" s="101">
        <f ca="1">(BP40-BP39)*BR$10</f>
        <v>0</v>
      </c>
      <c r="BS40" s="98">
        <f ca="1">(BQ40-BQ39)*BR$10</f>
        <v>0</v>
      </c>
      <c r="BT40" s="95">
        <f ca="1">ROUND(INDIRECT(ADDRESS(Данные!$A32,BT$1,1,1,"Данные"),1),2)</f>
        <v>107.63</v>
      </c>
      <c r="BU40" s="100">
        <f ca="1">ROUND(INDIRECT(ADDRESS(Данные!$A32,BU$1,1,1,"Данные"),1),2)</f>
        <v>6.96</v>
      </c>
      <c r="BV40" s="104">
        <f ca="1">(BT40-BT39)*BV$10</f>
        <v>0</v>
      </c>
      <c r="BW40" s="106">
        <f ca="1">(BU40-BU39)*BV$10</f>
        <v>0</v>
      </c>
      <c r="BX40" s="112">
        <f t="shared" ca="1" si="0"/>
        <v>45644.520833333336</v>
      </c>
      <c r="BY40" s="113">
        <f t="shared" ca="1" si="1"/>
        <v>5523.0000000197379</v>
      </c>
      <c r="BZ40" s="114">
        <f t="shared" ca="1" si="2"/>
        <v>937.99999999837382</v>
      </c>
    </row>
    <row r="41" s="1" customFormat="1">
      <c r="A41" s="94">
        <f ca="1">INDIRECT(ADDRESS(Данные!$A33,4,1,1,"Данные"),1)</f>
        <v>45644.541666666664</v>
      </c>
      <c r="B41" s="95">
        <f ca="1">ROUND(INDIRECT(ADDRESS(Данные!$A33,B$1,1,1,"Данные"),1),2)</f>
        <v>13160.050000000001</v>
      </c>
      <c r="C41" s="96">
        <f ca="1">ROUND(INDIRECT(ADDRESS(Данные!$A33,C$1,1,1,"Данные"),1),2)</f>
        <v>5532.2600000000002</v>
      </c>
      <c r="D41" s="97">
        <f ca="1">(B41-B39)*D$10</f>
        <v>400.00000000145519</v>
      </c>
      <c r="E41" s="105">
        <f ca="1">(C41-C39)*D$10</f>
        <v>40.000000000873115</v>
      </c>
      <c r="F41" s="109">
        <f ca="1">ROUND(INDIRECT(ADDRESS(Данные!$A33,F$1,1,1,"Данные"),1),2)</f>
        <v>43200.940000000002</v>
      </c>
      <c r="G41" s="96">
        <f ca="1">ROUND(INDIRECT(ADDRESS(Данные!$A33,G$1,1,1,"Данные"),1),2)</f>
        <v>9388.6900000000005</v>
      </c>
      <c r="H41" s="97">
        <f ca="1">(F41-F39)*H$10</f>
        <v>1360.000000015134</v>
      </c>
      <c r="I41" s="102">
        <f ca="1">(G41-G39)*H$10</f>
        <v>160.00000000349246</v>
      </c>
      <c r="J41" s="95">
        <f ca="1">ROUND(INDIRECT(ADDRESS(Данные!$A33,J$1,1,1,"Данные"),1),2)</f>
        <v>17440.810000000001</v>
      </c>
      <c r="K41" s="96">
        <f ca="1">ROUND(INDIRECT(ADDRESS(Данные!$A33,K$1,1,1,"Данные"),1),2)</f>
        <v>4134.6900000000005</v>
      </c>
      <c r="L41" s="104">
        <f ca="1">(J41-J39)*L$10</f>
        <v>880.00000000465661</v>
      </c>
      <c r="M41" s="105">
        <f ca="1">(K41-K39)*L$10</f>
        <v>120.00000000261934</v>
      </c>
      <c r="N41" s="95">
        <f ca="1">ROUND(INDIRECT(ADDRESS(Данные!$A33,N$1,1,1,"Данные"),1),2)</f>
        <v>7472.5699999999997</v>
      </c>
      <c r="O41" s="96">
        <f ca="1">ROUND(INDIRECT(ADDRESS(Данные!$A33,O$1,1,1,"Данные"),1),2)</f>
        <v>1301.9300000000001</v>
      </c>
      <c r="P41" s="104">
        <f ca="1">(N41-N39)*P$10</f>
        <v>799.9999999992724</v>
      </c>
      <c r="Q41" s="106">
        <f ca="1">(O41-O39)*P$10</f>
        <v>39.99999999996362</v>
      </c>
      <c r="R41" s="99">
        <f ca="1">ROUND(INDIRECT(ADDRESS(Данные!$A33,R$1,1,1,"Данные"),1),2)</f>
        <v>8361.4300000000003</v>
      </c>
      <c r="S41" s="100">
        <f ca="1">ROUND(INDIRECT(ADDRESS(Данные!$A33,S$1,1,1,"Данные"),1),2)</f>
        <v>3887.52</v>
      </c>
      <c r="T41" s="104">
        <f ca="1">(R41-R39)*T$10</f>
        <v>1440.0000000023283</v>
      </c>
      <c r="U41" s="107">
        <f ca="1">(S41-S39)*T$10</f>
        <v>479.99999999956344</v>
      </c>
      <c r="V41" s="103">
        <f ca="1">ROUND(INDIRECT(ADDRESS(Данные!$A33,V$1,1,1,"Данные"),1),2)</f>
        <v>3414.3600000000001</v>
      </c>
      <c r="W41" s="100">
        <f ca="1">ROUND(INDIRECT(ADDRESS(Данные!$A33,W$1,1,1,"Данные"),1),2)</f>
        <v>1350.73</v>
      </c>
      <c r="X41" s="104">
        <f ca="1">(V41-V39)*X$10</f>
        <v>200.0000000007276</v>
      </c>
      <c r="Y41" s="105">
        <f ca="1">(W41-W39)*X$10</f>
        <v>39.99999999996362</v>
      </c>
      <c r="Z41" s="108">
        <f ca="1">INDIRECT(ADDRESS(Данные!$A33,4,1,1,"Данные"),1)</f>
        <v>45644.541666666664</v>
      </c>
      <c r="AA41" s="95">
        <f ca="1">ROUND(INDIRECT(ADDRESS(Данные!$A33,AA$1,1,1,"Данные"),1),2)</f>
        <v>16347.540000000001</v>
      </c>
      <c r="AB41" s="96">
        <f ca="1">ROUND(INDIRECT(ADDRESS(Данные!$A33,AB$1,1,1,"Данные"),1),2)</f>
        <v>3268.6399999999999</v>
      </c>
      <c r="AC41" s="101">
        <f ca="1">(AA41-AA39)*AC$10</f>
        <v>1480.0000000032014</v>
      </c>
      <c r="AD41" s="98">
        <f ca="1">(AB41-AB39)*AC$10</f>
        <v>159.99999999985448</v>
      </c>
      <c r="AE41" s="109">
        <f ca="1">ROUND(INDIRECT(ADDRESS(Данные!$A33,AE$1,1,1,"Данные"),1),2)</f>
        <v>15352.1</v>
      </c>
      <c r="AF41" s="96">
        <f ca="1">ROUND(INDIRECT(ADDRESS(Данные!$A33,AF$1,1,1,"Данные"),1),2)</f>
        <v>5214.7600000000002</v>
      </c>
      <c r="AG41" s="104">
        <f ca="1">(AE41-AE39)*AG$10</f>
        <v>1020.0000000004366</v>
      </c>
      <c r="AH41" s="102">
        <f ca="1">(AF41-AF39)*AG$10</f>
        <v>419.99999999825377</v>
      </c>
      <c r="AI41" s="95">
        <f ca="1">ROUND(INDIRECT(ADDRESS(Данные!$A33,AI$1,1,1,"Данные"),1),2)</f>
        <v>3342.6599999999999</v>
      </c>
      <c r="AJ41" s="96">
        <f ca="1">ROUND(INDIRECT(ADDRESS(Данные!$A33,AJ$1,1,1,"Данные"),1),2)</f>
        <v>722.84000000000003</v>
      </c>
      <c r="AK41" s="101">
        <f ca="1">(AI41-AI39)*AK$10</f>
        <v>1159.9999999998545</v>
      </c>
      <c r="AL41" s="98">
        <f ca="1">(AJ41-AJ39)*AK$10</f>
        <v>159.99999999985448</v>
      </c>
      <c r="AM41" s="109">
        <f ca="1">ROUND(INDIRECT(ADDRESS(Данные!$A33,AM$1,1,1,"Данные"),1),2)</f>
        <v>21129.029999999999</v>
      </c>
      <c r="AN41" s="96">
        <f ca="1">ROUND(INDIRECT(ADDRESS(Данные!$A33,AN$1,1,1,"Данные"),1),2)</f>
        <v>8206.0100000000002</v>
      </c>
      <c r="AO41" s="101">
        <f ca="1">(AM41-AM39)*AO$10</f>
        <v>919.99999999825377</v>
      </c>
      <c r="AP41" s="110">
        <f ca="1">(AN41-AN39)*AO$10</f>
        <v>199.99999999708962</v>
      </c>
      <c r="AQ41" s="95">
        <f ca="1">ROUND(INDIRECT(ADDRESS(Данные!$A33,AQ$1,1,1,"Данные"),1),2)</f>
        <v>16815.580000000002</v>
      </c>
      <c r="AR41" s="96">
        <f ca="1">ROUND(INDIRECT(ADDRESS(Данные!$A33,AR$1,1,1,"Данные"),1),2)</f>
        <v>4343.6999999999998</v>
      </c>
      <c r="AS41" s="101">
        <f ca="1">(AQ41-AQ39)*AS$10</f>
        <v>1200.0000000043656</v>
      </c>
      <c r="AT41" s="98">
        <f ca="1">(AR41-AR39)*AS$10</f>
        <v>179.99999999847205</v>
      </c>
      <c r="AU41" s="109">
        <f ca="1">ROUND(INDIRECT(ADDRESS(Данные!$A33,AU$1,1,1,"Данные"),1),2)</f>
        <v>3413.77</v>
      </c>
      <c r="AV41" s="96">
        <f ca="1">ROUND(INDIRECT(ADDRESS(Данные!$A33,AV$1,1,1,"Данные"),1),2)</f>
        <v>1400.23</v>
      </c>
      <c r="AW41" s="101">
        <f ca="1">(AU41-AU39)*AW$10</f>
        <v>66.000000000076398</v>
      </c>
      <c r="AX41" s="110">
        <f ca="1">(AV41-AV39)*AW$10</f>
        <v>5.999999999994543</v>
      </c>
      <c r="AY41" s="111">
        <f ca="1">INDIRECT(ADDRESS(Данные!$A33,4,1,1,"Данные"),1)</f>
        <v>45644.541666666664</v>
      </c>
      <c r="AZ41" s="109">
        <f ca="1">ROUND(INDIRECT(ADDRESS(Данные!$A33,AZ$1,1,1,"Данные"),1),2)</f>
        <v>4330.6000000000004</v>
      </c>
      <c r="BA41" s="96">
        <f ca="1">ROUND(INDIRECT(ADDRESS(Данные!$A33,BA$1,1,1,"Данные"),1),2)</f>
        <v>0</v>
      </c>
      <c r="BB41" s="101">
        <f ca="1">(AZ41-AZ39)*BB$10</f>
        <v>110.99999999996726</v>
      </c>
      <c r="BC41" s="110">
        <f ca="1">(BA41-BA39)*BB$10</f>
        <v>0</v>
      </c>
      <c r="BD41" s="95">
        <f ca="1">ROUND(INDIRECT(ADDRESS(Данные!$A33,BD$1,1,1,"Данные"),1),2)</f>
        <v>7662.6100000000006</v>
      </c>
      <c r="BE41" s="96">
        <f ca="1">ROUND(INDIRECT(ADDRESS(Данные!$A33,BE$1,1,1,"Данные"),1),2)</f>
        <v>5129.96</v>
      </c>
      <c r="BF41" s="101">
        <f ca="1">(BD41-BD39)*BF$10</f>
        <v>42.000000000371074</v>
      </c>
      <c r="BG41" s="110">
        <f ca="1">(BE41-BE39)*BF$10</f>
        <v>6.0000000001309672</v>
      </c>
      <c r="BH41" s="103">
        <f ca="1">ROUND(INDIRECT(ADDRESS(Данные!$A33,BH$1,1,1,"Данные"),1),2)</f>
        <v>92.75</v>
      </c>
      <c r="BI41" s="100">
        <f ca="1">ROUND(INDIRECT(ADDRESS(Данные!$A33,BI$1,1,1,"Данные"),1),2)</f>
        <v>53.800000000000004</v>
      </c>
      <c r="BJ41" s="101">
        <f ca="1">(BH41-BH39)*BJ$10</f>
        <v>0</v>
      </c>
      <c r="BK41" s="110">
        <f ca="1">(BI41-BI39)*BJ$10</f>
        <v>0</v>
      </c>
      <c r="BL41" s="103">
        <f ca="1">ROUND(INDIRECT(ADDRESS(Данные!$A33,BL$1,1,1,"Данные"),1),2)</f>
        <v>1400.23</v>
      </c>
      <c r="BM41" s="100">
        <f ca="1">ROUND(INDIRECT(ADDRESS(Данные!$A33,BM$1,1,1,"Данные"),1),2)</f>
        <v>1400.23</v>
      </c>
      <c r="BN41" s="101">
        <f ca="1">(BL41-BL39)*BN$10</f>
        <v>5.999999999994543</v>
      </c>
      <c r="BO41" s="98">
        <f ca="1">(BM41-BM39)*BN$10</f>
        <v>5.999999999994543</v>
      </c>
      <c r="BP41" s="99">
        <f ca="1">ROUND(INDIRECT(ADDRESS(Данные!$A33,BP$1,1,1,"Данные"),1),2)</f>
        <v>7636.04</v>
      </c>
      <c r="BQ41" s="100">
        <f ca="1">ROUND(INDIRECT(ADDRESS(Данные!$A33,BQ$1,1,1,"Данные"),1),2)</f>
        <v>2355.3899999999999</v>
      </c>
      <c r="BR41" s="101">
        <f ca="1">(BP41-BP39)*BR$10</f>
        <v>0</v>
      </c>
      <c r="BS41" s="98">
        <f ca="1">(BQ41-BQ39)*BR$10</f>
        <v>0</v>
      </c>
      <c r="BT41" s="95">
        <f ca="1">ROUND(INDIRECT(ADDRESS(Данные!$A33,BT$1,1,1,"Данные"),1),2)</f>
        <v>107.63</v>
      </c>
      <c r="BU41" s="100">
        <f ca="1">ROUND(INDIRECT(ADDRESS(Данные!$A33,BU$1,1,1,"Данные"),1),2)</f>
        <v>6.96</v>
      </c>
      <c r="BV41" s="104">
        <f ca="1">(BT41-BT39)*BV$10</f>
        <v>0</v>
      </c>
      <c r="BW41" s="106">
        <f ca="1">(BU41-BU39)*BV$10</f>
        <v>0</v>
      </c>
      <c r="BX41" s="112">
        <f t="shared" ca="1" si="0"/>
        <v>45644.541666666664</v>
      </c>
      <c r="BY41" s="113">
        <f t="shared" ca="1" si="1"/>
        <v>11085.000000030095</v>
      </c>
      <c r="BZ41" s="114">
        <f t="shared" ca="1" si="2"/>
        <v>2018.0000000001201</v>
      </c>
    </row>
    <row r="42" s="1" customFormat="1">
      <c r="A42" s="94">
        <f ca="1">INDIRECT(ADDRESS(Данные!$A34,4,1,1,"Данные"),1)</f>
        <v>45644.5625</v>
      </c>
      <c r="B42" s="95">
        <f ca="1">ROUND(INDIRECT(ADDRESS(Данные!$A34,B$1,1,1,"Данные"),1),2)</f>
        <v>13160.1</v>
      </c>
      <c r="C42" s="96">
        <f ca="1">ROUND(INDIRECT(ADDRESS(Данные!$A34,C$1,1,1,"Данные"),1),2)</f>
        <v>5532.2600000000002</v>
      </c>
      <c r="D42" s="97">
        <f ca="1">(B42-B41)*D$10</f>
        <v>199.99999999708962</v>
      </c>
      <c r="E42" s="106">
        <f ca="1">(C42-C41)*D$10</f>
        <v>0</v>
      </c>
      <c r="F42" s="109">
        <f ca="1">ROUND(INDIRECT(ADDRESS(Данные!$A34,F$1,1,1,"Данные"),1),2)</f>
        <v>43201.110000000001</v>
      </c>
      <c r="G42" s="96">
        <f ca="1">ROUND(INDIRECT(ADDRESS(Данные!$A34,G$1,1,1,"Данные"),1),2)</f>
        <v>9388.7100000000009</v>
      </c>
      <c r="H42" s="97">
        <f ca="1">(F42-F41)*H$10</f>
        <v>679.99999999301508</v>
      </c>
      <c r="I42" s="102">
        <f ca="1">(G42-G41)*H$10</f>
        <v>80.00000000174623</v>
      </c>
      <c r="J42" s="95">
        <f ca="1">ROUND(INDIRECT(ADDRESS(Данные!$A34,J$1,1,1,"Данные"),1),2)</f>
        <v>17440.920000000002</v>
      </c>
      <c r="K42" s="96">
        <f ca="1">ROUND(INDIRECT(ADDRESS(Данные!$A34,K$1,1,1,"Данные"),1),2)</f>
        <v>4134.6999999999998</v>
      </c>
      <c r="L42" s="104">
        <f ca="1">(J42-J41)*L$10</f>
        <v>440.00000000232831</v>
      </c>
      <c r="M42" s="105">
        <f ca="1">(K42-K41)*L$10</f>
        <v>39.999999997235136</v>
      </c>
      <c r="N42" s="95">
        <f ca="1">ROUND(INDIRECT(ADDRESS(Данные!$A34,N$1,1,1,"Данные"),1),2)</f>
        <v>7472.6599999999999</v>
      </c>
      <c r="O42" s="96">
        <f ca="1">ROUND(INDIRECT(ADDRESS(Данные!$A34,O$1,1,1,"Данные"),1),2)</f>
        <v>1301.9300000000001</v>
      </c>
      <c r="P42" s="104">
        <f ca="1">(N42-N41)*P$10</f>
        <v>360.00000000058208</v>
      </c>
      <c r="Q42" s="106">
        <f ca="1">(O42-O41)*P$10</f>
        <v>0</v>
      </c>
      <c r="R42" s="99">
        <f ca="1">ROUND(INDIRECT(ADDRESS(Данные!$A34,R$1,1,1,"Данные"),1),2)</f>
        <v>8361.6000000000004</v>
      </c>
      <c r="S42" s="100">
        <f ca="1">ROUND(INDIRECT(ADDRESS(Данные!$A34,S$1,1,1,"Данные"),1),2)</f>
        <v>3887.5799999999999</v>
      </c>
      <c r="T42" s="104">
        <f ca="1">(R42-R41)*T$10</f>
        <v>680.00000000029104</v>
      </c>
      <c r="U42" s="107">
        <f ca="1">(S42-S41)*T$10</f>
        <v>239.99999999978172</v>
      </c>
      <c r="V42" s="103">
        <f ca="1">ROUND(INDIRECT(ADDRESS(Данные!$A34,V$1,1,1,"Данные"),1),2)</f>
        <v>3414.3800000000001</v>
      </c>
      <c r="W42" s="100">
        <f ca="1">ROUND(INDIRECT(ADDRESS(Данные!$A34,W$1,1,1,"Данные"),1),2)</f>
        <v>1350.73</v>
      </c>
      <c r="X42" s="104">
        <f ca="1">(V42-V41)*X$10</f>
        <v>79.99999999992724</v>
      </c>
      <c r="Y42" s="105">
        <f ca="1">(W42-W41)*X$10</f>
        <v>0</v>
      </c>
      <c r="Z42" s="108">
        <f ca="1">INDIRECT(ADDRESS(Данные!$A34,4,1,1,"Данные"),1)</f>
        <v>45644.5625</v>
      </c>
      <c r="AA42" s="95">
        <f ca="1">ROUND(INDIRECT(ADDRESS(Данные!$A34,AA$1,1,1,"Данные"),1),2)</f>
        <v>16347.720000000001</v>
      </c>
      <c r="AB42" s="96">
        <f ca="1">ROUND(INDIRECT(ADDRESS(Данные!$A34,AB$1,1,1,"Данные"),1),2)</f>
        <v>3268.6599999999999</v>
      </c>
      <c r="AC42" s="101">
        <f ca="1">(AA42-AA41)*AC$10</f>
        <v>720.00000000116415</v>
      </c>
      <c r="AD42" s="98">
        <f ca="1">(AB42-AB41)*AC$10</f>
        <v>79.99999999992724</v>
      </c>
      <c r="AE42" s="109">
        <f ca="1">ROUND(INDIRECT(ADDRESS(Данные!$A34,AE$1,1,1,"Данные"),1),2)</f>
        <v>15352.16</v>
      </c>
      <c r="AF42" s="96">
        <f ca="1">ROUND(INDIRECT(ADDRESS(Данные!$A34,AF$1,1,1,"Данные"),1),2)</f>
        <v>5214.7700000000004</v>
      </c>
      <c r="AG42" s="104">
        <f ca="1">(AE42-AE41)*AG$10</f>
        <v>359.9999999969441</v>
      </c>
      <c r="AH42" s="102">
        <f ca="1">(AF42-AF41)*AG$10</f>
        <v>60.000000001309672</v>
      </c>
      <c r="AI42" s="95">
        <f ca="1">ROUND(INDIRECT(ADDRESS(Данные!$A34,AI$1,1,1,"Данные"),1),2)</f>
        <v>3342.8000000000002</v>
      </c>
      <c r="AJ42" s="96">
        <f ca="1">ROUND(INDIRECT(ADDRESS(Данные!$A34,AJ$1,1,1,"Данные"),1),2)</f>
        <v>722.85000000000002</v>
      </c>
      <c r="AK42" s="101">
        <f ca="1">(AI42-AI41)*AK$10</f>
        <v>560.00000000130967</v>
      </c>
      <c r="AL42" s="98">
        <f ca="1">(AJ42-AJ41)*AK$10</f>
        <v>39.99999999996362</v>
      </c>
      <c r="AM42" s="109">
        <f ca="1">ROUND(INDIRECT(ADDRESS(Данные!$A34,AM$1,1,1,"Данные"),1),2)</f>
        <v>21129.16</v>
      </c>
      <c r="AN42" s="96">
        <f ca="1">ROUND(INDIRECT(ADDRESS(Данные!$A34,AN$1,1,1,"Данные"),1),2)</f>
        <v>8206.0300000000007</v>
      </c>
      <c r="AO42" s="101">
        <f ca="1">(AM42-AM41)*AO$10</f>
        <v>520.00000000407454</v>
      </c>
      <c r="AP42" s="110">
        <f ca="1">(AN42-AN41)*AO$10</f>
        <v>80.00000000174623</v>
      </c>
      <c r="AQ42" s="95">
        <f ca="1">ROUND(INDIRECT(ADDRESS(Данные!$A34,AQ$1,1,1,"Данные"),1),2)</f>
        <v>16815.670000000002</v>
      </c>
      <c r="AR42" s="96">
        <f ca="1">ROUND(INDIRECT(ADDRESS(Данные!$A34,AR$1,1,1,"Данные"),1),2)</f>
        <v>4343.7200000000003</v>
      </c>
      <c r="AS42" s="101">
        <f ca="1">(AQ42-AQ41)*AS$10</f>
        <v>540.00000000087311</v>
      </c>
      <c r="AT42" s="98">
        <f ca="1">(AR42-AR41)*AS$10</f>
        <v>120.00000000261934</v>
      </c>
      <c r="AU42" s="109">
        <f ca="1">ROUND(INDIRECT(ADDRESS(Данные!$A34,AU$1,1,1,"Данные"),1),2)</f>
        <v>3413.8299999999999</v>
      </c>
      <c r="AV42" s="96">
        <f ca="1">ROUND(INDIRECT(ADDRESS(Данные!$A34,AV$1,1,1,"Данные"),1),2)</f>
        <v>1400.24</v>
      </c>
      <c r="AW42" s="101">
        <f ca="1">(AU42-AU41)*AW$10</f>
        <v>35.999999999967258</v>
      </c>
      <c r="AX42" s="110">
        <f ca="1">(AV42-AV41)*AW$10</f>
        <v>5.999999999994543</v>
      </c>
      <c r="AY42" s="111">
        <f ca="1">INDIRECT(ADDRESS(Данные!$A34,4,1,1,"Данные"),1)</f>
        <v>45644.5625</v>
      </c>
      <c r="AZ42" s="109">
        <f ca="1">ROUND(INDIRECT(ADDRESS(Данные!$A34,AZ$1,1,1,"Данные"),1),2)</f>
        <v>4330.7799999999997</v>
      </c>
      <c r="BA42" s="96">
        <f ca="1">ROUND(INDIRECT(ADDRESS(Данные!$A34,BA$1,1,1,"Данные"),1),2)</f>
        <v>0</v>
      </c>
      <c r="BB42" s="101">
        <f ca="1">(AZ42-AZ41)*BB$10</f>
        <v>53.999999999814463</v>
      </c>
      <c r="BC42" s="110">
        <f ca="1">(BA42-BA41)*BB$10</f>
        <v>0</v>
      </c>
      <c r="BD42" s="95">
        <f ca="1">ROUND(INDIRECT(ADDRESS(Данные!$A34,BD$1,1,1,"Данные"),1),2)</f>
        <v>7662.6300000000001</v>
      </c>
      <c r="BE42" s="96">
        <f ca="1">ROUND(INDIRECT(ADDRESS(Данные!$A34,BE$1,1,1,"Данные"),1),2)</f>
        <v>5129.9700000000003</v>
      </c>
      <c r="BF42" s="101">
        <f ca="1">(BD42-BD41)*BF$10</f>
        <v>11.999999999716238</v>
      </c>
      <c r="BG42" s="110">
        <f ca="1">(BE42-BE41)*BF$10</f>
        <v>6.0000000001309672</v>
      </c>
      <c r="BH42" s="103">
        <f ca="1">ROUND(INDIRECT(ADDRESS(Данные!$A34,BH$1,1,1,"Данные"),1),2)</f>
        <v>92.75</v>
      </c>
      <c r="BI42" s="100">
        <f ca="1">ROUND(INDIRECT(ADDRESS(Данные!$A34,BI$1,1,1,"Данные"),1),2)</f>
        <v>53.800000000000004</v>
      </c>
      <c r="BJ42" s="101">
        <f ca="1">(BH42-BH41)*BJ$10</f>
        <v>0</v>
      </c>
      <c r="BK42" s="110">
        <f ca="1">(BI42-BI41)*BJ$10</f>
        <v>0</v>
      </c>
      <c r="BL42" s="103">
        <f ca="1">ROUND(INDIRECT(ADDRESS(Данные!$A34,BL$1,1,1,"Данные"),1),2)</f>
        <v>1400.24</v>
      </c>
      <c r="BM42" s="100">
        <f ca="1">ROUND(INDIRECT(ADDRESS(Данные!$A34,BM$1,1,1,"Данные"),1),2)</f>
        <v>1400.24</v>
      </c>
      <c r="BN42" s="101">
        <f ca="1">(BL42-BL41)*BN$10</f>
        <v>5.999999999994543</v>
      </c>
      <c r="BO42" s="98">
        <f ca="1">(BM42-BM41)*BN$10</f>
        <v>5.999999999994543</v>
      </c>
      <c r="BP42" s="99">
        <f ca="1">ROUND(INDIRECT(ADDRESS(Данные!$A34,BP$1,1,1,"Данные"),1),2)</f>
        <v>7636.04</v>
      </c>
      <c r="BQ42" s="100">
        <f ca="1">ROUND(INDIRECT(ADDRESS(Данные!$A34,BQ$1,1,1,"Данные"),1),2)</f>
        <v>2355.3899999999999</v>
      </c>
      <c r="BR42" s="101">
        <f ca="1">(BP42-BP41)*BR$10</f>
        <v>0</v>
      </c>
      <c r="BS42" s="98">
        <f ca="1">(BQ42-BQ41)*BR$10</f>
        <v>0</v>
      </c>
      <c r="BT42" s="95">
        <f ca="1">ROUND(INDIRECT(ADDRESS(Данные!$A34,BT$1,1,1,"Данные"),1),2)</f>
        <v>107.63</v>
      </c>
      <c r="BU42" s="100">
        <f ca="1">ROUND(INDIRECT(ADDRESS(Данные!$A34,BU$1,1,1,"Данные"),1),2)</f>
        <v>6.96</v>
      </c>
      <c r="BV42" s="104">
        <f ca="1">(BT42-BT41)*BV$10</f>
        <v>0</v>
      </c>
      <c r="BW42" s="106">
        <f ca="1">(BU42-BU41)*BV$10</f>
        <v>0</v>
      </c>
      <c r="BX42" s="112">
        <f t="shared" ca="1" si="0"/>
        <v>45644.5625</v>
      </c>
      <c r="BY42" s="113">
        <f t="shared" ca="1" si="1"/>
        <v>5247.9999999970914</v>
      </c>
      <c r="BZ42" s="114">
        <f t="shared" ca="1" si="2"/>
        <v>758.00000000444925</v>
      </c>
    </row>
    <row r="43" s="1" customFormat="1">
      <c r="A43" s="94">
        <f ca="1">INDIRECT(ADDRESS(Данные!$A35,4,1,1,"Данные"),1)</f>
        <v>45644.583333333336</v>
      </c>
      <c r="B43" s="95">
        <f ca="1">ROUND(INDIRECT(ADDRESS(Данные!$A35,B$1,1,1,"Данные"),1),2)</f>
        <v>13160.15</v>
      </c>
      <c r="C43" s="96">
        <f ca="1">ROUND(INDIRECT(ADDRESS(Данные!$A35,C$1,1,1,"Данные"),1),2)</f>
        <v>5532.2700000000004</v>
      </c>
      <c r="D43" s="97">
        <f ca="1">(B43-B41)*D$10</f>
        <v>399.99999999417923</v>
      </c>
      <c r="E43" s="105">
        <f ca="1">(C43-C41)*D$10</f>
        <v>40.000000000873115</v>
      </c>
      <c r="F43" s="109">
        <f ca="1">ROUND(INDIRECT(ADDRESS(Данные!$A35,F$1,1,1,"Данные"),1),2)</f>
        <v>43201.270000000004</v>
      </c>
      <c r="G43" s="96">
        <f ca="1">ROUND(INDIRECT(ADDRESS(Данные!$A35,G$1,1,1,"Данные"),1),2)</f>
        <v>9388.7299999999996</v>
      </c>
      <c r="H43" s="97">
        <f ca="1">(F43-F41)*H$10</f>
        <v>1320.0000000069849</v>
      </c>
      <c r="I43" s="102">
        <f ca="1">(G43-G41)*H$10</f>
        <v>159.9999999962165</v>
      </c>
      <c r="J43" s="95">
        <f ca="1">ROUND(INDIRECT(ADDRESS(Данные!$A35,J$1,1,1,"Данные"),1),2)</f>
        <v>17441.02</v>
      </c>
      <c r="K43" s="96">
        <f ca="1">ROUND(INDIRECT(ADDRESS(Данные!$A35,K$1,1,1,"Данные"),1),2)</f>
        <v>4134.71</v>
      </c>
      <c r="L43" s="104">
        <f ca="1">(J43-J41)*L$10</f>
        <v>839.99999999650754</v>
      </c>
      <c r="M43" s="105">
        <f ca="1">(K43-K41)*L$10</f>
        <v>79.999999998108251</v>
      </c>
      <c r="N43" s="95">
        <f ca="1">ROUND(INDIRECT(ADDRESS(Данные!$A35,N$1,1,1,"Данные"),1),2)</f>
        <v>7472.75</v>
      </c>
      <c r="O43" s="96">
        <f ca="1">ROUND(INDIRECT(ADDRESS(Данные!$A35,O$1,1,1,"Данные"),1),2)</f>
        <v>1301.9400000000001</v>
      </c>
      <c r="P43" s="104">
        <f ca="1">(N43-N41)*P$10</f>
        <v>720.00000000116415</v>
      </c>
      <c r="Q43" s="106">
        <f ca="1">(O43-O41)*P$10</f>
        <v>39.99999999996362</v>
      </c>
      <c r="R43" s="99">
        <f ca="1">ROUND(INDIRECT(ADDRESS(Данные!$A35,R$1,1,1,"Данные"),1),2)</f>
        <v>8361.7700000000004</v>
      </c>
      <c r="S43" s="100">
        <f ca="1">ROUND(INDIRECT(ADDRESS(Данные!$A35,S$1,1,1,"Данные"),1),2)</f>
        <v>3887.6399999999999</v>
      </c>
      <c r="T43" s="104">
        <f ca="1">(R43-R41)*T$10</f>
        <v>1360.0000000005821</v>
      </c>
      <c r="U43" s="107">
        <f ca="1">(S43-S41)*T$10</f>
        <v>479.99999999956344</v>
      </c>
      <c r="V43" s="103">
        <f ca="1">ROUND(INDIRECT(ADDRESS(Данные!$A35,V$1,1,1,"Данные"),1),2)</f>
        <v>3414.4000000000001</v>
      </c>
      <c r="W43" s="100">
        <f ca="1">ROUND(INDIRECT(ADDRESS(Данные!$A35,W$1,1,1,"Данные"),1),2)</f>
        <v>1350.74</v>
      </c>
      <c r="X43" s="104">
        <f ca="1">(V43-V41)*X$10</f>
        <v>159.99999999985448</v>
      </c>
      <c r="Y43" s="105">
        <f ca="1">(W43-W41)*X$10</f>
        <v>39.99999999996362</v>
      </c>
      <c r="Z43" s="108">
        <f ca="1">INDIRECT(ADDRESS(Данные!$A35,4,1,1,"Данные"),1)</f>
        <v>45644.583333333336</v>
      </c>
      <c r="AA43" s="95">
        <f ca="1">ROUND(INDIRECT(ADDRESS(Данные!$A35,AA$1,1,1,"Данные"),1),2)</f>
        <v>16347.890000000001</v>
      </c>
      <c r="AB43" s="96">
        <f ca="1">ROUND(INDIRECT(ADDRESS(Данные!$A35,AB$1,1,1,"Данные"),1),2)</f>
        <v>3268.6800000000003</v>
      </c>
      <c r="AC43" s="101">
        <f ca="1">(AA43-AA41)*AC$10</f>
        <v>1400.0000000014552</v>
      </c>
      <c r="AD43" s="98">
        <f ca="1">(AB43-AB41)*AC$10</f>
        <v>160.00000000167347</v>
      </c>
      <c r="AE43" s="109">
        <f ca="1">ROUND(INDIRECT(ADDRESS(Данные!$A35,AE$1,1,1,"Данные"),1),2)</f>
        <v>15352.23</v>
      </c>
      <c r="AF43" s="96">
        <f ca="1">ROUND(INDIRECT(ADDRESS(Данные!$A35,AF$1,1,1,"Данные"),1),2)</f>
        <v>5214.7799999999997</v>
      </c>
      <c r="AG43" s="104">
        <f ca="1">(AE43-AE41)*AG$10</f>
        <v>779.99999999519787</v>
      </c>
      <c r="AH43" s="102">
        <f ca="1">(AF43-AF41)*AG$10</f>
        <v>119.99999999716238</v>
      </c>
      <c r="AI43" s="95">
        <f ca="1">ROUND(INDIRECT(ADDRESS(Данные!$A35,AI$1,1,1,"Данные"),1),2)</f>
        <v>3342.9400000000001</v>
      </c>
      <c r="AJ43" s="96">
        <f ca="1">ROUND(INDIRECT(ADDRESS(Данные!$A35,AJ$1,1,1,"Данные"),1),2)</f>
        <v>722.87</v>
      </c>
      <c r="AK43" s="101">
        <f ca="1">(AI43-AI41)*AK$10</f>
        <v>1120.0000000008004</v>
      </c>
      <c r="AL43" s="98">
        <f ca="1">(AJ43-AJ41)*AK$10</f>
        <v>119.99999999989086</v>
      </c>
      <c r="AM43" s="109">
        <f ca="1">ROUND(INDIRECT(ADDRESS(Данные!$A35,AM$1,1,1,"Данные"),1),2)</f>
        <v>21129.279999999999</v>
      </c>
      <c r="AN43" s="96">
        <f ca="1">ROUND(INDIRECT(ADDRESS(Данные!$A35,AN$1,1,1,"Данные"),1),2)</f>
        <v>8206.0499999999993</v>
      </c>
      <c r="AO43" s="101">
        <f ca="1">(AM43-AM41)*AO$10</f>
        <v>1000</v>
      </c>
      <c r="AP43" s="110">
        <f ca="1">(AN43-AN41)*AO$10</f>
        <v>159.9999999962165</v>
      </c>
      <c r="AQ43" s="95">
        <f ca="1">ROUND(INDIRECT(ADDRESS(Данные!$A35,AQ$1,1,1,"Данные"),1),2)</f>
        <v>16815.760000000002</v>
      </c>
      <c r="AR43" s="96">
        <f ca="1">ROUND(INDIRECT(ADDRESS(Данные!$A35,AR$1,1,1,"Данные"),1),2)</f>
        <v>4343.7300000000005</v>
      </c>
      <c r="AS43" s="101">
        <f ca="1">(AQ43-AQ41)*AS$10</f>
        <v>1080.0000000017462</v>
      </c>
      <c r="AT43" s="98">
        <f ca="1">(AR43-AR41)*AS$10</f>
        <v>180.00000000392902</v>
      </c>
      <c r="AU43" s="109">
        <f ca="1">ROUND(INDIRECT(ADDRESS(Данные!$A35,AU$1,1,1,"Данные"),1),2)</f>
        <v>3413.8899999999999</v>
      </c>
      <c r="AV43" s="96">
        <f ca="1">ROUND(INDIRECT(ADDRESS(Данные!$A35,AV$1,1,1,"Данные"),1),2)</f>
        <v>1400.24</v>
      </c>
      <c r="AW43" s="101">
        <f ca="1">(AU43-AU41)*AW$10</f>
        <v>71.999999999934516</v>
      </c>
      <c r="AX43" s="110">
        <f ca="1">(AV43-AV41)*AW$10</f>
        <v>5.999999999994543</v>
      </c>
      <c r="AY43" s="111">
        <f ca="1">INDIRECT(ADDRESS(Данные!$A35,4,1,1,"Данные"),1)</f>
        <v>45644.583333333336</v>
      </c>
      <c r="AZ43" s="109">
        <f ca="1">ROUND(INDIRECT(ADDRESS(Данные!$A35,AZ$1,1,1,"Данные"),1),2)</f>
        <v>4330.96</v>
      </c>
      <c r="BA43" s="96">
        <f ca="1">ROUND(INDIRECT(ADDRESS(Данные!$A35,BA$1,1,1,"Данные"),1),2)</f>
        <v>0</v>
      </c>
      <c r="BB43" s="101">
        <f ca="1">(AZ43-AZ41)*BB$10</f>
        <v>107.99999999990177</v>
      </c>
      <c r="BC43" s="110">
        <f ca="1">(BA43-BA41)*BB$10</f>
        <v>0</v>
      </c>
      <c r="BD43" s="95">
        <f ca="1">ROUND(INDIRECT(ADDRESS(Данные!$A35,BD$1,1,1,"Данные"),1),2)</f>
        <v>7662.6599999999999</v>
      </c>
      <c r="BE43" s="96">
        <f ca="1">ROUND(INDIRECT(ADDRESS(Данные!$A35,BE$1,1,1,"Данные"),1),2)</f>
        <v>5129.9800000000005</v>
      </c>
      <c r="BF43" s="101">
        <f ca="1">(BD43-BD41)*BF$10</f>
        <v>29.999999999563443</v>
      </c>
      <c r="BG43" s="110">
        <f ca="1">(BE43-BE41)*BF$10</f>
        <v>12.000000000261934</v>
      </c>
      <c r="BH43" s="103">
        <f ca="1">ROUND(INDIRECT(ADDRESS(Данные!$A35,BH$1,1,1,"Данные"),1),2)</f>
        <v>92.75</v>
      </c>
      <c r="BI43" s="100">
        <f ca="1">ROUND(INDIRECT(ADDRESS(Данные!$A35,BI$1,1,1,"Данные"),1),2)</f>
        <v>53.800000000000004</v>
      </c>
      <c r="BJ43" s="101">
        <f ca="1">(BH43-BH41)*BJ$10</f>
        <v>0</v>
      </c>
      <c r="BK43" s="110">
        <f ca="1">(BI43-BI41)*BJ$10</f>
        <v>0</v>
      </c>
      <c r="BL43" s="103">
        <f ca="1">ROUND(INDIRECT(ADDRESS(Данные!$A35,BL$1,1,1,"Данные"),1),2)</f>
        <v>1400.24</v>
      </c>
      <c r="BM43" s="100">
        <f ca="1">ROUND(INDIRECT(ADDRESS(Данные!$A35,BM$1,1,1,"Данные"),1),2)</f>
        <v>1400.24</v>
      </c>
      <c r="BN43" s="101">
        <f ca="1">(BL43-BL41)*BN$10</f>
        <v>5.999999999994543</v>
      </c>
      <c r="BO43" s="98">
        <f ca="1">(BM43-BM41)*BN$10</f>
        <v>5.999999999994543</v>
      </c>
      <c r="BP43" s="99">
        <f ca="1">ROUND(INDIRECT(ADDRESS(Данные!$A35,BP$1,1,1,"Данные"),1),2)</f>
        <v>7636.04</v>
      </c>
      <c r="BQ43" s="100">
        <f ca="1">ROUND(INDIRECT(ADDRESS(Данные!$A35,BQ$1,1,1,"Данные"),1),2)</f>
        <v>2355.3899999999999</v>
      </c>
      <c r="BR43" s="101">
        <f ca="1">(BP43-BP41)*BR$10</f>
        <v>0</v>
      </c>
      <c r="BS43" s="98">
        <f ca="1">(BQ43-BQ41)*BR$10</f>
        <v>0</v>
      </c>
      <c r="BT43" s="95">
        <f ca="1">ROUND(INDIRECT(ADDRESS(Данные!$A35,BT$1,1,1,"Данные"),1),2)</f>
        <v>107.63</v>
      </c>
      <c r="BU43" s="100">
        <f ca="1">ROUND(INDIRECT(ADDRESS(Данные!$A35,BU$1,1,1,"Данные"),1),2)</f>
        <v>6.96</v>
      </c>
      <c r="BV43" s="104">
        <f ca="1">(BT43-BT41)*BV$10</f>
        <v>0</v>
      </c>
      <c r="BW43" s="106">
        <f ca="1">(BU43-BU41)*BV$10</f>
        <v>0</v>
      </c>
      <c r="BX43" s="112">
        <f t="shared" ca="1" si="0"/>
        <v>45644.583333333336</v>
      </c>
      <c r="BY43" s="113">
        <f t="shared" ca="1" si="1"/>
        <v>10395.999999997866</v>
      </c>
      <c r="BZ43" s="114">
        <f t="shared" ca="1" si="2"/>
        <v>1603.9999999938118</v>
      </c>
    </row>
    <row r="44" s="1" customFormat="1">
      <c r="A44" s="94">
        <f ca="1">INDIRECT(ADDRESS(Данные!$A36,4,1,1,"Данные"),1)</f>
        <v>45644.604166666664</v>
      </c>
      <c r="B44" s="95">
        <f ca="1">ROUND(INDIRECT(ADDRESS(Данные!$A36,B$1,1,1,"Данные"),1),2)</f>
        <v>13160.200000000001</v>
      </c>
      <c r="C44" s="96">
        <f ca="1">ROUND(INDIRECT(ADDRESS(Данные!$A36,C$1,1,1,"Данные"),1),2)</f>
        <v>5532.2700000000004</v>
      </c>
      <c r="D44" s="97">
        <f ca="1">(B44-B43)*D$10</f>
        <v>200.00000000436557</v>
      </c>
      <c r="E44" s="106">
        <f ca="1">(C44-C43)*D$10</f>
        <v>0</v>
      </c>
      <c r="F44" s="109">
        <f ca="1">ROUND(INDIRECT(ADDRESS(Данные!$A36,F$1,1,1,"Данные"),1),2)</f>
        <v>43201.419999999998</v>
      </c>
      <c r="G44" s="96">
        <f ca="1">ROUND(INDIRECT(ADDRESS(Данные!$A36,G$1,1,1,"Данные"),1),2)</f>
        <v>9388.75</v>
      </c>
      <c r="H44" s="97">
        <f ca="1">(F44-F43)*H$10</f>
        <v>599.99999997671694</v>
      </c>
      <c r="I44" s="102">
        <f ca="1">(G44-G43)*H$10</f>
        <v>80.00000000174623</v>
      </c>
      <c r="J44" s="95">
        <f ca="1">ROUND(INDIRECT(ADDRESS(Данные!$A36,J$1,1,1,"Данные"),1),2)</f>
        <v>17441.130000000001</v>
      </c>
      <c r="K44" s="96">
        <f ca="1">ROUND(INDIRECT(ADDRESS(Данные!$A36,K$1,1,1,"Данные"),1),2)</f>
        <v>4134.7300000000005</v>
      </c>
      <c r="L44" s="104">
        <f ca="1">(J44-J43)*L$10</f>
        <v>440.00000000232831</v>
      </c>
      <c r="M44" s="105">
        <f ca="1">(K44-K43)*L$10</f>
        <v>80.00000000174623</v>
      </c>
      <c r="N44" s="95">
        <f ca="1">ROUND(INDIRECT(ADDRESS(Данные!$A36,N$1,1,1,"Данные"),1),2)</f>
        <v>7472.8500000000004</v>
      </c>
      <c r="O44" s="96">
        <f ca="1">ROUND(INDIRECT(ADDRESS(Данные!$A36,O$1,1,1,"Данные"),1),2)</f>
        <v>1301.9400000000001</v>
      </c>
      <c r="P44" s="104">
        <f ca="1">(N44-N43)*P$10</f>
        <v>400.00000000145519</v>
      </c>
      <c r="Q44" s="106">
        <f ca="1">(O44-O43)*P$10</f>
        <v>0</v>
      </c>
      <c r="R44" s="99">
        <f ca="1">ROUND(INDIRECT(ADDRESS(Данные!$A36,R$1,1,1,"Данные"),1),2)</f>
        <v>8361.9400000000005</v>
      </c>
      <c r="S44" s="100">
        <f ca="1">ROUND(INDIRECT(ADDRESS(Данные!$A36,S$1,1,1,"Данные"),1),2)</f>
        <v>3887.7000000000003</v>
      </c>
      <c r="T44" s="104">
        <f ca="1">(R44-R43)*T$10</f>
        <v>680.00000000029104</v>
      </c>
      <c r="U44" s="107">
        <f ca="1">(S44-S43)*T$10</f>
        <v>240.00000000160071</v>
      </c>
      <c r="V44" s="103">
        <f ca="1">ROUND(INDIRECT(ADDRESS(Данные!$A36,V$1,1,1,"Данные"),1),2)</f>
        <v>3414.4200000000001</v>
      </c>
      <c r="W44" s="100">
        <f ca="1">ROUND(INDIRECT(ADDRESS(Данные!$A36,W$1,1,1,"Данные"),1),2)</f>
        <v>1350.74</v>
      </c>
      <c r="X44" s="104">
        <f ca="1">(V44-V43)*X$10</f>
        <v>79.99999999992724</v>
      </c>
      <c r="Y44" s="105">
        <f ca="1">(W44-W43)*X$10</f>
        <v>0</v>
      </c>
      <c r="Z44" s="108">
        <f ca="1">INDIRECT(ADDRESS(Данные!$A36,4,1,1,"Данные"),1)</f>
        <v>45644.604166666664</v>
      </c>
      <c r="AA44" s="95">
        <f ca="1">ROUND(INDIRECT(ADDRESS(Данные!$A36,AA$1,1,1,"Данные"),1),2)</f>
        <v>16348.07</v>
      </c>
      <c r="AB44" s="96">
        <f ca="1">ROUND(INDIRECT(ADDRESS(Данные!$A36,AB$1,1,1,"Данные"),1),2)</f>
        <v>3268.7000000000003</v>
      </c>
      <c r="AC44" s="101">
        <f ca="1">(AA44-AA43)*AC$10</f>
        <v>719.9999999938882</v>
      </c>
      <c r="AD44" s="98">
        <f ca="1">(AB44-AB43)*AC$10</f>
        <v>79.99999999992724</v>
      </c>
      <c r="AE44" s="109">
        <f ca="1">ROUND(INDIRECT(ADDRESS(Данные!$A36,AE$1,1,1,"Данные"),1),2)</f>
        <v>15352.309999999999</v>
      </c>
      <c r="AF44" s="96">
        <f ca="1">ROUND(INDIRECT(ADDRESS(Данные!$A36,AF$1,1,1,"Данные"),1),2)</f>
        <v>5214.8100000000004</v>
      </c>
      <c r="AG44" s="104">
        <f ca="1">(AE44-AE43)*AG$10</f>
        <v>479.99999999956344</v>
      </c>
      <c r="AH44" s="102">
        <f ca="1">(AF44-AF43)*AG$10</f>
        <v>180.00000000392902</v>
      </c>
      <c r="AI44" s="95">
        <f ca="1">ROUND(INDIRECT(ADDRESS(Данные!$A36,AI$1,1,1,"Данные"),1),2)</f>
        <v>3343.0700000000002</v>
      </c>
      <c r="AJ44" s="96">
        <f ca="1">ROUND(INDIRECT(ADDRESS(Данные!$A36,AJ$1,1,1,"Данные"),1),2)</f>
        <v>722.88999999999999</v>
      </c>
      <c r="AK44" s="101">
        <f ca="1">(AI44-AI43)*AK$10</f>
        <v>520.00000000043656</v>
      </c>
      <c r="AL44" s="98">
        <f ca="1">(AJ44-AJ43)*AK$10</f>
        <v>79.99999999992724</v>
      </c>
      <c r="AM44" s="109">
        <f ca="1">ROUND(INDIRECT(ADDRESS(Данные!$A36,AM$1,1,1,"Данные"),1),2)</f>
        <v>21129.400000000001</v>
      </c>
      <c r="AN44" s="96">
        <f ca="1">ROUND(INDIRECT(ADDRESS(Данные!$A36,AN$1,1,1,"Данные"),1),2)</f>
        <v>8206.0799999999999</v>
      </c>
      <c r="AO44" s="101">
        <f ca="1">(AM44-AM43)*AO$10</f>
        <v>480.00000001047738</v>
      </c>
      <c r="AP44" s="110">
        <f ca="1">(AN44-AN43)*AO$10</f>
        <v>120.00000000261934</v>
      </c>
      <c r="AQ44" s="95">
        <f ca="1">ROUND(INDIRECT(ADDRESS(Данные!$A36,AQ$1,1,1,"Данные"),1),2)</f>
        <v>16815.849999999999</v>
      </c>
      <c r="AR44" s="96">
        <f ca="1">ROUND(INDIRECT(ADDRESS(Данные!$A36,AR$1,1,1,"Данные"),1),2)</f>
        <v>4343.75</v>
      </c>
      <c r="AS44" s="101">
        <f ca="1">(AQ44-AQ43)*AS$10</f>
        <v>539.99999997904524</v>
      </c>
      <c r="AT44" s="98">
        <f ca="1">(AR44-AR43)*AS$10</f>
        <v>119.99999999716238</v>
      </c>
      <c r="AU44" s="109">
        <f ca="1">ROUND(INDIRECT(ADDRESS(Данные!$A36,AU$1,1,1,"Данные"),1),2)</f>
        <v>3413.9500000000003</v>
      </c>
      <c r="AV44" s="96">
        <f ca="1">ROUND(INDIRECT(ADDRESS(Данные!$A36,AV$1,1,1,"Данные"),1),2)</f>
        <v>1400.25</v>
      </c>
      <c r="AW44" s="101">
        <f ca="1">(AU44-AU43)*AW$10</f>
        <v>36.000000000240107</v>
      </c>
      <c r="AX44" s="110">
        <f ca="1">(AV44-AV43)*AW$10</f>
        <v>5.999999999994543</v>
      </c>
      <c r="AY44" s="111">
        <f ca="1">INDIRECT(ADDRESS(Данные!$A36,4,1,1,"Данные"),1)</f>
        <v>45644.604166666664</v>
      </c>
      <c r="AZ44" s="109">
        <f ca="1">ROUND(INDIRECT(ADDRESS(Данные!$A36,AZ$1,1,1,"Данные"),1),2)</f>
        <v>4331.1499999999996</v>
      </c>
      <c r="BA44" s="96">
        <f ca="1">ROUND(INDIRECT(ADDRESS(Данные!$A36,BA$1,1,1,"Данные"),1),2)</f>
        <v>0</v>
      </c>
      <c r="BB44" s="101">
        <f ca="1">(AZ44-AZ43)*BB$10</f>
        <v>56.999999999879947</v>
      </c>
      <c r="BC44" s="110">
        <f ca="1">(BA44-BA43)*BB$10</f>
        <v>0</v>
      </c>
      <c r="BD44" s="95">
        <f ca="1">ROUND(INDIRECT(ADDRESS(Данные!$A36,BD$1,1,1,"Данные"),1),2)</f>
        <v>7662.6900000000005</v>
      </c>
      <c r="BE44" s="96">
        <f ca="1">ROUND(INDIRECT(ADDRESS(Данные!$A36,BE$1,1,1,"Данные"),1),2)</f>
        <v>5129.9899999999998</v>
      </c>
      <c r="BF44" s="101">
        <f ca="1">(BD44-BD43)*BF$10</f>
        <v>18.000000000392902</v>
      </c>
      <c r="BG44" s="110">
        <f ca="1">(BE44-BE43)*BF$10</f>
        <v>5.9999999995852704</v>
      </c>
      <c r="BH44" s="103">
        <f ca="1">ROUND(INDIRECT(ADDRESS(Данные!$A36,BH$1,1,1,"Данные"),1),2)</f>
        <v>92.75</v>
      </c>
      <c r="BI44" s="100">
        <f ca="1">ROUND(INDIRECT(ADDRESS(Данные!$A36,BI$1,1,1,"Данные"),1),2)</f>
        <v>53.800000000000004</v>
      </c>
      <c r="BJ44" s="101">
        <f ca="1">(BH44-BH43)*BJ$10</f>
        <v>0</v>
      </c>
      <c r="BK44" s="110">
        <f ca="1">(BI44-BI43)*BJ$10</f>
        <v>0</v>
      </c>
      <c r="BL44" s="103">
        <f ca="1">ROUND(INDIRECT(ADDRESS(Данные!$A36,BL$1,1,1,"Данные"),1),2)</f>
        <v>1400.25</v>
      </c>
      <c r="BM44" s="100">
        <f ca="1">ROUND(INDIRECT(ADDRESS(Данные!$A36,BM$1,1,1,"Данные"),1),2)</f>
        <v>1400.25</v>
      </c>
      <c r="BN44" s="101">
        <f ca="1">(BL44-BL43)*BN$10</f>
        <v>5.999999999994543</v>
      </c>
      <c r="BO44" s="98">
        <f ca="1">(BM44-BM43)*BN$10</f>
        <v>5.999999999994543</v>
      </c>
      <c r="BP44" s="99">
        <f ca="1">ROUND(INDIRECT(ADDRESS(Данные!$A36,BP$1,1,1,"Данные"),1),2)</f>
        <v>7636.04</v>
      </c>
      <c r="BQ44" s="100">
        <f ca="1">ROUND(INDIRECT(ADDRESS(Данные!$A36,BQ$1,1,1,"Данные"),1),2)</f>
        <v>2355.3899999999999</v>
      </c>
      <c r="BR44" s="101">
        <f ca="1">(BP44-BP43)*BR$10</f>
        <v>0</v>
      </c>
      <c r="BS44" s="98">
        <f ca="1">(BQ44-BQ43)*BR$10</f>
        <v>0</v>
      </c>
      <c r="BT44" s="95">
        <f ca="1">ROUND(INDIRECT(ADDRESS(Данные!$A36,BT$1,1,1,"Данные"),1),2)</f>
        <v>107.63</v>
      </c>
      <c r="BU44" s="100">
        <f ca="1">ROUND(INDIRECT(ADDRESS(Данные!$A36,BU$1,1,1,"Данные"),1),2)</f>
        <v>6.96</v>
      </c>
      <c r="BV44" s="104">
        <f ca="1">(BT44-BT43)*BV$10</f>
        <v>0</v>
      </c>
      <c r="BW44" s="106">
        <f ca="1">(BU44-BU43)*BV$10</f>
        <v>0</v>
      </c>
      <c r="BX44" s="112">
        <f t="shared" ca="1" si="0"/>
        <v>45644.604166666664</v>
      </c>
      <c r="BY44" s="113">
        <f t="shared" ca="1" si="1"/>
        <v>5256.9999999690026</v>
      </c>
      <c r="BZ44" s="114">
        <f t="shared" ca="1" si="2"/>
        <v>998.00000000823275</v>
      </c>
    </row>
    <row r="45" s="1" customFormat="1">
      <c r="A45" s="94">
        <f ca="1">INDIRECT(ADDRESS(Данные!$A37,4,1,1,"Данные"),1)</f>
        <v>45644.625</v>
      </c>
      <c r="B45" s="95">
        <f ca="1">ROUND(INDIRECT(ADDRESS(Данные!$A37,B$1,1,1,"Данные"),1),2)</f>
        <v>13160.25</v>
      </c>
      <c r="C45" s="96">
        <f ca="1">ROUND(INDIRECT(ADDRESS(Данные!$A37,C$1,1,1,"Данные"),1),2)</f>
        <v>5532.2799999999997</v>
      </c>
      <c r="D45" s="97">
        <f ca="1">(B45-B43)*D$10</f>
        <v>400.00000000145519</v>
      </c>
      <c r="E45" s="105">
        <f ca="1">(C45-C43)*D$10</f>
        <v>39.999999997235136</v>
      </c>
      <c r="F45" s="109">
        <f ca="1">ROUND(INDIRECT(ADDRESS(Данные!$A37,F$1,1,1,"Данные"),1),2)</f>
        <v>43201.580000000002</v>
      </c>
      <c r="G45" s="96">
        <f ca="1">ROUND(INDIRECT(ADDRESS(Данные!$A37,G$1,1,1,"Данные"),1),2)</f>
        <v>9388.7700000000004</v>
      </c>
      <c r="H45" s="97">
        <f ca="1">(F45-F43)*H$10</f>
        <v>1239.9999999906868</v>
      </c>
      <c r="I45" s="102">
        <f ca="1">(G45-G43)*H$10</f>
        <v>160.00000000349246</v>
      </c>
      <c r="J45" s="95">
        <f ca="1">ROUND(INDIRECT(ADDRESS(Данные!$A37,J$1,1,1,"Данные"),1),2)</f>
        <v>17441.23</v>
      </c>
      <c r="K45" s="96">
        <f ca="1">ROUND(INDIRECT(ADDRESS(Данные!$A37,K$1,1,1,"Данные"),1),2)</f>
        <v>4134.7399999999998</v>
      </c>
      <c r="L45" s="104">
        <f ca="1">(J45-J43)*L$10</f>
        <v>839.99999999650754</v>
      </c>
      <c r="M45" s="105">
        <f ca="1">(K45-K43)*L$10</f>
        <v>119.99999999898137</v>
      </c>
      <c r="N45" s="95">
        <f ca="1">ROUND(INDIRECT(ADDRESS(Данные!$A37,N$1,1,1,"Данные"),1),2)</f>
        <v>7472.9400000000005</v>
      </c>
      <c r="O45" s="96">
        <f ca="1">ROUND(INDIRECT(ADDRESS(Данные!$A37,O$1,1,1,"Данные"),1),2)</f>
        <v>1301.95</v>
      </c>
      <c r="P45" s="104">
        <f ca="1">(N45-N43)*P$10</f>
        <v>760.00000000203727</v>
      </c>
      <c r="Q45" s="106">
        <f ca="1">(O45-O43)*P$10</f>
        <v>39.99999999996362</v>
      </c>
      <c r="R45" s="99">
        <f ca="1">ROUND(INDIRECT(ADDRESS(Данные!$A37,R$1,1,1,"Данные"),1),2)</f>
        <v>8362.1100000000006</v>
      </c>
      <c r="S45" s="100">
        <f ca="1">ROUND(INDIRECT(ADDRESS(Данные!$A37,S$1,1,1,"Данные"),1),2)</f>
        <v>3887.7600000000002</v>
      </c>
      <c r="T45" s="104">
        <f ca="1">(R45-R43)*T$10</f>
        <v>1360.0000000005821</v>
      </c>
      <c r="U45" s="107">
        <f ca="1">(S45-S43)*T$10</f>
        <v>480.00000000138243</v>
      </c>
      <c r="V45" s="103">
        <f ca="1">ROUND(INDIRECT(ADDRESS(Данные!$A37,V$1,1,1,"Данные"),1),2)</f>
        <v>3414.4400000000001</v>
      </c>
      <c r="W45" s="100">
        <f ca="1">ROUND(INDIRECT(ADDRESS(Данные!$A37,W$1,1,1,"Данные"),1),2)</f>
        <v>1350.75</v>
      </c>
      <c r="X45" s="104">
        <f ca="1">(V45-V43)*X$10</f>
        <v>159.99999999985448</v>
      </c>
      <c r="Y45" s="105">
        <f ca="1">(W45-W43)*X$10</f>
        <v>39.99999999996362</v>
      </c>
      <c r="Z45" s="108">
        <f ca="1">INDIRECT(ADDRESS(Данные!$A37,4,1,1,"Данные"),1)</f>
        <v>45644.625</v>
      </c>
      <c r="AA45" s="95">
        <f ca="1">ROUND(INDIRECT(ADDRESS(Данные!$A37,AA$1,1,1,"Данные"),1),2)</f>
        <v>16348.25</v>
      </c>
      <c r="AB45" s="96">
        <f ca="1">ROUND(INDIRECT(ADDRESS(Данные!$A37,AB$1,1,1,"Данные"),1),2)</f>
        <v>3268.7200000000003</v>
      </c>
      <c r="AC45" s="101">
        <f ca="1">(AA45-AA43)*AC$10</f>
        <v>1439.9999999950523</v>
      </c>
      <c r="AD45" s="98">
        <f ca="1">(AB45-AB43)*AC$10</f>
        <v>159.99999999985448</v>
      </c>
      <c r="AE45" s="109">
        <f ca="1">ROUND(INDIRECT(ADDRESS(Данные!$A37,AE$1,1,1,"Данные"),1),2)</f>
        <v>15352.4</v>
      </c>
      <c r="AF45" s="96">
        <f ca="1">ROUND(INDIRECT(ADDRESS(Данные!$A37,AF$1,1,1,"Данные"),1),2)</f>
        <v>5214.8400000000001</v>
      </c>
      <c r="AG45" s="104">
        <f ca="1">(AE45-AE43)*AG$10</f>
        <v>1020.0000000004366</v>
      </c>
      <c r="AH45" s="102">
        <f ca="1">(AF45-AF43)*AG$10</f>
        <v>360.00000000240107</v>
      </c>
      <c r="AI45" s="95">
        <f ca="1">ROUND(INDIRECT(ADDRESS(Данные!$A37,AI$1,1,1,"Данные"),1),2)</f>
        <v>3343.2000000000003</v>
      </c>
      <c r="AJ45" s="96">
        <f ca="1">ROUND(INDIRECT(ADDRESS(Данные!$A37,AJ$1,1,1,"Данные"),1),2)</f>
        <v>722.89999999999998</v>
      </c>
      <c r="AK45" s="101">
        <f ca="1">(AI45-AI43)*AK$10</f>
        <v>1040.0000000008731</v>
      </c>
      <c r="AL45" s="98">
        <f ca="1">(AJ45-AJ43)*AK$10</f>
        <v>119.99999999989086</v>
      </c>
      <c r="AM45" s="109">
        <f ca="1">ROUND(INDIRECT(ADDRESS(Данные!$A37,AM$1,1,1,"Данные"),1),2)</f>
        <v>21129.510000000002</v>
      </c>
      <c r="AN45" s="96">
        <f ca="1">ROUND(INDIRECT(ADDRESS(Данные!$A37,AN$1,1,1,"Данные"),1),2)</f>
        <v>8206.0900000000001</v>
      </c>
      <c r="AO45" s="101">
        <f ca="1">(AM45-AM43)*AO$10</f>
        <v>920.00000001280569</v>
      </c>
      <c r="AP45" s="110">
        <f ca="1">(AN45-AN43)*AO$10</f>
        <v>160.00000000349246</v>
      </c>
      <c r="AQ45" s="95">
        <f ca="1">ROUND(INDIRECT(ADDRESS(Данные!$A37,AQ$1,1,1,"Данные"),1),2)</f>
        <v>16815.939999999999</v>
      </c>
      <c r="AR45" s="96">
        <f ca="1">ROUND(INDIRECT(ADDRESS(Данные!$A37,AR$1,1,1,"Данные"),1),2)</f>
        <v>4343.7600000000002</v>
      </c>
      <c r="AS45" s="101">
        <f ca="1">(AQ45-AQ43)*AS$10</f>
        <v>1079.9999999799184</v>
      </c>
      <c r="AT45" s="98">
        <f ca="1">(AR45-AR43)*AS$10</f>
        <v>179.99999999847205</v>
      </c>
      <c r="AU45" s="109">
        <f ca="1">ROUND(INDIRECT(ADDRESS(Данные!$A37,AU$1,1,1,"Данные"),1),2)</f>
        <v>3414</v>
      </c>
      <c r="AV45" s="96">
        <f ca="1">ROUND(INDIRECT(ADDRESS(Данные!$A37,AV$1,1,1,"Данные"),1),2)</f>
        <v>1400.26</v>
      </c>
      <c r="AW45" s="101">
        <f ca="1">(AU45-AU43)*AW$10</f>
        <v>66.000000000076398</v>
      </c>
      <c r="AX45" s="110">
        <f ca="1">(AV45-AV43)*AW$10</f>
        <v>11.999999999989086</v>
      </c>
      <c r="AY45" s="111">
        <f ca="1">INDIRECT(ADDRESS(Данные!$A37,4,1,1,"Данные"),1)</f>
        <v>45644.625</v>
      </c>
      <c r="AZ45" s="109">
        <f ca="1">ROUND(INDIRECT(ADDRESS(Данные!$A37,AZ$1,1,1,"Данные"),1),2)</f>
        <v>4331.3400000000001</v>
      </c>
      <c r="BA45" s="96">
        <f ca="1">ROUND(INDIRECT(ADDRESS(Данные!$A37,BA$1,1,1,"Данные"),1),2)</f>
        <v>0</v>
      </c>
      <c r="BB45" s="101">
        <f ca="1">(AZ45-AZ43)*BB$10</f>
        <v>114.00000000003274</v>
      </c>
      <c r="BC45" s="110">
        <f ca="1">(BA45-BA43)*BB$10</f>
        <v>0</v>
      </c>
      <c r="BD45" s="95">
        <f ca="1">ROUND(INDIRECT(ADDRESS(Данные!$A37,BD$1,1,1,"Данные"),1),2)</f>
        <v>7662.7200000000003</v>
      </c>
      <c r="BE45" s="96">
        <f ca="1">ROUND(INDIRECT(ADDRESS(Данные!$A37,BE$1,1,1,"Данные"),1),2)</f>
        <v>5129.9899999999998</v>
      </c>
      <c r="BF45" s="101">
        <f ca="1">(BD45-BD43)*BF$10</f>
        <v>36.000000000240107</v>
      </c>
      <c r="BG45" s="110">
        <f ca="1">(BE45-BE43)*BF$10</f>
        <v>5.9999999995852704</v>
      </c>
      <c r="BH45" s="103">
        <f ca="1">ROUND(INDIRECT(ADDRESS(Данные!$A37,BH$1,1,1,"Данные"),1),2)</f>
        <v>92.75</v>
      </c>
      <c r="BI45" s="100">
        <f ca="1">ROUND(INDIRECT(ADDRESS(Данные!$A37,BI$1,1,1,"Данные"),1),2)</f>
        <v>53.800000000000004</v>
      </c>
      <c r="BJ45" s="101">
        <f ca="1">(BH45-BH43)*BJ$10</f>
        <v>0</v>
      </c>
      <c r="BK45" s="110">
        <f ca="1">(BI45-BI43)*BJ$10</f>
        <v>0</v>
      </c>
      <c r="BL45" s="103">
        <f ca="1">ROUND(INDIRECT(ADDRESS(Данные!$A37,BL$1,1,1,"Данные"),1),2)</f>
        <v>1400.26</v>
      </c>
      <c r="BM45" s="100">
        <f ca="1">ROUND(INDIRECT(ADDRESS(Данные!$A37,BM$1,1,1,"Данные"),1),2)</f>
        <v>1400.26</v>
      </c>
      <c r="BN45" s="101">
        <f ca="1">(BL45-BL43)*BN$10</f>
        <v>11.999999999989086</v>
      </c>
      <c r="BO45" s="98">
        <f ca="1">(BM45-BM43)*BN$10</f>
        <v>11.999999999989086</v>
      </c>
      <c r="BP45" s="99">
        <f ca="1">ROUND(INDIRECT(ADDRESS(Данные!$A37,BP$1,1,1,"Данные"),1),2)</f>
        <v>7636.04</v>
      </c>
      <c r="BQ45" s="100">
        <f ca="1">ROUND(INDIRECT(ADDRESS(Данные!$A37,BQ$1,1,1,"Данные"),1),2)</f>
        <v>2355.3899999999999</v>
      </c>
      <c r="BR45" s="101">
        <f ca="1">(BP45-BP43)*BR$10</f>
        <v>0</v>
      </c>
      <c r="BS45" s="98">
        <f ca="1">(BQ45-BQ43)*BR$10</f>
        <v>0</v>
      </c>
      <c r="BT45" s="95">
        <f ca="1">ROUND(INDIRECT(ADDRESS(Данные!$A37,BT$1,1,1,"Данные"),1),2)</f>
        <v>107.63</v>
      </c>
      <c r="BU45" s="100">
        <f ca="1">ROUND(INDIRECT(ADDRESS(Данные!$A37,BU$1,1,1,"Данные"),1),2)</f>
        <v>6.96</v>
      </c>
      <c r="BV45" s="104">
        <f ca="1">(BT45-BT43)*BV$10</f>
        <v>0</v>
      </c>
      <c r="BW45" s="106">
        <f ca="1">(BU45-BU43)*BV$10</f>
        <v>0</v>
      </c>
      <c r="BX45" s="112">
        <f t="shared" ca="1" si="0"/>
        <v>45644.625</v>
      </c>
      <c r="BY45" s="113">
        <f t="shared" ca="1" si="1"/>
        <v>10487.999999980548</v>
      </c>
      <c r="BZ45" s="114">
        <f t="shared" ca="1" si="2"/>
        <v>1890.000000004693</v>
      </c>
    </row>
    <row r="46" s="1" customFormat="1">
      <c r="A46" s="94">
        <f ca="1">INDIRECT(ADDRESS(Данные!$A38,4,1,1,"Данные"),1)</f>
        <v>45644.645833333336</v>
      </c>
      <c r="B46" s="95">
        <f ca="1">ROUND(INDIRECT(ADDRESS(Данные!$A38,B$1,1,1,"Данные"),1),2)</f>
        <v>13160.309999999999</v>
      </c>
      <c r="C46" s="96">
        <f ca="1">ROUND(INDIRECT(ADDRESS(Данные!$A38,C$1,1,1,"Данные"),1),2)</f>
        <v>5532.2799999999997</v>
      </c>
      <c r="D46" s="97">
        <f ca="1">(B46-B45)*D$10</f>
        <v>239.99999999796273</v>
      </c>
      <c r="E46" s="106">
        <f ca="1">(C46-C45)*D$10</f>
        <v>0</v>
      </c>
      <c r="F46" s="109">
        <f ca="1">ROUND(INDIRECT(ADDRESS(Данные!$A38,F$1,1,1,"Данные"),1),2)</f>
        <v>43201.739999999998</v>
      </c>
      <c r="G46" s="96">
        <f ca="1">ROUND(INDIRECT(ADDRESS(Данные!$A38,G$1,1,1,"Данные"),1),2)</f>
        <v>9388.7800000000007</v>
      </c>
      <c r="H46" s="97">
        <f ca="1">(F46-F45)*H$10</f>
        <v>639.99999998486601</v>
      </c>
      <c r="I46" s="102">
        <f ca="1">(G46-G45)*H$10</f>
        <v>40.000000000873115</v>
      </c>
      <c r="J46" s="95">
        <f ca="1">ROUND(INDIRECT(ADDRESS(Данные!$A38,J$1,1,1,"Данные"),1),2)</f>
        <v>17441.330000000002</v>
      </c>
      <c r="K46" s="96">
        <f ca="1">ROUND(INDIRECT(ADDRESS(Данные!$A38,K$1,1,1,"Данные"),1),2)</f>
        <v>4134.75</v>
      </c>
      <c r="L46" s="104">
        <f ca="1">(J46-J45)*L$10</f>
        <v>400.00000000873115</v>
      </c>
      <c r="M46" s="105">
        <f ca="1">(K46-K45)*L$10</f>
        <v>40.000000000873115</v>
      </c>
      <c r="N46" s="95">
        <f ca="1">ROUND(INDIRECT(ADDRESS(Данные!$A38,N$1,1,1,"Данные"),1),2)</f>
        <v>7473.0299999999997</v>
      </c>
      <c r="O46" s="96">
        <f ca="1">ROUND(INDIRECT(ADDRESS(Данные!$A38,O$1,1,1,"Данные"),1),2)</f>
        <v>1301.95</v>
      </c>
      <c r="P46" s="104">
        <f ca="1">(N46-N45)*P$10</f>
        <v>359.9999999969441</v>
      </c>
      <c r="Q46" s="106">
        <f ca="1">(O46-O45)*P$10</f>
        <v>0</v>
      </c>
      <c r="R46" s="99">
        <f ca="1">ROUND(INDIRECT(ADDRESS(Данные!$A38,R$1,1,1,"Данные"),1),2)</f>
        <v>8362.2800000000007</v>
      </c>
      <c r="S46" s="100">
        <f ca="1">ROUND(INDIRECT(ADDRESS(Данные!$A38,S$1,1,1,"Данные"),1),2)</f>
        <v>3887.8200000000002</v>
      </c>
      <c r="T46" s="104">
        <f ca="1">(R46-R45)*T$10</f>
        <v>680.00000000029104</v>
      </c>
      <c r="U46" s="107">
        <f ca="1">(S46-S45)*T$10</f>
        <v>239.99999999978172</v>
      </c>
      <c r="V46" s="103">
        <f ca="1">ROUND(INDIRECT(ADDRESS(Данные!$A38,V$1,1,1,"Данные"),1),2)</f>
        <v>3414.46</v>
      </c>
      <c r="W46" s="100">
        <f ca="1">ROUND(INDIRECT(ADDRESS(Данные!$A38,W$1,1,1,"Данные"),1),2)</f>
        <v>1350.75</v>
      </c>
      <c r="X46" s="104">
        <f ca="1">(V46-V45)*X$10</f>
        <v>79.99999999992724</v>
      </c>
      <c r="Y46" s="105">
        <f ca="1">(W46-W45)*X$10</f>
        <v>0</v>
      </c>
      <c r="Z46" s="108">
        <f ca="1">INDIRECT(ADDRESS(Данные!$A38,4,1,1,"Данные"),1)</f>
        <v>45644.645833333336</v>
      </c>
      <c r="AA46" s="95">
        <f ca="1">ROUND(INDIRECT(ADDRESS(Данные!$A38,AA$1,1,1,"Данные"),1),2)</f>
        <v>16348.42</v>
      </c>
      <c r="AB46" s="96">
        <f ca="1">ROUND(INDIRECT(ADDRESS(Данные!$A38,AB$1,1,1,"Данные"),1),2)</f>
        <v>3268.73</v>
      </c>
      <c r="AC46" s="101">
        <f ca="1">(AA46-AA45)*AC$10</f>
        <v>680.00000000029104</v>
      </c>
      <c r="AD46" s="98">
        <f ca="1">(AB46-AB45)*AC$10</f>
        <v>39.999999999054126</v>
      </c>
      <c r="AE46" s="109">
        <f ca="1">ROUND(INDIRECT(ADDRESS(Данные!$A38,AE$1,1,1,"Данные"),1),2)</f>
        <v>15352.49</v>
      </c>
      <c r="AF46" s="96">
        <f ca="1">ROUND(INDIRECT(ADDRESS(Данные!$A38,AF$1,1,1,"Данные"),1),2)</f>
        <v>5214.8800000000001</v>
      </c>
      <c r="AG46" s="104">
        <f ca="1">(AE46-AE45)*AG$10</f>
        <v>540.00000000087311</v>
      </c>
      <c r="AH46" s="102">
        <f ca="1">(AF46-AF45)*AG$10</f>
        <v>239.99999999978172</v>
      </c>
      <c r="AI46" s="95">
        <f ca="1">ROUND(INDIRECT(ADDRESS(Данные!$A38,AI$1,1,1,"Данные"),1),2)</f>
        <v>3343.3299999999999</v>
      </c>
      <c r="AJ46" s="96">
        <f ca="1">ROUND(INDIRECT(ADDRESS(Данные!$A38,AJ$1,1,1,"Данные"),1),2)</f>
        <v>722.91999999999996</v>
      </c>
      <c r="AK46" s="101">
        <f ca="1">(AI46-AI45)*AK$10</f>
        <v>519.99999999861757</v>
      </c>
      <c r="AL46" s="98">
        <f ca="1">(AJ46-AJ45)*AK$10</f>
        <v>79.99999999992724</v>
      </c>
      <c r="AM46" s="109">
        <f ca="1">ROUND(INDIRECT(ADDRESS(Данные!$A38,AM$1,1,1,"Данные"),1),2)</f>
        <v>21129.630000000001</v>
      </c>
      <c r="AN46" s="96">
        <f ca="1">ROUND(INDIRECT(ADDRESS(Данные!$A38,AN$1,1,1,"Данные"),1),2)</f>
        <v>8206.1100000000006</v>
      </c>
      <c r="AO46" s="101">
        <f ca="1">(AM46-AM45)*AO$10</f>
        <v>479.99999999592546</v>
      </c>
      <c r="AP46" s="110">
        <f ca="1">(AN46-AN45)*AO$10</f>
        <v>80.00000000174623</v>
      </c>
      <c r="AQ46" s="95">
        <f ca="1">ROUND(INDIRECT(ADDRESS(Данные!$A38,AQ$1,1,1,"Данные"),1),2)</f>
        <v>16816.040000000001</v>
      </c>
      <c r="AR46" s="96">
        <f ca="1">ROUND(INDIRECT(ADDRESS(Данные!$A38,AR$1,1,1,"Данные"),1),2)</f>
        <v>4343.7799999999997</v>
      </c>
      <c r="AS46" s="101">
        <f ca="1">(AQ46-AQ45)*AS$10</f>
        <v>600.00000001309672</v>
      </c>
      <c r="AT46" s="98">
        <f ca="1">(AR46-AR45)*AS$10</f>
        <v>119.99999999716238</v>
      </c>
      <c r="AU46" s="109">
        <f ca="1">ROUND(INDIRECT(ADDRESS(Данные!$A38,AU$1,1,1,"Данные"),1),2)</f>
        <v>3414.0599999999999</v>
      </c>
      <c r="AV46" s="96">
        <f ca="1">ROUND(INDIRECT(ADDRESS(Данные!$A38,AV$1,1,1,"Данные"),1),2)</f>
        <v>1400.26</v>
      </c>
      <c r="AW46" s="101">
        <f ca="1">(AU46-AU45)*AW$10</f>
        <v>35.999999999967258</v>
      </c>
      <c r="AX46" s="110">
        <f ca="1">(AV46-AV45)*AW$10</f>
        <v>0</v>
      </c>
      <c r="AY46" s="111">
        <f ca="1">INDIRECT(ADDRESS(Данные!$A38,4,1,1,"Данные"),1)</f>
        <v>45644.645833333336</v>
      </c>
      <c r="AZ46" s="109">
        <f ca="1">ROUND(INDIRECT(ADDRESS(Данные!$A38,AZ$1,1,1,"Данные"),1),2)</f>
        <v>4331.5200000000004</v>
      </c>
      <c r="BA46" s="96">
        <f ca="1">ROUND(INDIRECT(ADDRESS(Данные!$A38,BA$1,1,1,"Данные"),1),2)</f>
        <v>0</v>
      </c>
      <c r="BB46" s="101">
        <f ca="1">(AZ46-AZ45)*BB$10</f>
        <v>54.000000000087311</v>
      </c>
      <c r="BC46" s="110">
        <f ca="1">(BA46-BA45)*BB$10</f>
        <v>0</v>
      </c>
      <c r="BD46" s="95">
        <f ca="1">ROUND(INDIRECT(ADDRESS(Данные!$A38,BD$1,1,1,"Данные"),1),2)</f>
        <v>7662.7600000000002</v>
      </c>
      <c r="BE46" s="96">
        <f ca="1">ROUND(INDIRECT(ADDRESS(Данные!$A38,BE$1,1,1,"Данные"),1),2)</f>
        <v>5130.0200000000004</v>
      </c>
      <c r="BF46" s="101">
        <f ca="1">(BD46-BD45)*BF$10</f>
        <v>23.999999999978172</v>
      </c>
      <c r="BG46" s="110">
        <f ca="1">(BE46-BE45)*BF$10</f>
        <v>18.000000000392902</v>
      </c>
      <c r="BH46" s="103">
        <f ca="1">ROUND(INDIRECT(ADDRESS(Данные!$A38,BH$1,1,1,"Данные"),1),2)</f>
        <v>92.75</v>
      </c>
      <c r="BI46" s="100">
        <f ca="1">ROUND(INDIRECT(ADDRESS(Данные!$A38,BI$1,1,1,"Данные"),1),2)</f>
        <v>53.800000000000004</v>
      </c>
      <c r="BJ46" s="101">
        <f ca="1">(BH46-BH45)*BJ$10</f>
        <v>0</v>
      </c>
      <c r="BK46" s="110">
        <f ca="1">(BI46-BI45)*BJ$10</f>
        <v>0</v>
      </c>
      <c r="BL46" s="103">
        <f ca="1">ROUND(INDIRECT(ADDRESS(Данные!$A38,BL$1,1,1,"Данные"),1),2)</f>
        <v>1400.26</v>
      </c>
      <c r="BM46" s="100">
        <f ca="1">ROUND(INDIRECT(ADDRESS(Данные!$A38,BM$1,1,1,"Данные"),1),2)</f>
        <v>1400.26</v>
      </c>
      <c r="BN46" s="101">
        <f ca="1">(BL46-BL45)*BN$10</f>
        <v>0</v>
      </c>
      <c r="BO46" s="98">
        <f ca="1">(BM46-BM45)*BN$10</f>
        <v>0</v>
      </c>
      <c r="BP46" s="99">
        <f ca="1">ROUND(INDIRECT(ADDRESS(Данные!$A38,BP$1,1,1,"Данные"),1),2)</f>
        <v>7636.04</v>
      </c>
      <c r="BQ46" s="100">
        <f ca="1">ROUND(INDIRECT(ADDRESS(Данные!$A38,BQ$1,1,1,"Данные"),1),2)</f>
        <v>2355.3899999999999</v>
      </c>
      <c r="BR46" s="101">
        <f ca="1">(BP46-BP45)*BR$10</f>
        <v>0</v>
      </c>
      <c r="BS46" s="98">
        <f ca="1">(BQ46-BQ45)*BR$10</f>
        <v>0</v>
      </c>
      <c r="BT46" s="95">
        <f ca="1">ROUND(INDIRECT(ADDRESS(Данные!$A38,BT$1,1,1,"Данные"),1),2)</f>
        <v>107.63</v>
      </c>
      <c r="BU46" s="100">
        <f ca="1">ROUND(INDIRECT(ADDRESS(Данные!$A38,BU$1,1,1,"Данные"),1),2)</f>
        <v>6.96</v>
      </c>
      <c r="BV46" s="104">
        <f ca="1">(BT46-BT45)*BV$10</f>
        <v>0</v>
      </c>
      <c r="BW46" s="106">
        <f ca="1">(BU46-BU45)*BV$10</f>
        <v>0</v>
      </c>
      <c r="BX46" s="112">
        <f t="shared" ca="1" si="0"/>
        <v>45644.645833333336</v>
      </c>
      <c r="BY46" s="113">
        <f t="shared" ca="1" si="1"/>
        <v>5333.9999999975589</v>
      </c>
      <c r="BZ46" s="114">
        <f t="shared" ca="1" si="2"/>
        <v>897.99999999959255</v>
      </c>
    </row>
    <row r="47" s="1" customFormat="1">
      <c r="A47" s="94">
        <f ca="1">INDIRECT(ADDRESS(Данные!$A39,4,1,1,"Данные"),1)</f>
        <v>45644.666666666664</v>
      </c>
      <c r="B47" s="95">
        <f ca="1">ROUND(INDIRECT(ADDRESS(Данные!$A39,B$1,1,1,"Данные"),1),2)</f>
        <v>13160.370000000001</v>
      </c>
      <c r="C47" s="96">
        <f ca="1">ROUND(INDIRECT(ADDRESS(Данные!$A39,C$1,1,1,"Данные"),1),2)</f>
        <v>5532.2799999999997</v>
      </c>
      <c r="D47" s="97">
        <f ca="1">(B47-B45)*D$10</f>
        <v>480.00000000320142</v>
      </c>
      <c r="E47" s="105">
        <f ca="1">(C47-C45)*D$10</f>
        <v>0</v>
      </c>
      <c r="F47" s="109">
        <f ca="1">ROUND(INDIRECT(ADDRESS(Данные!$A39,F$1,1,1,"Данные"),1),2)</f>
        <v>43201.889999999999</v>
      </c>
      <c r="G47" s="96">
        <f ca="1">ROUND(INDIRECT(ADDRESS(Данные!$A39,G$1,1,1,"Данные"),1),2)</f>
        <v>9388.8000000000011</v>
      </c>
      <c r="H47" s="97">
        <f ca="1">(F47-F45)*H$10</f>
        <v>1239.9999999906868</v>
      </c>
      <c r="I47" s="102">
        <f ca="1">(G47-G45)*H$10</f>
        <v>120.00000000261934</v>
      </c>
      <c r="J47" s="95">
        <f ca="1">ROUND(INDIRECT(ADDRESS(Данные!$A39,J$1,1,1,"Данные"),1),2)</f>
        <v>17441.43</v>
      </c>
      <c r="K47" s="96">
        <f ca="1">ROUND(INDIRECT(ADDRESS(Данные!$A39,K$1,1,1,"Данные"),1),2)</f>
        <v>4134.7700000000004</v>
      </c>
      <c r="L47" s="104">
        <f ca="1">(J47-J45)*L$10</f>
        <v>800.00000000291038</v>
      </c>
      <c r="M47" s="105">
        <f ca="1">(K47-K45)*L$10</f>
        <v>120.00000000261934</v>
      </c>
      <c r="N47" s="95">
        <f ca="1">ROUND(INDIRECT(ADDRESS(Данные!$A39,N$1,1,1,"Данные"),1),2)</f>
        <v>7473.1300000000001</v>
      </c>
      <c r="O47" s="96">
        <f ca="1">ROUND(INDIRECT(ADDRESS(Данные!$A39,O$1,1,1,"Данные"),1),2)</f>
        <v>1301.96</v>
      </c>
      <c r="P47" s="104">
        <f ca="1">(N47-N45)*P$10</f>
        <v>759.99999999839929</v>
      </c>
      <c r="Q47" s="106">
        <f ca="1">(O47-O45)*P$10</f>
        <v>39.99999999996362</v>
      </c>
      <c r="R47" s="99">
        <f ca="1">ROUND(INDIRECT(ADDRESS(Данные!$A39,R$1,1,1,"Данные"),1),2)</f>
        <v>8362.4500000000007</v>
      </c>
      <c r="S47" s="100">
        <f ca="1">ROUND(INDIRECT(ADDRESS(Данные!$A39,S$1,1,1,"Данные"),1),2)</f>
        <v>3887.8800000000001</v>
      </c>
      <c r="T47" s="104">
        <f ca="1">(R47-R45)*T$10</f>
        <v>1360.0000000005821</v>
      </c>
      <c r="U47" s="107">
        <f ca="1">(S47-S45)*T$10</f>
        <v>479.99999999956344</v>
      </c>
      <c r="V47" s="103">
        <f ca="1">ROUND(INDIRECT(ADDRESS(Данные!$A39,V$1,1,1,"Данные"),1),2)</f>
        <v>3414.48</v>
      </c>
      <c r="W47" s="100">
        <f ca="1">ROUND(INDIRECT(ADDRESS(Данные!$A39,W$1,1,1,"Данные"),1),2)</f>
        <v>1350.76</v>
      </c>
      <c r="X47" s="104">
        <f ca="1">(V47-V45)*X$10</f>
        <v>159.99999999985448</v>
      </c>
      <c r="Y47" s="105">
        <f ca="1">(W47-W45)*X$10</f>
        <v>39.99999999996362</v>
      </c>
      <c r="Z47" s="108">
        <f ca="1">INDIRECT(ADDRESS(Данные!$A39,4,1,1,"Данные"),1)</f>
        <v>45644.666666666664</v>
      </c>
      <c r="AA47" s="95">
        <f ca="1">ROUND(INDIRECT(ADDRESS(Данные!$A39,AA$1,1,1,"Данные"),1),2)</f>
        <v>16348.58</v>
      </c>
      <c r="AB47" s="96">
        <f ca="1">ROUND(INDIRECT(ADDRESS(Данные!$A39,AB$1,1,1,"Данные"),1),2)</f>
        <v>3268.75</v>
      </c>
      <c r="AC47" s="101">
        <f ca="1">(AA47-AA45)*AC$10</f>
        <v>1319.999999999709</v>
      </c>
      <c r="AD47" s="98">
        <f ca="1">(AB47-AB45)*AC$10</f>
        <v>119.99999999898137</v>
      </c>
      <c r="AE47" s="109">
        <f ca="1">ROUND(INDIRECT(ADDRESS(Данные!$A39,AE$1,1,1,"Данные"),1),2)</f>
        <v>15352.58</v>
      </c>
      <c r="AF47" s="96">
        <f ca="1">ROUND(INDIRECT(ADDRESS(Данные!$A39,AF$1,1,1,"Данные"),1),2)</f>
        <v>5214.9099999999999</v>
      </c>
      <c r="AG47" s="104">
        <f ca="1">(AE47-AE45)*AG$10</f>
        <v>1080.0000000017462</v>
      </c>
      <c r="AH47" s="102">
        <f ca="1">(AF47-AF45)*AG$10</f>
        <v>419.99999999825377</v>
      </c>
      <c r="AI47" s="95">
        <f ca="1">ROUND(INDIRECT(ADDRESS(Данные!$A39,AI$1,1,1,"Данные"),1),2)</f>
        <v>3343.46</v>
      </c>
      <c r="AJ47" s="96">
        <f ca="1">ROUND(INDIRECT(ADDRESS(Данные!$A39,AJ$1,1,1,"Данные"),1),2)</f>
        <v>722.93000000000006</v>
      </c>
      <c r="AK47" s="101">
        <f ca="1">(AI47-AI45)*AK$10</f>
        <v>1039.9999999990541</v>
      </c>
      <c r="AL47" s="98">
        <f ca="1">(AJ47-AJ45)*AK$10</f>
        <v>120.00000000034561</v>
      </c>
      <c r="AM47" s="109">
        <f ca="1">ROUND(INDIRECT(ADDRESS(Данные!$A39,AM$1,1,1,"Данные"),1),2)</f>
        <v>21129.75</v>
      </c>
      <c r="AN47" s="96">
        <f ca="1">ROUND(INDIRECT(ADDRESS(Данные!$A39,AN$1,1,1,"Данные"),1),2)</f>
        <v>8206.1399999999994</v>
      </c>
      <c r="AO47" s="101">
        <f ca="1">(AM47-AM45)*AO$10</f>
        <v>959.99999999185093</v>
      </c>
      <c r="AP47" s="110">
        <f ca="1">(AN47-AN45)*AO$10</f>
        <v>199.99999999708962</v>
      </c>
      <c r="AQ47" s="95">
        <f ca="1">ROUND(INDIRECT(ADDRESS(Данные!$A39,AQ$1,1,1,"Данные"),1),2)</f>
        <v>16816.139999999999</v>
      </c>
      <c r="AR47" s="96">
        <f ca="1">ROUND(INDIRECT(ADDRESS(Данные!$A39,AR$1,1,1,"Данные"),1),2)</f>
        <v>4343.8000000000002</v>
      </c>
      <c r="AS47" s="101">
        <f ca="1">(AQ47-AQ45)*AS$10</f>
        <v>1200.0000000043656</v>
      </c>
      <c r="AT47" s="98">
        <f ca="1">(AR47-AR45)*AS$10</f>
        <v>239.99999999978172</v>
      </c>
      <c r="AU47" s="109">
        <f ca="1">ROUND(INDIRECT(ADDRESS(Данные!$A39,AU$1,1,1,"Данные"),1),2)</f>
        <v>3414.1100000000001</v>
      </c>
      <c r="AV47" s="96">
        <f ca="1">ROUND(INDIRECT(ADDRESS(Данные!$A39,AV$1,1,1,"Данные"),1),2)</f>
        <v>1400.27</v>
      </c>
      <c r="AW47" s="101">
        <f ca="1">(AU47-AU45)*AW$10</f>
        <v>66.000000000076398</v>
      </c>
      <c r="AX47" s="110">
        <f ca="1">(AV47-AV45)*AW$10</f>
        <v>5.999999999994543</v>
      </c>
      <c r="AY47" s="111">
        <f ca="1">INDIRECT(ADDRESS(Данные!$A39,4,1,1,"Данные"),1)</f>
        <v>45644.666666666664</v>
      </c>
      <c r="AZ47" s="109">
        <f ca="1">ROUND(INDIRECT(ADDRESS(Данные!$A39,AZ$1,1,1,"Данные"),1),2)</f>
        <v>4331.6999999999998</v>
      </c>
      <c r="BA47" s="96">
        <f ca="1">ROUND(INDIRECT(ADDRESS(Данные!$A39,BA$1,1,1,"Данные"),1),2)</f>
        <v>0</v>
      </c>
      <c r="BB47" s="101">
        <f ca="1">(AZ47-AZ45)*BB$10</f>
        <v>107.99999999990177</v>
      </c>
      <c r="BC47" s="110">
        <f ca="1">(BA47-BA45)*BB$10</f>
        <v>0</v>
      </c>
      <c r="BD47" s="95">
        <f ca="1">ROUND(INDIRECT(ADDRESS(Данные!$A39,BD$1,1,1,"Данные"),1),2)</f>
        <v>7662.8500000000004</v>
      </c>
      <c r="BE47" s="96">
        <f ca="1">ROUND(INDIRECT(ADDRESS(Данные!$A39,BE$1,1,1,"Данные"),1),2)</f>
        <v>5130.1000000000004</v>
      </c>
      <c r="BF47" s="101">
        <f ca="1">(BD47-BD45)*BF$10</f>
        <v>78.000000000065484</v>
      </c>
      <c r="BG47" s="110">
        <f ca="1">(BE47-BE45)*BF$10</f>
        <v>66.000000000349246</v>
      </c>
      <c r="BH47" s="103">
        <f ca="1">ROUND(INDIRECT(ADDRESS(Данные!$A39,BH$1,1,1,"Данные"),1),2)</f>
        <v>92.75</v>
      </c>
      <c r="BI47" s="100">
        <f ca="1">ROUND(INDIRECT(ADDRESS(Данные!$A39,BI$1,1,1,"Данные"),1),2)</f>
        <v>53.800000000000004</v>
      </c>
      <c r="BJ47" s="101">
        <f ca="1">(BH47-BH45)*BJ$10</f>
        <v>0</v>
      </c>
      <c r="BK47" s="110">
        <f ca="1">(BI47-BI45)*BJ$10</f>
        <v>0</v>
      </c>
      <c r="BL47" s="103">
        <f ca="1">ROUND(INDIRECT(ADDRESS(Данные!$A39,BL$1,1,1,"Данные"),1),2)</f>
        <v>1400.27</v>
      </c>
      <c r="BM47" s="100">
        <f ca="1">ROUND(INDIRECT(ADDRESS(Данные!$A39,BM$1,1,1,"Данные"),1),2)</f>
        <v>1400.27</v>
      </c>
      <c r="BN47" s="101">
        <f ca="1">(BL47-BL45)*BN$10</f>
        <v>5.999999999994543</v>
      </c>
      <c r="BO47" s="98">
        <f ca="1">(BM47-BM45)*BN$10</f>
        <v>5.999999999994543</v>
      </c>
      <c r="BP47" s="99">
        <f ca="1">ROUND(INDIRECT(ADDRESS(Данные!$A39,BP$1,1,1,"Данные"),1),2)</f>
        <v>7636.04</v>
      </c>
      <c r="BQ47" s="100">
        <f ca="1">ROUND(INDIRECT(ADDRESS(Данные!$A39,BQ$1,1,1,"Данные"),1),2)</f>
        <v>2355.3899999999999</v>
      </c>
      <c r="BR47" s="101">
        <f ca="1">(BP47-BP45)*BR$10</f>
        <v>0</v>
      </c>
      <c r="BS47" s="98">
        <f ca="1">(BQ47-BQ45)*BR$10</f>
        <v>0</v>
      </c>
      <c r="BT47" s="95">
        <f ca="1">ROUND(INDIRECT(ADDRESS(Данные!$A39,BT$1,1,1,"Данные"),1),2)</f>
        <v>107.63</v>
      </c>
      <c r="BU47" s="100">
        <f ca="1">ROUND(INDIRECT(ADDRESS(Данные!$A39,BU$1,1,1,"Данные"),1),2)</f>
        <v>6.96</v>
      </c>
      <c r="BV47" s="104">
        <f ca="1">(BT47-BT45)*BV$10</f>
        <v>0</v>
      </c>
      <c r="BW47" s="106">
        <f ca="1">(BU47-BU45)*BV$10</f>
        <v>0</v>
      </c>
      <c r="BX47" s="112">
        <f t="shared" ca="1" si="0"/>
        <v>45644.666666666664</v>
      </c>
      <c r="BY47" s="113">
        <f t="shared" ca="1" si="1"/>
        <v>10657.999999992398</v>
      </c>
      <c r="BZ47" s="114">
        <f t="shared" ca="1" si="2"/>
        <v>1977.9999999995198</v>
      </c>
    </row>
    <row r="48" s="1" customFormat="1">
      <c r="A48" s="94">
        <f ca="1">INDIRECT(ADDRESS(Данные!$A40,4,1,1,"Данные"),1)</f>
        <v>45644.6875</v>
      </c>
      <c r="B48" s="95">
        <f ca="1">ROUND(INDIRECT(ADDRESS(Данные!$A40,B$1,1,1,"Данные"),1),2)</f>
        <v>13160.43</v>
      </c>
      <c r="C48" s="96">
        <f ca="1">ROUND(INDIRECT(ADDRESS(Данные!$A40,C$1,1,1,"Данные"),1),2)</f>
        <v>5532.29</v>
      </c>
      <c r="D48" s="97">
        <f ca="1">(B48-B47)*D$10</f>
        <v>239.99999999796273</v>
      </c>
      <c r="E48" s="106">
        <f ca="1">(C48-C47)*D$10</f>
        <v>40.000000000873115</v>
      </c>
      <c r="F48" s="109">
        <f ca="1">ROUND(INDIRECT(ADDRESS(Данные!$A40,F$1,1,1,"Данные"),1),2)</f>
        <v>43202.050000000003</v>
      </c>
      <c r="G48" s="96">
        <f ca="1">ROUND(INDIRECT(ADDRESS(Данные!$A40,G$1,1,1,"Данные"),1),2)</f>
        <v>9388.8199999999997</v>
      </c>
      <c r="H48" s="97">
        <f ca="1">(F48-F47)*H$10</f>
        <v>640.00000001396984</v>
      </c>
      <c r="I48" s="102">
        <f ca="1">(G48-G47)*H$10</f>
        <v>79.999999994470272</v>
      </c>
      <c r="J48" s="95">
        <f ca="1">ROUND(INDIRECT(ADDRESS(Данные!$A40,J$1,1,1,"Данные"),1),2)</f>
        <v>17441.540000000001</v>
      </c>
      <c r="K48" s="96">
        <f ca="1">ROUND(INDIRECT(ADDRESS(Данные!$A40,K$1,1,1,"Данные"),1),2)</f>
        <v>4134.7799999999997</v>
      </c>
      <c r="L48" s="104">
        <f ca="1">(J48-J47)*L$10</f>
        <v>440.00000000232831</v>
      </c>
      <c r="M48" s="105">
        <f ca="1">(K48-K47)*L$10</f>
        <v>39.999999997235136</v>
      </c>
      <c r="N48" s="95">
        <f ca="1">ROUND(INDIRECT(ADDRESS(Данные!$A40,N$1,1,1,"Данные"),1),2)</f>
        <v>7473.2200000000003</v>
      </c>
      <c r="O48" s="96">
        <f ca="1">ROUND(INDIRECT(ADDRESS(Данные!$A40,O$1,1,1,"Данные"),1),2)</f>
        <v>1301.96</v>
      </c>
      <c r="P48" s="104">
        <f ca="1">(N48-N47)*P$10</f>
        <v>360.00000000058208</v>
      </c>
      <c r="Q48" s="106">
        <f ca="1">(O48-O47)*P$10</f>
        <v>0</v>
      </c>
      <c r="R48" s="99">
        <f ca="1">ROUND(INDIRECT(ADDRESS(Данные!$A40,R$1,1,1,"Данные"),1),2)</f>
        <v>8362.630000000001</v>
      </c>
      <c r="S48" s="100">
        <f ca="1">ROUND(INDIRECT(ADDRESS(Данные!$A40,S$1,1,1,"Данные"),1),2)</f>
        <v>3887.9500000000003</v>
      </c>
      <c r="T48" s="104">
        <f ca="1">(R48-R47)*T$10</f>
        <v>720.00000000116415</v>
      </c>
      <c r="U48" s="107">
        <f ca="1">(S48-S47)*T$10</f>
        <v>280.00000000065484</v>
      </c>
      <c r="V48" s="103">
        <f ca="1">ROUND(INDIRECT(ADDRESS(Данные!$A40,V$1,1,1,"Данные"),1),2)</f>
        <v>3414.5</v>
      </c>
      <c r="W48" s="100">
        <f ca="1">ROUND(INDIRECT(ADDRESS(Данные!$A40,W$1,1,1,"Данные"),1),2)</f>
        <v>1350.76</v>
      </c>
      <c r="X48" s="104">
        <f ca="1">(V48-V47)*X$10</f>
        <v>79.99999999992724</v>
      </c>
      <c r="Y48" s="105">
        <f ca="1">(W48-W47)*X$10</f>
        <v>0</v>
      </c>
      <c r="Z48" s="108">
        <f ca="1">INDIRECT(ADDRESS(Данные!$A40,4,1,1,"Данные"),1)</f>
        <v>45644.6875</v>
      </c>
      <c r="AA48" s="95">
        <f ca="1">ROUND(INDIRECT(ADDRESS(Данные!$A40,AA$1,1,1,"Данные"),1),2)</f>
        <v>16348.75</v>
      </c>
      <c r="AB48" s="96">
        <f ca="1">ROUND(INDIRECT(ADDRESS(Данные!$A40,AB$1,1,1,"Данные"),1),2)</f>
        <v>3268.77</v>
      </c>
      <c r="AC48" s="101">
        <f ca="1">(AA48-AA47)*AC$10</f>
        <v>680.00000000029104</v>
      </c>
      <c r="AD48" s="98">
        <f ca="1">(AB48-AB47)*AC$10</f>
        <v>79.99999999992724</v>
      </c>
      <c r="AE48" s="109">
        <f ca="1">ROUND(INDIRECT(ADDRESS(Данные!$A40,AE$1,1,1,"Данные"),1),2)</f>
        <v>15352.65</v>
      </c>
      <c r="AF48" s="96">
        <f ca="1">ROUND(INDIRECT(ADDRESS(Данные!$A40,AF$1,1,1,"Данные"),1),2)</f>
        <v>5214.9300000000003</v>
      </c>
      <c r="AG48" s="104">
        <f ca="1">(AE48-AE47)*AG$10</f>
        <v>419.99999999825377</v>
      </c>
      <c r="AH48" s="102">
        <f ca="1">(AF48-AF47)*AG$10</f>
        <v>120.00000000261934</v>
      </c>
      <c r="AI48" s="95">
        <f ca="1">ROUND(INDIRECT(ADDRESS(Данные!$A40,AI$1,1,1,"Данные"),1),2)</f>
        <v>3343.5999999999999</v>
      </c>
      <c r="AJ48" s="96">
        <f ca="1">ROUND(INDIRECT(ADDRESS(Данные!$A40,AJ$1,1,1,"Данные"),1),2)</f>
        <v>722.95000000000005</v>
      </c>
      <c r="AK48" s="101">
        <f ca="1">(AI48-AI47)*AK$10</f>
        <v>559.99999999949068</v>
      </c>
      <c r="AL48" s="98">
        <f ca="1">(AJ48-AJ47)*AK$10</f>
        <v>79.99999999992724</v>
      </c>
      <c r="AM48" s="109">
        <f ca="1">ROUND(INDIRECT(ADDRESS(Данные!$A40,AM$1,1,1,"Данные"),1),2)</f>
        <v>21129.860000000001</v>
      </c>
      <c r="AN48" s="96">
        <f ca="1">ROUND(INDIRECT(ADDRESS(Данные!$A40,AN$1,1,1,"Данные"),1),2)</f>
        <v>8206.1499999999996</v>
      </c>
      <c r="AO48" s="101">
        <f ca="1">(AM48-AM47)*AO$10</f>
        <v>440.00000000232831</v>
      </c>
      <c r="AP48" s="110">
        <f ca="1">(AN48-AN47)*AO$10</f>
        <v>40.000000000873115</v>
      </c>
      <c r="AQ48" s="95">
        <f ca="1">ROUND(INDIRECT(ADDRESS(Данные!$A40,AQ$1,1,1,"Данные"),1),2)</f>
        <v>16816.240000000002</v>
      </c>
      <c r="AR48" s="96">
        <f ca="1">ROUND(INDIRECT(ADDRESS(Данные!$A40,AR$1,1,1,"Данные"),1),2)</f>
        <v>4343.8100000000004</v>
      </c>
      <c r="AS48" s="101">
        <f ca="1">(AQ48-AQ47)*AS$10</f>
        <v>600.00000001309672</v>
      </c>
      <c r="AT48" s="98">
        <f ca="1">(AR48-AR47)*AS$10</f>
        <v>60.000000001309672</v>
      </c>
      <c r="AU48" s="109">
        <f ca="1">ROUND(INDIRECT(ADDRESS(Данные!$A40,AU$1,1,1,"Данные"),1),2)</f>
        <v>3414.1700000000001</v>
      </c>
      <c r="AV48" s="96">
        <f ca="1">ROUND(INDIRECT(ADDRESS(Данные!$A40,AV$1,1,1,"Данные"),1),2)</f>
        <v>1400.28</v>
      </c>
      <c r="AW48" s="101">
        <f ca="1">(AU48-AU47)*AW$10</f>
        <v>35.999999999967258</v>
      </c>
      <c r="AX48" s="110">
        <f ca="1">(AV48-AV47)*AW$10</f>
        <v>5.999999999994543</v>
      </c>
      <c r="AY48" s="111">
        <f ca="1">INDIRECT(ADDRESS(Данные!$A40,4,1,1,"Данные"),1)</f>
        <v>45644.6875</v>
      </c>
      <c r="AZ48" s="109">
        <f ca="1">ROUND(INDIRECT(ADDRESS(Данные!$A40,AZ$1,1,1,"Данные"),1),2)</f>
        <v>4331.8800000000001</v>
      </c>
      <c r="BA48" s="96">
        <f ca="1">ROUND(INDIRECT(ADDRESS(Данные!$A40,BA$1,1,1,"Данные"),1),2)</f>
        <v>0</v>
      </c>
      <c r="BB48" s="101">
        <f ca="1">(AZ48-AZ47)*BB$10</f>
        <v>54.000000000087311</v>
      </c>
      <c r="BC48" s="110">
        <f ca="1">(BA48-BA47)*BB$10</f>
        <v>0</v>
      </c>
      <c r="BD48" s="95">
        <f ca="1">ROUND(INDIRECT(ADDRESS(Данные!$A40,BD$1,1,1,"Данные"),1),2)</f>
        <v>7662.9200000000001</v>
      </c>
      <c r="BE48" s="96">
        <f ca="1">ROUND(INDIRECT(ADDRESS(Данные!$A40,BE$1,1,1,"Данные"),1),2)</f>
        <v>5130.1700000000001</v>
      </c>
      <c r="BF48" s="101">
        <f ca="1">(BD48-BD47)*BF$10</f>
        <v>41.999999999825377</v>
      </c>
      <c r="BG48" s="110">
        <f ca="1">(BE48-BE47)*BF$10</f>
        <v>41.999999999825377</v>
      </c>
      <c r="BH48" s="103">
        <f ca="1">ROUND(INDIRECT(ADDRESS(Данные!$A40,BH$1,1,1,"Данные"),1),2)</f>
        <v>92.75</v>
      </c>
      <c r="BI48" s="100">
        <f ca="1">ROUND(INDIRECT(ADDRESS(Данные!$A40,BI$1,1,1,"Данные"),1),2)</f>
        <v>53.800000000000004</v>
      </c>
      <c r="BJ48" s="101">
        <f ca="1">(BH48-BH47)*BJ$10</f>
        <v>0</v>
      </c>
      <c r="BK48" s="110">
        <f ca="1">(BI48-BI47)*BJ$10</f>
        <v>0</v>
      </c>
      <c r="BL48" s="103">
        <f ca="1">ROUND(INDIRECT(ADDRESS(Данные!$A40,BL$1,1,1,"Данные"),1),2)</f>
        <v>1400.28</v>
      </c>
      <c r="BM48" s="100">
        <f ca="1">ROUND(INDIRECT(ADDRESS(Данные!$A40,BM$1,1,1,"Данные"),1),2)</f>
        <v>1400.28</v>
      </c>
      <c r="BN48" s="101">
        <f ca="1">(BL48-BL47)*BN$10</f>
        <v>5.999999999994543</v>
      </c>
      <c r="BO48" s="98">
        <f ca="1">(BM48-BM47)*BN$10</f>
        <v>5.999999999994543</v>
      </c>
      <c r="BP48" s="99">
        <f ca="1">ROUND(INDIRECT(ADDRESS(Данные!$A40,BP$1,1,1,"Данные"),1),2)</f>
        <v>7636.04</v>
      </c>
      <c r="BQ48" s="100">
        <f ca="1">ROUND(INDIRECT(ADDRESS(Данные!$A40,BQ$1,1,1,"Данные"),1),2)</f>
        <v>2355.3899999999999</v>
      </c>
      <c r="BR48" s="101">
        <f ca="1">(BP48-BP47)*BR$10</f>
        <v>0</v>
      </c>
      <c r="BS48" s="98">
        <f ca="1">(BQ48-BQ47)*BR$10</f>
        <v>0</v>
      </c>
      <c r="BT48" s="95">
        <f ca="1">ROUND(INDIRECT(ADDRESS(Данные!$A40,BT$1,1,1,"Данные"),1),2)</f>
        <v>107.63</v>
      </c>
      <c r="BU48" s="100">
        <f ca="1">ROUND(INDIRECT(ADDRESS(Данные!$A40,BU$1,1,1,"Данные"),1),2)</f>
        <v>6.96</v>
      </c>
      <c r="BV48" s="104">
        <f ca="1">(BT48-BT47)*BV$10</f>
        <v>0</v>
      </c>
      <c r="BW48" s="106">
        <f ca="1">(BU48-BU47)*BV$10</f>
        <v>0</v>
      </c>
      <c r="BX48" s="112">
        <f t="shared" ca="1" si="0"/>
        <v>45644.6875</v>
      </c>
      <c r="BY48" s="113">
        <f t="shared" ca="1" si="1"/>
        <v>5318.0000000292694</v>
      </c>
      <c r="BZ48" s="114">
        <f t="shared" ca="1" si="2"/>
        <v>873.99999999770444</v>
      </c>
    </row>
    <row r="49" s="1" customFormat="1">
      <c r="A49" s="94">
        <f ca="1">INDIRECT(ADDRESS(Данные!$A41,4,1,1,"Данные"),1)</f>
        <v>45644.708333333336</v>
      </c>
      <c r="B49" s="95">
        <f ca="1">ROUND(INDIRECT(ADDRESS(Данные!$A41,B$1,1,1,"Данные"),1),2)</f>
        <v>13160.49</v>
      </c>
      <c r="C49" s="96">
        <f ca="1">ROUND(INDIRECT(ADDRESS(Данные!$A41,C$1,1,1,"Данные"),1),2)</f>
        <v>5532.29</v>
      </c>
      <c r="D49" s="97">
        <f ca="1">(B49-B47)*D$10</f>
        <v>479.99999999592546</v>
      </c>
      <c r="E49" s="105">
        <f ca="1">(C49-C47)*D$10</f>
        <v>40.000000000873115</v>
      </c>
      <c r="F49" s="109">
        <f ca="1">ROUND(INDIRECT(ADDRESS(Данные!$A41,F$1,1,1,"Данные"),1),2)</f>
        <v>43202.209999999999</v>
      </c>
      <c r="G49" s="96">
        <f ca="1">ROUND(INDIRECT(ADDRESS(Данные!$A41,G$1,1,1,"Данные"),1),2)</f>
        <v>9388.8400000000001</v>
      </c>
      <c r="H49" s="97">
        <f ca="1">(F49-F47)*H$10</f>
        <v>1279.9999999988358</v>
      </c>
      <c r="I49" s="102">
        <f ca="1">(G49-G47)*H$10</f>
        <v>159.9999999962165</v>
      </c>
      <c r="J49" s="95">
        <f ca="1">ROUND(INDIRECT(ADDRESS(Данные!$A41,J$1,1,1,"Данные"),1),2)</f>
        <v>17441.639999999999</v>
      </c>
      <c r="K49" s="96">
        <f ca="1">ROUND(INDIRECT(ADDRESS(Данные!$A41,K$1,1,1,"Данные"),1),2)</f>
        <v>4134.79</v>
      </c>
      <c r="L49" s="104">
        <f ca="1">(J49-J47)*L$10</f>
        <v>839.99999999650754</v>
      </c>
      <c r="M49" s="105">
        <f ca="1">(K49-K47)*L$10</f>
        <v>79.999999998108251</v>
      </c>
      <c r="N49" s="95">
        <f ca="1">ROUND(INDIRECT(ADDRESS(Данные!$A41,N$1,1,1,"Данные"),1),2)</f>
        <v>7473.3199999999997</v>
      </c>
      <c r="O49" s="96">
        <f ca="1">ROUND(INDIRECT(ADDRESS(Данные!$A41,O$1,1,1,"Данные"),1),2)</f>
        <v>1301.97</v>
      </c>
      <c r="P49" s="104">
        <f ca="1">(N49-N47)*P$10</f>
        <v>759.99999999839929</v>
      </c>
      <c r="Q49" s="106">
        <f ca="1">(O49-O47)*P$10</f>
        <v>39.99999999996362</v>
      </c>
      <c r="R49" s="99">
        <f ca="1">ROUND(INDIRECT(ADDRESS(Данные!$A41,R$1,1,1,"Данные"),1),2)</f>
        <v>8362.8199999999997</v>
      </c>
      <c r="S49" s="100">
        <f ca="1">ROUND(INDIRECT(ADDRESS(Данные!$A41,S$1,1,1,"Данные"),1),2)</f>
        <v>3888.0100000000002</v>
      </c>
      <c r="T49" s="104">
        <f ca="1">(R49-R47)*T$10</f>
        <v>1479.9999999959255</v>
      </c>
      <c r="U49" s="107">
        <f ca="1">(S49-S47)*T$10</f>
        <v>520.00000000043656</v>
      </c>
      <c r="V49" s="103">
        <f ca="1">ROUND(INDIRECT(ADDRESS(Данные!$A41,V$1,1,1,"Данные"),1),2)</f>
        <v>3414.5100000000002</v>
      </c>
      <c r="W49" s="100">
        <f ca="1">ROUND(INDIRECT(ADDRESS(Данные!$A41,W$1,1,1,"Данные"),1),2)</f>
        <v>1350.77</v>
      </c>
      <c r="X49" s="104">
        <f ca="1">(V49-V47)*X$10</f>
        <v>120.00000000080036</v>
      </c>
      <c r="Y49" s="105">
        <f ca="1">(W49-W47)*X$10</f>
        <v>39.99999999996362</v>
      </c>
      <c r="Z49" s="108">
        <f ca="1">INDIRECT(ADDRESS(Данные!$A41,4,1,1,"Данные"),1)</f>
        <v>45644.708333333336</v>
      </c>
      <c r="AA49" s="95">
        <f ca="1">ROUND(INDIRECT(ADDRESS(Данные!$A41,AA$1,1,1,"Данные"),1),2)</f>
        <v>16348.92</v>
      </c>
      <c r="AB49" s="96">
        <f ca="1">ROUND(INDIRECT(ADDRESS(Данные!$A41,AB$1,1,1,"Данные"),1),2)</f>
        <v>3268.79</v>
      </c>
      <c r="AC49" s="101">
        <f ca="1">(AA49-AA47)*AC$10</f>
        <v>1360.0000000005821</v>
      </c>
      <c r="AD49" s="98">
        <f ca="1">(AB49-AB47)*AC$10</f>
        <v>159.99999999985448</v>
      </c>
      <c r="AE49" s="109">
        <f ca="1">ROUND(INDIRECT(ADDRESS(Данные!$A41,AE$1,1,1,"Данные"),1),2)</f>
        <v>15352.73</v>
      </c>
      <c r="AF49" s="96">
        <f ca="1">ROUND(INDIRECT(ADDRESS(Данные!$A41,AF$1,1,1,"Данные"),1),2)</f>
        <v>5214.9700000000003</v>
      </c>
      <c r="AG49" s="104">
        <f ca="1">(AE49-AE47)*AG$10</f>
        <v>899.99999999781721</v>
      </c>
      <c r="AH49" s="102">
        <f ca="1">(AF49-AF47)*AG$10</f>
        <v>360.00000000240107</v>
      </c>
      <c r="AI49" s="95">
        <f ca="1">ROUND(INDIRECT(ADDRESS(Данные!$A41,AI$1,1,1,"Данные"),1),2)</f>
        <v>3343.73</v>
      </c>
      <c r="AJ49" s="96">
        <f ca="1">ROUND(INDIRECT(ADDRESS(Данные!$A41,AJ$1,1,1,"Данные"),1),2)</f>
        <v>722.97000000000003</v>
      </c>
      <c r="AK49" s="101">
        <f ca="1">(AI49-AI47)*AK$10</f>
        <v>1079.9999999999272</v>
      </c>
      <c r="AL49" s="98">
        <f ca="1">(AJ49-AJ47)*AK$10</f>
        <v>159.99999999985448</v>
      </c>
      <c r="AM49" s="109">
        <f ca="1">ROUND(INDIRECT(ADDRESS(Данные!$A41,AM$1,1,1,"Данные"),1),2)</f>
        <v>21129.98</v>
      </c>
      <c r="AN49" s="96">
        <f ca="1">ROUND(INDIRECT(ADDRESS(Данные!$A41,AN$1,1,1,"Данные"),1),2)</f>
        <v>8206.1700000000001</v>
      </c>
      <c r="AO49" s="101">
        <f ca="1">(AM49-AM47)*AO$10</f>
        <v>919.99999999825377</v>
      </c>
      <c r="AP49" s="110">
        <f ca="1">(AN49-AN47)*AO$10</f>
        <v>120.00000000261934</v>
      </c>
      <c r="AQ49" s="95">
        <f ca="1">ROUND(INDIRECT(ADDRESS(Данные!$A41,AQ$1,1,1,"Данные"),1),2)</f>
        <v>16816.360000000001</v>
      </c>
      <c r="AR49" s="96">
        <f ca="1">ROUND(INDIRECT(ADDRESS(Данные!$A41,AR$1,1,1,"Данные"),1),2)</f>
        <v>4343.8299999999999</v>
      </c>
      <c r="AS49" s="101">
        <f ca="1">(AQ49-AQ47)*AS$10</f>
        <v>1320.0000000069849</v>
      </c>
      <c r="AT49" s="98">
        <f ca="1">(AR49-AR47)*AS$10</f>
        <v>179.99999999847205</v>
      </c>
      <c r="AU49" s="109">
        <f ca="1">ROUND(INDIRECT(ADDRESS(Данные!$A41,AU$1,1,1,"Данные"),1),2)</f>
        <v>3414.23</v>
      </c>
      <c r="AV49" s="96">
        <f ca="1">ROUND(INDIRECT(ADDRESS(Данные!$A41,AV$1,1,1,"Данные"),1),2)</f>
        <v>1400.28</v>
      </c>
      <c r="AW49" s="101">
        <f ca="1">(AU49-AU47)*AW$10</f>
        <v>71.999999999934516</v>
      </c>
      <c r="AX49" s="110">
        <f ca="1">(AV49-AV47)*AW$10</f>
        <v>5.999999999994543</v>
      </c>
      <c r="AY49" s="111">
        <f ca="1">INDIRECT(ADDRESS(Данные!$A41,4,1,1,"Данные"),1)</f>
        <v>45644.708333333336</v>
      </c>
      <c r="AZ49" s="109">
        <f ca="1">ROUND(INDIRECT(ADDRESS(Данные!$A41,AZ$1,1,1,"Данные"),1),2)</f>
        <v>4332.0600000000004</v>
      </c>
      <c r="BA49" s="96">
        <f ca="1">ROUND(INDIRECT(ADDRESS(Данные!$A41,BA$1,1,1,"Данные"),1),2)</f>
        <v>0</v>
      </c>
      <c r="BB49" s="101">
        <f ca="1">(AZ49-AZ47)*BB$10</f>
        <v>108.00000000017462</v>
      </c>
      <c r="BC49" s="110">
        <f ca="1">(BA49-BA47)*BB$10</f>
        <v>0</v>
      </c>
      <c r="BD49" s="95">
        <f ca="1">ROUND(INDIRECT(ADDRESS(Данные!$A41,BD$1,1,1,"Данные"),1),2)</f>
        <v>7663.0299999999997</v>
      </c>
      <c r="BE49" s="96">
        <f ca="1">ROUND(INDIRECT(ADDRESS(Данные!$A41,BE$1,1,1,"Данные"),1),2)</f>
        <v>5130.3000000000002</v>
      </c>
      <c r="BF49" s="101">
        <f ca="1">(BD49-BD47)*BF$10</f>
        <v>107.99999999962893</v>
      </c>
      <c r="BG49" s="110">
        <f ca="1">(BE49-BE47)*BF$10</f>
        <v>119.99999999989086</v>
      </c>
      <c r="BH49" s="103">
        <f ca="1">ROUND(INDIRECT(ADDRESS(Данные!$A41,BH$1,1,1,"Данные"),1),2)</f>
        <v>92.75</v>
      </c>
      <c r="BI49" s="100">
        <f ca="1">ROUND(INDIRECT(ADDRESS(Данные!$A41,BI$1,1,1,"Данные"),1),2)</f>
        <v>53.800000000000004</v>
      </c>
      <c r="BJ49" s="101">
        <f ca="1">(BH49-BH47)*BJ$10</f>
        <v>0</v>
      </c>
      <c r="BK49" s="110">
        <f ca="1">(BI49-BI47)*BJ$10</f>
        <v>0</v>
      </c>
      <c r="BL49" s="103">
        <f ca="1">ROUND(INDIRECT(ADDRESS(Данные!$A41,BL$1,1,1,"Данные"),1),2)</f>
        <v>1400.28</v>
      </c>
      <c r="BM49" s="100">
        <f ca="1">ROUND(INDIRECT(ADDRESS(Данные!$A41,BM$1,1,1,"Данные"),1),2)</f>
        <v>1400.28</v>
      </c>
      <c r="BN49" s="101">
        <f ca="1">(BL49-BL47)*BN$10</f>
        <v>5.999999999994543</v>
      </c>
      <c r="BO49" s="98">
        <f ca="1">(BM49-BM47)*BN$10</f>
        <v>5.999999999994543</v>
      </c>
      <c r="BP49" s="99">
        <f ca="1">ROUND(INDIRECT(ADDRESS(Данные!$A41,BP$1,1,1,"Данные"),1),2)</f>
        <v>7636.04</v>
      </c>
      <c r="BQ49" s="100">
        <f ca="1">ROUND(INDIRECT(ADDRESS(Данные!$A41,BQ$1,1,1,"Данные"),1),2)</f>
        <v>2355.3899999999999</v>
      </c>
      <c r="BR49" s="101">
        <f ca="1">(BP49-BP47)*BR$10</f>
        <v>0</v>
      </c>
      <c r="BS49" s="98">
        <f ca="1">(BQ49-BQ47)*BR$10</f>
        <v>0</v>
      </c>
      <c r="BT49" s="95">
        <f ca="1">ROUND(INDIRECT(ADDRESS(Данные!$A41,BT$1,1,1,"Данные"),1),2)</f>
        <v>107.63</v>
      </c>
      <c r="BU49" s="100">
        <f ca="1">ROUND(INDIRECT(ADDRESS(Данные!$A41,BU$1,1,1,"Данные"),1),2)</f>
        <v>6.96</v>
      </c>
      <c r="BV49" s="104">
        <f ca="1">(BT49-BT47)*BV$10</f>
        <v>0</v>
      </c>
      <c r="BW49" s="106">
        <f ca="1">(BU49-BU47)*BV$10</f>
        <v>0</v>
      </c>
      <c r="BX49" s="112">
        <f t="shared" ca="1" si="0"/>
        <v>45644.708333333336</v>
      </c>
      <c r="BY49" s="113">
        <f t="shared" ca="1" si="1"/>
        <v>10833.999999989692</v>
      </c>
      <c r="BZ49" s="114">
        <f t="shared" ca="1" si="2"/>
        <v>1991.999999998643</v>
      </c>
    </row>
    <row r="50" s="1" customFormat="1">
      <c r="A50" s="94">
        <f ca="1">INDIRECT(ADDRESS(Данные!$A42,4,1,1,"Данные"),1)</f>
        <v>45644.729166666664</v>
      </c>
      <c r="B50" s="95">
        <f ca="1">ROUND(INDIRECT(ADDRESS(Данные!$A42,B$1,1,1,"Данные"),1),2)</f>
        <v>13160.550000000001</v>
      </c>
      <c r="C50" s="96">
        <f ca="1">ROUND(INDIRECT(ADDRESS(Данные!$A42,C$1,1,1,"Данные"),1),2)</f>
        <v>5532.3000000000002</v>
      </c>
      <c r="D50" s="97">
        <f ca="1">(B50-B49)*D$10</f>
        <v>240.00000000523869</v>
      </c>
      <c r="E50" s="106">
        <f ca="1">(C50-C49)*D$10</f>
        <v>40.000000000873115</v>
      </c>
      <c r="F50" s="109">
        <f ca="1">ROUND(INDIRECT(ADDRESS(Данные!$A42,F$1,1,1,"Данные"),1),2)</f>
        <v>43202.379999999997</v>
      </c>
      <c r="G50" s="96">
        <f ca="1">ROUND(INDIRECT(ADDRESS(Данные!$A42,G$1,1,1,"Данные"),1),2)</f>
        <v>9388.8600000000006</v>
      </c>
      <c r="H50" s="97">
        <f ca="1">(F50-F49)*H$10</f>
        <v>679.99999999301508</v>
      </c>
      <c r="I50" s="102">
        <f ca="1">(G50-G49)*H$10</f>
        <v>80.00000000174623</v>
      </c>
      <c r="J50" s="95">
        <f ca="1">ROUND(INDIRECT(ADDRESS(Данные!$A42,J$1,1,1,"Данные"),1),2)</f>
        <v>17441.75</v>
      </c>
      <c r="K50" s="96">
        <f ca="1">ROUND(INDIRECT(ADDRESS(Данные!$A42,K$1,1,1,"Данные"),1),2)</f>
        <v>4134.8100000000004</v>
      </c>
      <c r="L50" s="104">
        <f ca="1">(J50-J49)*L$10</f>
        <v>440.00000000232831</v>
      </c>
      <c r="M50" s="105">
        <f ca="1">(K50-K49)*L$10</f>
        <v>80.00000000174623</v>
      </c>
      <c r="N50" s="95">
        <f ca="1">ROUND(INDIRECT(ADDRESS(Данные!$A42,N$1,1,1,"Данные"),1),2)</f>
        <v>7473.4200000000001</v>
      </c>
      <c r="O50" s="96">
        <f ca="1">ROUND(INDIRECT(ADDRESS(Данные!$A42,O$1,1,1,"Данные"),1),2)</f>
        <v>1301.97</v>
      </c>
      <c r="P50" s="104">
        <f ca="1">(N50-N49)*P$10</f>
        <v>400.00000000145519</v>
      </c>
      <c r="Q50" s="106">
        <f ca="1">(O50-O49)*P$10</f>
        <v>0</v>
      </c>
      <c r="R50" s="99">
        <f ca="1">ROUND(INDIRECT(ADDRESS(Данные!$A42,R$1,1,1,"Данные"),1),2)</f>
        <v>8363.0200000000004</v>
      </c>
      <c r="S50" s="100">
        <f ca="1">ROUND(INDIRECT(ADDRESS(Данные!$A42,S$1,1,1,"Данные"),1),2)</f>
        <v>3888.0799999999999</v>
      </c>
      <c r="T50" s="104">
        <f ca="1">(R50-R49)*T$10</f>
        <v>800.00000000291038</v>
      </c>
      <c r="U50" s="107">
        <f ca="1">(S50-S49)*T$10</f>
        <v>279.99999999883585</v>
      </c>
      <c r="V50" s="103">
        <f ca="1">ROUND(INDIRECT(ADDRESS(Данные!$A42,V$1,1,1,"Данные"),1),2)</f>
        <v>3414.5300000000002</v>
      </c>
      <c r="W50" s="100">
        <f ca="1">ROUND(INDIRECT(ADDRESS(Данные!$A42,W$1,1,1,"Данные"),1),2)</f>
        <v>1350.77</v>
      </c>
      <c r="X50" s="104">
        <f ca="1">(V50-V49)*X$10</f>
        <v>79.99999999992724</v>
      </c>
      <c r="Y50" s="105">
        <f ca="1">(W50-W49)*X$10</f>
        <v>0</v>
      </c>
      <c r="Z50" s="108">
        <f ca="1">INDIRECT(ADDRESS(Данные!$A42,4,1,1,"Данные"),1)</f>
        <v>45644.729166666664</v>
      </c>
      <c r="AA50" s="95">
        <f ca="1">ROUND(INDIRECT(ADDRESS(Данные!$A42,AA$1,1,1,"Данные"),1),2)</f>
        <v>16349.08</v>
      </c>
      <c r="AB50" s="96">
        <f ca="1">ROUND(INDIRECT(ADDRESS(Данные!$A42,AB$1,1,1,"Данные"),1),2)</f>
        <v>3268.8099999999999</v>
      </c>
      <c r="AC50" s="101">
        <f ca="1">(AA50-AA49)*AC$10</f>
        <v>639.99999999941792</v>
      </c>
      <c r="AD50" s="98">
        <f ca="1">(AB50-AB49)*AC$10</f>
        <v>79.99999999992724</v>
      </c>
      <c r="AE50" s="109">
        <f ca="1">ROUND(INDIRECT(ADDRESS(Данные!$A42,AE$1,1,1,"Данные"),1),2)</f>
        <v>15352.82</v>
      </c>
      <c r="AF50" s="96">
        <f ca="1">ROUND(INDIRECT(ADDRESS(Данные!$A42,AF$1,1,1,"Данные"),1),2)</f>
        <v>5215</v>
      </c>
      <c r="AG50" s="104">
        <f ca="1">(AE50-AE49)*AG$10</f>
        <v>540.00000000087311</v>
      </c>
      <c r="AH50" s="102">
        <f ca="1">(AF50-AF49)*AG$10</f>
        <v>179.99999999847205</v>
      </c>
      <c r="AI50" s="95">
        <f ca="1">ROUND(INDIRECT(ADDRESS(Данные!$A42,AI$1,1,1,"Данные"),1),2)</f>
        <v>3343.8800000000001</v>
      </c>
      <c r="AJ50" s="96">
        <f ca="1">ROUND(INDIRECT(ADDRESS(Данные!$A42,AJ$1,1,1,"Данные"),1),2)</f>
        <v>722.98000000000002</v>
      </c>
      <c r="AK50" s="101">
        <f ca="1">(AI50-AI49)*AK$10</f>
        <v>600.0000000003638</v>
      </c>
      <c r="AL50" s="98">
        <f ca="1">(AJ50-AJ49)*AK$10</f>
        <v>39.99999999996362</v>
      </c>
      <c r="AM50" s="109">
        <f ca="1">ROUND(INDIRECT(ADDRESS(Данные!$A42,AM$1,1,1,"Данные"),1),2)</f>
        <v>21130.100000000002</v>
      </c>
      <c r="AN50" s="96">
        <f ca="1">ROUND(INDIRECT(ADDRESS(Данные!$A42,AN$1,1,1,"Данные"),1),2)</f>
        <v>8206.1900000000005</v>
      </c>
      <c r="AO50" s="101">
        <f ca="1">(AM50-AM49)*AO$10</f>
        <v>480.00000001047738</v>
      </c>
      <c r="AP50" s="110">
        <f ca="1">(AN50-AN49)*AO$10</f>
        <v>80.00000000174623</v>
      </c>
      <c r="AQ50" s="95">
        <f ca="1">ROUND(INDIRECT(ADDRESS(Данные!$A42,AQ$1,1,1,"Данные"),1),2)</f>
        <v>16816.470000000001</v>
      </c>
      <c r="AR50" s="96">
        <f ca="1">ROUND(INDIRECT(ADDRESS(Данные!$A42,AR$1,1,1,"Данные"),1),2)</f>
        <v>4343.8400000000001</v>
      </c>
      <c r="AS50" s="101">
        <f ca="1">(AQ50-AQ49)*AS$10</f>
        <v>660.00000000349246</v>
      </c>
      <c r="AT50" s="98">
        <f ca="1">(AR50-AR49)*AS$10</f>
        <v>60.000000001309672</v>
      </c>
      <c r="AU50" s="109">
        <f ca="1">ROUND(INDIRECT(ADDRESS(Данные!$A42,AU$1,1,1,"Данные"),1),2)</f>
        <v>3414.29</v>
      </c>
      <c r="AV50" s="96">
        <f ca="1">ROUND(INDIRECT(ADDRESS(Данные!$A42,AV$1,1,1,"Данные"),1),2)</f>
        <v>1400.29</v>
      </c>
      <c r="AW50" s="101">
        <f ca="1">(AU50-AU49)*AW$10</f>
        <v>35.999999999967258</v>
      </c>
      <c r="AX50" s="110">
        <f ca="1">(AV50-AV49)*AW$10</f>
        <v>5.999999999994543</v>
      </c>
      <c r="AY50" s="111">
        <f ca="1">INDIRECT(ADDRESS(Данные!$A42,4,1,1,"Данные"),1)</f>
        <v>45644.729166666664</v>
      </c>
      <c r="AZ50" s="109">
        <f ca="1">ROUND(INDIRECT(ADDRESS(Данные!$A42,AZ$1,1,1,"Данные"),1),2)</f>
        <v>4332.25</v>
      </c>
      <c r="BA50" s="96">
        <f ca="1">ROUND(INDIRECT(ADDRESS(Данные!$A42,BA$1,1,1,"Данные"),1),2)</f>
        <v>0</v>
      </c>
      <c r="BB50" s="101">
        <f ca="1">(AZ50-AZ49)*BB$10</f>
        <v>56.999999999879947</v>
      </c>
      <c r="BC50" s="110">
        <f ca="1">(BA50-BA49)*BB$10</f>
        <v>0</v>
      </c>
      <c r="BD50" s="95">
        <f ca="1">ROUND(INDIRECT(ADDRESS(Данные!$A42,BD$1,1,1,"Данные"),1),2)</f>
        <v>7663.0799999999999</v>
      </c>
      <c r="BE50" s="96">
        <f ca="1">ROUND(INDIRECT(ADDRESS(Данные!$A42,BE$1,1,1,"Данные"),1),2)</f>
        <v>5130.3500000000004</v>
      </c>
      <c r="BF50" s="101">
        <f ca="1">(BD50-BD49)*BF$10</f>
        <v>30.000000000109139</v>
      </c>
      <c r="BG50" s="110">
        <f ca="1">(BE50-BE49)*BF$10</f>
        <v>30.000000000109139</v>
      </c>
      <c r="BH50" s="103">
        <f ca="1">ROUND(INDIRECT(ADDRESS(Данные!$A42,BH$1,1,1,"Данные"),1),2)</f>
        <v>92.75</v>
      </c>
      <c r="BI50" s="100">
        <f ca="1">ROUND(INDIRECT(ADDRESS(Данные!$A42,BI$1,1,1,"Данные"),1),2)</f>
        <v>53.800000000000004</v>
      </c>
      <c r="BJ50" s="101">
        <f ca="1">(BH50-BH49)*BJ$10</f>
        <v>0</v>
      </c>
      <c r="BK50" s="110">
        <f ca="1">(BI50-BI49)*BJ$10</f>
        <v>0</v>
      </c>
      <c r="BL50" s="103">
        <f ca="1">ROUND(INDIRECT(ADDRESS(Данные!$A42,BL$1,1,1,"Данные"),1),2)</f>
        <v>1400.29</v>
      </c>
      <c r="BM50" s="100">
        <f ca="1">ROUND(INDIRECT(ADDRESS(Данные!$A42,BM$1,1,1,"Данные"),1),2)</f>
        <v>1400.29</v>
      </c>
      <c r="BN50" s="101">
        <f ca="1">(BL50-BL49)*BN$10</f>
        <v>5.999999999994543</v>
      </c>
      <c r="BO50" s="98">
        <f ca="1">(BM50-BM49)*BN$10</f>
        <v>5.999999999994543</v>
      </c>
      <c r="BP50" s="99">
        <f ca="1">ROUND(INDIRECT(ADDRESS(Данные!$A42,BP$1,1,1,"Данные"),1),2)</f>
        <v>7636.04</v>
      </c>
      <c r="BQ50" s="100">
        <f ca="1">ROUND(INDIRECT(ADDRESS(Данные!$A42,BQ$1,1,1,"Данные"),1),2)</f>
        <v>2355.3899999999999</v>
      </c>
      <c r="BR50" s="101">
        <f ca="1">(BP50-BP49)*BR$10</f>
        <v>0</v>
      </c>
      <c r="BS50" s="98">
        <f ca="1">(BQ50-BQ49)*BR$10</f>
        <v>0</v>
      </c>
      <c r="BT50" s="95">
        <f ca="1">ROUND(INDIRECT(ADDRESS(Данные!$A42,BT$1,1,1,"Данные"),1),2)</f>
        <v>107.63</v>
      </c>
      <c r="BU50" s="100">
        <f ca="1">ROUND(INDIRECT(ADDRESS(Данные!$A42,BU$1,1,1,"Данные"),1),2)</f>
        <v>6.96</v>
      </c>
      <c r="BV50" s="104">
        <f ca="1">(BT50-BT49)*BV$10</f>
        <v>0</v>
      </c>
      <c r="BW50" s="106">
        <f ca="1">(BU50-BU49)*BV$10</f>
        <v>0</v>
      </c>
      <c r="BX50" s="112">
        <f t="shared" ca="1" si="0"/>
        <v>45644.729166666664</v>
      </c>
      <c r="BY50" s="113">
        <f t="shared" ca="1" si="1"/>
        <v>5689.0000000194505</v>
      </c>
      <c r="BZ50" s="114">
        <f t="shared" ca="1" si="2"/>
        <v>962.00000000471846</v>
      </c>
    </row>
    <row r="51" s="1" customFormat="1">
      <c r="A51" s="94">
        <f ca="1">INDIRECT(ADDRESS(Данные!$A43,4,1,1,"Данные"),1)</f>
        <v>45644.75</v>
      </c>
      <c r="B51" s="95">
        <f ca="1">ROUND(INDIRECT(ADDRESS(Данные!$A43,B$1,1,1,"Данные"),1),2)</f>
        <v>13160.66</v>
      </c>
      <c r="C51" s="96">
        <f ca="1">ROUND(INDIRECT(ADDRESS(Данные!$A43,C$1,1,1,"Данные"),1),2)</f>
        <v>5532.3199999999997</v>
      </c>
      <c r="D51" s="97">
        <f ca="1">(B51-B49)*D$10</f>
        <v>680.00000000029104</v>
      </c>
      <c r="E51" s="105">
        <f ca="1">(C51-C49)*D$10</f>
        <v>119.99999999898137</v>
      </c>
      <c r="F51" s="109">
        <f ca="1">ROUND(INDIRECT(ADDRESS(Данные!$A43,F$1,1,1,"Данные"),1),2)</f>
        <v>43202.550000000003</v>
      </c>
      <c r="G51" s="96">
        <f ca="1">ROUND(INDIRECT(ADDRESS(Данные!$A43,G$1,1,1,"Данные"),1),2)</f>
        <v>9388.880000000001</v>
      </c>
      <c r="H51" s="97">
        <f ca="1">(F51-F49)*H$10</f>
        <v>1360.000000015134</v>
      </c>
      <c r="I51" s="102">
        <f ca="1">(G51-G49)*H$10</f>
        <v>160.00000000349246</v>
      </c>
      <c r="J51" s="95">
        <f ca="1">ROUND(INDIRECT(ADDRESS(Данные!$A43,J$1,1,1,"Данные"),1),2)</f>
        <v>17441.860000000001</v>
      </c>
      <c r="K51" s="96">
        <f ca="1">ROUND(INDIRECT(ADDRESS(Данные!$A43,K$1,1,1,"Данные"),1),2)</f>
        <v>4134.8199999999997</v>
      </c>
      <c r="L51" s="104">
        <f ca="1">(J51-J49)*L$10</f>
        <v>880.00000000465661</v>
      </c>
      <c r="M51" s="105">
        <f ca="1">(K51-K49)*L$10</f>
        <v>119.99999999898137</v>
      </c>
      <c r="N51" s="95">
        <f ca="1">ROUND(INDIRECT(ADDRESS(Данные!$A43,N$1,1,1,"Данные"),1),2)</f>
        <v>7473.5299999999997</v>
      </c>
      <c r="O51" s="96">
        <f ca="1">ROUND(INDIRECT(ADDRESS(Данные!$A43,O$1,1,1,"Данные"),1),2)</f>
        <v>1301.98</v>
      </c>
      <c r="P51" s="104">
        <f ca="1">(N51-N49)*P$10</f>
        <v>840.00000000014552</v>
      </c>
      <c r="Q51" s="106">
        <f ca="1">(O51-O49)*P$10</f>
        <v>39.99999999996362</v>
      </c>
      <c r="R51" s="99">
        <f ca="1">ROUND(INDIRECT(ADDRESS(Данные!$A43,R$1,1,1,"Данные"),1),2)</f>
        <v>8363.2299999999996</v>
      </c>
      <c r="S51" s="100">
        <f ca="1">ROUND(INDIRECT(ADDRESS(Данные!$A43,S$1,1,1,"Данные"),1),2)</f>
        <v>3888.1500000000001</v>
      </c>
      <c r="T51" s="104">
        <f ca="1">(R51-R49)*T$10</f>
        <v>1639.9999999994179</v>
      </c>
      <c r="U51" s="107">
        <f ca="1">(S51-S49)*T$10</f>
        <v>559.99999999949068</v>
      </c>
      <c r="V51" s="103">
        <f ca="1">ROUND(INDIRECT(ADDRESS(Данные!$A43,V$1,1,1,"Данные"),1),2)</f>
        <v>3414.5500000000002</v>
      </c>
      <c r="W51" s="100">
        <f ca="1">ROUND(INDIRECT(ADDRESS(Данные!$A43,W$1,1,1,"Данные"),1),2)</f>
        <v>1350.78</v>
      </c>
      <c r="X51" s="104">
        <f ca="1">(V51-V49)*X$10</f>
        <v>159.99999999985448</v>
      </c>
      <c r="Y51" s="105">
        <f ca="1">(W51-W49)*X$10</f>
        <v>39.99999999996362</v>
      </c>
      <c r="Z51" s="108">
        <f ca="1">INDIRECT(ADDRESS(Данные!$A43,4,1,1,"Данные"),1)</f>
        <v>45644.75</v>
      </c>
      <c r="AA51" s="95">
        <f ca="1">ROUND(INDIRECT(ADDRESS(Данные!$A43,AA$1,1,1,"Данные"),1),2)</f>
        <v>16349.26</v>
      </c>
      <c r="AB51" s="96">
        <f ca="1">ROUND(INDIRECT(ADDRESS(Данные!$A43,AB$1,1,1,"Данные"),1),2)</f>
        <v>3268.8299999999999</v>
      </c>
      <c r="AC51" s="101">
        <f ca="1">(AA51-AA49)*AC$10</f>
        <v>1360.0000000005821</v>
      </c>
      <c r="AD51" s="98">
        <f ca="1">(AB51-AB49)*AC$10</f>
        <v>159.99999999985448</v>
      </c>
      <c r="AE51" s="109">
        <f ca="1">ROUND(INDIRECT(ADDRESS(Данные!$A43,AE$1,1,1,"Данные"),1),2)</f>
        <v>15352.9</v>
      </c>
      <c r="AF51" s="96">
        <f ca="1">ROUND(INDIRECT(ADDRESS(Данные!$A43,AF$1,1,1,"Данные"),1),2)</f>
        <v>5215.0299999999997</v>
      </c>
      <c r="AG51" s="104">
        <f ca="1">(AE51-AE49)*AG$10</f>
        <v>1020.0000000004366</v>
      </c>
      <c r="AH51" s="102">
        <f ca="1">(AF51-AF49)*AG$10</f>
        <v>359.9999999969441</v>
      </c>
      <c r="AI51" s="95">
        <f ca="1">ROUND(INDIRECT(ADDRESS(Данные!$A43,AI$1,1,1,"Данные"),1),2)</f>
        <v>3344.0300000000002</v>
      </c>
      <c r="AJ51" s="96">
        <f ca="1">ROUND(INDIRECT(ADDRESS(Данные!$A43,AJ$1,1,1,"Данные"),1),2)</f>
        <v>723</v>
      </c>
      <c r="AK51" s="101">
        <f ca="1">(AI51-AI49)*AK$10</f>
        <v>1200.0000000007276</v>
      </c>
      <c r="AL51" s="98">
        <f ca="1">(AJ51-AJ49)*AK$10</f>
        <v>119.99999999989086</v>
      </c>
      <c r="AM51" s="109">
        <f ca="1">ROUND(INDIRECT(ADDRESS(Данные!$A43,AM$1,1,1,"Данные"),1),2)</f>
        <v>21130.23</v>
      </c>
      <c r="AN51" s="96">
        <f ca="1">ROUND(INDIRECT(ADDRESS(Данные!$A43,AN$1,1,1,"Данные"),1),2)</f>
        <v>8206.2100000000009</v>
      </c>
      <c r="AO51" s="101">
        <f ca="1">(AM51-AM49)*AO$10</f>
        <v>1000</v>
      </c>
      <c r="AP51" s="110">
        <f ca="1">(AN51-AN49)*AO$10</f>
        <v>160.00000000349246</v>
      </c>
      <c r="AQ51" s="95">
        <f ca="1">ROUND(INDIRECT(ADDRESS(Данные!$A43,AQ$1,1,1,"Данные"),1),2)</f>
        <v>16816.599999999999</v>
      </c>
      <c r="AR51" s="96">
        <f ca="1">ROUND(INDIRECT(ADDRESS(Данные!$A43,AR$1,1,1,"Данные"),1),2)</f>
        <v>4343.8599999999997</v>
      </c>
      <c r="AS51" s="101">
        <f ca="1">(AQ51-AQ49)*AS$10</f>
        <v>1439.9999999877764</v>
      </c>
      <c r="AT51" s="98">
        <f ca="1">(AR51-AR49)*AS$10</f>
        <v>179.99999999847205</v>
      </c>
      <c r="AU51" s="109">
        <f ca="1">ROUND(INDIRECT(ADDRESS(Данные!$A43,AU$1,1,1,"Данные"),1),2)</f>
        <v>3414.3499999999999</v>
      </c>
      <c r="AV51" s="96">
        <f ca="1">ROUND(INDIRECT(ADDRESS(Данные!$A43,AV$1,1,1,"Данные"),1),2)</f>
        <v>1400.3</v>
      </c>
      <c r="AW51" s="101">
        <f ca="1">(AU51-AU49)*AW$10</f>
        <v>71.999999999934516</v>
      </c>
      <c r="AX51" s="110">
        <f ca="1">(AV51-AV49)*AW$10</f>
        <v>11.999999999989086</v>
      </c>
      <c r="AY51" s="111">
        <f ca="1">INDIRECT(ADDRESS(Данные!$A43,4,1,1,"Данные"),1)</f>
        <v>45644.75</v>
      </c>
      <c r="AZ51" s="109">
        <f ca="1">ROUND(INDIRECT(ADDRESS(Данные!$A43,AZ$1,1,1,"Данные"),1),2)</f>
        <v>4332.4400000000005</v>
      </c>
      <c r="BA51" s="96">
        <f ca="1">ROUND(INDIRECT(ADDRESS(Данные!$A43,BA$1,1,1,"Данные"),1),2)</f>
        <v>0</v>
      </c>
      <c r="BB51" s="101">
        <f ca="1">(AZ51-AZ49)*BB$10</f>
        <v>114.00000000003274</v>
      </c>
      <c r="BC51" s="110">
        <f ca="1">(BA51-BA49)*BB$10</f>
        <v>0</v>
      </c>
      <c r="BD51" s="95">
        <f ca="1">ROUND(INDIRECT(ADDRESS(Данные!$A43,BD$1,1,1,"Данные"),1),2)</f>
        <v>7663.1700000000001</v>
      </c>
      <c r="BE51" s="96">
        <f ca="1">ROUND(INDIRECT(ADDRESS(Данные!$A43,BE$1,1,1,"Данные"),1),2)</f>
        <v>5130.4700000000003</v>
      </c>
      <c r="BF51" s="101">
        <f ca="1">(BD51-BD49)*BF$10</f>
        <v>84.000000000196451</v>
      </c>
      <c r="BG51" s="110">
        <f ca="1">(BE51-BE49)*BF$10</f>
        <v>102.00000000004366</v>
      </c>
      <c r="BH51" s="103">
        <f ca="1">ROUND(INDIRECT(ADDRESS(Данные!$A43,BH$1,1,1,"Данные"),1),2)</f>
        <v>92.75</v>
      </c>
      <c r="BI51" s="100">
        <f ca="1">ROUND(INDIRECT(ADDRESS(Данные!$A43,BI$1,1,1,"Данные"),1),2)</f>
        <v>53.800000000000004</v>
      </c>
      <c r="BJ51" s="101">
        <f ca="1">(BH51-BH49)*BJ$10</f>
        <v>0</v>
      </c>
      <c r="BK51" s="110">
        <f ca="1">(BI51-BI49)*BJ$10</f>
        <v>0</v>
      </c>
      <c r="BL51" s="103">
        <f ca="1">ROUND(INDIRECT(ADDRESS(Данные!$A43,BL$1,1,1,"Данные"),1),2)</f>
        <v>1400.3</v>
      </c>
      <c r="BM51" s="100">
        <f ca="1">ROUND(INDIRECT(ADDRESS(Данные!$A43,BM$1,1,1,"Данные"),1),2)</f>
        <v>1400.3</v>
      </c>
      <c r="BN51" s="101">
        <f ca="1">(BL51-BL49)*BN$10</f>
        <v>11.999999999989086</v>
      </c>
      <c r="BO51" s="98">
        <f ca="1">(BM51-BM49)*BN$10</f>
        <v>11.999999999989086</v>
      </c>
      <c r="BP51" s="99">
        <f ca="1">ROUND(INDIRECT(ADDRESS(Данные!$A43,BP$1,1,1,"Данные"),1),2)</f>
        <v>7636.04</v>
      </c>
      <c r="BQ51" s="100">
        <f ca="1">ROUND(INDIRECT(ADDRESS(Данные!$A43,BQ$1,1,1,"Данные"),1),2)</f>
        <v>2355.3899999999999</v>
      </c>
      <c r="BR51" s="101">
        <f ca="1">(BP51-BP49)*BR$10</f>
        <v>0</v>
      </c>
      <c r="BS51" s="98">
        <f ca="1">(BQ51-BQ49)*BR$10</f>
        <v>0</v>
      </c>
      <c r="BT51" s="95">
        <f ca="1">ROUND(INDIRECT(ADDRESS(Данные!$A43,BT$1,1,1,"Данные"),1),2)</f>
        <v>107.63</v>
      </c>
      <c r="BU51" s="100">
        <f ca="1">ROUND(INDIRECT(ADDRESS(Данные!$A43,BU$1,1,1,"Данные"),1),2)</f>
        <v>6.96</v>
      </c>
      <c r="BV51" s="104">
        <f ca="1">(BT51-BT49)*BV$10</f>
        <v>0</v>
      </c>
      <c r="BW51" s="106">
        <f ca="1">(BU51-BU49)*BV$10</f>
        <v>0</v>
      </c>
      <c r="BX51" s="112">
        <f t="shared" ca="1" si="0"/>
        <v>45644.75</v>
      </c>
      <c r="BY51" s="113">
        <f t="shared" ca="1" si="1"/>
        <v>11862.000000009175</v>
      </c>
      <c r="BZ51" s="114">
        <f t="shared" ca="1" si="2"/>
        <v>2145.9999999995489</v>
      </c>
    </row>
    <row r="52" s="1" customFormat="1">
      <c r="A52" s="94">
        <f ca="1">INDIRECT(ADDRESS(Данные!$A44,4,1,1,"Данные"),1)</f>
        <v>45644.770833333336</v>
      </c>
      <c r="B52" s="95">
        <f ca="1">ROUND(INDIRECT(ADDRESS(Данные!$A44,B$1,1,1,"Данные"),1),2)</f>
        <v>13160.76</v>
      </c>
      <c r="C52" s="96">
        <f ca="1">ROUND(INDIRECT(ADDRESS(Данные!$A44,C$1,1,1,"Данные"),1),2)</f>
        <v>5532.3400000000001</v>
      </c>
      <c r="D52" s="97">
        <f ca="1">(B52-B51)*D$10</f>
        <v>400.00000000145519</v>
      </c>
      <c r="E52" s="106">
        <f ca="1">(C52-C51)*D$10</f>
        <v>80.00000000174623</v>
      </c>
      <c r="F52" s="109">
        <f ca="1">ROUND(INDIRECT(ADDRESS(Данные!$A44,F$1,1,1,"Данные"),1),2)</f>
        <v>43202.75</v>
      </c>
      <c r="G52" s="96">
        <f ca="1">ROUND(INDIRECT(ADDRESS(Данные!$A44,G$1,1,1,"Данные"),1),2)</f>
        <v>9388.8999999999996</v>
      </c>
      <c r="H52" s="97">
        <f ca="1">(F52-F51)*H$10</f>
        <v>799.99999998835847</v>
      </c>
      <c r="I52" s="102">
        <f ca="1">(G52-G51)*H$10</f>
        <v>79.999999994470272</v>
      </c>
      <c r="J52" s="95">
        <f ca="1">ROUND(INDIRECT(ADDRESS(Данные!$A44,J$1,1,1,"Данные"),1),2)</f>
        <v>17441.970000000001</v>
      </c>
      <c r="K52" s="96">
        <f ca="1">ROUND(INDIRECT(ADDRESS(Данные!$A44,K$1,1,1,"Данные"),1),2)</f>
        <v>4134.8299999999999</v>
      </c>
      <c r="L52" s="104">
        <f ca="1">(J52-J51)*L$10</f>
        <v>440.00000000232831</v>
      </c>
      <c r="M52" s="105">
        <f ca="1">(K52-K51)*L$10</f>
        <v>40.000000000873115</v>
      </c>
      <c r="N52" s="95">
        <f ca="1">ROUND(INDIRECT(ADDRESS(Данные!$A44,N$1,1,1,"Данные"),1),2)</f>
        <v>7473.6400000000003</v>
      </c>
      <c r="O52" s="96">
        <f ca="1">ROUND(INDIRECT(ADDRESS(Данные!$A44,O$1,1,1,"Данные"),1),2)</f>
        <v>1301.98</v>
      </c>
      <c r="P52" s="104">
        <f ca="1">(N52-N51)*P$10</f>
        <v>440.00000000232831</v>
      </c>
      <c r="Q52" s="106">
        <f ca="1">(O52-O51)*P$10</f>
        <v>0</v>
      </c>
      <c r="R52" s="99">
        <f ca="1">ROUND(INDIRECT(ADDRESS(Данные!$A44,R$1,1,1,"Данные"),1),2)</f>
        <v>8363.4500000000007</v>
      </c>
      <c r="S52" s="100">
        <f ca="1">ROUND(INDIRECT(ADDRESS(Данные!$A44,S$1,1,1,"Данные"),1),2)</f>
        <v>3888.2200000000003</v>
      </c>
      <c r="T52" s="104">
        <f ca="1">(R52-R51)*T$10</f>
        <v>880.00000000465661</v>
      </c>
      <c r="U52" s="107">
        <f ca="1">(S52-S51)*T$10</f>
        <v>280.00000000065484</v>
      </c>
      <c r="V52" s="103">
        <f ca="1">ROUND(INDIRECT(ADDRESS(Данные!$A44,V$1,1,1,"Данные"),1),2)</f>
        <v>3414.5700000000002</v>
      </c>
      <c r="W52" s="100">
        <f ca="1">ROUND(INDIRECT(ADDRESS(Данные!$A44,W$1,1,1,"Данные"),1),2)</f>
        <v>1350.78</v>
      </c>
      <c r="X52" s="104">
        <f ca="1">(V52-V51)*X$10</f>
        <v>79.99999999992724</v>
      </c>
      <c r="Y52" s="105">
        <f ca="1">(W52-W51)*X$10</f>
        <v>0</v>
      </c>
      <c r="Z52" s="108">
        <f ca="1">INDIRECT(ADDRESS(Данные!$A44,4,1,1,"Данные"),1)</f>
        <v>45644.770833333336</v>
      </c>
      <c r="AA52" s="95">
        <f ca="1">ROUND(INDIRECT(ADDRESS(Данные!$A44,AA$1,1,1,"Данные"),1),2)</f>
        <v>16349.440000000001</v>
      </c>
      <c r="AB52" s="96">
        <f ca="1">ROUND(INDIRECT(ADDRESS(Данные!$A44,AB$1,1,1,"Данные"),1),2)</f>
        <v>3268.8400000000001</v>
      </c>
      <c r="AC52" s="101">
        <f ca="1">(AA52-AA51)*AC$10</f>
        <v>720.00000000116415</v>
      </c>
      <c r="AD52" s="98">
        <f ca="1">(AB52-AB51)*AC$10</f>
        <v>40.000000000873115</v>
      </c>
      <c r="AE52" s="109">
        <f ca="1">ROUND(INDIRECT(ADDRESS(Данные!$A44,AE$1,1,1,"Данные"),1),2)</f>
        <v>15352.98</v>
      </c>
      <c r="AF52" s="96">
        <f ca="1">ROUND(INDIRECT(ADDRESS(Данные!$A44,AF$1,1,1,"Данные"),1),2)</f>
        <v>5215.0500000000002</v>
      </c>
      <c r="AG52" s="104">
        <f ca="1">(AE52-AE51)*AG$10</f>
        <v>479.99999999956344</v>
      </c>
      <c r="AH52" s="102">
        <f ca="1">(AF52-AF51)*AG$10</f>
        <v>120.00000000261934</v>
      </c>
      <c r="AI52" s="95">
        <f ca="1">ROUND(INDIRECT(ADDRESS(Данные!$A44,AI$1,1,1,"Данные"),1),2)</f>
        <v>3344.1900000000001</v>
      </c>
      <c r="AJ52" s="96">
        <f ca="1">ROUND(INDIRECT(ADDRESS(Данные!$A44,AJ$1,1,1,"Данные"),1),2)</f>
        <v>723.00999999999999</v>
      </c>
      <c r="AK52" s="101">
        <f ca="1">(AI52-AI51)*AK$10</f>
        <v>639.99999999941792</v>
      </c>
      <c r="AL52" s="98">
        <f ca="1">(AJ52-AJ51)*AK$10</f>
        <v>39.99999999996362</v>
      </c>
      <c r="AM52" s="109">
        <f ca="1">ROUND(INDIRECT(ADDRESS(Данные!$A44,AM$1,1,1,"Данные"),1),2)</f>
        <v>21130.360000000001</v>
      </c>
      <c r="AN52" s="96">
        <f ca="1">ROUND(INDIRECT(ADDRESS(Данные!$A44,AN$1,1,1,"Данные"),1),2)</f>
        <v>8206.2299999999996</v>
      </c>
      <c r="AO52" s="101">
        <f ca="1">(AM52-AM51)*AO$10</f>
        <v>520.00000000407454</v>
      </c>
      <c r="AP52" s="110">
        <f ca="1">(AN52-AN51)*AO$10</f>
        <v>79.999999994470272</v>
      </c>
      <c r="AQ52" s="95">
        <f ca="1">ROUND(INDIRECT(ADDRESS(Данные!$A44,AQ$1,1,1,"Данные"),1),2)</f>
        <v>16816.720000000001</v>
      </c>
      <c r="AR52" s="96">
        <f ca="1">ROUND(INDIRECT(ADDRESS(Данные!$A44,AR$1,1,1,"Данные"),1),2)</f>
        <v>4343.8699999999999</v>
      </c>
      <c r="AS52" s="101">
        <f ca="1">(AQ52-AQ51)*AS$10</f>
        <v>720.00000001571607</v>
      </c>
      <c r="AT52" s="98">
        <f ca="1">(AR52-AR51)*AS$10</f>
        <v>60.000000001309672</v>
      </c>
      <c r="AU52" s="109">
        <f ca="1">ROUND(INDIRECT(ADDRESS(Данные!$A44,AU$1,1,1,"Данные"),1),2)</f>
        <v>3414.4099999999999</v>
      </c>
      <c r="AV52" s="96">
        <f ca="1">ROUND(INDIRECT(ADDRESS(Данные!$A44,AV$1,1,1,"Данные"),1),2)</f>
        <v>1400.3099999999999</v>
      </c>
      <c r="AW52" s="101">
        <f ca="1">(AU52-AU51)*AW$10</f>
        <v>35.999999999967258</v>
      </c>
      <c r="AX52" s="110">
        <f ca="1">(AV52-AV51)*AW$10</f>
        <v>5.999999999994543</v>
      </c>
      <c r="AY52" s="111">
        <f ca="1">INDIRECT(ADDRESS(Данные!$A44,4,1,1,"Данные"),1)</f>
        <v>45644.770833333336</v>
      </c>
      <c r="AZ52" s="109">
        <f ca="1">ROUND(INDIRECT(ADDRESS(Данные!$A44,AZ$1,1,1,"Данные"),1),2)</f>
        <v>4332.6400000000003</v>
      </c>
      <c r="BA52" s="96">
        <f ca="1">ROUND(INDIRECT(ADDRESS(Данные!$A44,BA$1,1,1,"Данные"),1),2)</f>
        <v>0</v>
      </c>
      <c r="BB52" s="101">
        <f ca="1">(AZ52-AZ51)*BB$10</f>
        <v>59.99999999994543</v>
      </c>
      <c r="BC52" s="110">
        <f ca="1">(BA52-BA51)*BB$10</f>
        <v>0</v>
      </c>
      <c r="BD52" s="95">
        <f ca="1">ROUND(INDIRECT(ADDRESS(Данные!$A44,BD$1,1,1,"Данные"),1),2)</f>
        <v>7663.2200000000003</v>
      </c>
      <c r="BE52" s="96">
        <f ca="1">ROUND(INDIRECT(ADDRESS(Данные!$A44,BE$1,1,1,"Данные"),1),2)</f>
        <v>5130.5100000000002</v>
      </c>
      <c r="BF52" s="101">
        <f ca="1">(BD52-BD51)*BF$10</f>
        <v>30.000000000109139</v>
      </c>
      <c r="BG52" s="110">
        <f ca="1">(BE52-BE51)*BF$10</f>
        <v>23.999999999978172</v>
      </c>
      <c r="BH52" s="103">
        <f ca="1">ROUND(INDIRECT(ADDRESS(Данные!$A44,BH$1,1,1,"Данные"),1),2)</f>
        <v>92.75</v>
      </c>
      <c r="BI52" s="100">
        <f ca="1">ROUND(INDIRECT(ADDRESS(Данные!$A44,BI$1,1,1,"Данные"),1),2)</f>
        <v>53.800000000000004</v>
      </c>
      <c r="BJ52" s="101">
        <f ca="1">(BH52-BH51)*BJ$10</f>
        <v>0</v>
      </c>
      <c r="BK52" s="110">
        <f ca="1">(BI52-BI51)*BJ$10</f>
        <v>0</v>
      </c>
      <c r="BL52" s="103">
        <f ca="1">ROUND(INDIRECT(ADDRESS(Данные!$A44,BL$1,1,1,"Данные"),1),2)</f>
        <v>1400.3099999999999</v>
      </c>
      <c r="BM52" s="100">
        <f ca="1">ROUND(INDIRECT(ADDRESS(Данные!$A44,BM$1,1,1,"Данные"),1),2)</f>
        <v>1400.3099999999999</v>
      </c>
      <c r="BN52" s="101">
        <f ca="1">(BL52-BL51)*BN$10</f>
        <v>5.999999999994543</v>
      </c>
      <c r="BO52" s="98">
        <f ca="1">(BM52-BM51)*BN$10</f>
        <v>5.999999999994543</v>
      </c>
      <c r="BP52" s="99">
        <f ca="1">ROUND(INDIRECT(ADDRESS(Данные!$A44,BP$1,1,1,"Данные"),1),2)</f>
        <v>7636.04</v>
      </c>
      <c r="BQ52" s="100">
        <f ca="1">ROUND(INDIRECT(ADDRESS(Данные!$A44,BQ$1,1,1,"Данные"),1),2)</f>
        <v>2355.3899999999999</v>
      </c>
      <c r="BR52" s="101">
        <f ca="1">(BP52-BP51)*BR$10</f>
        <v>0</v>
      </c>
      <c r="BS52" s="98">
        <f ca="1">(BQ52-BQ51)*BR$10</f>
        <v>0</v>
      </c>
      <c r="BT52" s="95">
        <f ca="1">ROUND(INDIRECT(ADDRESS(Данные!$A44,BT$1,1,1,"Данные"),1),2)</f>
        <v>107.63</v>
      </c>
      <c r="BU52" s="100">
        <f ca="1">ROUND(INDIRECT(ADDRESS(Данные!$A44,BU$1,1,1,"Данные"),1),2)</f>
        <v>6.96</v>
      </c>
      <c r="BV52" s="104">
        <f ca="1">(BT52-BT51)*BV$10</f>
        <v>0</v>
      </c>
      <c r="BW52" s="106">
        <f ca="1">(BU52-BU51)*BV$10</f>
        <v>0</v>
      </c>
      <c r="BX52" s="112">
        <f t="shared" ca="1" si="0"/>
        <v>45644.770833333336</v>
      </c>
      <c r="BY52" s="113">
        <f t="shared" ca="1" si="1"/>
        <v>6252.0000000190066</v>
      </c>
      <c r="BZ52" s="114">
        <f t="shared" ca="1" si="2"/>
        <v>855.99999999694774</v>
      </c>
    </row>
    <row r="53" s="1" customFormat="1">
      <c r="A53" s="94">
        <f ca="1">INDIRECT(ADDRESS(Данные!$A45,4,1,1,"Данные"),1)</f>
        <v>45644.791666666664</v>
      </c>
      <c r="B53" s="95">
        <f ca="1">ROUND(INDIRECT(ADDRESS(Данные!$A45,B$1,1,1,"Данные"),1),2)</f>
        <v>13160.860000000001</v>
      </c>
      <c r="C53" s="96">
        <f ca="1">ROUND(INDIRECT(ADDRESS(Данные!$A45,C$1,1,1,"Данные"),1),2)</f>
        <v>5532.3699999999999</v>
      </c>
      <c r="D53" s="97">
        <f ca="1">(B53-B51)*D$10</f>
        <v>800.00000000291038</v>
      </c>
      <c r="E53" s="105">
        <f ca="1">(C53-C51)*D$10</f>
        <v>200.0000000007276</v>
      </c>
      <c r="F53" s="109">
        <f ca="1">ROUND(INDIRECT(ADDRESS(Данные!$A45,F$1,1,1,"Данные"),1),2)</f>
        <v>43202.940000000002</v>
      </c>
      <c r="G53" s="96">
        <f ca="1">ROUND(INDIRECT(ADDRESS(Данные!$A45,G$1,1,1,"Данные"),1),2)</f>
        <v>9388.9200000000001</v>
      </c>
      <c r="H53" s="97">
        <f ca="1">(F53-F51)*H$10</f>
        <v>1559.9999999976717</v>
      </c>
      <c r="I53" s="102">
        <f ca="1">(G53-G51)*H$10</f>
        <v>159.9999999962165</v>
      </c>
      <c r="J53" s="95">
        <f ca="1">ROUND(INDIRECT(ADDRESS(Данные!$A45,J$1,1,1,"Данные"),1),2)</f>
        <v>17442.09</v>
      </c>
      <c r="K53" s="96">
        <f ca="1">ROUND(INDIRECT(ADDRESS(Данные!$A45,K$1,1,1,"Данные"),1),2)</f>
        <v>4134.8500000000004</v>
      </c>
      <c r="L53" s="104">
        <f ca="1">(J53-J51)*L$10</f>
        <v>919.99999999825377</v>
      </c>
      <c r="M53" s="105">
        <f ca="1">(K53-K51)*L$10</f>
        <v>120.00000000261934</v>
      </c>
      <c r="N53" s="95">
        <f ca="1">ROUND(INDIRECT(ADDRESS(Данные!$A45,N$1,1,1,"Данные"),1),2)</f>
        <v>7473.75</v>
      </c>
      <c r="O53" s="96">
        <f ca="1">ROUND(INDIRECT(ADDRESS(Данные!$A45,O$1,1,1,"Данные"),1),2)</f>
        <v>1301.99</v>
      </c>
      <c r="P53" s="104">
        <f ca="1">(N53-N51)*P$10</f>
        <v>880.00000000101863</v>
      </c>
      <c r="Q53" s="106">
        <f ca="1">(O53-O51)*P$10</f>
        <v>39.99999999996362</v>
      </c>
      <c r="R53" s="99">
        <f ca="1">ROUND(INDIRECT(ADDRESS(Данные!$A45,R$1,1,1,"Данные"),1),2)</f>
        <v>8363.6499999999996</v>
      </c>
      <c r="S53" s="100">
        <f ca="1">ROUND(INDIRECT(ADDRESS(Данные!$A45,S$1,1,1,"Данные"),1),2)</f>
        <v>3888.29</v>
      </c>
      <c r="T53" s="104">
        <f ca="1">(R53-R51)*T$10</f>
        <v>1680.000000000291</v>
      </c>
      <c r="U53" s="107">
        <f ca="1">(S53-S51)*T$10</f>
        <v>559.99999999949068</v>
      </c>
      <c r="V53" s="103">
        <f ca="1">ROUND(INDIRECT(ADDRESS(Данные!$A45,V$1,1,1,"Данные"),1),2)</f>
        <v>3414.5900000000001</v>
      </c>
      <c r="W53" s="100">
        <f ca="1">ROUND(INDIRECT(ADDRESS(Данные!$A45,W$1,1,1,"Данные"),1),2)</f>
        <v>1350.79</v>
      </c>
      <c r="X53" s="104">
        <f ca="1">(V53-V51)*X$10</f>
        <v>159.99999999985448</v>
      </c>
      <c r="Y53" s="105">
        <f ca="1">(W53-W51)*X$10</f>
        <v>39.99999999996362</v>
      </c>
      <c r="Z53" s="108">
        <f ca="1">INDIRECT(ADDRESS(Данные!$A45,4,1,1,"Данные"),1)</f>
        <v>45644.791666666664</v>
      </c>
      <c r="AA53" s="95">
        <f ca="1">ROUND(INDIRECT(ADDRESS(Данные!$A45,AA$1,1,1,"Данные"),1),2)</f>
        <v>16349.620000000001</v>
      </c>
      <c r="AB53" s="96">
        <f ca="1">ROUND(INDIRECT(ADDRESS(Данные!$A45,AB$1,1,1,"Данные"),1),2)</f>
        <v>3268.8600000000001</v>
      </c>
      <c r="AC53" s="101">
        <f ca="1">(AA53-AA51)*AC$10</f>
        <v>1440.0000000023283</v>
      </c>
      <c r="AD53" s="98">
        <f ca="1">(AB53-AB51)*AC$10</f>
        <v>120.00000000080036</v>
      </c>
      <c r="AE53" s="109">
        <f ca="1">ROUND(INDIRECT(ADDRESS(Данные!$A45,AE$1,1,1,"Данные"),1),2)</f>
        <v>15353.07</v>
      </c>
      <c r="AF53" s="96">
        <f ca="1">ROUND(INDIRECT(ADDRESS(Данные!$A45,AF$1,1,1,"Данные"),1),2)</f>
        <v>5215.0900000000001</v>
      </c>
      <c r="AG53" s="104">
        <f ca="1">(AE53-AE51)*AG$10</f>
        <v>1020.0000000004366</v>
      </c>
      <c r="AH53" s="102">
        <f ca="1">(AF53-AF51)*AG$10</f>
        <v>360.00000000240107</v>
      </c>
      <c r="AI53" s="95">
        <f ca="1">ROUND(INDIRECT(ADDRESS(Данные!$A45,AI$1,1,1,"Данные"),1),2)</f>
        <v>3344.3600000000001</v>
      </c>
      <c r="AJ53" s="96">
        <f ca="1">ROUND(INDIRECT(ADDRESS(Данные!$A45,AJ$1,1,1,"Данные"),1),2)</f>
        <v>723.02999999999997</v>
      </c>
      <c r="AK53" s="101">
        <f ca="1">(AI53-AI51)*AK$10</f>
        <v>1319.999999999709</v>
      </c>
      <c r="AL53" s="98">
        <f ca="1">(AJ53-AJ51)*AK$10</f>
        <v>119.99999999989086</v>
      </c>
      <c r="AM53" s="109">
        <f ca="1">ROUND(INDIRECT(ADDRESS(Данные!$A45,AM$1,1,1,"Данные"),1),2)</f>
        <v>21130.5</v>
      </c>
      <c r="AN53" s="96">
        <f ca="1">ROUND(INDIRECT(ADDRESS(Данные!$A45,AN$1,1,1,"Данные"),1),2)</f>
        <v>8206.25</v>
      </c>
      <c r="AO53" s="101">
        <f ca="1">(AM53-AM51)*AO$10</f>
        <v>1080.0000000017462</v>
      </c>
      <c r="AP53" s="110">
        <f ca="1">(AN53-AN51)*AO$10</f>
        <v>159.9999999962165</v>
      </c>
      <c r="AQ53" s="95">
        <f ca="1">ROUND(INDIRECT(ADDRESS(Данные!$A45,AQ$1,1,1,"Данные"),1),2)</f>
        <v>16816.84</v>
      </c>
      <c r="AR53" s="96">
        <f ca="1">ROUND(INDIRECT(ADDRESS(Данные!$A45,AR$1,1,1,"Данные"),1),2)</f>
        <v>4343.8800000000001</v>
      </c>
      <c r="AS53" s="101">
        <f ca="1">(AQ53-AQ51)*AS$10</f>
        <v>1440.0000000096043</v>
      </c>
      <c r="AT53" s="98">
        <f ca="1">(AR53-AR51)*AS$10</f>
        <v>120.00000000261934</v>
      </c>
      <c r="AU53" s="109">
        <f ca="1">ROUND(INDIRECT(ADDRESS(Данные!$A45,AU$1,1,1,"Данные"),1),2)</f>
        <v>3414.4700000000003</v>
      </c>
      <c r="AV53" s="96">
        <f ca="1">ROUND(INDIRECT(ADDRESS(Данные!$A45,AV$1,1,1,"Данные"),1),2)</f>
        <v>1400.3099999999999</v>
      </c>
      <c r="AW53" s="101">
        <f ca="1">(AU53-AU51)*AW$10</f>
        <v>72.000000000207365</v>
      </c>
      <c r="AX53" s="110">
        <f ca="1">(AV53-AV51)*AW$10</f>
        <v>5.999999999994543</v>
      </c>
      <c r="AY53" s="111">
        <f ca="1">INDIRECT(ADDRESS(Данные!$A45,4,1,1,"Данные"),1)</f>
        <v>45644.791666666664</v>
      </c>
      <c r="AZ53" s="109">
        <f ca="1">ROUND(INDIRECT(ADDRESS(Данные!$A45,AZ$1,1,1,"Данные"),1),2)</f>
        <v>4332.8400000000001</v>
      </c>
      <c r="BA53" s="96">
        <f ca="1">ROUND(INDIRECT(ADDRESS(Данные!$A45,BA$1,1,1,"Данные"),1),2)</f>
        <v>0</v>
      </c>
      <c r="BB53" s="101">
        <f ca="1">(AZ53-AZ51)*BB$10</f>
        <v>119.99999999989086</v>
      </c>
      <c r="BC53" s="110">
        <f ca="1">(BA53-BA51)*BB$10</f>
        <v>0</v>
      </c>
      <c r="BD53" s="95">
        <f ca="1">ROUND(INDIRECT(ADDRESS(Данные!$A45,BD$1,1,1,"Данные"),1),2)</f>
        <v>7663.3000000000002</v>
      </c>
      <c r="BE53" s="96">
        <f ca="1">ROUND(INDIRECT(ADDRESS(Данные!$A45,BE$1,1,1,"Данные"),1),2)</f>
        <v>5130.5799999999999</v>
      </c>
      <c r="BF53" s="101">
        <f ca="1">(BD53-BD51)*BF$10</f>
        <v>78.000000000065484</v>
      </c>
      <c r="BG53" s="110">
        <f ca="1">(BE53-BE51)*BF$10</f>
        <v>65.999999999803549</v>
      </c>
      <c r="BH53" s="103">
        <f ca="1">ROUND(INDIRECT(ADDRESS(Данные!$A45,BH$1,1,1,"Данные"),1),2)</f>
        <v>92.75</v>
      </c>
      <c r="BI53" s="100">
        <f ca="1">ROUND(INDIRECT(ADDRESS(Данные!$A45,BI$1,1,1,"Данные"),1),2)</f>
        <v>53.800000000000004</v>
      </c>
      <c r="BJ53" s="101">
        <f ca="1">(BH53-BH51)*BJ$10</f>
        <v>0</v>
      </c>
      <c r="BK53" s="110">
        <f ca="1">(BI53-BI51)*BJ$10</f>
        <v>0</v>
      </c>
      <c r="BL53" s="103">
        <f ca="1">ROUND(INDIRECT(ADDRESS(Данные!$A45,BL$1,1,1,"Данные"),1),2)</f>
        <v>1400.3099999999999</v>
      </c>
      <c r="BM53" s="100">
        <f ca="1">ROUND(INDIRECT(ADDRESS(Данные!$A45,BM$1,1,1,"Данные"),1),2)</f>
        <v>1400.3099999999999</v>
      </c>
      <c r="BN53" s="101">
        <f ca="1">(BL53-BL51)*BN$10</f>
        <v>5.999999999994543</v>
      </c>
      <c r="BO53" s="98">
        <f ca="1">(BM53-BM51)*BN$10</f>
        <v>5.999999999994543</v>
      </c>
      <c r="BP53" s="99">
        <f ca="1">ROUND(INDIRECT(ADDRESS(Данные!$A45,BP$1,1,1,"Данные"),1),2)</f>
        <v>7636.04</v>
      </c>
      <c r="BQ53" s="100">
        <f ca="1">ROUND(INDIRECT(ADDRESS(Данные!$A45,BQ$1,1,1,"Данные"),1),2)</f>
        <v>2355.3899999999999</v>
      </c>
      <c r="BR53" s="101">
        <f ca="1">(BP53-BP51)*BR$10</f>
        <v>0</v>
      </c>
      <c r="BS53" s="98">
        <f ca="1">(BQ53-BQ51)*BR$10</f>
        <v>0</v>
      </c>
      <c r="BT53" s="95">
        <f ca="1">ROUND(INDIRECT(ADDRESS(Данные!$A45,BT$1,1,1,"Данные"),1),2)</f>
        <v>107.63</v>
      </c>
      <c r="BU53" s="100">
        <f ca="1">ROUND(INDIRECT(ADDRESS(Данные!$A45,BU$1,1,1,"Данные"),1),2)</f>
        <v>6.96</v>
      </c>
      <c r="BV53" s="104">
        <f ca="1">(BT53-BT51)*BV$10</f>
        <v>0</v>
      </c>
      <c r="BW53" s="106">
        <f ca="1">(BU53-BU51)*BV$10</f>
        <v>0</v>
      </c>
      <c r="BX53" s="112">
        <f t="shared" ca="1" si="0"/>
        <v>45644.791666666664</v>
      </c>
      <c r="BY53" s="113">
        <f t="shared" ca="1" si="1"/>
        <v>12576.000000013983</v>
      </c>
      <c r="BZ53" s="114">
        <f t="shared" ca="1" si="2"/>
        <v>2078.0000000007021</v>
      </c>
    </row>
    <row r="54" s="1" customFormat="1">
      <c r="A54" s="94">
        <f ca="1">INDIRECT(ADDRESS(Данные!$A46,4,1,1,"Данные"),1)</f>
        <v>45644.8125</v>
      </c>
      <c r="B54" s="95">
        <f ca="1">ROUND(INDIRECT(ADDRESS(Данные!$A46,B$1,1,1,"Данные"),1),2)</f>
        <v>13160.960000000001</v>
      </c>
      <c r="C54" s="96">
        <f ca="1">ROUND(INDIRECT(ADDRESS(Данные!$A46,C$1,1,1,"Данные"),1),2)</f>
        <v>5532.3900000000003</v>
      </c>
      <c r="D54" s="97">
        <f ca="1">(B54-B53)*D$10</f>
        <v>400.00000000145519</v>
      </c>
      <c r="E54" s="106">
        <f ca="1">(C54-C53)*D$10</f>
        <v>80.00000000174623</v>
      </c>
      <c r="F54" s="109">
        <f ca="1">ROUND(INDIRECT(ADDRESS(Данные!$A46,F$1,1,1,"Данные"),1),2)</f>
        <v>43203.129999999997</v>
      </c>
      <c r="G54" s="96">
        <f ca="1">ROUND(INDIRECT(ADDRESS(Данные!$A46,G$1,1,1,"Данные"),1),2)</f>
        <v>9388.9300000000003</v>
      </c>
      <c r="H54" s="97">
        <f ca="1">(F54-F53)*H$10</f>
        <v>759.9999999802094</v>
      </c>
      <c r="I54" s="102">
        <f ca="1">(G54-G53)*H$10</f>
        <v>40.000000000873115</v>
      </c>
      <c r="J54" s="95">
        <f ca="1">ROUND(INDIRECT(ADDRESS(Данные!$A46,J$1,1,1,"Данные"),1),2)</f>
        <v>17442.209999999999</v>
      </c>
      <c r="K54" s="96">
        <f ca="1">ROUND(INDIRECT(ADDRESS(Данные!$A46,K$1,1,1,"Данные"),1),2)</f>
        <v>4134.8599999999997</v>
      </c>
      <c r="L54" s="104">
        <f ca="1">(J54-J53)*L$10</f>
        <v>479.99999999592546</v>
      </c>
      <c r="M54" s="105">
        <f ca="1">(K54-K53)*L$10</f>
        <v>39.999999997235136</v>
      </c>
      <c r="N54" s="95">
        <f ca="1">ROUND(INDIRECT(ADDRESS(Данные!$A46,N$1,1,1,"Данные"),1),2)</f>
        <v>7473.8600000000006</v>
      </c>
      <c r="O54" s="96">
        <f ca="1">ROUND(INDIRECT(ADDRESS(Данные!$A46,O$1,1,1,"Данные"),1),2)</f>
        <v>1302</v>
      </c>
      <c r="P54" s="104">
        <f ca="1">(N54-N53)*P$10</f>
        <v>440.00000000232831</v>
      </c>
      <c r="Q54" s="106">
        <f ca="1">(O54-O53)*P$10</f>
        <v>39.99999999996362</v>
      </c>
      <c r="R54" s="99">
        <f ca="1">ROUND(INDIRECT(ADDRESS(Данные!$A46,R$1,1,1,"Данные"),1),2)</f>
        <v>8363.8600000000006</v>
      </c>
      <c r="S54" s="100">
        <f ca="1">ROUND(INDIRECT(ADDRESS(Данные!$A46,S$1,1,1,"Данные"),1),2)</f>
        <v>3888.3600000000001</v>
      </c>
      <c r="T54" s="104">
        <f ca="1">(R54-R53)*T$10</f>
        <v>840.0000000037835</v>
      </c>
      <c r="U54" s="107">
        <f ca="1">(S54-S53)*T$10</f>
        <v>280.00000000065484</v>
      </c>
      <c r="V54" s="103">
        <f ca="1">ROUND(INDIRECT(ADDRESS(Данные!$A46,V$1,1,1,"Данные"),1),2)</f>
        <v>3414.5999999999999</v>
      </c>
      <c r="W54" s="100">
        <f ca="1">ROUND(INDIRECT(ADDRESS(Данные!$A46,W$1,1,1,"Данные"),1),2)</f>
        <v>1350.79</v>
      </c>
      <c r="X54" s="104">
        <f ca="1">(V54-V53)*X$10</f>
        <v>39.999999999054126</v>
      </c>
      <c r="Y54" s="105">
        <f ca="1">(W54-W53)*X$10</f>
        <v>0</v>
      </c>
      <c r="Z54" s="108">
        <f ca="1">INDIRECT(ADDRESS(Данные!$A46,4,1,1,"Данные"),1)</f>
        <v>45644.8125</v>
      </c>
      <c r="AA54" s="95">
        <f ca="1">ROUND(INDIRECT(ADDRESS(Данные!$A46,AA$1,1,1,"Данные"),1),2)</f>
        <v>16349.790000000001</v>
      </c>
      <c r="AB54" s="96">
        <f ca="1">ROUND(INDIRECT(ADDRESS(Данные!$A46,AB$1,1,1,"Данные"),1),2)</f>
        <v>3268.8699999999999</v>
      </c>
      <c r="AC54" s="101">
        <f ca="1">(AA54-AA53)*AC$10</f>
        <v>680.00000000029104</v>
      </c>
      <c r="AD54" s="98">
        <f ca="1">(AB54-AB53)*AC$10</f>
        <v>39.999999999054126</v>
      </c>
      <c r="AE54" s="109">
        <f ca="1">ROUND(INDIRECT(ADDRESS(Данные!$A46,AE$1,1,1,"Данные"),1),2)</f>
        <v>15353.15</v>
      </c>
      <c r="AF54" s="96">
        <f ca="1">ROUND(INDIRECT(ADDRESS(Данные!$A46,AF$1,1,1,"Данные"),1),2)</f>
        <v>5215.1199999999999</v>
      </c>
      <c r="AG54" s="104">
        <f ca="1">(AE54-AE53)*AG$10</f>
        <v>479.99999999956344</v>
      </c>
      <c r="AH54" s="102">
        <f ca="1">(AF54-AF53)*AG$10</f>
        <v>179.99999999847205</v>
      </c>
      <c r="AI54" s="95">
        <f ca="1">ROUND(INDIRECT(ADDRESS(Данные!$A46,AI$1,1,1,"Данные"),1),2)</f>
        <v>3344.5300000000002</v>
      </c>
      <c r="AJ54" s="96">
        <f ca="1">ROUND(INDIRECT(ADDRESS(Данные!$A46,AJ$1,1,1,"Данные"),1),2)</f>
        <v>723.03999999999996</v>
      </c>
      <c r="AK54" s="101">
        <f ca="1">(AI54-AI53)*AK$10</f>
        <v>680.00000000029104</v>
      </c>
      <c r="AL54" s="98">
        <f ca="1">(AJ54-AJ53)*AK$10</f>
        <v>39.99999999996362</v>
      </c>
      <c r="AM54" s="109">
        <f ca="1">ROUND(INDIRECT(ADDRESS(Данные!$A46,AM$1,1,1,"Данные"),1),2)</f>
        <v>21130.630000000001</v>
      </c>
      <c r="AN54" s="96">
        <f ca="1">ROUND(INDIRECT(ADDRESS(Данные!$A46,AN$1,1,1,"Данные"),1),2)</f>
        <v>8206.2700000000004</v>
      </c>
      <c r="AO54" s="101">
        <f ca="1">(AM54-AM53)*AO$10</f>
        <v>520.00000000407454</v>
      </c>
      <c r="AP54" s="110">
        <f ca="1">(AN54-AN53)*AO$10</f>
        <v>80.00000000174623</v>
      </c>
      <c r="AQ54" s="95">
        <f ca="1">ROUND(INDIRECT(ADDRESS(Данные!$A46,AQ$1,1,1,"Данные"),1),2)</f>
        <v>16816.950000000001</v>
      </c>
      <c r="AR54" s="96">
        <f ca="1">ROUND(INDIRECT(ADDRESS(Данные!$A46,AR$1,1,1,"Данные"),1),2)</f>
        <v>4343.8999999999996</v>
      </c>
      <c r="AS54" s="101">
        <f ca="1">(AQ54-AQ53)*AS$10</f>
        <v>660.00000000349246</v>
      </c>
      <c r="AT54" s="98">
        <f ca="1">(AR54-AR53)*AS$10</f>
        <v>119.99999999716238</v>
      </c>
      <c r="AU54" s="109">
        <f ca="1">ROUND(INDIRECT(ADDRESS(Данные!$A46,AU$1,1,1,"Данные"),1),2)</f>
        <v>3414.5300000000002</v>
      </c>
      <c r="AV54" s="96">
        <f ca="1">ROUND(INDIRECT(ADDRESS(Данные!$A46,AV$1,1,1,"Данные"),1),2)</f>
        <v>1400.3199999999999</v>
      </c>
      <c r="AW54" s="101">
        <f ca="1">(AU54-AU53)*AW$10</f>
        <v>35.999999999967258</v>
      </c>
      <c r="AX54" s="110">
        <f ca="1">(AV54-AV53)*AW$10</f>
        <v>5.999999999994543</v>
      </c>
      <c r="AY54" s="111">
        <f ca="1">INDIRECT(ADDRESS(Данные!$A46,4,1,1,"Данные"),1)</f>
        <v>45644.8125</v>
      </c>
      <c r="AZ54" s="109">
        <f ca="1">ROUND(INDIRECT(ADDRESS(Данные!$A46,AZ$1,1,1,"Данные"),1),2)</f>
        <v>4333.04</v>
      </c>
      <c r="BA54" s="96">
        <f ca="1">ROUND(INDIRECT(ADDRESS(Данные!$A46,BA$1,1,1,"Данные"),1),2)</f>
        <v>0</v>
      </c>
      <c r="BB54" s="101">
        <f ca="1">(AZ54-AZ53)*BB$10</f>
        <v>59.99999999994543</v>
      </c>
      <c r="BC54" s="110">
        <f ca="1">(BA54-BA53)*BB$10</f>
        <v>0</v>
      </c>
      <c r="BD54" s="95">
        <f ca="1">ROUND(INDIRECT(ADDRESS(Данные!$A46,BD$1,1,1,"Данные"),1),2)</f>
        <v>7663.3299999999999</v>
      </c>
      <c r="BE54" s="96">
        <f ca="1">ROUND(INDIRECT(ADDRESS(Данные!$A46,BE$1,1,1,"Данные"),1),2)</f>
        <v>5130.5799999999999</v>
      </c>
      <c r="BF54" s="101">
        <f ca="1">(BD54-BD53)*BF$10</f>
        <v>17.999999999847205</v>
      </c>
      <c r="BG54" s="110">
        <f ca="1">(BE54-BE53)*BF$10</f>
        <v>0</v>
      </c>
      <c r="BH54" s="103">
        <f ca="1">ROUND(INDIRECT(ADDRESS(Данные!$A46,BH$1,1,1,"Данные"),1),2)</f>
        <v>92.75</v>
      </c>
      <c r="BI54" s="100">
        <f ca="1">ROUND(INDIRECT(ADDRESS(Данные!$A46,BI$1,1,1,"Данные"),1),2)</f>
        <v>53.800000000000004</v>
      </c>
      <c r="BJ54" s="101">
        <f ca="1">(BH54-BH53)*BJ$10</f>
        <v>0</v>
      </c>
      <c r="BK54" s="110">
        <f ca="1">(BI54-BI53)*BJ$10</f>
        <v>0</v>
      </c>
      <c r="BL54" s="103">
        <f ca="1">ROUND(INDIRECT(ADDRESS(Данные!$A46,BL$1,1,1,"Данные"),1),2)</f>
        <v>1400.3199999999999</v>
      </c>
      <c r="BM54" s="100">
        <f ca="1">ROUND(INDIRECT(ADDRESS(Данные!$A46,BM$1,1,1,"Данные"),1),2)</f>
        <v>1400.3199999999999</v>
      </c>
      <c r="BN54" s="101">
        <f ca="1">(BL54-BL53)*BN$10</f>
        <v>5.999999999994543</v>
      </c>
      <c r="BO54" s="98">
        <f ca="1">(BM54-BM53)*BN$10</f>
        <v>5.999999999994543</v>
      </c>
      <c r="BP54" s="99">
        <f ca="1">ROUND(INDIRECT(ADDRESS(Данные!$A46,BP$1,1,1,"Данные"),1),2)</f>
        <v>7636.04</v>
      </c>
      <c r="BQ54" s="100">
        <f ca="1">ROUND(INDIRECT(ADDRESS(Данные!$A46,BQ$1,1,1,"Данные"),1),2)</f>
        <v>2355.3899999999999</v>
      </c>
      <c r="BR54" s="101">
        <f ca="1">(BP54-BP53)*BR$10</f>
        <v>0</v>
      </c>
      <c r="BS54" s="98">
        <f ca="1">(BQ54-BQ53)*BR$10</f>
        <v>0</v>
      </c>
      <c r="BT54" s="95">
        <f ca="1">ROUND(INDIRECT(ADDRESS(Данные!$A46,BT$1,1,1,"Данные"),1),2)</f>
        <v>107.63</v>
      </c>
      <c r="BU54" s="100">
        <f ca="1">ROUND(INDIRECT(ADDRESS(Данные!$A46,BU$1,1,1,"Данные"),1),2)</f>
        <v>6.96</v>
      </c>
      <c r="BV54" s="104">
        <f ca="1">(BT54-BT53)*BV$10</f>
        <v>0</v>
      </c>
      <c r="BW54" s="106">
        <f ca="1">(BU54-BU53)*BV$10</f>
        <v>0</v>
      </c>
      <c r="BX54" s="112">
        <f t="shared" ca="1" si="0"/>
        <v>45644.8125</v>
      </c>
      <c r="BY54" s="113">
        <f t="shared" ca="1" si="1"/>
        <v>6099.9999999902229</v>
      </c>
      <c r="BZ54" s="114">
        <f t="shared" ca="1" si="2"/>
        <v>951.99999999686042</v>
      </c>
    </row>
    <row r="55" s="1" customFormat="1">
      <c r="A55" s="94">
        <f ca="1">INDIRECT(ADDRESS(Данные!$A47,4,1,1,"Данные"),1)</f>
        <v>45644.833333333336</v>
      </c>
      <c r="B55" s="95">
        <f ca="1">ROUND(INDIRECT(ADDRESS(Данные!$A47,B$1,1,1,"Данные"),1),2)</f>
        <v>13161.059999999999</v>
      </c>
      <c r="C55" s="96">
        <f ca="1">ROUND(INDIRECT(ADDRESS(Данные!$A47,C$1,1,1,"Данные"),1),2)</f>
        <v>5532.4099999999999</v>
      </c>
      <c r="D55" s="97">
        <f ca="1">(B55-B53)*D$10</f>
        <v>799.99999999563443</v>
      </c>
      <c r="E55" s="105">
        <f ca="1">(C55-C53)*D$10</f>
        <v>159.99999999985448</v>
      </c>
      <c r="F55" s="109">
        <f ca="1">ROUND(INDIRECT(ADDRESS(Данные!$A47,F$1,1,1,"Данные"),1),2)</f>
        <v>43203.32</v>
      </c>
      <c r="G55" s="96">
        <f ca="1">ROUND(INDIRECT(ADDRESS(Данные!$A47,G$1,1,1,"Данные"),1),2)</f>
        <v>9388.9500000000007</v>
      </c>
      <c r="H55" s="97">
        <f ca="1">(F55-F53)*H$10</f>
        <v>1519.9999999895226</v>
      </c>
      <c r="I55" s="102">
        <f ca="1">(G55-G53)*H$10</f>
        <v>120.00000000261934</v>
      </c>
      <c r="J55" s="95">
        <f ca="1">ROUND(INDIRECT(ADDRESS(Данные!$A47,J$1,1,1,"Данные"),1),2)</f>
        <v>17442.32</v>
      </c>
      <c r="K55" s="96">
        <f ca="1">ROUND(INDIRECT(ADDRESS(Данные!$A47,K$1,1,1,"Данные"),1),2)</f>
        <v>4134.8699999999999</v>
      </c>
      <c r="L55" s="104">
        <f ca="1">(J55-J53)*L$10</f>
        <v>919.99999999825377</v>
      </c>
      <c r="M55" s="105">
        <f ca="1">(K55-K53)*L$10</f>
        <v>79.999999998108251</v>
      </c>
      <c r="N55" s="95">
        <f ca="1">ROUND(INDIRECT(ADDRESS(Данные!$A47,N$1,1,1,"Данные"),1),2)</f>
        <v>7473.9800000000005</v>
      </c>
      <c r="O55" s="96">
        <f ca="1">ROUND(INDIRECT(ADDRESS(Данные!$A47,O$1,1,1,"Данные"),1),2)</f>
        <v>1302</v>
      </c>
      <c r="P55" s="104">
        <f ca="1">(N55-N53)*P$10</f>
        <v>920.00000000189175</v>
      </c>
      <c r="Q55" s="106">
        <f ca="1">(O55-O53)*P$10</f>
        <v>39.99999999996362</v>
      </c>
      <c r="R55" s="99">
        <f ca="1">ROUND(INDIRECT(ADDRESS(Данные!$A47,R$1,1,1,"Данные"),1),2)</f>
        <v>8364.0499999999993</v>
      </c>
      <c r="S55" s="100">
        <f ca="1">ROUND(INDIRECT(ADDRESS(Данные!$A47,S$1,1,1,"Данные"),1),2)</f>
        <v>3888.4200000000001</v>
      </c>
      <c r="T55" s="104">
        <f ca="1">(R55-R53)*T$10</f>
        <v>1599.9999999985448</v>
      </c>
      <c r="U55" s="107">
        <f ca="1">(S55-S53)*T$10</f>
        <v>520.00000000043656</v>
      </c>
      <c r="V55" s="103">
        <f ca="1">ROUND(INDIRECT(ADDRESS(Данные!$A47,V$1,1,1,"Данные"),1),2)</f>
        <v>3414.6199999999999</v>
      </c>
      <c r="W55" s="100">
        <f ca="1">ROUND(INDIRECT(ADDRESS(Данные!$A47,W$1,1,1,"Данные"),1),2)</f>
        <v>1350.8</v>
      </c>
      <c r="X55" s="104">
        <f ca="1">(V55-V53)*X$10</f>
        <v>119.99999999898137</v>
      </c>
      <c r="Y55" s="105">
        <f ca="1">(W55-W53)*X$10</f>
        <v>39.99999999996362</v>
      </c>
      <c r="Z55" s="108">
        <f ca="1">INDIRECT(ADDRESS(Данные!$A47,4,1,1,"Данные"),1)</f>
        <v>45644.833333333336</v>
      </c>
      <c r="AA55" s="95">
        <f ca="1">ROUND(INDIRECT(ADDRESS(Данные!$A47,AA$1,1,1,"Данные"),1),2)</f>
        <v>16349.98</v>
      </c>
      <c r="AB55" s="96">
        <f ca="1">ROUND(INDIRECT(ADDRESS(Данные!$A47,AB$1,1,1,"Данные"),1),2)</f>
        <v>3268.8899999999999</v>
      </c>
      <c r="AC55" s="101">
        <f ca="1">(AA55-AA53)*AC$10</f>
        <v>1439.9999999950523</v>
      </c>
      <c r="AD55" s="98">
        <f ca="1">(AB55-AB53)*AC$10</f>
        <v>119.99999999898137</v>
      </c>
      <c r="AE55" s="109">
        <f ca="1">ROUND(INDIRECT(ADDRESS(Данные!$A47,AE$1,1,1,"Данные"),1),2)</f>
        <v>15353.23</v>
      </c>
      <c r="AF55" s="96">
        <f ca="1">ROUND(INDIRECT(ADDRESS(Данные!$A47,AF$1,1,1,"Данные"),1),2)</f>
        <v>5215.1400000000003</v>
      </c>
      <c r="AG55" s="104">
        <f ca="1">(AE55-AE53)*AG$10</f>
        <v>959.99999999912689</v>
      </c>
      <c r="AH55" s="102">
        <f ca="1">(AF55-AF53)*AG$10</f>
        <v>300.00000000109139</v>
      </c>
      <c r="AI55" s="95">
        <f ca="1">ROUND(INDIRECT(ADDRESS(Данные!$A47,AI$1,1,1,"Данные"),1),2)</f>
        <v>3344.6900000000001</v>
      </c>
      <c r="AJ55" s="96">
        <f ca="1">ROUND(INDIRECT(ADDRESS(Данные!$A47,AJ$1,1,1,"Данные"),1),2)</f>
        <v>723.06000000000006</v>
      </c>
      <c r="AK55" s="101">
        <f ca="1">(AI55-AI53)*AK$10</f>
        <v>1319.999999999709</v>
      </c>
      <c r="AL55" s="98">
        <f ca="1">(AJ55-AJ53)*AK$10</f>
        <v>120.00000000034561</v>
      </c>
      <c r="AM55" s="109">
        <f ca="1">ROUND(INDIRECT(ADDRESS(Данные!$A47,AM$1,1,1,"Данные"),1),2)</f>
        <v>21130.760000000002</v>
      </c>
      <c r="AN55" s="96">
        <f ca="1">ROUND(INDIRECT(ADDRESS(Данные!$A47,AN$1,1,1,"Данные"),1),2)</f>
        <v>8206.2900000000009</v>
      </c>
      <c r="AO55" s="101">
        <f ca="1">(AM55-AM53)*AO$10</f>
        <v>1040.0000000081491</v>
      </c>
      <c r="AP55" s="110">
        <f ca="1">(AN55-AN53)*AO$10</f>
        <v>160.00000000349246</v>
      </c>
      <c r="AQ55" s="95">
        <f ca="1">ROUND(INDIRECT(ADDRESS(Данные!$A47,AQ$1,1,1,"Данные"),1),2)</f>
        <v>16817.060000000001</v>
      </c>
      <c r="AR55" s="96">
        <f ca="1">ROUND(INDIRECT(ADDRESS(Данные!$A47,AR$1,1,1,"Данные"),1),2)</f>
        <v>4343.9099999999999</v>
      </c>
      <c r="AS55" s="101">
        <f ca="1">(AQ55-AQ53)*AS$10</f>
        <v>1320.0000000069849</v>
      </c>
      <c r="AT55" s="98">
        <f ca="1">(AR55-AR53)*AS$10</f>
        <v>179.99999999847205</v>
      </c>
      <c r="AU55" s="109">
        <f ca="1">ROUND(INDIRECT(ADDRESS(Данные!$A47,AU$1,1,1,"Данные"),1),2)</f>
        <v>3414.5999999999999</v>
      </c>
      <c r="AV55" s="96">
        <f ca="1">ROUND(INDIRECT(ADDRESS(Данные!$A47,AV$1,1,1,"Данные"),1),2)</f>
        <v>1400.3299999999999</v>
      </c>
      <c r="AW55" s="101">
        <f ca="1">(AU55-AU53)*AW$10</f>
        <v>77.999999999792635</v>
      </c>
      <c r="AX55" s="110">
        <f ca="1">(AV55-AV53)*AW$10</f>
        <v>11.999999999989086</v>
      </c>
      <c r="AY55" s="111">
        <f ca="1">INDIRECT(ADDRESS(Данные!$A47,4,1,1,"Данные"),1)</f>
        <v>45644.833333333336</v>
      </c>
      <c r="AZ55" s="109">
        <f ca="1">ROUND(INDIRECT(ADDRESS(Данные!$A47,AZ$1,1,1,"Данные"),1),2)</f>
        <v>4333.25</v>
      </c>
      <c r="BA55" s="96">
        <f ca="1">ROUND(INDIRECT(ADDRESS(Данные!$A47,BA$1,1,1,"Данные"),1),2)</f>
        <v>0</v>
      </c>
      <c r="BB55" s="101">
        <f ca="1">(AZ55-AZ53)*BB$10</f>
        <v>122.99999999995634</v>
      </c>
      <c r="BC55" s="110">
        <f ca="1">(BA55-BA53)*BB$10</f>
        <v>0</v>
      </c>
      <c r="BD55" s="95">
        <f ca="1">ROUND(INDIRECT(ADDRESS(Данные!$A47,BD$1,1,1,"Данные"),1),2)</f>
        <v>7663.3500000000004</v>
      </c>
      <c r="BE55" s="96">
        <f ca="1">ROUND(INDIRECT(ADDRESS(Данные!$A47,BE$1,1,1,"Данные"),1),2)</f>
        <v>5130.5900000000001</v>
      </c>
      <c r="BF55" s="101">
        <f ca="1">(BD55-BD53)*BF$10</f>
        <v>30.000000000109139</v>
      </c>
      <c r="BG55" s="110">
        <f ca="1">(BE55-BE53)*BF$10</f>
        <v>6.0000000001309672</v>
      </c>
      <c r="BH55" s="103">
        <f ca="1">ROUND(INDIRECT(ADDRESS(Данные!$A47,BH$1,1,1,"Данные"),1),2)</f>
        <v>92.75</v>
      </c>
      <c r="BI55" s="100">
        <f ca="1">ROUND(INDIRECT(ADDRESS(Данные!$A47,BI$1,1,1,"Данные"),1),2)</f>
        <v>53.800000000000004</v>
      </c>
      <c r="BJ55" s="101">
        <f ca="1">(BH55-BH53)*BJ$10</f>
        <v>0</v>
      </c>
      <c r="BK55" s="110">
        <f ca="1">(BI55-BI53)*BJ$10</f>
        <v>0</v>
      </c>
      <c r="BL55" s="103">
        <f ca="1">ROUND(INDIRECT(ADDRESS(Данные!$A47,BL$1,1,1,"Данные"),1),2)</f>
        <v>1400.3299999999999</v>
      </c>
      <c r="BM55" s="100">
        <f ca="1">ROUND(INDIRECT(ADDRESS(Данные!$A47,BM$1,1,1,"Данные"),1),2)</f>
        <v>1400.3299999999999</v>
      </c>
      <c r="BN55" s="101">
        <f ca="1">(BL55-BL53)*BN$10</f>
        <v>11.999999999989086</v>
      </c>
      <c r="BO55" s="98">
        <f ca="1">(BM55-BM53)*BN$10</f>
        <v>11.999999999989086</v>
      </c>
      <c r="BP55" s="99">
        <f ca="1">ROUND(INDIRECT(ADDRESS(Данные!$A47,BP$1,1,1,"Данные"),1),2)</f>
        <v>7636.04</v>
      </c>
      <c r="BQ55" s="100">
        <f ca="1">ROUND(INDIRECT(ADDRESS(Данные!$A47,BQ$1,1,1,"Данные"),1),2)</f>
        <v>2355.3899999999999</v>
      </c>
      <c r="BR55" s="101">
        <f ca="1">(BP55-BP53)*BR$10</f>
        <v>0</v>
      </c>
      <c r="BS55" s="98">
        <f ca="1">(BQ55-BQ53)*BR$10</f>
        <v>0</v>
      </c>
      <c r="BT55" s="95">
        <f ca="1">ROUND(INDIRECT(ADDRESS(Данные!$A47,BT$1,1,1,"Данные"),1),2)</f>
        <v>107.63</v>
      </c>
      <c r="BU55" s="100">
        <f ca="1">ROUND(INDIRECT(ADDRESS(Данные!$A47,BU$1,1,1,"Данные"),1),2)</f>
        <v>6.96</v>
      </c>
      <c r="BV55" s="104">
        <f ca="1">(BT55-BT53)*BV$10</f>
        <v>0</v>
      </c>
      <c r="BW55" s="106">
        <f ca="1">(BU55-BU53)*BV$10</f>
        <v>0</v>
      </c>
      <c r="BX55" s="112">
        <f t="shared" ca="1" si="0"/>
        <v>45644.833333333336</v>
      </c>
      <c r="BY55" s="113">
        <f t="shared" ca="1" si="1"/>
        <v>12202.999999991698</v>
      </c>
      <c r="BZ55" s="114">
        <f t="shared" ca="1" si="2"/>
        <v>1870.0000000034379</v>
      </c>
    </row>
    <row r="56" s="1" customFormat="1">
      <c r="A56" s="94">
        <f ca="1">INDIRECT(ADDRESS(Данные!$A48,4,1,1,"Данные"),1)</f>
        <v>45644.854166666664</v>
      </c>
      <c r="B56" s="95">
        <f ca="1">ROUND(INDIRECT(ADDRESS(Данные!$A48,B$1,1,1,"Данные"),1),2)</f>
        <v>13161.16</v>
      </c>
      <c r="C56" s="96">
        <f ca="1">ROUND(INDIRECT(ADDRESS(Данные!$A48,C$1,1,1,"Данные"),1),2)</f>
        <v>5532.4300000000003</v>
      </c>
      <c r="D56" s="97">
        <f ca="1">(B56-B55)*D$10</f>
        <v>400.00000000145519</v>
      </c>
      <c r="E56" s="106">
        <f ca="1">(C56-C55)*D$10</f>
        <v>80.00000000174623</v>
      </c>
      <c r="F56" s="109">
        <f ca="1">ROUND(INDIRECT(ADDRESS(Данные!$A48,F$1,1,1,"Данные"),1),2)</f>
        <v>43203.5</v>
      </c>
      <c r="G56" s="96">
        <f ca="1">ROUND(INDIRECT(ADDRESS(Данные!$A48,G$1,1,1,"Данные"),1),2)</f>
        <v>9388.9699999999993</v>
      </c>
      <c r="H56" s="97">
        <f ca="1">(F56-F55)*H$10</f>
        <v>720.00000000116415</v>
      </c>
      <c r="I56" s="102">
        <f ca="1">(G56-G55)*H$10</f>
        <v>79.999999994470272</v>
      </c>
      <c r="J56" s="95">
        <f ca="1">ROUND(INDIRECT(ADDRESS(Данные!$A48,J$1,1,1,"Данные"),1),2)</f>
        <v>17442.439999999999</v>
      </c>
      <c r="K56" s="96">
        <f ca="1">ROUND(INDIRECT(ADDRESS(Данные!$A48,K$1,1,1,"Данные"),1),2)</f>
        <v>4134.8800000000001</v>
      </c>
      <c r="L56" s="104">
        <f ca="1">(J56-J55)*L$10</f>
        <v>479.99999999592546</v>
      </c>
      <c r="M56" s="105">
        <f ca="1">(K56-K55)*L$10</f>
        <v>40.000000000873115</v>
      </c>
      <c r="N56" s="95">
        <f ca="1">ROUND(INDIRECT(ADDRESS(Данные!$A48,N$1,1,1,"Данные"),1),2)</f>
        <v>7474.1000000000004</v>
      </c>
      <c r="O56" s="96">
        <f ca="1">ROUND(INDIRECT(ADDRESS(Данные!$A48,O$1,1,1,"Данные"),1),2)</f>
        <v>1302.01</v>
      </c>
      <c r="P56" s="104">
        <f ca="1">(N56-N55)*P$10</f>
        <v>479.99999999956344</v>
      </c>
      <c r="Q56" s="106">
        <f ca="1">(O56-O55)*P$10</f>
        <v>39.99999999996362</v>
      </c>
      <c r="R56" s="99">
        <f ca="1">ROUND(INDIRECT(ADDRESS(Данные!$A48,R$1,1,1,"Данные"),1),2)</f>
        <v>8364.2399999999998</v>
      </c>
      <c r="S56" s="100">
        <f ca="1">ROUND(INDIRECT(ADDRESS(Данные!$A48,S$1,1,1,"Данные"),1),2)</f>
        <v>3888.4900000000002</v>
      </c>
      <c r="T56" s="104">
        <f ca="1">(R56-R55)*T$10</f>
        <v>760.00000000203727</v>
      </c>
      <c r="U56" s="107">
        <f ca="1">(S56-S55)*T$10</f>
        <v>280.00000000065484</v>
      </c>
      <c r="V56" s="103">
        <f ca="1">ROUND(INDIRECT(ADDRESS(Данные!$A48,V$1,1,1,"Данные"),1),2)</f>
        <v>3414.6399999999999</v>
      </c>
      <c r="W56" s="100">
        <f ca="1">ROUND(INDIRECT(ADDRESS(Данные!$A48,W$1,1,1,"Данные"),1),2)</f>
        <v>1350.8</v>
      </c>
      <c r="X56" s="104">
        <f ca="1">(V56-V55)*X$10</f>
        <v>79.99999999992724</v>
      </c>
      <c r="Y56" s="105">
        <f ca="1">(W56-W55)*X$10</f>
        <v>0</v>
      </c>
      <c r="Z56" s="108">
        <f ca="1">INDIRECT(ADDRESS(Данные!$A48,4,1,1,"Данные"),1)</f>
        <v>45644.854166666664</v>
      </c>
      <c r="AA56" s="95">
        <f ca="1">ROUND(INDIRECT(ADDRESS(Данные!$A48,AA$1,1,1,"Данные"),1),2)</f>
        <v>16350.16</v>
      </c>
      <c r="AB56" s="96">
        <f ca="1">ROUND(INDIRECT(ADDRESS(Данные!$A48,AB$1,1,1,"Данные"),1),2)</f>
        <v>3268.9000000000001</v>
      </c>
      <c r="AC56" s="101">
        <f ca="1">(AA56-AA55)*AC$10</f>
        <v>720.00000000116415</v>
      </c>
      <c r="AD56" s="98">
        <f ca="1">(AB56-AB55)*AC$10</f>
        <v>40.000000000873115</v>
      </c>
      <c r="AE56" s="109">
        <f ca="1">ROUND(INDIRECT(ADDRESS(Данные!$A48,AE$1,1,1,"Данные"),1),2)</f>
        <v>15353.309999999999</v>
      </c>
      <c r="AF56" s="96">
        <f ca="1">ROUND(INDIRECT(ADDRESS(Данные!$A48,AF$1,1,1,"Данные"),1),2)</f>
        <v>5215.1700000000001</v>
      </c>
      <c r="AG56" s="104">
        <f ca="1">(AE56-AE55)*AG$10</f>
        <v>479.99999999956344</v>
      </c>
      <c r="AH56" s="102">
        <f ca="1">(AF56-AF55)*AG$10</f>
        <v>179.99999999847205</v>
      </c>
      <c r="AI56" s="95">
        <f ca="1">ROUND(INDIRECT(ADDRESS(Данные!$A48,AI$1,1,1,"Данные"),1),2)</f>
        <v>3344.8499999999999</v>
      </c>
      <c r="AJ56" s="96">
        <f ca="1">ROUND(INDIRECT(ADDRESS(Данные!$A48,AJ$1,1,1,"Данные"),1),2)</f>
        <v>723.07000000000005</v>
      </c>
      <c r="AK56" s="101">
        <f ca="1">(AI56-AI55)*AK$10</f>
        <v>639.99999999941792</v>
      </c>
      <c r="AL56" s="98">
        <f ca="1">(AJ56-AJ55)*AK$10</f>
        <v>39.99999999996362</v>
      </c>
      <c r="AM56" s="109">
        <f ca="1">ROUND(INDIRECT(ADDRESS(Данные!$A48,AM$1,1,1,"Данные"),1),2)</f>
        <v>21130.900000000001</v>
      </c>
      <c r="AN56" s="96">
        <f ca="1">ROUND(INDIRECT(ADDRESS(Данные!$A48,AN$1,1,1,"Данные"),1),2)</f>
        <v>8206.3099999999995</v>
      </c>
      <c r="AO56" s="101">
        <f ca="1">(AM56-AM55)*AO$10</f>
        <v>559.99999999767169</v>
      </c>
      <c r="AP56" s="110">
        <f ca="1">(AN56-AN55)*AO$10</f>
        <v>79.999999994470272</v>
      </c>
      <c r="AQ56" s="95">
        <f ca="1">ROUND(INDIRECT(ADDRESS(Данные!$A48,AQ$1,1,1,"Данные"),1),2)</f>
        <v>16817.18</v>
      </c>
      <c r="AR56" s="96">
        <f ca="1">ROUND(INDIRECT(ADDRESS(Данные!$A48,AR$1,1,1,"Данные"),1),2)</f>
        <v>4343.9200000000001</v>
      </c>
      <c r="AS56" s="101">
        <f ca="1">(AQ56-AQ55)*AS$10</f>
        <v>719.9999999938882</v>
      </c>
      <c r="AT56" s="98">
        <f ca="1">(AR56-AR55)*AS$10</f>
        <v>60.000000001309672</v>
      </c>
      <c r="AU56" s="109">
        <f ca="1">ROUND(INDIRECT(ADDRESS(Данные!$A48,AU$1,1,1,"Данные"),1),2)</f>
        <v>3414.6700000000001</v>
      </c>
      <c r="AV56" s="96">
        <f ca="1">ROUND(INDIRECT(ADDRESS(Данные!$A48,AV$1,1,1,"Данные"),1),2)</f>
        <v>1400.3299999999999</v>
      </c>
      <c r="AW56" s="101">
        <f ca="1">(AU56-AU55)*AW$10</f>
        <v>42.000000000098225</v>
      </c>
      <c r="AX56" s="110">
        <f ca="1">(AV56-AV55)*AW$10</f>
        <v>0</v>
      </c>
      <c r="AY56" s="111">
        <f ca="1">INDIRECT(ADDRESS(Данные!$A48,4,1,1,"Данные"),1)</f>
        <v>45644.854166666664</v>
      </c>
      <c r="AZ56" s="109">
        <f ca="1">ROUND(INDIRECT(ADDRESS(Данные!$A48,AZ$1,1,1,"Данные"),1),2)</f>
        <v>4333.4499999999998</v>
      </c>
      <c r="BA56" s="96">
        <f ca="1">ROUND(INDIRECT(ADDRESS(Данные!$A48,BA$1,1,1,"Данные"),1),2)</f>
        <v>0</v>
      </c>
      <c r="BB56" s="101">
        <f ca="1">(AZ56-AZ55)*BB$10</f>
        <v>59.99999999994543</v>
      </c>
      <c r="BC56" s="110">
        <f ca="1">(BA56-BA55)*BB$10</f>
        <v>0</v>
      </c>
      <c r="BD56" s="95">
        <f ca="1">ROUND(INDIRECT(ADDRESS(Данные!$A48,BD$1,1,1,"Данные"),1),2)</f>
        <v>7663.3800000000001</v>
      </c>
      <c r="BE56" s="96">
        <f ca="1">ROUND(INDIRECT(ADDRESS(Данные!$A48,BE$1,1,1,"Данные"),1),2)</f>
        <v>5130.5900000000001</v>
      </c>
      <c r="BF56" s="101">
        <f ca="1">(BD56-BD55)*BF$10</f>
        <v>17.999999999847205</v>
      </c>
      <c r="BG56" s="110">
        <f ca="1">(BE56-BE55)*BF$10</f>
        <v>0</v>
      </c>
      <c r="BH56" s="103">
        <f ca="1">ROUND(INDIRECT(ADDRESS(Данные!$A48,BH$1,1,1,"Данные"),1),2)</f>
        <v>92.75</v>
      </c>
      <c r="BI56" s="100">
        <f ca="1">ROUND(INDIRECT(ADDRESS(Данные!$A48,BI$1,1,1,"Данные"),1),2)</f>
        <v>53.800000000000004</v>
      </c>
      <c r="BJ56" s="101">
        <f ca="1">(BH56-BH55)*BJ$10</f>
        <v>0</v>
      </c>
      <c r="BK56" s="110">
        <f ca="1">(BI56-BI55)*BJ$10</f>
        <v>0</v>
      </c>
      <c r="BL56" s="103">
        <f ca="1">ROUND(INDIRECT(ADDRESS(Данные!$A48,BL$1,1,1,"Данные"),1),2)</f>
        <v>1400.3299999999999</v>
      </c>
      <c r="BM56" s="100">
        <f ca="1">ROUND(INDIRECT(ADDRESS(Данные!$A48,BM$1,1,1,"Данные"),1),2)</f>
        <v>1400.3299999999999</v>
      </c>
      <c r="BN56" s="101">
        <f ca="1">(BL56-BL55)*BN$10</f>
        <v>0</v>
      </c>
      <c r="BO56" s="98">
        <f ca="1">(BM56-BM55)*BN$10</f>
        <v>0</v>
      </c>
      <c r="BP56" s="99">
        <f ca="1">ROUND(INDIRECT(ADDRESS(Данные!$A48,BP$1,1,1,"Данные"),1),2)</f>
        <v>7636.04</v>
      </c>
      <c r="BQ56" s="100">
        <f ca="1">ROUND(INDIRECT(ADDRESS(Данные!$A48,BQ$1,1,1,"Данные"),1),2)</f>
        <v>2355.3899999999999</v>
      </c>
      <c r="BR56" s="101">
        <f ca="1">(BP56-BP55)*BR$10</f>
        <v>0</v>
      </c>
      <c r="BS56" s="98">
        <f ca="1">(BQ56-BQ55)*BR$10</f>
        <v>0</v>
      </c>
      <c r="BT56" s="95">
        <f ca="1">ROUND(INDIRECT(ADDRESS(Данные!$A48,BT$1,1,1,"Данные"),1),2)</f>
        <v>107.63</v>
      </c>
      <c r="BU56" s="100">
        <f ca="1">ROUND(INDIRECT(ADDRESS(Данные!$A48,BU$1,1,1,"Данные"),1),2)</f>
        <v>6.96</v>
      </c>
      <c r="BV56" s="104">
        <f ca="1">(BT56-BT55)*BV$10</f>
        <v>0</v>
      </c>
      <c r="BW56" s="106">
        <f ca="1">(BU56-BU55)*BV$10</f>
        <v>0</v>
      </c>
      <c r="BX56" s="112">
        <f t="shared" ca="1" si="0"/>
        <v>45644.854166666664</v>
      </c>
      <c r="BY56" s="113">
        <f t="shared" ca="1" si="1"/>
        <v>6159.999999991669</v>
      </c>
      <c r="BZ56" s="114">
        <f t="shared" ca="1" si="2"/>
        <v>919.9999999927968</v>
      </c>
    </row>
    <row r="57" s="1" customFormat="1">
      <c r="A57" s="94">
        <f ca="1">INDIRECT(ADDRESS(Данные!$A49,4,1,1,"Данные"),1)</f>
        <v>45644.875</v>
      </c>
      <c r="B57" s="95">
        <f ca="1">ROUND(INDIRECT(ADDRESS(Данные!$A49,B$1,1,1,"Данные"),1),2)</f>
        <v>13161.26</v>
      </c>
      <c r="C57" s="96">
        <f ca="1">ROUND(INDIRECT(ADDRESS(Данные!$A49,C$1,1,1,"Данные"),1),2)</f>
        <v>5532.46</v>
      </c>
      <c r="D57" s="97">
        <f ca="1">(B57-B55)*D$10</f>
        <v>800.00000000291038</v>
      </c>
      <c r="E57" s="105">
        <f ca="1">(C57-C55)*D$10</f>
        <v>200.0000000007276</v>
      </c>
      <c r="F57" s="109">
        <f ca="1">ROUND(INDIRECT(ADDRESS(Данные!$A49,F$1,1,1,"Данные"),1),2)</f>
        <v>43203.68</v>
      </c>
      <c r="G57" s="96">
        <f ca="1">ROUND(INDIRECT(ADDRESS(Данные!$A49,G$1,1,1,"Данные"),1),2)</f>
        <v>9388.9899999999998</v>
      </c>
      <c r="H57" s="97">
        <f ca="1">(F57-F55)*H$10</f>
        <v>1440.0000000023283</v>
      </c>
      <c r="I57" s="102">
        <f ca="1">(G57-G55)*H$10</f>
        <v>159.9999999962165</v>
      </c>
      <c r="J57" s="95">
        <f ca="1">ROUND(INDIRECT(ADDRESS(Данные!$A49,J$1,1,1,"Данные"),1),2)</f>
        <v>17442.560000000001</v>
      </c>
      <c r="K57" s="96">
        <f ca="1">ROUND(INDIRECT(ADDRESS(Данные!$A49,K$1,1,1,"Данные"),1),2)</f>
        <v>4134.8999999999996</v>
      </c>
      <c r="L57" s="104">
        <f ca="1">(J57-J55)*L$10</f>
        <v>960.00000000640284</v>
      </c>
      <c r="M57" s="105">
        <f ca="1">(K57-K55)*L$10</f>
        <v>119.99999999898137</v>
      </c>
      <c r="N57" s="95">
        <f ca="1">ROUND(INDIRECT(ADDRESS(Данные!$A49,N$1,1,1,"Данные"),1),2)</f>
        <v>7474.2200000000003</v>
      </c>
      <c r="O57" s="96">
        <f ca="1">ROUND(INDIRECT(ADDRESS(Данные!$A49,O$1,1,1,"Данные"),1),2)</f>
        <v>1302.01</v>
      </c>
      <c r="P57" s="104">
        <f ca="1">(N57-N55)*P$10</f>
        <v>959.99999999912689</v>
      </c>
      <c r="Q57" s="106">
        <f ca="1">(O57-O55)*P$10</f>
        <v>39.99999999996362</v>
      </c>
      <c r="R57" s="99">
        <f ca="1">ROUND(INDIRECT(ADDRESS(Данные!$A49,R$1,1,1,"Данные"),1),2)</f>
        <v>8364.4400000000005</v>
      </c>
      <c r="S57" s="100">
        <f ca="1">ROUND(INDIRECT(ADDRESS(Данные!$A49,S$1,1,1,"Данные"),1),2)</f>
        <v>3888.5599999999999</v>
      </c>
      <c r="T57" s="104">
        <f ca="1">(R57-R55)*T$10</f>
        <v>1560.0000000049477</v>
      </c>
      <c r="U57" s="107">
        <f ca="1">(S57-S55)*T$10</f>
        <v>559.99999999949068</v>
      </c>
      <c r="V57" s="103">
        <f ca="1">ROUND(INDIRECT(ADDRESS(Данные!$A49,V$1,1,1,"Данные"),1),2)</f>
        <v>3414.6500000000001</v>
      </c>
      <c r="W57" s="100">
        <f ca="1">ROUND(INDIRECT(ADDRESS(Данные!$A49,W$1,1,1,"Данные"),1),2)</f>
        <v>1350.8099999999999</v>
      </c>
      <c r="X57" s="104">
        <f ca="1">(V57-V55)*X$10</f>
        <v>120.00000000080036</v>
      </c>
      <c r="Y57" s="105">
        <f ca="1">(W57-W55)*X$10</f>
        <v>39.99999999996362</v>
      </c>
      <c r="Z57" s="108">
        <f ca="1">INDIRECT(ADDRESS(Данные!$A49,4,1,1,"Данные"),1)</f>
        <v>45644.875</v>
      </c>
      <c r="AA57" s="95">
        <f ca="1">ROUND(INDIRECT(ADDRESS(Данные!$A49,AA$1,1,1,"Данные"),1),2)</f>
        <v>16350.34</v>
      </c>
      <c r="AB57" s="96">
        <f ca="1">ROUND(INDIRECT(ADDRESS(Данные!$A49,AB$1,1,1,"Данные"),1),2)</f>
        <v>3268.9200000000001</v>
      </c>
      <c r="AC57" s="101">
        <f ca="1">(AA57-AA55)*AC$10</f>
        <v>1440.0000000023283</v>
      </c>
      <c r="AD57" s="98">
        <f ca="1">(AB57-AB55)*AC$10</f>
        <v>120.00000000080036</v>
      </c>
      <c r="AE57" s="109">
        <f ca="1">ROUND(INDIRECT(ADDRESS(Данные!$A49,AE$1,1,1,"Данные"),1),2)</f>
        <v>15353.4</v>
      </c>
      <c r="AF57" s="96">
        <f ca="1">ROUND(INDIRECT(ADDRESS(Данные!$A49,AF$1,1,1,"Данные"),1),2)</f>
        <v>5215.1999999999998</v>
      </c>
      <c r="AG57" s="104">
        <f ca="1">(AE57-AE55)*AG$10</f>
        <v>1020.0000000004366</v>
      </c>
      <c r="AH57" s="102">
        <f ca="1">(AF57-AF55)*AG$10</f>
        <v>359.9999999969441</v>
      </c>
      <c r="AI57" s="95">
        <f ca="1">ROUND(INDIRECT(ADDRESS(Данные!$A49,AI$1,1,1,"Данные"),1),2)</f>
        <v>3345.0100000000002</v>
      </c>
      <c r="AJ57" s="96">
        <f ca="1">ROUND(INDIRECT(ADDRESS(Данные!$A49,AJ$1,1,1,"Данные"),1),2)</f>
        <v>723.09000000000003</v>
      </c>
      <c r="AK57" s="101">
        <f ca="1">(AI57-AI55)*AK$10</f>
        <v>1280.0000000006548</v>
      </c>
      <c r="AL57" s="98">
        <f ca="1">(AJ57-AJ55)*AK$10</f>
        <v>119.99999999989086</v>
      </c>
      <c r="AM57" s="109">
        <f ca="1">ROUND(INDIRECT(ADDRESS(Данные!$A49,AM$1,1,1,"Данные"),1),2)</f>
        <v>21131.029999999999</v>
      </c>
      <c r="AN57" s="96">
        <f ca="1">ROUND(INDIRECT(ADDRESS(Данные!$A49,AN$1,1,1,"Данные"),1),2)</f>
        <v>8206.3299999999999</v>
      </c>
      <c r="AO57" s="101">
        <f ca="1">(AM57-AM55)*AO$10</f>
        <v>1079.9999999871943</v>
      </c>
      <c r="AP57" s="110">
        <f ca="1">(AN57-AN55)*AO$10</f>
        <v>159.9999999962165</v>
      </c>
      <c r="AQ57" s="95">
        <f ca="1">ROUND(INDIRECT(ADDRESS(Данные!$A49,AQ$1,1,1,"Данные"),1),2)</f>
        <v>16817.290000000001</v>
      </c>
      <c r="AR57" s="96">
        <f ca="1">ROUND(INDIRECT(ADDRESS(Данные!$A49,AR$1,1,1,"Данные"),1),2)</f>
        <v>4343.9400000000005</v>
      </c>
      <c r="AS57" s="101">
        <f ca="1">(AQ57-AQ55)*AS$10</f>
        <v>1379.9999999973807</v>
      </c>
      <c r="AT57" s="98">
        <f ca="1">(AR57-AR55)*AS$10</f>
        <v>180.00000000392902</v>
      </c>
      <c r="AU57" s="109">
        <f ca="1">ROUND(INDIRECT(ADDRESS(Данные!$A49,AU$1,1,1,"Данные"),1),2)</f>
        <v>3414.73</v>
      </c>
      <c r="AV57" s="96">
        <f ca="1">ROUND(INDIRECT(ADDRESS(Данные!$A49,AV$1,1,1,"Данные"),1),2)</f>
        <v>1400.3399999999999</v>
      </c>
      <c r="AW57" s="101">
        <f ca="1">(AU57-AU55)*AW$10</f>
        <v>78.000000000065484</v>
      </c>
      <c r="AX57" s="110">
        <f ca="1">(AV57-AV55)*AW$10</f>
        <v>5.999999999994543</v>
      </c>
      <c r="AY57" s="111">
        <f ca="1">INDIRECT(ADDRESS(Данные!$A49,4,1,1,"Данные"),1)</f>
        <v>45644.875</v>
      </c>
      <c r="AZ57" s="109">
        <f ca="1">ROUND(INDIRECT(ADDRESS(Данные!$A49,AZ$1,1,1,"Данные"),1),2)</f>
        <v>4333.6499999999996</v>
      </c>
      <c r="BA57" s="96">
        <f ca="1">ROUND(INDIRECT(ADDRESS(Данные!$A49,BA$1,1,1,"Данные"),1),2)</f>
        <v>0</v>
      </c>
      <c r="BB57" s="101">
        <f ca="1">(AZ57-AZ55)*BB$10</f>
        <v>119.99999999989086</v>
      </c>
      <c r="BC57" s="110">
        <f ca="1">(BA57-BA55)*BB$10</f>
        <v>0</v>
      </c>
      <c r="BD57" s="95">
        <f ca="1">ROUND(INDIRECT(ADDRESS(Данные!$A49,BD$1,1,1,"Данные"),1),2)</f>
        <v>7663.4099999999999</v>
      </c>
      <c r="BE57" s="96">
        <f ca="1">ROUND(INDIRECT(ADDRESS(Данные!$A49,BE$1,1,1,"Данные"),1),2)</f>
        <v>5130.6000000000004</v>
      </c>
      <c r="BF57" s="101">
        <f ca="1">(BD57-BD55)*BF$10</f>
        <v>35.99999999969441</v>
      </c>
      <c r="BG57" s="110">
        <f ca="1">(BE57-BE55)*BF$10</f>
        <v>6.0000000001309672</v>
      </c>
      <c r="BH57" s="103">
        <f ca="1">ROUND(INDIRECT(ADDRESS(Данные!$A49,BH$1,1,1,"Данные"),1),2)</f>
        <v>92.75</v>
      </c>
      <c r="BI57" s="100">
        <f ca="1">ROUND(INDIRECT(ADDRESS(Данные!$A49,BI$1,1,1,"Данные"),1),2)</f>
        <v>53.800000000000004</v>
      </c>
      <c r="BJ57" s="101">
        <f ca="1">(BH57-BH55)*BJ$10</f>
        <v>0</v>
      </c>
      <c r="BK57" s="110">
        <f ca="1">(BI57-BI55)*BJ$10</f>
        <v>0</v>
      </c>
      <c r="BL57" s="103">
        <f ca="1">ROUND(INDIRECT(ADDRESS(Данные!$A49,BL$1,1,1,"Данные"),1),2)</f>
        <v>1400.3399999999999</v>
      </c>
      <c r="BM57" s="100">
        <f ca="1">ROUND(INDIRECT(ADDRESS(Данные!$A49,BM$1,1,1,"Данные"),1),2)</f>
        <v>1400.3399999999999</v>
      </c>
      <c r="BN57" s="101">
        <f ca="1">(BL57-BL55)*BN$10</f>
        <v>5.999999999994543</v>
      </c>
      <c r="BO57" s="98">
        <f ca="1">(BM57-BM55)*BN$10</f>
        <v>5.999999999994543</v>
      </c>
      <c r="BP57" s="99">
        <f ca="1">ROUND(INDIRECT(ADDRESS(Данные!$A49,BP$1,1,1,"Данные"),1),2)</f>
        <v>7636.04</v>
      </c>
      <c r="BQ57" s="100">
        <f ca="1">ROUND(INDIRECT(ADDRESS(Данные!$A49,BQ$1,1,1,"Данные"),1),2)</f>
        <v>2355.3899999999999</v>
      </c>
      <c r="BR57" s="101">
        <f ca="1">(BP57-BP55)*BR$10</f>
        <v>0</v>
      </c>
      <c r="BS57" s="98">
        <f ca="1">(BQ57-BQ55)*BR$10</f>
        <v>0</v>
      </c>
      <c r="BT57" s="95">
        <f ca="1">ROUND(INDIRECT(ADDRESS(Данные!$A49,BT$1,1,1,"Данные"),1),2)</f>
        <v>107.63</v>
      </c>
      <c r="BU57" s="100">
        <f ca="1">ROUND(INDIRECT(ADDRESS(Данные!$A49,BU$1,1,1,"Данные"),1),2)</f>
        <v>6.96</v>
      </c>
      <c r="BV57" s="104">
        <f ca="1">(BT57-BT55)*BV$10</f>
        <v>0</v>
      </c>
      <c r="BW57" s="106">
        <f ca="1">(BU57-BU55)*BV$10</f>
        <v>0</v>
      </c>
      <c r="BX57" s="112">
        <f t="shared" ca="1" si="0"/>
        <v>45644.875</v>
      </c>
      <c r="BY57" s="113">
        <f t="shared" ca="1" si="1"/>
        <v>12280.000000004156</v>
      </c>
      <c r="BZ57" s="114">
        <f t="shared" ca="1" si="2"/>
        <v>2077.9999999932443</v>
      </c>
    </row>
    <row r="58" s="1" customFormat="1">
      <c r="A58" s="94">
        <f ca="1">INDIRECT(ADDRESS(Данные!$A50,4,1,1,"Данные"),1)</f>
        <v>45644.895833333336</v>
      </c>
      <c r="B58" s="95">
        <f ca="1">ROUND(INDIRECT(ADDRESS(Данные!$A50,B$1,1,1,"Данные"),1),2)</f>
        <v>13161.370000000001</v>
      </c>
      <c r="C58" s="96">
        <f ca="1">ROUND(INDIRECT(ADDRESS(Данные!$A50,C$1,1,1,"Данные"),1),2)</f>
        <v>5532.4800000000005</v>
      </c>
      <c r="D58" s="97">
        <f ca="1">(B58-B57)*D$10</f>
        <v>440.00000000232831</v>
      </c>
      <c r="E58" s="106">
        <f ca="1">(C58-C57)*D$10</f>
        <v>80.00000000174623</v>
      </c>
      <c r="F58" s="109">
        <f ca="1">ROUND(INDIRECT(ADDRESS(Данные!$A50,F$1,1,1,"Данные"),1),2)</f>
        <v>43203.860000000001</v>
      </c>
      <c r="G58" s="96">
        <f ca="1">ROUND(INDIRECT(ADDRESS(Данные!$A50,G$1,1,1,"Данные"),1),2)</f>
        <v>9389.0100000000002</v>
      </c>
      <c r="H58" s="97">
        <f ca="1">(F58-F57)*H$10</f>
        <v>720.00000000116415</v>
      </c>
      <c r="I58" s="102">
        <f ca="1">(G58-G57)*H$10</f>
        <v>80.00000000174623</v>
      </c>
      <c r="J58" s="95">
        <f ca="1">ROUND(INDIRECT(ADDRESS(Данные!$A50,J$1,1,1,"Данные"),1),2)</f>
        <v>17442.68</v>
      </c>
      <c r="K58" s="96">
        <f ca="1">ROUND(INDIRECT(ADDRESS(Данные!$A50,K$1,1,1,"Данные"),1),2)</f>
        <v>4134.9099999999999</v>
      </c>
      <c r="L58" s="104">
        <f ca="1">(J58-J57)*L$10</f>
        <v>479.99999999592546</v>
      </c>
      <c r="M58" s="105">
        <f ca="1">(K58-K57)*L$10</f>
        <v>40.000000000873115</v>
      </c>
      <c r="N58" s="95">
        <f ca="1">ROUND(INDIRECT(ADDRESS(Данные!$A50,N$1,1,1,"Данные"),1),2)</f>
        <v>7474.3400000000001</v>
      </c>
      <c r="O58" s="96">
        <f ca="1">ROUND(INDIRECT(ADDRESS(Данные!$A50,O$1,1,1,"Данные"),1),2)</f>
        <v>1302.02</v>
      </c>
      <c r="P58" s="104">
        <f ca="1">(N58-N57)*P$10</f>
        <v>479.99999999956344</v>
      </c>
      <c r="Q58" s="106">
        <f ca="1">(O58-O57)*P$10</f>
        <v>39.99999999996362</v>
      </c>
      <c r="R58" s="99">
        <f ca="1">ROUND(INDIRECT(ADDRESS(Данные!$A50,R$1,1,1,"Данные"),1),2)</f>
        <v>8364.6399999999994</v>
      </c>
      <c r="S58" s="100">
        <f ca="1">ROUND(INDIRECT(ADDRESS(Данные!$A50,S$1,1,1,"Данные"),1),2)</f>
        <v>3888.6300000000001</v>
      </c>
      <c r="T58" s="104">
        <f ca="1">(R58-R57)*T$10</f>
        <v>799.99999999563443</v>
      </c>
      <c r="U58" s="107">
        <f ca="1">(S58-S57)*T$10</f>
        <v>280.00000000065484</v>
      </c>
      <c r="V58" s="103">
        <f ca="1">ROUND(INDIRECT(ADDRESS(Данные!$A50,V$1,1,1,"Данные"),1),2)</f>
        <v>3414.6700000000001</v>
      </c>
      <c r="W58" s="100">
        <f ca="1">ROUND(INDIRECT(ADDRESS(Данные!$A50,W$1,1,1,"Данные"),1),2)</f>
        <v>1350.8099999999999</v>
      </c>
      <c r="X58" s="104">
        <f ca="1">(V58-V57)*X$10</f>
        <v>79.99999999992724</v>
      </c>
      <c r="Y58" s="105">
        <f ca="1">(W58-W57)*X$10</f>
        <v>0</v>
      </c>
      <c r="Z58" s="108">
        <f ca="1">INDIRECT(ADDRESS(Данные!$A50,4,1,1,"Данные"),1)</f>
        <v>45644.895833333336</v>
      </c>
      <c r="AA58" s="95">
        <f ca="1">ROUND(INDIRECT(ADDRESS(Данные!$A50,AA$1,1,1,"Данные"),1),2)</f>
        <v>16350.52</v>
      </c>
      <c r="AB58" s="96">
        <f ca="1">ROUND(INDIRECT(ADDRESS(Данные!$A50,AB$1,1,1,"Данные"),1),2)</f>
        <v>3268.9300000000003</v>
      </c>
      <c r="AC58" s="101">
        <f ca="1">(AA58-AA57)*AC$10</f>
        <v>720.00000000116415</v>
      </c>
      <c r="AD58" s="98">
        <f ca="1">(AB58-AB57)*AC$10</f>
        <v>40.000000000873115</v>
      </c>
      <c r="AE58" s="109">
        <f ca="1">ROUND(INDIRECT(ADDRESS(Данные!$A50,AE$1,1,1,"Данные"),1),2)</f>
        <v>15353.48</v>
      </c>
      <c r="AF58" s="96">
        <f ca="1">ROUND(INDIRECT(ADDRESS(Данные!$A50,AF$1,1,1,"Данные"),1),2)</f>
        <v>5215.2300000000005</v>
      </c>
      <c r="AG58" s="104">
        <f ca="1">(AE58-AE57)*AG$10</f>
        <v>479.99999999956344</v>
      </c>
      <c r="AH58" s="102">
        <f ca="1">(AF58-AF57)*AG$10</f>
        <v>180.00000000392902</v>
      </c>
      <c r="AI58" s="95">
        <f ca="1">ROUND(INDIRECT(ADDRESS(Данные!$A50,AI$1,1,1,"Данные"),1),2)</f>
        <v>3345.1599999999999</v>
      </c>
      <c r="AJ58" s="96">
        <f ca="1">ROUND(INDIRECT(ADDRESS(Данные!$A50,AJ$1,1,1,"Данные"),1),2)</f>
        <v>723.10000000000002</v>
      </c>
      <c r="AK58" s="101">
        <f ca="1">(AI58-AI57)*AK$10</f>
        <v>599.99999999854481</v>
      </c>
      <c r="AL58" s="98">
        <f ca="1">(AJ58-AJ57)*AK$10</f>
        <v>39.99999999996362</v>
      </c>
      <c r="AM58" s="109">
        <f ca="1">ROUND(INDIRECT(ADDRESS(Данные!$A50,AM$1,1,1,"Данные"),1),2)</f>
        <v>21131.16</v>
      </c>
      <c r="AN58" s="96">
        <f ca="1">ROUND(INDIRECT(ADDRESS(Данные!$A50,AN$1,1,1,"Данные"),1),2)</f>
        <v>8206.3500000000004</v>
      </c>
      <c r="AO58" s="101">
        <f ca="1">(AM58-AM57)*AO$10</f>
        <v>520.00000000407454</v>
      </c>
      <c r="AP58" s="110">
        <f ca="1">(AN58-AN57)*AO$10</f>
        <v>80.00000000174623</v>
      </c>
      <c r="AQ58" s="95">
        <f ca="1">ROUND(INDIRECT(ADDRESS(Данные!$A50,AQ$1,1,1,"Данные"),1),2)</f>
        <v>16817.400000000001</v>
      </c>
      <c r="AR58" s="96">
        <f ca="1">ROUND(INDIRECT(ADDRESS(Данные!$A50,AR$1,1,1,"Данные"),1),2)</f>
        <v>4343.9499999999998</v>
      </c>
      <c r="AS58" s="101">
        <f ca="1">(AQ58-AQ57)*AS$10</f>
        <v>660.00000000349246</v>
      </c>
      <c r="AT58" s="98">
        <f ca="1">(AR58-AR57)*AS$10</f>
        <v>59.999999995852704</v>
      </c>
      <c r="AU58" s="109">
        <f ca="1">ROUND(INDIRECT(ADDRESS(Данные!$A50,AU$1,1,1,"Данные"),1),2)</f>
        <v>3414.8000000000002</v>
      </c>
      <c r="AV58" s="96">
        <f ca="1">ROUND(INDIRECT(ADDRESS(Данные!$A50,AV$1,1,1,"Данные"),1),2)</f>
        <v>1400.3500000000001</v>
      </c>
      <c r="AW58" s="101">
        <f ca="1">(AU58-AU57)*AW$10</f>
        <v>42.000000000098225</v>
      </c>
      <c r="AX58" s="110">
        <f ca="1">(AV58-AV57)*AW$10</f>
        <v>6.0000000001309672</v>
      </c>
      <c r="AY58" s="111">
        <f ca="1">INDIRECT(ADDRESS(Данные!$A50,4,1,1,"Данные"),1)</f>
        <v>45644.895833333336</v>
      </c>
      <c r="AZ58" s="109">
        <f ca="1">ROUND(INDIRECT(ADDRESS(Данные!$A50,AZ$1,1,1,"Данные"),1),2)</f>
        <v>4333.8599999999997</v>
      </c>
      <c r="BA58" s="96">
        <f ca="1">ROUND(INDIRECT(ADDRESS(Данные!$A50,BA$1,1,1,"Данные"),1),2)</f>
        <v>0</v>
      </c>
      <c r="BB58" s="101">
        <f ca="1">(AZ58-AZ57)*BB$10</f>
        <v>63.000000000010914</v>
      </c>
      <c r="BC58" s="110">
        <f ca="1">(BA58-BA57)*BB$10</f>
        <v>0</v>
      </c>
      <c r="BD58" s="95">
        <f ca="1">ROUND(INDIRECT(ADDRESS(Данные!$A50,BD$1,1,1,"Данные"),1),2)</f>
        <v>7663.4400000000005</v>
      </c>
      <c r="BE58" s="96">
        <f ca="1">ROUND(INDIRECT(ADDRESS(Данные!$A50,BE$1,1,1,"Данные"),1),2)</f>
        <v>5130.6000000000004</v>
      </c>
      <c r="BF58" s="101">
        <f ca="1">(BD58-BD57)*BF$10</f>
        <v>18.000000000392902</v>
      </c>
      <c r="BG58" s="110">
        <f ca="1">(BE58-BE57)*BF$10</f>
        <v>0</v>
      </c>
      <c r="BH58" s="103">
        <f ca="1">ROUND(INDIRECT(ADDRESS(Данные!$A50,BH$1,1,1,"Данные"),1),2)</f>
        <v>92.75</v>
      </c>
      <c r="BI58" s="100">
        <f ca="1">ROUND(INDIRECT(ADDRESS(Данные!$A50,BI$1,1,1,"Данные"),1),2)</f>
        <v>53.800000000000004</v>
      </c>
      <c r="BJ58" s="101">
        <f ca="1">(BH58-BH57)*BJ$10</f>
        <v>0</v>
      </c>
      <c r="BK58" s="110">
        <f ca="1">(BI58-BI57)*BJ$10</f>
        <v>0</v>
      </c>
      <c r="BL58" s="103">
        <f ca="1">ROUND(INDIRECT(ADDRESS(Данные!$A50,BL$1,1,1,"Данные"),1),2)</f>
        <v>1400.3500000000001</v>
      </c>
      <c r="BM58" s="100">
        <f ca="1">ROUND(INDIRECT(ADDRESS(Данные!$A50,BM$1,1,1,"Данные"),1),2)</f>
        <v>1400.3500000000001</v>
      </c>
      <c r="BN58" s="101">
        <f ca="1">(BL58-BL57)*BN$10</f>
        <v>6.0000000001309672</v>
      </c>
      <c r="BO58" s="98">
        <f ca="1">(BM58-BM57)*BN$10</f>
        <v>6.0000000001309672</v>
      </c>
      <c r="BP58" s="99">
        <f ca="1">ROUND(INDIRECT(ADDRESS(Данные!$A50,BP$1,1,1,"Данные"),1),2)</f>
        <v>7636.04</v>
      </c>
      <c r="BQ58" s="100">
        <f ca="1">ROUND(INDIRECT(ADDRESS(Данные!$A50,BQ$1,1,1,"Данные"),1),2)</f>
        <v>2355.3899999999999</v>
      </c>
      <c r="BR58" s="101">
        <f ca="1">(BP58-BP57)*BR$10</f>
        <v>0</v>
      </c>
      <c r="BS58" s="98">
        <f ca="1">(BQ58-BQ57)*BR$10</f>
        <v>0</v>
      </c>
      <c r="BT58" s="95">
        <f ca="1">ROUND(INDIRECT(ADDRESS(Данные!$A50,BT$1,1,1,"Данные"),1),2)</f>
        <v>107.63</v>
      </c>
      <c r="BU58" s="100">
        <f ca="1">ROUND(INDIRECT(ADDRESS(Данные!$A50,BU$1,1,1,"Данные"),1),2)</f>
        <v>6.96</v>
      </c>
      <c r="BV58" s="104">
        <f ca="1">(BT58-BT57)*BV$10</f>
        <v>0</v>
      </c>
      <c r="BW58" s="106">
        <f ca="1">(BU58-BU57)*BV$10</f>
        <v>0</v>
      </c>
      <c r="BX58" s="112">
        <f t="shared" ca="1" si="0"/>
        <v>45644.895833333336</v>
      </c>
      <c r="BY58" s="113">
        <f t="shared" ca="1" si="1"/>
        <v>6109.0000000020154</v>
      </c>
      <c r="BZ58" s="114">
        <f t="shared" ca="1" si="2"/>
        <v>932.00000000761065</v>
      </c>
    </row>
    <row r="59" s="1" customFormat="1">
      <c r="A59" s="94">
        <f ca="1">INDIRECT(ADDRESS(Данные!$A51,4,1,1,"Данные"),1)</f>
        <v>45644.916666666664</v>
      </c>
      <c r="B59" s="95">
        <f ca="1">ROUND(INDIRECT(ADDRESS(Данные!$A51,B$1,1,1,"Данные"),1),2)</f>
        <v>13161.460000000001</v>
      </c>
      <c r="C59" s="100">
        <f ca="1">ROUND(INDIRECT(ADDRESS(Данные!$A51,C$1,1,1,"Данные"),1),2)</f>
        <v>5532.5</v>
      </c>
      <c r="D59" s="101">
        <f ca="1">(B59-B57)*D$10</f>
        <v>800.00000000291038</v>
      </c>
      <c r="E59" s="105">
        <f ca="1">(C59-C57)*D$10</f>
        <v>159.99999999985448</v>
      </c>
      <c r="F59" s="109">
        <f ca="1">ROUND(INDIRECT(ADDRESS(Данные!$A51,F$1,1,1,"Данные"),1),2)</f>
        <v>43204.029999999999</v>
      </c>
      <c r="G59" s="96">
        <f ca="1">ROUND(INDIRECT(ADDRESS(Данные!$A51,G$1,1,1,"Данные"),1),2)</f>
        <v>9389.0200000000004</v>
      </c>
      <c r="H59" s="97">
        <f ca="1">(F59-F57)*H$10</f>
        <v>1399.9999999941792</v>
      </c>
      <c r="I59" s="102">
        <f ca="1">(G59-G57)*H$10</f>
        <v>120.00000000261934</v>
      </c>
      <c r="J59" s="95">
        <f ca="1">ROUND(INDIRECT(ADDRESS(Данные!$A51,J$1,1,1,"Данные"),1),2)</f>
        <v>17442.790000000001</v>
      </c>
      <c r="K59" s="96">
        <f ca="1">ROUND(INDIRECT(ADDRESS(Данные!$A51,K$1,1,1,"Данные"),1),2)</f>
        <v>4134.9200000000001</v>
      </c>
      <c r="L59" s="104">
        <f ca="1">(J59-J57)*L$10</f>
        <v>919.99999999825377</v>
      </c>
      <c r="M59" s="105">
        <f ca="1">(K59-K57)*L$10</f>
        <v>80.00000000174623</v>
      </c>
      <c r="N59" s="95">
        <f ca="1">ROUND(INDIRECT(ADDRESS(Данные!$A51,N$1,1,1,"Данные"),1),2)</f>
        <v>7474.46</v>
      </c>
      <c r="O59" s="96">
        <f ca="1">ROUND(INDIRECT(ADDRESS(Данные!$A51,O$1,1,1,"Данные"),1),2)</f>
        <v>1302.02</v>
      </c>
      <c r="P59" s="104">
        <f ca="1">(N59-N57)*P$10</f>
        <v>959.99999999912689</v>
      </c>
      <c r="Q59" s="106">
        <f ca="1">(O59-O57)*P$10</f>
        <v>39.99999999996362</v>
      </c>
      <c r="R59" s="99">
        <f ca="1">ROUND(INDIRECT(ADDRESS(Данные!$A51,R$1,1,1,"Данные"),1),2)</f>
        <v>8364.8500000000004</v>
      </c>
      <c r="S59" s="100">
        <f ca="1">ROUND(INDIRECT(ADDRESS(Данные!$A51,S$1,1,1,"Данные"),1),2)</f>
        <v>3888.7000000000003</v>
      </c>
      <c r="T59" s="104">
        <f ca="1">(R59-R57)*T$10</f>
        <v>1639.9999999994179</v>
      </c>
      <c r="U59" s="107">
        <f ca="1">(S59-S57)*T$10</f>
        <v>560.00000000130967</v>
      </c>
      <c r="V59" s="103">
        <f ca="1">ROUND(INDIRECT(ADDRESS(Данные!$A51,V$1,1,1,"Данные"),1),2)</f>
        <v>3414.6800000000003</v>
      </c>
      <c r="W59" s="100">
        <f ca="1">ROUND(INDIRECT(ADDRESS(Данные!$A51,W$1,1,1,"Данные"),1),2)</f>
        <v>1350.8199999999999</v>
      </c>
      <c r="X59" s="104">
        <f ca="1">(V59-V57)*X$10</f>
        <v>120.00000000080036</v>
      </c>
      <c r="Y59" s="105">
        <f ca="1">(W59-W57)*X$10</f>
        <v>39.99999999996362</v>
      </c>
      <c r="Z59" s="108">
        <f ca="1">INDIRECT(ADDRESS(Данные!$A51,4,1,1,"Данные"),1)</f>
        <v>45644.916666666664</v>
      </c>
      <c r="AA59" s="95">
        <f ca="1">ROUND(INDIRECT(ADDRESS(Данные!$A51,AA$1,1,1,"Данные"),1),2)</f>
        <v>16350.710000000001</v>
      </c>
      <c r="AB59" s="96">
        <f ca="1">ROUND(INDIRECT(ADDRESS(Данные!$A51,AB$1,1,1,"Данные"),1),2)</f>
        <v>3268.9500000000003</v>
      </c>
      <c r="AC59" s="101">
        <f ca="1">(AA59-AA57)*AC$10</f>
        <v>1480.0000000032014</v>
      </c>
      <c r="AD59" s="98">
        <f ca="1">(AB59-AB57)*AC$10</f>
        <v>120.00000000080036</v>
      </c>
      <c r="AE59" s="109">
        <f ca="1">ROUND(INDIRECT(ADDRESS(Данные!$A51,AE$1,1,1,"Данные"),1),2)</f>
        <v>15353.57</v>
      </c>
      <c r="AF59" s="96">
        <f ca="1">ROUND(INDIRECT(ADDRESS(Данные!$A51,AF$1,1,1,"Данные"),1),2)</f>
        <v>5215.2600000000002</v>
      </c>
      <c r="AG59" s="104">
        <f ca="1">(AE59-AE57)*AG$10</f>
        <v>1020.0000000004366</v>
      </c>
      <c r="AH59" s="102">
        <f ca="1">(AF59-AF57)*AG$10</f>
        <v>360.00000000240107</v>
      </c>
      <c r="AI59" s="95">
        <f ca="1">ROUND(INDIRECT(ADDRESS(Данные!$A51,AI$1,1,1,"Данные"),1),2)</f>
        <v>3345.3000000000002</v>
      </c>
      <c r="AJ59" s="96">
        <f ca="1">ROUND(INDIRECT(ADDRESS(Данные!$A51,AJ$1,1,1,"Данные"),1),2)</f>
        <v>723.11000000000001</v>
      </c>
      <c r="AK59" s="101">
        <f ca="1">(AI59-AI57)*AK$10</f>
        <v>1159.9999999998545</v>
      </c>
      <c r="AL59" s="98">
        <f ca="1">(AJ59-AJ57)*AK$10</f>
        <v>79.99999999992724</v>
      </c>
      <c r="AM59" s="109">
        <f ca="1">ROUND(INDIRECT(ADDRESS(Данные!$A51,AM$1,1,1,"Данные"),1),2)</f>
        <v>21131.290000000001</v>
      </c>
      <c r="AN59" s="96">
        <f ca="1">ROUND(INDIRECT(ADDRESS(Данные!$A51,AN$1,1,1,"Данные"),1),2)</f>
        <v>8206.3700000000008</v>
      </c>
      <c r="AO59" s="101">
        <f ca="1">(AM59-AM57)*AO$10</f>
        <v>1040.0000000081491</v>
      </c>
      <c r="AP59" s="110">
        <f ca="1">(AN59-AN57)*AO$10</f>
        <v>160.00000000349246</v>
      </c>
      <c r="AQ59" s="95">
        <f ca="1">ROUND(INDIRECT(ADDRESS(Данные!$A51,AQ$1,1,1,"Данные"),1),2)</f>
        <v>16817.510000000002</v>
      </c>
      <c r="AR59" s="96">
        <f ca="1">ROUND(INDIRECT(ADDRESS(Данные!$A51,AR$1,1,1,"Данные"),1),2)</f>
        <v>4343.9700000000003</v>
      </c>
      <c r="AS59" s="101">
        <f ca="1">(AQ59-AQ57)*AS$10</f>
        <v>1320.0000000069849</v>
      </c>
      <c r="AT59" s="98">
        <f ca="1">(AR59-AR57)*AS$10</f>
        <v>179.99999999847205</v>
      </c>
      <c r="AU59" s="109">
        <f ca="1">ROUND(INDIRECT(ADDRESS(Данные!$A51,AU$1,1,1,"Данные"),1),2)</f>
        <v>3414.8600000000001</v>
      </c>
      <c r="AV59" s="96">
        <f ca="1">ROUND(INDIRECT(ADDRESS(Данные!$A51,AV$1,1,1,"Данные"),1),2)</f>
        <v>1400.3500000000001</v>
      </c>
      <c r="AW59" s="101">
        <f ca="1">(AU59-AU57)*AW$10</f>
        <v>78.000000000065484</v>
      </c>
      <c r="AX59" s="110">
        <f ca="1">(AV59-AV57)*AW$10</f>
        <v>6.0000000001309672</v>
      </c>
      <c r="AY59" s="111">
        <f ca="1">INDIRECT(ADDRESS(Данные!$A51,4,1,1,"Данные"),1)</f>
        <v>45644.916666666664</v>
      </c>
      <c r="AZ59" s="109">
        <f ca="1">ROUND(INDIRECT(ADDRESS(Данные!$A51,AZ$1,1,1,"Данные"),1),2)</f>
        <v>4334.0799999999999</v>
      </c>
      <c r="BA59" s="96">
        <f ca="1">ROUND(INDIRECT(ADDRESS(Данные!$A51,BA$1,1,1,"Данные"),1),2)</f>
        <v>0</v>
      </c>
      <c r="BB59" s="101">
        <f ca="1">(AZ59-AZ57)*BB$10</f>
        <v>129.00000000008731</v>
      </c>
      <c r="BC59" s="110">
        <f ca="1">(BA59-BA57)*BB$10</f>
        <v>0</v>
      </c>
      <c r="BD59" s="95">
        <f ca="1">ROUND(INDIRECT(ADDRESS(Данные!$A51,BD$1,1,1,"Данные"),1),2)</f>
        <v>7663.4700000000003</v>
      </c>
      <c r="BE59" s="96">
        <f ca="1">ROUND(INDIRECT(ADDRESS(Данные!$A51,BE$1,1,1,"Данные"),1),2)</f>
        <v>5130.6099999999997</v>
      </c>
      <c r="BF59" s="101">
        <f ca="1">(BD59-BD57)*BF$10</f>
        <v>36.000000000240107</v>
      </c>
      <c r="BG59" s="110">
        <f ca="1">(BE59-BE57)*BF$10</f>
        <v>5.9999999995852704</v>
      </c>
      <c r="BH59" s="103">
        <f ca="1">ROUND(INDIRECT(ADDRESS(Данные!$A51,BH$1,1,1,"Данные"),1),2)</f>
        <v>92.75</v>
      </c>
      <c r="BI59" s="100">
        <f ca="1">ROUND(INDIRECT(ADDRESS(Данные!$A51,BI$1,1,1,"Данные"),1),2)</f>
        <v>53.800000000000004</v>
      </c>
      <c r="BJ59" s="101">
        <f ca="1">(BH59-BH57)*BJ$10</f>
        <v>0</v>
      </c>
      <c r="BK59" s="110">
        <f ca="1">(BI59-BI57)*BJ$10</f>
        <v>0</v>
      </c>
      <c r="BL59" s="103">
        <f ca="1">ROUND(INDIRECT(ADDRESS(Данные!$A51,BL$1,1,1,"Данные"),1),2)</f>
        <v>1400.3500000000001</v>
      </c>
      <c r="BM59" s="100">
        <f ca="1">ROUND(INDIRECT(ADDRESS(Данные!$A51,BM$1,1,1,"Данные"),1),2)</f>
        <v>1400.3500000000001</v>
      </c>
      <c r="BN59" s="101">
        <f ca="1">(BL59-BL57)*BN$10</f>
        <v>6.0000000001309672</v>
      </c>
      <c r="BO59" s="98">
        <f ca="1">(BM59-BM57)*BN$10</f>
        <v>6.0000000001309672</v>
      </c>
      <c r="BP59" s="99">
        <f ca="1">ROUND(INDIRECT(ADDRESS(Данные!$A51,BP$1,1,1,"Данные"),1),2)</f>
        <v>7636.04</v>
      </c>
      <c r="BQ59" s="100">
        <f ca="1">ROUND(INDIRECT(ADDRESS(Данные!$A51,BQ$1,1,1,"Данные"),1),2)</f>
        <v>2355.3899999999999</v>
      </c>
      <c r="BR59" s="101">
        <f ca="1">(BP59-BP57)*BR$10</f>
        <v>0</v>
      </c>
      <c r="BS59" s="98">
        <f ca="1">(BQ59-BQ57)*BR$10</f>
        <v>0</v>
      </c>
      <c r="BT59" s="95">
        <f ca="1">ROUND(INDIRECT(ADDRESS(Данные!$A51,BT$1,1,1,"Данные"),1),2)</f>
        <v>107.63</v>
      </c>
      <c r="BU59" s="100">
        <f ca="1">ROUND(INDIRECT(ADDRESS(Данные!$A51,BU$1,1,1,"Данные"),1),2)</f>
        <v>6.96</v>
      </c>
      <c r="BV59" s="104">
        <f ca="1">(BT59-BT57)*BV$10</f>
        <v>0</v>
      </c>
      <c r="BW59" s="106">
        <f ca="1">(BU59-BU57)*BV$10</f>
        <v>0</v>
      </c>
      <c r="BX59" s="112">
        <f t="shared" ca="1" si="0"/>
        <v>45644.916666666664</v>
      </c>
      <c r="BY59" s="113">
        <f t="shared" ca="1" si="1"/>
        <v>12109.000000013839</v>
      </c>
      <c r="BZ59" s="114">
        <f t="shared" ca="1" si="2"/>
        <v>1918.0000000103973</v>
      </c>
    </row>
    <row r="60" s="1" customFormat="1">
      <c r="A60" s="94">
        <f ca="1">INDIRECT(ADDRESS(Данные!$A52,4,1,1,"Данные"),1)</f>
        <v>45644.9375</v>
      </c>
      <c r="B60" s="95">
        <f ca="1">ROUND(INDIRECT(ADDRESS(Данные!$A52,B$1,1,1,"Данные"),1),2)</f>
        <v>13161.559999999999</v>
      </c>
      <c r="C60" s="100">
        <f ca="1">ROUND(INDIRECT(ADDRESS(Данные!$A52,C$1,1,1,"Данные"),1),2)</f>
        <v>5532.5200000000004</v>
      </c>
      <c r="D60" s="101">
        <f ca="1">(B60-B59)*D$10</f>
        <v>399.99999999417923</v>
      </c>
      <c r="E60" s="98">
        <f ca="1">(C60-C59)*D$10</f>
        <v>80.00000000174623</v>
      </c>
      <c r="F60" s="109">
        <f ca="1">ROUND(INDIRECT(ADDRESS(Данные!$A52,F$1,1,1,"Данные"),1),2)</f>
        <v>43204.200000000004</v>
      </c>
      <c r="G60" s="96">
        <f ca="1">ROUND(INDIRECT(ADDRESS(Данные!$A52,G$1,1,1,"Данные"),1),2)</f>
        <v>9389.0400000000009</v>
      </c>
      <c r="H60" s="97">
        <f ca="1">(F60-F59)*H$10</f>
        <v>680.00000002211891</v>
      </c>
      <c r="I60" s="102">
        <f ca="1">(G60-G59)*H$10</f>
        <v>80.00000000174623</v>
      </c>
      <c r="J60" s="95">
        <f ca="1">ROUND(INDIRECT(ADDRESS(Данные!$A52,J$1,1,1,"Данные"),1),2)</f>
        <v>17442.900000000001</v>
      </c>
      <c r="K60" s="96">
        <f ca="1">ROUND(INDIRECT(ADDRESS(Данные!$A52,K$1,1,1,"Данные"),1),2)</f>
        <v>4134.9300000000003</v>
      </c>
      <c r="L60" s="104">
        <f ca="1">(J60-J59)*L$10</f>
        <v>440.00000000232831</v>
      </c>
      <c r="M60" s="105">
        <f ca="1">(K60-K59)*L$10</f>
        <v>40.000000000873115</v>
      </c>
      <c r="N60" s="95">
        <f ca="1">ROUND(INDIRECT(ADDRESS(Данные!$A52,N$1,1,1,"Данные"),1),2)</f>
        <v>7474.5799999999999</v>
      </c>
      <c r="O60" s="96">
        <f ca="1">ROUND(INDIRECT(ADDRESS(Данные!$A52,O$1,1,1,"Данные"),1),2)</f>
        <v>1302.03</v>
      </c>
      <c r="P60" s="104">
        <f ca="1">(N60-N59)*P$10</f>
        <v>479.99999999956344</v>
      </c>
      <c r="Q60" s="106">
        <f ca="1">(O60-O59)*P$10</f>
        <v>39.99999999996362</v>
      </c>
      <c r="R60" s="99">
        <f ca="1">ROUND(INDIRECT(ADDRESS(Данные!$A52,R$1,1,1,"Данные"),1),2)</f>
        <v>8365.0499999999993</v>
      </c>
      <c r="S60" s="100">
        <f ca="1">ROUND(INDIRECT(ADDRESS(Данные!$A52,S$1,1,1,"Данные"),1),2)</f>
        <v>3888.77</v>
      </c>
      <c r="T60" s="104">
        <f ca="1">(R60-R59)*T$10</f>
        <v>799.99999999563443</v>
      </c>
      <c r="U60" s="107">
        <f ca="1">(S60-S59)*T$10</f>
        <v>279.99999999883585</v>
      </c>
      <c r="V60" s="103">
        <f ca="1">ROUND(INDIRECT(ADDRESS(Данные!$A52,V$1,1,1,"Данные"),1),2)</f>
        <v>3414.6900000000001</v>
      </c>
      <c r="W60" s="100">
        <f ca="1">ROUND(INDIRECT(ADDRESS(Данные!$A52,W$1,1,1,"Данные"),1),2)</f>
        <v>1350.8199999999999</v>
      </c>
      <c r="X60" s="104">
        <f ca="1">(V60-V59)*X$10</f>
        <v>39.999999999054126</v>
      </c>
      <c r="Y60" s="105">
        <f ca="1">(W60-W59)*X$10</f>
        <v>0</v>
      </c>
      <c r="Z60" s="108">
        <f ca="1">INDIRECT(ADDRESS(Данные!$A52,4,1,1,"Данные"),1)</f>
        <v>45644.9375</v>
      </c>
      <c r="AA60" s="95">
        <f ca="1">ROUND(INDIRECT(ADDRESS(Данные!$A52,AA$1,1,1,"Данные"),1),2)</f>
        <v>16350.890000000001</v>
      </c>
      <c r="AB60" s="96">
        <f ca="1">ROUND(INDIRECT(ADDRESS(Данные!$A52,AB$1,1,1,"Данные"),1),2)</f>
        <v>3268.96</v>
      </c>
      <c r="AC60" s="101">
        <f ca="1">(AA60-AA59)*AC$10</f>
        <v>720.00000000116415</v>
      </c>
      <c r="AD60" s="98">
        <f ca="1">(AB60-AB59)*AC$10</f>
        <v>39.999999999054126</v>
      </c>
      <c r="AE60" s="109">
        <f ca="1">ROUND(INDIRECT(ADDRESS(Данные!$A52,AE$1,1,1,"Данные"),1),2)</f>
        <v>15353.65</v>
      </c>
      <c r="AF60" s="96">
        <f ca="1">ROUND(INDIRECT(ADDRESS(Данные!$A52,AF$1,1,1,"Данные"),1),2)</f>
        <v>5215.29</v>
      </c>
      <c r="AG60" s="104">
        <f ca="1">(AE60-AE59)*AG$10</f>
        <v>479.99999999956344</v>
      </c>
      <c r="AH60" s="102">
        <f ca="1">(AF60-AF59)*AG$10</f>
        <v>179.99999999847205</v>
      </c>
      <c r="AI60" s="95">
        <f ca="1">ROUND(INDIRECT(ADDRESS(Данные!$A52,AI$1,1,1,"Данные"),1),2)</f>
        <v>3345.4500000000003</v>
      </c>
      <c r="AJ60" s="96">
        <f ca="1">ROUND(INDIRECT(ADDRESS(Данные!$A52,AJ$1,1,1,"Данные"),1),2)</f>
        <v>723.13</v>
      </c>
      <c r="AK60" s="101">
        <f ca="1">(AI60-AI59)*AK$10</f>
        <v>600.0000000003638</v>
      </c>
      <c r="AL60" s="98">
        <f ca="1">(AJ60-AJ59)*AK$10</f>
        <v>79.99999999992724</v>
      </c>
      <c r="AM60" s="109">
        <f ca="1">ROUND(INDIRECT(ADDRESS(Данные!$A52,AM$1,1,1,"Данные"),1),2)</f>
        <v>21131.420000000002</v>
      </c>
      <c r="AN60" s="96">
        <f ca="1">ROUND(INDIRECT(ADDRESS(Данные!$A52,AN$1,1,1,"Данные"),1),2)</f>
        <v>8206.380000000001</v>
      </c>
      <c r="AO60" s="101">
        <f ca="1">(AM60-AM59)*AO$10</f>
        <v>520.00000000407454</v>
      </c>
      <c r="AP60" s="110">
        <f ca="1">(AN60-AN59)*AO$10</f>
        <v>40.000000000873115</v>
      </c>
      <c r="AQ60" s="95">
        <f ca="1">ROUND(INDIRECT(ADDRESS(Данные!$A52,AQ$1,1,1,"Данные"),1),2)</f>
        <v>16817.610000000001</v>
      </c>
      <c r="AR60" s="96">
        <f ca="1">ROUND(INDIRECT(ADDRESS(Данные!$A52,AR$1,1,1,"Данные"),1),2)</f>
        <v>4343.9800000000005</v>
      </c>
      <c r="AS60" s="101">
        <f ca="1">(AQ60-AQ59)*AS$10</f>
        <v>599.99999999126885</v>
      </c>
      <c r="AT60" s="98">
        <f ca="1">(AR60-AR59)*AS$10</f>
        <v>60.000000001309672</v>
      </c>
      <c r="AU60" s="109">
        <f ca="1">ROUND(INDIRECT(ADDRESS(Данные!$A52,AU$1,1,1,"Данные"),1),2)</f>
        <v>3414.9300000000003</v>
      </c>
      <c r="AV60" s="96">
        <f ca="1">ROUND(INDIRECT(ADDRESS(Данные!$A52,AV$1,1,1,"Данные"),1),2)</f>
        <v>1400.3600000000001</v>
      </c>
      <c r="AW60" s="101">
        <f ca="1">(AU60-AU59)*AW$10</f>
        <v>42.000000000098225</v>
      </c>
      <c r="AX60" s="110">
        <f ca="1">(AV60-AV59)*AW$10</f>
        <v>5.999999999994543</v>
      </c>
      <c r="AY60" s="111">
        <f ca="1">INDIRECT(ADDRESS(Данные!$A52,4,1,1,"Данные"),1)</f>
        <v>45644.9375</v>
      </c>
      <c r="AZ60" s="109">
        <f ca="1">ROUND(INDIRECT(ADDRESS(Данные!$A52,AZ$1,1,1,"Данные"),1),2)</f>
        <v>4334.3100000000004</v>
      </c>
      <c r="BA60" s="96">
        <f ca="1">ROUND(INDIRECT(ADDRESS(Данные!$A52,BA$1,1,1,"Данные"),1),2)</f>
        <v>0</v>
      </c>
      <c r="BB60" s="101">
        <f ca="1">(AZ60-AZ59)*BB$10</f>
        <v>69.000000000141881</v>
      </c>
      <c r="BC60" s="110">
        <f ca="1">(BA60-BA59)*BB$10</f>
        <v>0</v>
      </c>
      <c r="BD60" s="95">
        <f ca="1">ROUND(INDIRECT(ADDRESS(Данные!$A52,BD$1,1,1,"Данные"),1),2)</f>
        <v>7663.5</v>
      </c>
      <c r="BE60" s="96">
        <f ca="1">ROUND(INDIRECT(ADDRESS(Данные!$A52,BE$1,1,1,"Данные"),1),2)</f>
        <v>5130.6099999999997</v>
      </c>
      <c r="BF60" s="101">
        <f ca="1">(BD60-BD59)*BF$10</f>
        <v>17.999999999847205</v>
      </c>
      <c r="BG60" s="110">
        <f ca="1">(BE60-BE59)*BF$10</f>
        <v>0</v>
      </c>
      <c r="BH60" s="103">
        <f ca="1">ROUND(INDIRECT(ADDRESS(Данные!$A52,BH$1,1,1,"Данные"),1),2)</f>
        <v>92.75</v>
      </c>
      <c r="BI60" s="100">
        <f ca="1">ROUND(INDIRECT(ADDRESS(Данные!$A52,BI$1,1,1,"Данные"),1),2)</f>
        <v>53.800000000000004</v>
      </c>
      <c r="BJ60" s="101">
        <f ca="1">(BH60-BH59)*BJ$10</f>
        <v>0</v>
      </c>
      <c r="BK60" s="110">
        <f ca="1">(BI60-BI59)*BJ$10</f>
        <v>0</v>
      </c>
      <c r="BL60" s="103">
        <f ca="1">ROUND(INDIRECT(ADDRESS(Данные!$A52,BL$1,1,1,"Данные"),1),2)</f>
        <v>1400.3600000000001</v>
      </c>
      <c r="BM60" s="100">
        <f ca="1">ROUND(INDIRECT(ADDRESS(Данные!$A52,BM$1,1,1,"Данные"),1),2)</f>
        <v>1400.3600000000001</v>
      </c>
      <c r="BN60" s="101">
        <f ca="1">(BL60-BL59)*BN$10</f>
        <v>5.999999999994543</v>
      </c>
      <c r="BO60" s="98">
        <f ca="1">(BM60-BM59)*BN$10</f>
        <v>5.999999999994543</v>
      </c>
      <c r="BP60" s="99">
        <f ca="1">ROUND(INDIRECT(ADDRESS(Данные!$A52,BP$1,1,1,"Данные"),1),2)</f>
        <v>7636.04</v>
      </c>
      <c r="BQ60" s="100">
        <f ca="1">ROUND(INDIRECT(ADDRESS(Данные!$A52,BQ$1,1,1,"Данные"),1),2)</f>
        <v>2355.3899999999999</v>
      </c>
      <c r="BR60" s="101">
        <f ca="1">(BP60-BP59)*BR$10</f>
        <v>0</v>
      </c>
      <c r="BS60" s="98">
        <f ca="1">(BQ60-BQ59)*BR$10</f>
        <v>0</v>
      </c>
      <c r="BT60" s="95">
        <f ca="1">ROUND(INDIRECT(ADDRESS(Данные!$A52,BT$1,1,1,"Данные"),1),2)</f>
        <v>107.63</v>
      </c>
      <c r="BU60" s="100">
        <f ca="1">ROUND(INDIRECT(ADDRESS(Данные!$A52,BU$1,1,1,"Данные"),1),2)</f>
        <v>6.96</v>
      </c>
      <c r="BV60" s="104">
        <f ca="1">(BT60-BT59)*BV$10</f>
        <v>0</v>
      </c>
      <c r="BW60" s="106">
        <f ca="1">(BU60-BU59)*BV$10</f>
        <v>0</v>
      </c>
      <c r="BX60" s="112">
        <f t="shared" ca="1" si="0"/>
        <v>45644.9375</v>
      </c>
      <c r="BY60" s="113">
        <f t="shared" ca="1" si="1"/>
        <v>5895.0000000093951</v>
      </c>
      <c r="BZ60" s="114">
        <f t="shared" ca="1" si="2"/>
        <v>932.00000000279033</v>
      </c>
    </row>
    <row r="61" s="1" customFormat="1">
      <c r="A61" s="94">
        <f ca="1">INDIRECT(ADDRESS(Данные!$A53,4,1,1,"Данные"),1)</f>
        <v>45644.958333333336</v>
      </c>
      <c r="B61" s="95">
        <f ca="1">ROUND(INDIRECT(ADDRESS(Данные!$A53,B$1,1,1,"Данные"),1),2)</f>
        <v>13161.66</v>
      </c>
      <c r="C61" s="100">
        <f ca="1">ROUND(INDIRECT(ADDRESS(Данные!$A53,C$1,1,1,"Данные"),1),2)</f>
        <v>5532.5500000000002</v>
      </c>
      <c r="D61" s="101">
        <f ca="1">(B61-B59)*D$10</f>
        <v>799.99999999563443</v>
      </c>
      <c r="E61" s="105">
        <f ca="1">(C61-C59)*D$10</f>
        <v>200.0000000007276</v>
      </c>
      <c r="F61" s="109">
        <f ca="1">ROUND(INDIRECT(ADDRESS(Данные!$A53,F$1,1,1,"Данные"),1),2)</f>
        <v>43204.360000000001</v>
      </c>
      <c r="G61" s="96">
        <f ca="1">ROUND(INDIRECT(ADDRESS(Данные!$A53,G$1,1,1,"Данные"),1),2)</f>
        <v>9389.0599999999995</v>
      </c>
      <c r="H61" s="97">
        <f ca="1">(F61-F59)*H$10</f>
        <v>1320.0000000069849</v>
      </c>
      <c r="I61" s="102">
        <f ca="1">(G61-G59)*H$10</f>
        <v>159.9999999962165</v>
      </c>
      <c r="J61" s="95">
        <f ca="1">ROUND(INDIRECT(ADDRESS(Данные!$A53,J$1,1,1,"Данные"),1),2)</f>
        <v>17443.010000000002</v>
      </c>
      <c r="K61" s="96">
        <f ca="1">ROUND(INDIRECT(ADDRESS(Данные!$A53,K$1,1,1,"Данные"),1),2)</f>
        <v>4134.9499999999998</v>
      </c>
      <c r="L61" s="104">
        <f ca="1">(J61-J59)*L$10</f>
        <v>880.00000000465661</v>
      </c>
      <c r="M61" s="105">
        <f ca="1">(K61-K59)*L$10</f>
        <v>119.99999999898137</v>
      </c>
      <c r="N61" s="95">
        <f ca="1">ROUND(INDIRECT(ADDRESS(Данные!$A53,N$1,1,1,"Данные"),1),2)</f>
        <v>7474.6999999999998</v>
      </c>
      <c r="O61" s="96">
        <f ca="1">ROUND(INDIRECT(ADDRESS(Данные!$A53,O$1,1,1,"Данные"),1),2)</f>
        <v>1302.04</v>
      </c>
      <c r="P61" s="104">
        <f ca="1">(N61-N59)*P$10</f>
        <v>959.99999999912689</v>
      </c>
      <c r="Q61" s="106">
        <f ca="1">(O61-O59)*P$10</f>
        <v>79.99999999992724</v>
      </c>
      <c r="R61" s="99">
        <f ca="1">ROUND(INDIRECT(ADDRESS(Данные!$A53,R$1,1,1,"Данные"),1),2)</f>
        <v>8365.2399999999998</v>
      </c>
      <c r="S61" s="100">
        <f ca="1">ROUND(INDIRECT(ADDRESS(Данные!$A53,S$1,1,1,"Данные"),1),2)</f>
        <v>3888.8400000000001</v>
      </c>
      <c r="T61" s="104">
        <f ca="1">(R61-R59)*T$10</f>
        <v>1559.9999999976717</v>
      </c>
      <c r="U61" s="107">
        <f ca="1">(S61-S59)*T$10</f>
        <v>559.99999999949068</v>
      </c>
      <c r="V61" s="103">
        <f ca="1">ROUND(INDIRECT(ADDRESS(Данные!$A53,V$1,1,1,"Данные"),1),2)</f>
        <v>3414.7000000000003</v>
      </c>
      <c r="W61" s="100">
        <f ca="1">ROUND(INDIRECT(ADDRESS(Данные!$A53,W$1,1,1,"Данные"),1),2)</f>
        <v>1350.8299999999999</v>
      </c>
      <c r="X61" s="104">
        <f ca="1">(V61-V59)*X$10</f>
        <v>79.99999999992724</v>
      </c>
      <c r="Y61" s="105">
        <f ca="1">(W61-W59)*X$10</f>
        <v>39.99999999996362</v>
      </c>
      <c r="Z61" s="108">
        <f ca="1">INDIRECT(ADDRESS(Данные!$A53,4,1,1,"Данные"),1)</f>
        <v>45644.958333333336</v>
      </c>
      <c r="AA61" s="95">
        <f ca="1">ROUND(INDIRECT(ADDRESS(Данные!$A53,AA$1,1,1,"Данные"),1),2)</f>
        <v>16351.059999999999</v>
      </c>
      <c r="AB61" s="96">
        <f ca="1">ROUND(INDIRECT(ADDRESS(Данные!$A53,AB$1,1,1,"Данные"),1),2)</f>
        <v>3268.98</v>
      </c>
      <c r="AC61" s="101">
        <f ca="1">(AA61-AA59)*AC$10</f>
        <v>1399.9999999941792</v>
      </c>
      <c r="AD61" s="98">
        <f ca="1">(AB61-AB59)*AC$10</f>
        <v>119.99999999898137</v>
      </c>
      <c r="AE61" s="109">
        <f ca="1">ROUND(INDIRECT(ADDRESS(Данные!$A53,AE$1,1,1,"Данные"),1),2)</f>
        <v>15353.73</v>
      </c>
      <c r="AF61" s="96">
        <f ca="1">ROUND(INDIRECT(ADDRESS(Данные!$A53,AF$1,1,1,"Данные"),1),2)</f>
        <v>5215.3000000000002</v>
      </c>
      <c r="AG61" s="104">
        <f ca="1">(AE61-AE59)*AG$10</f>
        <v>959.99999999912689</v>
      </c>
      <c r="AH61" s="102">
        <f ca="1">(AF61-AF59)*AG$10</f>
        <v>239.99999999978172</v>
      </c>
      <c r="AI61" s="95">
        <f ca="1">ROUND(INDIRECT(ADDRESS(Данные!$A53,AI$1,1,1,"Данные"),1),2)</f>
        <v>3345.5799999999999</v>
      </c>
      <c r="AJ61" s="96">
        <f ca="1">ROUND(INDIRECT(ADDRESS(Данные!$A53,AJ$1,1,1,"Данные"),1),2)</f>
        <v>723.13999999999999</v>
      </c>
      <c r="AK61" s="101">
        <f ca="1">(AI61-AI59)*AK$10</f>
        <v>1119.9999999989814</v>
      </c>
      <c r="AL61" s="98">
        <f ca="1">(AJ61-AJ59)*AK$10</f>
        <v>119.99999999989086</v>
      </c>
      <c r="AM61" s="109">
        <f ca="1">ROUND(INDIRECT(ADDRESS(Данные!$A53,AM$1,1,1,"Данные"),1),2)</f>
        <v>21131.540000000001</v>
      </c>
      <c r="AN61" s="96">
        <f ca="1">ROUND(INDIRECT(ADDRESS(Данные!$A53,AN$1,1,1,"Данные"),1),2)</f>
        <v>8206.3999999999996</v>
      </c>
      <c r="AO61" s="101">
        <f ca="1">(AM61-AM59)*AO$10</f>
        <v>1000</v>
      </c>
      <c r="AP61" s="110">
        <f ca="1">(AN61-AN59)*AO$10</f>
        <v>119.99999999534339</v>
      </c>
      <c r="AQ61" s="95">
        <f ca="1">ROUND(INDIRECT(ADDRESS(Данные!$A53,AQ$1,1,1,"Данные"),1),2)</f>
        <v>16817.700000000001</v>
      </c>
      <c r="AR61" s="96">
        <f ca="1">ROUND(INDIRECT(ADDRESS(Данные!$A53,AR$1,1,1,"Данные"),1),2)</f>
        <v>4344</v>
      </c>
      <c r="AS61" s="101">
        <f ca="1">(AQ61-AQ59)*AS$10</f>
        <v>1139.999999992142</v>
      </c>
      <c r="AT61" s="98">
        <f ca="1">(AR61-AR59)*AS$10</f>
        <v>179.99999999847205</v>
      </c>
      <c r="AU61" s="109">
        <f ca="1">ROUND(INDIRECT(ADDRESS(Данные!$A53,AU$1,1,1,"Данные"),1),2)</f>
        <v>3415</v>
      </c>
      <c r="AV61" s="96">
        <f ca="1">ROUND(INDIRECT(ADDRESS(Данные!$A53,AV$1,1,1,"Данные"),1),2)</f>
        <v>1400.3700000000001</v>
      </c>
      <c r="AW61" s="101">
        <f ca="1">(AU61-AU59)*AW$10</f>
        <v>83.999999999923602</v>
      </c>
      <c r="AX61" s="110">
        <f ca="1">(AV61-AV59)*AW$10</f>
        <v>11.999999999989086</v>
      </c>
      <c r="AY61" s="111">
        <f ca="1">INDIRECT(ADDRESS(Данные!$A53,4,1,1,"Данные"),1)</f>
        <v>45644.958333333336</v>
      </c>
      <c r="AZ61" s="109">
        <f ca="1">ROUND(INDIRECT(ADDRESS(Данные!$A53,AZ$1,1,1,"Данные"),1),2)</f>
        <v>4334.5900000000001</v>
      </c>
      <c r="BA61" s="96">
        <f ca="1">ROUND(INDIRECT(ADDRESS(Данные!$A53,BA$1,1,1,"Данные"),1),2)</f>
        <v>0</v>
      </c>
      <c r="BB61" s="101">
        <f ca="1">(AZ61-AZ59)*BB$10</f>
        <v>153.00000000006548</v>
      </c>
      <c r="BC61" s="110">
        <f ca="1">(BA61-BA59)*BB$10</f>
        <v>0</v>
      </c>
      <c r="BD61" s="95">
        <f ca="1">ROUND(INDIRECT(ADDRESS(Данные!$A53,BD$1,1,1,"Данные"),1),2)</f>
        <v>7663.5299999999997</v>
      </c>
      <c r="BE61" s="96">
        <f ca="1">ROUND(INDIRECT(ADDRESS(Данные!$A53,BE$1,1,1,"Данные"),1),2)</f>
        <v>5130.6199999999999</v>
      </c>
      <c r="BF61" s="101">
        <f ca="1">(BD61-BD59)*BF$10</f>
        <v>35.99999999969441</v>
      </c>
      <c r="BG61" s="110">
        <f ca="1">(BE61-BE59)*BF$10</f>
        <v>6.0000000001309672</v>
      </c>
      <c r="BH61" s="103">
        <f ca="1">ROUND(INDIRECT(ADDRESS(Данные!$A53,BH$1,1,1,"Данные"),1),2)</f>
        <v>92.75</v>
      </c>
      <c r="BI61" s="100">
        <f ca="1">ROUND(INDIRECT(ADDRESS(Данные!$A53,BI$1,1,1,"Данные"),1),2)</f>
        <v>53.800000000000004</v>
      </c>
      <c r="BJ61" s="101">
        <f ca="1">(BH61-BH59)*BJ$10</f>
        <v>0</v>
      </c>
      <c r="BK61" s="110">
        <f ca="1">(BI61-BI59)*BJ$10</f>
        <v>0</v>
      </c>
      <c r="BL61" s="103">
        <f ca="1">ROUND(INDIRECT(ADDRESS(Данные!$A53,BL$1,1,1,"Данные"),1),2)</f>
        <v>1400.3700000000001</v>
      </c>
      <c r="BM61" s="100">
        <f ca="1">ROUND(INDIRECT(ADDRESS(Данные!$A53,BM$1,1,1,"Данные"),1),2)</f>
        <v>1400.3700000000001</v>
      </c>
      <c r="BN61" s="101">
        <f ca="1">(BL61-BL59)*BN$10</f>
        <v>11.999999999989086</v>
      </c>
      <c r="BO61" s="98">
        <f ca="1">(BM61-BM59)*BN$10</f>
        <v>11.999999999989086</v>
      </c>
      <c r="BP61" s="99">
        <f ca="1">ROUND(INDIRECT(ADDRESS(Данные!$A53,BP$1,1,1,"Данные"),1),2)</f>
        <v>7636.04</v>
      </c>
      <c r="BQ61" s="100">
        <f ca="1">ROUND(INDIRECT(ADDRESS(Данные!$A53,BQ$1,1,1,"Данные"),1),2)</f>
        <v>2355.3899999999999</v>
      </c>
      <c r="BR61" s="101">
        <f ca="1">(BP61-BP59)*BR$10</f>
        <v>0</v>
      </c>
      <c r="BS61" s="98">
        <f ca="1">(BQ61-BQ59)*BR$10</f>
        <v>0</v>
      </c>
      <c r="BT61" s="95">
        <f ca="1">ROUND(INDIRECT(ADDRESS(Данные!$A53,BT$1,1,1,"Данные"),1),2)</f>
        <v>107.63</v>
      </c>
      <c r="BU61" s="100">
        <f ca="1">ROUND(INDIRECT(ADDRESS(Данные!$A53,BU$1,1,1,"Данные"),1),2)</f>
        <v>6.96</v>
      </c>
      <c r="BV61" s="104">
        <f ca="1">(BT61-BT59)*BV$10</f>
        <v>0</v>
      </c>
      <c r="BW61" s="106">
        <f ca="1">(BU61-BU59)*BV$10</f>
        <v>0</v>
      </c>
      <c r="BX61" s="112">
        <f t="shared" ca="1" si="0"/>
        <v>45644.958333333336</v>
      </c>
      <c r="BY61" s="113">
        <f t="shared" ca="1" si="1"/>
        <v>11504.999999988104</v>
      </c>
      <c r="BZ61" s="114">
        <f t="shared" ca="1" si="2"/>
        <v>1969.9999999878855</v>
      </c>
    </row>
    <row r="62" s="1" customFormat="1">
      <c r="A62" s="94">
        <f ca="1">INDIRECT(ADDRESS(Данные!$A54,4,1,1,"Данные"),1)</f>
        <v>45644.979166666664</v>
      </c>
      <c r="B62" s="95">
        <f ca="1">ROUND(INDIRECT(ADDRESS(Данные!$A54,B$1,1,1,"Данные"),1),2)</f>
        <v>13161.74</v>
      </c>
      <c r="C62" s="100">
        <f ca="1">ROUND(INDIRECT(ADDRESS(Данные!$A54,C$1,1,1,"Данные"),1),2)</f>
        <v>5532.5600000000004</v>
      </c>
      <c r="D62" s="101">
        <f ca="1">(B62-B61)*D$10</f>
        <v>319.99999999970896</v>
      </c>
      <c r="E62" s="98">
        <f ca="1">(C62-C61)*D$10</f>
        <v>40.000000000873115</v>
      </c>
      <c r="F62" s="109">
        <f ca="1">ROUND(INDIRECT(ADDRESS(Данные!$A54,F$1,1,1,"Данные"),1),2)</f>
        <v>43204.510000000002</v>
      </c>
      <c r="G62" s="96">
        <f ca="1">ROUND(INDIRECT(ADDRESS(Данные!$A54,G$1,1,1,"Данные"),1),2)</f>
        <v>9389.0699999999997</v>
      </c>
      <c r="H62" s="97">
        <f ca="1">(F62-F61)*H$10</f>
        <v>600.00000000582077</v>
      </c>
      <c r="I62" s="102">
        <f ca="1">(G62-G61)*H$10</f>
        <v>40.000000000873115</v>
      </c>
      <c r="J62" s="95">
        <f ca="1">ROUND(INDIRECT(ADDRESS(Данные!$A54,J$1,1,1,"Данные"),1),2)</f>
        <v>17443.119999999999</v>
      </c>
      <c r="K62" s="96">
        <f ca="1">ROUND(INDIRECT(ADDRESS(Данные!$A54,K$1,1,1,"Данные"),1),2)</f>
        <v>4134.96</v>
      </c>
      <c r="L62" s="104">
        <f ca="1">(J62-J61)*L$10</f>
        <v>439.99999998777639</v>
      </c>
      <c r="M62" s="105">
        <f ca="1">(K62-K61)*L$10</f>
        <v>40.000000000873115</v>
      </c>
      <c r="N62" s="95">
        <f ca="1">ROUND(INDIRECT(ADDRESS(Данные!$A54,N$1,1,1,"Данные"),1),2)</f>
        <v>7474.8199999999997</v>
      </c>
      <c r="O62" s="96">
        <f ca="1">ROUND(INDIRECT(ADDRESS(Данные!$A54,O$1,1,1,"Данные"),1),2)</f>
        <v>1302.04</v>
      </c>
      <c r="P62" s="104">
        <f ca="1">(N62-N61)*P$10</f>
        <v>479.99999999956344</v>
      </c>
      <c r="Q62" s="106">
        <f ca="1">(O62-O61)*P$10</f>
        <v>0</v>
      </c>
      <c r="R62" s="99">
        <f ca="1">ROUND(INDIRECT(ADDRESS(Данные!$A54,R$1,1,1,"Данные"),1),2)</f>
        <v>8365.4200000000001</v>
      </c>
      <c r="S62" s="100">
        <f ca="1">ROUND(INDIRECT(ADDRESS(Данные!$A54,S$1,1,1,"Данные"),1),2)</f>
        <v>3888.9000000000001</v>
      </c>
      <c r="T62" s="104">
        <f ca="1">(R62-R61)*T$10</f>
        <v>720.00000000116415</v>
      </c>
      <c r="U62" s="107">
        <f ca="1">(S62-S61)*T$10</f>
        <v>239.99999999978172</v>
      </c>
      <c r="V62" s="103">
        <f ca="1">ROUND(INDIRECT(ADDRESS(Данные!$A54,V$1,1,1,"Данные"),1),2)</f>
        <v>3414.71</v>
      </c>
      <c r="W62" s="100">
        <f ca="1">ROUND(INDIRECT(ADDRESS(Данные!$A54,W$1,1,1,"Данные"),1),2)</f>
        <v>1350.8299999999999</v>
      </c>
      <c r="X62" s="104">
        <f ca="1">(V62-V61)*X$10</f>
        <v>39.999999999054126</v>
      </c>
      <c r="Y62" s="105">
        <f ca="1">(W62-W61)*X$10</f>
        <v>0</v>
      </c>
      <c r="Z62" s="108">
        <f ca="1">INDIRECT(ADDRESS(Данные!$A54,4,1,1,"Данные"),1)</f>
        <v>45644.979166666664</v>
      </c>
      <c r="AA62" s="95">
        <f ca="1">ROUND(INDIRECT(ADDRESS(Данные!$A54,AA$1,1,1,"Данные"),1),2)</f>
        <v>16351.23</v>
      </c>
      <c r="AB62" s="96">
        <f ca="1">ROUND(INDIRECT(ADDRESS(Данные!$A54,AB$1,1,1,"Данные"),1),2)</f>
        <v>3269</v>
      </c>
      <c r="AC62" s="101">
        <f ca="1">(AA62-AA61)*AC$10</f>
        <v>680.00000000029104</v>
      </c>
      <c r="AD62" s="98">
        <f ca="1">(AB62-AB61)*AC$10</f>
        <v>79.99999999992724</v>
      </c>
      <c r="AE62" s="109">
        <f ca="1">ROUND(INDIRECT(ADDRESS(Данные!$A54,AE$1,1,1,"Данные"),1),2)</f>
        <v>15353.82</v>
      </c>
      <c r="AF62" s="96">
        <f ca="1">ROUND(INDIRECT(ADDRESS(Данные!$A54,AF$1,1,1,"Данные"),1),2)</f>
        <v>5215.3400000000001</v>
      </c>
      <c r="AG62" s="104">
        <f ca="1">(AE62-AE61)*AG$10</f>
        <v>540.00000000087311</v>
      </c>
      <c r="AH62" s="102">
        <f ca="1">(AF62-AF61)*AG$10</f>
        <v>239.99999999978172</v>
      </c>
      <c r="AI62" s="95">
        <f ca="1">ROUND(INDIRECT(ADDRESS(Данные!$A54,AI$1,1,1,"Данные"),1),2)</f>
        <v>3345.71</v>
      </c>
      <c r="AJ62" s="96">
        <f ca="1">ROUND(INDIRECT(ADDRESS(Данные!$A54,AJ$1,1,1,"Данные"),1),2)</f>
        <v>723.15999999999997</v>
      </c>
      <c r="AK62" s="101">
        <f ca="1">(AI62-AI61)*AK$10</f>
        <v>520.00000000043656</v>
      </c>
      <c r="AL62" s="98">
        <f ca="1">(AJ62-AJ61)*AK$10</f>
        <v>79.99999999992724</v>
      </c>
      <c r="AM62" s="109">
        <f ca="1">ROUND(INDIRECT(ADDRESS(Данные!$A54,AM$1,1,1,"Данные"),1),2)</f>
        <v>21131.66</v>
      </c>
      <c r="AN62" s="96">
        <f ca="1">ROUND(INDIRECT(ADDRESS(Данные!$A54,AN$1,1,1,"Данные"),1),2)</f>
        <v>8206.4200000000001</v>
      </c>
      <c r="AO62" s="101">
        <f ca="1">(AM62-AM61)*AO$10</f>
        <v>479.99999999592546</v>
      </c>
      <c r="AP62" s="110">
        <f ca="1">(AN62-AN61)*AO$10</f>
        <v>80.00000000174623</v>
      </c>
      <c r="AQ62" s="95">
        <f ca="1">ROUND(INDIRECT(ADDRESS(Данные!$A54,AQ$1,1,1,"Данные"),1),2)</f>
        <v>16817.790000000001</v>
      </c>
      <c r="AR62" s="96">
        <f ca="1">ROUND(INDIRECT(ADDRESS(Данные!$A54,AR$1,1,1,"Данные"),1),2)</f>
        <v>4344.0100000000002</v>
      </c>
      <c r="AS62" s="101">
        <f ca="1">(AQ62-AQ61)*AS$10</f>
        <v>540.00000000087311</v>
      </c>
      <c r="AT62" s="98">
        <f ca="1">(AR62-AR61)*AS$10</f>
        <v>60.000000001309672</v>
      </c>
      <c r="AU62" s="109">
        <f ca="1">ROUND(INDIRECT(ADDRESS(Данные!$A54,AU$1,1,1,"Данные"),1),2)</f>
        <v>3415.0599999999999</v>
      </c>
      <c r="AV62" s="96">
        <f ca="1">ROUND(INDIRECT(ADDRESS(Данные!$A54,AV$1,1,1,"Данные"),1),2)</f>
        <v>1400.3800000000001</v>
      </c>
      <c r="AW62" s="101">
        <f ca="1">(AU62-AU61)*AW$10</f>
        <v>35.999999999967258</v>
      </c>
      <c r="AX62" s="110">
        <f ca="1">(AV62-AV61)*AW$10</f>
        <v>5.999999999994543</v>
      </c>
      <c r="AY62" s="111">
        <f ca="1">INDIRECT(ADDRESS(Данные!$A54,4,1,1,"Данные"),1)</f>
        <v>45644.979166666664</v>
      </c>
      <c r="AZ62" s="109">
        <f ca="1">ROUND(INDIRECT(ADDRESS(Данные!$A54,AZ$1,1,1,"Данные"),1),2)</f>
        <v>4334.8800000000001</v>
      </c>
      <c r="BA62" s="96">
        <f ca="1">ROUND(INDIRECT(ADDRESS(Данные!$A54,BA$1,1,1,"Данные"),1),2)</f>
        <v>0</v>
      </c>
      <c r="BB62" s="101">
        <f ca="1">(AZ62-AZ61)*BB$10</f>
        <v>86.999999999989086</v>
      </c>
      <c r="BC62" s="110">
        <f ca="1">(BA62-BA61)*BB$10</f>
        <v>0</v>
      </c>
      <c r="BD62" s="95">
        <f ca="1">ROUND(INDIRECT(ADDRESS(Данные!$A54,BD$1,1,1,"Данные"),1),2)</f>
        <v>7663.5600000000004</v>
      </c>
      <c r="BE62" s="96">
        <f ca="1">ROUND(INDIRECT(ADDRESS(Данные!$A54,BE$1,1,1,"Данные"),1),2)</f>
        <v>5130.6199999999999</v>
      </c>
      <c r="BF62" s="101">
        <f ca="1">(BD62-BD61)*BF$10</f>
        <v>18.000000000392902</v>
      </c>
      <c r="BG62" s="110">
        <f ca="1">(BE62-BE61)*BF$10</f>
        <v>0</v>
      </c>
      <c r="BH62" s="103">
        <f ca="1">ROUND(INDIRECT(ADDRESS(Данные!$A54,BH$1,1,1,"Данные"),1),2)</f>
        <v>92.75</v>
      </c>
      <c r="BI62" s="100">
        <f ca="1">ROUND(INDIRECT(ADDRESS(Данные!$A54,BI$1,1,1,"Данные"),1),2)</f>
        <v>53.800000000000004</v>
      </c>
      <c r="BJ62" s="101">
        <f ca="1">(BH62-BH61)*BJ$10</f>
        <v>0</v>
      </c>
      <c r="BK62" s="110">
        <f ca="1">(BI62-BI61)*BJ$10</f>
        <v>0</v>
      </c>
      <c r="BL62" s="103">
        <f ca="1">ROUND(INDIRECT(ADDRESS(Данные!$A54,BL$1,1,1,"Данные"),1),2)</f>
        <v>1400.3800000000001</v>
      </c>
      <c r="BM62" s="100">
        <f ca="1">ROUND(INDIRECT(ADDRESS(Данные!$A54,BM$1,1,1,"Данные"),1),2)</f>
        <v>1400.3800000000001</v>
      </c>
      <c r="BN62" s="101">
        <f ca="1">(BL62-BL61)*BN$10</f>
        <v>5.999999999994543</v>
      </c>
      <c r="BO62" s="98">
        <f ca="1">(BM62-BM61)*BN$10</f>
        <v>5.999999999994543</v>
      </c>
      <c r="BP62" s="99">
        <f ca="1">ROUND(INDIRECT(ADDRESS(Данные!$A54,BP$1,1,1,"Данные"),1),2)</f>
        <v>7636.04</v>
      </c>
      <c r="BQ62" s="100">
        <f ca="1">ROUND(INDIRECT(ADDRESS(Данные!$A54,BQ$1,1,1,"Данные"),1),2)</f>
        <v>2355.3899999999999</v>
      </c>
      <c r="BR62" s="101">
        <f ca="1">(BP62-BP61)*BR$10</f>
        <v>0</v>
      </c>
      <c r="BS62" s="98">
        <f ca="1">(BQ62-BQ61)*BR$10</f>
        <v>0</v>
      </c>
      <c r="BT62" s="95">
        <f ca="1">ROUND(INDIRECT(ADDRESS(Данные!$A54,BT$1,1,1,"Данные"),1),2)</f>
        <v>107.63</v>
      </c>
      <c r="BU62" s="100">
        <f ca="1">ROUND(INDIRECT(ADDRESS(Данные!$A54,BU$1,1,1,"Данные"),1),2)</f>
        <v>6.96</v>
      </c>
      <c r="BV62" s="104">
        <f ca="1">(BT62-BT61)*BV$10</f>
        <v>0</v>
      </c>
      <c r="BW62" s="106">
        <f ca="1">(BU62-BU61)*BV$10</f>
        <v>0</v>
      </c>
      <c r="BX62" s="112">
        <f t="shared" ca="1" si="0"/>
        <v>45644.979166666664</v>
      </c>
      <c r="BY62" s="113">
        <f t="shared" ca="1" si="1"/>
        <v>5506.9999999918309</v>
      </c>
      <c r="BZ62" s="114">
        <f t="shared" ca="1" si="2"/>
        <v>912.00000000508226</v>
      </c>
    </row>
    <row r="63" s="1" customFormat="1" ht="13.5">
      <c r="A63" s="115">
        <f ca="1">INDIRECT(ADDRESS(Данные!$A55,4,1,1,"Данные"),1)</f>
        <v>45645</v>
      </c>
      <c r="B63" s="116">
        <f ca="1">ROUND(INDIRECT(ADDRESS(Данные!$A55,B$1,1,1,"Данные"),1),2)</f>
        <v>13161.800000000001</v>
      </c>
      <c r="C63" s="117">
        <f ca="1">ROUND(INDIRECT(ADDRESS(Данные!$A55,C$1,1,1,"Данные"),1),2)</f>
        <v>5532.5699999999997</v>
      </c>
      <c r="D63" s="118">
        <f ca="1">(B63-B61)*D$10</f>
        <v>560.00000000494765</v>
      </c>
      <c r="E63" s="119">
        <f ca="1">(C63-C61)*D$10</f>
        <v>79.999999998108251</v>
      </c>
      <c r="F63" s="120">
        <f ca="1">ROUND(INDIRECT(ADDRESS(Данные!$A55,F$1,1,1,"Данные"),1),2)</f>
        <v>43204.660000000003</v>
      </c>
      <c r="G63" s="121">
        <f ca="1">ROUND(INDIRECT(ADDRESS(Данные!$A55,G$1,1,1,"Данные"),1),2)</f>
        <v>9389.0900000000001</v>
      </c>
      <c r="H63" s="122">
        <f ca="1">(F63-F61)*H$10</f>
        <v>1200.0000000116415</v>
      </c>
      <c r="I63" s="123">
        <f ca="1">(G63-G61)*H$10</f>
        <v>120.00000000261934</v>
      </c>
      <c r="J63" s="116">
        <f ca="1">ROUND(INDIRECT(ADDRESS(Данные!$A55,J$1,1,1,"Данные"),1),2)</f>
        <v>17443.23</v>
      </c>
      <c r="K63" s="121">
        <f ca="1">ROUND(INDIRECT(ADDRESS(Данные!$A55,K$1,1,1,"Данные"),1),2)</f>
        <v>4134.9700000000003</v>
      </c>
      <c r="L63" s="124">
        <f ca="1">(J63-J61)*L$10</f>
        <v>879.9999999901047</v>
      </c>
      <c r="M63" s="119">
        <f ca="1">(K63-K61)*L$10</f>
        <v>80.00000000174623</v>
      </c>
      <c r="N63" s="116">
        <f ca="1">ROUND(INDIRECT(ADDRESS(Данные!$A55,N$1,1,1,"Данные"),1),2)</f>
        <v>7474.9400000000005</v>
      </c>
      <c r="O63" s="121">
        <f ca="1">ROUND(INDIRECT(ADDRESS(Данные!$A55,O$1,1,1,"Данные"),1),2)</f>
        <v>1302.05</v>
      </c>
      <c r="P63" s="124">
        <f ca="1">(N63-N61)*P$10</f>
        <v>960.00000000276486</v>
      </c>
      <c r="Q63" s="125">
        <f ca="1">(O63-O61)*P$10</f>
        <v>39.99999999996362</v>
      </c>
      <c r="R63" s="126">
        <f ca="1">ROUND(INDIRECT(ADDRESS(Данные!$A55,R$1,1,1,"Данные"),1),2)</f>
        <v>8365.6000000000004</v>
      </c>
      <c r="S63" s="117">
        <f ca="1">ROUND(INDIRECT(ADDRESS(Данные!$A55,S$1,1,1,"Данные"),1),2)</f>
        <v>3888.96</v>
      </c>
      <c r="T63" s="124">
        <f ca="1">(R63-R61)*T$10</f>
        <v>1440.0000000023283</v>
      </c>
      <c r="U63" s="127">
        <f ca="1">(S63-S61)*T$10</f>
        <v>479.99999999956344</v>
      </c>
      <c r="V63" s="128">
        <f ca="1">ROUND(INDIRECT(ADDRESS(Данные!$A55,V$1,1,1,"Данные"),1),2)</f>
        <v>3414.7200000000003</v>
      </c>
      <c r="W63" s="117">
        <f ca="1">ROUND(INDIRECT(ADDRESS(Данные!$A55,W$1,1,1,"Данные"),1),2)</f>
        <v>1350.8299999999999</v>
      </c>
      <c r="X63" s="124">
        <f ca="1">(V63-V61)*X$10</f>
        <v>79.99999999992724</v>
      </c>
      <c r="Y63" s="119">
        <f ca="1">(W63-W61)*X$10</f>
        <v>0</v>
      </c>
      <c r="Z63" s="129">
        <f ca="1">INDIRECT(ADDRESS(Данные!$A55,4,1,1,"Данные"),1)</f>
        <v>45645</v>
      </c>
      <c r="AA63" s="116">
        <f ca="1">ROUND(INDIRECT(ADDRESS(Данные!$A55,AA$1,1,1,"Данные"),1),2)</f>
        <v>16351.390000000001</v>
      </c>
      <c r="AB63" s="121">
        <f ca="1">ROUND(INDIRECT(ADDRESS(Данные!$A55,AB$1,1,1,"Данные"),1),2)</f>
        <v>3269.0100000000002</v>
      </c>
      <c r="AC63" s="118">
        <f ca="1">(AA63-AA61)*AC$10</f>
        <v>1320.0000000069849</v>
      </c>
      <c r="AD63" s="130">
        <f ca="1">(AB63-AB61)*AC$10</f>
        <v>120.00000000080036</v>
      </c>
      <c r="AE63" s="120">
        <f ca="1">ROUND(INDIRECT(ADDRESS(Данные!$A55,AE$1,1,1,"Данные"),1),2)</f>
        <v>15355.77</v>
      </c>
      <c r="AF63" s="121">
        <f ca="1">ROUND(INDIRECT(ADDRESS(Данные!$A55,AF$1,1,1,"Данные"),1),2)</f>
        <v>5215.9000000000005</v>
      </c>
      <c r="AG63" s="124">
        <f ca="1">(AE63-AE61)*AG$10</f>
        <v>12240.000000005239</v>
      </c>
      <c r="AH63" s="123">
        <f ca="1">(AF63-AF61)*AG$10</f>
        <v>3600.0000000021828</v>
      </c>
      <c r="AI63" s="116">
        <f ca="1">ROUND(INDIRECT(ADDRESS(Данные!$A55,AI$1,1,1,"Данные"),1),2)</f>
        <v>3345.8299999999999</v>
      </c>
      <c r="AJ63" s="121">
        <f ca="1">ROUND(INDIRECT(ADDRESS(Данные!$A55,AJ$1,1,1,"Данные"),1),2)</f>
        <v>723.16999999999996</v>
      </c>
      <c r="AK63" s="118">
        <f ca="1">(AI63-AI61)*AK$10</f>
        <v>1000</v>
      </c>
      <c r="AL63" s="130">
        <f ca="1">(AJ63-AJ61)*AK$10</f>
        <v>119.99999999989086</v>
      </c>
      <c r="AM63" s="120">
        <f ca="1">ROUND(INDIRECT(ADDRESS(Данные!$A55,AM$1,1,1,"Данные"),1),2)</f>
        <v>21131.790000000001</v>
      </c>
      <c r="AN63" s="121">
        <f ca="1">ROUND(INDIRECT(ADDRESS(Данные!$A55,AN$1,1,1,"Данные"),1),2)</f>
        <v>8206.4400000000005</v>
      </c>
      <c r="AO63" s="118">
        <f ca="1">(AM63-AM61)*AO$10</f>
        <v>1000</v>
      </c>
      <c r="AP63" s="131">
        <f ca="1">(AN63-AN61)*AO$10</f>
        <v>160.00000000349246</v>
      </c>
      <c r="AQ63" s="116">
        <f ca="1">ROUND(INDIRECT(ADDRESS(Данные!$A55,AQ$1,1,1,"Данные"),1),2)</f>
        <v>16817.880000000001</v>
      </c>
      <c r="AR63" s="121">
        <f ca="1">ROUND(INDIRECT(ADDRESS(Данные!$A55,AR$1,1,1,"Данные"),1),2)</f>
        <v>4344.0299999999997</v>
      </c>
      <c r="AS63" s="118">
        <f ca="1">(AQ63-AQ61)*AS$10</f>
        <v>1080.0000000017462</v>
      </c>
      <c r="AT63" s="130">
        <f ca="1">(AR63-AR61)*AS$10</f>
        <v>179.99999999847205</v>
      </c>
      <c r="AU63" s="120">
        <f ca="1">ROUND(INDIRECT(ADDRESS(Данные!$A55,AU$1,1,1,"Данные"),1),2)</f>
        <v>3415.1300000000001</v>
      </c>
      <c r="AV63" s="121">
        <f ca="1">ROUND(INDIRECT(ADDRESS(Данные!$A55,AV$1,1,1,"Данные"),1),2)</f>
        <v>1400.3800000000001</v>
      </c>
      <c r="AW63" s="118">
        <f ca="1">(AU63-AU61)*AW$10</f>
        <v>78.000000000065484</v>
      </c>
      <c r="AX63" s="131">
        <f ca="1">(AV63-AV61)*AW$10</f>
        <v>5.999999999994543</v>
      </c>
      <c r="AY63" s="132">
        <f ca="1">INDIRECT(ADDRESS(Данные!$A55,4,1,1,"Данные"),1)</f>
        <v>45645</v>
      </c>
      <c r="AZ63" s="120">
        <f ca="1">ROUND(INDIRECT(ADDRESS(Данные!$A55,AZ$1,1,1,"Данные"),1),2)</f>
        <v>4335.1499999999996</v>
      </c>
      <c r="BA63" s="121">
        <f ca="1">ROUND(INDIRECT(ADDRESS(Данные!$A55,BA$1,1,1,"Данные"),1),2)</f>
        <v>0</v>
      </c>
      <c r="BB63" s="118">
        <f ca="1">(AZ63-AZ61)*BB$10</f>
        <v>167.9999999998472</v>
      </c>
      <c r="BC63" s="131">
        <f ca="1">(BA63-BA61)*BB$10</f>
        <v>0</v>
      </c>
      <c r="BD63" s="116">
        <f ca="1">ROUND(INDIRECT(ADDRESS(Данные!$A55,BD$1,1,1,"Данные"),1),2)</f>
        <v>7663.5900000000001</v>
      </c>
      <c r="BE63" s="121">
        <f ca="1">ROUND(INDIRECT(ADDRESS(Данные!$A55,BE$1,1,1,"Данные"),1),2)</f>
        <v>5130.6300000000001</v>
      </c>
      <c r="BF63" s="118">
        <f ca="1">(BD63-BD61)*BF$10</f>
        <v>36.000000000240107</v>
      </c>
      <c r="BG63" s="131">
        <f ca="1">(BE63-BE61)*BF$10</f>
        <v>6.0000000001309672</v>
      </c>
      <c r="BH63" s="128">
        <f ca="1">ROUND(INDIRECT(ADDRESS(Данные!$A55,BH$1,1,1,"Данные"),1),2)</f>
        <v>92.75</v>
      </c>
      <c r="BI63" s="117">
        <f ca="1">ROUND(INDIRECT(ADDRESS(Данные!$A55,BI$1,1,1,"Данные"),1),2)</f>
        <v>53.800000000000004</v>
      </c>
      <c r="BJ63" s="118">
        <f ca="1">(BH63-BH61)*BJ$10</f>
        <v>0</v>
      </c>
      <c r="BK63" s="131">
        <f ca="1">(BI63-BI61)*BJ$10</f>
        <v>0</v>
      </c>
      <c r="BL63" s="128">
        <f ca="1">ROUND(INDIRECT(ADDRESS(Данные!$A55,BL$1,1,1,"Данные"),1),2)</f>
        <v>1400.3800000000001</v>
      </c>
      <c r="BM63" s="117">
        <f ca="1">ROUND(INDIRECT(ADDRESS(Данные!$A55,BM$1,1,1,"Данные"),1),2)</f>
        <v>1400.3800000000001</v>
      </c>
      <c r="BN63" s="118">
        <f ca="1">(BL63-BL61)*BN$10</f>
        <v>5.999999999994543</v>
      </c>
      <c r="BO63" s="130">
        <f ca="1">(BM63-BM61)*BN$10</f>
        <v>5.999999999994543</v>
      </c>
      <c r="BP63" s="126">
        <f ca="1">ROUND(INDIRECT(ADDRESS(Данные!$A55,BP$1,1,1,"Данные"),1),2)</f>
        <v>7636.04</v>
      </c>
      <c r="BQ63" s="117">
        <f ca="1">ROUND(INDIRECT(ADDRESS(Данные!$A55,BQ$1,1,1,"Данные"),1),2)</f>
        <v>2355.3899999999999</v>
      </c>
      <c r="BR63" s="118">
        <f ca="1">(BP63-BP61)*BR$10</f>
        <v>0</v>
      </c>
      <c r="BS63" s="130">
        <f ca="1">(BQ63-BQ61)*BR$10</f>
        <v>0</v>
      </c>
      <c r="BT63" s="128">
        <f ca="1">ROUND(INDIRECT(ADDRESS(Данные!$A55,BT$1,1,1,"Данные"),1),2)</f>
        <v>107.63</v>
      </c>
      <c r="BU63" s="117">
        <f ca="1">ROUND(INDIRECT(ADDRESS(Данные!$A55,BU$1,1,1,"Данные"),1),2)</f>
        <v>6.96</v>
      </c>
      <c r="BV63" s="124">
        <f ca="1">(BT63-BT61)*BV$10</f>
        <v>0</v>
      </c>
      <c r="BW63" s="119">
        <f ca="1">(BU63-BU61)*BV$10</f>
        <v>0</v>
      </c>
      <c r="BX63" s="133">
        <f t="shared" ca="1" si="0"/>
        <v>45645</v>
      </c>
      <c r="BY63" s="113">
        <f t="shared" ca="1" si="1"/>
        <v>22048.00000002583</v>
      </c>
      <c r="BZ63" s="114">
        <f t="shared" ca="1" si="2"/>
        <v>4998.0000000069595</v>
      </c>
    </row>
    <row r="64">
      <c r="D64" s="1"/>
      <c r="E64" s="1" t="s">
        <v>15</v>
      </c>
      <c r="S64" s="1" t="s">
        <v>15</v>
      </c>
      <c r="AE64" s="1" t="s">
        <v>15</v>
      </c>
      <c r="AU64" s="134"/>
      <c r="AV64" s="134"/>
      <c r="AW64" s="1" t="s">
        <v>15</v>
      </c>
      <c r="AX64" s="1" t="s">
        <v>15</v>
      </c>
      <c r="AY64" s="2">
        <v>1</v>
      </c>
      <c r="AZ64" s="2">
        <v>2</v>
      </c>
      <c r="BA64" s="2">
        <v>3</v>
      </c>
      <c r="BB64" s="2">
        <v>4</v>
      </c>
      <c r="BC64" s="2">
        <v>5</v>
      </c>
      <c r="BD64" s="2">
        <v>6</v>
      </c>
      <c r="BE64" s="2">
        <v>7</v>
      </c>
      <c r="BF64" s="2">
        <v>8</v>
      </c>
      <c r="BG64" s="2">
        <v>9</v>
      </c>
      <c r="BH64" s="2">
        <v>10</v>
      </c>
      <c r="BI64" s="2">
        <v>11</v>
      </c>
      <c r="BJ64" s="2">
        <v>12</v>
      </c>
      <c r="BK64" s="2">
        <v>13</v>
      </c>
      <c r="BL64" s="2">
        <v>14</v>
      </c>
      <c r="BM64" s="2">
        <v>15</v>
      </c>
      <c r="BN64" s="2">
        <v>16</v>
      </c>
      <c r="BO64" s="2">
        <v>17</v>
      </c>
      <c r="BP64" s="2">
        <v>18</v>
      </c>
      <c r="BQ64" s="2">
        <v>19</v>
      </c>
      <c r="BR64" s="2">
        <v>20</v>
      </c>
      <c r="BS64" s="2">
        <v>21</v>
      </c>
      <c r="BT64" s="2">
        <v>22</v>
      </c>
      <c r="BU64" s="2">
        <v>23</v>
      </c>
      <c r="BV64" s="2">
        <v>24</v>
      </c>
      <c r="BW64" s="2">
        <v>25</v>
      </c>
      <c r="BX64" s="2">
        <v>26</v>
      </c>
      <c r="BY64" s="2">
        <v>27</v>
      </c>
      <c r="BZ64" s="2">
        <v>28</v>
      </c>
    </row>
    <row r="65">
      <c r="C65" s="3" t="s">
        <v>51</v>
      </c>
      <c r="D65" s="1">
        <f ca="1">D$17+D$19+D$21+D$23+D$25+D$27+D$29+D$31+D$33+D$35+D$37+D$39+D$41+D$43+D$45+D$47+D$49+D$51+D$53+D$55+D$57+D$59+D$61+D$63</f>
        <v>14240.000000005239</v>
      </c>
      <c r="E65" s="1">
        <f ca="1">E$17+E$19+E$21+E$23+E$25+E$27+E$29+E$31+E$33+E$35+E$37+E$39+E$41+E$43+E$45+E$47+E$49+E$51+E$53+E$55+E$57+E$59+E$61+E$63</f>
        <v>2519.9999999967986</v>
      </c>
      <c r="G65" s="3" t="s">
        <v>51</v>
      </c>
      <c r="H65" s="1">
        <f ca="1">H$17+H$19+H$21+H$23+H$25+H$27+H$29+H$31+H$33+H$35+H$37+H$39+H$41+H$43+H$45+H$47+H$49+H$51+H$53+H$55+H$57+H$59+H$61+H$63</f>
        <v>29360.000000015134</v>
      </c>
      <c r="I65" s="1">
        <f ca="1">I$17+I$19+I$21+I$23+I$25+I$27+I$29+I$31+I$33+I$35+I$37+I$39+I$41+I$43+I$45+I$47+I$49+I$51+I$53+I$55+I$57+I$59+I$61+I$63</f>
        <v>3360.0000000005821</v>
      </c>
      <c r="K65" s="3" t="s">
        <v>51</v>
      </c>
      <c r="L65" s="1">
        <f ca="1">L$17+L$19+L$21+L$23+L$25+L$27+L$29+L$31+L$33+L$35+L$37+L$39+L$41+L$43+L$45+L$47+L$49+L$51+L$53+L$55+L$57+L$59+L$61+L$63</f>
        <v>20199.99999999709</v>
      </c>
      <c r="M65" s="1">
        <f ca="1">M$17+M$19+M$21+M$23+M$25+M$27+M$29+M$31+M$33+M$35+M$37+M$39+M$41+M$43+M$45+M$47+M$49+M$51+M$53+M$55+M$57+M$59+M$61+M$63</f>
        <v>2560.0000000013097</v>
      </c>
      <c r="O65" s="3" t="s">
        <v>51</v>
      </c>
      <c r="P65" s="1">
        <f ca="1">P$17+P$19+P$21+P$23+P$25+P$27+P$29+P$31+P$33+P$35+P$37+P$39+P$41+P$43+P$45+P$47+P$49+P$51+P$53+P$55+P$57+P$59+P$61+P$63</f>
        <v>20480.000000003201</v>
      </c>
      <c r="Q65" s="1">
        <f ca="1">Q$17+Q$19+Q$21+Q$23+Q$25+Q$27+Q$29+Q$31+Q$33+Q$35+Q$37+Q$39+Q$41+Q$43+Q$45+Q$47+Q$49+Q$51+Q$53+Q$55+Q$57+Q$59+Q$61+Q$63</f>
        <v>1079.9999999999272</v>
      </c>
      <c r="S65" s="3" t="s">
        <v>51</v>
      </c>
      <c r="T65" s="1">
        <f ca="1">T$17+T$19+T$21+T$23+T$25+T$27+T$29+T$31+T$33+T$35+T$37+T$39+T$41+T$43+T$45+T$47+T$49+T$51+T$53+T$55+T$57+T$59+T$61+T$63</f>
        <v>36959.999999999127</v>
      </c>
      <c r="U65" s="1">
        <f ca="1">U$17+U$19+U$21+U$23+U$25+U$27+U$29+U$31+U$33+U$35+U$37+U$39+U$41+U$43+U$45+U$47+U$49+U$51+U$53+U$55+U$57+U$59+U$61+U$63</f>
        <v>12959.999999999127</v>
      </c>
      <c r="W65" s="3" t="s">
        <v>51</v>
      </c>
      <c r="X65" s="1">
        <f ca="1">X$17+X$19+X$21+X$23+X$25+X$27+X$29+X$31+X$33+X$35+X$37+X$39+X$41+X$43+X$45+X$47+X$49+X$51+X$53+X$55+X$57+X$59+X$61+X$63</f>
        <v>2880.0000000010186</v>
      </c>
      <c r="Y65" s="1">
        <f ca="1">Y$17+Y$19+Y$21+Y$23+Y$25+Y$27+Y$29+Y$31+Y$33+Y$35+Y$37+Y$39+Y$41+Y$43+Y$45+Y$47+Y$49+Y$51+Y$53+Y$55+Y$57+Y$59+Y$61+Y$63</f>
        <v>919.99999999916326</v>
      </c>
      <c r="Z65" s="1" t="s">
        <v>15</v>
      </c>
      <c r="AB65" s="3" t="s">
        <v>51</v>
      </c>
      <c r="AC65" s="1">
        <f ca="1">AC$17+AC$19+AC$21+AC$23+AC$25+AC$27+AC$29+AC$31+AC$33+AC$35+AC$37+AC$39+AC$41+AC$43+AC$45+AC$47+AC$49+AC$51+AC$53+AC$55+AC$57+AC$59+AC$61+AC$63</f>
        <v>33680.000000000291</v>
      </c>
      <c r="AD65" s="1">
        <f ca="1">AD$17+AD$19+AD$21+AD$23+AD$25+AD$27+AD$29+AD$31+AD$33+AD$35+AD$37+AD$39+AD$41+AD$43+AD$45+AD$47+AD$49+AD$51+AD$53+AD$55+AD$57+AD$59+AD$61+AD$63</f>
        <v>3440.0000000005093</v>
      </c>
      <c r="AF65" s="3" t="s">
        <v>51</v>
      </c>
      <c r="AG65" s="1">
        <f ca="1">AG$17+AG$19+AG$21+AG$23+AG$25+AG$27+AG$29+AG$31+AG$33+AG$35+AG$37+AG$39+AG$41+AG$43+AG$45+AG$47+AG$49+AG$51+AG$53+AG$55+AG$57+AG$59+AG$61+AG$63</f>
        <v>33660.000000003492</v>
      </c>
      <c r="AH65" s="1">
        <f ca="1">AH$17+AH$19+AH$21+AH$23+AH$25+AH$27+AH$29+AH$31+AH$33+AH$35+AH$37+AH$39+AH$41+AH$43+AH$45+AH$47+AH$49+AH$51+AH$53+AH$55+AH$57+AH$59+AH$61+AH$63</f>
        <v>9660.0000000034925</v>
      </c>
      <c r="AJ65" s="3" t="s">
        <v>51</v>
      </c>
      <c r="AK65" s="1">
        <f ca="1">AK$17+AK$19+AK$21+AK$23+AK$25+AK$27+AK$29+AK$31+AK$33+AK$35+AK$37+AK$39+AK$41+AK$43+AK$45+AK$47+AK$49+AK$51+AK$53+AK$55+AK$57+AK$59+AK$61+AK$63</f>
        <v>24719.999999999345</v>
      </c>
      <c r="AL65" s="1">
        <f ca="1">AL$17+AL$19+AL$21+AL$23+AL$25+AL$27+AL$29+AL$31+AL$33+AL$35+AL$37+AL$39+AL$41+AL$43+AL$45+AL$47+AL$49+AL$51+AL$53+AL$55+AL$57+AL$59+AL$61+AL$63</f>
        <v>2879.9999999996544</v>
      </c>
      <c r="AN65" s="3" t="s">
        <v>51</v>
      </c>
      <c r="AO65" s="1">
        <f ca="1">AO$17+AO$19+AO$21+AO$23+AO$25+AO$27+AO$29+AO$31+AO$33+AO$35+AO$37+AO$39+AO$41+AO$43+AO$45+AO$47+AO$49+AO$51+AO$53+AO$55+AO$57+AO$59+AO$61+AO$63</f>
        <v>23680.000000007567</v>
      </c>
      <c r="AP65" s="1">
        <f ca="1">AP$17+AP$19+AP$21+AP$23+AP$25+AP$27+AP$29+AP$31+AP$33+AP$35+AP$37+AP$39+AP$41+AP$43+AP$45+AP$47+AP$49+AP$51+AP$53+AP$55+AP$57+AP$59+AP$61+AP$63</f>
        <v>3880.0000000046566</v>
      </c>
      <c r="AR65" s="3" t="s">
        <v>51</v>
      </c>
      <c r="AS65" s="1">
        <f ca="1">AS$17+AS$19+AS$21+AS$23+AS$25+AS$27+AS$29+AS$31+AS$33+AS$35+AS$37+AS$39+AS$41+AS$43+AS$45+AS$47+AS$49+AS$51+AS$53+AS$55+AS$57+AS$59+AS$61+AS$63</f>
        <v>27419.999999998254</v>
      </c>
      <c r="AT65" s="1">
        <f ca="1">AT$17+AT$19+AT$21+AT$23+AT$25+AT$27+AT$29+AT$31+AT$33+AT$35+AT$37+AT$39+AT$41+AT$43+AT$45+AT$47+AT$49+AT$51+AT$53+AT$55+AT$57+AT$59+AT$61+AT$63</f>
        <v>4500</v>
      </c>
      <c r="AV65" s="3" t="s">
        <v>51</v>
      </c>
      <c r="AW65" s="1">
        <f ca="1">AW$17+AW$19+AW$21+AW$23+AW$25+AW$27+AW$29+AW$31+AW$33+AW$35+AW$37+AW$39+AW$41+AW$43+AW$45+AW$47+AW$49+AW$51+AW$53+AW$55+AW$57+AW$59+AW$61+AW$63</f>
        <v>1757.9999999999018</v>
      </c>
      <c r="AX65" s="1">
        <f ca="1">AX$17+AX$19+AX$21+AX$23+AX$25+AX$27+AX$29+AX$31+AX$33+AX$35+AX$37+AX$39+AX$41+AX$43+AX$45+AX$47+AX$49+AX$51+AX$53+AX$55+AX$57+AX$59+AX$61+AX$63</f>
        <v>198.00000000009277</v>
      </c>
      <c r="AY65" s="135" t="s">
        <v>15</v>
      </c>
      <c r="AZ65" s="135"/>
      <c r="BA65" s="3" t="s">
        <v>51</v>
      </c>
      <c r="BB65" s="1">
        <f ca="1">BB$17+BB$19+BB$21+BB$23+BB$25+BB$27+BB$29+BB$31+BB$33+BB$35+BB$37+BB$39+BB$41+BB$43+BB$45+BB$47+BB$49+BB$51+BB$53+BB$55+BB$57+BB$59+BB$61+BB$63</f>
        <v>3089.9999999997817</v>
      </c>
      <c r="BC65" s="1">
        <f ca="1">BC$17+BC$19+BC$21+BC$23+BC$25+BC$27+BC$29+BC$31+BC$33+BC$35+BC$37+BC$39+BC$41+BC$43+BC$45+BC$47+BC$49+BC$51+BC$53+BC$55+BC$57+BC$59+BC$61+BC$63</f>
        <v>0</v>
      </c>
      <c r="BE65" s="3" t="s">
        <v>51</v>
      </c>
      <c r="BF65" s="1">
        <f ca="1">BF$17+BF$19+BF$21+BF$23+BF$25+BF$27+BF$29+BF$31+BF$33+BF$35+BF$37+BF$39+BF$41+BF$43+BF$45+BF$47+BF$49+BF$51+BF$53+BF$55+BF$57+BF$59+BF$61+BF$63</f>
        <v>1182.0000000001528</v>
      </c>
      <c r="BG65" s="1">
        <f ca="1">BG$17+BG$19+BG$21+BG$23+BG$25+BG$27+BG$29+BG$31+BG$33+BG$35+BG$37+BG$39+BG$41+BG$43+BG$45+BG$47+BG$49+BG$51+BG$53+BG$55+BG$57+BG$59+BG$61+BG$63</f>
        <v>684.00000000019645</v>
      </c>
      <c r="BH65" s="135"/>
      <c r="BI65" s="3" t="s">
        <v>51</v>
      </c>
      <c r="BJ65" s="1">
        <f ca="1">BJ$17+BJ$19+BJ$21+BJ$23+BJ$25+BJ$27+BJ$29+BJ$31+BJ$33+BJ$35+BJ$37+BJ$39+BJ$41+BJ$43+BJ$45+BJ$47+BJ$49+BJ$51+BJ$53+BJ$55+BJ$57+BJ$59+BJ$61+BJ$63</f>
        <v>0</v>
      </c>
      <c r="BK65" s="1">
        <f ca="1">BK$17+BK$19+BK$21+BK$23+BK$25+BK$27+BK$29+BK$31+BK$33+BK$35+BK$37+BK$39+BK$41+BK$43+BK$45+BK$47+BK$49+BK$51+BK$53+BK$55+BK$57+BK$59+BK$61+BK$63</f>
        <v>0</v>
      </c>
      <c r="BL65" s="135"/>
      <c r="BM65" s="3" t="s">
        <v>51</v>
      </c>
      <c r="BN65" s="1">
        <f ca="1">BN$17+BN$19+BN$21+BN$23+BN$25+BN$27+BN$29+BN$31+BN$33+BN$35+BN$37+BN$39+BN$41+BN$43+BN$45+BN$47+BN$49+BN$51+BN$53+BN$55+BN$57+BN$59+BN$61+BN$63</f>
        <v>198.00000000009277</v>
      </c>
      <c r="BO65" s="1">
        <f ca="1">BO$17+BO$19+BO$21+BO$23+BO$25+BO$27+BO$29+BO$31+BO$33+BO$35+BO$37+BO$39+BO$41+BO$43+BO$45+BO$47+BO$49+BO$51+BO$53+BO$55+BO$57+BO$59+BO$61+BO$63</f>
        <v>198.00000000009277</v>
      </c>
      <c r="BP65" s="135"/>
      <c r="BQ65" s="3" t="s">
        <v>51</v>
      </c>
      <c r="BR65" s="1">
        <f ca="1">BR$17+BR$19+BR$21+BR$23+BR$25+BR$27+BR$29+BR$31+BR$33+BR$35+BR$37+BR$39+BR$41+BR$43+BR$45+BR$47+BR$49+BR$51+BR$53+BR$55+BR$57+BR$59+BR$61+BR$63</f>
        <v>40.000000000873115</v>
      </c>
      <c r="BS65" s="1">
        <f ca="1">BS$17+BS$19+BS$21+BS$23+BS$25+BS$27+BS$29+BS$31+BS$33+BS$35+BS$37+BS$39+BS$41+BS$43+BS$45+BS$47+BS$49+BS$51+BS$53+BS$55+BS$57+BS$59+BS$61+BS$63</f>
        <v>0</v>
      </c>
      <c r="BU65" s="3" t="s">
        <v>51</v>
      </c>
      <c r="BV65" s="136">
        <f ca="1">BV17+BV19+BV21+BV23+BV25+BV27+BV29+BV31+BV33+BV35+BV37+BV39+BV41+BV43+BV45+BV47+BV49+BV51+BV53+BV55+BV57+BV59+BV61+BV63</f>
        <v>0</v>
      </c>
      <c r="BW65" s="136">
        <f ca="1">BW17+BW19+BW21+BW23+BW25+BW27+BW29+BW31+BW33+BW35+BW37+BW39+BW41+BW43+BW45+BW47+BW49+BW51+BW53+BW55+BW57+BW59+BW61+BW63</f>
        <v>0</v>
      </c>
      <c r="BY65" s="1">
        <f ca="1">BY$17+BY$19+BY$21+BY$23+BY$25+BY$27+BY$29+BY$31+BY$33+BY$35+BY$37+BY$39+BY$41+BY$43+BY$45+BY$47+BY$49+BY$51+BY$53+BY$55+BY$57+BY$59+BY$61+BY$63</f>
        <v>273548.00000003056</v>
      </c>
      <c r="BZ65" s="1">
        <f ca="1">BZ$17+BZ$19+BZ$21+BZ$23+BZ$25+BZ$27+BZ$29+BZ$31+BZ$33+BZ$35+BZ$37+BZ$39+BZ$41+BZ$43+BZ$45+BZ$47+BZ$49+BZ$51+BZ$53+BZ$55+BZ$57+BZ$59+BZ$61+BZ$63</f>
        <v>48840.000000005602</v>
      </c>
    </row>
    <row r="66" s="137" customFormat="1" ht="15" customHeight="1">
      <c r="D66" s="138" t="s">
        <v>52</v>
      </c>
      <c r="E66" s="139" t="s">
        <v>53</v>
      </c>
      <c r="F66" s="137"/>
      <c r="G66" s="137"/>
      <c r="H66" s="138" t="s">
        <v>52</v>
      </c>
      <c r="I66" s="139" t="s">
        <v>53</v>
      </c>
      <c r="J66" s="137"/>
      <c r="K66" s="137"/>
      <c r="L66" s="138" t="s">
        <v>52</v>
      </c>
      <c r="M66" s="139" t="s">
        <v>53</v>
      </c>
      <c r="N66" s="137"/>
      <c r="O66" s="137"/>
      <c r="P66" s="138" t="s">
        <v>52</v>
      </c>
      <c r="Q66" s="139" t="s">
        <v>53</v>
      </c>
      <c r="R66" s="137"/>
      <c r="S66" s="137"/>
      <c r="T66" s="138" t="s">
        <v>52</v>
      </c>
      <c r="U66" s="139" t="s">
        <v>53</v>
      </c>
      <c r="V66" s="137"/>
      <c r="W66" s="137"/>
      <c r="X66" s="138" t="s">
        <v>52</v>
      </c>
      <c r="Y66" s="139" t="s">
        <v>53</v>
      </c>
      <c r="Z66" s="137"/>
      <c r="AA66" s="137"/>
      <c r="AB66" s="137"/>
      <c r="AC66" s="138" t="s">
        <v>52</v>
      </c>
      <c r="AD66" s="139" t="s">
        <v>53</v>
      </c>
      <c r="AE66" s="137"/>
      <c r="AF66" s="137"/>
      <c r="AG66" s="138" t="s">
        <v>52</v>
      </c>
      <c r="AH66" s="139" t="s">
        <v>53</v>
      </c>
      <c r="AI66" s="137"/>
      <c r="AJ66" s="137"/>
      <c r="AK66" s="138" t="s">
        <v>52</v>
      </c>
      <c r="AL66" s="139" t="s">
        <v>53</v>
      </c>
      <c r="AM66" s="137"/>
      <c r="AN66" s="137"/>
      <c r="AO66" s="138" t="s">
        <v>52</v>
      </c>
      <c r="AP66" s="139" t="s">
        <v>53</v>
      </c>
      <c r="AQ66" s="137"/>
      <c r="AR66" s="137"/>
      <c r="AS66" s="138" t="s">
        <v>52</v>
      </c>
      <c r="AT66" s="139" t="s">
        <v>53</v>
      </c>
      <c r="AU66" s="137"/>
      <c r="AV66" s="137"/>
      <c r="AW66" s="138" t="s">
        <v>52</v>
      </c>
      <c r="AX66" s="139" t="s">
        <v>53</v>
      </c>
      <c r="AY66" s="137" t="s">
        <v>15</v>
      </c>
      <c r="AZ66" s="137"/>
      <c r="BA66" s="137"/>
      <c r="BB66" s="138" t="s">
        <v>52</v>
      </c>
      <c r="BC66" s="139" t="s">
        <v>53</v>
      </c>
      <c r="BD66" s="137"/>
      <c r="BE66" s="137"/>
      <c r="BF66" s="138" t="s">
        <v>52</v>
      </c>
      <c r="BG66" s="139" t="s">
        <v>53</v>
      </c>
      <c r="BJ66" s="138" t="s">
        <v>52</v>
      </c>
      <c r="BK66" s="139" t="s">
        <v>53</v>
      </c>
      <c r="BN66" s="138" t="s">
        <v>52</v>
      </c>
      <c r="BO66" s="139" t="s">
        <v>53</v>
      </c>
      <c r="BR66" s="138" t="s">
        <v>52</v>
      </c>
      <c r="BS66" s="139" t="s">
        <v>53</v>
      </c>
      <c r="BT66" s="137"/>
      <c r="BU66" s="137"/>
      <c r="BV66" s="137" t="s">
        <v>52</v>
      </c>
      <c r="BW66" s="137" t="s">
        <v>53</v>
      </c>
      <c r="BY66" s="138" t="s">
        <v>52</v>
      </c>
      <c r="BZ66" s="139" t="s">
        <v>53</v>
      </c>
      <c r="CA66" s="1"/>
      <c r="CB66" s="1"/>
      <c r="CC66" s="1"/>
      <c r="CD66" s="1"/>
      <c r="CE66" s="1"/>
      <c r="CF66" s="1"/>
      <c r="CG66" s="1"/>
      <c r="CH66" s="1"/>
    </row>
    <row r="67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</row>
    <row r="68"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N68" s="140" t="s">
        <v>56</v>
      </c>
      <c r="Q68" s="4"/>
      <c r="R68" s="4"/>
      <c r="S68" s="4"/>
      <c r="T68" s="1"/>
      <c r="U68" s="1" t="s">
        <v>57</v>
      </c>
      <c r="AA68" s="3" t="s">
        <v>54</v>
      </c>
      <c r="AB68" s="3"/>
      <c r="AC68" s="3"/>
      <c r="AD68" s="3"/>
      <c r="AE68" s="4"/>
      <c r="AF68" s="4"/>
      <c r="AG68" s="1"/>
      <c r="AH68" s="1" t="s">
        <v>55</v>
      </c>
      <c r="AI68" s="1"/>
      <c r="AM68" s="140" t="s">
        <v>56</v>
      </c>
      <c r="AP68" s="4"/>
      <c r="AQ68" s="4"/>
      <c r="AR68" s="4"/>
      <c r="AS68" s="1"/>
      <c r="AT68" s="1" t="s">
        <v>57</v>
      </c>
      <c r="AZ68" s="141" t="s">
        <v>54</v>
      </c>
      <c r="BA68" s="3"/>
      <c r="BB68" s="4"/>
      <c r="BC68" s="4"/>
      <c r="BD68" s="1"/>
      <c r="BE68" s="1" t="s">
        <v>55</v>
      </c>
      <c r="BF68" s="1"/>
      <c r="BH68" s="141" t="s">
        <v>56</v>
      </c>
      <c r="BI68" s="1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1" t="s">
        <v>57</v>
      </c>
    </row>
    <row r="69">
      <c r="F69" s="1" t="s">
        <v>58</v>
      </c>
      <c r="R69" s="1" t="s">
        <v>59</v>
      </c>
      <c r="AE69" s="1" t="s">
        <v>58</v>
      </c>
      <c r="AQ69" s="1" t="s">
        <v>59</v>
      </c>
      <c r="BB69" s="1" t="s">
        <v>58</v>
      </c>
      <c r="BJ69" s="1" t="s">
        <v>59</v>
      </c>
    </row>
    <row r="74">
      <c r="C74" s="134">
        <f ca="1">ROUND(B15,2)</f>
        <v>13158.24</v>
      </c>
    </row>
    <row r="75" ht="13.5">
      <c r="L75" s="142"/>
      <c r="X75" s="142" t="s">
        <v>60</v>
      </c>
      <c r="AK75" s="142"/>
      <c r="AW75" s="142" t="s">
        <v>61</v>
      </c>
      <c r="BJ75" s="142" t="s">
        <v>62</v>
      </c>
    </row>
    <row r="80" ht="11.25" customHeight="1"/>
    <row r="81" ht="11.25" customHeight="1"/>
    <row r="82" ht="11.25" customHeight="1"/>
    <row r="83" ht="11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</row>
    <row r="84" ht="19.5" customHeight="1">
      <c r="A84" s="14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8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</row>
    <row r="86" ht="18.75">
      <c r="A86" s="3"/>
      <c r="B86" s="3"/>
      <c r="C86" s="3"/>
      <c r="D86" s="3"/>
      <c r="E86" s="3"/>
      <c r="F86" s="1"/>
      <c r="G86" s="144"/>
      <c r="H86" s="144"/>
      <c r="I86" s="3"/>
      <c r="J86" s="1"/>
      <c r="K86" s="8"/>
      <c r="L86" s="9"/>
      <c r="M86" s="10"/>
      <c r="N86" s="10"/>
      <c r="O86" s="1"/>
      <c r="P86" s="1"/>
      <c r="Q86" s="1"/>
      <c r="R86" s="3"/>
      <c r="S86" s="145"/>
      <c r="T86" s="1"/>
      <c r="U86" s="1"/>
      <c r="V86" s="1"/>
      <c r="W86" s="1"/>
      <c r="X86" s="1"/>
      <c r="Y86" s="1"/>
      <c r="Z86" s="3"/>
      <c r="AA86" s="3"/>
      <c r="AB86" s="3"/>
      <c r="AC86" s="3"/>
      <c r="AD86" s="3"/>
      <c r="AE86" s="1"/>
      <c r="AF86" s="146"/>
      <c r="AG86" s="1"/>
      <c r="AH86" s="3"/>
      <c r="AI86" s="1"/>
      <c r="AJ86" s="8"/>
      <c r="AK86" s="9"/>
      <c r="AL86" s="10"/>
      <c r="AM86" s="10"/>
      <c r="AN86" s="1"/>
      <c r="AO86" s="1"/>
      <c r="AP86" s="1"/>
      <c r="AQ86" s="3"/>
      <c r="AR86" s="145"/>
      <c r="AS86" s="1"/>
      <c r="AT86" s="1"/>
      <c r="AU86" s="1"/>
      <c r="AV86" s="1"/>
      <c r="AW86" s="1"/>
      <c r="AX86" s="1"/>
      <c r="AY86" s="3"/>
      <c r="AZ86" s="3"/>
      <c r="BA86" s="3"/>
      <c r="BB86" s="3"/>
      <c r="BC86" s="144"/>
      <c r="BD86" s="144"/>
      <c r="BE86" s="3"/>
      <c r="BF86" s="1"/>
      <c r="BG86" s="1"/>
      <c r="BH86" s="9"/>
      <c r="BI86" s="10"/>
      <c r="BJ86" s="10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</row>
    <row r="87">
      <c r="A87" s="1"/>
      <c r="B87" s="1"/>
      <c r="C87" s="1"/>
      <c r="D87" s="1"/>
      <c r="E87" s="1"/>
      <c r="F87" s="19"/>
      <c r="G87" s="19"/>
      <c r="H87" s="19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8"/>
      <c r="V87" s="1"/>
      <c r="W87" s="1"/>
      <c r="X87" s="1"/>
      <c r="Y87" s="1"/>
      <c r="Z87" s="1"/>
      <c r="AA87" s="1"/>
      <c r="AB87" s="1"/>
      <c r="AC87" s="1"/>
      <c r="AD87" s="1"/>
      <c r="AE87" s="19"/>
      <c r="AF87" s="19"/>
      <c r="AG87" s="19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8"/>
      <c r="AU87" s="1"/>
      <c r="AV87" s="1"/>
      <c r="AW87" s="1"/>
      <c r="AX87" s="1"/>
      <c r="AY87" s="1"/>
      <c r="AZ87" s="1"/>
      <c r="BA87" s="1"/>
      <c r="BB87" s="19"/>
      <c r="BC87" s="19"/>
      <c r="BD87" s="19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</row>
    <row r="88" ht="19.5">
      <c r="A88" s="1"/>
      <c r="B88" s="1"/>
      <c r="C88" s="147"/>
      <c r="D88" s="1"/>
      <c r="E88" s="1"/>
      <c r="F88" s="1"/>
      <c r="G88" s="1"/>
      <c r="H88" s="1"/>
      <c r="I88" s="1"/>
      <c r="J88" s="1"/>
      <c r="K88" s="3"/>
      <c r="L88" s="1"/>
      <c r="M88" s="1"/>
      <c r="N88" s="1"/>
      <c r="O88" s="146"/>
      <c r="P88" s="1"/>
      <c r="Q88" s="3"/>
      <c r="R88" s="1"/>
      <c r="S88" s="1"/>
      <c r="T88" s="1"/>
      <c r="U88" s="1"/>
      <c r="V88" s="1"/>
      <c r="W88" s="1"/>
      <c r="X88" s="1"/>
      <c r="Y88" s="1"/>
      <c r="Z88" s="1"/>
      <c r="AA88" s="1"/>
      <c r="AB88" s="147"/>
      <c r="AC88" s="1"/>
      <c r="AD88" s="1"/>
      <c r="AE88" s="1"/>
      <c r="AF88" s="1"/>
      <c r="AG88" s="1"/>
      <c r="AH88" s="1"/>
      <c r="AI88" s="1"/>
      <c r="AJ88" s="3"/>
      <c r="AK88" s="1"/>
      <c r="AL88" s="1"/>
      <c r="AM88" s="1"/>
      <c r="AN88" s="146"/>
      <c r="AO88" s="1"/>
      <c r="AP88" s="3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47"/>
      <c r="BB88" s="1"/>
      <c r="BC88" s="1"/>
      <c r="BD88" s="1"/>
      <c r="BE88" s="3"/>
      <c r="BF88" s="1"/>
      <c r="BG88" s="1"/>
      <c r="BH88" s="1"/>
      <c r="BI88" s="146"/>
      <c r="BJ88" s="3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</row>
    <row r="89">
      <c r="A89" s="1"/>
      <c r="B89" s="18"/>
      <c r="C89" s="1"/>
      <c r="D89" s="1"/>
      <c r="E89" s="1"/>
      <c r="F89" s="1"/>
      <c r="G89" s="1"/>
      <c r="H89" s="1"/>
      <c r="I89" s="1"/>
      <c r="J89" s="1"/>
      <c r="K89" s="3"/>
      <c r="L89" s="3"/>
      <c r="M89" s="1"/>
      <c r="N89" s="1"/>
      <c r="O89" s="3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8"/>
      <c r="AB89" s="1"/>
      <c r="AC89" s="1"/>
      <c r="AD89" s="1"/>
      <c r="AE89" s="1"/>
      <c r="AF89" s="1"/>
      <c r="AG89" s="1"/>
      <c r="AH89" s="1"/>
      <c r="AI89" s="1"/>
      <c r="AJ89" s="3"/>
      <c r="AK89" s="3"/>
      <c r="AL89" s="1"/>
      <c r="AM89" s="1"/>
      <c r="AN89" s="3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8"/>
      <c r="BA89" s="1"/>
      <c r="BB89" s="1"/>
      <c r="BC89" s="1"/>
      <c r="BD89" s="1"/>
      <c r="BE89" s="3"/>
      <c r="BF89" s="3"/>
      <c r="BG89" s="1"/>
      <c r="BH89" s="1"/>
      <c r="BI89" s="3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</row>
    <row r="90" ht="15" customHeight="1">
      <c r="A90" s="148"/>
      <c r="B90" s="1"/>
      <c r="C90" s="1"/>
      <c r="D90" s="3"/>
      <c r="E90" s="1"/>
      <c r="F90" s="1"/>
      <c r="G90" s="1"/>
      <c r="H90" s="3"/>
      <c r="I90" s="1"/>
      <c r="J90" s="1"/>
      <c r="K90" s="1"/>
      <c r="L90" s="3"/>
      <c r="M90" s="1"/>
      <c r="N90" s="1"/>
      <c r="O90" s="1"/>
      <c r="P90" s="3"/>
      <c r="Q90" s="1"/>
      <c r="R90" s="1"/>
      <c r="S90" s="1"/>
      <c r="T90" s="3"/>
      <c r="U90" s="1"/>
      <c r="V90" s="1"/>
      <c r="W90" s="1"/>
      <c r="X90" s="3"/>
      <c r="Y90" s="1"/>
      <c r="Z90" s="148"/>
      <c r="AA90" s="1"/>
      <c r="AB90" s="1"/>
      <c r="AC90" s="3"/>
      <c r="AD90" s="1"/>
      <c r="AE90" s="1"/>
      <c r="AF90" s="1"/>
      <c r="AG90" s="3"/>
      <c r="AH90" s="1"/>
      <c r="AI90" s="1"/>
      <c r="AJ90" s="1"/>
      <c r="AK90" s="3"/>
      <c r="AL90" s="1"/>
      <c r="AM90" s="1"/>
      <c r="AN90" s="1"/>
      <c r="AO90" s="3"/>
      <c r="AP90" s="1"/>
      <c r="AQ90" s="1"/>
      <c r="AR90" s="1"/>
      <c r="AS90" s="3"/>
      <c r="AT90" s="1"/>
      <c r="AU90" s="1"/>
      <c r="AV90" s="1"/>
      <c r="AW90" s="3"/>
      <c r="AX90" s="1"/>
      <c r="AY90" s="148"/>
      <c r="AZ90" s="1"/>
      <c r="BA90" s="1"/>
      <c r="BB90" s="3"/>
      <c r="BC90" s="1"/>
      <c r="BD90" s="1"/>
      <c r="BE90" s="1"/>
      <c r="BF90" s="3"/>
      <c r="BG90" s="1"/>
      <c r="BH90" s="148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</row>
    <row r="91">
      <c r="A91" s="148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48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48"/>
      <c r="AZ91" s="1"/>
      <c r="BA91" s="1"/>
      <c r="BB91" s="1"/>
      <c r="BC91" s="1"/>
      <c r="BD91" s="1"/>
      <c r="BE91" s="1"/>
      <c r="BF91" s="1"/>
      <c r="BG91" s="1"/>
      <c r="BH91" s="148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</row>
    <row r="92">
      <c r="A92" s="14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48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48"/>
      <c r="AZ92" s="1"/>
      <c r="BA92" s="1"/>
      <c r="BB92" s="1"/>
      <c r="BC92" s="1"/>
      <c r="BD92" s="1"/>
      <c r="BE92" s="1"/>
      <c r="BF92" s="1"/>
      <c r="BG92" s="1"/>
      <c r="BH92" s="148"/>
      <c r="BI92" s="137"/>
      <c r="BJ92" s="137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</row>
    <row r="93">
      <c r="A93" s="14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48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48"/>
      <c r="AZ93" s="1"/>
      <c r="BA93" s="1"/>
      <c r="BB93" s="1"/>
      <c r="BC93" s="1"/>
      <c r="BD93" s="1"/>
      <c r="BE93" s="1"/>
      <c r="BF93" s="1"/>
      <c r="BG93" s="1"/>
      <c r="BH93" s="148"/>
      <c r="BI93" s="137"/>
      <c r="BJ93" s="137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</row>
    <row r="94">
      <c r="A94" s="148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48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48"/>
      <c r="AZ94" s="1"/>
      <c r="BA94" s="1"/>
      <c r="BB94" s="1"/>
      <c r="BC94" s="1"/>
      <c r="BD94" s="1"/>
      <c r="BE94" s="1"/>
      <c r="BF94" s="1"/>
      <c r="BG94" s="1"/>
      <c r="BH94" s="148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</row>
    <row r="95">
      <c r="A95" s="148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48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48"/>
      <c r="AZ95" s="1"/>
      <c r="BA95" s="1"/>
      <c r="BB95" s="1"/>
      <c r="BC95" s="1"/>
      <c r="BD95" s="1"/>
      <c r="BE95" s="1"/>
      <c r="BF95" s="1"/>
      <c r="BG95" s="1"/>
      <c r="BH95" s="148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</row>
    <row r="96">
      <c r="A96" s="148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48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48"/>
      <c r="AZ96" s="1"/>
      <c r="BA96" s="1"/>
      <c r="BB96" s="1"/>
      <c r="BC96" s="1"/>
      <c r="BD96" s="1"/>
      <c r="BE96" s="1"/>
      <c r="BF96" s="1"/>
      <c r="BG96" s="1"/>
      <c r="BH96" s="148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</row>
    <row r="97">
      <c r="A97" s="148"/>
      <c r="B97" s="137"/>
      <c r="C97" s="137"/>
      <c r="D97" s="137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37"/>
      <c r="Z97" s="148"/>
      <c r="AA97" s="137"/>
      <c r="AB97" s="137"/>
      <c r="AC97" s="137"/>
      <c r="AD97" s="137"/>
      <c r="AE97" s="137"/>
      <c r="AF97" s="137"/>
      <c r="AG97" s="137"/>
      <c r="AH97" s="137"/>
      <c r="AI97" s="137"/>
      <c r="AJ97" s="137"/>
      <c r="AK97" s="137"/>
      <c r="AL97" s="137"/>
      <c r="AM97" s="137"/>
      <c r="AN97" s="137"/>
      <c r="AO97" s="137"/>
      <c r="AP97" s="137"/>
      <c r="AQ97" s="137"/>
      <c r="AR97" s="137"/>
      <c r="AS97" s="137"/>
      <c r="AT97" s="137"/>
      <c r="AU97" s="137"/>
      <c r="AV97" s="137"/>
      <c r="AW97" s="137"/>
      <c r="AX97" s="137"/>
      <c r="AY97" s="148"/>
      <c r="AZ97" s="137"/>
      <c r="BA97" s="137"/>
      <c r="BB97" s="137"/>
      <c r="BC97" s="137"/>
      <c r="BD97" s="137"/>
      <c r="BE97" s="137"/>
      <c r="BF97" s="137"/>
      <c r="BG97" s="137"/>
      <c r="BH97" s="148"/>
      <c r="BI97" s="137"/>
      <c r="BJ97" s="137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</row>
    <row r="98">
      <c r="A98" s="148"/>
      <c r="B98" s="137"/>
      <c r="C98" s="137"/>
      <c r="D98" s="137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37"/>
      <c r="Z98" s="148"/>
      <c r="AA98" s="137"/>
      <c r="AB98" s="137"/>
      <c r="AC98" s="137"/>
      <c r="AD98" s="137"/>
      <c r="AE98" s="137"/>
      <c r="AF98" s="137"/>
      <c r="AG98" s="137"/>
      <c r="AH98" s="137"/>
      <c r="AI98" s="137"/>
      <c r="AJ98" s="137"/>
      <c r="AK98" s="137"/>
      <c r="AL98" s="137"/>
      <c r="AM98" s="137"/>
      <c r="AN98" s="137"/>
      <c r="AO98" s="137"/>
      <c r="AP98" s="137"/>
      <c r="AQ98" s="137"/>
      <c r="AR98" s="137"/>
      <c r="AS98" s="137"/>
      <c r="AT98" s="137"/>
      <c r="AU98" s="137"/>
      <c r="AV98" s="137"/>
      <c r="AW98" s="137"/>
      <c r="AX98" s="137"/>
      <c r="AY98" s="148"/>
      <c r="AZ98" s="137"/>
      <c r="BA98" s="137"/>
      <c r="BB98" s="137"/>
      <c r="BC98" s="137"/>
      <c r="BD98" s="137"/>
      <c r="BE98" s="137"/>
      <c r="BF98" s="137"/>
      <c r="BG98" s="137"/>
      <c r="BH98" s="148"/>
      <c r="BI98" s="137"/>
      <c r="BJ98" s="137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</row>
    <row r="99">
      <c r="A99" s="149"/>
      <c r="B99" s="150"/>
      <c r="C99" s="150"/>
      <c r="D99" s="1"/>
      <c r="E99" s="1"/>
      <c r="F99" s="150"/>
      <c r="G99" s="150"/>
      <c r="H99" s="1"/>
      <c r="I99" s="1"/>
      <c r="J99" s="150"/>
      <c r="K99" s="150"/>
      <c r="L99" s="1"/>
      <c r="M99" s="1"/>
      <c r="N99" s="150"/>
      <c r="O99" s="1"/>
      <c r="P99" s="1"/>
      <c r="Q99" s="1"/>
      <c r="R99" s="150"/>
      <c r="S99" s="150"/>
      <c r="T99" s="1"/>
      <c r="U99" s="1"/>
      <c r="V99" s="150"/>
      <c r="W99" s="150"/>
      <c r="X99" s="1"/>
      <c r="Y99" s="1"/>
      <c r="Z99" s="149"/>
      <c r="AA99" s="150"/>
      <c r="AB99" s="150"/>
      <c r="AC99" s="1"/>
      <c r="AD99" s="1"/>
      <c r="AE99" s="150"/>
      <c r="AF99" s="150"/>
      <c r="AG99" s="1"/>
      <c r="AH99" s="1"/>
      <c r="AI99" s="150"/>
      <c r="AJ99" s="150"/>
      <c r="AK99" s="1"/>
      <c r="AL99" s="1"/>
      <c r="AM99" s="150"/>
      <c r="AN99" s="150"/>
      <c r="AO99" s="1"/>
      <c r="AP99" s="1"/>
      <c r="AQ99" s="150"/>
      <c r="AR99" s="1"/>
      <c r="AS99" s="1"/>
      <c r="AT99" s="1"/>
      <c r="AU99" s="150"/>
      <c r="AV99" s="1"/>
      <c r="AW99" s="1"/>
      <c r="AX99" s="1"/>
      <c r="AY99" s="149"/>
      <c r="AZ99" s="150"/>
      <c r="BA99" s="1"/>
      <c r="BB99" s="1"/>
      <c r="BC99" s="1"/>
      <c r="BD99" s="134"/>
      <c r="BE99" s="1"/>
      <c r="BF99" s="1"/>
      <c r="BG99" s="1"/>
      <c r="BH99" s="149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</row>
    <row r="100">
      <c r="A100" s="137"/>
      <c r="B100" s="150"/>
      <c r="C100" s="150"/>
      <c r="D100" s="1"/>
      <c r="E100" s="1"/>
      <c r="F100" s="150"/>
      <c r="G100" s="150"/>
      <c r="H100" s="1"/>
      <c r="I100" s="1"/>
      <c r="J100" s="150"/>
      <c r="K100" s="150"/>
      <c r="L100" s="1"/>
      <c r="M100" s="1"/>
      <c r="N100" s="150"/>
      <c r="O100" s="1"/>
      <c r="P100" s="1"/>
      <c r="Q100" s="1"/>
      <c r="R100" s="150"/>
      <c r="S100" s="150"/>
      <c r="T100" s="1"/>
      <c r="U100" s="1"/>
      <c r="V100" s="150"/>
      <c r="W100" s="150"/>
      <c r="X100" s="1"/>
      <c r="Y100" s="1"/>
      <c r="Z100" s="137"/>
      <c r="AA100" s="150"/>
      <c r="AB100" s="150"/>
      <c r="AC100" s="1"/>
      <c r="AD100" s="1"/>
      <c r="AE100" s="150"/>
      <c r="AF100" s="150"/>
      <c r="AG100" s="1"/>
      <c r="AH100" s="1"/>
      <c r="AI100" s="150"/>
      <c r="AJ100" s="150"/>
      <c r="AK100" s="1"/>
      <c r="AL100" s="1"/>
      <c r="AM100" s="150"/>
      <c r="AN100" s="150"/>
      <c r="AO100" s="1"/>
      <c r="AP100" s="1"/>
      <c r="AQ100" s="150"/>
      <c r="AR100" s="1"/>
      <c r="AS100" s="1"/>
      <c r="AT100" s="1"/>
      <c r="AU100" s="150"/>
      <c r="AV100" s="1"/>
      <c r="AW100" s="1"/>
      <c r="AX100" s="1"/>
      <c r="AY100" s="137"/>
      <c r="AZ100" s="150"/>
      <c r="BA100" s="1"/>
      <c r="BB100" s="1"/>
      <c r="BC100" s="1"/>
      <c r="BD100" s="134"/>
      <c r="BE100" s="1"/>
      <c r="BF100" s="1"/>
      <c r="BG100" s="1"/>
      <c r="BH100" s="137"/>
      <c r="BI100" s="135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</row>
    <row r="101">
      <c r="A101" s="137"/>
      <c r="B101" s="150"/>
      <c r="C101" s="150"/>
      <c r="D101" s="1"/>
      <c r="E101" s="1"/>
      <c r="F101" s="150"/>
      <c r="G101" s="150"/>
      <c r="H101" s="1"/>
      <c r="I101" s="1"/>
      <c r="J101" s="150"/>
      <c r="K101" s="150"/>
      <c r="L101" s="1"/>
      <c r="M101" s="1"/>
      <c r="N101" s="150"/>
      <c r="O101" s="1"/>
      <c r="P101" s="1"/>
      <c r="Q101" s="1"/>
      <c r="R101" s="150"/>
      <c r="S101" s="150"/>
      <c r="T101" s="1"/>
      <c r="U101" s="1"/>
      <c r="V101" s="150"/>
      <c r="W101" s="150"/>
      <c r="X101" s="1"/>
      <c r="Y101" s="1"/>
      <c r="Z101" s="137"/>
      <c r="AA101" s="150"/>
      <c r="AB101" s="150"/>
      <c r="AC101" s="1"/>
      <c r="AD101" s="1"/>
      <c r="AE101" s="150"/>
      <c r="AF101" s="150"/>
      <c r="AG101" s="1"/>
      <c r="AH101" s="1"/>
      <c r="AI101" s="150"/>
      <c r="AJ101" s="150"/>
      <c r="AK101" s="1"/>
      <c r="AL101" s="1"/>
      <c r="AM101" s="150"/>
      <c r="AN101" s="150"/>
      <c r="AO101" s="1"/>
      <c r="AP101" s="1"/>
      <c r="AQ101" s="150"/>
      <c r="AR101" s="1"/>
      <c r="AS101" s="1"/>
      <c r="AT101" s="1"/>
      <c r="AU101" s="150"/>
      <c r="AV101" s="1"/>
      <c r="AW101" s="1"/>
      <c r="AX101" s="1"/>
      <c r="AY101" s="137"/>
      <c r="AZ101" s="150"/>
      <c r="BA101" s="1"/>
      <c r="BB101" s="1"/>
      <c r="BC101" s="1"/>
      <c r="BD101" s="134"/>
      <c r="BE101" s="1"/>
      <c r="BF101" s="1"/>
      <c r="BG101" s="1"/>
      <c r="BH101" s="137"/>
      <c r="BI101" s="135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</row>
    <row r="102">
      <c r="A102" s="137"/>
      <c r="B102" s="150"/>
      <c r="C102" s="150"/>
      <c r="D102" s="1"/>
      <c r="E102" s="1"/>
      <c r="F102" s="150"/>
      <c r="G102" s="150"/>
      <c r="H102" s="1"/>
      <c r="I102" s="1"/>
      <c r="J102" s="150"/>
      <c r="K102" s="150"/>
      <c r="L102" s="1"/>
      <c r="M102" s="1"/>
      <c r="N102" s="150"/>
      <c r="O102" s="1"/>
      <c r="P102" s="1"/>
      <c r="Q102" s="1"/>
      <c r="R102" s="150"/>
      <c r="S102" s="150"/>
      <c r="T102" s="1"/>
      <c r="U102" s="1"/>
      <c r="V102" s="150"/>
      <c r="W102" s="150"/>
      <c r="X102" s="1"/>
      <c r="Y102" s="1"/>
      <c r="Z102" s="137"/>
      <c r="AA102" s="150"/>
      <c r="AB102" s="150"/>
      <c r="AC102" s="1"/>
      <c r="AD102" s="1"/>
      <c r="AE102" s="150"/>
      <c r="AF102" s="150"/>
      <c r="AG102" s="1"/>
      <c r="AH102" s="1"/>
      <c r="AI102" s="150"/>
      <c r="AJ102" s="150"/>
      <c r="AK102" s="1"/>
      <c r="AL102" s="1"/>
      <c r="AM102" s="150"/>
      <c r="AN102" s="150"/>
      <c r="AO102" s="1"/>
      <c r="AP102" s="1"/>
      <c r="AQ102" s="150"/>
      <c r="AR102" s="1"/>
      <c r="AS102" s="1"/>
      <c r="AT102" s="1"/>
      <c r="AU102" s="150"/>
      <c r="AV102" s="1"/>
      <c r="AW102" s="1"/>
      <c r="AX102" s="1"/>
      <c r="AY102" s="137"/>
      <c r="AZ102" s="150"/>
      <c r="BA102" s="1"/>
      <c r="BB102" s="1"/>
      <c r="BC102" s="1"/>
      <c r="BD102" s="134"/>
      <c r="BE102" s="1"/>
      <c r="BF102" s="1"/>
      <c r="BG102" s="1"/>
      <c r="BH102" s="137"/>
      <c r="BI102" s="135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</row>
    <row r="103">
      <c r="A103" s="137"/>
      <c r="B103" s="150"/>
      <c r="C103" s="150"/>
      <c r="D103" s="1"/>
      <c r="E103" s="1"/>
      <c r="F103" s="150"/>
      <c r="G103" s="150"/>
      <c r="H103" s="1"/>
      <c r="I103" s="1"/>
      <c r="J103" s="150"/>
      <c r="K103" s="150"/>
      <c r="L103" s="1"/>
      <c r="M103" s="1"/>
      <c r="N103" s="150"/>
      <c r="O103" s="1"/>
      <c r="P103" s="1"/>
      <c r="Q103" s="1"/>
      <c r="R103" s="150"/>
      <c r="S103" s="150"/>
      <c r="T103" s="1"/>
      <c r="U103" s="1"/>
      <c r="V103" s="150"/>
      <c r="W103" s="150"/>
      <c r="X103" s="1"/>
      <c r="Y103" s="1"/>
      <c r="Z103" s="137"/>
      <c r="AA103" s="150"/>
      <c r="AB103" s="150"/>
      <c r="AC103" s="1"/>
      <c r="AD103" s="1"/>
      <c r="AE103" s="150"/>
      <c r="AF103" s="150"/>
      <c r="AG103" s="1"/>
      <c r="AH103" s="1"/>
      <c r="AI103" s="150"/>
      <c r="AJ103" s="150"/>
      <c r="AK103" s="1"/>
      <c r="AL103" s="1"/>
      <c r="AM103" s="150"/>
      <c r="AN103" s="150"/>
      <c r="AO103" s="1"/>
      <c r="AP103" s="1"/>
      <c r="AQ103" s="150"/>
      <c r="AR103" s="1"/>
      <c r="AS103" s="1"/>
      <c r="AT103" s="1"/>
      <c r="AU103" s="150"/>
      <c r="AV103" s="1"/>
      <c r="AW103" s="1"/>
      <c r="AX103" s="1"/>
      <c r="AY103" s="137"/>
      <c r="AZ103" s="150"/>
      <c r="BA103" s="1"/>
      <c r="BB103" s="1"/>
      <c r="BC103" s="1"/>
      <c r="BD103" s="134"/>
      <c r="BE103" s="1"/>
      <c r="BF103" s="1"/>
      <c r="BG103" s="1"/>
      <c r="BH103" s="137"/>
      <c r="BI103" s="135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CG103" s="1" t="s">
        <v>15</v>
      </c>
    </row>
    <row r="104">
      <c r="A104" s="137"/>
      <c r="B104" s="150"/>
      <c r="C104" s="150"/>
      <c r="D104" s="1"/>
      <c r="E104" s="1"/>
      <c r="F104" s="150"/>
      <c r="G104" s="150"/>
      <c r="H104" s="1"/>
      <c r="I104" s="1"/>
      <c r="J104" s="150"/>
      <c r="K104" s="150"/>
      <c r="L104" s="1"/>
      <c r="M104" s="1"/>
      <c r="N104" s="150"/>
      <c r="O104" s="1"/>
      <c r="P104" s="1"/>
      <c r="Q104" s="1"/>
      <c r="R104" s="150"/>
      <c r="S104" s="150"/>
      <c r="T104" s="1"/>
      <c r="U104" s="1"/>
      <c r="V104" s="150"/>
      <c r="W104" s="150"/>
      <c r="X104" s="1"/>
      <c r="Y104" s="1"/>
      <c r="Z104" s="137"/>
      <c r="AA104" s="150"/>
      <c r="AB104" s="150"/>
      <c r="AC104" s="1"/>
      <c r="AD104" s="1"/>
      <c r="AE104" s="150"/>
      <c r="AF104" s="150"/>
      <c r="AG104" s="1"/>
      <c r="AH104" s="1"/>
      <c r="AI104" s="150"/>
      <c r="AJ104" s="150"/>
      <c r="AK104" s="1"/>
      <c r="AL104" s="1"/>
      <c r="AM104" s="150"/>
      <c r="AN104" s="150"/>
      <c r="AO104" s="1"/>
      <c r="AP104" s="1"/>
      <c r="AQ104" s="150"/>
      <c r="AR104" s="1"/>
      <c r="AS104" s="1"/>
      <c r="AT104" s="1"/>
      <c r="AU104" s="150"/>
      <c r="AV104" s="1"/>
      <c r="AW104" s="1"/>
      <c r="AX104" s="1"/>
      <c r="AY104" s="137"/>
      <c r="AZ104" s="150"/>
      <c r="BA104" s="1"/>
      <c r="BB104" s="1"/>
      <c r="BC104" s="1"/>
      <c r="BD104" s="134"/>
      <c r="BE104" s="1"/>
      <c r="BF104" s="1"/>
      <c r="BG104" s="1"/>
      <c r="BH104" s="137"/>
      <c r="BI104" s="135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</row>
    <row r="105">
      <c r="A105" s="137"/>
      <c r="B105" s="150"/>
      <c r="C105" s="150"/>
      <c r="D105" s="1"/>
      <c r="E105" s="1"/>
      <c r="F105" s="150"/>
      <c r="G105" s="150"/>
      <c r="H105" s="1"/>
      <c r="I105" s="1"/>
      <c r="J105" s="150"/>
      <c r="K105" s="150"/>
      <c r="L105" s="1"/>
      <c r="M105" s="1"/>
      <c r="N105" s="150"/>
      <c r="O105" s="1"/>
      <c r="P105" s="1"/>
      <c r="Q105" s="1"/>
      <c r="R105" s="150"/>
      <c r="S105" s="150"/>
      <c r="T105" s="1"/>
      <c r="U105" s="1"/>
      <c r="V105" s="150"/>
      <c r="W105" s="150"/>
      <c r="X105" s="1"/>
      <c r="Y105" s="1"/>
      <c r="Z105" s="137"/>
      <c r="AA105" s="150"/>
      <c r="AB105" s="150"/>
      <c r="AC105" s="1"/>
      <c r="AD105" s="1"/>
      <c r="AE105" s="150"/>
      <c r="AF105" s="150"/>
      <c r="AG105" s="1"/>
      <c r="AH105" s="1"/>
      <c r="AI105" s="150"/>
      <c r="AJ105" s="150"/>
      <c r="AK105" s="1"/>
      <c r="AL105" s="1"/>
      <c r="AM105" s="150"/>
      <c r="AN105" s="150"/>
      <c r="AO105" s="1"/>
      <c r="AP105" s="1"/>
      <c r="AQ105" s="150"/>
      <c r="AR105" s="1"/>
      <c r="AS105" s="1"/>
      <c r="AT105" s="1"/>
      <c r="AU105" s="150"/>
      <c r="AV105" s="1"/>
      <c r="AW105" s="1"/>
      <c r="AX105" s="1"/>
      <c r="AY105" s="137"/>
      <c r="AZ105" s="150"/>
      <c r="BA105" s="1"/>
      <c r="BB105" s="1"/>
      <c r="BC105" s="1"/>
      <c r="BD105" s="134"/>
      <c r="BE105" s="1"/>
      <c r="BF105" s="1"/>
      <c r="BG105" s="1"/>
      <c r="BH105" s="137"/>
      <c r="BI105" s="135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</row>
    <row r="106">
      <c r="A106" s="137"/>
      <c r="B106" s="150"/>
      <c r="C106" s="150"/>
      <c r="D106" s="1"/>
      <c r="E106" s="1"/>
      <c r="F106" s="150"/>
      <c r="G106" s="150"/>
      <c r="H106" s="1"/>
      <c r="I106" s="1"/>
      <c r="J106" s="150"/>
      <c r="K106" s="150"/>
      <c r="L106" s="1"/>
      <c r="M106" s="1"/>
      <c r="N106" s="150"/>
      <c r="O106" s="1"/>
      <c r="P106" s="1"/>
      <c r="Q106" s="1"/>
      <c r="R106" s="150"/>
      <c r="S106" s="150"/>
      <c r="T106" s="1"/>
      <c r="U106" s="1"/>
      <c r="V106" s="150"/>
      <c r="W106" s="150"/>
      <c r="X106" s="1"/>
      <c r="Y106" s="1"/>
      <c r="Z106" s="137"/>
      <c r="AA106" s="150"/>
      <c r="AB106" s="150"/>
      <c r="AC106" s="1"/>
      <c r="AD106" s="1"/>
      <c r="AE106" s="150"/>
      <c r="AF106" s="150"/>
      <c r="AG106" s="1"/>
      <c r="AH106" s="1"/>
      <c r="AI106" s="150"/>
      <c r="AJ106" s="150"/>
      <c r="AK106" s="1"/>
      <c r="AL106" s="1"/>
      <c r="AM106" s="150"/>
      <c r="AN106" s="150"/>
      <c r="AO106" s="1"/>
      <c r="AP106" s="1"/>
      <c r="AQ106" s="150"/>
      <c r="AR106" s="1"/>
      <c r="AS106" s="1"/>
      <c r="AT106" s="1"/>
      <c r="AU106" s="150"/>
      <c r="AV106" s="1"/>
      <c r="AW106" s="1"/>
      <c r="AX106" s="1"/>
      <c r="AY106" s="137"/>
      <c r="AZ106" s="150"/>
      <c r="BA106" s="1"/>
      <c r="BB106" s="1"/>
      <c r="BC106" s="1"/>
      <c r="BD106" s="134"/>
      <c r="BE106" s="1"/>
      <c r="BF106" s="1"/>
      <c r="BG106" s="1"/>
      <c r="BH106" s="137"/>
      <c r="BI106" s="135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</row>
    <row r="107">
      <c r="A107" s="137"/>
      <c r="B107" s="150"/>
      <c r="C107" s="150"/>
      <c r="D107" s="1"/>
      <c r="E107" s="1"/>
      <c r="F107" s="150"/>
      <c r="G107" s="150"/>
      <c r="H107" s="1"/>
      <c r="I107" s="1"/>
      <c r="J107" s="150"/>
      <c r="K107" s="150"/>
      <c r="L107" s="1"/>
      <c r="M107" s="1"/>
      <c r="N107" s="150"/>
      <c r="O107" s="1"/>
      <c r="P107" s="1"/>
      <c r="Q107" s="1"/>
      <c r="R107" s="150"/>
      <c r="S107" s="150"/>
      <c r="T107" s="1"/>
      <c r="U107" s="1"/>
      <c r="V107" s="150"/>
      <c r="W107" s="150"/>
      <c r="X107" s="1"/>
      <c r="Y107" s="1"/>
      <c r="Z107" s="137"/>
      <c r="AA107" s="150"/>
      <c r="AB107" s="150"/>
      <c r="AC107" s="1"/>
      <c r="AD107" s="1"/>
      <c r="AE107" s="150"/>
      <c r="AF107" s="150"/>
      <c r="AG107" s="1"/>
      <c r="AH107" s="1"/>
      <c r="AI107" s="150"/>
      <c r="AJ107" s="150"/>
      <c r="AK107" s="1"/>
      <c r="AL107" s="1"/>
      <c r="AM107" s="150"/>
      <c r="AN107" s="150"/>
      <c r="AO107" s="1"/>
      <c r="AP107" s="1"/>
      <c r="AQ107" s="150"/>
      <c r="AR107" s="1"/>
      <c r="AS107" s="1"/>
      <c r="AT107" s="1"/>
      <c r="AU107" s="150"/>
      <c r="AV107" s="1"/>
      <c r="AW107" s="1"/>
      <c r="AX107" s="1"/>
      <c r="AY107" s="137"/>
      <c r="AZ107" s="150"/>
      <c r="BA107" s="1"/>
      <c r="BB107" s="1"/>
      <c r="BC107" s="1"/>
      <c r="BD107" s="134"/>
      <c r="BE107" s="1"/>
      <c r="BF107" s="1"/>
      <c r="BG107" s="1"/>
      <c r="BH107" s="137"/>
      <c r="BI107" s="135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</row>
    <row r="108">
      <c r="A108" s="149"/>
      <c r="B108" s="150"/>
      <c r="C108" s="150"/>
      <c r="D108" s="1"/>
      <c r="E108" s="1"/>
      <c r="F108" s="150"/>
      <c r="G108" s="150"/>
      <c r="H108" s="1"/>
      <c r="I108" s="1"/>
      <c r="J108" s="150"/>
      <c r="K108" s="150"/>
      <c r="L108" s="1"/>
      <c r="M108" s="1"/>
      <c r="N108" s="150"/>
      <c r="O108" s="1"/>
      <c r="P108" s="1"/>
      <c r="Q108" s="1"/>
      <c r="R108" s="150"/>
      <c r="S108" s="150"/>
      <c r="T108" s="1"/>
      <c r="U108" s="1"/>
      <c r="V108" s="150"/>
      <c r="W108" s="150"/>
      <c r="X108" s="1"/>
      <c r="Y108" s="1"/>
      <c r="Z108" s="149"/>
      <c r="AA108" s="150"/>
      <c r="AB108" s="150"/>
      <c r="AC108" s="1"/>
      <c r="AD108" s="1"/>
      <c r="AE108" s="150"/>
      <c r="AF108" s="150"/>
      <c r="AG108" s="1"/>
      <c r="AH108" s="1"/>
      <c r="AI108" s="150"/>
      <c r="AJ108" s="150"/>
      <c r="AK108" s="1"/>
      <c r="AL108" s="1"/>
      <c r="AM108" s="150"/>
      <c r="AN108" s="150"/>
      <c r="AO108" s="1"/>
      <c r="AP108" s="1"/>
      <c r="AQ108" s="150"/>
      <c r="AR108" s="1"/>
      <c r="AS108" s="1"/>
      <c r="AT108" s="1"/>
      <c r="AU108" s="150"/>
      <c r="AV108" s="1"/>
      <c r="AW108" s="1"/>
      <c r="AX108" s="1"/>
      <c r="AY108" s="149"/>
      <c r="AZ108" s="150"/>
      <c r="BA108" s="1"/>
      <c r="BB108" s="1"/>
      <c r="BC108" s="1"/>
      <c r="BD108" s="134"/>
      <c r="BE108" s="1"/>
      <c r="BF108" s="1"/>
      <c r="BG108" s="1"/>
      <c r="BH108" s="149"/>
      <c r="BI108" s="135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</row>
    <row r="109">
      <c r="A109" s="137"/>
      <c r="B109" s="150"/>
      <c r="C109" s="150"/>
      <c r="D109" s="1"/>
      <c r="E109" s="1"/>
      <c r="F109" s="150"/>
      <c r="G109" s="150"/>
      <c r="H109" s="1"/>
      <c r="I109" s="1"/>
      <c r="J109" s="150"/>
      <c r="K109" s="150"/>
      <c r="L109" s="1"/>
      <c r="M109" s="1"/>
      <c r="N109" s="150"/>
      <c r="O109" s="1"/>
      <c r="P109" s="1"/>
      <c r="Q109" s="1"/>
      <c r="R109" s="150"/>
      <c r="S109" s="150"/>
      <c r="T109" s="1"/>
      <c r="U109" s="1"/>
      <c r="V109" s="150"/>
      <c r="W109" s="150"/>
      <c r="X109" s="1"/>
      <c r="Y109" s="1"/>
      <c r="Z109" s="137"/>
      <c r="AA109" s="150"/>
      <c r="AB109" s="150"/>
      <c r="AC109" s="1"/>
      <c r="AD109" s="1"/>
      <c r="AE109" s="150"/>
      <c r="AF109" s="150"/>
      <c r="AG109" s="1"/>
      <c r="AH109" s="1"/>
      <c r="AI109" s="150"/>
      <c r="AJ109" s="150"/>
      <c r="AK109" s="1"/>
      <c r="AL109" s="1"/>
      <c r="AM109" s="150"/>
      <c r="AN109" s="150"/>
      <c r="AO109" s="1"/>
      <c r="AP109" s="1"/>
      <c r="AQ109" s="150"/>
      <c r="AR109" s="1"/>
      <c r="AS109" s="1"/>
      <c r="AT109" s="1"/>
      <c r="AU109" s="150"/>
      <c r="AV109" s="1"/>
      <c r="AW109" s="1"/>
      <c r="AX109" s="1"/>
      <c r="AY109" s="137"/>
      <c r="AZ109" s="150"/>
      <c r="BA109" s="1"/>
      <c r="BB109" s="1"/>
      <c r="BC109" s="1"/>
      <c r="BD109" s="134"/>
      <c r="BE109" s="1"/>
      <c r="BF109" s="1"/>
      <c r="BG109" s="1"/>
      <c r="BH109" s="137"/>
      <c r="BI109" s="135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</row>
    <row r="110">
      <c r="A110" s="137"/>
      <c r="B110" s="150"/>
      <c r="C110" s="150"/>
      <c r="D110" s="1"/>
      <c r="E110" s="1"/>
      <c r="F110" s="150"/>
      <c r="G110" s="150"/>
      <c r="H110" s="1"/>
      <c r="I110" s="1"/>
      <c r="J110" s="150"/>
      <c r="K110" s="150"/>
      <c r="L110" s="1"/>
      <c r="M110" s="1"/>
      <c r="N110" s="150"/>
      <c r="O110" s="1"/>
      <c r="P110" s="1"/>
      <c r="Q110" s="1"/>
      <c r="R110" s="150"/>
      <c r="S110" s="150"/>
      <c r="T110" s="1"/>
      <c r="U110" s="1"/>
      <c r="V110" s="150"/>
      <c r="W110" s="150"/>
      <c r="X110" s="1"/>
      <c r="Y110" s="1"/>
      <c r="Z110" s="137"/>
      <c r="AA110" s="150"/>
      <c r="AB110" s="150"/>
      <c r="AC110" s="1"/>
      <c r="AD110" s="1"/>
      <c r="AE110" s="150"/>
      <c r="AF110" s="150"/>
      <c r="AG110" s="1"/>
      <c r="AH110" s="1"/>
      <c r="AI110" s="150"/>
      <c r="AJ110" s="150"/>
      <c r="AK110" s="1"/>
      <c r="AL110" s="1"/>
      <c r="AM110" s="150"/>
      <c r="AN110" s="150"/>
      <c r="AO110" s="1"/>
      <c r="AP110" s="1"/>
      <c r="AQ110" s="150"/>
      <c r="AR110" s="1"/>
      <c r="AS110" s="1"/>
      <c r="AT110" s="1"/>
      <c r="AU110" s="150"/>
      <c r="AV110" s="1"/>
      <c r="AW110" s="1"/>
      <c r="AX110" s="1"/>
      <c r="AY110" s="137"/>
      <c r="AZ110" s="150"/>
      <c r="BA110" s="1"/>
      <c r="BB110" s="1"/>
      <c r="BC110" s="1"/>
      <c r="BD110" s="134"/>
      <c r="BE110" s="1"/>
      <c r="BF110" s="1"/>
      <c r="BG110" s="1"/>
      <c r="BH110" s="137"/>
      <c r="BI110" s="135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</row>
    <row r="111">
      <c r="A111" s="137"/>
      <c r="B111" s="150"/>
      <c r="C111" s="150"/>
      <c r="D111" s="1"/>
      <c r="E111" s="1"/>
      <c r="F111" s="150"/>
      <c r="G111" s="150"/>
      <c r="H111" s="1"/>
      <c r="I111" s="1"/>
      <c r="J111" s="150"/>
      <c r="K111" s="150"/>
      <c r="L111" s="1"/>
      <c r="M111" s="1"/>
      <c r="N111" s="150"/>
      <c r="O111" s="1"/>
      <c r="P111" s="1"/>
      <c r="Q111" s="1"/>
      <c r="R111" s="150"/>
      <c r="S111" s="150"/>
      <c r="T111" s="1"/>
      <c r="U111" s="1"/>
      <c r="V111" s="150"/>
      <c r="W111" s="150"/>
      <c r="X111" s="1"/>
      <c r="Y111" s="1"/>
      <c r="Z111" s="137"/>
      <c r="AA111" s="150"/>
      <c r="AB111" s="150"/>
      <c r="AC111" s="1"/>
      <c r="AD111" s="1"/>
      <c r="AE111" s="150"/>
      <c r="AF111" s="150"/>
      <c r="AG111" s="1"/>
      <c r="AH111" s="1"/>
      <c r="AI111" s="150"/>
      <c r="AJ111" s="150"/>
      <c r="AK111" s="1"/>
      <c r="AL111" s="1"/>
      <c r="AM111" s="150"/>
      <c r="AN111" s="150"/>
      <c r="AO111" s="1"/>
      <c r="AP111" s="1"/>
      <c r="AQ111" s="150"/>
      <c r="AR111" s="1"/>
      <c r="AS111" s="1"/>
      <c r="AT111" s="1"/>
      <c r="AU111" s="150"/>
      <c r="AV111" s="1"/>
      <c r="AW111" s="1"/>
      <c r="AX111" s="1"/>
      <c r="AY111" s="137"/>
      <c r="AZ111" s="150"/>
      <c r="BA111" s="1"/>
      <c r="BB111" s="1"/>
      <c r="BC111" s="1"/>
      <c r="BD111" s="134"/>
      <c r="BE111" s="1"/>
      <c r="BF111" s="1"/>
      <c r="BG111" s="1"/>
      <c r="BH111" s="137"/>
      <c r="BI111" s="135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</row>
    <row r="112">
      <c r="A112" s="137"/>
      <c r="B112" s="150"/>
      <c r="C112" s="150"/>
      <c r="D112" s="1"/>
      <c r="E112" s="1"/>
      <c r="F112" s="150"/>
      <c r="G112" s="150"/>
      <c r="H112" s="1"/>
      <c r="I112" s="1"/>
      <c r="J112" s="150"/>
      <c r="K112" s="150"/>
      <c r="L112" s="1"/>
      <c r="M112" s="1"/>
      <c r="N112" s="150"/>
      <c r="O112" s="1"/>
      <c r="P112" s="1"/>
      <c r="Q112" s="1"/>
      <c r="R112" s="150"/>
      <c r="S112" s="150"/>
      <c r="T112" s="1"/>
      <c r="U112" s="1"/>
      <c r="V112" s="150"/>
      <c r="W112" s="150"/>
      <c r="X112" s="1"/>
      <c r="Y112" s="1"/>
      <c r="Z112" s="137"/>
      <c r="AA112" s="150"/>
      <c r="AB112" s="150"/>
      <c r="AC112" s="1"/>
      <c r="AD112" s="1"/>
      <c r="AE112" s="150"/>
      <c r="AF112" s="150"/>
      <c r="AG112" s="1"/>
      <c r="AH112" s="1"/>
      <c r="AI112" s="150"/>
      <c r="AJ112" s="150"/>
      <c r="AK112" s="1"/>
      <c r="AL112" s="1"/>
      <c r="AM112" s="150"/>
      <c r="AN112" s="150"/>
      <c r="AO112" s="1"/>
      <c r="AP112" s="1"/>
      <c r="AQ112" s="150"/>
      <c r="AR112" s="1"/>
      <c r="AS112" s="1"/>
      <c r="AT112" s="1"/>
      <c r="AU112" s="150"/>
      <c r="AV112" s="1"/>
      <c r="AW112" s="1"/>
      <c r="AX112" s="1"/>
      <c r="AY112" s="137"/>
      <c r="AZ112" s="150"/>
      <c r="BA112" s="1"/>
      <c r="BB112" s="1"/>
      <c r="BC112" s="1"/>
      <c r="BD112" s="134"/>
      <c r="BE112" s="1"/>
      <c r="BF112" s="1"/>
      <c r="BG112" s="1"/>
      <c r="BH112" s="137"/>
      <c r="BI112" s="135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</row>
    <row r="113">
      <c r="A113" s="137"/>
      <c r="B113" s="150"/>
      <c r="C113" s="150"/>
      <c r="D113" s="1"/>
      <c r="E113" s="1"/>
      <c r="F113" s="150"/>
      <c r="G113" s="150"/>
      <c r="H113" s="1"/>
      <c r="I113" s="1"/>
      <c r="J113" s="150"/>
      <c r="K113" s="150"/>
      <c r="L113" s="1"/>
      <c r="M113" s="1"/>
      <c r="N113" s="150"/>
      <c r="O113" s="1"/>
      <c r="P113" s="1"/>
      <c r="Q113" s="1"/>
      <c r="R113" s="150"/>
      <c r="S113" s="150"/>
      <c r="T113" s="1"/>
      <c r="U113" s="1"/>
      <c r="V113" s="150"/>
      <c r="W113" s="150"/>
      <c r="X113" s="1"/>
      <c r="Y113" s="1"/>
      <c r="Z113" s="137"/>
      <c r="AA113" s="150"/>
      <c r="AB113" s="150"/>
      <c r="AC113" s="1"/>
      <c r="AD113" s="1"/>
      <c r="AE113" s="150"/>
      <c r="AF113" s="150"/>
      <c r="AG113" s="1"/>
      <c r="AH113" s="1"/>
      <c r="AI113" s="150"/>
      <c r="AJ113" s="150"/>
      <c r="AK113" s="1"/>
      <c r="AL113" s="1"/>
      <c r="AM113" s="150"/>
      <c r="AN113" s="150"/>
      <c r="AO113" s="1"/>
      <c r="AP113" s="1"/>
      <c r="AQ113" s="150"/>
      <c r="AR113" s="1"/>
      <c r="AS113" s="1"/>
      <c r="AT113" s="1"/>
      <c r="AU113" s="150"/>
      <c r="AV113" s="1"/>
      <c r="AW113" s="1"/>
      <c r="AX113" s="1"/>
      <c r="AY113" s="137"/>
      <c r="AZ113" s="150"/>
      <c r="BA113" s="1"/>
      <c r="BB113" s="1"/>
      <c r="BC113" s="1"/>
      <c r="BD113" s="134"/>
      <c r="BE113" s="1"/>
      <c r="BF113" s="1"/>
      <c r="BG113" s="1"/>
      <c r="BH113" s="137"/>
      <c r="BI113" s="135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</row>
    <row r="114">
      <c r="A114" s="137"/>
      <c r="B114" s="150"/>
      <c r="C114" s="150"/>
      <c r="D114" s="1"/>
      <c r="E114" s="1"/>
      <c r="F114" s="150"/>
      <c r="G114" s="150"/>
      <c r="H114" s="1"/>
      <c r="I114" s="1"/>
      <c r="J114" s="150"/>
      <c r="K114" s="150"/>
      <c r="L114" s="1"/>
      <c r="M114" s="1"/>
      <c r="N114" s="150"/>
      <c r="O114" s="1"/>
      <c r="P114" s="1"/>
      <c r="Q114" s="1"/>
      <c r="R114" s="150"/>
      <c r="S114" s="150"/>
      <c r="T114" s="1"/>
      <c r="U114" s="1"/>
      <c r="V114" s="150"/>
      <c r="W114" s="150"/>
      <c r="X114" s="1"/>
      <c r="Y114" s="1"/>
      <c r="Z114" s="137"/>
      <c r="AA114" s="150"/>
      <c r="AB114" s="150"/>
      <c r="AC114" s="1"/>
      <c r="AD114" s="1"/>
      <c r="AE114" s="150"/>
      <c r="AF114" s="150"/>
      <c r="AG114" s="1"/>
      <c r="AH114" s="1"/>
      <c r="AI114" s="150"/>
      <c r="AJ114" s="150"/>
      <c r="AK114" s="1"/>
      <c r="AL114" s="1"/>
      <c r="AM114" s="150"/>
      <c r="AN114" s="150"/>
      <c r="AO114" s="1"/>
      <c r="AP114" s="1"/>
      <c r="AQ114" s="150"/>
      <c r="AR114" s="1"/>
      <c r="AS114" s="1"/>
      <c r="AT114" s="1"/>
      <c r="AU114" s="150"/>
      <c r="AV114" s="1"/>
      <c r="AW114" s="1"/>
      <c r="AX114" s="1"/>
      <c r="AY114" s="137"/>
      <c r="AZ114" s="150"/>
      <c r="BA114" s="1"/>
      <c r="BB114" s="1"/>
      <c r="BC114" s="1"/>
      <c r="BD114" s="134"/>
      <c r="BE114" s="1"/>
      <c r="BF114" s="1"/>
      <c r="BG114" s="1"/>
      <c r="BH114" s="137"/>
      <c r="BI114" s="135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</row>
    <row r="115">
      <c r="A115" s="137"/>
      <c r="B115" s="150"/>
      <c r="C115" s="150"/>
      <c r="D115" s="1"/>
      <c r="E115" s="1"/>
      <c r="F115" s="150"/>
      <c r="G115" s="150"/>
      <c r="H115" s="1"/>
      <c r="I115" s="1"/>
      <c r="J115" s="150"/>
      <c r="K115" s="150"/>
      <c r="L115" s="1"/>
      <c r="M115" s="1"/>
      <c r="N115" s="150"/>
      <c r="O115" s="1"/>
      <c r="P115" s="1"/>
      <c r="Q115" s="1"/>
      <c r="R115" s="150"/>
      <c r="S115" s="150"/>
      <c r="T115" s="1"/>
      <c r="U115" s="1"/>
      <c r="V115" s="150"/>
      <c r="W115" s="150"/>
      <c r="X115" s="1"/>
      <c r="Y115" s="1"/>
      <c r="Z115" s="137"/>
      <c r="AA115" s="150"/>
      <c r="AB115" s="150"/>
      <c r="AC115" s="1"/>
      <c r="AD115" s="1"/>
      <c r="AE115" s="150"/>
      <c r="AF115" s="150"/>
      <c r="AG115" s="1"/>
      <c r="AH115" s="1"/>
      <c r="AI115" s="150"/>
      <c r="AJ115" s="150"/>
      <c r="AK115" s="1"/>
      <c r="AL115" s="1"/>
      <c r="AM115" s="150"/>
      <c r="AN115" s="150"/>
      <c r="AO115" s="1"/>
      <c r="AP115" s="1"/>
      <c r="AQ115" s="150"/>
      <c r="AR115" s="1"/>
      <c r="AS115" s="1"/>
      <c r="AT115" s="1"/>
      <c r="AU115" s="150"/>
      <c r="AV115" s="1"/>
      <c r="AW115" s="1"/>
      <c r="AX115" s="1"/>
      <c r="AY115" s="137"/>
      <c r="AZ115" s="150"/>
      <c r="BA115" s="1"/>
      <c r="BB115" s="1"/>
      <c r="BC115" s="1"/>
      <c r="BD115" s="134"/>
      <c r="BE115" s="1"/>
      <c r="BF115" s="1"/>
      <c r="BG115" s="1"/>
      <c r="BH115" s="137"/>
      <c r="BI115" s="135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</row>
    <row r="116">
      <c r="A116" s="137"/>
      <c r="B116" s="150"/>
      <c r="C116" s="150"/>
      <c r="D116" s="1"/>
      <c r="E116" s="1"/>
      <c r="F116" s="150"/>
      <c r="G116" s="150"/>
      <c r="H116" s="1"/>
      <c r="I116" s="1"/>
      <c r="J116" s="150"/>
      <c r="K116" s="150"/>
      <c r="L116" s="1"/>
      <c r="M116" s="1"/>
      <c r="N116" s="150"/>
      <c r="O116" s="1"/>
      <c r="P116" s="1"/>
      <c r="Q116" s="1"/>
      <c r="R116" s="150"/>
      <c r="S116" s="150"/>
      <c r="T116" s="1"/>
      <c r="U116" s="1"/>
      <c r="V116" s="150"/>
      <c r="W116" s="150"/>
      <c r="X116" s="1"/>
      <c r="Y116" s="1"/>
      <c r="Z116" s="137"/>
      <c r="AA116" s="150"/>
      <c r="AB116" s="150"/>
      <c r="AC116" s="1"/>
      <c r="AD116" s="1"/>
      <c r="AE116" s="150"/>
      <c r="AF116" s="150"/>
      <c r="AG116" s="1"/>
      <c r="AH116" s="1"/>
      <c r="AI116" s="150"/>
      <c r="AJ116" s="150"/>
      <c r="AK116" s="1"/>
      <c r="AL116" s="1"/>
      <c r="AM116" s="150"/>
      <c r="AN116" s="150"/>
      <c r="AO116" s="1"/>
      <c r="AP116" s="1"/>
      <c r="AQ116" s="150"/>
      <c r="AR116" s="1"/>
      <c r="AS116" s="1"/>
      <c r="AT116" s="1"/>
      <c r="AU116" s="150"/>
      <c r="AV116" s="1"/>
      <c r="AW116" s="1"/>
      <c r="AX116" s="1"/>
      <c r="AY116" s="137"/>
      <c r="AZ116" s="150"/>
      <c r="BA116" s="1"/>
      <c r="BB116" s="1"/>
      <c r="BC116" s="1"/>
      <c r="BD116" s="134"/>
      <c r="BE116" s="1"/>
      <c r="BF116" s="1"/>
      <c r="BG116" s="1"/>
      <c r="BH116" s="137"/>
      <c r="BI116" s="135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</row>
    <row r="117">
      <c r="A117" s="137"/>
      <c r="B117" s="150"/>
      <c r="C117" s="150"/>
      <c r="D117" s="1"/>
      <c r="E117" s="1"/>
      <c r="F117" s="150"/>
      <c r="G117" s="150"/>
      <c r="H117" s="1"/>
      <c r="I117" s="1"/>
      <c r="J117" s="150"/>
      <c r="K117" s="150"/>
      <c r="L117" s="1"/>
      <c r="M117" s="1"/>
      <c r="N117" s="150"/>
      <c r="O117" s="1"/>
      <c r="P117" s="1"/>
      <c r="Q117" s="1"/>
      <c r="R117" s="150"/>
      <c r="S117" s="150"/>
      <c r="T117" s="1"/>
      <c r="U117" s="1"/>
      <c r="V117" s="150"/>
      <c r="W117" s="150"/>
      <c r="X117" s="1"/>
      <c r="Y117" s="1"/>
      <c r="Z117" s="137"/>
      <c r="AA117" s="150"/>
      <c r="AB117" s="150"/>
      <c r="AC117" s="1"/>
      <c r="AD117" s="1"/>
      <c r="AE117" s="150"/>
      <c r="AF117" s="150"/>
      <c r="AG117" s="1"/>
      <c r="AH117" s="1"/>
      <c r="AI117" s="150"/>
      <c r="AJ117" s="150"/>
      <c r="AK117" s="1"/>
      <c r="AL117" s="1"/>
      <c r="AM117" s="150"/>
      <c r="AN117" s="150"/>
      <c r="AO117" s="1"/>
      <c r="AP117" s="1"/>
      <c r="AQ117" s="150"/>
      <c r="AR117" s="1"/>
      <c r="AS117" s="1"/>
      <c r="AT117" s="1"/>
      <c r="AU117" s="150"/>
      <c r="AV117" s="1"/>
      <c r="AW117" s="1"/>
      <c r="AX117" s="1"/>
      <c r="AY117" s="137"/>
      <c r="AZ117" s="150"/>
      <c r="BA117" s="1"/>
      <c r="BB117" s="1"/>
      <c r="BC117" s="1"/>
      <c r="BD117" s="134"/>
      <c r="BE117" s="1"/>
      <c r="BF117" s="1"/>
      <c r="BG117" s="1"/>
      <c r="BH117" s="137"/>
      <c r="BI117" s="135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</row>
    <row r="118">
      <c r="A118" s="137"/>
      <c r="B118" s="150"/>
      <c r="C118" s="150"/>
      <c r="D118" s="1"/>
      <c r="E118" s="1"/>
      <c r="F118" s="150"/>
      <c r="G118" s="150"/>
      <c r="H118" s="1"/>
      <c r="I118" s="1"/>
      <c r="J118" s="150"/>
      <c r="K118" s="150"/>
      <c r="L118" s="1"/>
      <c r="M118" s="1"/>
      <c r="N118" s="150"/>
      <c r="O118" s="1"/>
      <c r="P118" s="1"/>
      <c r="Q118" s="1"/>
      <c r="R118" s="150"/>
      <c r="S118" s="150"/>
      <c r="T118" s="1"/>
      <c r="U118" s="1"/>
      <c r="V118" s="150"/>
      <c r="W118" s="150"/>
      <c r="X118" s="1"/>
      <c r="Y118" s="1"/>
      <c r="Z118" s="137"/>
      <c r="AA118" s="150"/>
      <c r="AB118" s="150"/>
      <c r="AC118" s="1"/>
      <c r="AD118" s="1"/>
      <c r="AE118" s="150"/>
      <c r="AF118" s="150"/>
      <c r="AG118" s="1"/>
      <c r="AH118" s="1"/>
      <c r="AI118" s="150"/>
      <c r="AJ118" s="150"/>
      <c r="AK118" s="1"/>
      <c r="AL118" s="1"/>
      <c r="AM118" s="150"/>
      <c r="AN118" s="150"/>
      <c r="AO118" s="1"/>
      <c r="AP118" s="1"/>
      <c r="AQ118" s="150"/>
      <c r="AR118" s="1"/>
      <c r="AS118" s="1"/>
      <c r="AT118" s="1"/>
      <c r="AU118" s="150"/>
      <c r="AV118" s="1"/>
      <c r="AW118" s="1"/>
      <c r="AX118" s="1"/>
      <c r="AY118" s="137"/>
      <c r="AZ118" s="150"/>
      <c r="BA118" s="1"/>
      <c r="BB118" s="1"/>
      <c r="BC118" s="1"/>
      <c r="BD118" s="134"/>
      <c r="BE118" s="1"/>
      <c r="BF118" s="1"/>
      <c r="BG118" s="1"/>
      <c r="BH118" s="137"/>
      <c r="BI118" s="135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</row>
    <row r="119">
      <c r="A119" s="137"/>
      <c r="B119" s="150"/>
      <c r="C119" s="150"/>
      <c r="D119" s="1"/>
      <c r="E119" s="1"/>
      <c r="F119" s="150"/>
      <c r="G119" s="150"/>
      <c r="H119" s="1"/>
      <c r="I119" s="1"/>
      <c r="J119" s="150"/>
      <c r="K119" s="150"/>
      <c r="L119" s="1"/>
      <c r="M119" s="1"/>
      <c r="N119" s="150"/>
      <c r="O119" s="1"/>
      <c r="P119" s="1"/>
      <c r="Q119" s="1"/>
      <c r="R119" s="150"/>
      <c r="S119" s="150"/>
      <c r="T119" s="1"/>
      <c r="U119" s="1"/>
      <c r="V119" s="150"/>
      <c r="W119" s="150"/>
      <c r="X119" s="1"/>
      <c r="Y119" s="1"/>
      <c r="Z119" s="137"/>
      <c r="AA119" s="150"/>
      <c r="AB119" s="150"/>
      <c r="AC119" s="1"/>
      <c r="AD119" s="1"/>
      <c r="AE119" s="150"/>
      <c r="AF119" s="150"/>
      <c r="AG119" s="1"/>
      <c r="AH119" s="1"/>
      <c r="AI119" s="150"/>
      <c r="AJ119" s="150"/>
      <c r="AK119" s="1"/>
      <c r="AL119" s="1"/>
      <c r="AM119" s="150"/>
      <c r="AN119" s="150"/>
      <c r="AO119" s="1"/>
      <c r="AP119" s="1"/>
      <c r="AQ119" s="150"/>
      <c r="AR119" s="1"/>
      <c r="AS119" s="1"/>
      <c r="AT119" s="1"/>
      <c r="AU119" s="150"/>
      <c r="AV119" s="1"/>
      <c r="AW119" s="1"/>
      <c r="AX119" s="1"/>
      <c r="AY119" s="137"/>
      <c r="AZ119" s="150"/>
      <c r="BA119" s="1"/>
      <c r="BB119" s="1"/>
      <c r="BC119" s="1"/>
      <c r="BD119" s="134"/>
      <c r="BE119" s="1"/>
      <c r="BF119" s="1"/>
      <c r="BG119" s="1"/>
      <c r="BH119" s="137"/>
      <c r="BI119" s="135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</row>
    <row r="120">
      <c r="A120" s="137"/>
      <c r="B120" s="150"/>
      <c r="C120" s="150"/>
      <c r="D120" s="1"/>
      <c r="E120" s="1"/>
      <c r="F120" s="150"/>
      <c r="G120" s="150"/>
      <c r="H120" s="1"/>
      <c r="I120" s="1"/>
      <c r="J120" s="150"/>
      <c r="K120" s="150"/>
      <c r="L120" s="1"/>
      <c r="M120" s="1"/>
      <c r="N120" s="150"/>
      <c r="O120" s="1"/>
      <c r="P120" s="1"/>
      <c r="Q120" s="1"/>
      <c r="R120" s="150"/>
      <c r="S120" s="150"/>
      <c r="T120" s="1"/>
      <c r="U120" s="1"/>
      <c r="V120" s="150"/>
      <c r="W120" s="150"/>
      <c r="X120" s="1"/>
      <c r="Y120" s="1"/>
      <c r="Z120" s="137"/>
      <c r="AA120" s="150"/>
      <c r="AB120" s="150"/>
      <c r="AC120" s="1"/>
      <c r="AD120" s="1"/>
      <c r="AE120" s="150"/>
      <c r="AF120" s="150"/>
      <c r="AG120" s="1"/>
      <c r="AH120" s="1"/>
      <c r="AI120" s="150"/>
      <c r="AJ120" s="150"/>
      <c r="AK120" s="1"/>
      <c r="AL120" s="1"/>
      <c r="AM120" s="150"/>
      <c r="AN120" s="150"/>
      <c r="AO120" s="1"/>
      <c r="AP120" s="1"/>
      <c r="AQ120" s="150"/>
      <c r="AR120" s="1"/>
      <c r="AS120" s="1"/>
      <c r="AT120" s="1"/>
      <c r="AU120" s="150"/>
      <c r="AV120" s="1"/>
      <c r="AW120" s="1"/>
      <c r="AX120" s="1"/>
      <c r="AY120" s="137"/>
      <c r="AZ120" s="150"/>
      <c r="BA120" s="1"/>
      <c r="BB120" s="1"/>
      <c r="BC120" s="1"/>
      <c r="BD120" s="134"/>
      <c r="BE120" s="1"/>
      <c r="BF120" s="1"/>
      <c r="BG120" s="1"/>
      <c r="BH120" s="137"/>
      <c r="BI120" s="135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</row>
    <row r="121">
      <c r="A121" s="137"/>
      <c r="B121" s="150"/>
      <c r="C121" s="150"/>
      <c r="D121" s="1"/>
      <c r="E121" s="1"/>
      <c r="F121" s="150"/>
      <c r="G121" s="150"/>
      <c r="H121" s="1"/>
      <c r="I121" s="1"/>
      <c r="J121" s="150"/>
      <c r="K121" s="150"/>
      <c r="L121" s="1"/>
      <c r="M121" s="1"/>
      <c r="N121" s="150"/>
      <c r="O121" s="1"/>
      <c r="P121" s="1"/>
      <c r="Q121" s="1"/>
      <c r="R121" s="150"/>
      <c r="S121" s="150"/>
      <c r="T121" s="1"/>
      <c r="U121" s="1"/>
      <c r="V121" s="150"/>
      <c r="W121" s="150"/>
      <c r="X121" s="1"/>
      <c r="Y121" s="1"/>
      <c r="Z121" s="137"/>
      <c r="AA121" s="150"/>
      <c r="AB121" s="150"/>
      <c r="AC121" s="1"/>
      <c r="AD121" s="1"/>
      <c r="AE121" s="150"/>
      <c r="AF121" s="150"/>
      <c r="AG121" s="1"/>
      <c r="AH121" s="1"/>
      <c r="AI121" s="150"/>
      <c r="AJ121" s="150"/>
      <c r="AK121" s="1"/>
      <c r="AL121" s="1"/>
      <c r="AM121" s="150"/>
      <c r="AN121" s="150"/>
      <c r="AO121" s="1"/>
      <c r="AP121" s="1"/>
      <c r="AQ121" s="150"/>
      <c r="AR121" s="1"/>
      <c r="AS121" s="1"/>
      <c r="AT121" s="1"/>
      <c r="AU121" s="150"/>
      <c r="AV121" s="1"/>
      <c r="AW121" s="1"/>
      <c r="AX121" s="1"/>
      <c r="AY121" s="137"/>
      <c r="AZ121" s="150"/>
      <c r="BA121" s="1"/>
      <c r="BB121" s="1"/>
      <c r="BC121" s="1"/>
      <c r="BD121" s="134"/>
      <c r="BE121" s="1"/>
      <c r="BF121" s="1"/>
      <c r="BG121" s="1"/>
      <c r="BH121" s="137"/>
      <c r="BI121" s="135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</row>
    <row r="122">
      <c r="A122" s="137"/>
      <c r="B122" s="150"/>
      <c r="C122" s="150"/>
      <c r="D122" s="1"/>
      <c r="E122" s="1"/>
      <c r="F122" s="150"/>
      <c r="G122" s="150"/>
      <c r="H122" s="1"/>
      <c r="I122" s="1"/>
      <c r="J122" s="150"/>
      <c r="K122" s="150"/>
      <c r="L122" s="1"/>
      <c r="M122" s="1"/>
      <c r="N122" s="150"/>
      <c r="O122" s="1"/>
      <c r="P122" s="1"/>
      <c r="Q122" s="1"/>
      <c r="R122" s="150"/>
      <c r="S122" s="150"/>
      <c r="T122" s="1"/>
      <c r="U122" s="1"/>
      <c r="V122" s="150"/>
      <c r="W122" s="150"/>
      <c r="X122" s="1"/>
      <c r="Y122" s="1"/>
      <c r="Z122" s="137"/>
      <c r="AA122" s="150"/>
      <c r="AB122" s="150"/>
      <c r="AC122" s="1"/>
      <c r="AD122" s="1"/>
      <c r="AE122" s="150"/>
      <c r="AF122" s="150"/>
      <c r="AG122" s="1"/>
      <c r="AH122" s="1"/>
      <c r="AI122" s="150"/>
      <c r="AJ122" s="150"/>
      <c r="AK122" s="1"/>
      <c r="AL122" s="1"/>
      <c r="AM122" s="150"/>
      <c r="AN122" s="150"/>
      <c r="AO122" s="1"/>
      <c r="AP122" s="1"/>
      <c r="AQ122" s="150"/>
      <c r="AR122" s="1"/>
      <c r="AS122" s="1"/>
      <c r="AT122" s="1"/>
      <c r="AU122" s="150"/>
      <c r="AV122" s="1"/>
      <c r="AW122" s="1"/>
      <c r="AX122" s="1"/>
      <c r="AY122" s="137"/>
      <c r="AZ122" s="150"/>
      <c r="BA122" s="1"/>
      <c r="BB122" s="1"/>
      <c r="BC122" s="1"/>
      <c r="BD122" s="134"/>
      <c r="BE122" s="1"/>
      <c r="BF122" s="1"/>
      <c r="BG122" s="1"/>
      <c r="BH122" s="137"/>
      <c r="BI122" s="135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</row>
    <row r="123">
      <c r="A123" s="137"/>
      <c r="B123" s="150"/>
      <c r="C123" s="150"/>
      <c r="D123" s="1"/>
      <c r="E123" s="1"/>
      <c r="F123" s="150"/>
      <c r="G123" s="150"/>
      <c r="H123" s="1"/>
      <c r="I123" s="1"/>
      <c r="J123" s="150"/>
      <c r="K123" s="150"/>
      <c r="L123" s="1"/>
      <c r="M123" s="1"/>
      <c r="N123" s="150"/>
      <c r="O123" s="1"/>
      <c r="P123" s="1"/>
      <c r="Q123" s="1"/>
      <c r="R123" s="150"/>
      <c r="S123" s="150"/>
      <c r="T123" s="1"/>
      <c r="U123" s="1"/>
      <c r="V123" s="150"/>
      <c r="W123" s="150"/>
      <c r="X123" s="1"/>
      <c r="Y123" s="1"/>
      <c r="Z123" s="137"/>
      <c r="AA123" s="150"/>
      <c r="AB123" s="150"/>
      <c r="AC123" s="1"/>
      <c r="AD123" s="1"/>
      <c r="AE123" s="150"/>
      <c r="AF123" s="150"/>
      <c r="AG123" s="1"/>
      <c r="AH123" s="1"/>
      <c r="AI123" s="150"/>
      <c r="AJ123" s="150"/>
      <c r="AK123" s="1"/>
      <c r="AL123" s="1"/>
      <c r="AM123" s="150"/>
      <c r="AN123" s="150"/>
      <c r="AO123" s="1"/>
      <c r="AP123" s="1"/>
      <c r="AQ123" s="150"/>
      <c r="AR123" s="1"/>
      <c r="AS123" s="1"/>
      <c r="AT123" s="1"/>
      <c r="AU123" s="150"/>
      <c r="AV123" s="1"/>
      <c r="AW123" s="1"/>
      <c r="AX123" s="1"/>
      <c r="AY123" s="137"/>
      <c r="AZ123" s="150"/>
      <c r="BA123" s="1"/>
      <c r="BB123" s="1"/>
      <c r="BC123" s="1"/>
      <c r="BD123" s="134"/>
      <c r="BE123" s="1"/>
      <c r="BF123" s="1"/>
      <c r="BG123" s="1"/>
      <c r="BH123" s="137"/>
      <c r="BI123" s="135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35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</row>
    <row r="125" ht="14.25" customHeight="1">
      <c r="A125" s="1"/>
      <c r="B125" s="1"/>
      <c r="C125" s="1"/>
      <c r="D125" s="1"/>
      <c r="E125" s="135"/>
      <c r="F125" s="1"/>
      <c r="G125" s="1"/>
      <c r="H125" s="1"/>
      <c r="I125" s="135"/>
      <c r="J125" s="1"/>
      <c r="K125" s="3"/>
      <c r="L125" s="1"/>
      <c r="M125" s="135"/>
      <c r="N125" s="1"/>
      <c r="O125" s="3"/>
      <c r="P125" s="1"/>
      <c r="Q125" s="135"/>
      <c r="R125" s="1"/>
      <c r="S125" s="1"/>
      <c r="T125" s="1"/>
      <c r="U125" s="135"/>
      <c r="V125" s="1"/>
      <c r="W125" s="1"/>
      <c r="X125" s="1"/>
      <c r="Y125" s="135"/>
      <c r="Z125" s="1"/>
      <c r="AA125" s="1"/>
      <c r="AB125" s="1"/>
      <c r="AC125" s="1"/>
      <c r="AD125" s="135"/>
      <c r="AE125" s="1"/>
      <c r="AF125" s="1"/>
      <c r="AG125" s="1"/>
      <c r="AH125" s="135"/>
      <c r="AI125" s="1"/>
      <c r="AJ125" s="3"/>
      <c r="AK125" s="1"/>
      <c r="AL125" s="135"/>
      <c r="AM125" s="1"/>
      <c r="AN125" s="1"/>
      <c r="AO125" s="1"/>
      <c r="AP125" s="135"/>
      <c r="AQ125" s="1"/>
      <c r="AR125" s="1"/>
      <c r="AS125" s="1"/>
      <c r="AT125" s="135"/>
      <c r="AU125" s="1"/>
      <c r="AV125" s="3"/>
      <c r="AW125" s="1"/>
      <c r="AX125" s="1"/>
      <c r="AY125" s="135"/>
      <c r="AZ125" s="1"/>
      <c r="BA125" s="3"/>
      <c r="BB125" s="1"/>
      <c r="BC125" s="135"/>
      <c r="BD125" s="1"/>
      <c r="BE125" s="3"/>
      <c r="BF125" s="1"/>
      <c r="BG125" s="135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</row>
    <row r="126" s="137" customFormat="1" ht="15" customHeight="1">
      <c r="A126" s="1"/>
      <c r="B126" s="1"/>
      <c r="C126" s="1"/>
      <c r="D126" s="137"/>
      <c r="E126" s="137"/>
      <c r="F126" s="1"/>
      <c r="G126" s="1"/>
      <c r="H126" s="137"/>
      <c r="I126" s="137"/>
      <c r="J126" s="1"/>
      <c r="K126" s="137"/>
      <c r="L126" s="137"/>
      <c r="M126" s="137"/>
      <c r="N126" s="1"/>
      <c r="O126" s="137"/>
      <c r="P126" s="137"/>
      <c r="Q126" s="137"/>
      <c r="R126" s="1"/>
      <c r="S126" s="1"/>
      <c r="T126" s="137"/>
      <c r="U126" s="137"/>
      <c r="V126" s="1"/>
      <c r="W126" s="1"/>
      <c r="X126" s="137"/>
      <c r="Y126" s="137"/>
      <c r="Z126" s="137"/>
      <c r="AA126" s="1"/>
      <c r="AB126" s="1"/>
      <c r="AC126" s="137"/>
      <c r="AD126" s="137"/>
      <c r="AE126" s="1"/>
      <c r="AF126" s="1"/>
      <c r="AG126" s="137"/>
      <c r="AH126" s="137"/>
      <c r="AI126" s="137"/>
      <c r="AJ126" s="137"/>
      <c r="AK126" s="137"/>
      <c r="AL126" s="137"/>
      <c r="AM126" s="1"/>
      <c r="AN126" s="1"/>
      <c r="AO126" s="137"/>
      <c r="AP126" s="137"/>
      <c r="AQ126" s="1"/>
      <c r="AR126" s="1"/>
      <c r="AS126" s="137"/>
      <c r="AT126" s="137"/>
      <c r="AU126" s="1"/>
      <c r="AV126" s="137"/>
      <c r="AW126" s="137"/>
      <c r="AX126" s="137"/>
      <c r="AY126" s="137"/>
      <c r="AZ126" s="1"/>
      <c r="BA126" s="137"/>
      <c r="BB126" s="137"/>
      <c r="BC126" s="137"/>
      <c r="BD126" s="1"/>
      <c r="BE126" s="137"/>
      <c r="BF126" s="137"/>
      <c r="BG126" s="137"/>
      <c r="BH126" s="137"/>
      <c r="BI126" s="137"/>
      <c r="BJ126" s="137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</row>
    <row r="128">
      <c r="A128" s="1"/>
      <c r="B128" s="1"/>
      <c r="C128" s="1"/>
      <c r="D128" s="3"/>
      <c r="E128" s="3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3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3"/>
      <c r="AD128" s="3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3"/>
      <c r="AZ128" s="1"/>
      <c r="BA128" s="3"/>
      <c r="BB128" s="3"/>
      <c r="BC128" s="1"/>
      <c r="BD128" s="1"/>
      <c r="BE128" s="1"/>
      <c r="BF128" s="3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</row>
  </sheetData>
  <mergeCells count="23">
    <mergeCell ref="BH2:BK2"/>
    <mergeCell ref="BX2:BZ2"/>
    <mergeCell ref="BY8:BZ8"/>
    <mergeCell ref="BI93:BJ93"/>
    <mergeCell ref="BI92:BJ92"/>
    <mergeCell ref="BY9:BZ9"/>
    <mergeCell ref="BX6:BX14"/>
    <mergeCell ref="A6:A14"/>
    <mergeCell ref="F3:H3"/>
    <mergeCell ref="BC86:BD86"/>
    <mergeCell ref="AE3:AG3"/>
    <mergeCell ref="BB3:BD3"/>
    <mergeCell ref="R2:Y2"/>
    <mergeCell ref="AQ2:AX2"/>
    <mergeCell ref="AY6:AY14"/>
    <mergeCell ref="AE87:AG87"/>
    <mergeCell ref="F87:H87"/>
    <mergeCell ref="G86:H86"/>
    <mergeCell ref="BB87:BD87"/>
    <mergeCell ref="Z6:Z14"/>
    <mergeCell ref="BT6:BW6"/>
    <mergeCell ref="BT8:BW8"/>
    <mergeCell ref="BT10:BU10"/>
  </mergeCells>
  <printOptions headings="0" gridLines="0"/>
  <pageMargins left="0.39370078740157477" right="0.19685039370078738" top="0.19685039370078738" bottom="0.19685039370078738" header="0" footer="0.11811023622047245"/>
  <pageSetup paperSize="8" scale="74" fitToWidth="1" fitToHeight="1" pageOrder="downThenOver" orientation="landscape" usePrinterDefaults="1" blackAndWhite="0" draft="0" cellComments="none" useFirstPageNumber="0" errors="displayed" horizontalDpi="600" verticalDpi="144" copies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15" workbookViewId="0">
      <selection activeCell="D1" activeCellId="0" sqref="D1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9" style="63" width="9.85546875"/>
    <col customWidth="1" min="20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81</v>
      </c>
      <c r="C1" s="2">
        <v>82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64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>
        <v>4</v>
      </c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B8" s="35"/>
      <c r="C8" s="4"/>
      <c r="D8" s="4"/>
      <c r="E8" s="36"/>
      <c r="F8" s="35"/>
      <c r="G8" s="4"/>
      <c r="H8" s="4" t="s">
        <v>15</v>
      </c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4" t="s">
        <v>32</v>
      </c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4000</v>
      </c>
      <c r="E10" s="152">
        <v>4000</v>
      </c>
      <c r="F10" s="35" t="s">
        <v>36</v>
      </c>
      <c r="G10" s="4"/>
      <c r="H10" s="153">
        <v>0</v>
      </c>
      <c r="I10" s="152">
        <v>80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59" customFormat="1">
      <c r="A15" s="160">
        <f ca="1">INDIRECT(ADDRESS(Данные!$A7,4,1,1,"Данные"), 1)</f>
        <v>45644</v>
      </c>
      <c r="B15" s="77">
        <f ca="1">ROUND(INDIRECT(ADDRESS(Данные!$A7,B$1,1,1,"Данные"), 1),2)</f>
        <v>9824.6800000000003</v>
      </c>
      <c r="C15" s="83">
        <f ca="1">ROUND(INDIRECT(ADDRESS(Данные!$A7,C$1,1,1,"Данные"), 1),2)</f>
        <v>4400.7700000000004</v>
      </c>
      <c r="D15" s="78"/>
      <c r="E15" s="81"/>
      <c r="F15" s="82"/>
      <c r="G15" s="77"/>
      <c r="H15" s="78" t="s">
        <v>15</v>
      </c>
      <c r="I15" s="79" t="s">
        <v>15</v>
      </c>
      <c r="J15" s="80"/>
      <c r="K15" s="77"/>
      <c r="L15" s="78" t="s">
        <v>15</v>
      </c>
      <c r="M15" s="81" t="s">
        <v>15</v>
      </c>
      <c r="N15" s="82"/>
      <c r="O15" s="78"/>
      <c r="P15" s="78" t="s">
        <v>15</v>
      </c>
      <c r="Q15" s="79" t="s">
        <v>15</v>
      </c>
      <c r="R15" s="80"/>
      <c r="S15" s="77"/>
      <c r="T15" s="78" t="s">
        <v>15</v>
      </c>
      <c r="U15" s="81" t="s">
        <v>15</v>
      </c>
      <c r="V15" s="161">
        <f t="shared" ref="V15:V63" ca="1" si="3">$A15</f>
        <v>45644</v>
      </c>
      <c r="W15" s="93" t="s">
        <v>15</v>
      </c>
      <c r="X15" s="26" t="s">
        <v>15</v>
      </c>
    </row>
    <row r="16" s="159" customFormat="1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9824.7199999999993</v>
      </c>
      <c r="C16" s="96">
        <f ca="1">ROUND(INDIRECT(ADDRESS(Данные!$A8,C$1,1,1,"Данные"),1),2)</f>
        <v>4400.79</v>
      </c>
      <c r="D16" s="104">
        <f ca="1">(B16-B15)*D$10</f>
        <v>159.9999999962165</v>
      </c>
      <c r="E16" s="102">
        <f ca="1">(C16-C15)*D$10</f>
        <v>79.999999998108251</v>
      </c>
      <c r="F16" s="103"/>
      <c r="G16" s="100"/>
      <c r="H16" s="101"/>
      <c r="I16" s="98"/>
      <c r="J16" s="99"/>
      <c r="K16" s="100"/>
      <c r="L16" s="101"/>
      <c r="M16" s="110"/>
      <c r="N16" s="103"/>
      <c r="O16" s="101"/>
      <c r="P16" s="101"/>
      <c r="Q16" s="98"/>
      <c r="R16" s="99"/>
      <c r="S16" s="100"/>
      <c r="T16" s="101"/>
      <c r="U16" s="110"/>
      <c r="V16" s="163">
        <f t="shared" ca="1" si="3"/>
        <v>45644.020833333336</v>
      </c>
      <c r="W16" s="113">
        <f t="shared" ref="W16:W63" ca="1" si="4">D16+H16+L16+P16+T16</f>
        <v>159.9999999962165</v>
      </c>
      <c r="X16" s="114">
        <f t="shared" ref="X16:X63" ca="1" si="5">E16+I16+M16+Q16+U16</f>
        <v>79.999999998108251</v>
      </c>
    </row>
    <row r="17" s="159" customFormat="1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9824.7600000000002</v>
      </c>
      <c r="C17" s="96">
        <f ca="1">ROUND(INDIRECT(ADDRESS(Данные!$A9,C$1,1,1,"Данные"),1),2)</f>
        <v>4400.8000000000002</v>
      </c>
      <c r="D17" s="104">
        <f ca="1">(B17-B15)*D$10</f>
        <v>319.99999999970896</v>
      </c>
      <c r="E17" s="102">
        <f ca="1">(C17-C15)*D$10</f>
        <v>119.99999999898137</v>
      </c>
      <c r="F17" s="103"/>
      <c r="G17" s="100"/>
      <c r="H17" s="104">
        <f>(F17-F15)*H10</f>
        <v>0</v>
      </c>
      <c r="I17" s="105">
        <f>(G17-G15)*I10</f>
        <v>0</v>
      </c>
      <c r="J17" s="99"/>
      <c r="K17" s="100"/>
      <c r="L17" s="104">
        <f>(J17-J15)*L10</f>
        <v>0</v>
      </c>
      <c r="M17" s="102">
        <f>(K17-K15)*M10</f>
        <v>0</v>
      </c>
      <c r="N17" s="103"/>
      <c r="O17" s="101"/>
      <c r="P17" s="104">
        <f>(N17-N15)*P10</f>
        <v>0</v>
      </c>
      <c r="Q17" s="105">
        <f>(O17-O15)*Q10</f>
        <v>0</v>
      </c>
      <c r="R17" s="99"/>
      <c r="S17" s="100"/>
      <c r="T17" s="104">
        <f>(R17-R15)*T10</f>
        <v>0</v>
      </c>
      <c r="U17" s="102">
        <f>(S17-S15)*U10</f>
        <v>0</v>
      </c>
      <c r="V17" s="163">
        <f t="shared" ca="1" si="3"/>
        <v>45644.041666666664</v>
      </c>
      <c r="W17" s="113">
        <f t="shared" ca="1" si="4"/>
        <v>319.99999999970896</v>
      </c>
      <c r="X17" s="114">
        <f t="shared" ca="1" si="5"/>
        <v>119.99999999898137</v>
      </c>
    </row>
    <row r="18" s="159" customFormat="1">
      <c r="A18" s="162">
        <f ca="1">INDIRECT(ADDRESS(Данные!$A10,4,1,1,"Данные"), 1)</f>
        <v>45644.0625</v>
      </c>
      <c r="B18" s="96">
        <f ca="1">ROUND(INDIRECT(ADDRESS(Данные!$A10,B$1,1,1,"Данные"), 1),2)</f>
        <v>9824.7900000000009</v>
      </c>
      <c r="C18" s="96">
        <f ca="1">ROUND(INDIRECT(ADDRESS(Данные!$A10,C$1,1,1,"Данные"), 1),2)</f>
        <v>4400.8100000000004</v>
      </c>
      <c r="D18" s="104">
        <f ca="1">(B18-B17)*D$10</f>
        <v>120.00000000261934</v>
      </c>
      <c r="E18" s="102">
        <f ca="1">(C18-C17)*D$10</f>
        <v>40.000000000873115</v>
      </c>
      <c r="F18" s="103"/>
      <c r="G18" s="100"/>
      <c r="H18" s="104"/>
      <c r="I18" s="105"/>
      <c r="J18" s="99"/>
      <c r="K18" s="100"/>
      <c r="L18" s="104"/>
      <c r="M18" s="102"/>
      <c r="N18" s="103"/>
      <c r="O18" s="101"/>
      <c r="P18" s="104"/>
      <c r="Q18" s="105"/>
      <c r="R18" s="99"/>
      <c r="S18" s="100"/>
      <c r="T18" s="104"/>
      <c r="U18" s="102"/>
      <c r="V18" s="163">
        <f t="shared" ca="1" si="3"/>
        <v>45644.0625</v>
      </c>
      <c r="W18" s="113">
        <f t="shared" ca="1" si="4"/>
        <v>120.00000000261934</v>
      </c>
      <c r="X18" s="114">
        <f t="shared" ca="1" si="5"/>
        <v>40.000000000873115</v>
      </c>
    </row>
    <row r="19" s="159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9824.8299999999999</v>
      </c>
      <c r="C19" s="96">
        <f ca="1">ROUND(INDIRECT(ADDRESS(Данные!$A11,C$1,1,1,"Данные"),1),2)</f>
        <v>4400.8199999999997</v>
      </c>
      <c r="D19" s="104">
        <f ca="1">(B19-B17)*D$10</f>
        <v>279.99999999883585</v>
      </c>
      <c r="E19" s="102">
        <f ca="1">(C19-C17)*D$10</f>
        <v>79.999999998108251</v>
      </c>
      <c r="F19" s="103"/>
      <c r="G19" s="100"/>
      <c r="H19" s="104">
        <f>(F19-F17)*H10</f>
        <v>0</v>
      </c>
      <c r="I19" s="105">
        <f>(G19-G17)*I10</f>
        <v>0</v>
      </c>
      <c r="J19" s="99"/>
      <c r="K19" s="100"/>
      <c r="L19" s="104">
        <f>(J19-J17)*L10</f>
        <v>0</v>
      </c>
      <c r="M19" s="102">
        <f>(K19-K17)*M10</f>
        <v>0</v>
      </c>
      <c r="N19" s="103"/>
      <c r="O19" s="101"/>
      <c r="P19" s="104">
        <f>(N19-N17)*P10</f>
        <v>0</v>
      </c>
      <c r="Q19" s="105">
        <f>(O19-O17)*Q10</f>
        <v>0</v>
      </c>
      <c r="R19" s="99"/>
      <c r="S19" s="100"/>
      <c r="T19" s="104">
        <f>(R19-R17)*T10</f>
        <v>0</v>
      </c>
      <c r="U19" s="102">
        <f>(S19-S17)*U10</f>
        <v>0</v>
      </c>
      <c r="V19" s="163">
        <f t="shared" ca="1" si="3"/>
        <v>45644.083333333336</v>
      </c>
      <c r="W19" s="113">
        <f t="shared" ca="1" si="4"/>
        <v>279.99999999883585</v>
      </c>
      <c r="X19" s="114">
        <f t="shared" ca="1" si="5"/>
        <v>79.999999998108251</v>
      </c>
    </row>
    <row r="20" s="159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9824.8600000000006</v>
      </c>
      <c r="C20" s="96">
        <f ca="1">ROUND(INDIRECT(ADDRESS(Данные!$A12,C$1,1,1,"Данные"),1),2)</f>
        <v>4400.8299999999999</v>
      </c>
      <c r="D20" s="104">
        <f ca="1">(B20-B19)*D$10</f>
        <v>120.00000000261934</v>
      </c>
      <c r="E20" s="102">
        <f ca="1">(C20-C19)*D$10</f>
        <v>40.000000000873115</v>
      </c>
      <c r="F20" s="103"/>
      <c r="G20" s="100"/>
      <c r="H20" s="104"/>
      <c r="I20" s="105"/>
      <c r="J20" s="99"/>
      <c r="K20" s="100"/>
      <c r="L20" s="104"/>
      <c r="M20" s="102"/>
      <c r="N20" s="103"/>
      <c r="O20" s="101"/>
      <c r="P20" s="104"/>
      <c r="Q20" s="105"/>
      <c r="R20" s="99"/>
      <c r="S20" s="100"/>
      <c r="T20" s="104"/>
      <c r="U20" s="102"/>
      <c r="V20" s="163">
        <f t="shared" ca="1" si="3"/>
        <v>45644.104166666664</v>
      </c>
      <c r="W20" s="113">
        <f t="shared" ca="1" si="4"/>
        <v>120.00000000261934</v>
      </c>
      <c r="X20" s="114">
        <f t="shared" ca="1" si="5"/>
        <v>40.000000000873115</v>
      </c>
    </row>
    <row r="21" s="159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9824.8899999999994</v>
      </c>
      <c r="C21" s="96">
        <f ca="1">ROUND(INDIRECT(ADDRESS(Данные!$A13,C$1,1,1,"Данные"),1),2)</f>
        <v>4400.8400000000001</v>
      </c>
      <c r="D21" s="104">
        <f ca="1">(B21-B19)*D$10</f>
        <v>239.99999999796273</v>
      </c>
      <c r="E21" s="102">
        <f ca="1">(C21-C19)*D$10</f>
        <v>80.00000000174623</v>
      </c>
      <c r="F21" s="103"/>
      <c r="G21" s="100"/>
      <c r="H21" s="104">
        <f>(F21-F19)*H10</f>
        <v>0</v>
      </c>
      <c r="I21" s="105">
        <f>(G21-G19)*I10</f>
        <v>0</v>
      </c>
      <c r="J21" s="99"/>
      <c r="K21" s="100"/>
      <c r="L21" s="104">
        <f>(J21-J19)*L10</f>
        <v>0</v>
      </c>
      <c r="M21" s="102">
        <f>(K21-K19)*M10</f>
        <v>0</v>
      </c>
      <c r="N21" s="103"/>
      <c r="O21" s="101"/>
      <c r="P21" s="104">
        <f>(N21-N19)*P10</f>
        <v>0</v>
      </c>
      <c r="Q21" s="105">
        <f>(O21-O19)*Q10</f>
        <v>0</v>
      </c>
      <c r="R21" s="99"/>
      <c r="S21" s="100"/>
      <c r="T21" s="104">
        <f>(R21-R19)*T10</f>
        <v>0</v>
      </c>
      <c r="U21" s="102">
        <f>(S21-S19)*U10</f>
        <v>0</v>
      </c>
      <c r="V21" s="163">
        <f t="shared" ca="1" si="3"/>
        <v>45644.125</v>
      </c>
      <c r="W21" s="113">
        <f t="shared" ca="1" si="4"/>
        <v>239.99999999796273</v>
      </c>
      <c r="X21" s="114">
        <f t="shared" ca="1" si="5"/>
        <v>80.00000000174623</v>
      </c>
    </row>
    <row r="22" s="159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9824.9200000000001</v>
      </c>
      <c r="C22" s="96">
        <f ca="1">ROUND(INDIRECT(ADDRESS(Данные!$A14,C$1,1,1,"Данные"),1),2)</f>
        <v>4400.8599999999997</v>
      </c>
      <c r="D22" s="104">
        <f ca="1">(B22-B21)*D$10</f>
        <v>120.00000000261934</v>
      </c>
      <c r="E22" s="102">
        <f ca="1">(C22-C21)*D$10</f>
        <v>79.999999998108251</v>
      </c>
      <c r="F22" s="103"/>
      <c r="G22" s="100"/>
      <c r="H22" s="104"/>
      <c r="I22" s="105"/>
      <c r="J22" s="99"/>
      <c r="K22" s="100"/>
      <c r="L22" s="104"/>
      <c r="M22" s="102"/>
      <c r="N22" s="103"/>
      <c r="O22" s="101"/>
      <c r="P22" s="104"/>
      <c r="Q22" s="105"/>
      <c r="R22" s="99"/>
      <c r="S22" s="100"/>
      <c r="T22" s="104"/>
      <c r="U22" s="102"/>
      <c r="V22" s="163">
        <f t="shared" ca="1" si="3"/>
        <v>45644.145833333336</v>
      </c>
      <c r="W22" s="113">
        <f t="shared" ca="1" si="4"/>
        <v>120.00000000261934</v>
      </c>
      <c r="X22" s="114">
        <f t="shared" ca="1" si="5"/>
        <v>79.999999998108251</v>
      </c>
    </row>
    <row r="23" s="159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9824.9500000000007</v>
      </c>
      <c r="C23" s="96">
        <f ca="1">ROUND(INDIRECT(ADDRESS(Данные!$A15,C$1,1,1,"Данные"),1),2)</f>
        <v>4400.8699999999999</v>
      </c>
      <c r="D23" s="104">
        <f ca="1">(B23-B21)*D$10</f>
        <v>240.00000000523869</v>
      </c>
      <c r="E23" s="102">
        <f ca="1">(C23-C21)*D$10</f>
        <v>119.99999999898137</v>
      </c>
      <c r="F23" s="103"/>
      <c r="G23" s="100"/>
      <c r="H23" s="104">
        <f>(F23-F21)*H10</f>
        <v>0</v>
      </c>
      <c r="I23" s="105">
        <f>(G23-G21)*I10</f>
        <v>0</v>
      </c>
      <c r="J23" s="99"/>
      <c r="K23" s="100"/>
      <c r="L23" s="104">
        <f>(J23-J21)*L10</f>
        <v>0</v>
      </c>
      <c r="M23" s="102">
        <f>(K23-K21)*M10</f>
        <v>0</v>
      </c>
      <c r="N23" s="103"/>
      <c r="O23" s="101"/>
      <c r="P23" s="104">
        <f>(N23-N21)*P10</f>
        <v>0</v>
      </c>
      <c r="Q23" s="105">
        <f>(O23-O21)*Q10</f>
        <v>0</v>
      </c>
      <c r="R23" s="99"/>
      <c r="S23" s="100"/>
      <c r="T23" s="104">
        <f>(R23-R21)*T10</f>
        <v>0</v>
      </c>
      <c r="U23" s="102">
        <f>(S23-S21)*U10</f>
        <v>0</v>
      </c>
      <c r="V23" s="163">
        <f t="shared" ca="1" si="3"/>
        <v>45644.166666666664</v>
      </c>
      <c r="W23" s="113">
        <f t="shared" ca="1" si="4"/>
        <v>240.00000000523869</v>
      </c>
      <c r="X23" s="114">
        <f t="shared" ca="1" si="5"/>
        <v>119.99999999898137</v>
      </c>
    </row>
    <row r="24" s="159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9824.9799999999996</v>
      </c>
      <c r="C24" s="96">
        <f ca="1">ROUND(INDIRECT(ADDRESS(Данные!$A16,C$1,1,1,"Данные"),1),2)</f>
        <v>4400.8800000000001</v>
      </c>
      <c r="D24" s="104">
        <f ca="1">(B24-B23)*D$10</f>
        <v>119.99999999534339</v>
      </c>
      <c r="E24" s="102">
        <f ca="1">(C24-C23)*D$10</f>
        <v>40.000000000873115</v>
      </c>
      <c r="F24" s="103"/>
      <c r="G24" s="100"/>
      <c r="H24" s="104"/>
      <c r="I24" s="105"/>
      <c r="J24" s="99"/>
      <c r="K24" s="100"/>
      <c r="L24" s="104"/>
      <c r="M24" s="102"/>
      <c r="N24" s="103"/>
      <c r="O24" s="101"/>
      <c r="P24" s="104"/>
      <c r="Q24" s="105"/>
      <c r="R24" s="99"/>
      <c r="S24" s="100"/>
      <c r="T24" s="104"/>
      <c r="U24" s="102"/>
      <c r="V24" s="163">
        <f t="shared" ca="1" si="3"/>
        <v>45644.1875</v>
      </c>
      <c r="W24" s="113">
        <f t="shared" ca="1" si="4"/>
        <v>119.99999999534339</v>
      </c>
      <c r="X24" s="114">
        <f t="shared" ca="1" si="5"/>
        <v>40.000000000873115</v>
      </c>
    </row>
    <row r="25" s="159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9825.0200000000004</v>
      </c>
      <c r="C25" s="96">
        <f ca="1">ROUND(INDIRECT(ADDRESS(Данные!$A17,C$1,1,1,"Данные"),1),2)</f>
        <v>4400.8900000000003</v>
      </c>
      <c r="D25" s="104">
        <f ca="1">(B25-B23)*D$10</f>
        <v>279.99999999883585</v>
      </c>
      <c r="E25" s="102">
        <f ca="1">(C25-C23)*D$10</f>
        <v>80.00000000174623</v>
      </c>
      <c r="F25" s="103"/>
      <c r="G25" s="100"/>
      <c r="H25" s="104">
        <f>(F25-F23)*H10</f>
        <v>0</v>
      </c>
      <c r="I25" s="105">
        <f>(G25-G23)*I10</f>
        <v>0</v>
      </c>
      <c r="J25" s="99"/>
      <c r="K25" s="100"/>
      <c r="L25" s="104">
        <f>(J25-J23)*L10</f>
        <v>0</v>
      </c>
      <c r="M25" s="102">
        <f>(K25-K23)*M10</f>
        <v>0</v>
      </c>
      <c r="N25" s="103"/>
      <c r="O25" s="101"/>
      <c r="P25" s="104">
        <f>(N25-N23)*P10</f>
        <v>0</v>
      </c>
      <c r="Q25" s="105">
        <f>(O25-O23)*Q10</f>
        <v>0</v>
      </c>
      <c r="R25" s="99"/>
      <c r="S25" s="100"/>
      <c r="T25" s="104">
        <f>(R25-R23)*T10</f>
        <v>0</v>
      </c>
      <c r="U25" s="102">
        <f>(S25-S23)*U10</f>
        <v>0</v>
      </c>
      <c r="V25" s="163">
        <f t="shared" ca="1" si="3"/>
        <v>45644.208333333336</v>
      </c>
      <c r="W25" s="113">
        <f t="shared" ca="1" si="4"/>
        <v>279.99999999883585</v>
      </c>
      <c r="X25" s="114">
        <f t="shared" ca="1" si="5"/>
        <v>80.00000000174623</v>
      </c>
    </row>
    <row r="26" s="159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9825.0500000000011</v>
      </c>
      <c r="C26" s="96">
        <f ca="1">ROUND(INDIRECT(ADDRESS(Данные!$A18,C$1,1,1,"Данные"),1),2)</f>
        <v>4400.9000000000005</v>
      </c>
      <c r="D26" s="104">
        <f ca="1">(B26-B25)*D$10</f>
        <v>120.00000000261934</v>
      </c>
      <c r="E26" s="102">
        <f ca="1">(C26-C25)*D$10</f>
        <v>40.000000000873115</v>
      </c>
      <c r="F26" s="103"/>
      <c r="G26" s="100"/>
      <c r="H26" s="104"/>
      <c r="I26" s="105"/>
      <c r="J26" s="99"/>
      <c r="K26" s="100"/>
      <c r="L26" s="104"/>
      <c r="M26" s="102"/>
      <c r="N26" s="103"/>
      <c r="O26" s="101"/>
      <c r="P26" s="104"/>
      <c r="Q26" s="105"/>
      <c r="R26" s="99"/>
      <c r="S26" s="100"/>
      <c r="T26" s="104"/>
      <c r="U26" s="102"/>
      <c r="V26" s="163">
        <f t="shared" ca="1" si="3"/>
        <v>45644.229166666664</v>
      </c>
      <c r="W26" s="113">
        <f t="shared" ca="1" si="4"/>
        <v>120.00000000261934</v>
      </c>
      <c r="X26" s="114">
        <f t="shared" ca="1" si="5"/>
        <v>40.000000000873115</v>
      </c>
    </row>
    <row r="27" s="159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9825.0799999999999</v>
      </c>
      <c r="C27" s="96">
        <f ca="1">ROUND(INDIRECT(ADDRESS(Данные!$A19,C$1,1,1,"Данные"),1),2)</f>
        <v>4400.9200000000001</v>
      </c>
      <c r="D27" s="104">
        <f ca="1">(B27-B25)*D$10</f>
        <v>239.99999999796273</v>
      </c>
      <c r="E27" s="102">
        <f ca="1">(C27-C25)*D$10</f>
        <v>119.99999999898137</v>
      </c>
      <c r="F27" s="103"/>
      <c r="G27" s="100"/>
      <c r="H27" s="104">
        <f>(F27-F25)*H10</f>
        <v>0</v>
      </c>
      <c r="I27" s="105">
        <f>(G27-G25)*I10</f>
        <v>0</v>
      </c>
      <c r="J27" s="99"/>
      <c r="K27" s="100"/>
      <c r="L27" s="104">
        <f>(J27-J25)*L10</f>
        <v>0</v>
      </c>
      <c r="M27" s="102">
        <f>(K27-K25)*M10</f>
        <v>0</v>
      </c>
      <c r="N27" s="103"/>
      <c r="O27" s="101"/>
      <c r="P27" s="104">
        <f>(N27-N25)*P10</f>
        <v>0</v>
      </c>
      <c r="Q27" s="105">
        <f>(O27-O25)*Q10</f>
        <v>0</v>
      </c>
      <c r="R27" s="99"/>
      <c r="S27" s="100"/>
      <c r="T27" s="104">
        <f>(R27-R25)*T10</f>
        <v>0</v>
      </c>
      <c r="U27" s="102">
        <f>(S27-S25)*U10</f>
        <v>0</v>
      </c>
      <c r="V27" s="163">
        <f t="shared" ca="1" si="3"/>
        <v>45644.25</v>
      </c>
      <c r="W27" s="113">
        <f t="shared" ca="1" si="4"/>
        <v>239.99999999796273</v>
      </c>
      <c r="X27" s="114">
        <f t="shared" ca="1" si="5"/>
        <v>119.99999999898137</v>
      </c>
    </row>
    <row r="28" s="159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9825.1000000000004</v>
      </c>
      <c r="C28" s="96">
        <f ca="1">ROUND(INDIRECT(ADDRESS(Данные!$A20,C$1,1,1,"Данные"),1),2)</f>
        <v>4400.9300000000003</v>
      </c>
      <c r="D28" s="104">
        <f ca="1">(B28-B27)*D$10</f>
        <v>80.00000000174623</v>
      </c>
      <c r="E28" s="102">
        <f ca="1">(C28-C27)*D$10</f>
        <v>40.000000000873115</v>
      </c>
      <c r="F28" s="103"/>
      <c r="G28" s="100"/>
      <c r="H28" s="104"/>
      <c r="I28" s="105"/>
      <c r="J28" s="99"/>
      <c r="K28" s="100"/>
      <c r="L28" s="104"/>
      <c r="M28" s="102"/>
      <c r="N28" s="103"/>
      <c r="O28" s="101"/>
      <c r="P28" s="104"/>
      <c r="Q28" s="105"/>
      <c r="R28" s="99"/>
      <c r="S28" s="100"/>
      <c r="T28" s="104"/>
      <c r="U28" s="102"/>
      <c r="V28" s="163">
        <f t="shared" ca="1" si="3"/>
        <v>45644.270833333336</v>
      </c>
      <c r="W28" s="113">
        <f t="shared" ca="1" si="4"/>
        <v>80.00000000174623</v>
      </c>
      <c r="X28" s="114">
        <f t="shared" ca="1" si="5"/>
        <v>40.000000000873115</v>
      </c>
    </row>
    <row r="29" s="159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9825.1399999999994</v>
      </c>
      <c r="C29" s="96">
        <f ca="1">ROUND(INDIRECT(ADDRESS(Данные!$A21,C$1,1,1,"Данные"),1),2)</f>
        <v>4400.9400000000005</v>
      </c>
      <c r="D29" s="104">
        <f ca="1">(B29-B27)*D$10</f>
        <v>239.99999999796273</v>
      </c>
      <c r="E29" s="102">
        <f ca="1">(C29-C27)*D$10</f>
        <v>80.00000000174623</v>
      </c>
      <c r="F29" s="103"/>
      <c r="G29" s="100"/>
      <c r="H29" s="104">
        <f>(F29-F27)*H10</f>
        <v>0</v>
      </c>
      <c r="I29" s="105">
        <f>(G29-G27)*I10</f>
        <v>0</v>
      </c>
      <c r="J29" s="99"/>
      <c r="K29" s="100"/>
      <c r="L29" s="104">
        <f>(J29-J27)*L10</f>
        <v>0</v>
      </c>
      <c r="M29" s="102">
        <f>(K29-K27)*M10</f>
        <v>0</v>
      </c>
      <c r="N29" s="103"/>
      <c r="O29" s="101"/>
      <c r="P29" s="104">
        <f>(N29-N27)*P10</f>
        <v>0</v>
      </c>
      <c r="Q29" s="105">
        <f>(O29-O27)*Q10</f>
        <v>0</v>
      </c>
      <c r="R29" s="99"/>
      <c r="S29" s="100"/>
      <c r="T29" s="104">
        <f>(R29-R27)*T10</f>
        <v>0</v>
      </c>
      <c r="U29" s="102">
        <f>(S29-S27)*U10</f>
        <v>0</v>
      </c>
      <c r="V29" s="163">
        <f t="shared" ca="1" si="3"/>
        <v>45644.291666666664</v>
      </c>
      <c r="W29" s="113">
        <f t="shared" ca="1" si="4"/>
        <v>239.99999999796273</v>
      </c>
      <c r="X29" s="114">
        <f t="shared" ca="1" si="5"/>
        <v>80.00000000174623</v>
      </c>
    </row>
    <row r="30" s="159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9825.1700000000001</v>
      </c>
      <c r="C30" s="96">
        <f ca="1">ROUND(INDIRECT(ADDRESS(Данные!$A22,C$1,1,1,"Данные"),1),2)</f>
        <v>4400.9499999999998</v>
      </c>
      <c r="D30" s="104">
        <f ca="1">(B30-B29)*D$10</f>
        <v>120.00000000261934</v>
      </c>
      <c r="E30" s="102">
        <f ca="1">(C30-C29)*D$10</f>
        <v>39.999999997235136</v>
      </c>
      <c r="F30" s="103"/>
      <c r="G30" s="100"/>
      <c r="H30" s="104"/>
      <c r="I30" s="105"/>
      <c r="J30" s="99"/>
      <c r="K30" s="100"/>
      <c r="L30" s="104"/>
      <c r="M30" s="102"/>
      <c r="N30" s="103"/>
      <c r="O30" s="101"/>
      <c r="P30" s="104"/>
      <c r="Q30" s="105"/>
      <c r="R30" s="99"/>
      <c r="S30" s="100"/>
      <c r="T30" s="104"/>
      <c r="U30" s="102"/>
      <c r="V30" s="163">
        <f t="shared" ca="1" si="3"/>
        <v>45644.3125</v>
      </c>
      <c r="W30" s="113">
        <f t="shared" ca="1" si="4"/>
        <v>120.00000000261934</v>
      </c>
      <c r="X30" s="114">
        <f t="shared" ca="1" si="5"/>
        <v>39.999999997235136</v>
      </c>
    </row>
    <row r="31" s="159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9825.2100000000009</v>
      </c>
      <c r="C31" s="96">
        <f ca="1">ROUND(INDIRECT(ADDRESS(Данные!$A23,C$1,1,1,"Данные"),1),2)</f>
        <v>4400.96</v>
      </c>
      <c r="D31" s="104">
        <f ca="1">(B31-B29)*D$10</f>
        <v>280.0000000061118</v>
      </c>
      <c r="E31" s="102">
        <f ca="1">(C31-C29)*D$10</f>
        <v>79.999999998108251</v>
      </c>
      <c r="F31" s="103"/>
      <c r="G31" s="100"/>
      <c r="H31" s="104">
        <f>(F31-F29)*H10</f>
        <v>0</v>
      </c>
      <c r="I31" s="105">
        <f>(G31-G29)*I10</f>
        <v>0</v>
      </c>
      <c r="J31" s="99"/>
      <c r="K31" s="100"/>
      <c r="L31" s="104">
        <f>(J31-J29)*L10</f>
        <v>0</v>
      </c>
      <c r="M31" s="102">
        <f>(K31-K29)*M10</f>
        <v>0</v>
      </c>
      <c r="N31" s="103"/>
      <c r="O31" s="101"/>
      <c r="P31" s="104">
        <f>(N31-N29)*P10</f>
        <v>0</v>
      </c>
      <c r="Q31" s="105">
        <f>(O31-O29)*Q10</f>
        <v>0</v>
      </c>
      <c r="R31" s="99"/>
      <c r="S31" s="100"/>
      <c r="T31" s="104">
        <f>(R31-R29)*T10</f>
        <v>0</v>
      </c>
      <c r="U31" s="102">
        <f>(S31-S29)*U10</f>
        <v>0</v>
      </c>
      <c r="V31" s="163">
        <f t="shared" ca="1" si="3"/>
        <v>45644.333333333336</v>
      </c>
      <c r="W31" s="113">
        <f t="shared" ca="1" si="4"/>
        <v>280.0000000061118</v>
      </c>
      <c r="X31" s="114">
        <f t="shared" ca="1" si="5"/>
        <v>79.999999998108251</v>
      </c>
    </row>
    <row r="32" s="159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9825.2399999999998</v>
      </c>
      <c r="C32" s="96">
        <f ca="1">ROUND(INDIRECT(ADDRESS(Данные!$A24,C$1,1,1,"Данные"),1),2)</f>
        <v>4400.9700000000003</v>
      </c>
      <c r="D32" s="104">
        <f ca="1">(B32-B31)*D$10</f>
        <v>119.99999999534339</v>
      </c>
      <c r="E32" s="102">
        <f ca="1">(C32-C31)*D$10</f>
        <v>40.000000000873115</v>
      </c>
      <c r="F32" s="103"/>
      <c r="G32" s="100"/>
      <c r="H32" s="104"/>
      <c r="I32" s="105"/>
      <c r="J32" s="99"/>
      <c r="K32" s="100"/>
      <c r="L32" s="104"/>
      <c r="M32" s="102"/>
      <c r="N32" s="103"/>
      <c r="O32" s="101"/>
      <c r="P32" s="104"/>
      <c r="Q32" s="105"/>
      <c r="R32" s="99"/>
      <c r="S32" s="100"/>
      <c r="T32" s="104"/>
      <c r="U32" s="102"/>
      <c r="V32" s="163">
        <f t="shared" ca="1" si="3"/>
        <v>45644.354166666664</v>
      </c>
      <c r="W32" s="113">
        <f t="shared" ca="1" si="4"/>
        <v>119.99999999534339</v>
      </c>
      <c r="X32" s="114">
        <f t="shared" ca="1" si="5"/>
        <v>40.000000000873115</v>
      </c>
    </row>
    <row r="33" s="159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9825.2800000000007</v>
      </c>
      <c r="C33" s="96">
        <f ca="1">ROUND(INDIRECT(ADDRESS(Данные!$A25,C$1,1,1,"Данные"),1),2)</f>
        <v>4400.9899999999998</v>
      </c>
      <c r="D33" s="104">
        <f ca="1">(B33-B31)*D$10</f>
        <v>279.99999999883585</v>
      </c>
      <c r="E33" s="102">
        <f ca="1">(C33-C31)*D$10</f>
        <v>119.99999999898137</v>
      </c>
      <c r="F33" s="103"/>
      <c r="G33" s="100"/>
      <c r="H33" s="104">
        <f>(F33-F31)*H10</f>
        <v>0</v>
      </c>
      <c r="I33" s="105">
        <f>(G33-G31)*I10</f>
        <v>0</v>
      </c>
      <c r="J33" s="99"/>
      <c r="K33" s="100"/>
      <c r="L33" s="104">
        <f>(J33-J31)*L10</f>
        <v>0</v>
      </c>
      <c r="M33" s="102">
        <f>(K33-K31)*M10</f>
        <v>0</v>
      </c>
      <c r="N33" s="103"/>
      <c r="O33" s="101"/>
      <c r="P33" s="104">
        <f>(N33-N31)*P10</f>
        <v>0</v>
      </c>
      <c r="Q33" s="105">
        <f>(O33-O31)*Q10</f>
        <v>0</v>
      </c>
      <c r="R33" s="99"/>
      <c r="S33" s="100"/>
      <c r="T33" s="104">
        <f>(R33-R31)*T10</f>
        <v>0</v>
      </c>
      <c r="U33" s="102">
        <f>(S33-S31)*U10</f>
        <v>0</v>
      </c>
      <c r="V33" s="163">
        <f t="shared" ca="1" si="3"/>
        <v>45644.375</v>
      </c>
      <c r="W33" s="113">
        <f t="shared" ca="1" si="4"/>
        <v>279.99999999883585</v>
      </c>
      <c r="X33" s="114">
        <f t="shared" ca="1" si="5"/>
        <v>119.99999999898137</v>
      </c>
    </row>
    <row r="34" s="159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9825.3299999999999</v>
      </c>
      <c r="C34" s="96">
        <f ca="1">ROUND(INDIRECT(ADDRESS(Данные!$A26,C$1,1,1,"Данные"),1),2)</f>
        <v>4401</v>
      </c>
      <c r="D34" s="104">
        <f ca="1">(B34-B33)*D$10</f>
        <v>199.99999999708962</v>
      </c>
      <c r="E34" s="102">
        <f ca="1">(C34-C33)*D$10</f>
        <v>40.000000000873115</v>
      </c>
      <c r="F34" s="103"/>
      <c r="G34" s="100"/>
      <c r="H34" s="104">
        <f>(F34-F33)*H10/0.5</f>
        <v>0</v>
      </c>
      <c r="I34" s="105">
        <f>(G34-G33)*I10/0.5</f>
        <v>0</v>
      </c>
      <c r="J34" s="99"/>
      <c r="K34" s="100"/>
      <c r="L34" s="104">
        <f>(J34-J33)*L10/0.5</f>
        <v>0</v>
      </c>
      <c r="M34" s="102">
        <f>(K34-K33)*M10/0.5</f>
        <v>0</v>
      </c>
      <c r="N34" s="103"/>
      <c r="O34" s="101"/>
      <c r="P34" s="104">
        <f>(N34-N33)*P10/0.5</f>
        <v>0</v>
      </c>
      <c r="Q34" s="105">
        <f>(O34-O33)*Q10/0.5</f>
        <v>0</v>
      </c>
      <c r="R34" s="99"/>
      <c r="S34" s="100"/>
      <c r="T34" s="104">
        <f>(R34-R33)*T10/0.5</f>
        <v>0</v>
      </c>
      <c r="U34" s="102">
        <f>(S34-S33)*U10/0.5</f>
        <v>0</v>
      </c>
      <c r="V34" s="163">
        <f t="shared" ca="1" si="3"/>
        <v>45644.395833333336</v>
      </c>
      <c r="W34" s="113">
        <f t="shared" ca="1" si="4"/>
        <v>199.99999999708962</v>
      </c>
      <c r="X34" s="114">
        <f t="shared" ca="1" si="5"/>
        <v>40.000000000873115</v>
      </c>
    </row>
    <row r="35" s="164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9825.3700000000008</v>
      </c>
      <c r="C35" s="96">
        <f ca="1">ROUND(INDIRECT(ADDRESS(Данные!$A27,C$1,1,1,"Данные"),1),2)</f>
        <v>4401.0100000000002</v>
      </c>
      <c r="D35" s="104">
        <f ca="1">(B35-B33)*D$10</f>
        <v>360.00000000058208</v>
      </c>
      <c r="E35" s="102">
        <f ca="1">(C35-C33)*D$10</f>
        <v>80.00000000174623</v>
      </c>
      <c r="F35" s="103"/>
      <c r="G35" s="100"/>
      <c r="H35" s="104">
        <f>(F35-F34)*H10/0.5</f>
        <v>0</v>
      </c>
      <c r="I35" s="105">
        <f>(G35-G34)*I10/0.5</f>
        <v>0</v>
      </c>
      <c r="J35" s="99"/>
      <c r="K35" s="100"/>
      <c r="L35" s="104">
        <f>(J35-J34)*L10/0.5</f>
        <v>0</v>
      </c>
      <c r="M35" s="102">
        <f>(K35-K34)*M10/0.5</f>
        <v>0</v>
      </c>
      <c r="N35" s="103"/>
      <c r="O35" s="101"/>
      <c r="P35" s="104">
        <f>(N35-N34)*P10/0.5</f>
        <v>0</v>
      </c>
      <c r="Q35" s="105">
        <f>(O35-O34)*Q10/0.5</f>
        <v>0</v>
      </c>
      <c r="R35" s="99"/>
      <c r="S35" s="100"/>
      <c r="T35" s="104">
        <f>(R35-R34)*T10/0.5</f>
        <v>0</v>
      </c>
      <c r="U35" s="102">
        <f>(S35-S34)*U10/0.5</f>
        <v>0</v>
      </c>
      <c r="V35" s="163">
        <f t="shared" ca="1" si="3"/>
        <v>45644.416666666664</v>
      </c>
      <c r="W35" s="113">
        <f t="shared" ca="1" si="4"/>
        <v>360.00000000058208</v>
      </c>
      <c r="X35" s="114">
        <f t="shared" ca="1" si="5"/>
        <v>80.00000000174623</v>
      </c>
    </row>
    <row r="36" s="159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9825.3999999999996</v>
      </c>
      <c r="C36" s="96">
        <f ca="1">ROUND(INDIRECT(ADDRESS(Данные!$A28,C$1,1,1,"Данные"),1),2)</f>
        <v>4401.0200000000004</v>
      </c>
      <c r="D36" s="104">
        <f ca="1">(B36-B35)*D$10</f>
        <v>119.99999999534339</v>
      </c>
      <c r="E36" s="102">
        <f ca="1">(C36-C35)*D$10</f>
        <v>40.000000000873115</v>
      </c>
      <c r="F36" s="103"/>
      <c r="G36" s="100"/>
      <c r="H36" s="104">
        <f>(F36-F35)*H10/0.5</f>
        <v>0</v>
      </c>
      <c r="I36" s="105">
        <f>(G36-G35)*I10/0.5</f>
        <v>0</v>
      </c>
      <c r="J36" s="99"/>
      <c r="K36" s="100"/>
      <c r="L36" s="104">
        <f>(J36-J35)*L10/0.5</f>
        <v>0</v>
      </c>
      <c r="M36" s="102">
        <f>(K36-K35)*M10/0.5</f>
        <v>0</v>
      </c>
      <c r="N36" s="103"/>
      <c r="O36" s="101"/>
      <c r="P36" s="104">
        <f>(N36-N35)*P10/0.5</f>
        <v>0</v>
      </c>
      <c r="Q36" s="105">
        <f>(O36-O35)*Q10/0.5</f>
        <v>0</v>
      </c>
      <c r="R36" s="99"/>
      <c r="S36" s="100"/>
      <c r="T36" s="104">
        <f>(R36-R35)*T10/0.5</f>
        <v>0</v>
      </c>
      <c r="U36" s="102">
        <f>(S36-S35)*U10/0.5</f>
        <v>0</v>
      </c>
      <c r="V36" s="163">
        <f t="shared" ca="1" si="3"/>
        <v>45644.4375</v>
      </c>
      <c r="W36" s="113">
        <f t="shared" ca="1" si="4"/>
        <v>119.99999999534339</v>
      </c>
      <c r="X36" s="114">
        <f t="shared" ca="1" si="5"/>
        <v>40.000000000873115</v>
      </c>
    </row>
    <row r="37" s="164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9825.4400000000005</v>
      </c>
      <c r="C37" s="96">
        <f ca="1">ROUND(INDIRECT(ADDRESS(Данные!$A29,C$1,1,1,"Данные"),1),2)</f>
        <v>4401.0299999999997</v>
      </c>
      <c r="D37" s="104">
        <f ca="1">(B37-B35)*D$10</f>
        <v>279.99999999883585</v>
      </c>
      <c r="E37" s="102">
        <f ca="1">(C37-C35)*D$10</f>
        <v>79.999999998108251</v>
      </c>
      <c r="F37" s="103"/>
      <c r="G37" s="100"/>
      <c r="H37" s="104">
        <f>(F37-F36)*H10/0.5</f>
        <v>0</v>
      </c>
      <c r="I37" s="105">
        <f>(G37-G36)*I10/0.5</f>
        <v>0</v>
      </c>
      <c r="J37" s="99"/>
      <c r="K37" s="100"/>
      <c r="L37" s="104">
        <f>(J37-J36)*L10/0.5</f>
        <v>0</v>
      </c>
      <c r="M37" s="102">
        <f>(K37-K36)*M10/0.5</f>
        <v>0</v>
      </c>
      <c r="N37" s="103"/>
      <c r="O37" s="101"/>
      <c r="P37" s="104">
        <f>(N37-N36)*P10/0.5</f>
        <v>0</v>
      </c>
      <c r="Q37" s="105">
        <f>(O37-O36)*Q10/0.5</f>
        <v>0</v>
      </c>
      <c r="R37" s="99"/>
      <c r="S37" s="100"/>
      <c r="T37" s="104">
        <f>(R37-R36)*T10/0.5</f>
        <v>0</v>
      </c>
      <c r="U37" s="102">
        <f>(S37-S36)*U10/0.5</f>
        <v>0</v>
      </c>
      <c r="V37" s="163">
        <f t="shared" ca="1" si="3"/>
        <v>45644.458333333336</v>
      </c>
      <c r="W37" s="113">
        <f t="shared" ca="1" si="4"/>
        <v>279.99999999883585</v>
      </c>
      <c r="X37" s="114">
        <f t="shared" ca="1" si="5"/>
        <v>79.999999998108251</v>
      </c>
    </row>
    <row r="38" s="164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9825.4799999999996</v>
      </c>
      <c r="C38" s="96">
        <f ca="1">ROUND(INDIRECT(ADDRESS(Данные!$A30,C$1,1,1,"Данные"),1),2)</f>
        <v>4401.04</v>
      </c>
      <c r="D38" s="104">
        <f ca="1">(B38-B37)*D$10</f>
        <v>159.9999999962165</v>
      </c>
      <c r="E38" s="102">
        <f ca="1">(C38-C37)*D$10</f>
        <v>40.000000000873115</v>
      </c>
      <c r="F38" s="103"/>
      <c r="G38" s="100"/>
      <c r="H38" s="104"/>
      <c r="I38" s="105"/>
      <c r="J38" s="99"/>
      <c r="K38" s="100"/>
      <c r="L38" s="104"/>
      <c r="M38" s="102"/>
      <c r="N38" s="103"/>
      <c r="O38" s="101"/>
      <c r="P38" s="104"/>
      <c r="Q38" s="105"/>
      <c r="R38" s="99"/>
      <c r="S38" s="100"/>
      <c r="T38" s="104"/>
      <c r="U38" s="102"/>
      <c r="V38" s="163">
        <f t="shared" ca="1" si="3"/>
        <v>45644.479166666664</v>
      </c>
      <c r="W38" s="113">
        <f t="shared" ca="1" si="4"/>
        <v>159.9999999962165</v>
      </c>
      <c r="X38" s="114">
        <f t="shared" ca="1" si="5"/>
        <v>40.000000000873115</v>
      </c>
    </row>
    <row r="39" s="159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9825.5200000000004</v>
      </c>
      <c r="C39" s="96">
        <f ca="1">ROUND(INDIRECT(ADDRESS(Данные!$A31,C$1,1,1,"Данные"),1),2)</f>
        <v>4401.0500000000002</v>
      </c>
      <c r="D39" s="104">
        <f ca="1">(B39-B37)*D$10</f>
        <v>319.99999999970896</v>
      </c>
      <c r="E39" s="102">
        <f ca="1">(C39-C37)*D$10</f>
        <v>80.00000000174623</v>
      </c>
      <c r="F39" s="103"/>
      <c r="G39" s="100"/>
      <c r="H39" s="104">
        <f>(F39-F37)*H10</f>
        <v>0</v>
      </c>
      <c r="I39" s="105">
        <f>(G39-G37)*I10</f>
        <v>0</v>
      </c>
      <c r="J39" s="99"/>
      <c r="K39" s="100"/>
      <c r="L39" s="104">
        <f>(J39-J37)*L10</f>
        <v>0</v>
      </c>
      <c r="M39" s="102">
        <f>(K39-K37)*M10</f>
        <v>0</v>
      </c>
      <c r="N39" s="103"/>
      <c r="O39" s="101"/>
      <c r="P39" s="104">
        <f>(N39-N37)*P10</f>
        <v>0</v>
      </c>
      <c r="Q39" s="105">
        <f>(O39-O37)*Q10</f>
        <v>0</v>
      </c>
      <c r="R39" s="99"/>
      <c r="S39" s="100"/>
      <c r="T39" s="104">
        <f>(R39-R37)*T10</f>
        <v>0</v>
      </c>
      <c r="U39" s="102">
        <f>(S39-S37)*U10</f>
        <v>0</v>
      </c>
      <c r="V39" s="163">
        <f t="shared" ca="1" si="3"/>
        <v>45644.5</v>
      </c>
      <c r="W39" s="113">
        <f t="shared" ca="1" si="4"/>
        <v>319.99999999970896</v>
      </c>
      <c r="X39" s="114">
        <f t="shared" ca="1" si="5"/>
        <v>80.00000000174623</v>
      </c>
    </row>
    <row r="40" s="159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9825.5599999999995</v>
      </c>
      <c r="C40" s="96">
        <f ca="1">ROUND(INDIRECT(ADDRESS(Данные!$A32,C$1,1,1,"Данные"),1),2)</f>
        <v>4401.0600000000004</v>
      </c>
      <c r="D40" s="104">
        <f ca="1">(B40-B39)*D$10</f>
        <v>159.9999999962165</v>
      </c>
      <c r="E40" s="102">
        <f ca="1">(C40-C39)*D$10</f>
        <v>40.000000000873115</v>
      </c>
      <c r="F40" s="103"/>
      <c r="G40" s="100"/>
      <c r="H40" s="104"/>
      <c r="I40" s="105"/>
      <c r="J40" s="99"/>
      <c r="K40" s="100"/>
      <c r="L40" s="104"/>
      <c r="M40" s="102"/>
      <c r="N40" s="103"/>
      <c r="O40" s="101"/>
      <c r="P40" s="104"/>
      <c r="Q40" s="105"/>
      <c r="R40" s="99"/>
      <c r="S40" s="100"/>
      <c r="T40" s="104"/>
      <c r="U40" s="102"/>
      <c r="V40" s="163">
        <f t="shared" ca="1" si="3"/>
        <v>45644.520833333336</v>
      </c>
      <c r="W40" s="113">
        <f t="shared" ca="1" si="4"/>
        <v>159.9999999962165</v>
      </c>
      <c r="X40" s="114">
        <f t="shared" ca="1" si="5"/>
        <v>40.000000000873115</v>
      </c>
    </row>
    <row r="41" s="159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9825.6000000000004</v>
      </c>
      <c r="C41" s="96">
        <f ca="1">ROUND(INDIRECT(ADDRESS(Данные!$A33,C$1,1,1,"Данные"),1),2)</f>
        <v>4401.0699999999997</v>
      </c>
      <c r="D41" s="104">
        <f ca="1">(B41-B39)*D$10</f>
        <v>319.99999999970896</v>
      </c>
      <c r="E41" s="102">
        <f ca="1">(C41-C39)*D$10</f>
        <v>79.999999998108251</v>
      </c>
      <c r="F41" s="103"/>
      <c r="G41" s="100"/>
      <c r="H41" s="104">
        <f>(F41-F39)*H10</f>
        <v>0</v>
      </c>
      <c r="I41" s="105">
        <f>(G41-G39)*I10</f>
        <v>0</v>
      </c>
      <c r="J41" s="99"/>
      <c r="K41" s="100"/>
      <c r="L41" s="104">
        <f>(J41-J39)*L10</f>
        <v>0</v>
      </c>
      <c r="M41" s="102">
        <f>(K41-K39)*M10</f>
        <v>0</v>
      </c>
      <c r="N41" s="103"/>
      <c r="O41" s="101"/>
      <c r="P41" s="104">
        <f>(N41-N39)*P10</f>
        <v>0</v>
      </c>
      <c r="Q41" s="105">
        <f>(O41-O39)*Q10</f>
        <v>0</v>
      </c>
      <c r="R41" s="99"/>
      <c r="S41" s="100"/>
      <c r="T41" s="104">
        <f>(R41-R39)*T10</f>
        <v>0</v>
      </c>
      <c r="U41" s="102">
        <f>(S41-S39)*U10</f>
        <v>0</v>
      </c>
      <c r="V41" s="163">
        <f t="shared" ca="1" si="3"/>
        <v>45644.541666666664</v>
      </c>
      <c r="W41" s="113">
        <f t="shared" ca="1" si="4"/>
        <v>319.99999999970896</v>
      </c>
      <c r="X41" s="114">
        <f t="shared" ca="1" si="5"/>
        <v>79.999999998108251</v>
      </c>
    </row>
    <row r="42" s="159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9825.6399999999994</v>
      </c>
      <c r="C42" s="96">
        <f ca="1">ROUND(INDIRECT(ADDRESS(Данные!$A34,C$1,1,1,"Данные"),1),2)</f>
        <v>4401.0799999999999</v>
      </c>
      <c r="D42" s="104">
        <f ca="1">(B42-B41)*D$10</f>
        <v>159.9999999962165</v>
      </c>
      <c r="E42" s="102">
        <f ca="1">(C42-C41)*D$10</f>
        <v>40.000000000873115</v>
      </c>
      <c r="F42" s="103"/>
      <c r="G42" s="100"/>
      <c r="H42" s="104"/>
      <c r="I42" s="105"/>
      <c r="J42" s="99"/>
      <c r="K42" s="100"/>
      <c r="L42" s="104"/>
      <c r="M42" s="102"/>
      <c r="N42" s="103"/>
      <c r="O42" s="101"/>
      <c r="P42" s="104"/>
      <c r="Q42" s="105"/>
      <c r="R42" s="99"/>
      <c r="S42" s="100"/>
      <c r="T42" s="104"/>
      <c r="U42" s="102"/>
      <c r="V42" s="163">
        <f t="shared" ca="1" si="3"/>
        <v>45644.5625</v>
      </c>
      <c r="W42" s="113">
        <f t="shared" ca="1" si="4"/>
        <v>159.9999999962165</v>
      </c>
      <c r="X42" s="114">
        <f t="shared" ca="1" si="5"/>
        <v>40.000000000873115</v>
      </c>
    </row>
    <row r="43" s="159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9825.6700000000001</v>
      </c>
      <c r="C43" s="96">
        <f ca="1">ROUND(INDIRECT(ADDRESS(Данные!$A35,C$1,1,1,"Данные"),1),2)</f>
        <v>4401.0900000000001</v>
      </c>
      <c r="D43" s="104">
        <f ca="1">(B43-B41)*D$10</f>
        <v>279.99999999883585</v>
      </c>
      <c r="E43" s="102">
        <f ca="1">(C43-C41)*D$10</f>
        <v>80.00000000174623</v>
      </c>
      <c r="F43" s="103"/>
      <c r="G43" s="100"/>
      <c r="H43" s="104">
        <f>(F43-F41)*H10</f>
        <v>0</v>
      </c>
      <c r="I43" s="105">
        <f>(G43-G41)*I10</f>
        <v>0</v>
      </c>
      <c r="J43" s="99"/>
      <c r="K43" s="100"/>
      <c r="L43" s="104">
        <f>(J43-J41)*L10</f>
        <v>0</v>
      </c>
      <c r="M43" s="102">
        <f>(K43-K41)*M10</f>
        <v>0</v>
      </c>
      <c r="N43" s="103"/>
      <c r="O43" s="101"/>
      <c r="P43" s="104">
        <f>(N43-N41)*P10</f>
        <v>0</v>
      </c>
      <c r="Q43" s="105">
        <f>(O43-O41)*Q10</f>
        <v>0</v>
      </c>
      <c r="R43" s="99"/>
      <c r="S43" s="100"/>
      <c r="T43" s="104">
        <f>(R43-R41)*T10</f>
        <v>0</v>
      </c>
      <c r="U43" s="102">
        <f>(S43-S41)*U10</f>
        <v>0</v>
      </c>
      <c r="V43" s="163">
        <f t="shared" ca="1" si="3"/>
        <v>45644.583333333336</v>
      </c>
      <c r="W43" s="113">
        <f t="shared" ca="1" si="4"/>
        <v>279.99999999883585</v>
      </c>
      <c r="X43" s="114">
        <f t="shared" ca="1" si="5"/>
        <v>80.00000000174623</v>
      </c>
    </row>
    <row r="44" s="159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9825.7100000000009</v>
      </c>
      <c r="C44" s="96">
        <f ca="1">ROUND(INDIRECT(ADDRESS(Данные!$A36,C$1,1,1,"Данные"),1),2)</f>
        <v>4401.1000000000004</v>
      </c>
      <c r="D44" s="104">
        <f ca="1">(B44-B43)*D$10</f>
        <v>160.00000000349246</v>
      </c>
      <c r="E44" s="102">
        <f ca="1">(C44-C43)*D$10</f>
        <v>40.000000000873115</v>
      </c>
      <c r="F44" s="103"/>
      <c r="G44" s="100"/>
      <c r="H44" s="104"/>
      <c r="I44" s="105"/>
      <c r="J44" s="99"/>
      <c r="K44" s="100"/>
      <c r="L44" s="104"/>
      <c r="M44" s="102"/>
      <c r="N44" s="103"/>
      <c r="O44" s="101"/>
      <c r="P44" s="104"/>
      <c r="Q44" s="105"/>
      <c r="R44" s="99"/>
      <c r="S44" s="100"/>
      <c r="T44" s="104"/>
      <c r="U44" s="102"/>
      <c r="V44" s="163">
        <f t="shared" ca="1" si="3"/>
        <v>45644.604166666664</v>
      </c>
      <c r="W44" s="113">
        <f t="shared" ca="1" si="4"/>
        <v>160.00000000349246</v>
      </c>
      <c r="X44" s="114">
        <f t="shared" ca="1" si="5"/>
        <v>40.000000000873115</v>
      </c>
    </row>
    <row r="45" s="159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9825.75</v>
      </c>
      <c r="C45" s="96">
        <f ca="1">ROUND(INDIRECT(ADDRESS(Данные!$A37,C$1,1,1,"Данные"),1),2)</f>
        <v>4401.1199999999999</v>
      </c>
      <c r="D45" s="104">
        <f ca="1">(B45-B43)*D$10</f>
        <v>319.99999999970896</v>
      </c>
      <c r="E45" s="102">
        <f ca="1">(C45-C43)*D$10</f>
        <v>119.99999999898137</v>
      </c>
      <c r="F45" s="103"/>
      <c r="G45" s="100"/>
      <c r="H45" s="104">
        <f>(F45-F43)*H10</f>
        <v>0</v>
      </c>
      <c r="I45" s="105">
        <f>(G45-G43)*I10</f>
        <v>0</v>
      </c>
      <c r="J45" s="99"/>
      <c r="K45" s="100"/>
      <c r="L45" s="104">
        <f>(J45-J43)*L10</f>
        <v>0</v>
      </c>
      <c r="M45" s="102">
        <f>(K45-K43)*M10</f>
        <v>0</v>
      </c>
      <c r="N45" s="103"/>
      <c r="O45" s="101"/>
      <c r="P45" s="104">
        <f>(N45-N43)*P10</f>
        <v>0</v>
      </c>
      <c r="Q45" s="105">
        <f>(O45-O43)*Q10</f>
        <v>0</v>
      </c>
      <c r="R45" s="99"/>
      <c r="S45" s="100"/>
      <c r="T45" s="104">
        <f>(R45-R43)*T10</f>
        <v>0</v>
      </c>
      <c r="U45" s="102">
        <f>(S45-S43)*U10</f>
        <v>0</v>
      </c>
      <c r="V45" s="163">
        <f t="shared" ca="1" si="3"/>
        <v>45644.625</v>
      </c>
      <c r="W45" s="113">
        <f t="shared" ca="1" si="4"/>
        <v>319.99999999970896</v>
      </c>
      <c r="X45" s="114">
        <f t="shared" ca="1" si="5"/>
        <v>119.99999999898137</v>
      </c>
    </row>
    <row r="46" s="159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9825.7900000000009</v>
      </c>
      <c r="C46" s="96">
        <f ca="1">ROUND(INDIRECT(ADDRESS(Данные!$A38,C$1,1,1,"Данные"),1),2)</f>
        <v>4401.1300000000001</v>
      </c>
      <c r="D46" s="104">
        <f ca="1">(B46-B45)*D$10</f>
        <v>160.00000000349246</v>
      </c>
      <c r="E46" s="102">
        <f ca="1">(C46-C45)*D$10</f>
        <v>40.000000000873115</v>
      </c>
      <c r="F46" s="103"/>
      <c r="G46" s="100"/>
      <c r="H46" s="104"/>
      <c r="I46" s="105"/>
      <c r="J46" s="99"/>
      <c r="K46" s="100"/>
      <c r="L46" s="104"/>
      <c r="M46" s="102"/>
      <c r="N46" s="103"/>
      <c r="O46" s="101"/>
      <c r="P46" s="104"/>
      <c r="Q46" s="105"/>
      <c r="R46" s="99"/>
      <c r="S46" s="100"/>
      <c r="T46" s="104"/>
      <c r="U46" s="102"/>
      <c r="V46" s="163">
        <f t="shared" ca="1" si="3"/>
        <v>45644.645833333336</v>
      </c>
      <c r="W46" s="113">
        <f t="shared" ca="1" si="4"/>
        <v>160.00000000349246</v>
      </c>
      <c r="X46" s="114">
        <f t="shared" ca="1" si="5"/>
        <v>40.000000000873115</v>
      </c>
    </row>
    <row r="47" s="159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9825.8299999999999</v>
      </c>
      <c r="C47" s="96">
        <f ca="1">ROUND(INDIRECT(ADDRESS(Данные!$A39,C$1,1,1,"Данные"),1),2)</f>
        <v>4401.1400000000003</v>
      </c>
      <c r="D47" s="104">
        <f ca="1">(B47-B45)*D$10</f>
        <v>319.99999999970896</v>
      </c>
      <c r="E47" s="102">
        <f ca="1">(C47-C45)*D$10</f>
        <v>80.00000000174623</v>
      </c>
      <c r="F47" s="103"/>
      <c r="G47" s="100"/>
      <c r="H47" s="104">
        <f>(F47-F45)*H10</f>
        <v>0</v>
      </c>
      <c r="I47" s="105">
        <f>(G47-G45)*I10</f>
        <v>0</v>
      </c>
      <c r="J47" s="99"/>
      <c r="K47" s="100"/>
      <c r="L47" s="104">
        <f>(J47-J45)*L10</f>
        <v>0</v>
      </c>
      <c r="M47" s="102">
        <f>(K47-K45)*M10</f>
        <v>0</v>
      </c>
      <c r="N47" s="103"/>
      <c r="O47" s="101"/>
      <c r="P47" s="104">
        <f>(N47-N45)*P10</f>
        <v>0</v>
      </c>
      <c r="Q47" s="105">
        <f>(O47-O45)*Q10</f>
        <v>0</v>
      </c>
      <c r="R47" s="99"/>
      <c r="S47" s="100"/>
      <c r="T47" s="104">
        <f>(R47-R45)*T10</f>
        <v>0</v>
      </c>
      <c r="U47" s="102">
        <f>(S47-S45)*U10</f>
        <v>0</v>
      </c>
      <c r="V47" s="163">
        <f t="shared" ca="1" si="3"/>
        <v>45644.666666666664</v>
      </c>
      <c r="W47" s="113">
        <f t="shared" ca="1" si="4"/>
        <v>319.99999999970896</v>
      </c>
      <c r="X47" s="114">
        <f t="shared" ca="1" si="5"/>
        <v>80.00000000174623</v>
      </c>
    </row>
    <row r="48" s="159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9825.8700000000008</v>
      </c>
      <c r="C48" s="96">
        <f ca="1">ROUND(INDIRECT(ADDRESS(Данные!$A40,C$1,1,1,"Данные"),1),2)</f>
        <v>4401.1500000000005</v>
      </c>
      <c r="D48" s="104">
        <f ca="1">(B48-B47)*D$10</f>
        <v>160.00000000349246</v>
      </c>
      <c r="E48" s="102">
        <f ca="1">(C48-C47)*D$10</f>
        <v>40.000000000873115</v>
      </c>
      <c r="F48" s="103"/>
      <c r="G48" s="100"/>
      <c r="H48" s="104"/>
      <c r="I48" s="105"/>
      <c r="J48" s="99"/>
      <c r="K48" s="100"/>
      <c r="L48" s="104"/>
      <c r="M48" s="102"/>
      <c r="N48" s="103"/>
      <c r="O48" s="101"/>
      <c r="P48" s="104"/>
      <c r="Q48" s="105"/>
      <c r="R48" s="99"/>
      <c r="S48" s="100"/>
      <c r="T48" s="104"/>
      <c r="U48" s="102"/>
      <c r="V48" s="163">
        <f t="shared" ca="1" si="3"/>
        <v>45644.6875</v>
      </c>
      <c r="W48" s="113">
        <f t="shared" ca="1" si="4"/>
        <v>160.00000000349246</v>
      </c>
      <c r="X48" s="114">
        <f t="shared" ca="1" si="5"/>
        <v>40.000000000873115</v>
      </c>
    </row>
    <row r="49" s="159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9825.8999999999996</v>
      </c>
      <c r="C49" s="96">
        <f ca="1">ROUND(INDIRECT(ADDRESS(Данные!$A41,C$1,1,1,"Данные"),1),2)</f>
        <v>4401.1599999999999</v>
      </c>
      <c r="D49" s="104">
        <f ca="1">(B49-B47)*D$10</f>
        <v>279.99999999883585</v>
      </c>
      <c r="E49" s="102">
        <f ca="1">(C49-C47)*D$10</f>
        <v>79.999999998108251</v>
      </c>
      <c r="F49" s="103"/>
      <c r="G49" s="100"/>
      <c r="H49" s="104">
        <f>(F49-F47)*H10</f>
        <v>0</v>
      </c>
      <c r="I49" s="105">
        <f>(G49-G47)*I10</f>
        <v>0</v>
      </c>
      <c r="J49" s="99"/>
      <c r="K49" s="100"/>
      <c r="L49" s="104">
        <f>(J49-J47)*L10</f>
        <v>0</v>
      </c>
      <c r="M49" s="102">
        <f>(K49-K47)*M10</f>
        <v>0</v>
      </c>
      <c r="N49" s="103"/>
      <c r="O49" s="101"/>
      <c r="P49" s="104">
        <f>(N49-N47)*P10</f>
        <v>0</v>
      </c>
      <c r="Q49" s="105">
        <f>(O49-O47)*Q10</f>
        <v>0</v>
      </c>
      <c r="R49" s="99"/>
      <c r="S49" s="100"/>
      <c r="T49" s="104">
        <f>(R49-R47)*T10</f>
        <v>0</v>
      </c>
      <c r="U49" s="102">
        <f>(S49-S47)*U10</f>
        <v>0</v>
      </c>
      <c r="V49" s="163">
        <f t="shared" ca="1" si="3"/>
        <v>45644.708333333336</v>
      </c>
      <c r="W49" s="113">
        <f t="shared" ca="1" si="4"/>
        <v>279.99999999883585</v>
      </c>
      <c r="X49" s="114">
        <f t="shared" ca="1" si="5"/>
        <v>79.999999998108251</v>
      </c>
    </row>
    <row r="50" s="159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9825.9400000000005</v>
      </c>
      <c r="C50" s="96">
        <f ca="1">ROUND(INDIRECT(ADDRESS(Данные!$A42,C$1,1,1,"Данные"),1),2)</f>
        <v>4401.1700000000001</v>
      </c>
      <c r="D50" s="104">
        <f ca="1">(B50-B49)*D$10</f>
        <v>160.00000000349246</v>
      </c>
      <c r="E50" s="102">
        <f ca="1">(C50-C49)*D$10</f>
        <v>40.000000000873115</v>
      </c>
      <c r="F50" s="103"/>
      <c r="G50" s="100"/>
      <c r="H50" s="104"/>
      <c r="I50" s="105"/>
      <c r="J50" s="99"/>
      <c r="K50" s="100"/>
      <c r="L50" s="104"/>
      <c r="M50" s="102"/>
      <c r="N50" s="103"/>
      <c r="O50" s="101"/>
      <c r="P50" s="104"/>
      <c r="Q50" s="105"/>
      <c r="R50" s="99"/>
      <c r="S50" s="100"/>
      <c r="T50" s="104"/>
      <c r="U50" s="102"/>
      <c r="V50" s="163">
        <f t="shared" ca="1" si="3"/>
        <v>45644.729166666664</v>
      </c>
      <c r="W50" s="113">
        <f t="shared" ca="1" si="4"/>
        <v>160.00000000349246</v>
      </c>
      <c r="X50" s="114">
        <f t="shared" ca="1" si="5"/>
        <v>40.000000000873115</v>
      </c>
    </row>
    <row r="51" s="159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9825.9799999999996</v>
      </c>
      <c r="C51" s="96">
        <f ca="1">ROUND(INDIRECT(ADDRESS(Данные!$A43,C$1,1,1,"Данные"),1),2)</f>
        <v>4401.1900000000005</v>
      </c>
      <c r="D51" s="104">
        <f ca="1">(B51-B49)*D$10</f>
        <v>319.99999999970896</v>
      </c>
      <c r="E51" s="102">
        <f ca="1">(C51-C49)*D$10</f>
        <v>120.00000000261934</v>
      </c>
      <c r="F51" s="103"/>
      <c r="G51" s="100"/>
      <c r="H51" s="104">
        <f>(F51-F49)*H10</f>
        <v>0</v>
      </c>
      <c r="I51" s="105">
        <f>(G51-G49)*I10</f>
        <v>0</v>
      </c>
      <c r="J51" s="99"/>
      <c r="K51" s="100"/>
      <c r="L51" s="104">
        <f>(J51-J49)*L10</f>
        <v>0</v>
      </c>
      <c r="M51" s="102">
        <f>(K51-K49)*M10</f>
        <v>0</v>
      </c>
      <c r="N51" s="103"/>
      <c r="O51" s="101"/>
      <c r="P51" s="104">
        <f>(N51-N49)*P10</f>
        <v>0</v>
      </c>
      <c r="Q51" s="105">
        <f>(O51-O49)*Q10</f>
        <v>0</v>
      </c>
      <c r="R51" s="99"/>
      <c r="S51" s="100"/>
      <c r="T51" s="104">
        <f>(R51-R49)*T10</f>
        <v>0</v>
      </c>
      <c r="U51" s="102">
        <f>(S51-S49)*U10</f>
        <v>0</v>
      </c>
      <c r="V51" s="163">
        <f t="shared" ca="1" si="3"/>
        <v>45644.75</v>
      </c>
      <c r="W51" s="113">
        <f t="shared" ca="1" si="4"/>
        <v>319.99999999970896</v>
      </c>
      <c r="X51" s="114">
        <f t="shared" ca="1" si="5"/>
        <v>120.00000000261934</v>
      </c>
    </row>
    <row r="52" s="159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9826.0200000000004</v>
      </c>
      <c r="C52" s="96">
        <f ca="1">ROUND(INDIRECT(ADDRESS(Данные!$A44,C$1,1,1,"Данные"),1),2)</f>
        <v>4401.1999999999998</v>
      </c>
      <c r="D52" s="104">
        <f ca="1">(B52-B51)*D$10</f>
        <v>160.00000000349246</v>
      </c>
      <c r="E52" s="102">
        <f ca="1">(C52-C51)*D$10</f>
        <v>39.999999997235136</v>
      </c>
      <c r="F52" s="103"/>
      <c r="G52" s="100"/>
      <c r="H52" s="104"/>
      <c r="I52" s="105"/>
      <c r="J52" s="99"/>
      <c r="K52" s="100"/>
      <c r="L52" s="104"/>
      <c r="M52" s="102"/>
      <c r="N52" s="103"/>
      <c r="O52" s="101"/>
      <c r="P52" s="104"/>
      <c r="Q52" s="105"/>
      <c r="R52" s="99"/>
      <c r="S52" s="100"/>
      <c r="T52" s="104"/>
      <c r="U52" s="102"/>
      <c r="V52" s="163">
        <f t="shared" ca="1" si="3"/>
        <v>45644.770833333336</v>
      </c>
      <c r="W52" s="113">
        <f t="shared" ca="1" si="4"/>
        <v>160.00000000349246</v>
      </c>
      <c r="X52" s="114">
        <f t="shared" ca="1" si="5"/>
        <v>39.999999997235136</v>
      </c>
    </row>
    <row r="53" s="159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9826.0599999999995</v>
      </c>
      <c r="C53" s="96">
        <f ca="1">ROUND(INDIRECT(ADDRESS(Данные!$A45,C$1,1,1,"Данные"),1),2)</f>
        <v>4401.21</v>
      </c>
      <c r="D53" s="104">
        <f ca="1">(B53-B51)*D$10</f>
        <v>319.99999999970896</v>
      </c>
      <c r="E53" s="102">
        <f ca="1">(C53-C51)*D$10</f>
        <v>79.999999998108251</v>
      </c>
      <c r="F53" s="103"/>
      <c r="G53" s="100"/>
      <c r="H53" s="104">
        <f>(F53-F51)*H10/0.5</f>
        <v>0</v>
      </c>
      <c r="I53" s="105">
        <f>(G53-G51)*I10/0.5</f>
        <v>0</v>
      </c>
      <c r="J53" s="99"/>
      <c r="K53" s="100"/>
      <c r="L53" s="104">
        <f>(J53-J51)*L10/0.5</f>
        <v>0</v>
      </c>
      <c r="M53" s="102">
        <f>(K53-K51)*M10/0.5</f>
        <v>0</v>
      </c>
      <c r="N53" s="103"/>
      <c r="O53" s="101"/>
      <c r="P53" s="104">
        <f>(N53-N51)*P10/0.5</f>
        <v>0</v>
      </c>
      <c r="Q53" s="105">
        <f>(O53-O51)*Q10/0.5</f>
        <v>0</v>
      </c>
      <c r="R53" s="99"/>
      <c r="S53" s="100"/>
      <c r="T53" s="104">
        <f>(R53-R51)*T10/0.5</f>
        <v>0</v>
      </c>
      <c r="U53" s="102">
        <f>(S53-S51)*U10/0.5</f>
        <v>0</v>
      </c>
      <c r="V53" s="163">
        <f t="shared" ca="1" si="3"/>
        <v>45644.791666666664</v>
      </c>
      <c r="W53" s="113">
        <f t="shared" ca="1" si="4"/>
        <v>319.99999999970896</v>
      </c>
      <c r="X53" s="114">
        <f t="shared" ca="1" si="5"/>
        <v>79.999999998108251</v>
      </c>
    </row>
    <row r="54" s="159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9826.1100000000006</v>
      </c>
      <c r="C54" s="96">
        <f ca="1">ROUND(INDIRECT(ADDRESS(Данные!$A46,C$1,1,1,"Данные"),1),2)</f>
        <v>4401.2200000000003</v>
      </c>
      <c r="D54" s="104">
        <f ca="1">(B54-B53)*D$10</f>
        <v>200.00000000436557</v>
      </c>
      <c r="E54" s="102">
        <f ca="1">(C54-C53)*D$10</f>
        <v>40.000000000873115</v>
      </c>
      <c r="F54" s="103"/>
      <c r="G54" s="100"/>
      <c r="H54" s="104"/>
      <c r="I54" s="105"/>
      <c r="J54" s="99"/>
      <c r="K54" s="100"/>
      <c r="L54" s="104"/>
      <c r="M54" s="102"/>
      <c r="N54" s="103"/>
      <c r="O54" s="101"/>
      <c r="P54" s="104"/>
      <c r="Q54" s="105"/>
      <c r="R54" s="99"/>
      <c r="S54" s="100"/>
      <c r="T54" s="104"/>
      <c r="U54" s="102"/>
      <c r="V54" s="163">
        <f t="shared" ca="1" si="3"/>
        <v>45644.8125</v>
      </c>
      <c r="W54" s="113">
        <f t="shared" ca="1" si="4"/>
        <v>200.00000000436557</v>
      </c>
      <c r="X54" s="114">
        <f t="shared" ca="1" si="5"/>
        <v>40.000000000873115</v>
      </c>
    </row>
    <row r="55" s="159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9826.1499999999996</v>
      </c>
      <c r="C55" s="96">
        <f ca="1">ROUND(INDIRECT(ADDRESS(Данные!$A47,C$1,1,1,"Данные"),1),2)</f>
        <v>4401.2300000000005</v>
      </c>
      <c r="D55" s="104">
        <f ca="1">(B55-B53)*D$10</f>
        <v>360.00000000058208</v>
      </c>
      <c r="E55" s="102">
        <f ca="1">(C55-C53)*D$10</f>
        <v>80.00000000174623</v>
      </c>
      <c r="F55" s="103"/>
      <c r="G55" s="100"/>
      <c r="H55" s="165">
        <f>(F55-F53)*H10/0.5</f>
        <v>0</v>
      </c>
      <c r="I55" s="166">
        <f>(G55-G53)*I10/0.5</f>
        <v>0</v>
      </c>
      <c r="J55" s="99"/>
      <c r="K55" s="100"/>
      <c r="L55" s="165">
        <f>(J55-J53)*L10/0.5</f>
        <v>0</v>
      </c>
      <c r="M55" s="167">
        <f>(K55-K53)*M10/0.5</f>
        <v>0</v>
      </c>
      <c r="N55" s="103"/>
      <c r="O55" s="101"/>
      <c r="P55" s="165">
        <f>(N55-N53)*P10/0.5</f>
        <v>0</v>
      </c>
      <c r="Q55" s="166">
        <f>(O55-O53)*Q10/0.5</f>
        <v>0</v>
      </c>
      <c r="R55" s="99"/>
      <c r="S55" s="100"/>
      <c r="T55" s="165">
        <f>(R55-R53)*T10/0.5</f>
        <v>0</v>
      </c>
      <c r="U55" s="167">
        <f>(S55-S53)*U10/0.5</f>
        <v>0</v>
      </c>
      <c r="V55" s="163">
        <f t="shared" ca="1" si="3"/>
        <v>45644.833333333336</v>
      </c>
      <c r="W55" s="113">
        <f t="shared" ca="1" si="4"/>
        <v>360.00000000058208</v>
      </c>
      <c r="X55" s="114">
        <f t="shared" ca="1" si="5"/>
        <v>80.00000000174623</v>
      </c>
    </row>
    <row r="56" s="159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9826.1900000000005</v>
      </c>
      <c r="C56" s="96">
        <f ca="1">ROUND(INDIRECT(ADDRESS(Данные!$A48,C$1,1,1,"Данные"),1),2)</f>
        <v>4401.2399999999998</v>
      </c>
      <c r="D56" s="104">
        <f ca="1">(B56-B55)*D$10</f>
        <v>160.00000000349246</v>
      </c>
      <c r="E56" s="102">
        <f ca="1">(C56-C55)*D$10</f>
        <v>39.999999997235136</v>
      </c>
      <c r="F56" s="103"/>
      <c r="G56" s="100"/>
      <c r="H56" s="165"/>
      <c r="I56" s="166"/>
      <c r="J56" s="99"/>
      <c r="K56" s="100"/>
      <c r="L56" s="165"/>
      <c r="M56" s="167"/>
      <c r="N56" s="103"/>
      <c r="O56" s="101"/>
      <c r="P56" s="165"/>
      <c r="Q56" s="166"/>
      <c r="R56" s="99"/>
      <c r="S56" s="100"/>
      <c r="T56" s="165"/>
      <c r="U56" s="167"/>
      <c r="V56" s="163">
        <f t="shared" ca="1" si="3"/>
        <v>45644.854166666664</v>
      </c>
      <c r="W56" s="113">
        <f t="shared" ca="1" si="4"/>
        <v>160.00000000349246</v>
      </c>
      <c r="X56" s="114">
        <f t="shared" ca="1" si="5"/>
        <v>39.999999997235136</v>
      </c>
    </row>
    <row r="57" s="159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9826.2299999999996</v>
      </c>
      <c r="C57" s="96">
        <f ca="1">ROUND(INDIRECT(ADDRESS(Данные!$A49,C$1,1,1,"Данные"),1),2)</f>
        <v>4401.25</v>
      </c>
      <c r="D57" s="104">
        <f ca="1">(B57-B55)*D$10</f>
        <v>319.99999999970896</v>
      </c>
      <c r="E57" s="102">
        <f ca="1">(C57-C55)*D$10</f>
        <v>79.999999998108251</v>
      </c>
      <c r="F57" s="103"/>
      <c r="G57" s="100"/>
      <c r="H57" s="104">
        <f>(F57-F55)*H10/0.5</f>
        <v>0</v>
      </c>
      <c r="I57" s="105">
        <f>(G57-G55)*I10/0.5</f>
        <v>0</v>
      </c>
      <c r="J57" s="99"/>
      <c r="K57" s="100"/>
      <c r="L57" s="104">
        <f>(J57-J55)*L10/0.5</f>
        <v>0</v>
      </c>
      <c r="M57" s="102">
        <f>(K57-K55)*M10/0.5</f>
        <v>0</v>
      </c>
      <c r="N57" s="103"/>
      <c r="O57" s="101"/>
      <c r="P57" s="104">
        <f>(N57-N55)*P10/0.5</f>
        <v>0</v>
      </c>
      <c r="Q57" s="105">
        <f>(O57-O55)*Q10/0.5</f>
        <v>0</v>
      </c>
      <c r="R57" s="99"/>
      <c r="S57" s="100"/>
      <c r="T57" s="104">
        <f>(R57-R55)*T10/0.5</f>
        <v>0</v>
      </c>
      <c r="U57" s="102">
        <f>(S57-S55)*U10/0.5</f>
        <v>0</v>
      </c>
      <c r="V57" s="163">
        <f t="shared" ca="1" si="3"/>
        <v>45644.875</v>
      </c>
      <c r="W57" s="113">
        <f t="shared" ca="1" si="4"/>
        <v>319.99999999970896</v>
      </c>
      <c r="X57" s="114">
        <f t="shared" ca="1" si="5"/>
        <v>79.999999998108251</v>
      </c>
    </row>
    <row r="58" s="159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9826.2800000000007</v>
      </c>
      <c r="C58" s="96">
        <f ca="1">ROUND(INDIRECT(ADDRESS(Данные!$A50,C$1,1,1,"Данные"),1),2)</f>
        <v>4401.2600000000002</v>
      </c>
      <c r="D58" s="104">
        <f ca="1">(B58-B57)*D$10</f>
        <v>200.00000000436557</v>
      </c>
      <c r="E58" s="102">
        <f ca="1">(C58-C57)*D$10</f>
        <v>40.000000000873115</v>
      </c>
      <c r="F58" s="103"/>
      <c r="G58" s="100"/>
      <c r="H58" s="104">
        <f>(F58-F57)*H10/0.5</f>
        <v>0</v>
      </c>
      <c r="I58" s="105">
        <f>(G58-G57)*I10/0.5</f>
        <v>0</v>
      </c>
      <c r="J58" s="99"/>
      <c r="K58" s="100"/>
      <c r="L58" s="104">
        <f>(J58-J57)*L10/0.5</f>
        <v>0</v>
      </c>
      <c r="M58" s="102">
        <f>(K58-K57)*M10/0.5</f>
        <v>0</v>
      </c>
      <c r="N58" s="103"/>
      <c r="O58" s="101"/>
      <c r="P58" s="104">
        <f>(N58-N57)*P10/0.5</f>
        <v>0</v>
      </c>
      <c r="Q58" s="105">
        <f>(O58-O57)*Q10/0.5</f>
        <v>0</v>
      </c>
      <c r="R58" s="99"/>
      <c r="S58" s="100"/>
      <c r="T58" s="104">
        <f>(R58-R57)*T10/0.5</f>
        <v>0</v>
      </c>
      <c r="U58" s="102">
        <f>(S58-S57)*U10/0.5</f>
        <v>0</v>
      </c>
      <c r="V58" s="163">
        <f t="shared" ca="1" si="3"/>
        <v>45644.895833333336</v>
      </c>
      <c r="W58" s="113">
        <f t="shared" ca="1" si="4"/>
        <v>200.00000000436557</v>
      </c>
      <c r="X58" s="114">
        <f t="shared" ca="1" si="5"/>
        <v>40.000000000873115</v>
      </c>
    </row>
    <row r="59" s="164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9826.3199999999997</v>
      </c>
      <c r="C59" s="96">
        <f ca="1">ROUND(INDIRECT(ADDRESS(Данные!$A51,C$1,1,1,"Данные"),1),2)</f>
        <v>4401.2700000000004</v>
      </c>
      <c r="D59" s="104">
        <f ca="1">(B59-B57)*D$10</f>
        <v>360.00000000058208</v>
      </c>
      <c r="E59" s="102">
        <f ca="1">(C59-C57)*D$10</f>
        <v>80.00000000174623</v>
      </c>
      <c r="F59" s="103"/>
      <c r="G59" s="100"/>
      <c r="H59" s="104">
        <f>(F59-F58)*H10/0.5</f>
        <v>0</v>
      </c>
      <c r="I59" s="105">
        <f>(G59-G58)*I10/0.5</f>
        <v>0</v>
      </c>
      <c r="J59" s="99"/>
      <c r="K59" s="100"/>
      <c r="L59" s="104">
        <f>(J59-J58)*L10/0.5</f>
        <v>0</v>
      </c>
      <c r="M59" s="102">
        <f>(K59-K58)*M10/0.5</f>
        <v>0</v>
      </c>
      <c r="N59" s="103"/>
      <c r="O59" s="101"/>
      <c r="P59" s="104">
        <f>(N59-N58)*P10/0.5</f>
        <v>0</v>
      </c>
      <c r="Q59" s="105">
        <f>(O59-O58)*Q10/0.5</f>
        <v>0</v>
      </c>
      <c r="R59" s="99"/>
      <c r="S59" s="100"/>
      <c r="T59" s="104">
        <f>(R59-R58)*T10/0.5</f>
        <v>0</v>
      </c>
      <c r="U59" s="102">
        <f>(S59-S58)*U10/0.5</f>
        <v>0</v>
      </c>
      <c r="V59" s="163">
        <f t="shared" ca="1" si="3"/>
        <v>45644.916666666664</v>
      </c>
      <c r="W59" s="113">
        <f t="shared" ca="1" si="4"/>
        <v>360.00000000058208</v>
      </c>
      <c r="X59" s="114">
        <f t="shared" ca="1" si="5"/>
        <v>80.00000000174623</v>
      </c>
    </row>
    <row r="60" s="159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9826.3600000000006</v>
      </c>
      <c r="C60" s="96">
        <f ca="1">ROUND(INDIRECT(ADDRESS(Данные!$A52,C$1,1,1,"Данные"),1),2)</f>
        <v>4401.2799999999997</v>
      </c>
      <c r="D60" s="104">
        <f ca="1">(B60-B59)*D$10</f>
        <v>160.00000000349246</v>
      </c>
      <c r="E60" s="102">
        <f ca="1">(C60-C59)*D$10</f>
        <v>39.999999997235136</v>
      </c>
      <c r="F60" s="103"/>
      <c r="G60" s="100"/>
      <c r="H60" s="104">
        <f>(F60-F59)*H10/0.5</f>
        <v>0</v>
      </c>
      <c r="I60" s="105">
        <f>(G60-G59)*I10/0.5</f>
        <v>0</v>
      </c>
      <c r="J60" s="99"/>
      <c r="K60" s="100"/>
      <c r="L60" s="104">
        <f>(J60-J59)*L10/0.5</f>
        <v>0</v>
      </c>
      <c r="M60" s="102">
        <f>(K60-K59)*M10/0.5</f>
        <v>0</v>
      </c>
      <c r="N60" s="103"/>
      <c r="O60" s="101"/>
      <c r="P60" s="104">
        <f>(N60-N59)*P10/0.5</f>
        <v>0</v>
      </c>
      <c r="Q60" s="105">
        <f>(O60-O59)*Q10/0.5</f>
        <v>0</v>
      </c>
      <c r="R60" s="99"/>
      <c r="S60" s="100"/>
      <c r="T60" s="104">
        <f>(R60-R59)*T10/0.5</f>
        <v>0</v>
      </c>
      <c r="U60" s="102">
        <f>(S60-S59)*U10/0.5</f>
        <v>0</v>
      </c>
      <c r="V60" s="163">
        <f t="shared" ca="1" si="3"/>
        <v>45644.9375</v>
      </c>
      <c r="W60" s="113">
        <f t="shared" ca="1" si="4"/>
        <v>160.00000000349246</v>
      </c>
      <c r="X60" s="114">
        <f t="shared" ca="1" si="5"/>
        <v>39.999999997235136</v>
      </c>
    </row>
    <row r="61" s="164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9826.4099999999999</v>
      </c>
      <c r="C61" s="96">
        <f ca="1">ROUND(INDIRECT(ADDRESS(Данные!$A53,C$1,1,1,"Данные"),1),2)</f>
        <v>4401.3000000000002</v>
      </c>
      <c r="D61" s="104">
        <f ca="1">(B61-B59)*D$10</f>
        <v>360.00000000058208</v>
      </c>
      <c r="E61" s="102">
        <f ca="1">(C61-C59)*D$10</f>
        <v>119.99999999898137</v>
      </c>
      <c r="F61" s="103"/>
      <c r="G61" s="100"/>
      <c r="H61" s="104">
        <f>(F61-F60)*H10/0.5</f>
        <v>0</v>
      </c>
      <c r="I61" s="105">
        <f>(G61-G60)*I10/0.5</f>
        <v>0</v>
      </c>
      <c r="J61" s="99"/>
      <c r="K61" s="100"/>
      <c r="L61" s="104">
        <f>(J61-J60)*L10/0.5</f>
        <v>0</v>
      </c>
      <c r="M61" s="102">
        <f>(K61-K60)*M10/0.5</f>
        <v>0</v>
      </c>
      <c r="N61" s="103"/>
      <c r="O61" s="101"/>
      <c r="P61" s="104">
        <f>(N61-N60)*P10/0.5</f>
        <v>0</v>
      </c>
      <c r="Q61" s="105">
        <f>(O61-O60)*Q10/0.5</f>
        <v>0</v>
      </c>
      <c r="R61" s="99"/>
      <c r="S61" s="100"/>
      <c r="T61" s="104">
        <f>(R61-R60)*T10/0.5</f>
        <v>0</v>
      </c>
      <c r="U61" s="102">
        <f>(S61-S60)*U10/0.5</f>
        <v>0</v>
      </c>
      <c r="V61" s="163">
        <f t="shared" ca="1" si="3"/>
        <v>45644.958333333336</v>
      </c>
      <c r="W61" s="113">
        <f t="shared" ca="1" si="4"/>
        <v>360.00000000058208</v>
      </c>
      <c r="X61" s="114">
        <f t="shared" ca="1" si="5"/>
        <v>119.99999999898137</v>
      </c>
    </row>
    <row r="62" s="164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9826.4500000000007</v>
      </c>
      <c r="C62" s="96">
        <f ca="1">ROUND(INDIRECT(ADDRESS(Данные!$A54,C$1,1,1,"Данные"),1),2)</f>
        <v>4401.3100000000004</v>
      </c>
      <c r="D62" s="104">
        <f ca="1">(B62-B61)*D$10</f>
        <v>160.00000000349246</v>
      </c>
      <c r="E62" s="102">
        <f ca="1">(C62-C61)*D$10</f>
        <v>40.000000000873115</v>
      </c>
      <c r="F62" s="103"/>
      <c r="G62" s="100"/>
      <c r="H62" s="104"/>
      <c r="I62" s="105"/>
      <c r="J62" s="99"/>
      <c r="K62" s="100"/>
      <c r="L62" s="104"/>
      <c r="M62" s="102"/>
      <c r="N62" s="103"/>
      <c r="O62" s="101"/>
      <c r="P62" s="104"/>
      <c r="Q62" s="105"/>
      <c r="R62" s="99"/>
      <c r="S62" s="100"/>
      <c r="T62" s="104"/>
      <c r="U62" s="102"/>
      <c r="V62" s="163">
        <f t="shared" ca="1" si="3"/>
        <v>45644.979166666664</v>
      </c>
      <c r="W62" s="113">
        <f t="shared" ca="1" si="4"/>
        <v>160.00000000349246</v>
      </c>
      <c r="X62" s="114">
        <f t="shared" ca="1" si="5"/>
        <v>40.000000000873115</v>
      </c>
    </row>
    <row r="63" s="159" customFormat="1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9826.4899999999998</v>
      </c>
      <c r="C63" s="121">
        <f ca="1">ROUND(INDIRECT(ADDRESS(Данные!$A55,C$1,1,1,"Данные"),1),2)</f>
        <v>4401.3199999999997</v>
      </c>
      <c r="D63" s="124">
        <f ca="1">(B63-B61)*D$10</f>
        <v>319.99999999970896</v>
      </c>
      <c r="E63" s="123">
        <f ca="1">(C63-C61)*D$10</f>
        <v>79.999999998108251</v>
      </c>
      <c r="F63" s="128"/>
      <c r="G63" s="117"/>
      <c r="H63" s="124">
        <f>(F63-F61)*H10/0.5</f>
        <v>0</v>
      </c>
      <c r="I63" s="119">
        <f>(G63-G61)*I10/0.5</f>
        <v>0</v>
      </c>
      <c r="J63" s="126"/>
      <c r="K63" s="117"/>
      <c r="L63" s="124">
        <f>(J63-J61)*L10/0.5</f>
        <v>0</v>
      </c>
      <c r="M63" s="123">
        <f>(K63-K61)*M10/0.5</f>
        <v>0</v>
      </c>
      <c r="N63" s="128"/>
      <c r="O63" s="118"/>
      <c r="P63" s="124">
        <f>(N63-N61)*P10/0.5</f>
        <v>0</v>
      </c>
      <c r="Q63" s="119">
        <f>(O63-O61)*Q10/0.5</f>
        <v>0</v>
      </c>
      <c r="R63" s="126"/>
      <c r="S63" s="117"/>
      <c r="T63" s="124">
        <f>(R63-R61)*T10/0.5</f>
        <v>0</v>
      </c>
      <c r="U63" s="123">
        <f>(S63-S61)*U10/0.5</f>
        <v>0</v>
      </c>
      <c r="V63" s="169">
        <f t="shared" ca="1" si="3"/>
        <v>45645</v>
      </c>
      <c r="W63" s="170">
        <f t="shared" ca="1" si="4"/>
        <v>319.99999999970896</v>
      </c>
      <c r="X63" s="171">
        <f t="shared" ca="1" si="5"/>
        <v>79.999999998108251</v>
      </c>
    </row>
    <row r="64" s="159" customFormat="1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</row>
    <row r="65" s="159" customFormat="1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7239.9999999979627</v>
      </c>
      <c r="E65" s="136">
        <f ca="1">E$17+E$19+E$21+E$23+E$25+E$27+E$29+E$31+E$33+E$35+E$37+E$39+E$41+E$43+E$45+E$47+E$49+E$51+E$53+E$55+E$57+E$59+E$61+E$63</f>
        <v>2199.9999999970896</v>
      </c>
      <c r="G65" s="3" t="s">
        <v>51</v>
      </c>
      <c r="H65" s="136">
        <f t="shared" ref="H65:X65" si="6">H$17+H$19+H$21+H$23+H$25+H$27+H$29+H$31+H$33+H$35+H$37+H$39+H$41+H$43+H$45+H$47+H$49+H$51+H$53+H$55+H$57+H$59+H$61+H$63</f>
        <v>0</v>
      </c>
      <c r="I65" s="136">
        <f t="shared" si="6"/>
        <v>0</v>
      </c>
      <c r="K65" s="3" t="s">
        <v>51</v>
      </c>
      <c r="L65" s="136">
        <f t="shared" si="6"/>
        <v>0</v>
      </c>
      <c r="M65" s="136">
        <f t="shared" si="6"/>
        <v>0</v>
      </c>
      <c r="O65" s="3" t="s">
        <v>51</v>
      </c>
      <c r="P65" s="136">
        <f t="shared" si="6"/>
        <v>0</v>
      </c>
      <c r="Q65" s="136">
        <f t="shared" si="6"/>
        <v>0</v>
      </c>
      <c r="S65" s="3" t="s">
        <v>51</v>
      </c>
      <c r="T65" s="136">
        <f t="shared" si="6"/>
        <v>0</v>
      </c>
      <c r="U65" s="136">
        <f t="shared" si="6"/>
        <v>0</v>
      </c>
      <c r="W65" s="136">
        <f t="shared" si="6"/>
        <v>7239.9999999979627</v>
      </c>
      <c r="X65" s="136">
        <f t="shared" si="6"/>
        <v>2199.9999999970896</v>
      </c>
    </row>
    <row r="66" s="159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5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="159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 s="159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 s="159" customForma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</row>
    <row r="71" s="159" customFormat="1">
      <c r="A71" s="16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</row>
    <row r="72" s="159" customFormat="1" ht="18">
      <c r="A72" s="16"/>
      <c r="B72" s="16"/>
      <c r="C72" s="16"/>
      <c r="D72" s="16"/>
      <c r="E72" s="16"/>
      <c r="F72" s="159"/>
      <c r="G72" s="172"/>
      <c r="H72" s="159"/>
      <c r="I72" s="16"/>
      <c r="J72" s="159"/>
      <c r="K72" s="173"/>
      <c r="L72" s="174"/>
      <c r="M72" s="175"/>
      <c r="N72" s="175"/>
      <c r="O72" s="159"/>
      <c r="P72" s="159"/>
      <c r="Q72" s="159"/>
      <c r="R72" s="16"/>
      <c r="S72" s="176"/>
      <c r="T72" s="159"/>
      <c r="U72" s="159"/>
      <c r="V72" s="159"/>
      <c r="W72" s="159"/>
      <c r="X72" s="159"/>
      <c r="Y72" s="159"/>
      <c r="Z72" s="159"/>
      <c r="AA72" s="159"/>
    </row>
    <row r="73" s="159" customFormat="1">
      <c r="A73" s="159"/>
      <c r="B73" s="159"/>
      <c r="C73" s="159"/>
      <c r="D73" s="159"/>
      <c r="E73" s="159"/>
      <c r="F73" s="177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77"/>
      <c r="V73" s="159"/>
      <c r="W73" s="159"/>
      <c r="X73" s="159"/>
      <c r="Y73" s="159"/>
      <c r="Z73" s="159"/>
      <c r="AA73" s="159"/>
    </row>
    <row r="74" s="159" customFormat="1" ht="18.75">
      <c r="A74" s="159"/>
      <c r="B74" s="159"/>
      <c r="C74" s="178"/>
      <c r="D74" s="159"/>
      <c r="E74" s="159"/>
      <c r="F74" s="159"/>
      <c r="G74" s="159"/>
      <c r="H74" s="159"/>
      <c r="I74" s="159"/>
      <c r="J74" s="159"/>
      <c r="K74" s="16"/>
      <c r="L74" s="159"/>
      <c r="M74" s="159"/>
      <c r="N74" s="159"/>
      <c r="O74" s="172"/>
      <c r="P74" s="159"/>
      <c r="Q74" s="16"/>
      <c r="R74" s="159"/>
      <c r="S74" s="159"/>
      <c r="T74" s="159"/>
      <c r="U74" s="159"/>
      <c r="V74" s="159"/>
      <c r="W74" s="159"/>
      <c r="X74" s="159"/>
      <c r="Y74" s="159"/>
      <c r="Z74" s="159"/>
      <c r="AA74" s="159"/>
    </row>
    <row r="75" s="159" customFormat="1">
      <c r="A75" s="159"/>
      <c r="B75" s="177"/>
      <c r="C75" s="159"/>
      <c r="D75" s="159"/>
      <c r="E75" s="159"/>
      <c r="F75" s="159"/>
      <c r="G75" s="159"/>
      <c r="H75" s="159"/>
      <c r="I75" s="159"/>
      <c r="J75" s="159"/>
      <c r="K75" s="16"/>
      <c r="L75" s="16"/>
      <c r="M75" s="159"/>
      <c r="N75" s="159"/>
      <c r="O75" s="16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</row>
    <row r="76" s="159" customFormat="1">
      <c r="A76" s="17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79"/>
      <c r="W76" s="159"/>
      <c r="X76" s="159"/>
      <c r="Y76" s="159"/>
      <c r="Z76" s="159"/>
      <c r="AA76" s="159"/>
    </row>
    <row r="77" s="159" customFormat="1">
      <c r="A77" s="17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79"/>
      <c r="W77" s="159"/>
      <c r="X77" s="159"/>
      <c r="Y77" s="159"/>
      <c r="Z77" s="159"/>
      <c r="AA77" s="159"/>
    </row>
    <row r="78" s="159" customFormat="1">
      <c r="A78" s="17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79"/>
      <c r="W78" s="159"/>
      <c r="X78" s="159"/>
      <c r="Y78" s="159"/>
      <c r="Z78" s="159"/>
      <c r="AA78" s="159"/>
    </row>
    <row r="79" s="159" customFormat="1">
      <c r="A79" s="17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79"/>
      <c r="W79" s="159"/>
      <c r="X79" s="159"/>
      <c r="Y79" s="159"/>
      <c r="Z79" s="159"/>
      <c r="AA79" s="159"/>
    </row>
    <row r="80" s="159" customFormat="1">
      <c r="A80" s="17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79"/>
      <c r="W80" s="159"/>
      <c r="X80" s="159"/>
      <c r="Y80" s="159"/>
      <c r="Z80" s="159"/>
      <c r="AA80" s="159"/>
    </row>
    <row r="81" s="159" customFormat="1">
      <c r="A81" s="17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79"/>
      <c r="W81" s="159"/>
      <c r="X81" s="159"/>
      <c r="Y81" s="159"/>
      <c r="Z81" s="159"/>
      <c r="AA81" s="159"/>
    </row>
    <row r="82" s="159" customFormat="1">
      <c r="A82" s="17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79"/>
      <c r="W82" s="159"/>
      <c r="X82" s="159"/>
      <c r="Y82" s="159"/>
      <c r="Z82" s="159"/>
      <c r="AA82" s="159"/>
    </row>
    <row r="83" s="159" customFormat="1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79"/>
      <c r="W83" s="180"/>
      <c r="X83" s="180"/>
      <c r="Y83" s="159"/>
      <c r="Z83" s="159"/>
      <c r="AA83" s="159"/>
    </row>
    <row r="84" s="159" customFormat="1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79"/>
      <c r="W84" s="180"/>
      <c r="X84" s="180"/>
      <c r="Y84" s="159"/>
      <c r="Z84" s="159"/>
      <c r="AA84" s="159"/>
    </row>
    <row r="85" s="159" customFormat="1">
      <c r="A85" s="181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1"/>
      <c r="W85" s="159"/>
      <c r="X85" s="159"/>
      <c r="Y85" s="159"/>
      <c r="Z85" s="159"/>
      <c r="AA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  <c r="Y86" s="159"/>
      <c r="Z86" s="159"/>
      <c r="AA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  <c r="Y87" s="159"/>
      <c r="Z87" s="159"/>
      <c r="AA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  <c r="Y88" s="159"/>
      <c r="Z88" s="159"/>
      <c r="AA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  <c r="Y89" s="159"/>
      <c r="Z89" s="159"/>
      <c r="AA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  <c r="Y90" s="159"/>
      <c r="Z90" s="159"/>
      <c r="AA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  <c r="Y91" s="159"/>
      <c r="Z91" s="159"/>
      <c r="AA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  <c r="Y92" s="159"/>
      <c r="Z92" s="159"/>
      <c r="AA92" s="159"/>
    </row>
    <row r="93" s="159" customFormat="1">
      <c r="A93" s="180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0"/>
      <c r="W93" s="159"/>
      <c r="X93" s="159"/>
      <c r="Y93" s="159"/>
      <c r="Z93" s="159"/>
      <c r="AA93" s="159"/>
    </row>
    <row r="94" s="159" customFormat="1">
      <c r="A94" s="181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1"/>
      <c r="W94" s="159"/>
      <c r="X94" s="159"/>
      <c r="Y94" s="159"/>
      <c r="Z94" s="159"/>
      <c r="AA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  <c r="Y95" s="159"/>
      <c r="Z95" s="159"/>
      <c r="AA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  <c r="Y96" s="159"/>
      <c r="Z96" s="159"/>
      <c r="AA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  <c r="Y97" s="159"/>
      <c r="Z97" s="159"/>
      <c r="AA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  <c r="Y98" s="159"/>
      <c r="Z98" s="159"/>
      <c r="AA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  <c r="Y99" s="159"/>
      <c r="Z99" s="159"/>
      <c r="AA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  <c r="Y100" s="159"/>
      <c r="Z100" s="159"/>
      <c r="AA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  <c r="Y101" s="159"/>
      <c r="Z101" s="159"/>
      <c r="AA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  <c r="Y102" s="159"/>
      <c r="Z102" s="159"/>
      <c r="AA102" s="159"/>
    </row>
    <row r="103" s="159" customFormat="1">
      <c r="A103" s="180"/>
      <c r="B103" s="182"/>
      <c r="C103" s="182"/>
      <c r="D103" s="159"/>
      <c r="E103" s="159"/>
      <c r="F103" s="182"/>
      <c r="G103" s="182"/>
      <c r="H103" s="159"/>
      <c r="I103" s="159"/>
      <c r="J103" s="182"/>
      <c r="K103" s="182"/>
      <c r="L103" s="159"/>
      <c r="M103" s="159"/>
      <c r="N103" s="182"/>
      <c r="O103" s="159"/>
      <c r="P103" s="159"/>
      <c r="Q103" s="159"/>
      <c r="R103" s="182"/>
      <c r="S103" s="182"/>
      <c r="T103" s="159"/>
      <c r="U103" s="159"/>
      <c r="V103" s="180"/>
      <c r="W103" s="159"/>
      <c r="X103" s="159"/>
      <c r="Y103" s="159"/>
      <c r="Z103" s="159"/>
      <c r="AA103" s="159"/>
    </row>
    <row r="104" s="159" customFormat="1">
      <c r="A104" s="180"/>
      <c r="B104" s="182"/>
      <c r="C104" s="182"/>
      <c r="D104" s="183"/>
      <c r="E104" s="183"/>
      <c r="F104" s="182"/>
      <c r="G104" s="182"/>
      <c r="H104" s="183"/>
      <c r="I104" s="183"/>
      <c r="J104" s="182"/>
      <c r="K104" s="182"/>
      <c r="L104" s="183"/>
      <c r="M104" s="183"/>
      <c r="N104" s="182"/>
      <c r="O104" s="159"/>
      <c r="P104" s="183"/>
      <c r="Q104" s="183"/>
      <c r="R104" s="182"/>
      <c r="S104" s="182"/>
      <c r="T104" s="183"/>
      <c r="U104" s="183"/>
      <c r="V104" s="180"/>
      <c r="W104" s="159"/>
      <c r="X104" s="159"/>
      <c r="Y104" s="159"/>
      <c r="Z104" s="159"/>
      <c r="AA104" s="159"/>
    </row>
    <row r="105" s="159" customFormat="1">
      <c r="A105" s="180"/>
      <c r="B105" s="182"/>
      <c r="C105" s="182"/>
      <c r="D105" s="184"/>
      <c r="E105" s="184"/>
      <c r="F105" s="182"/>
      <c r="G105" s="182"/>
      <c r="H105" s="184"/>
      <c r="I105" s="184"/>
      <c r="J105" s="182"/>
      <c r="K105" s="182"/>
      <c r="L105" s="184"/>
      <c r="M105" s="184"/>
      <c r="N105" s="182"/>
      <c r="O105" s="159"/>
      <c r="P105" s="184"/>
      <c r="Q105" s="184"/>
      <c r="R105" s="182"/>
      <c r="S105" s="182"/>
      <c r="T105" s="184"/>
      <c r="U105" s="184"/>
      <c r="V105" s="180"/>
      <c r="W105" s="159"/>
      <c r="X105" s="159"/>
      <c r="Y105" s="159"/>
      <c r="Z105" s="159"/>
      <c r="AA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  <c r="Y106" s="159"/>
      <c r="Z106" s="159"/>
      <c r="AA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  <c r="Y107" s="159"/>
      <c r="Z107" s="159"/>
      <c r="AA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  <c r="Y108" s="159"/>
      <c r="Z108" s="159"/>
      <c r="AA108" s="159"/>
    </row>
    <row r="109" s="159" customFormat="1">
      <c r="A109" s="180"/>
      <c r="B109" s="182"/>
      <c r="C109" s="182"/>
      <c r="D109" s="159"/>
      <c r="E109" s="159"/>
      <c r="F109" s="182"/>
      <c r="G109" s="182"/>
      <c r="H109" s="159"/>
      <c r="I109" s="159"/>
      <c r="J109" s="182"/>
      <c r="K109" s="182"/>
      <c r="L109" s="159"/>
      <c r="M109" s="159"/>
      <c r="N109" s="182"/>
      <c r="O109" s="159"/>
      <c r="P109" s="159"/>
      <c r="Q109" s="159"/>
      <c r="R109" s="182"/>
      <c r="S109" s="182"/>
      <c r="T109" s="159"/>
      <c r="U109" s="159"/>
      <c r="V109" s="180"/>
      <c r="W109" s="159"/>
      <c r="X109" s="159"/>
      <c r="Y109" s="159"/>
      <c r="Z109" s="159"/>
      <c r="AA109" s="159"/>
    </row>
    <row r="110" s="159" customForma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</row>
    <row r="111" s="159" customFormat="1">
      <c r="A111" s="159"/>
      <c r="B111" s="159"/>
      <c r="C111" s="159"/>
      <c r="D111" s="159"/>
      <c r="E111" s="184"/>
      <c r="F111" s="159"/>
      <c r="G111" s="16"/>
      <c r="H111" s="159"/>
      <c r="I111" s="184"/>
      <c r="J111" s="159"/>
      <c r="K111" s="16"/>
      <c r="L111" s="159"/>
      <c r="M111" s="184"/>
      <c r="N111" s="159"/>
      <c r="O111" s="16"/>
      <c r="P111" s="159"/>
      <c r="Q111" s="184"/>
      <c r="R111" s="159"/>
      <c r="S111" s="16"/>
      <c r="T111" s="159"/>
      <c r="U111" s="184"/>
      <c r="V111" s="159"/>
      <c r="W111" s="159"/>
      <c r="X111" s="159"/>
      <c r="Y111" s="159"/>
      <c r="Z111" s="159"/>
      <c r="AA111" s="159"/>
    </row>
    <row r="112" s="159" customFormat="1">
      <c r="A112" s="180"/>
      <c r="B112" s="159"/>
      <c r="C112" s="159"/>
      <c r="D112" s="180"/>
      <c r="E112" s="180"/>
      <c r="F112" s="159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9"/>
      <c r="Z112" s="159"/>
      <c r="AA112" s="159"/>
    </row>
    <row r="113" s="159" customForma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</row>
    <row r="114" s="159" customForma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</row>
    <row r="115" s="159" customForma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</row>
    <row r="116" s="159" customFormat="1" ht="12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</row>
    <row r="117" s="159" customForma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</row>
    <row r="118" s="159" customForma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</row>
    <row r="119" s="159" customForma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</row>
    <row r="120" s="159" customForma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</row>
    <row r="121" s="159" customForma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</row>
    <row r="122" s="159" customForma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</row>
    <row r="123" s="159" customForma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</row>
    <row r="124" s="159" customForma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</row>
    <row r="125" s="159" customForma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</row>
    <row r="126" s="159" customForma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</row>
    <row r="127" s="159" customForma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</row>
    <row r="128" s="159" customForma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</row>
    <row r="129" s="159" customForma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</row>
    <row r="130" s="159" customForma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</row>
    <row r="131" s="159" customForma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</row>
    <row r="132" s="159" customForma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</row>
    <row r="133" s="159" customForma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</row>
    <row r="134" s="159" customForma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</row>
    <row r="135" s="159" customForma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</row>
    <row r="136" s="159" customForma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</row>
    <row r="137" s="159" customForma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</row>
    <row r="138" s="159" customForma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</row>
    <row r="139" s="159" customForma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</row>
    <row r="140" s="159" customForma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</row>
    <row r="141" s="159" customForma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</row>
    <row r="142" s="159" customForma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</row>
    <row r="143" s="159" customForma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</row>
    <row r="144" s="159" customForma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</row>
    <row r="145" s="159" customForma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</row>
    <row r="146" s="159" customForma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</row>
    <row r="147" s="159" customForma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</row>
    <row r="148" s="159" customForma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</row>
    <row r="149" s="159" customForma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</row>
    <row r="150" s="159" customForma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</row>
    <row r="151" s="159" customForma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</row>
    <row r="152" s="159" customForma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</row>
    <row r="153" s="159" customForma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</row>
    <row r="154" s="159" customForma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</row>
    <row r="155" s="159" customForma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</row>
    <row r="156" s="159" customForma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</row>
    <row r="157" s="159" customFormat="1"/>
    <row r="158" s="159" customFormat="1"/>
    <row r="159" s="159" customFormat="1"/>
    <row r="160" s="159" customFormat="1"/>
    <row r="161" s="159" customFormat="1"/>
    <row r="162" s="159" customFormat="1"/>
    <row r="163" s="159" customFormat="1"/>
    <row r="164" s="159" customFormat="1"/>
    <row r="165" s="159" customFormat="1"/>
    <row r="166" s="159" customFormat="1"/>
  </sheetData>
  <mergeCells count="5">
    <mergeCell ref="W8:X8"/>
    <mergeCell ref="W9:X9"/>
    <mergeCell ref="A6:A14"/>
    <mergeCell ref="Q2:X2"/>
    <mergeCell ref="V6:V14"/>
  </mergeCells>
  <printOptions headings="0" gridLines="0"/>
  <pageMargins left="0.39370078740157477" right="0.19685039370078738" top="0.19685039370078738" bottom="0.19685039370078738" header="0" footer="0.19685039370078738"/>
  <pageSetup paperSize="9" scale="74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4">
    <outlinePr applyStyles="0" summaryBelow="1" summaryRight="1" showOutlineSymbols="1"/>
    <pageSetUpPr autoPageBreaks="1" fitToPage="0"/>
  </sheetPr>
  <sheetViews>
    <sheetView topLeftCell="D1" zoomScale="115" workbookViewId="0">
      <selection activeCell="W1" activeCellId="0" sqref="W1"/>
    </sheetView>
  </sheetViews>
  <sheetFormatPr defaultRowHeight="12.75"/>
  <cols>
    <col customWidth="1" min="1" max="1" style="1" width="5.7109375"/>
    <col customWidth="1" min="2" max="3" style="1" width="9.85546875"/>
    <col customWidth="1" min="4" max="5" style="1" width="5.85546875"/>
    <col customWidth="1" min="6" max="7" style="1" width="9.85546875"/>
    <col customWidth="1" min="8" max="9" style="1" width="5.85546875"/>
    <col customWidth="1" min="10" max="11" style="1" width="9.85546875"/>
    <col customWidth="1" min="12" max="13" style="1" width="5.85546875"/>
    <col customWidth="1" min="14" max="15" style="1" width="9.85546875"/>
    <col customWidth="1" min="16" max="17" style="1" width="5.85546875"/>
    <col customWidth="1" min="18" max="19" style="1" width="9.85546875"/>
    <col customWidth="1" min="20" max="21" style="1" width="5.85546875"/>
    <col customWidth="1" min="22" max="22" style="1" width="5.7109375"/>
    <col customWidth="1" min="23" max="24" style="1" width="9.85546875"/>
    <col customWidth="1" min="25" max="25" style="1" width="10"/>
    <col customWidth="1" min="26" max="26" style="1" width="5.7109375"/>
    <col customWidth="1" min="27" max="27" style="1" width="8.5703125"/>
    <col customWidth="1" min="28" max="28" style="1" width="7.7109375"/>
    <col customWidth="1" min="29" max="29" style="1" width="7.28515625"/>
    <col customWidth="1" min="30" max="30" style="1" width="6.5703125"/>
    <col customWidth="1" min="31" max="31" style="1" width="8.5703125"/>
    <col customWidth="1" min="32" max="32" style="1" width="8"/>
    <col customWidth="1" min="33" max="34" style="1" width="6.140625"/>
    <col customWidth="1" min="35" max="35" style="1" width="8.140625"/>
    <col customWidth="1" min="36" max="36" style="1" width="7.7109375"/>
    <col customWidth="1" min="37" max="38" style="1" width="7.140625"/>
    <col customWidth="1" min="39" max="39" style="1" width="7.7109375"/>
    <col customWidth="1" min="40" max="42" style="1" width="7.140625"/>
    <col customWidth="1" min="43" max="43" style="1" width="8.28515625"/>
    <col customWidth="1" min="44" max="44" style="1" width="7.7109375"/>
    <col customWidth="1" min="45" max="46" style="1" width="7.140625"/>
    <col customWidth="1" min="47" max="47" style="1" width="8.140625"/>
    <col customWidth="1" min="48" max="48" style="1" width="12.85546875"/>
    <col customWidth="1" min="49" max="49" style="1" width="12"/>
    <col min="50" max="50" style="1" width="9.140625"/>
    <col customWidth="1" min="51" max="51" style="1" width="11.28515625"/>
    <col customWidth="1" min="52" max="52" style="1" width="12.140625"/>
    <col min="53" max="16384" style="1" width="9.140625"/>
  </cols>
  <sheetData>
    <row r="1" s="2" customFormat="1">
      <c r="B1" s="2">
        <v>69</v>
      </c>
      <c r="C1" s="2">
        <v>70</v>
      </c>
      <c r="F1" s="2">
        <v>71</v>
      </c>
      <c r="G1" s="2">
        <v>72</v>
      </c>
      <c r="J1" s="2">
        <v>73</v>
      </c>
      <c r="K1" s="2">
        <v>74</v>
      </c>
      <c r="N1" s="2">
        <v>13</v>
      </c>
      <c r="O1" s="2">
        <v>14</v>
      </c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185"/>
      <c r="I2" s="13"/>
      <c r="K2" s="8" t="s">
        <v>1</v>
      </c>
      <c r="L2" s="9"/>
      <c r="M2" s="10"/>
      <c r="N2" s="10"/>
      <c r="Q2" s="3" t="s">
        <v>4</v>
      </c>
      <c r="R2" s="11" t="s">
        <v>65</v>
      </c>
      <c r="S2" s="186"/>
      <c r="T2" s="186"/>
      <c r="U2" s="186"/>
      <c r="V2" s="186"/>
      <c r="W2" s="186"/>
      <c r="X2" s="186"/>
    </row>
    <row r="3">
      <c r="F3" s="18" t="s">
        <v>8</v>
      </c>
      <c r="U3" s="18" t="s">
        <v>9</v>
      </c>
    </row>
    <row r="4" ht="19.5">
      <c r="A4" s="1" t="s">
        <v>11</v>
      </c>
      <c r="B4" s="4"/>
      <c r="C4" s="20" t="s">
        <v>66</v>
      </c>
      <c r="D4" s="4"/>
      <c r="E4" s="4"/>
      <c r="F4" s="4"/>
      <c r="G4" s="4"/>
      <c r="H4" s="4"/>
      <c r="I4" s="4"/>
      <c r="K4" s="3" t="s">
        <v>13</v>
      </c>
      <c r="N4" s="4"/>
      <c r="O4" s="21">
        <v>10</v>
      </c>
      <c r="P4" s="4"/>
      <c r="Q4" s="3" t="s">
        <v>14</v>
      </c>
    </row>
    <row r="5" ht="13.5">
      <c r="B5" s="18" t="s">
        <v>17</v>
      </c>
      <c r="K5" s="3"/>
      <c r="L5" s="3"/>
      <c r="N5" s="1"/>
      <c r="O5" s="3"/>
      <c r="P5" s="1"/>
    </row>
    <row r="6">
      <c r="A6" s="22" t="s">
        <v>18</v>
      </c>
      <c r="B6" s="23" t="s">
        <v>19</v>
      </c>
      <c r="C6" s="24"/>
      <c r="D6" s="187">
        <v>5</v>
      </c>
      <c r="E6" s="26"/>
      <c r="F6" s="23" t="s">
        <v>19</v>
      </c>
      <c r="G6" s="24"/>
      <c r="H6" s="187">
        <v>6</v>
      </c>
      <c r="I6" s="26"/>
      <c r="J6" s="23" t="s">
        <v>19</v>
      </c>
      <c r="K6" s="24"/>
      <c r="L6" s="187">
        <v>12</v>
      </c>
      <c r="M6" s="26"/>
      <c r="N6" s="23" t="s">
        <v>19</v>
      </c>
      <c r="O6" s="24"/>
      <c r="P6" s="187">
        <v>11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B8" s="35"/>
      <c r="C8" s="4"/>
      <c r="D8" s="4"/>
      <c r="E8" s="36"/>
      <c r="F8" s="35"/>
      <c r="G8" s="4"/>
      <c r="H8" s="4"/>
      <c r="I8" s="36"/>
      <c r="J8" s="35"/>
      <c r="K8" s="4"/>
      <c r="L8" s="4"/>
      <c r="M8" s="36"/>
      <c r="N8" s="35"/>
      <c r="O8" s="4" t="s">
        <v>67</v>
      </c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4" t="s">
        <v>68</v>
      </c>
      <c r="D9" s="44"/>
      <c r="E9" s="45"/>
      <c r="F9" s="43" t="s">
        <v>31</v>
      </c>
      <c r="G9" s="44" t="s">
        <v>32</v>
      </c>
      <c r="H9" s="44"/>
      <c r="I9" s="45"/>
      <c r="J9" s="43" t="s">
        <v>31</v>
      </c>
      <c r="K9" s="44" t="s">
        <v>32</v>
      </c>
      <c r="L9" s="44"/>
      <c r="M9" s="45"/>
      <c r="N9" s="43" t="s">
        <v>31</v>
      </c>
      <c r="O9" s="188" t="s">
        <v>34</v>
      </c>
      <c r="P9" s="46"/>
      <c r="Q9" s="45"/>
      <c r="R9" s="43" t="s">
        <v>31</v>
      </c>
      <c r="S9" s="44" t="s">
        <v>15</v>
      </c>
      <c r="T9" s="44" t="s">
        <v>15</v>
      </c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2000</v>
      </c>
      <c r="E10" s="64">
        <v>2000</v>
      </c>
      <c r="F10" s="35" t="s">
        <v>36</v>
      </c>
      <c r="G10" s="4"/>
      <c r="H10" s="44">
        <v>4000</v>
      </c>
      <c r="I10" s="64">
        <v>2000</v>
      </c>
      <c r="J10" s="35" t="s">
        <v>36</v>
      </c>
      <c r="K10" s="4"/>
      <c r="L10" s="44">
        <v>4000</v>
      </c>
      <c r="M10" s="64">
        <v>2000</v>
      </c>
      <c r="N10" s="35" t="s">
        <v>36</v>
      </c>
      <c r="O10" s="4"/>
      <c r="P10" s="49">
        <v>200</v>
      </c>
      <c r="Q10" s="64">
        <f>P10</f>
        <v>200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/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3" t="s">
        <v>42</v>
      </c>
      <c r="D13" s="63" t="s">
        <v>43</v>
      </c>
      <c r="E13" s="64" t="s">
        <v>44</v>
      </c>
      <c r="F13" s="60" t="s">
        <v>41</v>
      </c>
      <c r="G13" s="63" t="s">
        <v>42</v>
      </c>
      <c r="H13" s="63" t="s">
        <v>43</v>
      </c>
      <c r="I13" s="64" t="s">
        <v>44</v>
      </c>
      <c r="J13" s="60" t="s">
        <v>41</v>
      </c>
      <c r="K13" s="63" t="s">
        <v>42</v>
      </c>
      <c r="L13" s="63" t="s">
        <v>43</v>
      </c>
      <c r="M13" s="64" t="s">
        <v>44</v>
      </c>
      <c r="N13" s="60" t="s">
        <v>41</v>
      </c>
      <c r="O13" s="63" t="s">
        <v>42</v>
      </c>
      <c r="P13" s="63" t="s">
        <v>43</v>
      </c>
      <c r="Q13" s="64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72" t="s">
        <v>45</v>
      </c>
      <c r="C14" s="71" t="s">
        <v>46</v>
      </c>
      <c r="D14" s="71" t="s">
        <v>47</v>
      </c>
      <c r="E14" s="73" t="s">
        <v>48</v>
      </c>
      <c r="F14" s="72" t="s">
        <v>45</v>
      </c>
      <c r="G14" s="71" t="s">
        <v>46</v>
      </c>
      <c r="H14" s="71" t="s">
        <v>47</v>
      </c>
      <c r="I14" s="73" t="s">
        <v>48</v>
      </c>
      <c r="J14" s="72" t="s">
        <v>45</v>
      </c>
      <c r="K14" s="71" t="s">
        <v>46</v>
      </c>
      <c r="L14" s="71" t="s">
        <v>47</v>
      </c>
      <c r="M14" s="73" t="s">
        <v>48</v>
      </c>
      <c r="N14" s="72" t="s">
        <v>45</v>
      </c>
      <c r="O14" s="71" t="s">
        <v>46</v>
      </c>
      <c r="P14" s="71" t="s">
        <v>47</v>
      </c>
      <c r="Q14" s="73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>
      <c r="A15" s="160">
        <f ca="1">INDIRECT(ADDRESS(Данные!$A7,4,1,1,"Данные"), 1)</f>
        <v>45644</v>
      </c>
      <c r="B15" s="83">
        <f ca="1">ROUND(INDIRECT(ADDRESS(Данные!$A7,B$1,1,1,"Данные"), 1),2)</f>
        <v>1351.3</v>
      </c>
      <c r="C15" s="83">
        <f ca="1">ROUND(INDIRECT(ADDRESS(Данные!$A7,C$1,1,1,"Данные"), 1),2)</f>
        <v>431.47000000000003</v>
      </c>
      <c r="D15" s="90"/>
      <c r="E15" s="189"/>
      <c r="F15" s="76">
        <f ca="1">ROUND(INDIRECT(ADDRESS(Данные!$A7,F$1,1,1,"Данные"), 1),2)</f>
        <v>8808.4899999999998</v>
      </c>
      <c r="G15" s="83">
        <f ca="1">ROUND(INDIRECT(ADDRESS(Данные!$A7,G$1,1,1,"Данные"), 1),2)</f>
        <v>2045.3</v>
      </c>
      <c r="H15" s="90"/>
      <c r="I15" s="190"/>
      <c r="J15" s="86">
        <f ca="1">ROUND(INDIRECT(ADDRESS(Данные!$A7,J$1,1,1,"Данные"), 1),2)</f>
        <v>11662.059999999999</v>
      </c>
      <c r="K15" s="83">
        <f ca="1">ROUND(INDIRECT(ADDRESS(Данные!$A7,K$1,1,1,"Данные"), 1),2)</f>
        <v>3335.3899999999999</v>
      </c>
      <c r="L15" s="90"/>
      <c r="M15" s="189"/>
      <c r="N15" s="76">
        <f ca="1">ROUND(INDIRECT(ADDRESS(Данные!$A7,N$1,1,1,"Данные"), 1),2)</f>
        <v>23629.189999999999</v>
      </c>
      <c r="O15" s="83">
        <f ca="1">ROUND(INDIRECT(ADDRESS(Данные!$A7,O$1,1,1,"Данные"), 1),2)</f>
        <v>6149.79</v>
      </c>
      <c r="P15" s="90"/>
      <c r="Q15" s="88"/>
      <c r="R15" s="86"/>
      <c r="S15" s="83"/>
      <c r="T15" s="90"/>
      <c r="U15" s="87"/>
      <c r="V15" s="161">
        <f t="shared" ref="V15:V63" ca="1" si="7">$A15</f>
        <v>45644</v>
      </c>
      <c r="W15" s="93" t="s">
        <v>15</v>
      </c>
      <c r="X15" s="191" t="s">
        <v>15</v>
      </c>
      <c r="Y15" s="1"/>
    </row>
    <row r="16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1351.3099999999999</v>
      </c>
      <c r="C16" s="100">
        <f ca="1">ROUND(INDIRECT(ADDRESS(Данные!$A8,C$1,1,1,"Данные"),1),2)</f>
        <v>431.47000000000003</v>
      </c>
      <c r="D16" s="101">
        <f ca="1">(B16-B15)*D$10</f>
        <v>19.99999999998181</v>
      </c>
      <c r="E16" s="110">
        <f ca="1">(C16-C15)*D$10</f>
        <v>0</v>
      </c>
      <c r="F16" s="95">
        <f ca="1">ROUND(INDIRECT(ADDRESS(Данные!$A8,F$1,1,1,"Данные"),1),2)</f>
        <v>8808.6200000000008</v>
      </c>
      <c r="G16" s="100">
        <f ca="1">ROUND(INDIRECT(ADDRESS(Данные!$A8,G$1,1,1,"Данные"),1),2)</f>
        <v>2045.3099999999999</v>
      </c>
      <c r="H16" s="104">
        <f ca="1">(F16-F15)*H$10</f>
        <v>520.00000000407454</v>
      </c>
      <c r="I16" s="106">
        <f ca="1">(G16-G15)*H$10</f>
        <v>39.99999999996362</v>
      </c>
      <c r="J16" s="99">
        <f ca="1">ROUND(INDIRECT(ADDRESS(Данные!$A8,J$1,1,1,"Данные"),1),2)</f>
        <v>11662.25</v>
      </c>
      <c r="K16" s="100">
        <f ca="1">ROUND(INDIRECT(ADDRESS(Данные!$A8,K$1,1,1,"Данные"),1),2)</f>
        <v>3335.4200000000001</v>
      </c>
      <c r="L16" s="104">
        <f ca="1">(J16-J15)*L$10</f>
        <v>760.00000000203727</v>
      </c>
      <c r="M16" s="107">
        <f ca="1">(K16-K15)*L$10</f>
        <v>120.00000000080036</v>
      </c>
      <c r="N16" s="95">
        <f ca="1">ROUND(INDIRECT(ADDRESS(Данные!$A8,N$1,1,1,"Данные"),1),2)</f>
        <v>23629.360000000001</v>
      </c>
      <c r="O16" s="100">
        <f ca="1">ROUND(INDIRECT(ADDRESS(Данные!$A8,O$1,1,1,"Данные"),1),2)</f>
        <v>6149.8100000000004</v>
      </c>
      <c r="P16" s="104">
        <f ca="1">(N16-N15)*P$10</f>
        <v>34.00000000037835</v>
      </c>
      <c r="Q16" s="106">
        <f ca="1">(O16-O15)*P$10</f>
        <v>4.0000000000873115</v>
      </c>
      <c r="R16" s="109"/>
      <c r="S16" s="96"/>
      <c r="T16" s="97"/>
      <c r="U16" s="107"/>
      <c r="V16" s="163">
        <f t="shared" ca="1" si="7"/>
        <v>45644.020833333336</v>
      </c>
      <c r="W16" s="113">
        <f t="shared" ref="W16:W63" ca="1" si="8">D16+H16+L16+P16+T16</f>
        <v>1334.000000006472</v>
      </c>
      <c r="X16" s="192">
        <f t="shared" ref="X16:X63" ca="1" si="9">E16+I16+M16+Q16+U16</f>
        <v>164.00000000085129</v>
      </c>
      <c r="Y16" s="1"/>
    </row>
    <row r="17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1351.3199999999999</v>
      </c>
      <c r="C17" s="100">
        <f ca="1">ROUND(INDIRECT(ADDRESS(Данные!$A9,C$1,1,1,"Данные"),1),2)</f>
        <v>431.47000000000003</v>
      </c>
      <c r="D17" s="104">
        <f ca="1">(B17-B15)*D$10</f>
        <v>39.99999999996362</v>
      </c>
      <c r="E17" s="107">
        <f ca="1">(C17-C15)*D$10</f>
        <v>0</v>
      </c>
      <c r="F17" s="95">
        <f ca="1">ROUND(INDIRECT(ADDRESS(Данные!$A9,F$1,1,1,"Данные"),1),2)</f>
        <v>8808.75</v>
      </c>
      <c r="G17" s="100">
        <f ca="1">ROUND(INDIRECT(ADDRESS(Данные!$A9,G$1,1,1,"Данные"),1),2)</f>
        <v>2045.3300000000002</v>
      </c>
      <c r="H17" s="104">
        <f ca="1">(F17-F15)*H$10</f>
        <v>1040.0000000008731</v>
      </c>
      <c r="I17" s="106">
        <f ca="1">(G17-G15)*H$10</f>
        <v>120.00000000080036</v>
      </c>
      <c r="J17" s="99">
        <f ca="1">ROUND(INDIRECT(ADDRESS(Данные!$A9,J$1,1,1,"Данные"),1),2)</f>
        <v>11662.43</v>
      </c>
      <c r="K17" s="100">
        <f ca="1">ROUND(INDIRECT(ADDRESS(Данные!$A9,K$1,1,1,"Данные"),1),2)</f>
        <v>3335.4500000000003</v>
      </c>
      <c r="L17" s="104">
        <f ca="1">(J17-J15)*L$10</f>
        <v>1480.0000000032014</v>
      </c>
      <c r="M17" s="107">
        <f ca="1">(K17-K15)*L$10</f>
        <v>240.00000000160071</v>
      </c>
      <c r="N17" s="95">
        <f ca="1">ROUND(INDIRECT(ADDRESS(Данные!$A9,N$1,1,1,"Данные"),1),2)</f>
        <v>23629.510000000002</v>
      </c>
      <c r="O17" s="100">
        <f ca="1">ROUND(INDIRECT(ADDRESS(Данные!$A9,O$1,1,1,"Данные"),1),2)</f>
        <v>6149.8400000000001</v>
      </c>
      <c r="P17" s="104">
        <f ca="1">(N17-N15)*P$10</f>
        <v>64.000000000669388</v>
      </c>
      <c r="Q17" s="106">
        <f ca="1">(O17-O15)*P$10</f>
        <v>10.00000000003638</v>
      </c>
      <c r="R17" s="99"/>
      <c r="S17" s="100"/>
      <c r="T17" s="101"/>
      <c r="U17" s="110"/>
      <c r="V17" s="163">
        <f t="shared" ca="1" si="7"/>
        <v>45644.041666666664</v>
      </c>
      <c r="W17" s="113">
        <f t="shared" ca="1" si="8"/>
        <v>2624.0000000047075</v>
      </c>
      <c r="X17" s="192">
        <f t="shared" ca="1" si="9"/>
        <v>370.00000000243745</v>
      </c>
      <c r="Y17" s="193" t="s">
        <v>15</v>
      </c>
    </row>
    <row r="18">
      <c r="A18" s="162">
        <f ca="1">INDIRECT(ADDRESS(Данные!$A10,4,1,1,"Данные"), 1)</f>
        <v>45644.0625</v>
      </c>
      <c r="B18" s="96">
        <f ca="1">ROUND(INDIRECT(ADDRESS(Данные!$A10,B$1,1,1,"Данные"), 1),2)</f>
        <v>1351.3199999999999</v>
      </c>
      <c r="C18" s="100">
        <f ca="1">ROUND(INDIRECT(ADDRESS(Данные!$A10,C$1,1,1,"Данные"), 1),2)</f>
        <v>431.47000000000003</v>
      </c>
      <c r="D18" s="101">
        <f ca="1">(B18-B17)*D$10</f>
        <v>0</v>
      </c>
      <c r="E18" s="110">
        <f ca="1">(C18-C17)*D$10</f>
        <v>0</v>
      </c>
      <c r="F18" s="95">
        <f ca="1">ROUND(INDIRECT(ADDRESS(Данные!$A10,F$1,1,1,"Данные"), 1),2)</f>
        <v>8808.8700000000008</v>
      </c>
      <c r="G18" s="100">
        <f ca="1">ROUND(INDIRECT(ADDRESS(Данные!$A10,G$1,1,1,"Данные"), 1),2)</f>
        <v>2045.3500000000001</v>
      </c>
      <c r="H18" s="104">
        <f ca="1">(F18-F17)*H$10</f>
        <v>480.00000000320142</v>
      </c>
      <c r="I18" s="106">
        <f ca="1">(G18-G17)*H$10</f>
        <v>79.99999999992724</v>
      </c>
      <c r="J18" s="99">
        <f ca="1">ROUND(INDIRECT(ADDRESS(Данные!$A10,J$1,1,1,"Данные"), 1),2)</f>
        <v>11662.620000000001</v>
      </c>
      <c r="K18" s="100">
        <f ca="1">ROUND(INDIRECT(ADDRESS(Данные!$A10,K$1,1,1,"Данные"), 1),2)</f>
        <v>3335.48</v>
      </c>
      <c r="L18" s="104">
        <f ca="1">(J18-J17)*L$10</f>
        <v>760.00000000203727</v>
      </c>
      <c r="M18" s="107">
        <f ca="1">(K18-K17)*L$10</f>
        <v>119.99999999898137</v>
      </c>
      <c r="N18" s="95">
        <f ca="1">ROUND(INDIRECT(ADDRESS(Данные!$A10,N$1,1,1,"Данные"), 1),2)</f>
        <v>23629.68</v>
      </c>
      <c r="O18" s="100">
        <f ca="1">ROUND(INDIRECT(ADDRESS(Данные!$A10,O$1,1,1,"Данные"), 1),2)</f>
        <v>6149.8600000000006</v>
      </c>
      <c r="P18" s="104">
        <f ca="1">(N18-N17)*P$10</f>
        <v>33.999999999650754</v>
      </c>
      <c r="Q18" s="106">
        <f ca="1">(O18-O17)*P$10</f>
        <v>4.0000000000873115</v>
      </c>
      <c r="R18" s="99"/>
      <c r="S18" s="100"/>
      <c r="T18" s="101"/>
      <c r="U18" s="110"/>
      <c r="V18" s="163">
        <f t="shared" ca="1" si="7"/>
        <v>45644.0625</v>
      </c>
      <c r="W18" s="113">
        <f t="shared" ca="1" si="8"/>
        <v>1274.0000000048894</v>
      </c>
      <c r="X18" s="192">
        <f t="shared" ca="1" si="9"/>
        <v>203.99999999899592</v>
      </c>
      <c r="Y18" s="194"/>
    </row>
    <row r="19" s="1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1351.3299999999999</v>
      </c>
      <c r="C19" s="100">
        <f ca="1">ROUND(INDIRECT(ADDRESS(Данные!$A11,C$1,1,1,"Данные"),1),2)</f>
        <v>431.47000000000003</v>
      </c>
      <c r="D19" s="104">
        <f ca="1">(B19-B17)*D$10</f>
        <v>19.99999999998181</v>
      </c>
      <c r="E19" s="107">
        <f ca="1">(C19-C17)*D$10</f>
        <v>0</v>
      </c>
      <c r="F19" s="95">
        <f ca="1">ROUND(INDIRECT(ADDRESS(Данные!$A11,F$1,1,1,"Данные"),1),2)</f>
        <v>8808.9899999999998</v>
      </c>
      <c r="G19" s="100">
        <f ca="1">ROUND(INDIRECT(ADDRESS(Данные!$A11,G$1,1,1,"Данные"),1),2)</f>
        <v>2045.3600000000001</v>
      </c>
      <c r="H19" s="104">
        <f ca="1">(F19-F17)*H$10</f>
        <v>959.99999999912689</v>
      </c>
      <c r="I19" s="106">
        <f ca="1">(G19-G17)*H$10</f>
        <v>119.99999999989086</v>
      </c>
      <c r="J19" s="99">
        <f ca="1">ROUND(INDIRECT(ADDRESS(Данные!$A11,J$1,1,1,"Данные"),1),2)</f>
        <v>11662.800000000001</v>
      </c>
      <c r="K19" s="100">
        <f ca="1">ROUND(INDIRECT(ADDRESS(Данные!$A11,K$1,1,1,"Данные"),1),2)</f>
        <v>3335.5100000000002</v>
      </c>
      <c r="L19" s="104">
        <f ca="1">(J19-J17)*L$10</f>
        <v>1480.0000000032014</v>
      </c>
      <c r="M19" s="107">
        <f ca="1">(K19-K17)*L$10</f>
        <v>239.99999999978172</v>
      </c>
      <c r="N19" s="95">
        <f ca="1">ROUND(INDIRECT(ADDRESS(Данные!$A11,N$1,1,1,"Данные"),1),2)</f>
        <v>23629.84</v>
      </c>
      <c r="O19" s="100">
        <f ca="1">ROUND(INDIRECT(ADDRESS(Данные!$A11,O$1,1,1,"Данные"),1),2)</f>
        <v>6149.8800000000001</v>
      </c>
      <c r="P19" s="104">
        <f ca="1">(N19-N17)*P$10</f>
        <v>65.99999999962165</v>
      </c>
      <c r="Q19" s="106">
        <f ca="1">(O19-O17)*P$10</f>
        <v>7.999999999992724</v>
      </c>
      <c r="R19" s="99"/>
      <c r="S19" s="100"/>
      <c r="T19" s="101"/>
      <c r="U19" s="110"/>
      <c r="V19" s="163">
        <f t="shared" ca="1" si="7"/>
        <v>45644.083333333336</v>
      </c>
      <c r="W19" s="113">
        <f t="shared" ca="1" si="8"/>
        <v>2526.0000000019318</v>
      </c>
      <c r="X19" s="192">
        <f t="shared" ca="1" si="9"/>
        <v>367.99999999966531</v>
      </c>
    </row>
    <row r="20" s="1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1351.3399999999999</v>
      </c>
      <c r="C20" s="100">
        <f ca="1">ROUND(INDIRECT(ADDRESS(Данные!$A12,C$1,1,1,"Данные"),1),2)</f>
        <v>431.48000000000002</v>
      </c>
      <c r="D20" s="101">
        <f ca="1">(B20-B19)*D$10</f>
        <v>19.99999999998181</v>
      </c>
      <c r="E20" s="110">
        <f ca="1">(C20-C19)*D$10</f>
        <v>19.99999999998181</v>
      </c>
      <c r="F20" s="95">
        <f ca="1">ROUND(INDIRECT(ADDRESS(Данные!$A12,F$1,1,1,"Данные"),1),2)</f>
        <v>8809.1100000000006</v>
      </c>
      <c r="G20" s="100">
        <f ca="1">ROUND(INDIRECT(ADDRESS(Данные!$A12,G$1,1,1,"Данные"),1),2)</f>
        <v>2045.3800000000001</v>
      </c>
      <c r="H20" s="104">
        <f ca="1">(F20-F19)*H$10</f>
        <v>480.00000000320142</v>
      </c>
      <c r="I20" s="106">
        <f ca="1">(G20-G19)*H$10</f>
        <v>79.99999999992724</v>
      </c>
      <c r="J20" s="99">
        <f ca="1">ROUND(INDIRECT(ADDRESS(Данные!$A12,J$1,1,1,"Данные"),1),2)</f>
        <v>11662.98</v>
      </c>
      <c r="K20" s="100">
        <f ca="1">ROUND(INDIRECT(ADDRESS(Данные!$A12,K$1,1,1,"Данные"),1),2)</f>
        <v>3335.54</v>
      </c>
      <c r="L20" s="104">
        <f ca="1">(J20-J19)*L$10</f>
        <v>719.9999999938882</v>
      </c>
      <c r="M20" s="107">
        <f ca="1">(K20-K19)*L$10</f>
        <v>119.99999999898137</v>
      </c>
      <c r="N20" s="95">
        <f ca="1">ROUND(INDIRECT(ADDRESS(Данные!$A12,N$1,1,1,"Данные"),1),2)</f>
        <v>23630</v>
      </c>
      <c r="O20" s="100">
        <f ca="1">ROUND(INDIRECT(ADDRESS(Данные!$A12,O$1,1,1,"Данные"),1),2)</f>
        <v>6149.9000000000005</v>
      </c>
      <c r="P20" s="104">
        <f ca="1">(N20-N19)*P$10</f>
        <v>31.999999999970896</v>
      </c>
      <c r="Q20" s="106">
        <f ca="1">(O20-O19)*P$10</f>
        <v>4.0000000000873115</v>
      </c>
      <c r="R20" s="99"/>
      <c r="S20" s="100"/>
      <c r="T20" s="101"/>
      <c r="U20" s="110"/>
      <c r="V20" s="163">
        <f t="shared" ca="1" si="7"/>
        <v>45644.104166666664</v>
      </c>
      <c r="W20" s="113">
        <f t="shared" ca="1" si="8"/>
        <v>1251.9999999970423</v>
      </c>
      <c r="X20" s="192">
        <f t="shared" ca="1" si="9"/>
        <v>223.99999999897773</v>
      </c>
    </row>
    <row r="21" s="1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1351.3500000000001</v>
      </c>
      <c r="C21" s="100">
        <f ca="1">ROUND(INDIRECT(ADDRESS(Данные!$A13,C$1,1,1,"Данные"),1),2)</f>
        <v>431.48000000000002</v>
      </c>
      <c r="D21" s="104">
        <f ca="1">(B21-B19)*D$10</f>
        <v>40.000000000418368</v>
      </c>
      <c r="E21" s="107">
        <f ca="1">(C21-C19)*D$10</f>
        <v>19.99999999998181</v>
      </c>
      <c r="F21" s="95">
        <f ca="1">ROUND(INDIRECT(ADDRESS(Данные!$A13,F$1,1,1,"Данные"),1),2)</f>
        <v>8809.2199999999993</v>
      </c>
      <c r="G21" s="100">
        <f ca="1">ROUND(INDIRECT(ADDRESS(Данные!$A13,G$1,1,1,"Данные"),1),2)</f>
        <v>2045.3900000000001</v>
      </c>
      <c r="H21" s="104">
        <f ca="1">(F21-F19)*H$10</f>
        <v>919.99999999825377</v>
      </c>
      <c r="I21" s="106">
        <f ca="1">(G21-G19)*H$10</f>
        <v>119.99999999989086</v>
      </c>
      <c r="J21" s="99">
        <f ca="1">ROUND(INDIRECT(ADDRESS(Данные!$A13,J$1,1,1,"Данные"),1),2)</f>
        <v>11663.16</v>
      </c>
      <c r="K21" s="100">
        <f ca="1">ROUND(INDIRECT(ADDRESS(Данные!$A13,K$1,1,1,"Данные"),1),2)</f>
        <v>3335.5700000000002</v>
      </c>
      <c r="L21" s="104">
        <f ca="1">(J21-J19)*L$10</f>
        <v>1439.9999999950523</v>
      </c>
      <c r="M21" s="107">
        <f ca="1">(K21-K19)*L$10</f>
        <v>239.99999999978172</v>
      </c>
      <c r="N21" s="95">
        <f ca="1">ROUND(INDIRECT(ADDRESS(Данные!$A13,N$1,1,1,"Данные"),1),2)</f>
        <v>23630.150000000001</v>
      </c>
      <c r="O21" s="100">
        <f ca="1">ROUND(INDIRECT(ADDRESS(Данные!$A13,O$1,1,1,"Данные"),1),2)</f>
        <v>6149.9200000000001</v>
      </c>
      <c r="P21" s="104">
        <f ca="1">(N21-N19)*P$10</f>
        <v>62.000000000261934</v>
      </c>
      <c r="Q21" s="106">
        <f ca="1">(O21-O19)*P$10</f>
        <v>7.999999999992724</v>
      </c>
      <c r="R21" s="99"/>
      <c r="S21" s="100"/>
      <c r="T21" s="101"/>
      <c r="U21" s="110"/>
      <c r="V21" s="163">
        <f t="shared" ca="1" si="7"/>
        <v>45644.125</v>
      </c>
      <c r="W21" s="113">
        <f t="shared" ca="1" si="8"/>
        <v>2461.9999999939864</v>
      </c>
      <c r="X21" s="192">
        <f t="shared" ca="1" si="9"/>
        <v>387.99999999964712</v>
      </c>
    </row>
    <row r="22" s="1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1351.3500000000001</v>
      </c>
      <c r="C22" s="100">
        <f ca="1">ROUND(INDIRECT(ADDRESS(Данные!$A14,C$1,1,1,"Данные"),1),2)</f>
        <v>431.48000000000002</v>
      </c>
      <c r="D22" s="101">
        <f ca="1">(B22-B21)*D$10</f>
        <v>0</v>
      </c>
      <c r="E22" s="110">
        <f ca="1">(C22-C21)*D$10</f>
        <v>0</v>
      </c>
      <c r="F22" s="95">
        <f ca="1">ROUND(INDIRECT(ADDRESS(Данные!$A14,F$1,1,1,"Данные"),1),2)</f>
        <v>8809.3400000000001</v>
      </c>
      <c r="G22" s="100">
        <f ca="1">ROUND(INDIRECT(ADDRESS(Данные!$A14,G$1,1,1,"Данные"),1),2)</f>
        <v>2045.4100000000001</v>
      </c>
      <c r="H22" s="104">
        <f ca="1">(F22-F21)*H$10</f>
        <v>480.00000000320142</v>
      </c>
      <c r="I22" s="106">
        <f ca="1">(G22-G21)*H$10</f>
        <v>79.99999999992724</v>
      </c>
      <c r="J22" s="99">
        <f ca="1">ROUND(INDIRECT(ADDRESS(Данные!$A14,J$1,1,1,"Данные"),1),2)</f>
        <v>11663.34</v>
      </c>
      <c r="K22" s="100">
        <f ca="1">ROUND(INDIRECT(ADDRESS(Данные!$A14,K$1,1,1,"Данные"),1),2)</f>
        <v>3335.5999999999999</v>
      </c>
      <c r="L22" s="104">
        <f ca="1">(J22-J21)*L$10</f>
        <v>720.00000000116415</v>
      </c>
      <c r="M22" s="107">
        <f ca="1">(K22-K21)*L$10</f>
        <v>119.99999999898137</v>
      </c>
      <c r="N22" s="95">
        <f ca="1">ROUND(INDIRECT(ADDRESS(Данные!$A14,N$1,1,1,"Данные"),1),2)</f>
        <v>23630.299999999999</v>
      </c>
      <c r="O22" s="100">
        <f ca="1">ROUND(INDIRECT(ADDRESS(Данные!$A14,O$1,1,1,"Данные"),1),2)</f>
        <v>6149.9400000000005</v>
      </c>
      <c r="P22" s="104">
        <f ca="1">(N22-N21)*P$10</f>
        <v>29.999999999563443</v>
      </c>
      <c r="Q22" s="106">
        <f ca="1">(O22-O21)*P$10</f>
        <v>4.0000000000873115</v>
      </c>
      <c r="R22" s="99"/>
      <c r="S22" s="100"/>
      <c r="T22" s="101"/>
      <c r="U22" s="110"/>
      <c r="V22" s="163">
        <f t="shared" ca="1" si="7"/>
        <v>45644.145833333336</v>
      </c>
      <c r="W22" s="113">
        <f t="shared" ca="1" si="8"/>
        <v>1230.000000003929</v>
      </c>
      <c r="X22" s="192">
        <f t="shared" ca="1" si="9"/>
        <v>203.99999999899592</v>
      </c>
    </row>
    <row r="23" s="1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1351.3600000000001</v>
      </c>
      <c r="C23" s="100">
        <f ca="1">ROUND(INDIRECT(ADDRESS(Данные!$A15,C$1,1,1,"Данные"),1),2)</f>
        <v>431.48000000000002</v>
      </c>
      <c r="D23" s="104">
        <f ca="1">(B23-B21)*D$10</f>
        <v>19.99999999998181</v>
      </c>
      <c r="E23" s="107">
        <f ca="1">(C23-C21)*D$10</f>
        <v>0</v>
      </c>
      <c r="F23" s="95">
        <f ca="1">ROUND(INDIRECT(ADDRESS(Данные!$A15,F$1,1,1,"Данные"),1),2)</f>
        <v>8809.4500000000007</v>
      </c>
      <c r="G23" s="100">
        <f ca="1">ROUND(INDIRECT(ADDRESS(Данные!$A15,G$1,1,1,"Данные"),1),2)</f>
        <v>2045.4300000000001</v>
      </c>
      <c r="H23" s="104">
        <f ca="1">(F23-F21)*H$10</f>
        <v>920.00000000552973</v>
      </c>
      <c r="I23" s="106">
        <f ca="1">(G23-G21)*H$10</f>
        <v>159.99999999985448</v>
      </c>
      <c r="J23" s="99">
        <f ca="1">ROUND(INDIRECT(ADDRESS(Данные!$A15,J$1,1,1,"Данные"),1),2)</f>
        <v>11663.52</v>
      </c>
      <c r="K23" s="100">
        <f ca="1">ROUND(INDIRECT(ADDRESS(Данные!$A15,K$1,1,1,"Данные"),1),2)</f>
        <v>3335.6300000000001</v>
      </c>
      <c r="L23" s="104">
        <f ca="1">(J23-J21)*L$10</f>
        <v>1440.0000000023283</v>
      </c>
      <c r="M23" s="107">
        <f ca="1">(K23-K21)*L$10</f>
        <v>239.99999999978172</v>
      </c>
      <c r="N23" s="95">
        <f ca="1">ROUND(INDIRECT(ADDRESS(Данные!$A15,N$1,1,1,"Данные"),1),2)</f>
        <v>23630.450000000001</v>
      </c>
      <c r="O23" s="100">
        <f ca="1">ROUND(INDIRECT(ADDRESS(Данные!$A15,O$1,1,1,"Данные"),1),2)</f>
        <v>6149.96</v>
      </c>
      <c r="P23" s="104">
        <f ca="1">(N23-N21)*P$10</f>
        <v>59.999999999854481</v>
      </c>
      <c r="Q23" s="106">
        <f ca="1">(O23-O21)*P$10</f>
        <v>7.999999999992724</v>
      </c>
      <c r="R23" s="99"/>
      <c r="S23" s="100"/>
      <c r="T23" s="101"/>
      <c r="U23" s="110"/>
      <c r="V23" s="163">
        <f t="shared" ca="1" si="7"/>
        <v>45644.166666666664</v>
      </c>
      <c r="W23" s="113">
        <f t="shared" ca="1" si="8"/>
        <v>2440.0000000076943</v>
      </c>
      <c r="X23" s="192">
        <f t="shared" ca="1" si="9"/>
        <v>407.99999999962893</v>
      </c>
    </row>
    <row r="24" s="1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1351.3700000000001</v>
      </c>
      <c r="C24" s="100">
        <f ca="1">ROUND(INDIRECT(ADDRESS(Данные!$A16,C$1,1,1,"Данные"),1),2)</f>
        <v>431.48000000000002</v>
      </c>
      <c r="D24" s="101">
        <f ca="1">(B24-B23)*D$10</f>
        <v>19.99999999998181</v>
      </c>
      <c r="E24" s="110">
        <f ca="1">(C24-C23)*D$10</f>
        <v>0</v>
      </c>
      <c r="F24" s="95">
        <f ca="1">ROUND(INDIRECT(ADDRESS(Данные!$A16,F$1,1,1,"Данные"),1),2)</f>
        <v>8809.5699999999997</v>
      </c>
      <c r="G24" s="100">
        <f ca="1">ROUND(INDIRECT(ADDRESS(Данные!$A16,G$1,1,1,"Данные"),1),2)</f>
        <v>2045.4400000000001</v>
      </c>
      <c r="H24" s="104">
        <f ca="1">(F24-F23)*H$10</f>
        <v>479.99999999592546</v>
      </c>
      <c r="I24" s="106">
        <f ca="1">(G24-G23)*H$10</f>
        <v>39.99999999996362</v>
      </c>
      <c r="J24" s="99">
        <f ca="1">ROUND(INDIRECT(ADDRESS(Данные!$A16,J$1,1,1,"Данные"),1),2)</f>
        <v>11663.700000000001</v>
      </c>
      <c r="K24" s="100">
        <f ca="1">ROUND(INDIRECT(ADDRESS(Данные!$A16,K$1,1,1,"Данные"),1),2)</f>
        <v>3335.6599999999999</v>
      </c>
      <c r="L24" s="104">
        <f ca="1">(J24-J23)*L$10</f>
        <v>720.00000000116415</v>
      </c>
      <c r="M24" s="107">
        <f ca="1">(K24-K23)*L$10</f>
        <v>119.99999999898137</v>
      </c>
      <c r="N24" s="95">
        <f ca="1">ROUND(INDIRECT(ADDRESS(Данные!$A16,N$1,1,1,"Данные"),1),2)</f>
        <v>23630.600000000002</v>
      </c>
      <c r="O24" s="100">
        <f ca="1">ROUND(INDIRECT(ADDRESS(Данные!$A16,O$1,1,1,"Данные"),1),2)</f>
        <v>6149.9899999999998</v>
      </c>
      <c r="P24" s="104">
        <f ca="1">(N24-N23)*P$10</f>
        <v>30.000000000291038</v>
      </c>
      <c r="Q24" s="106">
        <f ca="1">(O24-O23)*P$10</f>
        <v>5.9999999999490683</v>
      </c>
      <c r="R24" s="99"/>
      <c r="S24" s="100"/>
      <c r="T24" s="101"/>
      <c r="U24" s="110"/>
      <c r="V24" s="163">
        <f t="shared" ca="1" si="7"/>
        <v>45644.1875</v>
      </c>
      <c r="W24" s="113">
        <f t="shared" ca="1" si="8"/>
        <v>1249.9999999973625</v>
      </c>
      <c r="X24" s="192">
        <f t="shared" ca="1" si="9"/>
        <v>165.99999999889405</v>
      </c>
    </row>
    <row r="25" s="1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1351.3700000000001</v>
      </c>
      <c r="C25" s="100">
        <f ca="1">ROUND(INDIRECT(ADDRESS(Данные!$A17,C$1,1,1,"Данные"),1),2)</f>
        <v>431.48000000000002</v>
      </c>
      <c r="D25" s="104">
        <f ca="1">(B25-B23)*D$10</f>
        <v>19.99999999998181</v>
      </c>
      <c r="E25" s="107">
        <f ca="1">(C25-C23)*D$10</f>
        <v>0</v>
      </c>
      <c r="F25" s="95">
        <f ca="1">ROUND(INDIRECT(ADDRESS(Данные!$A17,F$1,1,1,"Данные"),1),2)</f>
        <v>8809.6900000000005</v>
      </c>
      <c r="G25" s="100">
        <f ca="1">ROUND(INDIRECT(ADDRESS(Данные!$A17,G$1,1,1,"Данные"),1),2)</f>
        <v>2045.46</v>
      </c>
      <c r="H25" s="104">
        <f ca="1">(F25-F23)*H$10</f>
        <v>959.99999999912689</v>
      </c>
      <c r="I25" s="106">
        <f ca="1">(G25-G23)*H$10</f>
        <v>119.99999999989086</v>
      </c>
      <c r="J25" s="99">
        <f ca="1">ROUND(INDIRECT(ADDRESS(Данные!$A17,J$1,1,1,"Данные"),1),2)</f>
        <v>11663.880000000001</v>
      </c>
      <c r="K25" s="100">
        <f ca="1">ROUND(INDIRECT(ADDRESS(Данные!$A17,K$1,1,1,"Данные"),1),2)</f>
        <v>3335.6900000000001</v>
      </c>
      <c r="L25" s="104">
        <f ca="1">(J25-J23)*L$10</f>
        <v>1440.0000000023283</v>
      </c>
      <c r="M25" s="107">
        <f ca="1">(K25-K23)*L$10</f>
        <v>239.99999999978172</v>
      </c>
      <c r="N25" s="95">
        <f ca="1">ROUND(INDIRECT(ADDRESS(Данные!$A17,N$1,1,1,"Данные"),1),2)</f>
        <v>23630.760000000002</v>
      </c>
      <c r="O25" s="100">
        <f ca="1">ROUND(INDIRECT(ADDRESS(Данные!$A17,O$1,1,1,"Данные"),1),2)</f>
        <v>6150.0100000000002</v>
      </c>
      <c r="P25" s="104">
        <f ca="1">(N25-N23)*P$10</f>
        <v>62.000000000261934</v>
      </c>
      <c r="Q25" s="106">
        <f ca="1">(O25-O23)*P$10</f>
        <v>10.00000000003638</v>
      </c>
      <c r="R25" s="99"/>
      <c r="S25" s="100"/>
      <c r="T25" s="101"/>
      <c r="U25" s="110"/>
      <c r="V25" s="163">
        <f t="shared" ca="1" si="7"/>
        <v>45644.208333333336</v>
      </c>
      <c r="W25" s="113">
        <f t="shared" ca="1" si="8"/>
        <v>2482.0000000016989</v>
      </c>
      <c r="X25" s="192">
        <f t="shared" ca="1" si="9"/>
        <v>369.99999999970896</v>
      </c>
    </row>
    <row r="26" s="1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1351.3800000000001</v>
      </c>
      <c r="C26" s="100">
        <f ca="1">ROUND(INDIRECT(ADDRESS(Данные!$A18,C$1,1,1,"Данные"),1),2)</f>
        <v>431.48000000000002</v>
      </c>
      <c r="D26" s="101">
        <f ca="1">(B26-B25)*D$10</f>
        <v>19.99999999998181</v>
      </c>
      <c r="E26" s="110">
        <f ca="1">(C26-C25)*D$10</f>
        <v>0</v>
      </c>
      <c r="F26" s="95">
        <f ca="1">ROUND(INDIRECT(ADDRESS(Данные!$A18,F$1,1,1,"Данные"),1),2)</f>
        <v>8809.8099999999995</v>
      </c>
      <c r="G26" s="100">
        <f ca="1">ROUND(INDIRECT(ADDRESS(Данные!$A18,G$1,1,1,"Данные"),1),2)</f>
        <v>2045.47</v>
      </c>
      <c r="H26" s="104">
        <f ca="1">(F26-F25)*H$10</f>
        <v>479.99999999592546</v>
      </c>
      <c r="I26" s="106">
        <f ca="1">(G26-G25)*H$10</f>
        <v>39.99999999996362</v>
      </c>
      <c r="J26" s="99">
        <f ca="1">ROUND(INDIRECT(ADDRESS(Данные!$A18,J$1,1,1,"Данные"),1),2)</f>
        <v>11664.07</v>
      </c>
      <c r="K26" s="100">
        <f ca="1">ROUND(INDIRECT(ADDRESS(Данные!$A18,K$1,1,1,"Данные"),1),2)</f>
        <v>3335.73</v>
      </c>
      <c r="L26" s="104">
        <f ca="1">(J26-J25)*L$10</f>
        <v>759.99999999476131</v>
      </c>
      <c r="M26" s="107">
        <f ca="1">(K26-K25)*L$10</f>
        <v>159.99999999985448</v>
      </c>
      <c r="N26" s="95">
        <f ca="1">ROUND(INDIRECT(ADDRESS(Данные!$A18,N$1,1,1,"Данные"),1),2)</f>
        <v>23630.920000000002</v>
      </c>
      <c r="O26" s="100">
        <f ca="1">ROUND(INDIRECT(ADDRESS(Данные!$A18,O$1,1,1,"Данные"),1),2)</f>
        <v>6150.0299999999997</v>
      </c>
      <c r="P26" s="104">
        <f ca="1">(N26-N25)*P$10</f>
        <v>31.999999999970896</v>
      </c>
      <c r="Q26" s="106">
        <f ca="1">(O26-O25)*P$10</f>
        <v>3.9999999999054126</v>
      </c>
      <c r="R26" s="99"/>
      <c r="S26" s="100"/>
      <c r="T26" s="101"/>
      <c r="U26" s="110"/>
      <c r="V26" s="163">
        <f t="shared" ca="1" si="7"/>
        <v>45644.229166666664</v>
      </c>
      <c r="W26" s="113">
        <f t="shared" ca="1" si="8"/>
        <v>1291.9999999906395</v>
      </c>
      <c r="X26" s="192">
        <f t="shared" ca="1" si="9"/>
        <v>203.99999999972351</v>
      </c>
    </row>
    <row r="27" s="1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1351.3900000000001</v>
      </c>
      <c r="C27" s="100">
        <f ca="1">ROUND(INDIRECT(ADDRESS(Данные!$A19,C$1,1,1,"Данные"),1),2)</f>
        <v>431.48000000000002</v>
      </c>
      <c r="D27" s="104">
        <f ca="1">(B27-B25)*D$10</f>
        <v>39.99999999996362</v>
      </c>
      <c r="E27" s="107">
        <f ca="1">(C27-C25)*D$10</f>
        <v>0</v>
      </c>
      <c r="F27" s="95">
        <f ca="1">ROUND(INDIRECT(ADDRESS(Данные!$A19,F$1,1,1,"Данные"),1),2)</f>
        <v>8809.9300000000003</v>
      </c>
      <c r="G27" s="100">
        <f ca="1">ROUND(INDIRECT(ADDRESS(Данные!$A19,G$1,1,1,"Данные"),1),2)</f>
        <v>2045.49</v>
      </c>
      <c r="H27" s="104">
        <f ca="1">(F27-F25)*H$10</f>
        <v>959.99999999912689</v>
      </c>
      <c r="I27" s="106">
        <f ca="1">(G27-G25)*H$10</f>
        <v>119.99999999989086</v>
      </c>
      <c r="J27" s="99">
        <f ca="1">ROUND(INDIRECT(ADDRESS(Данные!$A19,J$1,1,1,"Данные"),1),2)</f>
        <v>11664.25</v>
      </c>
      <c r="K27" s="100">
        <f ca="1">ROUND(INDIRECT(ADDRESS(Данные!$A19,K$1,1,1,"Данные"),1),2)</f>
        <v>3335.7600000000002</v>
      </c>
      <c r="L27" s="104">
        <f ca="1">(J27-J25)*L$10</f>
        <v>1479.9999999959255</v>
      </c>
      <c r="M27" s="107">
        <f ca="1">(K27-K25)*L$10</f>
        <v>280.00000000065484</v>
      </c>
      <c r="N27" s="95">
        <f ca="1">ROUND(INDIRECT(ADDRESS(Данные!$A19,N$1,1,1,"Данные"),1),2)</f>
        <v>23631.09</v>
      </c>
      <c r="O27" s="100">
        <f ca="1">ROUND(INDIRECT(ADDRESS(Данные!$A19,O$1,1,1,"Данные"),1),2)</f>
        <v>6150.0500000000002</v>
      </c>
      <c r="P27" s="104">
        <f ca="1">(N27-N25)*P$10</f>
        <v>65.99999999962165</v>
      </c>
      <c r="Q27" s="106">
        <f ca="1">(O27-O25)*P$10</f>
        <v>7.999999999992724</v>
      </c>
      <c r="R27" s="99"/>
      <c r="S27" s="100"/>
      <c r="T27" s="101"/>
      <c r="U27" s="110"/>
      <c r="V27" s="163">
        <f t="shared" ca="1" si="7"/>
        <v>45644.25</v>
      </c>
      <c r="W27" s="113">
        <f t="shared" ca="1" si="8"/>
        <v>2545.9999999946376</v>
      </c>
      <c r="X27" s="192">
        <f t="shared" ca="1" si="9"/>
        <v>408.00000000053842</v>
      </c>
    </row>
    <row r="28" s="1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1351.4000000000001</v>
      </c>
      <c r="C28" s="100">
        <f ca="1">ROUND(INDIRECT(ADDRESS(Данные!$A20,C$1,1,1,"Данные"),1),2)</f>
        <v>431.48000000000002</v>
      </c>
      <c r="D28" s="101">
        <f ca="1">(B28-B27)*D$10</f>
        <v>19.99999999998181</v>
      </c>
      <c r="E28" s="110">
        <f ca="1">(C28-C27)*D$10</f>
        <v>0</v>
      </c>
      <c r="F28" s="95">
        <f ca="1">ROUND(INDIRECT(ADDRESS(Данные!$A20,F$1,1,1,"Данные"),1),2)</f>
        <v>8810.0500000000011</v>
      </c>
      <c r="G28" s="100">
        <f ca="1">ROUND(INDIRECT(ADDRESS(Данные!$A20,G$1,1,1,"Данные"),1),2)</f>
        <v>2045.51</v>
      </c>
      <c r="H28" s="104">
        <f ca="1">(F28-F27)*H$10</f>
        <v>480.00000000320142</v>
      </c>
      <c r="I28" s="106">
        <f ca="1">(G28-G27)*H$10</f>
        <v>79.99999999992724</v>
      </c>
      <c r="J28" s="99">
        <f ca="1">ROUND(INDIRECT(ADDRESS(Данные!$A20,J$1,1,1,"Данные"),1),2)</f>
        <v>11664.440000000001</v>
      </c>
      <c r="K28" s="100">
        <f ca="1">ROUND(INDIRECT(ADDRESS(Данные!$A20,K$1,1,1,"Данные"),1),2)</f>
        <v>3335.79</v>
      </c>
      <c r="L28" s="104">
        <f ca="1">(J28-J27)*L$10</f>
        <v>760.00000000203727</v>
      </c>
      <c r="M28" s="107">
        <f ca="1">(K28-K27)*L$10</f>
        <v>119.99999999898137</v>
      </c>
      <c r="N28" s="95">
        <f ca="1">ROUND(INDIRECT(ADDRESS(Данные!$A20,N$1,1,1,"Данные"),1),2)</f>
        <v>23631.27</v>
      </c>
      <c r="O28" s="100">
        <f ca="1">ROUND(INDIRECT(ADDRESS(Данные!$A20,O$1,1,1,"Данные"),1),2)</f>
        <v>6150.0799999999999</v>
      </c>
      <c r="P28" s="104">
        <f ca="1">(N28-N27)*P$10</f>
        <v>36.000000000058208</v>
      </c>
      <c r="Q28" s="106">
        <f ca="1">(O28-O27)*P$10</f>
        <v>5.9999999999490683</v>
      </c>
      <c r="R28" s="99"/>
      <c r="S28" s="100"/>
      <c r="T28" s="101"/>
      <c r="U28" s="110"/>
      <c r="V28" s="163">
        <f t="shared" ca="1" si="7"/>
        <v>45644.270833333336</v>
      </c>
      <c r="W28" s="113">
        <f t="shared" ca="1" si="8"/>
        <v>1296.0000000052787</v>
      </c>
      <c r="X28" s="192">
        <f t="shared" ca="1" si="9"/>
        <v>205.99999999885767</v>
      </c>
    </row>
    <row r="29" s="1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1351.4000000000001</v>
      </c>
      <c r="C29" s="100">
        <f ca="1">ROUND(INDIRECT(ADDRESS(Данные!$A21,C$1,1,1,"Данные"),1),2)</f>
        <v>431.48000000000002</v>
      </c>
      <c r="D29" s="104">
        <f ca="1">(B29-B27)*D$10</f>
        <v>19.99999999998181</v>
      </c>
      <c r="E29" s="107">
        <f ca="1">(C29-C27)*D$10</f>
        <v>0</v>
      </c>
      <c r="F29" s="95">
        <f ca="1">ROUND(INDIRECT(ADDRESS(Данные!$A21,F$1,1,1,"Данные"),1),2)</f>
        <v>8810.1800000000003</v>
      </c>
      <c r="G29" s="100">
        <f ca="1">ROUND(INDIRECT(ADDRESS(Данные!$A21,G$1,1,1,"Данные"),1),2)</f>
        <v>2045.52</v>
      </c>
      <c r="H29" s="104">
        <f ca="1">(F29-F27)*H$10</f>
        <v>1000</v>
      </c>
      <c r="I29" s="106">
        <f ca="1">(G29-G27)*H$10</f>
        <v>119.99999999989086</v>
      </c>
      <c r="J29" s="99">
        <f ca="1">ROUND(INDIRECT(ADDRESS(Данные!$A21,J$1,1,1,"Данные"),1),2)</f>
        <v>11664.620000000001</v>
      </c>
      <c r="K29" s="100">
        <f ca="1">ROUND(INDIRECT(ADDRESS(Данные!$A21,K$1,1,1,"Данные"),1),2)</f>
        <v>3335.8099999999999</v>
      </c>
      <c r="L29" s="104">
        <f ca="1">(J29-J27)*L$10</f>
        <v>1480.0000000032014</v>
      </c>
      <c r="M29" s="107">
        <f ca="1">(K29-K27)*L$10</f>
        <v>199.99999999890861</v>
      </c>
      <c r="N29" s="95">
        <f ca="1">ROUND(INDIRECT(ADDRESS(Данные!$A21,N$1,1,1,"Данные"),1),2)</f>
        <v>23631.450000000001</v>
      </c>
      <c r="O29" s="100">
        <f ca="1">ROUND(INDIRECT(ADDRESS(Данные!$A21,O$1,1,1,"Данные"),1),2)</f>
        <v>6150.1000000000004</v>
      </c>
      <c r="P29" s="104">
        <f ca="1">(N29-N27)*P$10</f>
        <v>72.000000000116415</v>
      </c>
      <c r="Q29" s="106">
        <f ca="1">(O29-O27)*P$10</f>
        <v>10.00000000003638</v>
      </c>
      <c r="R29" s="99"/>
      <c r="S29" s="100"/>
      <c r="T29" s="101"/>
      <c r="U29" s="110"/>
      <c r="V29" s="163">
        <f t="shared" ca="1" si="7"/>
        <v>45644.291666666664</v>
      </c>
      <c r="W29" s="113">
        <f t="shared" ca="1" si="8"/>
        <v>2572.0000000032996</v>
      </c>
      <c r="X29" s="192">
        <f t="shared" ca="1" si="9"/>
        <v>329.99999999883585</v>
      </c>
    </row>
    <row r="30" s="1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1351.4100000000001</v>
      </c>
      <c r="C30" s="100">
        <f ca="1">ROUND(INDIRECT(ADDRESS(Данные!$A22,C$1,1,1,"Данные"),1),2)</f>
        <v>431.48000000000002</v>
      </c>
      <c r="D30" s="101">
        <f ca="1">(B30-B29)*D$10</f>
        <v>19.99999999998181</v>
      </c>
      <c r="E30" s="110">
        <f ca="1">(C30-C29)*D$10</f>
        <v>0</v>
      </c>
      <c r="F30" s="95">
        <f ca="1">ROUND(INDIRECT(ADDRESS(Данные!$A22,F$1,1,1,"Данные"),1),2)</f>
        <v>8810.3199999999997</v>
      </c>
      <c r="G30" s="100">
        <f ca="1">ROUND(INDIRECT(ADDRESS(Данные!$A22,G$1,1,1,"Данные"),1),2)</f>
        <v>2045.54</v>
      </c>
      <c r="H30" s="104">
        <f ca="1">(F30-F29)*H$10</f>
        <v>559.99999999767169</v>
      </c>
      <c r="I30" s="106">
        <f ca="1">(G30-G29)*H$10</f>
        <v>79.99999999992724</v>
      </c>
      <c r="J30" s="99">
        <f ca="1">ROUND(INDIRECT(ADDRESS(Данные!$A22,J$1,1,1,"Данные"),1),2)</f>
        <v>11664.800000000001</v>
      </c>
      <c r="K30" s="100">
        <f ca="1">ROUND(INDIRECT(ADDRESS(Данные!$A22,K$1,1,1,"Данные"),1),2)</f>
        <v>3335.8400000000001</v>
      </c>
      <c r="L30" s="104">
        <f ca="1">(J30-J29)*L$10</f>
        <v>720.00000000116415</v>
      </c>
      <c r="M30" s="107">
        <f ca="1">(K30-K29)*L$10</f>
        <v>120.00000000080036</v>
      </c>
      <c r="N30" s="95">
        <f ca="1">ROUND(INDIRECT(ADDRESS(Данные!$A22,N$1,1,1,"Данные"),1),2)</f>
        <v>23631.610000000001</v>
      </c>
      <c r="O30" s="100">
        <f ca="1">ROUND(INDIRECT(ADDRESS(Данные!$A22,O$1,1,1,"Данные"),1),2)</f>
        <v>6150.1199999999999</v>
      </c>
      <c r="P30" s="104">
        <f ca="1">(N30-N29)*P$10</f>
        <v>31.999999999970896</v>
      </c>
      <c r="Q30" s="106">
        <f ca="1">(O30-O29)*P$10</f>
        <v>3.9999999999054126</v>
      </c>
      <c r="R30" s="99"/>
      <c r="S30" s="100"/>
      <c r="T30" s="101"/>
      <c r="U30" s="110"/>
      <c r="V30" s="163">
        <f t="shared" ca="1" si="7"/>
        <v>45644.3125</v>
      </c>
      <c r="W30" s="113">
        <f t="shared" ca="1" si="8"/>
        <v>1331.9999999987886</v>
      </c>
      <c r="X30" s="192">
        <f t="shared" ca="1" si="9"/>
        <v>204.00000000063301</v>
      </c>
    </row>
    <row r="31" s="1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1351.4200000000001</v>
      </c>
      <c r="C31" s="100">
        <f ca="1">ROUND(INDIRECT(ADDRESS(Данные!$A23,C$1,1,1,"Данные"),1),2)</f>
        <v>431.49000000000001</v>
      </c>
      <c r="D31" s="104">
        <f ca="1">(B31-B29)*D$10</f>
        <v>39.99999999996362</v>
      </c>
      <c r="E31" s="107">
        <f ca="1">(C31-C29)*D$10</f>
        <v>19.99999999998181</v>
      </c>
      <c r="F31" s="95">
        <f ca="1">ROUND(INDIRECT(ADDRESS(Данные!$A23,F$1,1,1,"Данные"),1),2)</f>
        <v>8810.4500000000007</v>
      </c>
      <c r="G31" s="100">
        <f ca="1">ROUND(INDIRECT(ADDRESS(Данные!$A23,G$1,1,1,"Данные"),1),2)</f>
        <v>2045.55</v>
      </c>
      <c r="H31" s="104">
        <f ca="1">(F31-F29)*H$10</f>
        <v>1080.0000000017462</v>
      </c>
      <c r="I31" s="106">
        <f ca="1">(G31-G29)*H$10</f>
        <v>119.99999999989086</v>
      </c>
      <c r="J31" s="99">
        <f ca="1">ROUND(INDIRECT(ADDRESS(Данные!$A23,J$1,1,1,"Данные"),1),2)</f>
        <v>11664.99</v>
      </c>
      <c r="K31" s="100">
        <f ca="1">ROUND(INDIRECT(ADDRESS(Данные!$A23,K$1,1,1,"Данные"),1),2)</f>
        <v>3335.8699999999999</v>
      </c>
      <c r="L31" s="104">
        <f ca="1">(J31-J29)*L$10</f>
        <v>1479.9999999959255</v>
      </c>
      <c r="M31" s="107">
        <f ca="1">(K31-K29)*L$10</f>
        <v>239.99999999978172</v>
      </c>
      <c r="N31" s="95">
        <f ca="1">ROUND(INDIRECT(ADDRESS(Данные!$A23,N$1,1,1,"Данные"),1),2)</f>
        <v>23631.760000000002</v>
      </c>
      <c r="O31" s="100">
        <f ca="1">ROUND(INDIRECT(ADDRESS(Данные!$A23,O$1,1,1,"Данные"),1),2)</f>
        <v>6150.1400000000003</v>
      </c>
      <c r="P31" s="104">
        <f ca="1">(N31-N29)*P$10</f>
        <v>62.000000000261934</v>
      </c>
      <c r="Q31" s="106">
        <f ca="1">(O31-O29)*P$10</f>
        <v>7.999999999992724</v>
      </c>
      <c r="R31" s="99"/>
      <c r="S31" s="100"/>
      <c r="T31" s="101"/>
      <c r="U31" s="110"/>
      <c r="V31" s="163">
        <f t="shared" ca="1" si="7"/>
        <v>45644.333333333336</v>
      </c>
      <c r="W31" s="113">
        <f t="shared" ca="1" si="8"/>
        <v>2661.9999999978972</v>
      </c>
      <c r="X31" s="192">
        <f t="shared" ca="1" si="9"/>
        <v>387.99999999964712</v>
      </c>
    </row>
    <row r="32" s="1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1351.4300000000001</v>
      </c>
      <c r="C32" s="100">
        <f ca="1">ROUND(INDIRECT(ADDRESS(Данные!$A24,C$1,1,1,"Данные"),1),2)</f>
        <v>431.49000000000001</v>
      </c>
      <c r="D32" s="101">
        <f ca="1">(B32-B31)*D$10</f>
        <v>19.99999999998181</v>
      </c>
      <c r="E32" s="110">
        <f ca="1">(C32-C31)*D$10</f>
        <v>0</v>
      </c>
      <c r="F32" s="95">
        <f ca="1">ROUND(INDIRECT(ADDRESS(Данные!$A24,F$1,1,1,"Данные"),1),2)</f>
        <v>8810.5799999999999</v>
      </c>
      <c r="G32" s="100">
        <f ca="1">ROUND(INDIRECT(ADDRESS(Данные!$A24,G$1,1,1,"Данные"),1),2)</f>
        <v>2045.5699999999999</v>
      </c>
      <c r="H32" s="104">
        <f ca="1">(F32-F31)*H$10</f>
        <v>519.99999999679858</v>
      </c>
      <c r="I32" s="106">
        <f ca="1">(G32-G31)*H$10</f>
        <v>79.99999999992724</v>
      </c>
      <c r="J32" s="99">
        <f ca="1">ROUND(INDIRECT(ADDRESS(Данные!$A24,J$1,1,1,"Данные"),1),2)</f>
        <v>11665.18</v>
      </c>
      <c r="K32" s="100">
        <f ca="1">ROUND(INDIRECT(ADDRESS(Данные!$A24,K$1,1,1,"Данные"),1),2)</f>
        <v>3335.9000000000001</v>
      </c>
      <c r="L32" s="104">
        <f ca="1">(J32-J31)*L$10</f>
        <v>760.00000000203727</v>
      </c>
      <c r="M32" s="107">
        <f ca="1">(K32-K31)*L$10</f>
        <v>120.00000000080036</v>
      </c>
      <c r="N32" s="95">
        <f ca="1">ROUND(INDIRECT(ADDRESS(Данные!$A24,N$1,1,1,"Данные"),1),2)</f>
        <v>23631.91</v>
      </c>
      <c r="O32" s="100">
        <f ca="1">ROUND(INDIRECT(ADDRESS(Данные!$A24,O$1,1,1,"Данные"),1),2)</f>
        <v>6150.1500000000005</v>
      </c>
      <c r="P32" s="104">
        <f ca="1">(N32-N31)*P$10</f>
        <v>29.999999999563443</v>
      </c>
      <c r="Q32" s="106">
        <f ca="1">(O32-O31)*P$10</f>
        <v>2.0000000000436557</v>
      </c>
      <c r="R32" s="99"/>
      <c r="S32" s="100"/>
      <c r="T32" s="101"/>
      <c r="U32" s="110"/>
      <c r="V32" s="163">
        <f t="shared" ca="1" si="7"/>
        <v>45644.354166666664</v>
      </c>
      <c r="W32" s="113">
        <f t="shared" ca="1" si="8"/>
        <v>1329.9999999983811</v>
      </c>
      <c r="X32" s="192">
        <f t="shared" ca="1" si="9"/>
        <v>202.00000000077125</v>
      </c>
    </row>
    <row r="33" s="1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1351.4300000000001</v>
      </c>
      <c r="C33" s="100">
        <f ca="1">ROUND(INDIRECT(ADDRESS(Данные!$A25,C$1,1,1,"Данные"),1),2)</f>
        <v>431.49000000000001</v>
      </c>
      <c r="D33" s="104">
        <f ca="1">(B33-B31)*D$10</f>
        <v>19.99999999998181</v>
      </c>
      <c r="E33" s="107">
        <f ca="1">(C33-C31)*D$10</f>
        <v>0</v>
      </c>
      <c r="F33" s="95">
        <f ca="1">ROUND(INDIRECT(ADDRESS(Данные!$A25,F$1,1,1,"Данные"),1),2)</f>
        <v>8810.7100000000009</v>
      </c>
      <c r="G33" s="100">
        <f ca="1">ROUND(INDIRECT(ADDRESS(Данные!$A25,G$1,1,1,"Данные"),1),2)</f>
        <v>2045.5800000000002</v>
      </c>
      <c r="H33" s="104">
        <f ca="1">(F33-F31)*H$10</f>
        <v>1040.0000000008731</v>
      </c>
      <c r="I33" s="106">
        <f ca="1">(G33-G31)*H$10</f>
        <v>120.00000000080036</v>
      </c>
      <c r="J33" s="99">
        <f ca="1">ROUND(INDIRECT(ADDRESS(Данные!$A25,J$1,1,1,"Данные"),1),2)</f>
        <v>11665.360000000001</v>
      </c>
      <c r="K33" s="100">
        <f ca="1">ROUND(INDIRECT(ADDRESS(Данные!$A25,K$1,1,1,"Данные"),1),2)</f>
        <v>3335.9200000000001</v>
      </c>
      <c r="L33" s="104">
        <f ca="1">(J33-J31)*L$10</f>
        <v>1480.0000000032014</v>
      </c>
      <c r="M33" s="107">
        <f ca="1">(K33-K31)*L$10</f>
        <v>200.0000000007276</v>
      </c>
      <c r="N33" s="95">
        <f ca="1">ROUND(INDIRECT(ADDRESS(Данные!$A25,N$1,1,1,"Данные"),1),2)</f>
        <v>23632.040000000001</v>
      </c>
      <c r="O33" s="100">
        <f ca="1">ROUND(INDIRECT(ADDRESS(Данные!$A25,O$1,1,1,"Данные"),1),2)</f>
        <v>6150.1700000000001</v>
      </c>
      <c r="P33" s="104">
        <f ca="1">(N33-N31)*P$10</f>
        <v>55.999999999767169</v>
      </c>
      <c r="Q33" s="106">
        <f ca="1">(O33-O31)*P$10</f>
        <v>5.9999999999490683</v>
      </c>
      <c r="R33" s="99"/>
      <c r="S33" s="100"/>
      <c r="T33" s="101"/>
      <c r="U33" s="110"/>
      <c r="V33" s="163">
        <f t="shared" ca="1" si="7"/>
        <v>45644.375</v>
      </c>
      <c r="W33" s="113">
        <f t="shared" ca="1" si="8"/>
        <v>2596.0000000038235</v>
      </c>
      <c r="X33" s="192">
        <f t="shared" ca="1" si="9"/>
        <v>326.00000000147702</v>
      </c>
    </row>
    <row r="34" s="1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1351.4400000000001</v>
      </c>
      <c r="C34" s="100">
        <f ca="1">ROUND(INDIRECT(ADDRESS(Данные!$A26,C$1,1,1,"Данные"),1),2)</f>
        <v>431.49000000000001</v>
      </c>
      <c r="D34" s="101">
        <f ca="1">(B34-B33)*D$10</f>
        <v>19.99999999998181</v>
      </c>
      <c r="E34" s="110">
        <f ca="1">(C34-C33)*D$10</f>
        <v>0</v>
      </c>
      <c r="F34" s="95">
        <f ca="1">ROUND(INDIRECT(ADDRESS(Данные!$A26,F$1,1,1,"Данные"),1),2)</f>
        <v>8810.8400000000001</v>
      </c>
      <c r="G34" s="100">
        <f ca="1">ROUND(INDIRECT(ADDRESS(Данные!$A26,G$1,1,1,"Данные"),1),2)</f>
        <v>2045.6000000000001</v>
      </c>
      <c r="H34" s="104">
        <f ca="1">(F34-F33)*H$10</f>
        <v>519.99999999679858</v>
      </c>
      <c r="I34" s="106">
        <f ca="1">(G34-G33)*H$10</f>
        <v>79.99999999992724</v>
      </c>
      <c r="J34" s="99">
        <f ca="1">ROUND(INDIRECT(ADDRESS(Данные!$A26,J$1,1,1,"Данные"),1),2)</f>
        <v>11665.540000000001</v>
      </c>
      <c r="K34" s="100">
        <f ca="1">ROUND(INDIRECT(ADDRESS(Данные!$A26,K$1,1,1,"Данные"),1),2)</f>
        <v>3335.9500000000003</v>
      </c>
      <c r="L34" s="104">
        <f ca="1">(J34-J33)*L$10</f>
        <v>720.00000000116415</v>
      </c>
      <c r="M34" s="107">
        <f ca="1">(K34-K33)*L$10</f>
        <v>120.00000000080036</v>
      </c>
      <c r="N34" s="95">
        <f ca="1">ROUND(INDIRECT(ADDRESS(Данные!$A26,N$1,1,1,"Данные"),1),2)</f>
        <v>23632.18</v>
      </c>
      <c r="O34" s="100">
        <f ca="1">ROUND(INDIRECT(ADDRESS(Данные!$A26,O$1,1,1,"Данные"),1),2)</f>
        <v>6150.1900000000005</v>
      </c>
      <c r="P34" s="104">
        <f ca="1">(N34-N33)*P$10</f>
        <v>27.999999999883585</v>
      </c>
      <c r="Q34" s="106">
        <f ca="1">(O34-O33)*P$10</f>
        <v>4.0000000000873115</v>
      </c>
      <c r="R34" s="99"/>
      <c r="S34" s="100"/>
      <c r="T34" s="101"/>
      <c r="U34" s="110"/>
      <c r="V34" s="163">
        <f t="shared" ca="1" si="7"/>
        <v>45644.395833333336</v>
      </c>
      <c r="W34" s="113">
        <f t="shared" ca="1" si="8"/>
        <v>1287.9999999978281</v>
      </c>
      <c r="X34" s="192">
        <f t="shared" ca="1" si="9"/>
        <v>204.00000000081491</v>
      </c>
    </row>
    <row r="35" s="1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1351.45</v>
      </c>
      <c r="C35" s="100">
        <f ca="1">ROUND(INDIRECT(ADDRESS(Данные!$A27,C$1,1,1,"Данные"),1),2)</f>
        <v>431.49000000000001</v>
      </c>
      <c r="D35" s="104">
        <f ca="1">(B35-B33)*D$10</f>
        <v>39.99999999996362</v>
      </c>
      <c r="E35" s="107">
        <f ca="1">(C35-C33)*D$10</f>
        <v>0</v>
      </c>
      <c r="F35" s="95">
        <f ca="1">ROUND(INDIRECT(ADDRESS(Данные!$A27,F$1,1,1,"Данные"),1),2)</f>
        <v>8810.9699999999993</v>
      </c>
      <c r="G35" s="100">
        <f ca="1">ROUND(INDIRECT(ADDRESS(Данные!$A27,G$1,1,1,"Данные"),1),2)</f>
        <v>2045.6100000000001</v>
      </c>
      <c r="H35" s="104">
        <f ca="1">(F35-F33)*H$10</f>
        <v>1039.9999999935972</v>
      </c>
      <c r="I35" s="106">
        <f ca="1">(G35-G33)*H$10</f>
        <v>119.99999999989086</v>
      </c>
      <c r="J35" s="99">
        <f ca="1">ROUND(INDIRECT(ADDRESS(Данные!$A27,J$1,1,1,"Данные"),1),2)</f>
        <v>11665.719999999999</v>
      </c>
      <c r="K35" s="100">
        <f ca="1">ROUND(INDIRECT(ADDRESS(Данные!$A27,K$1,1,1,"Данные"),1),2)</f>
        <v>3335.9700000000003</v>
      </c>
      <c r="L35" s="104">
        <f ca="1">(J35-J33)*L$10</f>
        <v>1439.9999999950523</v>
      </c>
      <c r="M35" s="107">
        <f ca="1">(K35-K33)*L$10</f>
        <v>200.0000000007276</v>
      </c>
      <c r="N35" s="95">
        <f ca="1">ROUND(INDIRECT(ADDRESS(Данные!$A27,N$1,1,1,"Данные"),1),2)</f>
        <v>23632.34</v>
      </c>
      <c r="O35" s="100">
        <f ca="1">ROUND(INDIRECT(ADDRESS(Данные!$A27,O$1,1,1,"Данные"),1),2)</f>
        <v>6150.1999999999998</v>
      </c>
      <c r="P35" s="104">
        <f ca="1">(N35-N33)*P$10</f>
        <v>59.999999999854481</v>
      </c>
      <c r="Q35" s="106">
        <f ca="1">(O35-O33)*P$10</f>
        <v>5.9999999999490683</v>
      </c>
      <c r="R35" s="99"/>
      <c r="S35" s="100"/>
      <c r="T35" s="101"/>
      <c r="U35" s="110"/>
      <c r="V35" s="163">
        <f t="shared" ca="1" si="7"/>
        <v>45644.416666666664</v>
      </c>
      <c r="W35" s="113">
        <f t="shared" ca="1" si="8"/>
        <v>2579.9999999884676</v>
      </c>
      <c r="X35" s="192">
        <f t="shared" ca="1" si="9"/>
        <v>326.00000000056752</v>
      </c>
    </row>
    <row r="36" s="1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1351.46</v>
      </c>
      <c r="C36" s="100">
        <f ca="1">ROUND(INDIRECT(ADDRESS(Данные!$A28,C$1,1,1,"Данные"),1),2)</f>
        <v>431.49000000000001</v>
      </c>
      <c r="D36" s="101">
        <f ca="1">(B36-B35)*D$10</f>
        <v>19.99999999998181</v>
      </c>
      <c r="E36" s="110">
        <f ca="1">(C36-C35)*D$10</f>
        <v>0</v>
      </c>
      <c r="F36" s="95">
        <f ca="1">ROUND(INDIRECT(ADDRESS(Данные!$A28,F$1,1,1,"Данные"),1),2)</f>
        <v>8811.1000000000004</v>
      </c>
      <c r="G36" s="100">
        <f ca="1">ROUND(INDIRECT(ADDRESS(Данные!$A28,G$1,1,1,"Данные"),1),2)</f>
        <v>2045.6300000000001</v>
      </c>
      <c r="H36" s="104">
        <f ca="1">(F36-F35)*H$10</f>
        <v>520.00000000407454</v>
      </c>
      <c r="I36" s="106">
        <f ca="1">(G36-G35)*H$10</f>
        <v>79.99999999992724</v>
      </c>
      <c r="J36" s="99">
        <f ca="1">ROUND(INDIRECT(ADDRESS(Данные!$A28,J$1,1,1,"Данные"),1),2)</f>
        <v>11665.9</v>
      </c>
      <c r="K36" s="100">
        <f ca="1">ROUND(INDIRECT(ADDRESS(Данные!$A28,K$1,1,1,"Данные"),1),2)</f>
        <v>3336</v>
      </c>
      <c r="L36" s="104">
        <f ca="1">(J36-J35)*L$10</f>
        <v>720.00000000116415</v>
      </c>
      <c r="M36" s="107">
        <f ca="1">(K36-K35)*L$10</f>
        <v>119.99999999898137</v>
      </c>
      <c r="N36" s="95">
        <f ca="1">ROUND(INDIRECT(ADDRESS(Данные!$A28,N$1,1,1,"Данные"),1),2)</f>
        <v>23632.48</v>
      </c>
      <c r="O36" s="100">
        <f ca="1">ROUND(INDIRECT(ADDRESS(Данные!$A28,O$1,1,1,"Данные"),1),2)</f>
        <v>6150.2200000000003</v>
      </c>
      <c r="P36" s="104">
        <f ca="1">(N36-N35)*P$10</f>
        <v>27.999999999883585</v>
      </c>
      <c r="Q36" s="106">
        <f ca="1">(O36-O35)*P$10</f>
        <v>4.0000000000873115</v>
      </c>
      <c r="R36" s="99"/>
      <c r="S36" s="100"/>
      <c r="T36" s="101"/>
      <c r="U36" s="110"/>
      <c r="V36" s="163">
        <f t="shared" ca="1" si="7"/>
        <v>45644.4375</v>
      </c>
      <c r="W36" s="113">
        <f t="shared" ca="1" si="8"/>
        <v>1288.0000000051041</v>
      </c>
      <c r="X36" s="192">
        <f t="shared" ca="1" si="9"/>
        <v>203.99999999899592</v>
      </c>
    </row>
    <row r="37" s="1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1351.46</v>
      </c>
      <c r="C37" s="100">
        <f ca="1">ROUND(INDIRECT(ADDRESS(Данные!$A29,C$1,1,1,"Данные"),1),2)</f>
        <v>431.49000000000001</v>
      </c>
      <c r="D37" s="104">
        <f ca="1">(B37-B35)*D$10</f>
        <v>19.99999999998181</v>
      </c>
      <c r="E37" s="107">
        <f ca="1">(C37-C35)*D$10</f>
        <v>0</v>
      </c>
      <c r="F37" s="95">
        <f ca="1">ROUND(INDIRECT(ADDRESS(Данные!$A29,F$1,1,1,"Данные"),1),2)</f>
        <v>8811.2299999999996</v>
      </c>
      <c r="G37" s="100">
        <f ca="1">ROUND(INDIRECT(ADDRESS(Данные!$A29,G$1,1,1,"Данные"),1),2)</f>
        <v>2045.6400000000001</v>
      </c>
      <c r="H37" s="104">
        <f ca="1">(F37-F35)*H$10</f>
        <v>1040.0000000008731</v>
      </c>
      <c r="I37" s="106">
        <f ca="1">(G37-G35)*H$10</f>
        <v>119.99999999989086</v>
      </c>
      <c r="J37" s="99">
        <f ca="1">ROUND(INDIRECT(ADDRESS(Данные!$A29,J$1,1,1,"Данные"),1),2)</f>
        <v>11666.07</v>
      </c>
      <c r="K37" s="100">
        <f ca="1">ROUND(INDIRECT(ADDRESS(Данные!$A29,K$1,1,1,"Данные"),1),2)</f>
        <v>3336.02</v>
      </c>
      <c r="L37" s="104">
        <f ca="1">(J37-J35)*L$10</f>
        <v>1400.0000000014552</v>
      </c>
      <c r="M37" s="107">
        <f ca="1">(K37-K35)*L$10</f>
        <v>199.99999999890861</v>
      </c>
      <c r="N37" s="95">
        <f ca="1">ROUND(INDIRECT(ADDRESS(Данные!$A29,N$1,1,1,"Данные"),1),2)</f>
        <v>23632.619999999999</v>
      </c>
      <c r="O37" s="100">
        <f ca="1">ROUND(INDIRECT(ADDRESS(Данные!$A29,O$1,1,1,"Данные"),1),2)</f>
        <v>6150.2399999999998</v>
      </c>
      <c r="P37" s="104">
        <f ca="1">(N37-N35)*P$10</f>
        <v>55.999999999767169</v>
      </c>
      <c r="Q37" s="106">
        <f ca="1">(O37-O35)*P$10</f>
        <v>7.999999999992724</v>
      </c>
      <c r="R37" s="99"/>
      <c r="S37" s="100"/>
      <c r="T37" s="101"/>
      <c r="U37" s="110"/>
      <c r="V37" s="163">
        <f t="shared" ca="1" si="7"/>
        <v>45644.458333333336</v>
      </c>
      <c r="W37" s="113">
        <f t="shared" ca="1" si="8"/>
        <v>2516.0000000020773</v>
      </c>
      <c r="X37" s="192">
        <f t="shared" ca="1" si="9"/>
        <v>327.99999999879219</v>
      </c>
    </row>
    <row r="38" s="1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1351.47</v>
      </c>
      <c r="C38" s="100">
        <f ca="1">ROUND(INDIRECT(ADDRESS(Данные!$A30,C$1,1,1,"Данные"),1),2)</f>
        <v>431.49000000000001</v>
      </c>
      <c r="D38" s="101">
        <f ca="1">(B38-B37)*D$10</f>
        <v>19.99999999998181</v>
      </c>
      <c r="E38" s="110">
        <f ca="1">(C38-C37)*D$10</f>
        <v>0</v>
      </c>
      <c r="F38" s="95">
        <f ca="1">ROUND(INDIRECT(ADDRESS(Данные!$A30,F$1,1,1,"Данные"),1),2)</f>
        <v>8811.3400000000001</v>
      </c>
      <c r="G38" s="100">
        <f ca="1">ROUND(INDIRECT(ADDRESS(Данные!$A30,G$1,1,1,"Данные"),1),2)</f>
        <v>2045.6600000000001</v>
      </c>
      <c r="H38" s="104">
        <f ca="1">(F38-F37)*H$10</f>
        <v>440.00000000232831</v>
      </c>
      <c r="I38" s="106">
        <f ca="1">(G38-G37)*H$10</f>
        <v>79.99999999992724</v>
      </c>
      <c r="J38" s="99">
        <f ca="1">ROUND(INDIRECT(ADDRESS(Данные!$A30,J$1,1,1,"Данные"),1),2)</f>
        <v>11666.25</v>
      </c>
      <c r="K38" s="100">
        <f ca="1">ROUND(INDIRECT(ADDRESS(Данные!$A30,K$1,1,1,"Данные"),1),2)</f>
        <v>3336.0500000000002</v>
      </c>
      <c r="L38" s="104">
        <f ca="1">(J38-J37)*L$10</f>
        <v>720.00000000116415</v>
      </c>
      <c r="M38" s="107">
        <f ca="1">(K38-K37)*L$10</f>
        <v>120.00000000080036</v>
      </c>
      <c r="N38" s="95">
        <f ca="1">ROUND(INDIRECT(ADDRESS(Данные!$A30,N$1,1,1,"Данные"),1),2)</f>
        <v>23632.77</v>
      </c>
      <c r="O38" s="100">
        <f ca="1">ROUND(INDIRECT(ADDRESS(Данные!$A30,O$1,1,1,"Данные"),1),2)</f>
        <v>6150.25</v>
      </c>
      <c r="P38" s="104">
        <f ca="1">(N38-N37)*P$10</f>
        <v>30.000000000291038</v>
      </c>
      <c r="Q38" s="106">
        <f ca="1">(O38-O37)*P$10</f>
        <v>2.0000000000436557</v>
      </c>
      <c r="R38" s="99"/>
      <c r="S38" s="100"/>
      <c r="T38" s="101"/>
      <c r="U38" s="110"/>
      <c r="V38" s="163">
        <f t="shared" ca="1" si="7"/>
        <v>45644.479166666664</v>
      </c>
      <c r="W38" s="113">
        <f t="shared" ca="1" si="8"/>
        <v>1210.0000000037653</v>
      </c>
      <c r="X38" s="192">
        <f t="shared" ca="1" si="9"/>
        <v>202.00000000077125</v>
      </c>
    </row>
    <row r="39" s="1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1351.48</v>
      </c>
      <c r="C39" s="100">
        <f ca="1">ROUND(INDIRECT(ADDRESS(Данные!$A31,C$1,1,1,"Данные"),1),2)</f>
        <v>431.49000000000001</v>
      </c>
      <c r="D39" s="104">
        <f ca="1">(B39-B37)*D$10</f>
        <v>39.99999999996362</v>
      </c>
      <c r="E39" s="107">
        <f ca="1">(C39-C37)*D$10</f>
        <v>0</v>
      </c>
      <c r="F39" s="95">
        <f ca="1">ROUND(INDIRECT(ADDRESS(Данные!$A31,F$1,1,1,"Данные"),1),2)</f>
        <v>8811.4699999999993</v>
      </c>
      <c r="G39" s="100">
        <f ca="1">ROUND(INDIRECT(ADDRESS(Данные!$A31,G$1,1,1,"Данные"),1),2)</f>
        <v>2045.6700000000001</v>
      </c>
      <c r="H39" s="104">
        <f ca="1">(F39-F37)*H$10</f>
        <v>959.99999999912689</v>
      </c>
      <c r="I39" s="106">
        <f ca="1">(G39-G37)*H$10</f>
        <v>119.99999999989086</v>
      </c>
      <c r="J39" s="99">
        <f ca="1">ROUND(INDIRECT(ADDRESS(Данные!$A31,J$1,1,1,"Данные"),1),2)</f>
        <v>11666.42</v>
      </c>
      <c r="K39" s="100">
        <f ca="1">ROUND(INDIRECT(ADDRESS(Данные!$A31,K$1,1,1,"Данные"),1),2)</f>
        <v>3336.0700000000002</v>
      </c>
      <c r="L39" s="104">
        <f ca="1">(J39-J37)*L$10</f>
        <v>1400.0000000014552</v>
      </c>
      <c r="M39" s="107">
        <f ca="1">(K39-K37)*L$10</f>
        <v>200.0000000007276</v>
      </c>
      <c r="N39" s="95">
        <f ca="1">ROUND(INDIRECT(ADDRESS(Данные!$A31,N$1,1,1,"Данные"),1),2)</f>
        <v>23632.920000000002</v>
      </c>
      <c r="O39" s="100">
        <f ca="1">ROUND(INDIRECT(ADDRESS(Данные!$A31,O$1,1,1,"Данные"),1),2)</f>
        <v>6150.2700000000004</v>
      </c>
      <c r="P39" s="104">
        <f ca="1">(N39-N37)*P$10</f>
        <v>60.000000000582077</v>
      </c>
      <c r="Q39" s="106">
        <f ca="1">(O39-O37)*P$10</f>
        <v>6.0000000001309672</v>
      </c>
      <c r="R39" s="99"/>
      <c r="S39" s="100"/>
      <c r="T39" s="101"/>
      <c r="U39" s="110"/>
      <c r="V39" s="163">
        <f t="shared" ca="1" si="7"/>
        <v>45644.5</v>
      </c>
      <c r="W39" s="113">
        <f t="shared" ca="1" si="8"/>
        <v>2460.0000000011278</v>
      </c>
      <c r="X39" s="192">
        <f t="shared" ca="1" si="9"/>
        <v>326.00000000074942</v>
      </c>
    </row>
    <row r="40" s="1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1351.48</v>
      </c>
      <c r="C40" s="100">
        <f ca="1">ROUND(INDIRECT(ADDRESS(Данные!$A32,C$1,1,1,"Данные"),1),2)</f>
        <v>431.49000000000001</v>
      </c>
      <c r="D40" s="101">
        <f ca="1">(B40-B39)*D$10</f>
        <v>0</v>
      </c>
      <c r="E40" s="110">
        <f ca="1">(C40-C39)*D$10</f>
        <v>0</v>
      </c>
      <c r="F40" s="95">
        <f ca="1">ROUND(INDIRECT(ADDRESS(Данные!$A32,F$1,1,1,"Данные"),1),2)</f>
        <v>8811.6000000000004</v>
      </c>
      <c r="G40" s="100">
        <f ca="1">ROUND(INDIRECT(ADDRESS(Данные!$A32,G$1,1,1,"Данные"),1),2)</f>
        <v>2045.6900000000001</v>
      </c>
      <c r="H40" s="104">
        <f ca="1">(F40-F39)*H$10</f>
        <v>520.00000000407454</v>
      </c>
      <c r="I40" s="106">
        <f ca="1">(G40-G39)*H$10</f>
        <v>79.99999999992724</v>
      </c>
      <c r="J40" s="99">
        <f ca="1">ROUND(INDIRECT(ADDRESS(Данные!$A32,J$1,1,1,"Данные"),1),2)</f>
        <v>11666.59</v>
      </c>
      <c r="K40" s="100">
        <f ca="1">ROUND(INDIRECT(ADDRESS(Данные!$A32,K$1,1,1,"Данные"),1),2)</f>
        <v>3336.0999999999999</v>
      </c>
      <c r="L40" s="104">
        <f ca="1">(J40-J39)*L$10</f>
        <v>680.00000000029104</v>
      </c>
      <c r="M40" s="107">
        <f ca="1">(K40-K39)*L$10</f>
        <v>119.99999999898137</v>
      </c>
      <c r="N40" s="95">
        <f ca="1">ROUND(INDIRECT(ADDRESS(Данные!$A32,N$1,1,1,"Данные"),1),2)</f>
        <v>23633.060000000001</v>
      </c>
      <c r="O40" s="100">
        <f ca="1">ROUND(INDIRECT(ADDRESS(Данные!$A32,O$1,1,1,"Данные"),1),2)</f>
        <v>6150.29</v>
      </c>
      <c r="P40" s="104">
        <f ca="1">(N40-N39)*P$10</f>
        <v>27.999999999883585</v>
      </c>
      <c r="Q40" s="106">
        <f ca="1">(O40-O39)*P$10</f>
        <v>3.9999999999054126</v>
      </c>
      <c r="R40" s="99"/>
      <c r="S40" s="100"/>
      <c r="T40" s="101"/>
      <c r="U40" s="110"/>
      <c r="V40" s="163">
        <f t="shared" ca="1" si="7"/>
        <v>45644.520833333336</v>
      </c>
      <c r="W40" s="113">
        <f t="shared" ca="1" si="8"/>
        <v>1228.0000000042492</v>
      </c>
      <c r="X40" s="192">
        <f t="shared" ca="1" si="9"/>
        <v>203.99999999881402</v>
      </c>
    </row>
    <row r="41" s="1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1351.49</v>
      </c>
      <c r="C41" s="100">
        <f ca="1">ROUND(INDIRECT(ADDRESS(Данные!$A33,C$1,1,1,"Данные"),1),2)</f>
        <v>431.49000000000001</v>
      </c>
      <c r="D41" s="104">
        <f ca="1">(B41-B39)*D$10</f>
        <v>19.99999999998181</v>
      </c>
      <c r="E41" s="107">
        <f ca="1">(C41-C39)*D$10</f>
        <v>0</v>
      </c>
      <c r="F41" s="95">
        <f ca="1">ROUND(INDIRECT(ADDRESS(Данные!$A33,F$1,1,1,"Данные"),1),2)</f>
        <v>8811.7299999999996</v>
      </c>
      <c r="G41" s="100">
        <f ca="1">ROUND(INDIRECT(ADDRESS(Данные!$A33,G$1,1,1,"Данные"),1),2)</f>
        <v>2045.7</v>
      </c>
      <c r="H41" s="104">
        <f ca="1">(F41-F39)*H$10</f>
        <v>1040.0000000008731</v>
      </c>
      <c r="I41" s="106">
        <f ca="1">(G41-G39)*H$10</f>
        <v>119.99999999989086</v>
      </c>
      <c r="J41" s="99">
        <f ca="1">ROUND(INDIRECT(ADDRESS(Данные!$A33,J$1,1,1,"Данные"),1),2)</f>
        <v>11666.76</v>
      </c>
      <c r="K41" s="100">
        <f ca="1">ROUND(INDIRECT(ADDRESS(Данные!$A33,K$1,1,1,"Данные"),1),2)</f>
        <v>3336.1199999999999</v>
      </c>
      <c r="L41" s="104">
        <f ca="1">(J41-J39)*L$10</f>
        <v>1360.0000000005821</v>
      </c>
      <c r="M41" s="107">
        <f ca="1">(K41-K39)*L$10</f>
        <v>199.99999999890861</v>
      </c>
      <c r="N41" s="95">
        <f ca="1">ROUND(INDIRECT(ADDRESS(Данные!$A33,N$1,1,1,"Данные"),1),2)</f>
        <v>23633.220000000001</v>
      </c>
      <c r="O41" s="100">
        <f ca="1">ROUND(INDIRECT(ADDRESS(Данные!$A33,O$1,1,1,"Данные"),1),2)</f>
        <v>6150.3000000000002</v>
      </c>
      <c r="P41" s="104">
        <f ca="1">(N41-N39)*P$10</f>
        <v>59.999999999854481</v>
      </c>
      <c r="Q41" s="106">
        <f ca="1">(O41-O39)*P$10</f>
        <v>5.9999999999490683</v>
      </c>
      <c r="R41" s="99"/>
      <c r="S41" s="100"/>
      <c r="T41" s="101"/>
      <c r="U41" s="110"/>
      <c r="V41" s="163">
        <f t="shared" ca="1" si="7"/>
        <v>45644.541666666664</v>
      </c>
      <c r="W41" s="113">
        <f t="shared" ca="1" si="8"/>
        <v>2480.0000000012915</v>
      </c>
      <c r="X41" s="192">
        <f t="shared" ca="1" si="9"/>
        <v>325.99999999874854</v>
      </c>
    </row>
    <row r="42" s="1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1351.5</v>
      </c>
      <c r="C42" s="100">
        <f ca="1">ROUND(INDIRECT(ADDRESS(Данные!$A34,C$1,1,1,"Данные"),1),2)</f>
        <v>431.5</v>
      </c>
      <c r="D42" s="101">
        <f ca="1">(B42-B41)*D$10</f>
        <v>19.99999999998181</v>
      </c>
      <c r="E42" s="110">
        <f ca="1">(C42-C41)*D$10</f>
        <v>19.99999999998181</v>
      </c>
      <c r="F42" s="95">
        <f ca="1">ROUND(INDIRECT(ADDRESS(Данные!$A34,F$1,1,1,"Данные"),1),2)</f>
        <v>8811.8500000000004</v>
      </c>
      <c r="G42" s="100">
        <f ca="1">ROUND(INDIRECT(ADDRESS(Данные!$A34,G$1,1,1,"Данные"),1),2)</f>
        <v>2045.72</v>
      </c>
      <c r="H42" s="104">
        <f ca="1">(F42-F41)*H$10</f>
        <v>480.00000000320142</v>
      </c>
      <c r="I42" s="106">
        <f ca="1">(G42-G41)*H$10</f>
        <v>79.99999999992724</v>
      </c>
      <c r="J42" s="99">
        <f ca="1">ROUND(INDIRECT(ADDRESS(Данные!$A34,J$1,1,1,"Данные"),1),2)</f>
        <v>11666.92</v>
      </c>
      <c r="K42" s="100">
        <f ca="1">ROUND(INDIRECT(ADDRESS(Данные!$A34,K$1,1,1,"Данные"),1),2)</f>
        <v>3336.1500000000001</v>
      </c>
      <c r="L42" s="104">
        <f ca="1">(J42-J41)*L$10</f>
        <v>639.99999999941792</v>
      </c>
      <c r="M42" s="107">
        <f ca="1">(K42-K41)*L$10</f>
        <v>120.00000000080036</v>
      </c>
      <c r="N42" s="95">
        <f ca="1">ROUND(INDIRECT(ADDRESS(Данные!$A34,N$1,1,1,"Данные"),1),2)</f>
        <v>23633.360000000001</v>
      </c>
      <c r="O42" s="100">
        <f ca="1">ROUND(INDIRECT(ADDRESS(Данные!$A34,O$1,1,1,"Данные"),1),2)</f>
        <v>6150.3199999999997</v>
      </c>
      <c r="P42" s="104">
        <f ca="1">(N42-N41)*P$10</f>
        <v>27.999999999883585</v>
      </c>
      <c r="Q42" s="106">
        <f ca="1">(O42-O41)*P$10</f>
        <v>3.9999999999054126</v>
      </c>
      <c r="R42" s="99"/>
      <c r="S42" s="100"/>
      <c r="T42" s="101"/>
      <c r="U42" s="110"/>
      <c r="V42" s="163">
        <f t="shared" ca="1" si="7"/>
        <v>45644.5625</v>
      </c>
      <c r="W42" s="113">
        <f t="shared" ca="1" si="8"/>
        <v>1168.0000000024847</v>
      </c>
      <c r="X42" s="192">
        <f t="shared" ca="1" si="9"/>
        <v>224.00000000061482</v>
      </c>
    </row>
    <row r="43" s="1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1351.51</v>
      </c>
      <c r="C43" s="100">
        <f ca="1">ROUND(INDIRECT(ADDRESS(Данные!$A35,C$1,1,1,"Данные"),1),2)</f>
        <v>431.5</v>
      </c>
      <c r="D43" s="104">
        <f ca="1">(B43-B41)*D$10</f>
        <v>39.99999999996362</v>
      </c>
      <c r="E43" s="107">
        <f ca="1">(C43-C41)*D$10</f>
        <v>19.99999999998181</v>
      </c>
      <c r="F43" s="95">
        <f ca="1">ROUND(INDIRECT(ADDRESS(Данные!$A35,F$1,1,1,"Данные"),1),2)</f>
        <v>8811.9699999999993</v>
      </c>
      <c r="G43" s="100">
        <f ca="1">ROUND(INDIRECT(ADDRESS(Данные!$A35,G$1,1,1,"Данные"),1),2)</f>
        <v>2045.73</v>
      </c>
      <c r="H43" s="104">
        <f ca="1">(F43-F41)*H$10</f>
        <v>959.99999999912689</v>
      </c>
      <c r="I43" s="106">
        <f ca="1">(G43-G41)*H$10</f>
        <v>119.99999999989086</v>
      </c>
      <c r="J43" s="99">
        <f ca="1">ROUND(INDIRECT(ADDRESS(Данные!$A35,J$1,1,1,"Данные"),1),2)</f>
        <v>11667.08</v>
      </c>
      <c r="K43" s="100">
        <f ca="1">ROUND(INDIRECT(ADDRESS(Данные!$A35,K$1,1,1,"Данные"),1),2)</f>
        <v>3336.1700000000001</v>
      </c>
      <c r="L43" s="104">
        <f ca="1">(J43-J41)*L$10</f>
        <v>1279.9999999988358</v>
      </c>
      <c r="M43" s="107">
        <f ca="1">(K43-K41)*L$10</f>
        <v>200.0000000007276</v>
      </c>
      <c r="N43" s="95">
        <f ca="1">ROUND(INDIRECT(ADDRESS(Данные!$A35,N$1,1,1,"Данные"),1),2)</f>
        <v>23633.510000000002</v>
      </c>
      <c r="O43" s="100">
        <f ca="1">ROUND(INDIRECT(ADDRESS(Данные!$A35,O$1,1,1,"Данные"),1),2)</f>
        <v>6150.3400000000001</v>
      </c>
      <c r="P43" s="104">
        <f ca="1">(N43-N41)*P$10</f>
        <v>58.000000000174623</v>
      </c>
      <c r="Q43" s="106">
        <f ca="1">(O43-O41)*P$10</f>
        <v>7.999999999992724</v>
      </c>
      <c r="R43" s="99"/>
      <c r="S43" s="100"/>
      <c r="T43" s="101"/>
      <c r="U43" s="110"/>
      <c r="V43" s="163">
        <f t="shared" ca="1" si="7"/>
        <v>45644.583333333336</v>
      </c>
      <c r="W43" s="113">
        <f t="shared" ca="1" si="8"/>
        <v>2337.999999998101</v>
      </c>
      <c r="X43" s="192">
        <f t="shared" ca="1" si="9"/>
        <v>348.00000000059299</v>
      </c>
    </row>
    <row r="44" s="1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1351.51</v>
      </c>
      <c r="C44" s="100">
        <f ca="1">ROUND(INDIRECT(ADDRESS(Данные!$A36,C$1,1,1,"Данные"),1),2)</f>
        <v>431.5</v>
      </c>
      <c r="D44" s="101">
        <f ca="1">(B44-B43)*D$10</f>
        <v>0</v>
      </c>
      <c r="E44" s="110">
        <f ca="1">(C44-C43)*D$10</f>
        <v>0</v>
      </c>
      <c r="F44" s="95">
        <f ca="1">ROUND(INDIRECT(ADDRESS(Данные!$A36,F$1,1,1,"Данные"),1),2)</f>
        <v>8812.0799999999999</v>
      </c>
      <c r="G44" s="100">
        <f ca="1">ROUND(INDIRECT(ADDRESS(Данные!$A36,G$1,1,1,"Данные"),1),2)</f>
        <v>2045.75</v>
      </c>
      <c r="H44" s="104">
        <f ca="1">(F44-F43)*H$10</f>
        <v>440.00000000232831</v>
      </c>
      <c r="I44" s="106">
        <f ca="1">(G44-G43)*H$10</f>
        <v>79.99999999992724</v>
      </c>
      <c r="J44" s="99">
        <f ca="1">ROUND(INDIRECT(ADDRESS(Данные!$A36,J$1,1,1,"Данные"),1),2)</f>
        <v>11667.24</v>
      </c>
      <c r="K44" s="100">
        <f ca="1">ROUND(INDIRECT(ADDRESS(Данные!$A36,K$1,1,1,"Данные"),1),2)</f>
        <v>3336.2000000000003</v>
      </c>
      <c r="L44" s="104">
        <f ca="1">(J44-J43)*L$10</f>
        <v>639.99999999941792</v>
      </c>
      <c r="M44" s="107">
        <f ca="1">(K44-K43)*L$10</f>
        <v>120.00000000080036</v>
      </c>
      <c r="N44" s="95">
        <f ca="1">ROUND(INDIRECT(ADDRESS(Данные!$A36,N$1,1,1,"Данные"),1),2)</f>
        <v>23633.639999999999</v>
      </c>
      <c r="O44" s="100">
        <f ca="1">ROUND(INDIRECT(ADDRESS(Данные!$A36,O$1,1,1,"Данные"),1),2)</f>
        <v>6150.3600000000006</v>
      </c>
      <c r="P44" s="104">
        <f ca="1">(N44-N43)*P$10</f>
        <v>25.999999999476131</v>
      </c>
      <c r="Q44" s="106">
        <f ca="1">(O44-O43)*P$10</f>
        <v>4.0000000000873115</v>
      </c>
      <c r="R44" s="99"/>
      <c r="S44" s="100"/>
      <c r="T44" s="101"/>
      <c r="U44" s="110"/>
      <c r="V44" s="163">
        <f t="shared" ca="1" si="7"/>
        <v>45644.604166666664</v>
      </c>
      <c r="W44" s="113">
        <f t="shared" ca="1" si="8"/>
        <v>1106.0000000012224</v>
      </c>
      <c r="X44" s="192">
        <f t="shared" ca="1" si="9"/>
        <v>204.00000000081491</v>
      </c>
    </row>
    <row r="45" s="1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1351.52</v>
      </c>
      <c r="C45" s="100">
        <f ca="1">ROUND(INDIRECT(ADDRESS(Данные!$A37,C$1,1,1,"Данные"),1),2)</f>
        <v>431.5</v>
      </c>
      <c r="D45" s="104">
        <f ca="1">(B45-B43)*D$10</f>
        <v>19.99999999998181</v>
      </c>
      <c r="E45" s="107">
        <f ca="1">(C45-C43)*D$10</f>
        <v>0</v>
      </c>
      <c r="F45" s="95">
        <f ca="1">ROUND(INDIRECT(ADDRESS(Данные!$A37,F$1,1,1,"Данные"),1),2)</f>
        <v>8812.1900000000005</v>
      </c>
      <c r="G45" s="100">
        <f ca="1">ROUND(INDIRECT(ADDRESS(Данные!$A37,G$1,1,1,"Данные"),1),2)</f>
        <v>2045.76</v>
      </c>
      <c r="H45" s="104">
        <f ca="1">(F45-F43)*H$10</f>
        <v>880.00000000465661</v>
      </c>
      <c r="I45" s="106">
        <f ca="1">(G45-G43)*H$10</f>
        <v>119.99999999989086</v>
      </c>
      <c r="J45" s="99">
        <f ca="1">ROUND(INDIRECT(ADDRESS(Данные!$A37,J$1,1,1,"Данные"),1),2)</f>
        <v>11667.389999999999</v>
      </c>
      <c r="K45" s="100">
        <f ca="1">ROUND(INDIRECT(ADDRESS(Данные!$A37,K$1,1,1,"Данные"),1),2)</f>
        <v>3336.2200000000003</v>
      </c>
      <c r="L45" s="104">
        <f ca="1">(J45-J43)*L$10</f>
        <v>1239.9999999979627</v>
      </c>
      <c r="M45" s="107">
        <f ca="1">(K45-K43)*L$10</f>
        <v>200.0000000007276</v>
      </c>
      <c r="N45" s="95">
        <f ca="1">ROUND(INDIRECT(ADDRESS(Данные!$A37,N$1,1,1,"Данные"),1),2)</f>
        <v>23633.77</v>
      </c>
      <c r="O45" s="100">
        <f ca="1">ROUND(INDIRECT(ADDRESS(Данные!$A37,O$1,1,1,"Данные"),1),2)</f>
        <v>6150.3800000000001</v>
      </c>
      <c r="P45" s="104">
        <f ca="1">(N45-N43)*P$10</f>
        <v>51.999999999679858</v>
      </c>
      <c r="Q45" s="106">
        <f ca="1">(O45-O43)*P$10</f>
        <v>7.999999999992724</v>
      </c>
      <c r="R45" s="99"/>
      <c r="S45" s="100"/>
      <c r="T45" s="101"/>
      <c r="U45" s="110"/>
      <c r="V45" s="163">
        <f t="shared" ca="1" si="7"/>
        <v>45644.625</v>
      </c>
      <c r="W45" s="113">
        <f t="shared" ca="1" si="8"/>
        <v>2192.000000002281</v>
      </c>
      <c r="X45" s="192">
        <f t="shared" ca="1" si="9"/>
        <v>328.00000000061118</v>
      </c>
    </row>
    <row r="46" s="1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1351.53</v>
      </c>
      <c r="C46" s="100">
        <f ca="1">ROUND(INDIRECT(ADDRESS(Данные!$A38,C$1,1,1,"Данные"),1),2)</f>
        <v>431.5</v>
      </c>
      <c r="D46" s="101">
        <f ca="1">(B46-B45)*D$10</f>
        <v>19.99999999998181</v>
      </c>
      <c r="E46" s="110">
        <f ca="1">(C46-C45)*D$10</f>
        <v>0</v>
      </c>
      <c r="F46" s="95">
        <f ca="1">ROUND(INDIRECT(ADDRESS(Данные!$A38,F$1,1,1,"Данные"),1),2)</f>
        <v>8812.2900000000009</v>
      </c>
      <c r="G46" s="100">
        <f ca="1">ROUND(INDIRECT(ADDRESS(Данные!$A38,G$1,1,1,"Данные"),1),2)</f>
        <v>2045.77</v>
      </c>
      <c r="H46" s="104">
        <f ca="1">(F46-F45)*H$10</f>
        <v>400.00000000145519</v>
      </c>
      <c r="I46" s="106">
        <f ca="1">(G46-G45)*H$10</f>
        <v>39.99999999996362</v>
      </c>
      <c r="J46" s="99">
        <f ca="1">ROUND(INDIRECT(ADDRESS(Данные!$A38,J$1,1,1,"Данные"),1),2)</f>
        <v>11667.550000000001</v>
      </c>
      <c r="K46" s="100">
        <f ca="1">ROUND(INDIRECT(ADDRESS(Данные!$A38,K$1,1,1,"Данные"),1),2)</f>
        <v>3336.25</v>
      </c>
      <c r="L46" s="104">
        <f ca="1">(J46-J45)*L$10</f>
        <v>640.00000000669388</v>
      </c>
      <c r="M46" s="107">
        <f ca="1">(K46-K45)*L$10</f>
        <v>119.99999999898137</v>
      </c>
      <c r="N46" s="95">
        <f ca="1">ROUND(INDIRECT(ADDRESS(Данные!$A38,N$1,1,1,"Данные"),1),2)</f>
        <v>23633.900000000001</v>
      </c>
      <c r="O46" s="100">
        <f ca="1">ROUND(INDIRECT(ADDRESS(Данные!$A38,O$1,1,1,"Данные"),1),2)</f>
        <v>6150.3900000000003</v>
      </c>
      <c r="P46" s="104">
        <f ca="1">(N46-N45)*P$10</f>
        <v>26.000000000203727</v>
      </c>
      <c r="Q46" s="106">
        <f ca="1">(O46-O45)*P$10</f>
        <v>2.0000000000436557</v>
      </c>
      <c r="R46" s="99"/>
      <c r="S46" s="100"/>
      <c r="T46" s="101"/>
      <c r="U46" s="110"/>
      <c r="V46" s="163">
        <f t="shared" ca="1" si="7"/>
        <v>45644.645833333336</v>
      </c>
      <c r="W46" s="113">
        <f t="shared" ca="1" si="8"/>
        <v>1086.0000000083346</v>
      </c>
      <c r="X46" s="192">
        <f t="shared" ca="1" si="9"/>
        <v>161.99999999898864</v>
      </c>
    </row>
    <row r="47" s="1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1351.53</v>
      </c>
      <c r="C47" s="100">
        <f ca="1">ROUND(INDIRECT(ADDRESS(Данные!$A39,C$1,1,1,"Данные"),1),2)</f>
        <v>431.5</v>
      </c>
      <c r="D47" s="104">
        <f ca="1">(B47-B45)*D$10</f>
        <v>19.99999999998181</v>
      </c>
      <c r="E47" s="107">
        <f ca="1">(C47-C45)*D$10</f>
        <v>0</v>
      </c>
      <c r="F47" s="95">
        <f ca="1">ROUND(INDIRECT(ADDRESS(Данные!$A39,F$1,1,1,"Данные"),1),2)</f>
        <v>8812.3999999999996</v>
      </c>
      <c r="G47" s="100">
        <f ca="1">ROUND(INDIRECT(ADDRESS(Данные!$A39,G$1,1,1,"Данные"),1),2)</f>
        <v>2045.78</v>
      </c>
      <c r="H47" s="104">
        <f ca="1">(F47-F45)*H$10</f>
        <v>839.99999999650754</v>
      </c>
      <c r="I47" s="106">
        <f ca="1">(G47-G45)*H$10</f>
        <v>79.99999999992724</v>
      </c>
      <c r="J47" s="99">
        <f ca="1">ROUND(INDIRECT(ADDRESS(Данные!$A39,J$1,1,1,"Данные"),1),2)</f>
        <v>11667.710000000001</v>
      </c>
      <c r="K47" s="100">
        <f ca="1">ROUND(INDIRECT(ADDRESS(Данные!$A39,K$1,1,1,"Данные"),1),2)</f>
        <v>3336.27</v>
      </c>
      <c r="L47" s="104">
        <f ca="1">(J47-J45)*L$10</f>
        <v>1280.0000000061118</v>
      </c>
      <c r="M47" s="107">
        <f ca="1">(K47-K45)*L$10</f>
        <v>199.99999999890861</v>
      </c>
      <c r="N47" s="95">
        <f ca="1">ROUND(INDIRECT(ADDRESS(Данные!$A39,N$1,1,1,"Данные"),1),2)</f>
        <v>23634.040000000001</v>
      </c>
      <c r="O47" s="100">
        <f ca="1">ROUND(INDIRECT(ADDRESS(Данные!$A39,O$1,1,1,"Данные"),1),2)</f>
        <v>6150.4099999999999</v>
      </c>
      <c r="P47" s="104">
        <f ca="1">(N47-N45)*P$10</f>
        <v>54.000000000087311</v>
      </c>
      <c r="Q47" s="106">
        <f ca="1">(O47-O45)*P$10</f>
        <v>5.9999999999490683</v>
      </c>
      <c r="R47" s="99"/>
      <c r="S47" s="100"/>
      <c r="T47" s="101"/>
      <c r="U47" s="110"/>
      <c r="V47" s="163">
        <f t="shared" ca="1" si="7"/>
        <v>45644.666666666664</v>
      </c>
      <c r="W47" s="113">
        <f t="shared" ca="1" si="8"/>
        <v>2194.0000000026885</v>
      </c>
      <c r="X47" s="192">
        <f t="shared" ca="1" si="9"/>
        <v>285.99999999878492</v>
      </c>
    </row>
    <row r="48" s="1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1351.54</v>
      </c>
      <c r="C48" s="100">
        <f ca="1">ROUND(INDIRECT(ADDRESS(Данные!$A40,C$1,1,1,"Данные"),1),2)</f>
        <v>431.5</v>
      </c>
      <c r="D48" s="101">
        <f ca="1">(B48-B47)*D$10</f>
        <v>19.99999999998181</v>
      </c>
      <c r="E48" s="110">
        <f ca="1">(C48-C47)*D$10</f>
        <v>0</v>
      </c>
      <c r="F48" s="95">
        <f ca="1">ROUND(INDIRECT(ADDRESS(Данные!$A40,F$1,1,1,"Данные"),1),2)</f>
        <v>8812.5</v>
      </c>
      <c r="G48" s="100">
        <f ca="1">ROUND(INDIRECT(ADDRESS(Данные!$A40,G$1,1,1,"Данные"),1),2)</f>
        <v>2045.8</v>
      </c>
      <c r="H48" s="104">
        <f ca="1">(F48-F47)*H$10</f>
        <v>400.00000000145519</v>
      </c>
      <c r="I48" s="106">
        <f ca="1">(G48-G47)*H$10</f>
        <v>79.99999999992724</v>
      </c>
      <c r="J48" s="99">
        <f ca="1">ROUND(INDIRECT(ADDRESS(Данные!$A40,J$1,1,1,"Данные"),1),2)</f>
        <v>11667.870000000001</v>
      </c>
      <c r="K48" s="100">
        <f ca="1">ROUND(INDIRECT(ADDRESS(Данные!$A40,K$1,1,1,"Данные"),1),2)</f>
        <v>3336.3000000000002</v>
      </c>
      <c r="L48" s="104">
        <f ca="1">(J48-J47)*L$10</f>
        <v>639.99999999941792</v>
      </c>
      <c r="M48" s="107">
        <f ca="1">(K48-K47)*L$10</f>
        <v>120.00000000080036</v>
      </c>
      <c r="N48" s="95">
        <f ca="1">ROUND(INDIRECT(ADDRESS(Данные!$A40,N$1,1,1,"Данные"),1),2)</f>
        <v>23634.18</v>
      </c>
      <c r="O48" s="100">
        <f ca="1">ROUND(INDIRECT(ADDRESS(Данные!$A40,O$1,1,1,"Данные"),1),2)</f>
        <v>6150.4300000000003</v>
      </c>
      <c r="P48" s="104">
        <f ca="1">(N48-N47)*P$10</f>
        <v>27.999999999883585</v>
      </c>
      <c r="Q48" s="106">
        <f ca="1">(O48-O47)*P$10</f>
        <v>4.0000000000873115</v>
      </c>
      <c r="R48" s="99"/>
      <c r="S48" s="100"/>
      <c r="T48" s="101"/>
      <c r="U48" s="110"/>
      <c r="V48" s="163">
        <f t="shared" ca="1" si="7"/>
        <v>45644.6875</v>
      </c>
      <c r="W48" s="113">
        <f t="shared" ca="1" si="8"/>
        <v>1088.0000000007385</v>
      </c>
      <c r="X48" s="192">
        <f t="shared" ca="1" si="9"/>
        <v>204.00000000081491</v>
      </c>
    </row>
    <row r="49" s="1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1351.55</v>
      </c>
      <c r="C49" s="100">
        <f ca="1">ROUND(INDIRECT(ADDRESS(Данные!$A41,C$1,1,1,"Данные"),1),2)</f>
        <v>431.5</v>
      </c>
      <c r="D49" s="104">
        <f ca="1">(B49-B47)*D$10</f>
        <v>39.99999999996362</v>
      </c>
      <c r="E49" s="107">
        <f ca="1">(C49-C47)*D$10</f>
        <v>0</v>
      </c>
      <c r="F49" s="95">
        <f ca="1">ROUND(INDIRECT(ADDRESS(Данные!$A41,F$1,1,1,"Данные"),1),2)</f>
        <v>8812.6100000000006</v>
      </c>
      <c r="G49" s="100">
        <f ca="1">ROUND(INDIRECT(ADDRESS(Данные!$A41,G$1,1,1,"Данные"),1),2)</f>
        <v>2045.8099999999999</v>
      </c>
      <c r="H49" s="104">
        <f ca="1">(F49-F47)*H$10</f>
        <v>840.0000000037835</v>
      </c>
      <c r="I49" s="106">
        <f ca="1">(G49-G47)*H$10</f>
        <v>119.99999999989086</v>
      </c>
      <c r="J49" s="99">
        <f ca="1">ROUND(INDIRECT(ADDRESS(Данные!$A41,J$1,1,1,"Данные"),1),2)</f>
        <v>11668.030000000001</v>
      </c>
      <c r="K49" s="100">
        <f ca="1">ROUND(INDIRECT(ADDRESS(Данные!$A41,K$1,1,1,"Данные"),1),2)</f>
        <v>3336.3200000000002</v>
      </c>
      <c r="L49" s="104">
        <f ca="1">(J49-J47)*L$10</f>
        <v>1279.9999999988358</v>
      </c>
      <c r="M49" s="107">
        <f ca="1">(K49-K47)*L$10</f>
        <v>200.0000000007276</v>
      </c>
      <c r="N49" s="95">
        <f ca="1">ROUND(INDIRECT(ADDRESS(Данные!$A41,N$1,1,1,"Данные"),1),2)</f>
        <v>23634.310000000001</v>
      </c>
      <c r="O49" s="100">
        <f ca="1">ROUND(INDIRECT(ADDRESS(Данные!$A41,O$1,1,1,"Данные"),1),2)</f>
        <v>6150.4499999999998</v>
      </c>
      <c r="P49" s="104">
        <f ca="1">(N49-N47)*P$10</f>
        <v>54.000000000087311</v>
      </c>
      <c r="Q49" s="106">
        <f ca="1">(O49-O47)*P$10</f>
        <v>7.999999999992724</v>
      </c>
      <c r="R49" s="99"/>
      <c r="S49" s="100"/>
      <c r="T49" s="101"/>
      <c r="U49" s="110"/>
      <c r="V49" s="163">
        <f t="shared" ca="1" si="7"/>
        <v>45644.708333333336</v>
      </c>
      <c r="W49" s="113">
        <f t="shared" ca="1" si="8"/>
        <v>2214.0000000026703</v>
      </c>
      <c r="X49" s="192">
        <f t="shared" ca="1" si="9"/>
        <v>328.00000000061118</v>
      </c>
    </row>
    <row r="50" s="1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1351.55</v>
      </c>
      <c r="C50" s="100">
        <f ca="1">ROUND(INDIRECT(ADDRESS(Данные!$A42,C$1,1,1,"Данные"),1),2)</f>
        <v>431.5</v>
      </c>
      <c r="D50" s="101">
        <f ca="1">(B50-B49)*D$10</f>
        <v>0</v>
      </c>
      <c r="E50" s="110">
        <f ca="1">(C50-C49)*D$10</f>
        <v>0</v>
      </c>
      <c r="F50" s="95">
        <f ca="1">ROUND(INDIRECT(ADDRESS(Данные!$A42,F$1,1,1,"Данные"),1),2)</f>
        <v>8812.7199999999993</v>
      </c>
      <c r="G50" s="100">
        <f ca="1">ROUND(INDIRECT(ADDRESS(Данные!$A42,G$1,1,1,"Данные"),1),2)</f>
        <v>2045.8199999999999</v>
      </c>
      <c r="H50" s="104">
        <f ca="1">(F50-F49)*H$10</f>
        <v>439.99999999505235</v>
      </c>
      <c r="I50" s="106">
        <f ca="1">(G50-G49)*H$10</f>
        <v>39.99999999996362</v>
      </c>
      <c r="J50" s="99">
        <f ca="1">ROUND(INDIRECT(ADDRESS(Данные!$A42,J$1,1,1,"Данные"),1),2)</f>
        <v>11668.190000000001</v>
      </c>
      <c r="K50" s="100">
        <f ca="1">ROUND(INDIRECT(ADDRESS(Данные!$A42,K$1,1,1,"Данные"),1),2)</f>
        <v>3336.3499999999999</v>
      </c>
      <c r="L50" s="104">
        <f ca="1">(J50-J49)*L$10</f>
        <v>639.99999999941792</v>
      </c>
      <c r="M50" s="107">
        <f ca="1">(K50-K49)*L$10</f>
        <v>119.99999999898137</v>
      </c>
      <c r="N50" s="95">
        <f ca="1">ROUND(INDIRECT(ADDRESS(Данные!$A42,N$1,1,1,"Данные"),1),2)</f>
        <v>23634.450000000001</v>
      </c>
      <c r="O50" s="100">
        <f ca="1">ROUND(INDIRECT(ADDRESS(Данные!$A42,O$1,1,1,"Данные"),1),2)</f>
        <v>6150.46</v>
      </c>
      <c r="P50" s="104">
        <f ca="1">(N50-N49)*P$10</f>
        <v>27.999999999883585</v>
      </c>
      <c r="Q50" s="106">
        <f ca="1">(O50-O49)*P$10</f>
        <v>2.0000000000436557</v>
      </c>
      <c r="R50" s="99"/>
      <c r="S50" s="100"/>
      <c r="T50" s="101"/>
      <c r="U50" s="110"/>
      <c r="V50" s="163">
        <f t="shared" ca="1" si="7"/>
        <v>45644.729166666664</v>
      </c>
      <c r="W50" s="113">
        <f t="shared" ca="1" si="8"/>
        <v>1107.9999999943539</v>
      </c>
      <c r="X50" s="192">
        <f t="shared" ca="1" si="9"/>
        <v>161.99999999898864</v>
      </c>
    </row>
    <row r="51" s="1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1351.5599999999999</v>
      </c>
      <c r="C51" s="100">
        <f ca="1">ROUND(INDIRECT(ADDRESS(Данные!$A43,C$1,1,1,"Данные"),1),2)</f>
        <v>431.5</v>
      </c>
      <c r="D51" s="104">
        <f ca="1">(B51-B49)*D$10</f>
        <v>19.99999999998181</v>
      </c>
      <c r="E51" s="107">
        <f ca="1">(C51-C49)*D$10</f>
        <v>0</v>
      </c>
      <c r="F51" s="95">
        <f ca="1">ROUND(INDIRECT(ADDRESS(Данные!$A43,F$1,1,1,"Данные"),1),2)</f>
        <v>8812.8600000000006</v>
      </c>
      <c r="G51" s="100">
        <f ca="1">ROUND(INDIRECT(ADDRESS(Данные!$A43,G$1,1,1,"Данные"),1),2)</f>
        <v>2045.8400000000001</v>
      </c>
      <c r="H51" s="104">
        <f ca="1">(F51-F49)*H$10</f>
        <v>1000</v>
      </c>
      <c r="I51" s="106">
        <f ca="1">(G51-G49)*H$10</f>
        <v>120.00000000080036</v>
      </c>
      <c r="J51" s="99">
        <f ca="1">ROUND(INDIRECT(ADDRESS(Данные!$A43,J$1,1,1,"Данные"),1),2)</f>
        <v>11668.360000000001</v>
      </c>
      <c r="K51" s="100">
        <f ca="1">ROUND(INDIRECT(ADDRESS(Данные!$A43,K$1,1,1,"Данные"),1),2)</f>
        <v>3336.3800000000001</v>
      </c>
      <c r="L51" s="104">
        <f ca="1">(J51-J49)*L$10</f>
        <v>1319.999999999709</v>
      </c>
      <c r="M51" s="107">
        <f ca="1">(K51-K49)*L$10</f>
        <v>239.99999999978172</v>
      </c>
      <c r="N51" s="95">
        <f ca="1">ROUND(INDIRECT(ADDRESS(Данные!$A43,N$1,1,1,"Данные"),1),2)</f>
        <v>23634.580000000002</v>
      </c>
      <c r="O51" s="100">
        <f ca="1">ROUND(INDIRECT(ADDRESS(Данные!$A43,O$1,1,1,"Данные"),1),2)</f>
        <v>6150.4800000000005</v>
      </c>
      <c r="P51" s="104">
        <f ca="1">(N51-N49)*P$10</f>
        <v>54.000000000087311</v>
      </c>
      <c r="Q51" s="106">
        <f ca="1">(O51-O49)*P$10</f>
        <v>6.0000000001309672</v>
      </c>
      <c r="R51" s="99"/>
      <c r="S51" s="100"/>
      <c r="T51" s="101"/>
      <c r="U51" s="110"/>
      <c r="V51" s="163">
        <f t="shared" ca="1" si="7"/>
        <v>45644.75</v>
      </c>
      <c r="W51" s="113">
        <f t="shared" ca="1" si="8"/>
        <v>2393.9999999997781</v>
      </c>
      <c r="X51" s="192">
        <f t="shared" ca="1" si="9"/>
        <v>366.00000000071304</v>
      </c>
    </row>
    <row r="52" s="1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1351.5699999999999</v>
      </c>
      <c r="C52" s="100">
        <f ca="1">ROUND(INDIRECT(ADDRESS(Данные!$A44,C$1,1,1,"Данные"),1),2)</f>
        <v>431.5</v>
      </c>
      <c r="D52" s="101">
        <f ca="1">(B52-B51)*D$10</f>
        <v>19.99999999998181</v>
      </c>
      <c r="E52" s="110">
        <f ca="1">(C52-C51)*D$10</f>
        <v>0</v>
      </c>
      <c r="F52" s="95">
        <f ca="1">ROUND(INDIRECT(ADDRESS(Данные!$A44,F$1,1,1,"Данные"),1),2)</f>
        <v>8813</v>
      </c>
      <c r="G52" s="100">
        <f ca="1">ROUND(INDIRECT(ADDRESS(Данные!$A44,G$1,1,1,"Данные"),1),2)</f>
        <v>2045.8500000000001</v>
      </c>
      <c r="H52" s="104">
        <f ca="1">(F52-F51)*H$10</f>
        <v>559.99999999767169</v>
      </c>
      <c r="I52" s="106">
        <f ca="1">(G52-G51)*H$10</f>
        <v>39.99999999996362</v>
      </c>
      <c r="J52" s="99">
        <f ca="1">ROUND(INDIRECT(ADDRESS(Данные!$A44,J$1,1,1,"Данные"),1),2)</f>
        <v>11668.540000000001</v>
      </c>
      <c r="K52" s="100">
        <f ca="1">ROUND(INDIRECT(ADDRESS(Данные!$A44,K$1,1,1,"Данные"),1),2)</f>
        <v>3336.4000000000001</v>
      </c>
      <c r="L52" s="104">
        <f ca="1">(J52-J51)*L$10</f>
        <v>720.00000000116415</v>
      </c>
      <c r="M52" s="107">
        <f ca="1">(K52-K51)*L$10</f>
        <v>79.99999999992724</v>
      </c>
      <c r="N52" s="95">
        <f ca="1">ROUND(INDIRECT(ADDRESS(Данные!$A44,N$1,1,1,"Данные"),1),2)</f>
        <v>23634.709999999999</v>
      </c>
      <c r="O52" s="100">
        <f ca="1">ROUND(INDIRECT(ADDRESS(Данные!$A44,O$1,1,1,"Данные"),1),2)</f>
        <v>6150.4899999999998</v>
      </c>
      <c r="P52" s="104">
        <f ca="1">(N52-N51)*P$10</f>
        <v>25.999999999476131</v>
      </c>
      <c r="Q52" s="106">
        <f ca="1">(O52-O51)*P$10</f>
        <v>1.9999999998617568</v>
      </c>
      <c r="R52" s="99"/>
      <c r="S52" s="100"/>
      <c r="T52" s="101"/>
      <c r="U52" s="110"/>
      <c r="V52" s="163">
        <f t="shared" ca="1" si="7"/>
        <v>45644.770833333336</v>
      </c>
      <c r="W52" s="113">
        <f t="shared" ca="1" si="8"/>
        <v>1325.9999999982938</v>
      </c>
      <c r="X52" s="192">
        <f t="shared" ca="1" si="9"/>
        <v>121.99999999975262</v>
      </c>
    </row>
    <row r="53" s="1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1351.5699999999999</v>
      </c>
      <c r="C53" s="100">
        <f ca="1">ROUND(INDIRECT(ADDRESS(Данные!$A45,C$1,1,1,"Данные"),1),2)</f>
        <v>431.5</v>
      </c>
      <c r="D53" s="104">
        <f ca="1">(B53-B51)*D$10</f>
        <v>19.99999999998181</v>
      </c>
      <c r="E53" s="107">
        <f ca="1">(C53-C51)*D$10</f>
        <v>0</v>
      </c>
      <c r="F53" s="95">
        <f ca="1">ROUND(INDIRECT(ADDRESS(Данные!$A45,F$1,1,1,"Данные"),1),2)</f>
        <v>8813.1499999999996</v>
      </c>
      <c r="G53" s="100">
        <f ca="1">ROUND(INDIRECT(ADDRESS(Данные!$A45,G$1,1,1,"Данные"),1),2)</f>
        <v>2045.8700000000001</v>
      </c>
      <c r="H53" s="104">
        <f ca="1">(F53-F51)*H$10</f>
        <v>1159.9999999962165</v>
      </c>
      <c r="I53" s="106">
        <f ca="1">(G53-G51)*H$10</f>
        <v>119.99999999989086</v>
      </c>
      <c r="J53" s="99">
        <f ca="1">ROUND(INDIRECT(ADDRESS(Данные!$A45,J$1,1,1,"Данные"),1),2)</f>
        <v>11668.73</v>
      </c>
      <c r="K53" s="100">
        <f ca="1">ROUND(INDIRECT(ADDRESS(Данные!$A45,K$1,1,1,"Данные"),1),2)</f>
        <v>3336.4300000000003</v>
      </c>
      <c r="L53" s="104">
        <f ca="1">(J53-J51)*L$10</f>
        <v>1479.9999999959255</v>
      </c>
      <c r="M53" s="107">
        <f ca="1">(K53-K51)*L$10</f>
        <v>200.0000000007276</v>
      </c>
      <c r="N53" s="95">
        <f ca="1">ROUND(INDIRECT(ADDRESS(Данные!$A45,N$1,1,1,"Данные"),1),2)</f>
        <v>23634.850000000002</v>
      </c>
      <c r="O53" s="100">
        <f ca="1">ROUND(INDIRECT(ADDRESS(Данные!$A45,O$1,1,1,"Данные"),1),2)</f>
        <v>6150.5100000000002</v>
      </c>
      <c r="P53" s="104">
        <f ca="1">(N53-N51)*P$10</f>
        <v>54.000000000087311</v>
      </c>
      <c r="Q53" s="106">
        <f ca="1">(O53-O51)*P$10</f>
        <v>5.9999999999490683</v>
      </c>
      <c r="R53" s="99"/>
      <c r="S53" s="100"/>
      <c r="T53" s="101"/>
      <c r="U53" s="110"/>
      <c r="V53" s="163">
        <f t="shared" ca="1" si="7"/>
        <v>45644.791666666664</v>
      </c>
      <c r="W53" s="113">
        <f t="shared" ca="1" si="8"/>
        <v>2713.9999999922111</v>
      </c>
      <c r="X53" s="192">
        <f t="shared" ca="1" si="9"/>
        <v>326.00000000056752</v>
      </c>
    </row>
    <row r="54" s="1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1351.5799999999999</v>
      </c>
      <c r="C54" s="100">
        <f ca="1">ROUND(INDIRECT(ADDRESS(Данные!$A46,C$1,1,1,"Данные"),1),2)</f>
        <v>431.5</v>
      </c>
      <c r="D54" s="101">
        <f ca="1">(B54-B53)*D$10</f>
        <v>19.99999999998181</v>
      </c>
      <c r="E54" s="110">
        <f ca="1">(C54-C53)*D$10</f>
        <v>0</v>
      </c>
      <c r="F54" s="95">
        <f ca="1">ROUND(INDIRECT(ADDRESS(Данные!$A46,F$1,1,1,"Данные"),1),2)</f>
        <v>8813.2900000000009</v>
      </c>
      <c r="G54" s="100">
        <f ca="1">ROUND(INDIRECT(ADDRESS(Данные!$A46,G$1,1,1,"Данные"),1),2)</f>
        <v>2045.8900000000001</v>
      </c>
      <c r="H54" s="104">
        <f ca="1">(F54-F53)*H$10</f>
        <v>560.00000000494765</v>
      </c>
      <c r="I54" s="106">
        <f ca="1">(G54-G53)*H$10</f>
        <v>79.99999999992724</v>
      </c>
      <c r="J54" s="99">
        <f ca="1">ROUND(INDIRECT(ADDRESS(Данные!$A46,J$1,1,1,"Данные"),1),2)</f>
        <v>11668.91</v>
      </c>
      <c r="K54" s="100">
        <f ca="1">ROUND(INDIRECT(ADDRESS(Данные!$A46,K$1,1,1,"Данные"),1),2)</f>
        <v>3336.46</v>
      </c>
      <c r="L54" s="104">
        <f ca="1">(J54-J53)*L$10</f>
        <v>720.00000000116415</v>
      </c>
      <c r="M54" s="107">
        <f ca="1">(K54-K53)*L$10</f>
        <v>119.99999999898137</v>
      </c>
      <c r="N54" s="95">
        <f ca="1">ROUND(INDIRECT(ADDRESS(Данные!$A46,N$1,1,1,"Данные"),1),2)</f>
        <v>23634.990000000002</v>
      </c>
      <c r="O54" s="100">
        <f ca="1">ROUND(INDIRECT(ADDRESS(Данные!$A46,O$1,1,1,"Данные"),1),2)</f>
        <v>6150.5200000000004</v>
      </c>
      <c r="P54" s="104">
        <f ca="1">(N54-N53)*P$10</f>
        <v>27.999999999883585</v>
      </c>
      <c r="Q54" s="106">
        <f ca="1">(O54-O53)*P$10</f>
        <v>2.0000000000436557</v>
      </c>
      <c r="R54" s="99"/>
      <c r="S54" s="100"/>
      <c r="T54" s="101"/>
      <c r="U54" s="110"/>
      <c r="V54" s="163">
        <f t="shared" ca="1" si="7"/>
        <v>45644.8125</v>
      </c>
      <c r="W54" s="113">
        <f t="shared" ca="1" si="8"/>
        <v>1328.0000000059772</v>
      </c>
      <c r="X54" s="192">
        <f t="shared" ca="1" si="9"/>
        <v>201.99999999895226</v>
      </c>
    </row>
    <row r="55" s="1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1351.5899999999999</v>
      </c>
      <c r="C55" s="100">
        <f ca="1">ROUND(INDIRECT(ADDRESS(Данные!$A47,C$1,1,1,"Данные"),1),2)</f>
        <v>431.50999999999999</v>
      </c>
      <c r="D55" s="104">
        <f ca="1">(B55-B53)*D$10</f>
        <v>39.99999999996362</v>
      </c>
      <c r="E55" s="107">
        <f ca="1">(C55-C53)*D$10</f>
        <v>19.99999999998181</v>
      </c>
      <c r="F55" s="95">
        <f ca="1">ROUND(INDIRECT(ADDRESS(Данные!$A47,F$1,1,1,"Данные"),1),2)</f>
        <v>8813.4400000000005</v>
      </c>
      <c r="G55" s="100">
        <f ca="1">ROUND(INDIRECT(ADDRESS(Данные!$A47,G$1,1,1,"Данные"),1),2)</f>
        <v>2045.9000000000001</v>
      </c>
      <c r="H55" s="104">
        <f ca="1">(F55-F53)*H$10</f>
        <v>1160.0000000034925</v>
      </c>
      <c r="I55" s="106">
        <f ca="1">(G55-G53)*H$10</f>
        <v>119.99999999989086</v>
      </c>
      <c r="J55" s="99">
        <f ca="1">ROUND(INDIRECT(ADDRESS(Данные!$A47,J$1,1,1,"Данные"),1),2)</f>
        <v>11669.1</v>
      </c>
      <c r="K55" s="100">
        <f ca="1">ROUND(INDIRECT(ADDRESS(Данные!$A47,K$1,1,1,"Данные"),1),2)</f>
        <v>3336.48</v>
      </c>
      <c r="L55" s="104">
        <f ca="1">(J55-J53)*L$10</f>
        <v>1480.0000000032014</v>
      </c>
      <c r="M55" s="107">
        <f ca="1">(K55-K53)*L$10</f>
        <v>199.99999999890861</v>
      </c>
      <c r="N55" s="95">
        <f ca="1">ROUND(INDIRECT(ADDRESS(Данные!$A47,N$1,1,1,"Данные"),1),2)</f>
        <v>23635.130000000001</v>
      </c>
      <c r="O55" s="100">
        <f ca="1">ROUND(INDIRECT(ADDRESS(Данные!$A47,O$1,1,1,"Данные"),1),2)</f>
        <v>6150.54</v>
      </c>
      <c r="P55" s="104">
        <f ca="1">(N55-N53)*P$10</f>
        <v>55.999999999767169</v>
      </c>
      <c r="Q55" s="106">
        <f ca="1">(O55-O53)*P$10</f>
        <v>5.9999999999490683</v>
      </c>
      <c r="R55" s="99"/>
      <c r="S55" s="100"/>
      <c r="T55" s="101"/>
      <c r="U55" s="110"/>
      <c r="V55" s="163">
        <f t="shared" ca="1" si="7"/>
        <v>45644.833333333336</v>
      </c>
      <c r="W55" s="113">
        <f t="shared" ca="1" si="8"/>
        <v>2736.0000000064247</v>
      </c>
      <c r="X55" s="192">
        <f t="shared" ca="1" si="9"/>
        <v>345.99999999873035</v>
      </c>
    </row>
    <row r="56" s="1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1351.5899999999999</v>
      </c>
      <c r="C56" s="100">
        <f ca="1">ROUND(INDIRECT(ADDRESS(Данные!$A48,C$1,1,1,"Данные"),1),2)</f>
        <v>431.50999999999999</v>
      </c>
      <c r="D56" s="101">
        <f ca="1">(B56-B55)*D$10</f>
        <v>0</v>
      </c>
      <c r="E56" s="110">
        <f ca="1">(C56-C55)*D$10</f>
        <v>0</v>
      </c>
      <c r="F56" s="95">
        <f ca="1">ROUND(INDIRECT(ADDRESS(Данные!$A48,F$1,1,1,"Данные"),1),2)</f>
        <v>8813.5799999999999</v>
      </c>
      <c r="G56" s="100">
        <f ca="1">ROUND(INDIRECT(ADDRESS(Данные!$A48,G$1,1,1,"Данные"),1),2)</f>
        <v>2045.9200000000001</v>
      </c>
      <c r="H56" s="104">
        <f ca="1">(F56-F55)*H$10</f>
        <v>559.99999999767169</v>
      </c>
      <c r="I56" s="106">
        <f ca="1">(G56-G55)*H$10</f>
        <v>79.99999999992724</v>
      </c>
      <c r="J56" s="99">
        <f ca="1">ROUND(INDIRECT(ADDRESS(Данные!$A48,J$1,1,1,"Данные"),1),2)</f>
        <v>11669.280000000001</v>
      </c>
      <c r="K56" s="100">
        <f ca="1">ROUND(INDIRECT(ADDRESS(Данные!$A48,K$1,1,1,"Данные"),1),2)</f>
        <v>3336.5100000000002</v>
      </c>
      <c r="L56" s="104">
        <f ca="1">(J56-J55)*L$10</f>
        <v>720.00000000116415</v>
      </c>
      <c r="M56" s="107">
        <f ca="1">(K56-K55)*L$10</f>
        <v>120.00000000080036</v>
      </c>
      <c r="N56" s="95">
        <f ca="1">ROUND(INDIRECT(ADDRESS(Данные!$A48,N$1,1,1,"Данные"),1),2)</f>
        <v>23635.27</v>
      </c>
      <c r="O56" s="100">
        <f ca="1">ROUND(INDIRECT(ADDRESS(Данные!$A48,O$1,1,1,"Данные"),1),2)</f>
        <v>6150.5600000000004</v>
      </c>
      <c r="P56" s="104">
        <f ca="1">(N56-N55)*P$10</f>
        <v>27.999999999883585</v>
      </c>
      <c r="Q56" s="106">
        <f ca="1">(O56-O55)*P$10</f>
        <v>4.0000000000873115</v>
      </c>
      <c r="R56" s="99"/>
      <c r="S56" s="100"/>
      <c r="T56" s="101"/>
      <c r="U56" s="110"/>
      <c r="V56" s="163">
        <f t="shared" ca="1" si="7"/>
        <v>45644.854166666664</v>
      </c>
      <c r="W56" s="113">
        <f t="shared" ca="1" si="8"/>
        <v>1307.9999999987194</v>
      </c>
      <c r="X56" s="192">
        <f t="shared" ca="1" si="9"/>
        <v>204.00000000081491</v>
      </c>
    </row>
    <row r="57" s="1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1351.6000000000001</v>
      </c>
      <c r="C57" s="100">
        <f ca="1">ROUND(INDIRECT(ADDRESS(Данные!$A49,C$1,1,1,"Данные"),1),2)</f>
        <v>431.50999999999999</v>
      </c>
      <c r="D57" s="104">
        <f ca="1">(B57-B55)*D$10</f>
        <v>20.000000000436557</v>
      </c>
      <c r="E57" s="107">
        <f ca="1">(C57-C55)*D$10</f>
        <v>0</v>
      </c>
      <c r="F57" s="95">
        <f ca="1">ROUND(INDIRECT(ADDRESS(Данные!$A49,F$1,1,1,"Данные"),1),2)</f>
        <v>8813.7199999999993</v>
      </c>
      <c r="G57" s="100">
        <f ca="1">ROUND(INDIRECT(ADDRESS(Данные!$A49,G$1,1,1,"Данные"),1),2)</f>
        <v>2045.9300000000001</v>
      </c>
      <c r="H57" s="104">
        <f ca="1">(F57-F55)*H$10</f>
        <v>1119.9999999953434</v>
      </c>
      <c r="I57" s="106">
        <f ca="1">(G57-G55)*H$10</f>
        <v>119.99999999989086</v>
      </c>
      <c r="J57" s="99">
        <f ca="1">ROUND(INDIRECT(ADDRESS(Данные!$A49,J$1,1,1,"Данные"),1),2)</f>
        <v>11669.450000000001</v>
      </c>
      <c r="K57" s="100">
        <f ca="1">ROUND(INDIRECT(ADDRESS(Данные!$A49,K$1,1,1,"Данные"),1),2)</f>
        <v>3336.5300000000002</v>
      </c>
      <c r="L57" s="104">
        <f ca="1">(J57-J55)*L$10</f>
        <v>1400.0000000014552</v>
      </c>
      <c r="M57" s="107">
        <f ca="1">(K57-K55)*L$10</f>
        <v>200.0000000007276</v>
      </c>
      <c r="N57" s="95">
        <f ca="1">ROUND(INDIRECT(ADDRESS(Данные!$A49,N$1,1,1,"Данные"),1),2)</f>
        <v>23635.41</v>
      </c>
      <c r="O57" s="100">
        <f ca="1">ROUND(INDIRECT(ADDRESS(Данные!$A49,O$1,1,1,"Данные"),1),2)</f>
        <v>6150.5699999999997</v>
      </c>
      <c r="P57" s="104">
        <f ca="1">(N57-N55)*P$10</f>
        <v>55.999999999767169</v>
      </c>
      <c r="Q57" s="106">
        <f ca="1">(O57-O55)*P$10</f>
        <v>5.9999999999490683</v>
      </c>
      <c r="R57" s="99"/>
      <c r="S57" s="100"/>
      <c r="T57" s="101"/>
      <c r="U57" s="110"/>
      <c r="V57" s="163">
        <f t="shared" ca="1" si="7"/>
        <v>45644.875</v>
      </c>
      <c r="W57" s="113">
        <f t="shared" ca="1" si="8"/>
        <v>2595.9999999970023</v>
      </c>
      <c r="X57" s="192">
        <f t="shared" ca="1" si="9"/>
        <v>326.00000000056752</v>
      </c>
    </row>
    <row r="58" s="1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1351.6100000000001</v>
      </c>
      <c r="C58" s="100">
        <f ca="1">ROUND(INDIRECT(ADDRESS(Данные!$A50,C$1,1,1,"Данные"),1),2)</f>
        <v>431.50999999999999</v>
      </c>
      <c r="D58" s="101">
        <f ca="1">(B58-B57)*D$10</f>
        <v>19.99999999998181</v>
      </c>
      <c r="E58" s="110">
        <f ca="1">(C58-C57)*D$10</f>
        <v>0</v>
      </c>
      <c r="F58" s="95">
        <f ca="1">ROUND(INDIRECT(ADDRESS(Данные!$A50,F$1,1,1,"Данные"),1),2)</f>
        <v>8813.8700000000008</v>
      </c>
      <c r="G58" s="100">
        <f ca="1">ROUND(INDIRECT(ADDRESS(Данные!$A50,G$1,1,1,"Данные"),1),2)</f>
        <v>2045.95</v>
      </c>
      <c r="H58" s="104">
        <f ca="1">(F58-F57)*H$10</f>
        <v>600.00000000582077</v>
      </c>
      <c r="I58" s="106">
        <f ca="1">(G58-G57)*H$10</f>
        <v>79.99999999992724</v>
      </c>
      <c r="J58" s="99">
        <f ca="1">ROUND(INDIRECT(ADDRESS(Данные!$A50,J$1,1,1,"Данные"),1),2)</f>
        <v>11669.630000000001</v>
      </c>
      <c r="K58" s="100">
        <f ca="1">ROUND(INDIRECT(ADDRESS(Данные!$A50,K$1,1,1,"Данные"),1),2)</f>
        <v>3336.5599999999999</v>
      </c>
      <c r="L58" s="104">
        <f ca="1">(J58-J57)*L$10</f>
        <v>720.00000000116415</v>
      </c>
      <c r="M58" s="107">
        <f ca="1">(K58-K57)*L$10</f>
        <v>119.99999999898137</v>
      </c>
      <c r="N58" s="95">
        <f ca="1">ROUND(INDIRECT(ADDRESS(Данные!$A50,N$1,1,1,"Данные"),1),2)</f>
        <v>23635.540000000001</v>
      </c>
      <c r="O58" s="100">
        <f ca="1">ROUND(INDIRECT(ADDRESS(Данные!$A50,O$1,1,1,"Данные"),1),2)</f>
        <v>6150.5900000000001</v>
      </c>
      <c r="P58" s="104">
        <f ca="1">(N58-N57)*P$10</f>
        <v>26.000000000203727</v>
      </c>
      <c r="Q58" s="106">
        <f ca="1">(O58-O57)*P$10</f>
        <v>4.0000000000873115</v>
      </c>
      <c r="R58" s="99"/>
      <c r="S58" s="100"/>
      <c r="T58" s="101"/>
      <c r="U58" s="110"/>
      <c r="V58" s="163">
        <f t="shared" ca="1" si="7"/>
        <v>45644.895833333336</v>
      </c>
      <c r="W58" s="113">
        <f t="shared" ca="1" si="8"/>
        <v>1366.0000000071705</v>
      </c>
      <c r="X58" s="192">
        <f t="shared" ca="1" si="9"/>
        <v>203.99999999899592</v>
      </c>
    </row>
    <row r="59" s="1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1351.6100000000001</v>
      </c>
      <c r="C59" s="100">
        <f ca="1">ROUND(INDIRECT(ADDRESS(Данные!$A51,C$1,1,1,"Данные"),1),2)</f>
        <v>431.50999999999999</v>
      </c>
      <c r="D59" s="104">
        <f ca="1">(B59-B57)*D$10</f>
        <v>19.99999999998181</v>
      </c>
      <c r="E59" s="107">
        <f ca="1">(C59-C57)*D$10</f>
        <v>0</v>
      </c>
      <c r="F59" s="95">
        <f ca="1">ROUND(INDIRECT(ADDRESS(Данные!$A51,F$1,1,1,"Данные"),1),2)</f>
        <v>8814.0100000000002</v>
      </c>
      <c r="G59" s="100">
        <f ca="1">ROUND(INDIRECT(ADDRESS(Данные!$A51,G$1,1,1,"Данные"),1),2)</f>
        <v>2045.96</v>
      </c>
      <c r="H59" s="104">
        <f ca="1">(F59-F57)*H$10</f>
        <v>1160.0000000034925</v>
      </c>
      <c r="I59" s="106">
        <f ca="1">(G59-G57)*H$10</f>
        <v>119.99999999989086</v>
      </c>
      <c r="J59" s="99">
        <f ca="1">ROUND(INDIRECT(ADDRESS(Данные!$A51,J$1,1,1,"Данные"),1),2)</f>
        <v>11669.809999999999</v>
      </c>
      <c r="K59" s="100">
        <f ca="1">ROUND(INDIRECT(ADDRESS(Данные!$A51,K$1,1,1,"Данные"),1),2)</f>
        <v>3336.5799999999999</v>
      </c>
      <c r="L59" s="104">
        <f ca="1">(J59-J57)*L$10</f>
        <v>1439.9999999950523</v>
      </c>
      <c r="M59" s="107">
        <f ca="1">(K59-K57)*L$10</f>
        <v>199.99999999890861</v>
      </c>
      <c r="N59" s="95">
        <f ca="1">ROUND(INDIRECT(ADDRESS(Данные!$A51,N$1,1,1,"Данные"),1),2)</f>
        <v>23635.66</v>
      </c>
      <c r="O59" s="100">
        <f ca="1">ROUND(INDIRECT(ADDRESS(Данные!$A51,O$1,1,1,"Данные"),1),2)</f>
        <v>6150.6000000000004</v>
      </c>
      <c r="P59" s="104">
        <f ca="1">(N59-N57)*P$10</f>
        <v>50</v>
      </c>
      <c r="Q59" s="106">
        <f ca="1">(O59-O57)*P$10</f>
        <v>6.0000000001309672</v>
      </c>
      <c r="R59" s="99"/>
      <c r="S59" s="100"/>
      <c r="T59" s="101"/>
      <c r="U59" s="110"/>
      <c r="V59" s="163">
        <f t="shared" ca="1" si="7"/>
        <v>45644.916666666664</v>
      </c>
      <c r="W59" s="113">
        <f t="shared" ca="1" si="8"/>
        <v>2669.9999999985266</v>
      </c>
      <c r="X59" s="192">
        <f t="shared" ca="1" si="9"/>
        <v>325.99999999893043</v>
      </c>
    </row>
    <row r="60" s="1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1351.6200000000001</v>
      </c>
      <c r="C60" s="100">
        <f ca="1">ROUND(INDIRECT(ADDRESS(Данные!$A52,C$1,1,1,"Данные"),1),2)</f>
        <v>431.50999999999999</v>
      </c>
      <c r="D60" s="101">
        <f ca="1">(B60-B59)*D$10</f>
        <v>19.99999999998181</v>
      </c>
      <c r="E60" s="110">
        <f ca="1">(C60-C59)*D$10</f>
        <v>0</v>
      </c>
      <c r="F60" s="95">
        <f ca="1">ROUND(INDIRECT(ADDRESS(Данные!$A52,F$1,1,1,"Данные"),1),2)</f>
        <v>8814.1599999999999</v>
      </c>
      <c r="G60" s="100">
        <f ca="1">ROUND(INDIRECT(ADDRESS(Данные!$A52,G$1,1,1,"Данные"),1),2)</f>
        <v>2045.98</v>
      </c>
      <c r="H60" s="104">
        <f ca="1">(F60-F59)*H$10</f>
        <v>599.99999999854481</v>
      </c>
      <c r="I60" s="106">
        <f ca="1">(G60-G59)*H$10</f>
        <v>79.99999999992724</v>
      </c>
      <c r="J60" s="99">
        <f ca="1">ROUND(INDIRECT(ADDRESS(Данные!$A52,J$1,1,1,"Данные"),1),2)</f>
        <v>11669.98</v>
      </c>
      <c r="K60" s="100">
        <f ca="1">ROUND(INDIRECT(ADDRESS(Данные!$A52,K$1,1,1,"Данные"),1),2)</f>
        <v>3336.6100000000001</v>
      </c>
      <c r="L60" s="104">
        <f ca="1">(J60-J59)*L$10</f>
        <v>680.00000000029104</v>
      </c>
      <c r="M60" s="107">
        <f ca="1">(K60-K59)*L$10</f>
        <v>120.00000000080036</v>
      </c>
      <c r="N60" s="95">
        <f ca="1">ROUND(INDIRECT(ADDRESS(Данные!$A52,N$1,1,1,"Данные"),1),2)</f>
        <v>23635.799999999999</v>
      </c>
      <c r="O60" s="100">
        <f ca="1">ROUND(INDIRECT(ADDRESS(Данные!$A52,O$1,1,1,"Данные"),1),2)</f>
        <v>6150.6199999999999</v>
      </c>
      <c r="P60" s="104">
        <f ca="1">(N60-N59)*P$10</f>
        <v>27.999999999883585</v>
      </c>
      <c r="Q60" s="106">
        <f ca="1">(O60-O59)*P$10</f>
        <v>3.9999999999054126</v>
      </c>
      <c r="R60" s="99"/>
      <c r="S60" s="100"/>
      <c r="T60" s="101"/>
      <c r="U60" s="110"/>
      <c r="V60" s="163">
        <f t="shared" ca="1" si="7"/>
        <v>45644.9375</v>
      </c>
      <c r="W60" s="113">
        <f t="shared" ca="1" si="8"/>
        <v>1327.9999999987012</v>
      </c>
      <c r="X60" s="192">
        <f t="shared" ca="1" si="9"/>
        <v>204.00000000063301</v>
      </c>
    </row>
    <row r="61" s="1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1351.6300000000001</v>
      </c>
      <c r="C61" s="100">
        <f ca="1">ROUND(INDIRECT(ADDRESS(Данные!$A53,C$1,1,1,"Данные"),1),2)</f>
        <v>431.50999999999999</v>
      </c>
      <c r="D61" s="104">
        <f ca="1">(B61-B59)*D$10</f>
        <v>39.99999999996362</v>
      </c>
      <c r="E61" s="107">
        <f ca="1">(C61-C59)*D$10</f>
        <v>0</v>
      </c>
      <c r="F61" s="95">
        <f ca="1">ROUND(INDIRECT(ADDRESS(Данные!$A53,F$1,1,1,"Данные"),1),2)</f>
        <v>8814.3099999999995</v>
      </c>
      <c r="G61" s="100">
        <f ca="1">ROUND(INDIRECT(ADDRESS(Данные!$A53,G$1,1,1,"Данные"),1),2)</f>
        <v>2045.99</v>
      </c>
      <c r="H61" s="104">
        <f ca="1">(F61-F59)*H$10</f>
        <v>1199.9999999970896</v>
      </c>
      <c r="I61" s="106">
        <f ca="1">(G61-G59)*H$10</f>
        <v>119.99999999989086</v>
      </c>
      <c r="J61" s="99">
        <f ca="1">ROUND(INDIRECT(ADDRESS(Данные!$A53,J$1,1,1,"Данные"),1),2)</f>
        <v>11670.16</v>
      </c>
      <c r="K61" s="100">
        <f ca="1">ROUND(INDIRECT(ADDRESS(Данные!$A53,K$1,1,1,"Данные"),1),2)</f>
        <v>3336.6399999999999</v>
      </c>
      <c r="L61" s="104">
        <f ca="1">(J61-J59)*L$10</f>
        <v>1400.0000000014552</v>
      </c>
      <c r="M61" s="107">
        <f ca="1">(K61-K59)*L$10</f>
        <v>239.99999999978172</v>
      </c>
      <c r="N61" s="95">
        <f ca="1">ROUND(INDIRECT(ADDRESS(Данные!$A53,N$1,1,1,"Данные"),1),2)</f>
        <v>23635.939999999999</v>
      </c>
      <c r="O61" s="100">
        <f ca="1">ROUND(INDIRECT(ADDRESS(Данные!$A53,O$1,1,1,"Данные"),1),2)</f>
        <v>6150.6400000000003</v>
      </c>
      <c r="P61" s="104">
        <f ca="1">(N61-N59)*P$10</f>
        <v>55.999999999767169</v>
      </c>
      <c r="Q61" s="106">
        <f ca="1">(O61-O59)*P$10</f>
        <v>7.999999999992724</v>
      </c>
      <c r="R61" s="99"/>
      <c r="S61" s="100"/>
      <c r="T61" s="101"/>
      <c r="U61" s="110"/>
      <c r="V61" s="163">
        <f t="shared" ca="1" si="7"/>
        <v>45644.958333333336</v>
      </c>
      <c r="W61" s="113">
        <f t="shared" ca="1" si="8"/>
        <v>2695.9999999982756</v>
      </c>
      <c r="X61" s="192">
        <f t="shared" ca="1" si="9"/>
        <v>367.99999999966531</v>
      </c>
    </row>
    <row r="62" s="1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1351.6300000000001</v>
      </c>
      <c r="C62" s="100">
        <f ca="1">ROUND(INDIRECT(ADDRESS(Данные!$A54,C$1,1,1,"Данные"),1),2)</f>
        <v>431.50999999999999</v>
      </c>
      <c r="D62" s="101">
        <f ca="1">(B62-B61)*D$10</f>
        <v>0</v>
      </c>
      <c r="E62" s="110">
        <f ca="1">(C62-C61)*D$10</f>
        <v>0</v>
      </c>
      <c r="F62" s="95">
        <f ca="1">ROUND(INDIRECT(ADDRESS(Данные!$A54,F$1,1,1,"Данные"),1),2)</f>
        <v>8814.4500000000007</v>
      </c>
      <c r="G62" s="100">
        <f ca="1">ROUND(INDIRECT(ADDRESS(Данные!$A54,G$1,1,1,"Данные"),1),2)</f>
        <v>2046.01</v>
      </c>
      <c r="H62" s="104">
        <f ca="1">(F62-F61)*H$10</f>
        <v>560.00000000494765</v>
      </c>
      <c r="I62" s="106">
        <f ca="1">(G62-G61)*H$10</f>
        <v>79.99999999992724</v>
      </c>
      <c r="J62" s="99">
        <f ca="1">ROUND(INDIRECT(ADDRESS(Данные!$A54,J$1,1,1,"Данные"),1),2)</f>
        <v>11670.35</v>
      </c>
      <c r="K62" s="100">
        <f ca="1">ROUND(INDIRECT(ADDRESS(Данные!$A54,K$1,1,1,"Данные"),1),2)</f>
        <v>3336.6599999999999</v>
      </c>
      <c r="L62" s="104">
        <f ca="1">(J62-J61)*L$10</f>
        <v>760.00000000203727</v>
      </c>
      <c r="M62" s="107">
        <f ca="1">(K62-K61)*L$10</f>
        <v>79.99999999992724</v>
      </c>
      <c r="N62" s="95">
        <f ca="1">ROUND(INDIRECT(ADDRESS(Данные!$A54,N$1,1,1,"Данные"),1),2)</f>
        <v>23636.09</v>
      </c>
      <c r="O62" s="100">
        <f ca="1">ROUND(INDIRECT(ADDRESS(Данные!$A54,O$1,1,1,"Данные"),1),2)</f>
        <v>6150.6599999999999</v>
      </c>
      <c r="P62" s="104">
        <f ca="1">(N62-N61)*P$10</f>
        <v>30.000000000291038</v>
      </c>
      <c r="Q62" s="106">
        <f ca="1">(O62-O61)*P$10</f>
        <v>3.9999999999054126</v>
      </c>
      <c r="R62" s="99"/>
      <c r="S62" s="100"/>
      <c r="T62" s="101"/>
      <c r="U62" s="110"/>
      <c r="V62" s="163">
        <f t="shared" ca="1" si="7"/>
        <v>45644.979166666664</v>
      </c>
      <c r="W62" s="113">
        <f t="shared" ca="1" si="8"/>
        <v>1350.000000007276</v>
      </c>
      <c r="X62" s="192">
        <f t="shared" ca="1" si="9"/>
        <v>163.99999999975989</v>
      </c>
    </row>
    <row r="63" s="1" customFormat="1" ht="13.5">
      <c r="A63" s="168">
        <f ca="1">INDIRECT(ADDRESS(Данные!$A55,4,1,1,"Данные"),1)</f>
        <v>45645</v>
      </c>
      <c r="B63" s="117">
        <f ca="1">ROUND(INDIRECT(ADDRESS(Данные!$A55,B$1,1,1,"Данные"),1),2)</f>
        <v>1351.6400000000001</v>
      </c>
      <c r="C63" s="117">
        <f ca="1">ROUND(INDIRECT(ADDRESS(Данные!$A55,C$1,1,1,"Данные"),1),2)</f>
        <v>431.50999999999999</v>
      </c>
      <c r="D63" s="124">
        <f ca="1">(B63-B61)*D$10</f>
        <v>19.99999999998181</v>
      </c>
      <c r="E63" s="123">
        <f ca="1">(C63-C61)*D$10</f>
        <v>0</v>
      </c>
      <c r="F63" s="128">
        <f ca="1">ROUND(INDIRECT(ADDRESS(Данные!$A55,F$1,1,1,"Данные"),1),2)</f>
        <v>8814.6000000000004</v>
      </c>
      <c r="G63" s="117">
        <f ca="1">ROUND(INDIRECT(ADDRESS(Данные!$A55,G$1,1,1,"Данные"),1),2)</f>
        <v>2046.03</v>
      </c>
      <c r="H63" s="124">
        <f ca="1">(F63-F61)*H$10</f>
        <v>1160.0000000034925</v>
      </c>
      <c r="I63" s="119">
        <f ca="1">(G63-G61)*H$10</f>
        <v>159.99999999985448</v>
      </c>
      <c r="J63" s="126">
        <f ca="1">ROUND(INDIRECT(ADDRESS(Данные!$A55,J$1,1,1,"Данные"),1),2)</f>
        <v>11670.530000000001</v>
      </c>
      <c r="K63" s="117">
        <f ca="1">ROUND(INDIRECT(ADDRESS(Данные!$A55,K$1,1,1,"Данные"),1),2)</f>
        <v>3336.6900000000001</v>
      </c>
      <c r="L63" s="124">
        <f ca="1">(J63-J61)*L$10</f>
        <v>1480.0000000032014</v>
      </c>
      <c r="M63" s="123">
        <f ca="1">(K63-K61)*L$10</f>
        <v>200.0000000007276</v>
      </c>
      <c r="N63" s="128">
        <f ca="1">ROUND(INDIRECT(ADDRESS(Данные!$A55,N$1,1,1,"Данные"),1),2)</f>
        <v>23636.260000000002</v>
      </c>
      <c r="O63" s="117">
        <f ca="1">ROUND(INDIRECT(ADDRESS(Данные!$A55,O$1,1,1,"Данные"),1),2)</f>
        <v>6150.6800000000003</v>
      </c>
      <c r="P63" s="124">
        <f ca="1">(N63-N61)*P$10</f>
        <v>64.000000000669388</v>
      </c>
      <c r="Q63" s="119">
        <f ca="1">(O63-O61)*P$10</f>
        <v>7.999999999992724</v>
      </c>
      <c r="R63" s="126"/>
      <c r="S63" s="117"/>
      <c r="T63" s="118"/>
      <c r="U63" s="131"/>
      <c r="V63" s="169">
        <f t="shared" ca="1" si="7"/>
        <v>45645</v>
      </c>
      <c r="W63" s="170">
        <f t="shared" ca="1" si="8"/>
        <v>2724.0000000073451</v>
      </c>
      <c r="X63" s="171">
        <f t="shared" ca="1" si="9"/>
        <v>368.0000000005748</v>
      </c>
    </row>
    <row r="64" s="1" customFormat="1">
      <c r="F64" s="1" t="s">
        <v>15</v>
      </c>
    </row>
    <row r="65" s="1" customFormat="1">
      <c r="A65" s="1" t="s">
        <v>15</v>
      </c>
      <c r="C65" s="3" t="s">
        <v>51</v>
      </c>
      <c r="D65" s="136">
        <f ca="1">D$17+D$19+D$21+D$23+D$25+D$27+D$29+D$31+D$33+D$35+D$37+D$39+D$41+D$43+D$45+D$47+D$49+D$51+D$53+D$55+D$57+D$59+D$61+D$63</f>
        <v>680.00000000029104</v>
      </c>
      <c r="E65" s="136">
        <f ca="1">E$17+E$19+E$21+E$23+E$25+E$27+E$29+E$31+E$33+E$35+E$37+E$39+E$41+E$43+E$45+E$47+E$49+E$51+E$53+E$55+E$57+E$59+E$61+E$63</f>
        <v>79.99999999992724</v>
      </c>
      <c r="G65" s="3" t="s">
        <v>51</v>
      </c>
      <c r="H65" s="136">
        <f t="shared" ref="H65:X65" ca="1" si="10">H$17+H$19+H$21+H$23+H$25+H$27+H$29+H$31+H$33+H$35+H$37+H$39+H$41+H$43+H$45+H$47+H$49+H$51+H$53+H$55+H$57+H$59+H$61+H$63</f>
        <v>24440.000000002328</v>
      </c>
      <c r="I65" s="136">
        <f t="shared" ca="1" si="10"/>
        <v>2920.0000000000728</v>
      </c>
      <c r="K65" s="3" t="s">
        <v>51</v>
      </c>
      <c r="L65" s="136">
        <f t="shared" ca="1" si="10"/>
        <v>33880.000000004657</v>
      </c>
      <c r="M65" s="136">
        <f t="shared" ca="1" si="10"/>
        <v>5200.0000000007276</v>
      </c>
      <c r="O65" s="3" t="s">
        <v>51</v>
      </c>
      <c r="P65" s="136">
        <f t="shared" ca="1" si="10"/>
        <v>1414.0000000006694</v>
      </c>
      <c r="Q65" s="136">
        <f t="shared" ca="1" si="10"/>
        <v>178.00000000006548</v>
      </c>
      <c r="S65" s="3" t="s">
        <v>51</v>
      </c>
      <c r="T65" s="136">
        <f t="shared" ca="1" si="10"/>
        <v>0</v>
      </c>
      <c r="U65" s="136">
        <f t="shared" ca="1" si="10"/>
        <v>0</v>
      </c>
      <c r="W65" s="136">
        <f t="shared" ca="1" si="10"/>
        <v>60414.000000007945</v>
      </c>
      <c r="X65" s="136">
        <f t="shared" ca="1" si="10"/>
        <v>8378.0000000007931</v>
      </c>
    </row>
    <row r="66" s="1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" customFormat="1"/>
    <row r="68" s="1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</row>
    <row r="69" s="1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</row>
    <row r="70" s="1" customFormat="1"/>
    <row r="71" s="1" customFormat="1"/>
    <row r="72" s="1" customFormat="1"/>
    <row r="73" s="1" customFormat="1"/>
    <row r="74" s="1" customFormat="1"/>
    <row r="75" s="1" customFormat="1"/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3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42"/>
      <c r="M77" s="1"/>
      <c r="N77" s="1"/>
      <c r="O77" s="1"/>
      <c r="P77" s="1"/>
      <c r="Q77" s="1"/>
      <c r="R77" s="1"/>
      <c r="S77" s="1"/>
      <c r="T77" s="1"/>
      <c r="U77" s="1"/>
      <c r="V77" s="1"/>
      <c r="W77" s="142"/>
      <c r="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8.75">
      <c r="A86" s="3"/>
      <c r="B86" s="3"/>
      <c r="C86" s="3"/>
      <c r="D86" s="3"/>
      <c r="E86" s="3"/>
      <c r="F86" s="1"/>
      <c r="G86" s="195"/>
      <c r="H86" s="195"/>
      <c r="I86" s="3"/>
      <c r="J86" s="1"/>
      <c r="K86" s="8"/>
      <c r="L86" s="9"/>
      <c r="M86" s="10"/>
      <c r="N86" s="10"/>
      <c r="O86" s="1"/>
      <c r="P86" s="1"/>
      <c r="Q86" s="1"/>
      <c r="R86" s="3"/>
      <c r="S86" s="145"/>
      <c r="T86" s="1"/>
      <c r="U86" s="1"/>
      <c r="V86" s="1"/>
      <c r="W86" s="1"/>
      <c r="X86" s="1"/>
    </row>
    <row r="87">
      <c r="A87" s="1"/>
      <c r="B87" s="1"/>
      <c r="C87" s="1"/>
      <c r="D87" s="1"/>
      <c r="E87" s="1"/>
      <c r="F87" s="18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8"/>
      <c r="V87" s="1"/>
      <c r="W87" s="1"/>
      <c r="X87" s="1"/>
    </row>
    <row r="88" ht="19.5">
      <c r="A88" s="1"/>
      <c r="B88" s="1"/>
      <c r="C88" s="147"/>
      <c r="D88" s="1"/>
      <c r="E88" s="1"/>
      <c r="F88" s="1"/>
      <c r="G88" s="1"/>
      <c r="H88" s="1"/>
      <c r="I88" s="1"/>
      <c r="J88" s="1"/>
      <c r="K88" s="3"/>
      <c r="L88" s="1"/>
      <c r="M88" s="1"/>
      <c r="N88" s="1"/>
      <c r="O88" s="146"/>
      <c r="P88" s="1"/>
      <c r="Q88" s="3"/>
      <c r="R88" s="1"/>
      <c r="S88" s="1"/>
      <c r="T88" s="1"/>
      <c r="U88" s="1"/>
      <c r="V88" s="1"/>
      <c r="W88" s="1"/>
      <c r="X88" s="1"/>
    </row>
    <row r="89">
      <c r="A89" s="1"/>
      <c r="B89" s="18"/>
      <c r="C89" s="1"/>
      <c r="D89" s="1"/>
      <c r="E89" s="1"/>
      <c r="F89" s="1"/>
      <c r="G89" s="1"/>
      <c r="H89" s="1"/>
      <c r="I89" s="1"/>
      <c r="J89" s="1"/>
      <c r="K89" s="3"/>
      <c r="L89" s="3"/>
      <c r="M89" s="1"/>
      <c r="N89" s="1"/>
      <c r="O89" s="3"/>
      <c r="P89" s="1"/>
      <c r="Q89" s="1"/>
      <c r="R89" s="1"/>
      <c r="S89" s="1"/>
      <c r="T89" s="1"/>
      <c r="U89" s="1"/>
      <c r="V89" s="1"/>
      <c r="W89" s="1"/>
      <c r="X89" s="1"/>
    </row>
    <row r="90">
      <c r="A90" s="14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48"/>
      <c r="W90" s="1"/>
      <c r="X90" s="1"/>
    </row>
    <row r="91">
      <c r="A91" s="148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48"/>
      <c r="W91" s="1"/>
      <c r="X91" s="1"/>
    </row>
    <row r="92">
      <c r="A92" s="14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48"/>
      <c r="W92" s="1"/>
      <c r="X92" s="1"/>
    </row>
    <row r="93">
      <c r="A93" s="14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48"/>
      <c r="W93" s="1"/>
      <c r="X93" s="1"/>
    </row>
    <row r="94">
      <c r="A94" s="148"/>
      <c r="B94" s="1"/>
      <c r="C94" s="1"/>
      <c r="D94" s="1"/>
      <c r="E94" s="196"/>
      <c r="F94" s="1"/>
      <c r="G94" s="1"/>
      <c r="H94" s="1"/>
      <c r="I94" s="196"/>
      <c r="J94" s="1"/>
      <c r="K94" s="1"/>
      <c r="L94" s="1"/>
      <c r="M94" s="196"/>
      <c r="N94" s="1"/>
      <c r="O94" s="1"/>
      <c r="P94" s="1"/>
      <c r="Q94" s="196"/>
      <c r="R94" s="1"/>
      <c r="S94" s="1"/>
      <c r="T94" s="1"/>
      <c r="U94" s="196"/>
      <c r="V94" s="148"/>
      <c r="W94" s="1"/>
      <c r="X94" s="196"/>
    </row>
    <row r="95">
      <c r="A95" s="148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48"/>
      <c r="W95" s="1"/>
      <c r="X95" s="1"/>
    </row>
    <row r="96">
      <c r="A96" s="148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48"/>
      <c r="W96" s="1"/>
      <c r="X96" s="1"/>
    </row>
    <row r="97">
      <c r="A97" s="148"/>
      <c r="B97" s="137"/>
      <c r="C97" s="137"/>
      <c r="D97" s="137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48"/>
      <c r="W97" s="137"/>
      <c r="X97" s="137"/>
    </row>
    <row r="98">
      <c r="A98" s="148"/>
      <c r="B98" s="137"/>
      <c r="C98" s="137"/>
      <c r="D98" s="137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48"/>
      <c r="W98" s="137"/>
      <c r="X98" s="137"/>
    </row>
    <row r="99">
      <c r="A99" s="149"/>
      <c r="B99" s="134"/>
      <c r="C99" s="134"/>
      <c r="D99" s="1"/>
      <c r="E99" s="1"/>
      <c r="F99" s="134"/>
      <c r="G99" s="134"/>
      <c r="H99" s="1"/>
      <c r="I99" s="1"/>
      <c r="J99" s="134"/>
      <c r="K99" s="134"/>
      <c r="L99" s="1"/>
      <c r="M99" s="1"/>
      <c r="N99" s="134"/>
      <c r="O99" s="1"/>
      <c r="P99" s="1"/>
      <c r="Q99" s="1"/>
      <c r="R99" s="134"/>
      <c r="S99" s="134"/>
      <c r="T99" s="1"/>
      <c r="U99" s="1"/>
      <c r="V99" s="149"/>
      <c r="W99" s="134"/>
      <c r="X99" s="1"/>
    </row>
    <row r="100">
      <c r="A100" s="137"/>
      <c r="B100" s="134"/>
      <c r="C100" s="134"/>
      <c r="D100" s="1"/>
      <c r="E100" s="1"/>
      <c r="F100" s="134"/>
      <c r="G100" s="134"/>
      <c r="H100" s="1"/>
      <c r="I100" s="1"/>
      <c r="J100" s="134"/>
      <c r="K100" s="134"/>
      <c r="L100" s="1"/>
      <c r="M100" s="1"/>
      <c r="N100" s="134"/>
      <c r="O100" s="1"/>
      <c r="P100" s="1"/>
      <c r="Q100" s="1"/>
      <c r="R100" s="134"/>
      <c r="S100" s="134"/>
      <c r="T100" s="1"/>
      <c r="U100" s="1"/>
      <c r="V100" s="137"/>
      <c r="W100" s="134"/>
      <c r="X100" s="1"/>
    </row>
    <row r="101">
      <c r="A101" s="137"/>
      <c r="B101" s="134"/>
      <c r="C101" s="134"/>
      <c r="D101" s="1"/>
      <c r="E101" s="1"/>
      <c r="F101" s="134"/>
      <c r="G101" s="134"/>
      <c r="H101" s="1"/>
      <c r="I101" s="1"/>
      <c r="J101" s="134"/>
      <c r="K101" s="134"/>
      <c r="L101" s="1"/>
      <c r="M101" s="1"/>
      <c r="N101" s="134"/>
      <c r="O101" s="1"/>
      <c r="P101" s="1"/>
      <c r="Q101" s="1"/>
      <c r="R101" s="134"/>
      <c r="S101" s="134"/>
      <c r="T101" s="1"/>
      <c r="U101" s="1"/>
      <c r="V101" s="137"/>
      <c r="W101" s="134"/>
      <c r="X101" s="1"/>
    </row>
    <row r="102">
      <c r="A102" s="137"/>
      <c r="B102" s="134"/>
      <c r="C102" s="134"/>
      <c r="D102" s="1"/>
      <c r="E102" s="1"/>
      <c r="F102" s="134"/>
      <c r="G102" s="134"/>
      <c r="H102" s="1"/>
      <c r="I102" s="1"/>
      <c r="J102" s="134"/>
      <c r="K102" s="134"/>
      <c r="L102" s="1"/>
      <c r="M102" s="1"/>
      <c r="N102" s="134"/>
      <c r="O102" s="1"/>
      <c r="P102" s="1"/>
      <c r="Q102" s="1"/>
      <c r="R102" s="134"/>
      <c r="S102" s="134"/>
      <c r="T102" s="1"/>
      <c r="U102" s="1"/>
      <c r="V102" s="137"/>
      <c r="W102" s="134"/>
      <c r="X102" s="1"/>
    </row>
    <row r="103">
      <c r="A103" s="137"/>
      <c r="B103" s="134"/>
      <c r="C103" s="134"/>
      <c r="D103" s="1"/>
      <c r="E103" s="1"/>
      <c r="F103" s="134"/>
      <c r="G103" s="134"/>
      <c r="H103" s="1"/>
      <c r="I103" s="1"/>
      <c r="J103" s="134"/>
      <c r="K103" s="134"/>
      <c r="L103" s="1"/>
      <c r="M103" s="1"/>
      <c r="N103" s="134"/>
      <c r="O103" s="1"/>
      <c r="P103" s="1"/>
      <c r="Q103" s="1"/>
      <c r="R103" s="134"/>
      <c r="S103" s="134"/>
      <c r="T103" s="1"/>
      <c r="U103" s="1"/>
      <c r="V103" s="137"/>
      <c r="W103" s="134"/>
      <c r="X103" s="1"/>
    </row>
    <row r="104">
      <c r="A104" s="137"/>
      <c r="B104" s="134"/>
      <c r="C104" s="134"/>
      <c r="D104" s="1"/>
      <c r="E104" s="1"/>
      <c r="F104" s="134"/>
      <c r="G104" s="134"/>
      <c r="H104" s="1"/>
      <c r="I104" s="1"/>
      <c r="J104" s="134"/>
      <c r="K104" s="134"/>
      <c r="L104" s="1"/>
      <c r="M104" s="1"/>
      <c r="N104" s="134"/>
      <c r="O104" s="1"/>
      <c r="P104" s="1"/>
      <c r="Q104" s="1"/>
      <c r="R104" s="134"/>
      <c r="S104" s="134"/>
      <c r="T104" s="1"/>
      <c r="U104" s="1"/>
      <c r="V104" s="137"/>
      <c r="W104" s="134"/>
      <c r="X104" s="1"/>
    </row>
    <row r="105">
      <c r="A105" s="137"/>
      <c r="B105" s="134"/>
      <c r="C105" s="134"/>
      <c r="D105" s="1"/>
      <c r="E105" s="1"/>
      <c r="F105" s="134"/>
      <c r="G105" s="134"/>
      <c r="H105" s="1"/>
      <c r="I105" s="1"/>
      <c r="J105" s="134"/>
      <c r="K105" s="134"/>
      <c r="L105" s="1"/>
      <c r="M105" s="1"/>
      <c r="N105" s="134"/>
      <c r="O105" s="1"/>
      <c r="P105" s="1"/>
      <c r="Q105" s="1"/>
      <c r="R105" s="134"/>
      <c r="S105" s="134"/>
      <c r="T105" s="1"/>
      <c r="U105" s="1"/>
      <c r="V105" s="137"/>
      <c r="W105" s="134"/>
      <c r="X105" s="1"/>
    </row>
    <row r="106">
      <c r="A106" s="137"/>
      <c r="B106" s="134"/>
      <c r="C106" s="134"/>
      <c r="D106" s="1"/>
      <c r="E106" s="1"/>
      <c r="F106" s="134"/>
      <c r="G106" s="134"/>
      <c r="H106" s="1"/>
      <c r="I106" s="1"/>
      <c r="J106" s="134"/>
      <c r="K106" s="134"/>
      <c r="L106" s="1"/>
      <c r="M106" s="1"/>
      <c r="N106" s="134"/>
      <c r="O106" s="1"/>
      <c r="P106" s="1"/>
      <c r="Q106" s="1"/>
      <c r="R106" s="134"/>
      <c r="S106" s="134"/>
      <c r="T106" s="1"/>
      <c r="U106" s="1"/>
      <c r="V106" s="137"/>
      <c r="W106" s="134"/>
      <c r="X106" s="1"/>
    </row>
    <row r="107">
      <c r="A107" s="137"/>
      <c r="B107" s="134"/>
      <c r="C107" s="134"/>
      <c r="D107" s="1"/>
      <c r="E107" s="1"/>
      <c r="F107" s="134"/>
      <c r="G107" s="134"/>
      <c r="H107" s="1"/>
      <c r="I107" s="1"/>
      <c r="J107" s="134"/>
      <c r="K107" s="134"/>
      <c r="L107" s="1"/>
      <c r="M107" s="1"/>
      <c r="N107" s="134"/>
      <c r="O107" s="1"/>
      <c r="P107" s="1"/>
      <c r="Q107" s="1"/>
      <c r="R107" s="134"/>
      <c r="S107" s="134"/>
      <c r="T107" s="1"/>
      <c r="U107" s="1"/>
      <c r="V107" s="137"/>
      <c r="W107" s="134"/>
      <c r="X107" s="1"/>
    </row>
    <row r="108">
      <c r="A108" s="149"/>
      <c r="B108" s="134"/>
      <c r="C108" s="134"/>
      <c r="D108" s="1"/>
      <c r="E108" s="1"/>
      <c r="F108" s="134"/>
      <c r="G108" s="134"/>
      <c r="H108" s="1"/>
      <c r="I108" s="1"/>
      <c r="J108" s="134"/>
      <c r="K108" s="134"/>
      <c r="L108" s="1"/>
      <c r="M108" s="1"/>
      <c r="N108" s="134"/>
      <c r="O108" s="1"/>
      <c r="P108" s="1"/>
      <c r="Q108" s="1"/>
      <c r="R108" s="134"/>
      <c r="S108" s="134"/>
      <c r="T108" s="1"/>
      <c r="U108" s="1"/>
      <c r="V108" s="149"/>
      <c r="W108" s="134"/>
      <c r="X108" s="1"/>
    </row>
    <row r="109">
      <c r="A109" s="137"/>
      <c r="B109" s="134"/>
      <c r="C109" s="134"/>
      <c r="D109" s="1"/>
      <c r="E109" s="1"/>
      <c r="F109" s="134"/>
      <c r="G109" s="134"/>
      <c r="H109" s="1"/>
      <c r="I109" s="1"/>
      <c r="J109" s="134"/>
      <c r="K109" s="134"/>
      <c r="L109" s="1"/>
      <c r="M109" s="1"/>
      <c r="N109" s="134"/>
      <c r="O109" s="1"/>
      <c r="P109" s="1"/>
      <c r="Q109" s="1"/>
      <c r="R109" s="134"/>
      <c r="S109" s="134"/>
      <c r="T109" s="1"/>
      <c r="U109" s="1"/>
      <c r="V109" s="137"/>
      <c r="W109" s="134"/>
      <c r="X109" s="1"/>
    </row>
    <row r="110">
      <c r="A110" s="137"/>
      <c r="B110" s="134"/>
      <c r="C110" s="134"/>
      <c r="D110" s="1"/>
      <c r="E110" s="1"/>
      <c r="F110" s="134"/>
      <c r="G110" s="134"/>
      <c r="H110" s="1"/>
      <c r="I110" s="1"/>
      <c r="J110" s="134"/>
      <c r="K110" s="134"/>
      <c r="L110" s="1"/>
      <c r="M110" s="1"/>
      <c r="N110" s="134"/>
      <c r="O110" s="1"/>
      <c r="P110" s="1"/>
      <c r="Q110" s="1"/>
      <c r="R110" s="134"/>
      <c r="S110" s="134"/>
      <c r="T110" s="1"/>
      <c r="U110" s="1"/>
      <c r="V110" s="137"/>
      <c r="W110" s="134"/>
      <c r="X110" s="1"/>
    </row>
    <row r="111">
      <c r="A111" s="137"/>
      <c r="B111" s="134"/>
      <c r="C111" s="134"/>
      <c r="D111" s="1"/>
      <c r="E111" s="1"/>
      <c r="F111" s="134"/>
      <c r="G111" s="134"/>
      <c r="H111" s="1"/>
      <c r="I111" s="1"/>
      <c r="J111" s="134"/>
      <c r="K111" s="134"/>
      <c r="L111" s="1"/>
      <c r="M111" s="1"/>
      <c r="N111" s="134"/>
      <c r="O111" s="1"/>
      <c r="P111" s="1"/>
      <c r="Q111" s="1"/>
      <c r="R111" s="134"/>
      <c r="S111" s="134"/>
      <c r="T111" s="1"/>
      <c r="U111" s="1"/>
      <c r="V111" s="137"/>
      <c r="W111" s="134"/>
      <c r="X111" s="1"/>
    </row>
    <row r="112">
      <c r="A112" s="137"/>
      <c r="B112" s="134"/>
      <c r="C112" s="134"/>
      <c r="D112" s="1"/>
      <c r="E112" s="1"/>
      <c r="F112" s="134"/>
      <c r="G112" s="134"/>
      <c r="H112" s="1"/>
      <c r="I112" s="1"/>
      <c r="J112" s="134"/>
      <c r="K112" s="134"/>
      <c r="L112" s="1"/>
      <c r="M112" s="1"/>
      <c r="N112" s="134"/>
      <c r="O112" s="1"/>
      <c r="P112" s="1"/>
      <c r="Q112" s="1"/>
      <c r="R112" s="134"/>
      <c r="S112" s="134"/>
      <c r="T112" s="1"/>
      <c r="U112" s="1"/>
      <c r="V112" s="137"/>
      <c r="W112" s="134"/>
      <c r="X112" s="1"/>
    </row>
    <row r="113">
      <c r="A113" s="137"/>
      <c r="B113" s="134"/>
      <c r="C113" s="134"/>
      <c r="D113" s="1"/>
      <c r="E113" s="1"/>
      <c r="F113" s="134"/>
      <c r="G113" s="134"/>
      <c r="H113" s="1"/>
      <c r="I113" s="1"/>
      <c r="J113" s="134"/>
      <c r="K113" s="134"/>
      <c r="L113" s="1"/>
      <c r="M113" s="1"/>
      <c r="N113" s="134"/>
      <c r="O113" s="1"/>
      <c r="P113" s="1"/>
      <c r="Q113" s="1"/>
      <c r="R113" s="134"/>
      <c r="S113" s="134"/>
      <c r="T113" s="1"/>
      <c r="U113" s="1"/>
      <c r="V113" s="137"/>
      <c r="W113" s="134"/>
      <c r="X113" s="1"/>
    </row>
    <row r="114">
      <c r="A114" s="137"/>
      <c r="B114" s="134"/>
      <c r="C114" s="134"/>
      <c r="D114" s="1"/>
      <c r="E114" s="1"/>
      <c r="F114" s="134"/>
      <c r="G114" s="134"/>
      <c r="H114" s="1"/>
      <c r="I114" s="1"/>
      <c r="J114" s="134"/>
      <c r="K114" s="134"/>
      <c r="L114" s="1"/>
      <c r="M114" s="1"/>
      <c r="N114" s="134"/>
      <c r="O114" s="1"/>
      <c r="P114" s="1"/>
      <c r="Q114" s="1"/>
      <c r="R114" s="134"/>
      <c r="S114" s="134"/>
      <c r="T114" s="1"/>
      <c r="U114" s="1"/>
      <c r="V114" s="137"/>
      <c r="W114" s="134"/>
      <c r="X114" s="1"/>
    </row>
    <row r="115">
      <c r="A115" s="137"/>
      <c r="B115" s="134"/>
      <c r="C115" s="134"/>
      <c r="D115" s="1"/>
      <c r="E115" s="1"/>
      <c r="F115" s="134"/>
      <c r="G115" s="134"/>
      <c r="H115" s="1"/>
      <c r="I115" s="1"/>
      <c r="J115" s="134"/>
      <c r="K115" s="134"/>
      <c r="L115" s="1"/>
      <c r="M115" s="1"/>
      <c r="N115" s="134"/>
      <c r="O115" s="1"/>
      <c r="P115" s="1"/>
      <c r="Q115" s="1"/>
      <c r="R115" s="134"/>
      <c r="S115" s="134"/>
      <c r="T115" s="1"/>
      <c r="U115" s="1"/>
      <c r="V115" s="137"/>
      <c r="W115" s="134"/>
      <c r="X115" s="1"/>
    </row>
    <row r="116">
      <c r="A116" s="137"/>
      <c r="B116" s="134"/>
      <c r="C116" s="134"/>
      <c r="D116" s="1"/>
      <c r="E116" s="1"/>
      <c r="F116" s="134"/>
      <c r="G116" s="134"/>
      <c r="H116" s="1"/>
      <c r="I116" s="1"/>
      <c r="J116" s="134"/>
      <c r="K116" s="134"/>
      <c r="L116" s="1"/>
      <c r="M116" s="1"/>
      <c r="N116" s="134"/>
      <c r="O116" s="1"/>
      <c r="P116" s="1"/>
      <c r="Q116" s="1"/>
      <c r="R116" s="134"/>
      <c r="S116" s="134"/>
      <c r="T116" s="1"/>
      <c r="U116" s="1"/>
      <c r="V116" s="137"/>
      <c r="W116" s="134"/>
      <c r="X116" s="1"/>
    </row>
    <row r="117">
      <c r="A117" s="137"/>
      <c r="B117" s="134"/>
      <c r="C117" s="134"/>
      <c r="D117" s="1"/>
      <c r="E117" s="1"/>
      <c r="F117" s="134"/>
      <c r="G117" s="134"/>
      <c r="H117" s="1"/>
      <c r="I117" s="1"/>
      <c r="J117" s="134"/>
      <c r="K117" s="134"/>
      <c r="L117" s="1"/>
      <c r="M117" s="1"/>
      <c r="N117" s="134"/>
      <c r="O117" s="1"/>
      <c r="P117" s="1"/>
      <c r="Q117" s="1"/>
      <c r="R117" s="134"/>
      <c r="S117" s="134"/>
      <c r="T117" s="1"/>
      <c r="U117" s="1"/>
      <c r="V117" s="137"/>
      <c r="W117" s="134"/>
      <c r="X117" s="1"/>
    </row>
    <row r="118">
      <c r="A118" s="137"/>
      <c r="B118" s="134"/>
      <c r="C118" s="134"/>
      <c r="D118" s="197"/>
      <c r="E118" s="197"/>
      <c r="F118" s="134"/>
      <c r="G118" s="134"/>
      <c r="H118" s="197"/>
      <c r="I118" s="197"/>
      <c r="J118" s="134"/>
      <c r="K118" s="134"/>
      <c r="L118" s="197"/>
      <c r="M118" s="197"/>
      <c r="N118" s="134"/>
      <c r="O118" s="1"/>
      <c r="P118" s="197"/>
      <c r="Q118" s="197"/>
      <c r="R118" s="134"/>
      <c r="S118" s="134"/>
      <c r="T118" s="197"/>
      <c r="U118" s="197"/>
      <c r="V118" s="137"/>
      <c r="W118" s="134"/>
      <c r="X118" s="1"/>
    </row>
    <row r="119">
      <c r="A119" s="137"/>
      <c r="B119" s="134"/>
      <c r="C119" s="134"/>
      <c r="D119" s="135"/>
      <c r="E119" s="135"/>
      <c r="F119" s="134"/>
      <c r="G119" s="134"/>
      <c r="H119" s="135"/>
      <c r="I119" s="135"/>
      <c r="J119" s="134"/>
      <c r="K119" s="134"/>
      <c r="L119" s="135"/>
      <c r="M119" s="135"/>
      <c r="N119" s="134"/>
      <c r="O119" s="1"/>
      <c r="P119" s="135"/>
      <c r="Q119" s="135"/>
      <c r="R119" s="134"/>
      <c r="S119" s="134"/>
      <c r="T119" s="135"/>
      <c r="U119" s="135"/>
      <c r="V119" s="137"/>
      <c r="W119" s="134"/>
      <c r="X119" s="1"/>
    </row>
    <row r="120">
      <c r="A120" s="137"/>
      <c r="B120" s="134"/>
      <c r="C120" s="134"/>
      <c r="D120" s="1"/>
      <c r="E120" s="1"/>
      <c r="F120" s="134"/>
      <c r="G120" s="134"/>
      <c r="H120" s="1"/>
      <c r="I120" s="1"/>
      <c r="J120" s="134"/>
      <c r="K120" s="134"/>
      <c r="L120" s="1"/>
      <c r="M120" s="1"/>
      <c r="N120" s="134"/>
      <c r="O120" s="1"/>
      <c r="P120" s="1"/>
      <c r="Q120" s="1"/>
      <c r="R120" s="134"/>
      <c r="S120" s="134"/>
      <c r="T120" s="1"/>
      <c r="U120" s="1"/>
      <c r="V120" s="137"/>
      <c r="W120" s="134"/>
      <c r="X120" s="1"/>
    </row>
    <row r="121">
      <c r="A121" s="137"/>
      <c r="B121" s="134"/>
      <c r="C121" s="134"/>
      <c r="D121" s="1"/>
      <c r="E121" s="1"/>
      <c r="F121" s="134"/>
      <c r="G121" s="134"/>
      <c r="H121" s="1"/>
      <c r="I121" s="1"/>
      <c r="J121" s="134"/>
      <c r="K121" s="134"/>
      <c r="L121" s="1"/>
      <c r="M121" s="1"/>
      <c r="N121" s="134"/>
      <c r="O121" s="1"/>
      <c r="P121" s="1"/>
      <c r="Q121" s="1"/>
      <c r="R121" s="134"/>
      <c r="S121" s="134"/>
      <c r="T121" s="1"/>
      <c r="U121" s="1"/>
      <c r="V121" s="137"/>
      <c r="W121" s="134"/>
      <c r="X121" s="1"/>
    </row>
    <row r="122">
      <c r="A122" s="137"/>
      <c r="B122" s="134"/>
      <c r="C122" s="134"/>
      <c r="D122" s="1"/>
      <c r="E122" s="1"/>
      <c r="F122" s="134"/>
      <c r="G122" s="134"/>
      <c r="H122" s="1"/>
      <c r="I122" s="1"/>
      <c r="J122" s="134"/>
      <c r="K122" s="134"/>
      <c r="L122" s="1"/>
      <c r="M122" s="1"/>
      <c r="N122" s="134"/>
      <c r="O122" s="1"/>
      <c r="P122" s="1"/>
      <c r="Q122" s="1"/>
      <c r="R122" s="134"/>
      <c r="S122" s="134"/>
      <c r="T122" s="1"/>
      <c r="U122" s="1"/>
      <c r="V122" s="137"/>
      <c r="W122" s="134"/>
      <c r="X122" s="1"/>
    </row>
    <row r="123">
      <c r="A123" s="137"/>
      <c r="B123" s="134"/>
      <c r="C123" s="134"/>
      <c r="D123" s="1"/>
      <c r="E123" s="1"/>
      <c r="F123" s="134"/>
      <c r="G123" s="134"/>
      <c r="H123" s="1"/>
      <c r="I123" s="1"/>
      <c r="J123" s="134"/>
      <c r="K123" s="134"/>
      <c r="L123" s="1"/>
      <c r="M123" s="1"/>
      <c r="N123" s="134"/>
      <c r="O123" s="1"/>
      <c r="P123" s="1"/>
      <c r="Q123" s="1"/>
      <c r="R123" s="134"/>
      <c r="S123" s="134"/>
      <c r="T123" s="1"/>
      <c r="U123" s="1"/>
      <c r="V123" s="137"/>
      <c r="W123" s="134"/>
      <c r="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>
      <c r="A125" s="1"/>
      <c r="B125" s="1"/>
      <c r="C125" s="3"/>
      <c r="D125" s="1"/>
      <c r="E125" s="135"/>
      <c r="F125" s="1"/>
      <c r="G125" s="3"/>
      <c r="H125" s="1"/>
      <c r="I125" s="135"/>
      <c r="J125" s="1"/>
      <c r="K125" s="3"/>
      <c r="L125" s="1"/>
      <c r="M125" s="135"/>
      <c r="N125" s="1"/>
      <c r="O125" s="3"/>
      <c r="P125" s="1"/>
      <c r="Q125" s="135"/>
      <c r="R125" s="1"/>
      <c r="S125" s="3"/>
      <c r="T125" s="1"/>
      <c r="U125" s="135"/>
      <c r="V125" s="1"/>
      <c r="W125" s="1"/>
      <c r="X125" s="1"/>
    </row>
    <row r="126">
      <c r="A126" s="137"/>
      <c r="B126" s="1"/>
      <c r="C126" s="137"/>
      <c r="D126" s="137"/>
      <c r="E126" s="137"/>
      <c r="F126" s="1"/>
      <c r="G126" s="137"/>
      <c r="H126" s="137"/>
      <c r="I126" s="137"/>
      <c r="J126" s="1"/>
      <c r="K126" s="137"/>
      <c r="L126" s="137"/>
      <c r="M126" s="137"/>
      <c r="N126" s="1"/>
      <c r="O126" s="137"/>
      <c r="P126" s="137"/>
      <c r="Q126" s="137"/>
      <c r="R126" s="137"/>
      <c r="S126" s="137"/>
      <c r="T126" s="137"/>
      <c r="U126" s="137"/>
      <c r="V126" s="137"/>
      <c r="W126" s="137"/>
      <c r="X126" s="137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</sheetData>
  <mergeCells count="6">
    <mergeCell ref="G86:H86"/>
    <mergeCell ref="W8:X8"/>
    <mergeCell ref="W9:X9"/>
    <mergeCell ref="A6:A14"/>
    <mergeCell ref="R2:X2"/>
    <mergeCell ref="V6:V14"/>
  </mergeCells>
  <printOptions headings="0" gridLines="0"/>
  <pageMargins left="0.39370078740157477" right="0.19685039370078738" top="0.19685039370078738" bottom="0.19685039370078738" header="0" footer="0"/>
  <pageSetup paperSize="9" scale="74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3">
    <outlinePr applyStyles="0" summaryBelow="1" summaryRight="1" showOutlineSymbols="1"/>
    <pageSetUpPr autoPageBreaks="1" fitToPage="0"/>
  </sheetPr>
  <sheetViews>
    <sheetView zoomScale="100" workbookViewId="0">
      <selection activeCell="J1" activeCellId="0" sqref="J1"/>
    </sheetView>
  </sheetViews>
  <sheetFormatPr defaultRowHeight="12.75"/>
  <cols>
    <col customWidth="1" min="1" max="1" style="1" width="5.7109375"/>
    <col customWidth="1" min="2" max="3" style="1" width="9.85546875"/>
    <col customWidth="1" min="4" max="5" style="1" width="5.85546875"/>
    <col customWidth="1" min="6" max="7" style="1" width="9.85546875"/>
    <col customWidth="1" min="8" max="9" style="1" width="5.85546875"/>
    <col customWidth="1" min="10" max="11" style="1" width="9.85546875"/>
    <col customWidth="1" min="12" max="13" style="1" width="5.85546875"/>
    <col customWidth="1" min="14" max="15" style="1" width="9.85546875"/>
    <col customWidth="1" min="16" max="17" style="1" width="5.85546875"/>
    <col customWidth="1" min="18" max="19" style="1" width="9.85546875"/>
    <col customWidth="1" min="20" max="21" style="1" width="5.85546875"/>
    <col customWidth="1" min="22" max="22" style="1" width="6.85546875"/>
    <col customWidth="1" min="23" max="24" style="1" width="9.85546875"/>
    <col customWidth="1" min="25" max="25" style="1" width="10"/>
    <col customWidth="1" min="26" max="26" style="1" width="5.7109375"/>
    <col customWidth="1" min="27" max="27" style="1" width="8.5703125"/>
    <col customWidth="1" min="28" max="28" style="1" width="7.7109375"/>
    <col customWidth="1" min="29" max="29" style="1" width="7.28515625"/>
    <col customWidth="1" min="30" max="30" style="1" width="6.5703125"/>
    <col customWidth="1" min="31" max="31" style="1" width="8.5703125"/>
    <col customWidth="1" min="32" max="32" style="1" width="8"/>
    <col customWidth="1" min="33" max="34" style="1" width="6.140625"/>
    <col customWidth="1" min="35" max="35" style="1" width="8.140625"/>
    <col customWidth="1" min="36" max="36" style="1" width="7.7109375"/>
    <col customWidth="1" min="37" max="38" style="1" width="7.140625"/>
    <col customWidth="1" min="39" max="39" style="1" width="7.7109375"/>
    <col customWidth="1" min="40" max="42" style="1" width="7.140625"/>
    <col customWidth="1" min="43" max="43" style="1" width="8.28515625"/>
    <col customWidth="1" min="44" max="44" style="1" width="7.7109375"/>
    <col customWidth="1" min="45" max="46" style="1" width="7.140625"/>
    <col customWidth="1" min="47" max="47" style="1" width="8.140625"/>
    <col customWidth="1" min="48" max="48" style="1" width="12.85546875"/>
    <col customWidth="1" min="49" max="49" style="1" width="12"/>
    <col min="50" max="50" style="1" width="9.140625"/>
    <col customWidth="1" min="51" max="51" style="1" width="11.28515625"/>
    <col customWidth="1" min="52" max="52" style="1" width="12.140625"/>
    <col min="53" max="16384" style="1" width="9.140625"/>
  </cols>
  <sheetData>
    <row r="1" s="2" customFormat="1">
      <c r="B1" s="2">
        <v>79</v>
      </c>
      <c r="C1" s="2">
        <v>80</v>
      </c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K2" s="8" t="s">
        <v>1</v>
      </c>
      <c r="L2" s="9"/>
      <c r="M2" s="10"/>
      <c r="N2" s="10"/>
      <c r="Q2" s="3" t="s">
        <v>4</v>
      </c>
      <c r="R2" s="11" t="s">
        <v>69</v>
      </c>
      <c r="S2" s="12"/>
      <c r="T2" s="12"/>
      <c r="U2" s="12"/>
      <c r="V2" s="12"/>
      <c r="W2" s="12"/>
      <c r="X2" s="12"/>
    </row>
    <row r="3">
      <c r="F3" s="18" t="s">
        <v>8</v>
      </c>
      <c r="U3" s="18" t="s">
        <v>9</v>
      </c>
    </row>
    <row r="4" ht="19.5">
      <c r="A4" s="1" t="s">
        <v>11</v>
      </c>
      <c r="B4" s="4"/>
      <c r="C4" s="20" t="s">
        <v>70</v>
      </c>
      <c r="D4" s="4"/>
      <c r="E4" s="4"/>
      <c r="F4" s="4"/>
      <c r="G4" s="4"/>
      <c r="H4" s="4"/>
      <c r="I4" s="4"/>
      <c r="K4" s="3" t="s">
        <v>13</v>
      </c>
      <c r="N4" s="4"/>
      <c r="O4" s="21">
        <v>10</v>
      </c>
      <c r="P4" s="4"/>
      <c r="Q4" s="3" t="s">
        <v>14</v>
      </c>
    </row>
    <row r="5" ht="13.5">
      <c r="B5" s="18" t="s">
        <v>17</v>
      </c>
      <c r="K5" s="3"/>
      <c r="L5" s="3"/>
      <c r="N5" s="1"/>
      <c r="O5" s="3"/>
      <c r="P5" s="1"/>
    </row>
    <row r="6">
      <c r="A6" s="22" t="s">
        <v>18</v>
      </c>
      <c r="B6" s="23" t="s">
        <v>19</v>
      </c>
      <c r="C6" s="24"/>
      <c r="D6" s="187">
        <v>4</v>
      </c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B8" s="35"/>
      <c r="C8" s="4"/>
      <c r="D8" s="4"/>
      <c r="E8" s="36"/>
      <c r="F8" s="35"/>
      <c r="G8" s="4"/>
      <c r="H8" s="4"/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4" t="s">
        <v>71</v>
      </c>
      <c r="D9" s="44"/>
      <c r="E9" s="45"/>
      <c r="F9" s="43" t="s">
        <v>31</v>
      </c>
      <c r="G9" s="44" t="s">
        <v>15</v>
      </c>
      <c r="H9" s="44"/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1000</v>
      </c>
      <c r="E10" s="64">
        <f>D10</f>
        <v>1000</v>
      </c>
      <c r="F10" s="35" t="s">
        <v>36</v>
      </c>
      <c r="G10" s="4"/>
      <c r="H10" s="44">
        <v>0</v>
      </c>
      <c r="I10" s="152">
        <v>2000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/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3" t="s">
        <v>42</v>
      </c>
      <c r="D13" s="63" t="s">
        <v>43</v>
      </c>
      <c r="E13" s="64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198" t="s">
        <v>45</v>
      </c>
      <c r="C14" s="63" t="s">
        <v>46</v>
      </c>
      <c r="D14" s="63" t="s">
        <v>47</v>
      </c>
      <c r="E14" s="64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" customFormat="1">
      <c r="A15" s="91">
        <f ca="1">INDIRECT(ADDRESS(Данные!$A7,4,1,1,"Данные"), 1)</f>
        <v>45644</v>
      </c>
      <c r="B15" s="86">
        <f ca="1">ROUND(INDIRECT(ADDRESS(Данные!$A7,B$1,1,1,"Данные"), 1),2)</f>
        <v>150.21000000000001</v>
      </c>
      <c r="C15" s="83">
        <f ca="1">ROUND(INDIRECT(ADDRESS(Данные!$A7,C$1,1,1,"Данные"), 1),2)</f>
        <v>100.31</v>
      </c>
      <c r="D15" s="90"/>
      <c r="E15" s="87"/>
      <c r="F15" s="199"/>
      <c r="G15" s="90"/>
      <c r="H15" s="90" t="s">
        <v>15</v>
      </c>
      <c r="I15" s="88" t="s">
        <v>15</v>
      </c>
      <c r="J15" s="200"/>
      <c r="K15" s="90"/>
      <c r="L15" s="90" t="s">
        <v>15</v>
      </c>
      <c r="M15" s="87" t="s">
        <v>15</v>
      </c>
      <c r="N15" s="201"/>
      <c r="O15" s="27"/>
      <c r="P15" s="27" t="s">
        <v>15</v>
      </c>
      <c r="Q15" s="26" t="s">
        <v>15</v>
      </c>
      <c r="R15" s="80"/>
      <c r="S15" s="77"/>
      <c r="T15" s="78" t="s">
        <v>15</v>
      </c>
      <c r="U15" s="87" t="s">
        <v>15</v>
      </c>
      <c r="V15" s="91">
        <f t="shared" ref="V15:V63" ca="1" si="11">$A15</f>
        <v>45644</v>
      </c>
      <c r="W15" s="27" t="s">
        <v>15</v>
      </c>
      <c r="X15" s="93" t="s">
        <v>15</v>
      </c>
    </row>
    <row r="16" s="1" customFormat="1">
      <c r="A16" s="111">
        <f ca="1">INDIRECT(ADDRESS(Данные!$A8,4,1,1,"Данные"),1)</f>
        <v>45644.020833333336</v>
      </c>
      <c r="B16" s="109">
        <f ca="1">ROUND(INDIRECT(ADDRESS(Данные!$A8,B$1,1,1,"Данные"),1),2)</f>
        <v>150.21000000000001</v>
      </c>
      <c r="C16" s="100">
        <f ca="1">ROUND(INDIRECT(ADDRESS(Данные!$A8,C$1,1,1,"Данные"),1),2)</f>
        <v>100.32000000000001</v>
      </c>
      <c r="D16" s="104">
        <f ca="1">(B16-B15)*D$10</f>
        <v>0</v>
      </c>
      <c r="E16" s="107">
        <f ca="1">(C16-C15)*D$10</f>
        <v>10.000000000005116</v>
      </c>
      <c r="F16" s="202"/>
      <c r="G16" s="97"/>
      <c r="H16" s="97"/>
      <c r="I16" s="106"/>
      <c r="J16" s="203"/>
      <c r="K16" s="97"/>
      <c r="L16" s="97"/>
      <c r="M16" s="107"/>
      <c r="N16" s="204"/>
      <c r="O16" s="44"/>
      <c r="P16" s="44"/>
      <c r="Q16" s="45"/>
      <c r="R16" s="99"/>
      <c r="S16" s="100"/>
      <c r="T16" s="101"/>
      <c r="U16" s="110"/>
      <c r="V16" s="111">
        <f t="shared" ca="1" si="11"/>
        <v>45644.020833333336</v>
      </c>
      <c r="W16" s="205">
        <f t="shared" ref="W16:W65" ca="1" si="12">D16+H16+L16+P16+T16</f>
        <v>0</v>
      </c>
      <c r="X16" s="206">
        <f t="shared" ref="X16:X65" ca="1" si="13">E16+I16+M16+Q16+U16</f>
        <v>10.000000000005116</v>
      </c>
    </row>
    <row r="17" s="1" customFormat="1">
      <c r="A17" s="111">
        <f ca="1">INDIRECT(ADDRESS(Данные!$A9,4,1,1,"Данные"),1)</f>
        <v>45644.041666666664</v>
      </c>
      <c r="B17" s="109">
        <f ca="1">ROUND(INDIRECT(ADDRESS(Данные!$A9,B$1,1,1,"Данные"),1),2)</f>
        <v>150.21000000000001</v>
      </c>
      <c r="C17" s="100">
        <f ca="1">ROUND(INDIRECT(ADDRESS(Данные!$A9,C$1,1,1,"Данные"),1),2)</f>
        <v>100.32000000000001</v>
      </c>
      <c r="D17" s="104">
        <f ca="1">(B17-B15)*D$10</f>
        <v>0</v>
      </c>
      <c r="E17" s="107">
        <f ca="1">(C17-C15)*D$10</f>
        <v>10.000000000005116</v>
      </c>
      <c r="F17" s="202"/>
      <c r="G17" s="97"/>
      <c r="H17" s="101"/>
      <c r="I17" s="98"/>
      <c r="J17" s="203"/>
      <c r="K17" s="100"/>
      <c r="L17" s="101"/>
      <c r="M17" s="110"/>
      <c r="N17" s="204"/>
      <c r="O17" s="44"/>
      <c r="P17" s="44"/>
      <c r="Q17" s="45"/>
      <c r="R17" s="99"/>
      <c r="S17" s="100"/>
      <c r="T17" s="101"/>
      <c r="U17" s="110"/>
      <c r="V17" s="111">
        <f t="shared" ca="1" si="11"/>
        <v>45644.041666666664</v>
      </c>
      <c r="W17" s="205">
        <f t="shared" ca="1" si="12"/>
        <v>0</v>
      </c>
      <c r="X17" s="113">
        <f t="shared" ca="1" si="13"/>
        <v>10.000000000005116</v>
      </c>
    </row>
    <row r="18" s="1" customFormat="1">
      <c r="A18" s="111">
        <f ca="1">INDIRECT(ADDRESS(Данные!$A10,4,1,1,"Данные"), 1)</f>
        <v>45644.0625</v>
      </c>
      <c r="B18" s="109">
        <f ca="1">ROUND(INDIRECT(ADDRESS(Данные!$A10,B$1,1,1,"Данные"), 1),2)</f>
        <v>150.21000000000001</v>
      </c>
      <c r="C18" s="100">
        <f ca="1">ROUND(INDIRECT(ADDRESS(Данные!$A10,C$1,1,1,"Данные"), 1),2)</f>
        <v>100.32000000000001</v>
      </c>
      <c r="D18" s="104">
        <f ca="1">(B18-B17)*D$10</f>
        <v>0</v>
      </c>
      <c r="E18" s="107">
        <f ca="1">(C18-C17)*D$10</f>
        <v>0</v>
      </c>
      <c r="F18" s="202"/>
      <c r="G18" s="97"/>
      <c r="H18" s="101"/>
      <c r="I18" s="98"/>
      <c r="J18" s="203"/>
      <c r="K18" s="100"/>
      <c r="L18" s="101"/>
      <c r="M18" s="110"/>
      <c r="N18" s="204"/>
      <c r="O18" s="44"/>
      <c r="P18" s="44"/>
      <c r="Q18" s="45"/>
      <c r="R18" s="99"/>
      <c r="S18" s="100"/>
      <c r="T18" s="101"/>
      <c r="U18" s="110"/>
      <c r="V18" s="111">
        <f t="shared" ca="1" si="11"/>
        <v>45644.0625</v>
      </c>
      <c r="W18" s="205">
        <f t="shared" ca="1" si="12"/>
        <v>0</v>
      </c>
      <c r="X18" s="206">
        <f t="shared" ca="1" si="13"/>
        <v>0</v>
      </c>
    </row>
    <row r="19" s="1" customFormat="1">
      <c r="A19" s="111">
        <f ca="1">INDIRECT(ADDRESS(Данные!$A11,4,1,1,"Данные"),1)</f>
        <v>45644.083333333336</v>
      </c>
      <c r="B19" s="109">
        <f ca="1">ROUND(INDIRECT(ADDRESS(Данные!$A11,B$1,1,1,"Данные"),1),2)</f>
        <v>150.21000000000001</v>
      </c>
      <c r="C19" s="100">
        <f ca="1">ROUND(INDIRECT(ADDRESS(Данные!$A11,C$1,1,1,"Данные"),1),2)</f>
        <v>100.32000000000001</v>
      </c>
      <c r="D19" s="104">
        <f ca="1">(B19-B17)*D$10</f>
        <v>0</v>
      </c>
      <c r="E19" s="107">
        <f ca="1">(C19-C17)*D$10</f>
        <v>0</v>
      </c>
      <c r="F19" s="202"/>
      <c r="G19" s="100"/>
      <c r="H19" s="101"/>
      <c r="I19" s="98"/>
      <c r="J19" s="203"/>
      <c r="K19" s="100"/>
      <c r="L19" s="101"/>
      <c r="M19" s="110"/>
      <c r="N19" s="204"/>
      <c r="O19" s="44"/>
      <c r="P19" s="44"/>
      <c r="Q19" s="45"/>
      <c r="R19" s="99"/>
      <c r="S19" s="100"/>
      <c r="T19" s="101"/>
      <c r="U19" s="110"/>
      <c r="V19" s="111">
        <f t="shared" ca="1" si="11"/>
        <v>45644.083333333336</v>
      </c>
      <c r="W19" s="205">
        <f t="shared" ca="1" si="12"/>
        <v>0</v>
      </c>
      <c r="X19" s="206">
        <f t="shared" ca="1" si="13"/>
        <v>0</v>
      </c>
    </row>
    <row r="20" s="1" customFormat="1">
      <c r="A20" s="111">
        <f ca="1">INDIRECT(ADDRESS(Данные!$A12,4,1,1,"Данные"),1)</f>
        <v>45644.104166666664</v>
      </c>
      <c r="B20" s="109">
        <f ca="1">ROUND(INDIRECT(ADDRESS(Данные!$A12,B$1,1,1,"Данные"),1),2)</f>
        <v>150.21000000000001</v>
      </c>
      <c r="C20" s="100">
        <f ca="1">ROUND(INDIRECT(ADDRESS(Данные!$A12,C$1,1,1,"Данные"),1),2)</f>
        <v>100.32000000000001</v>
      </c>
      <c r="D20" s="104">
        <f ca="1">(B20-B19)*D$10</f>
        <v>0</v>
      </c>
      <c r="E20" s="107">
        <f ca="1">(C20-C19)*D$10</f>
        <v>0</v>
      </c>
      <c r="F20" s="202"/>
      <c r="G20" s="100"/>
      <c r="H20" s="101"/>
      <c r="I20" s="98"/>
      <c r="J20" s="203"/>
      <c r="K20" s="100"/>
      <c r="L20" s="101"/>
      <c r="M20" s="110"/>
      <c r="N20" s="204"/>
      <c r="O20" s="44"/>
      <c r="P20" s="44"/>
      <c r="Q20" s="45"/>
      <c r="R20" s="99"/>
      <c r="S20" s="100"/>
      <c r="T20" s="101"/>
      <c r="U20" s="110"/>
      <c r="V20" s="111">
        <f t="shared" ca="1" si="11"/>
        <v>45644.104166666664</v>
      </c>
      <c r="W20" s="205">
        <f t="shared" ca="1" si="12"/>
        <v>0</v>
      </c>
      <c r="X20" s="206">
        <f t="shared" ca="1" si="13"/>
        <v>0</v>
      </c>
    </row>
    <row r="21" s="1" customFormat="1">
      <c r="A21" s="111">
        <f ca="1">INDIRECT(ADDRESS(Данные!$A13,4,1,1,"Данные"),1)</f>
        <v>45644.125</v>
      </c>
      <c r="B21" s="109">
        <f ca="1">ROUND(INDIRECT(ADDRESS(Данные!$A13,B$1,1,1,"Данные"),1),2)</f>
        <v>150.21000000000001</v>
      </c>
      <c r="C21" s="100">
        <f ca="1">ROUND(INDIRECT(ADDRESS(Данные!$A13,C$1,1,1,"Данные"),1),2)</f>
        <v>100.32000000000001</v>
      </c>
      <c r="D21" s="104">
        <f ca="1">(B21-B19)*D$10</f>
        <v>0</v>
      </c>
      <c r="E21" s="107">
        <f ca="1">(C21-C19)*D$10</f>
        <v>0</v>
      </c>
      <c r="F21" s="202"/>
      <c r="G21" s="100"/>
      <c r="H21" s="101"/>
      <c r="I21" s="98"/>
      <c r="J21" s="203"/>
      <c r="K21" s="100"/>
      <c r="L21" s="101"/>
      <c r="M21" s="110"/>
      <c r="N21" s="204"/>
      <c r="O21" s="44"/>
      <c r="P21" s="44"/>
      <c r="Q21" s="45"/>
      <c r="R21" s="99"/>
      <c r="S21" s="100"/>
      <c r="T21" s="101"/>
      <c r="U21" s="110"/>
      <c r="V21" s="111">
        <f t="shared" ca="1" si="11"/>
        <v>45644.125</v>
      </c>
      <c r="W21" s="205">
        <f t="shared" ca="1" si="12"/>
        <v>0</v>
      </c>
      <c r="X21" s="206">
        <f t="shared" ca="1" si="13"/>
        <v>0</v>
      </c>
    </row>
    <row r="22" s="1" customFormat="1">
      <c r="A22" s="111">
        <f ca="1">INDIRECT(ADDRESS(Данные!$A14,4,1,1,"Данные"),1)</f>
        <v>45644.145833333336</v>
      </c>
      <c r="B22" s="109">
        <f ca="1">ROUND(INDIRECT(ADDRESS(Данные!$A14,B$1,1,1,"Данные"),1),2)</f>
        <v>150.21000000000001</v>
      </c>
      <c r="C22" s="100">
        <f ca="1">ROUND(INDIRECT(ADDRESS(Данные!$A14,C$1,1,1,"Данные"),1),2)</f>
        <v>100.32000000000001</v>
      </c>
      <c r="D22" s="104">
        <f ca="1">(B22-B21)*D$10</f>
        <v>0</v>
      </c>
      <c r="E22" s="107">
        <f ca="1">(C22-C21)*D$10</f>
        <v>0</v>
      </c>
      <c r="F22" s="202"/>
      <c r="G22" s="100"/>
      <c r="H22" s="101"/>
      <c r="I22" s="98"/>
      <c r="J22" s="203"/>
      <c r="K22" s="100"/>
      <c r="L22" s="101"/>
      <c r="M22" s="110"/>
      <c r="N22" s="204"/>
      <c r="O22" s="44"/>
      <c r="P22" s="44"/>
      <c r="Q22" s="45"/>
      <c r="R22" s="99"/>
      <c r="S22" s="100"/>
      <c r="T22" s="101"/>
      <c r="U22" s="110"/>
      <c r="V22" s="111">
        <f t="shared" ca="1" si="11"/>
        <v>45644.145833333336</v>
      </c>
      <c r="W22" s="205">
        <f t="shared" ca="1" si="12"/>
        <v>0</v>
      </c>
      <c r="X22" s="206">
        <f t="shared" ca="1" si="13"/>
        <v>0</v>
      </c>
    </row>
    <row r="23" s="1" customFormat="1">
      <c r="A23" s="111">
        <f ca="1">INDIRECT(ADDRESS(Данные!$A15,4,1,1,"Данные"),1)</f>
        <v>45644.166666666664</v>
      </c>
      <c r="B23" s="109">
        <f ca="1">ROUND(INDIRECT(ADDRESS(Данные!$A15,B$1,1,1,"Данные"),1),2)</f>
        <v>150.21000000000001</v>
      </c>
      <c r="C23" s="100">
        <f ca="1">ROUND(INDIRECT(ADDRESS(Данные!$A15,C$1,1,1,"Данные"),1),2)</f>
        <v>100.32000000000001</v>
      </c>
      <c r="D23" s="104">
        <f ca="1">(B23-B21)*D$10</f>
        <v>0</v>
      </c>
      <c r="E23" s="107">
        <f ca="1">(C23-C21)*D$10</f>
        <v>0</v>
      </c>
      <c r="F23" s="202"/>
      <c r="G23" s="100"/>
      <c r="H23" s="101"/>
      <c r="I23" s="98"/>
      <c r="J23" s="203"/>
      <c r="K23" s="100"/>
      <c r="L23" s="101"/>
      <c r="M23" s="110"/>
      <c r="N23" s="204"/>
      <c r="O23" s="44"/>
      <c r="P23" s="44"/>
      <c r="Q23" s="45"/>
      <c r="R23" s="99"/>
      <c r="S23" s="100"/>
      <c r="T23" s="101"/>
      <c r="U23" s="110"/>
      <c r="V23" s="111">
        <f t="shared" ca="1" si="11"/>
        <v>45644.166666666664</v>
      </c>
      <c r="W23" s="205">
        <f t="shared" ca="1" si="12"/>
        <v>0</v>
      </c>
      <c r="X23" s="206">
        <f t="shared" ca="1" si="13"/>
        <v>0</v>
      </c>
    </row>
    <row r="24" s="1" customFormat="1">
      <c r="A24" s="111">
        <f ca="1">INDIRECT(ADDRESS(Данные!$A16,4,1,1,"Данные"),1)</f>
        <v>45644.1875</v>
      </c>
      <c r="B24" s="109">
        <f ca="1">ROUND(INDIRECT(ADDRESS(Данные!$A16,B$1,1,1,"Данные"),1),2)</f>
        <v>150.21000000000001</v>
      </c>
      <c r="C24" s="100">
        <f ca="1">ROUND(INDIRECT(ADDRESS(Данные!$A16,C$1,1,1,"Данные"),1),2)</f>
        <v>100.32000000000001</v>
      </c>
      <c r="D24" s="104">
        <f ca="1">(B24-B23)*D$10</f>
        <v>0</v>
      </c>
      <c r="E24" s="107">
        <f ca="1">(C24-C23)*D$10</f>
        <v>0</v>
      </c>
      <c r="F24" s="202"/>
      <c r="G24" s="100"/>
      <c r="H24" s="101"/>
      <c r="I24" s="98"/>
      <c r="J24" s="203"/>
      <c r="K24" s="100"/>
      <c r="L24" s="101"/>
      <c r="M24" s="110"/>
      <c r="N24" s="204"/>
      <c r="O24" s="44"/>
      <c r="P24" s="44"/>
      <c r="Q24" s="45"/>
      <c r="R24" s="99"/>
      <c r="S24" s="100"/>
      <c r="T24" s="101"/>
      <c r="U24" s="110"/>
      <c r="V24" s="111">
        <f t="shared" ca="1" si="11"/>
        <v>45644.1875</v>
      </c>
      <c r="W24" s="205">
        <f t="shared" ca="1" si="12"/>
        <v>0</v>
      </c>
      <c r="X24" s="206">
        <f t="shared" ca="1" si="13"/>
        <v>0</v>
      </c>
    </row>
    <row r="25" s="1" customFormat="1">
      <c r="A25" s="111">
        <f ca="1">INDIRECT(ADDRESS(Данные!$A17,4,1,1,"Данные"),1)</f>
        <v>45644.208333333336</v>
      </c>
      <c r="B25" s="109">
        <f ca="1">ROUND(INDIRECT(ADDRESS(Данные!$A17,B$1,1,1,"Данные"),1),2)</f>
        <v>150.21000000000001</v>
      </c>
      <c r="C25" s="100">
        <f ca="1">ROUND(INDIRECT(ADDRESS(Данные!$A17,C$1,1,1,"Данные"),1),2)</f>
        <v>100.32000000000001</v>
      </c>
      <c r="D25" s="104">
        <f ca="1">(B25-B23)*D$10</f>
        <v>0</v>
      </c>
      <c r="E25" s="107">
        <f ca="1">(C25-C23)*D$10</f>
        <v>0</v>
      </c>
      <c r="F25" s="202"/>
      <c r="G25" s="100"/>
      <c r="H25" s="101"/>
      <c r="I25" s="98"/>
      <c r="J25" s="203"/>
      <c r="K25" s="100"/>
      <c r="L25" s="101"/>
      <c r="M25" s="110"/>
      <c r="N25" s="204"/>
      <c r="O25" s="44"/>
      <c r="P25" s="44"/>
      <c r="Q25" s="45"/>
      <c r="R25" s="99"/>
      <c r="S25" s="100"/>
      <c r="T25" s="101"/>
      <c r="U25" s="110"/>
      <c r="V25" s="111">
        <f t="shared" ca="1" si="11"/>
        <v>45644.208333333336</v>
      </c>
      <c r="W25" s="205">
        <f t="shared" ca="1" si="12"/>
        <v>0</v>
      </c>
      <c r="X25" s="206">
        <f t="shared" ca="1" si="13"/>
        <v>0</v>
      </c>
    </row>
    <row r="26" s="1" customFormat="1">
      <c r="A26" s="111">
        <f ca="1">INDIRECT(ADDRESS(Данные!$A18,4,1,1,"Данные"),1)</f>
        <v>45644.229166666664</v>
      </c>
      <c r="B26" s="109">
        <f ca="1">ROUND(INDIRECT(ADDRESS(Данные!$A18,B$1,1,1,"Данные"),1),2)</f>
        <v>150.21000000000001</v>
      </c>
      <c r="C26" s="100">
        <f ca="1">ROUND(INDIRECT(ADDRESS(Данные!$A18,C$1,1,1,"Данные"),1),2)</f>
        <v>100.32000000000001</v>
      </c>
      <c r="D26" s="104">
        <f ca="1">(B26-B25)*D$10</f>
        <v>0</v>
      </c>
      <c r="E26" s="107">
        <f ca="1">(C26-C25)*D$10</f>
        <v>0</v>
      </c>
      <c r="F26" s="202"/>
      <c r="G26" s="100"/>
      <c r="H26" s="101"/>
      <c r="I26" s="98"/>
      <c r="J26" s="203"/>
      <c r="K26" s="100"/>
      <c r="L26" s="101"/>
      <c r="M26" s="110"/>
      <c r="N26" s="204"/>
      <c r="O26" s="44"/>
      <c r="P26" s="44"/>
      <c r="Q26" s="45"/>
      <c r="R26" s="99"/>
      <c r="S26" s="100"/>
      <c r="T26" s="101"/>
      <c r="U26" s="110"/>
      <c r="V26" s="111">
        <f t="shared" ca="1" si="11"/>
        <v>45644.229166666664</v>
      </c>
      <c r="W26" s="205">
        <f t="shared" ca="1" si="12"/>
        <v>0</v>
      </c>
      <c r="X26" s="206">
        <f t="shared" ca="1" si="13"/>
        <v>0</v>
      </c>
    </row>
    <row r="27" s="1" customFormat="1">
      <c r="A27" s="111">
        <f ca="1">INDIRECT(ADDRESS(Данные!$A19,4,1,1,"Данные"),1)</f>
        <v>45644.25</v>
      </c>
      <c r="B27" s="109">
        <f ca="1">ROUND(INDIRECT(ADDRESS(Данные!$A19,B$1,1,1,"Данные"),1),2)</f>
        <v>150.21000000000001</v>
      </c>
      <c r="C27" s="100">
        <f ca="1">ROUND(INDIRECT(ADDRESS(Данные!$A19,C$1,1,1,"Данные"),1),2)</f>
        <v>100.32000000000001</v>
      </c>
      <c r="D27" s="104">
        <f ca="1">(B27-B25)*D$10</f>
        <v>0</v>
      </c>
      <c r="E27" s="107">
        <f ca="1">(C27-C25)*D$10</f>
        <v>0</v>
      </c>
      <c r="F27" s="202"/>
      <c r="G27" s="100"/>
      <c r="H27" s="101"/>
      <c r="I27" s="98"/>
      <c r="J27" s="203"/>
      <c r="K27" s="100"/>
      <c r="L27" s="101"/>
      <c r="M27" s="110"/>
      <c r="N27" s="204"/>
      <c r="O27" s="44"/>
      <c r="P27" s="44"/>
      <c r="Q27" s="45"/>
      <c r="R27" s="99"/>
      <c r="S27" s="100"/>
      <c r="T27" s="101"/>
      <c r="U27" s="110"/>
      <c r="V27" s="111">
        <f t="shared" ca="1" si="11"/>
        <v>45644.25</v>
      </c>
      <c r="W27" s="205">
        <f t="shared" ca="1" si="12"/>
        <v>0</v>
      </c>
      <c r="X27" s="206">
        <f t="shared" ca="1" si="13"/>
        <v>0</v>
      </c>
    </row>
    <row r="28" s="1" customFormat="1">
      <c r="A28" s="111">
        <f ca="1">INDIRECT(ADDRESS(Данные!$A20,4,1,1,"Данные"),1)</f>
        <v>45644.270833333336</v>
      </c>
      <c r="B28" s="109">
        <f ca="1">ROUND(INDIRECT(ADDRESS(Данные!$A20,B$1,1,1,"Данные"),1),2)</f>
        <v>150.21000000000001</v>
      </c>
      <c r="C28" s="100">
        <f ca="1">ROUND(INDIRECT(ADDRESS(Данные!$A20,C$1,1,1,"Данные"),1),2)</f>
        <v>100.32000000000001</v>
      </c>
      <c r="D28" s="104">
        <f ca="1">(B28-B27)*D$10</f>
        <v>0</v>
      </c>
      <c r="E28" s="107">
        <f ca="1">(C28-C27)*D$10</f>
        <v>0</v>
      </c>
      <c r="F28" s="202"/>
      <c r="G28" s="100"/>
      <c r="H28" s="101"/>
      <c r="I28" s="98"/>
      <c r="J28" s="203"/>
      <c r="K28" s="100"/>
      <c r="L28" s="101"/>
      <c r="M28" s="110"/>
      <c r="N28" s="204"/>
      <c r="O28" s="44"/>
      <c r="P28" s="44"/>
      <c r="Q28" s="45"/>
      <c r="R28" s="99"/>
      <c r="S28" s="100"/>
      <c r="T28" s="101"/>
      <c r="U28" s="110"/>
      <c r="V28" s="111">
        <f t="shared" ca="1" si="11"/>
        <v>45644.270833333336</v>
      </c>
      <c r="W28" s="205">
        <f t="shared" ca="1" si="12"/>
        <v>0</v>
      </c>
      <c r="X28" s="206">
        <f t="shared" ca="1" si="13"/>
        <v>0</v>
      </c>
    </row>
    <row r="29" s="1" customFormat="1">
      <c r="A29" s="111">
        <f ca="1">INDIRECT(ADDRESS(Данные!$A21,4,1,1,"Данные"),1)</f>
        <v>45644.291666666664</v>
      </c>
      <c r="B29" s="109">
        <f ca="1">ROUND(INDIRECT(ADDRESS(Данные!$A21,B$1,1,1,"Данные"),1),2)</f>
        <v>150.22</v>
      </c>
      <c r="C29" s="100">
        <f ca="1">ROUND(INDIRECT(ADDRESS(Данные!$A21,C$1,1,1,"Данные"),1),2)</f>
        <v>100.32000000000001</v>
      </c>
      <c r="D29" s="104">
        <f ca="1">(B29-B27)*D$10</f>
        <v>9.9999999999909051</v>
      </c>
      <c r="E29" s="107">
        <f ca="1">(C29-C27)*D$10</f>
        <v>0</v>
      </c>
      <c r="F29" s="202"/>
      <c r="G29" s="100"/>
      <c r="H29" s="101"/>
      <c r="I29" s="98"/>
      <c r="J29" s="203"/>
      <c r="K29" s="100"/>
      <c r="L29" s="101"/>
      <c r="M29" s="110"/>
      <c r="N29" s="204"/>
      <c r="O29" s="44"/>
      <c r="P29" s="44"/>
      <c r="Q29" s="45"/>
      <c r="R29" s="99"/>
      <c r="S29" s="100"/>
      <c r="T29" s="101"/>
      <c r="U29" s="110"/>
      <c r="V29" s="111">
        <f t="shared" ca="1" si="11"/>
        <v>45644.291666666664</v>
      </c>
      <c r="W29" s="205">
        <f t="shared" ca="1" si="12"/>
        <v>9.9999999999909051</v>
      </c>
      <c r="X29" s="206">
        <f t="shared" ca="1" si="13"/>
        <v>0</v>
      </c>
    </row>
    <row r="30" s="1" customFormat="1">
      <c r="A30" s="111">
        <f ca="1">INDIRECT(ADDRESS(Данные!$A22,4,1,1,"Данные"),1)</f>
        <v>45644.3125</v>
      </c>
      <c r="B30" s="109">
        <f ca="1">ROUND(INDIRECT(ADDRESS(Данные!$A22,B$1,1,1,"Данные"),1),2)</f>
        <v>150.22</v>
      </c>
      <c r="C30" s="100">
        <f ca="1">ROUND(INDIRECT(ADDRESS(Данные!$A22,C$1,1,1,"Данные"),1),2)</f>
        <v>100.32000000000001</v>
      </c>
      <c r="D30" s="104">
        <f ca="1">(B30-B29)*D$10</f>
        <v>0</v>
      </c>
      <c r="E30" s="107">
        <f ca="1">(C30-C29)*D$10</f>
        <v>0</v>
      </c>
      <c r="F30" s="202"/>
      <c r="G30" s="100"/>
      <c r="H30" s="101"/>
      <c r="I30" s="98"/>
      <c r="J30" s="203"/>
      <c r="K30" s="100"/>
      <c r="L30" s="101"/>
      <c r="M30" s="110"/>
      <c r="N30" s="204"/>
      <c r="O30" s="44"/>
      <c r="P30" s="44"/>
      <c r="Q30" s="45"/>
      <c r="R30" s="99"/>
      <c r="S30" s="100"/>
      <c r="T30" s="101"/>
      <c r="U30" s="110"/>
      <c r="V30" s="111">
        <f t="shared" ca="1" si="11"/>
        <v>45644.3125</v>
      </c>
      <c r="W30" s="205">
        <f t="shared" ca="1" si="12"/>
        <v>0</v>
      </c>
      <c r="X30" s="206">
        <f t="shared" ca="1" si="13"/>
        <v>0</v>
      </c>
    </row>
    <row r="31" s="1" customFormat="1">
      <c r="A31" s="111">
        <f ca="1">INDIRECT(ADDRESS(Данные!$A23,4,1,1,"Данные"),1)</f>
        <v>45644.333333333336</v>
      </c>
      <c r="B31" s="109">
        <f ca="1">ROUND(INDIRECT(ADDRESS(Данные!$A23,B$1,1,1,"Данные"),1),2)</f>
        <v>150.22</v>
      </c>
      <c r="C31" s="100">
        <f ca="1">ROUND(INDIRECT(ADDRESS(Данные!$A23,C$1,1,1,"Данные"),1),2)</f>
        <v>100.32000000000001</v>
      </c>
      <c r="D31" s="104">
        <f ca="1">(B31-B29)*D$10</f>
        <v>0</v>
      </c>
      <c r="E31" s="107">
        <f ca="1">(C31-C29)*D$10</f>
        <v>0</v>
      </c>
      <c r="F31" s="202"/>
      <c r="G31" s="100"/>
      <c r="H31" s="101"/>
      <c r="I31" s="98"/>
      <c r="J31" s="203"/>
      <c r="K31" s="100"/>
      <c r="L31" s="101"/>
      <c r="M31" s="110"/>
      <c r="N31" s="204"/>
      <c r="O31" s="44"/>
      <c r="P31" s="44"/>
      <c r="Q31" s="45"/>
      <c r="R31" s="99"/>
      <c r="S31" s="100"/>
      <c r="T31" s="101"/>
      <c r="U31" s="110"/>
      <c r="V31" s="111">
        <f t="shared" ca="1" si="11"/>
        <v>45644.333333333336</v>
      </c>
      <c r="W31" s="205">
        <f t="shared" ca="1" si="12"/>
        <v>0</v>
      </c>
      <c r="X31" s="206">
        <f t="shared" ca="1" si="13"/>
        <v>0</v>
      </c>
    </row>
    <row r="32" s="1" customFormat="1">
      <c r="A32" s="111">
        <f ca="1">INDIRECT(ADDRESS(Данные!$A24,4,1,1,"Данные"),1)</f>
        <v>45644.354166666664</v>
      </c>
      <c r="B32" s="109">
        <f ca="1">ROUND(INDIRECT(ADDRESS(Данные!$A24,B$1,1,1,"Данные"),1),2)</f>
        <v>150.22</v>
      </c>
      <c r="C32" s="100">
        <f ca="1">ROUND(INDIRECT(ADDRESS(Данные!$A24,C$1,1,1,"Данные"),1),2)</f>
        <v>100.32000000000001</v>
      </c>
      <c r="D32" s="104">
        <f ca="1">(B32-B31)*D$10</f>
        <v>0</v>
      </c>
      <c r="E32" s="107">
        <f ca="1">(C32-C31)*D$10</f>
        <v>0</v>
      </c>
      <c r="F32" s="202"/>
      <c r="G32" s="100"/>
      <c r="H32" s="101"/>
      <c r="I32" s="98"/>
      <c r="J32" s="203"/>
      <c r="K32" s="100"/>
      <c r="L32" s="101"/>
      <c r="M32" s="110"/>
      <c r="N32" s="204"/>
      <c r="O32" s="44"/>
      <c r="P32" s="44"/>
      <c r="Q32" s="45"/>
      <c r="R32" s="99"/>
      <c r="S32" s="100"/>
      <c r="T32" s="101"/>
      <c r="U32" s="110"/>
      <c r="V32" s="111">
        <f t="shared" ca="1" si="11"/>
        <v>45644.354166666664</v>
      </c>
      <c r="W32" s="205">
        <f t="shared" ca="1" si="12"/>
        <v>0</v>
      </c>
      <c r="X32" s="206">
        <f t="shared" ca="1" si="13"/>
        <v>0</v>
      </c>
    </row>
    <row r="33" s="1" customFormat="1">
      <c r="A33" s="111">
        <f ca="1">INDIRECT(ADDRESS(Данные!$A25,4,1,1,"Данные"),1)</f>
        <v>45644.375</v>
      </c>
      <c r="B33" s="109">
        <f ca="1">ROUND(INDIRECT(ADDRESS(Данные!$A25,B$1,1,1,"Данные"),1),2)</f>
        <v>150.22</v>
      </c>
      <c r="C33" s="100">
        <f ca="1">ROUND(INDIRECT(ADDRESS(Данные!$A25,C$1,1,1,"Данные"),1),2)</f>
        <v>100.32000000000001</v>
      </c>
      <c r="D33" s="104">
        <f ca="1">(B33-B31)*D$10</f>
        <v>0</v>
      </c>
      <c r="E33" s="107">
        <f ca="1">(C33-C31)*D$10</f>
        <v>0</v>
      </c>
      <c r="F33" s="202"/>
      <c r="G33" s="100"/>
      <c r="H33" s="101"/>
      <c r="I33" s="98"/>
      <c r="J33" s="203"/>
      <c r="K33" s="100"/>
      <c r="L33" s="101"/>
      <c r="M33" s="110"/>
      <c r="N33" s="204"/>
      <c r="O33" s="44"/>
      <c r="P33" s="44"/>
      <c r="Q33" s="45"/>
      <c r="R33" s="99"/>
      <c r="S33" s="100"/>
      <c r="T33" s="101"/>
      <c r="U33" s="110"/>
      <c r="V33" s="111">
        <f t="shared" ca="1" si="11"/>
        <v>45644.375</v>
      </c>
      <c r="W33" s="205">
        <f t="shared" ca="1" si="12"/>
        <v>0</v>
      </c>
      <c r="X33" s="206">
        <f t="shared" ca="1" si="13"/>
        <v>0</v>
      </c>
    </row>
    <row r="34" s="1" customFormat="1">
      <c r="A34" s="111">
        <f ca="1">INDIRECT(ADDRESS(Данные!$A26,4,1,1,"Данные"),1)</f>
        <v>45644.395833333336</v>
      </c>
      <c r="B34" s="109">
        <f ca="1">ROUND(INDIRECT(ADDRESS(Данные!$A26,B$1,1,1,"Данные"),1),2)</f>
        <v>150.22</v>
      </c>
      <c r="C34" s="100">
        <f ca="1">ROUND(INDIRECT(ADDRESS(Данные!$A26,C$1,1,1,"Данные"),1),2)</f>
        <v>100.32000000000001</v>
      </c>
      <c r="D34" s="104">
        <f ca="1">(B34-B33)*D$10</f>
        <v>0</v>
      </c>
      <c r="E34" s="107">
        <f ca="1">(C34-C33)*D$10</f>
        <v>0</v>
      </c>
      <c r="F34" s="202"/>
      <c r="G34" s="100"/>
      <c r="H34" s="101"/>
      <c r="I34" s="98"/>
      <c r="J34" s="203"/>
      <c r="K34" s="100"/>
      <c r="L34" s="101"/>
      <c r="M34" s="110"/>
      <c r="N34" s="204"/>
      <c r="O34" s="44"/>
      <c r="P34" s="44"/>
      <c r="Q34" s="45"/>
      <c r="R34" s="99"/>
      <c r="S34" s="100"/>
      <c r="T34" s="101"/>
      <c r="U34" s="110"/>
      <c r="V34" s="111">
        <f t="shared" ca="1" si="11"/>
        <v>45644.395833333336</v>
      </c>
      <c r="W34" s="205">
        <f t="shared" ca="1" si="12"/>
        <v>0</v>
      </c>
      <c r="X34" s="206">
        <f t="shared" ca="1" si="13"/>
        <v>0</v>
      </c>
    </row>
    <row r="35" s="1" customFormat="1">
      <c r="A35" s="111">
        <f ca="1">INDIRECT(ADDRESS(Данные!$A27,4,1,1,"Данные"),1)</f>
        <v>45644.416666666664</v>
      </c>
      <c r="B35" s="109">
        <f ca="1">ROUND(INDIRECT(ADDRESS(Данные!$A27,B$1,1,1,"Данные"),1),2)</f>
        <v>150.22</v>
      </c>
      <c r="C35" s="100">
        <f ca="1">ROUND(INDIRECT(ADDRESS(Данные!$A27,C$1,1,1,"Данные"),1),2)</f>
        <v>100.32000000000001</v>
      </c>
      <c r="D35" s="104">
        <f ca="1">(B35-B33)*D$10</f>
        <v>0</v>
      </c>
      <c r="E35" s="107">
        <f ca="1">(C35-C33)*D$10</f>
        <v>0</v>
      </c>
      <c r="F35" s="202"/>
      <c r="G35" s="100"/>
      <c r="H35" s="101"/>
      <c r="I35" s="98"/>
      <c r="J35" s="203"/>
      <c r="K35" s="100"/>
      <c r="L35" s="101"/>
      <c r="M35" s="110"/>
      <c r="N35" s="204"/>
      <c r="O35" s="44"/>
      <c r="P35" s="44"/>
      <c r="Q35" s="45"/>
      <c r="R35" s="99"/>
      <c r="S35" s="100"/>
      <c r="T35" s="101"/>
      <c r="U35" s="110"/>
      <c r="V35" s="111">
        <f t="shared" ca="1" si="11"/>
        <v>45644.416666666664</v>
      </c>
      <c r="W35" s="205">
        <f t="shared" ca="1" si="12"/>
        <v>0</v>
      </c>
      <c r="X35" s="206">
        <f t="shared" ca="1" si="13"/>
        <v>0</v>
      </c>
    </row>
    <row r="36" s="1" customFormat="1">
      <c r="A36" s="111">
        <f ca="1">INDIRECT(ADDRESS(Данные!$A28,4,1,1,"Данные"),1)</f>
        <v>45644.4375</v>
      </c>
      <c r="B36" s="109">
        <f ca="1">ROUND(INDIRECT(ADDRESS(Данные!$A28,B$1,1,1,"Данные"),1),2)</f>
        <v>150.22</v>
      </c>
      <c r="C36" s="100">
        <f ca="1">ROUND(INDIRECT(ADDRESS(Данные!$A28,C$1,1,1,"Данные"),1),2)</f>
        <v>100.32000000000001</v>
      </c>
      <c r="D36" s="104">
        <f ca="1">(B36-B35)*D$10</f>
        <v>0</v>
      </c>
      <c r="E36" s="107">
        <f ca="1">(C36-C35)*D$10</f>
        <v>0</v>
      </c>
      <c r="F36" s="202"/>
      <c r="G36" s="100"/>
      <c r="H36" s="101"/>
      <c r="I36" s="98"/>
      <c r="J36" s="203"/>
      <c r="K36" s="100"/>
      <c r="L36" s="101"/>
      <c r="M36" s="110"/>
      <c r="N36" s="204"/>
      <c r="O36" s="44"/>
      <c r="P36" s="44"/>
      <c r="Q36" s="45"/>
      <c r="R36" s="99"/>
      <c r="S36" s="100"/>
      <c r="T36" s="101"/>
      <c r="U36" s="110"/>
      <c r="V36" s="111">
        <f t="shared" ca="1" si="11"/>
        <v>45644.4375</v>
      </c>
      <c r="W36" s="205">
        <f t="shared" ca="1" si="12"/>
        <v>0</v>
      </c>
      <c r="X36" s="206">
        <f t="shared" ca="1" si="13"/>
        <v>0</v>
      </c>
    </row>
    <row r="37" s="1" customFormat="1">
      <c r="A37" s="111">
        <f ca="1">INDIRECT(ADDRESS(Данные!$A29,4,1,1,"Данные"),1)</f>
        <v>45644.458333333336</v>
      </c>
      <c r="B37" s="109">
        <f ca="1">ROUND(INDIRECT(ADDRESS(Данные!$A29,B$1,1,1,"Данные"),1),2)</f>
        <v>150.22</v>
      </c>
      <c r="C37" s="100">
        <f ca="1">ROUND(INDIRECT(ADDRESS(Данные!$A29,C$1,1,1,"Данные"),1),2)</f>
        <v>100.32000000000001</v>
      </c>
      <c r="D37" s="104">
        <f ca="1">(B37-B35)*D$10</f>
        <v>0</v>
      </c>
      <c r="E37" s="107">
        <f ca="1">(C37-C35)*D$10</f>
        <v>0</v>
      </c>
      <c r="F37" s="202"/>
      <c r="G37" s="100"/>
      <c r="H37" s="101"/>
      <c r="I37" s="98"/>
      <c r="J37" s="203"/>
      <c r="K37" s="100"/>
      <c r="L37" s="101"/>
      <c r="M37" s="110"/>
      <c r="N37" s="204"/>
      <c r="O37" s="44"/>
      <c r="P37" s="44"/>
      <c r="Q37" s="45"/>
      <c r="R37" s="99"/>
      <c r="S37" s="100"/>
      <c r="T37" s="101"/>
      <c r="U37" s="110"/>
      <c r="V37" s="111">
        <f t="shared" ca="1" si="11"/>
        <v>45644.458333333336</v>
      </c>
      <c r="W37" s="205">
        <f t="shared" ca="1" si="12"/>
        <v>0</v>
      </c>
      <c r="X37" s="206">
        <f t="shared" ca="1" si="13"/>
        <v>0</v>
      </c>
    </row>
    <row r="38" s="1" customFormat="1">
      <c r="A38" s="111">
        <f ca="1">INDIRECT(ADDRESS(Данные!$A30,4,1,1,"Данные"),1)</f>
        <v>45644.479166666664</v>
      </c>
      <c r="B38" s="109">
        <f ca="1">ROUND(INDIRECT(ADDRESS(Данные!$A30,B$1,1,1,"Данные"),1),2)</f>
        <v>150.22</v>
      </c>
      <c r="C38" s="100">
        <f ca="1">ROUND(INDIRECT(ADDRESS(Данные!$A30,C$1,1,1,"Данные"),1),2)</f>
        <v>100.32000000000001</v>
      </c>
      <c r="D38" s="104">
        <f ca="1">(B38-B37)*D$10</f>
        <v>0</v>
      </c>
      <c r="E38" s="107">
        <f ca="1">(C38-C37)*D$10</f>
        <v>0</v>
      </c>
      <c r="F38" s="202"/>
      <c r="G38" s="100"/>
      <c r="H38" s="101"/>
      <c r="I38" s="98"/>
      <c r="J38" s="203"/>
      <c r="K38" s="100"/>
      <c r="L38" s="101"/>
      <c r="M38" s="110"/>
      <c r="N38" s="204"/>
      <c r="O38" s="44"/>
      <c r="P38" s="44"/>
      <c r="Q38" s="45"/>
      <c r="R38" s="99"/>
      <c r="S38" s="100"/>
      <c r="T38" s="101"/>
      <c r="U38" s="110"/>
      <c r="V38" s="111">
        <f t="shared" ca="1" si="11"/>
        <v>45644.479166666664</v>
      </c>
      <c r="W38" s="205">
        <f t="shared" ca="1" si="12"/>
        <v>0</v>
      </c>
      <c r="X38" s="206">
        <f t="shared" ca="1" si="13"/>
        <v>0</v>
      </c>
    </row>
    <row r="39" s="1" customFormat="1">
      <c r="A39" s="111">
        <f ca="1">INDIRECT(ADDRESS(Данные!$A31,4,1,1,"Данные"),1)</f>
        <v>45644.5</v>
      </c>
      <c r="B39" s="109">
        <f ca="1">ROUND(INDIRECT(ADDRESS(Данные!$A31,B$1,1,1,"Данные"),1),2)</f>
        <v>150.22</v>
      </c>
      <c r="C39" s="100">
        <f ca="1">ROUND(INDIRECT(ADDRESS(Данные!$A31,C$1,1,1,"Данные"),1),2)</f>
        <v>100.32000000000001</v>
      </c>
      <c r="D39" s="104">
        <f ca="1">(B39-B37)*D$10</f>
        <v>0</v>
      </c>
      <c r="E39" s="107">
        <f ca="1">(C39-C37)*D$10</f>
        <v>0</v>
      </c>
      <c r="F39" s="202"/>
      <c r="G39" s="100"/>
      <c r="H39" s="101"/>
      <c r="I39" s="98"/>
      <c r="J39" s="203"/>
      <c r="K39" s="100"/>
      <c r="L39" s="101"/>
      <c r="M39" s="110"/>
      <c r="N39" s="204"/>
      <c r="O39" s="44"/>
      <c r="P39" s="44"/>
      <c r="Q39" s="45"/>
      <c r="R39" s="99"/>
      <c r="S39" s="100"/>
      <c r="T39" s="101"/>
      <c r="U39" s="110"/>
      <c r="V39" s="111">
        <f t="shared" ca="1" si="11"/>
        <v>45644.5</v>
      </c>
      <c r="W39" s="205">
        <f t="shared" ca="1" si="12"/>
        <v>0</v>
      </c>
      <c r="X39" s="206">
        <f t="shared" ca="1" si="13"/>
        <v>0</v>
      </c>
    </row>
    <row r="40" s="1" customFormat="1">
      <c r="A40" s="111">
        <f ca="1">INDIRECT(ADDRESS(Данные!$A32,4,1,1,"Данные"),1)</f>
        <v>45644.520833333336</v>
      </c>
      <c r="B40" s="109">
        <f ca="1">ROUND(INDIRECT(ADDRESS(Данные!$A32,B$1,1,1,"Данные"),1),2)</f>
        <v>150.22</v>
      </c>
      <c r="C40" s="100">
        <f ca="1">ROUND(INDIRECT(ADDRESS(Данные!$A32,C$1,1,1,"Данные"),1),2)</f>
        <v>100.32000000000001</v>
      </c>
      <c r="D40" s="104">
        <f ca="1">(B40-B39)*D$10</f>
        <v>0</v>
      </c>
      <c r="E40" s="107">
        <f ca="1">(C40-C39)*D$10</f>
        <v>0</v>
      </c>
      <c r="F40" s="202"/>
      <c r="G40" s="100"/>
      <c r="H40" s="101"/>
      <c r="I40" s="98"/>
      <c r="J40" s="203"/>
      <c r="K40" s="100"/>
      <c r="L40" s="101"/>
      <c r="M40" s="110"/>
      <c r="N40" s="204"/>
      <c r="O40" s="44"/>
      <c r="P40" s="44"/>
      <c r="Q40" s="45"/>
      <c r="R40" s="99"/>
      <c r="S40" s="100"/>
      <c r="T40" s="101"/>
      <c r="U40" s="110"/>
      <c r="V40" s="111">
        <f t="shared" ca="1" si="11"/>
        <v>45644.520833333336</v>
      </c>
      <c r="W40" s="205">
        <f t="shared" ca="1" si="12"/>
        <v>0</v>
      </c>
      <c r="X40" s="206">
        <f t="shared" ca="1" si="13"/>
        <v>0</v>
      </c>
    </row>
    <row r="41" s="1" customFormat="1">
      <c r="A41" s="111">
        <f ca="1">INDIRECT(ADDRESS(Данные!$A33,4,1,1,"Данные"),1)</f>
        <v>45644.541666666664</v>
      </c>
      <c r="B41" s="109">
        <f ca="1">ROUND(INDIRECT(ADDRESS(Данные!$A33,B$1,1,1,"Данные"),1),2)</f>
        <v>150.22</v>
      </c>
      <c r="C41" s="100">
        <f ca="1">ROUND(INDIRECT(ADDRESS(Данные!$A33,C$1,1,1,"Данные"),1),2)</f>
        <v>100.32000000000001</v>
      </c>
      <c r="D41" s="104">
        <f ca="1">(B41-B39)*D$10</f>
        <v>0</v>
      </c>
      <c r="E41" s="107">
        <f ca="1">(C41-C39)*D$10</f>
        <v>0</v>
      </c>
      <c r="F41" s="202"/>
      <c r="G41" s="100"/>
      <c r="H41" s="101"/>
      <c r="I41" s="98"/>
      <c r="J41" s="203"/>
      <c r="K41" s="100"/>
      <c r="L41" s="101"/>
      <c r="M41" s="110"/>
      <c r="N41" s="204"/>
      <c r="O41" s="44"/>
      <c r="P41" s="44"/>
      <c r="Q41" s="45"/>
      <c r="R41" s="99"/>
      <c r="S41" s="100"/>
      <c r="T41" s="101"/>
      <c r="U41" s="110"/>
      <c r="V41" s="111">
        <f t="shared" ca="1" si="11"/>
        <v>45644.541666666664</v>
      </c>
      <c r="W41" s="205">
        <f t="shared" ca="1" si="12"/>
        <v>0</v>
      </c>
      <c r="X41" s="206">
        <f t="shared" ca="1" si="13"/>
        <v>0</v>
      </c>
    </row>
    <row r="42" s="1" customFormat="1">
      <c r="A42" s="111">
        <f ca="1">INDIRECT(ADDRESS(Данные!$A34,4,1,1,"Данные"),1)</f>
        <v>45644.5625</v>
      </c>
      <c r="B42" s="109">
        <f ca="1">ROUND(INDIRECT(ADDRESS(Данные!$A34,B$1,1,1,"Данные"),1),2)</f>
        <v>150.22</v>
      </c>
      <c r="C42" s="100">
        <f ca="1">ROUND(INDIRECT(ADDRESS(Данные!$A34,C$1,1,1,"Данные"),1),2)</f>
        <v>100.32000000000001</v>
      </c>
      <c r="D42" s="104">
        <f ca="1">(B42-B41)*D$10</f>
        <v>0</v>
      </c>
      <c r="E42" s="107">
        <f ca="1">(C42-C41)*D$10</f>
        <v>0</v>
      </c>
      <c r="F42" s="202"/>
      <c r="G42" s="100"/>
      <c r="H42" s="101"/>
      <c r="I42" s="98"/>
      <c r="J42" s="203"/>
      <c r="K42" s="100"/>
      <c r="L42" s="101"/>
      <c r="M42" s="110"/>
      <c r="N42" s="204"/>
      <c r="O42" s="44"/>
      <c r="P42" s="44"/>
      <c r="Q42" s="45"/>
      <c r="R42" s="99"/>
      <c r="S42" s="100"/>
      <c r="T42" s="101"/>
      <c r="U42" s="110"/>
      <c r="V42" s="111">
        <f t="shared" ca="1" si="11"/>
        <v>45644.5625</v>
      </c>
      <c r="W42" s="205">
        <f t="shared" ca="1" si="12"/>
        <v>0</v>
      </c>
      <c r="X42" s="206">
        <f t="shared" ca="1" si="13"/>
        <v>0</v>
      </c>
    </row>
    <row r="43" s="1" customFormat="1">
      <c r="A43" s="111">
        <f ca="1">INDIRECT(ADDRESS(Данные!$A35,4,1,1,"Данные"),1)</f>
        <v>45644.583333333336</v>
      </c>
      <c r="B43" s="109">
        <f ca="1">ROUND(INDIRECT(ADDRESS(Данные!$A35,B$1,1,1,"Данные"),1),2)</f>
        <v>150.22</v>
      </c>
      <c r="C43" s="100">
        <f ca="1">ROUND(INDIRECT(ADDRESS(Данные!$A35,C$1,1,1,"Данные"),1),2)</f>
        <v>100.32000000000001</v>
      </c>
      <c r="D43" s="104">
        <f ca="1">(B43-B41)*D$10</f>
        <v>0</v>
      </c>
      <c r="E43" s="107">
        <f ca="1">(C43-C41)*D$10</f>
        <v>0</v>
      </c>
      <c r="F43" s="202"/>
      <c r="G43" s="100"/>
      <c r="H43" s="101"/>
      <c r="I43" s="98"/>
      <c r="J43" s="203"/>
      <c r="K43" s="100"/>
      <c r="L43" s="101"/>
      <c r="M43" s="110"/>
      <c r="N43" s="204"/>
      <c r="O43" s="44"/>
      <c r="P43" s="44"/>
      <c r="Q43" s="45"/>
      <c r="R43" s="99"/>
      <c r="S43" s="100"/>
      <c r="T43" s="101"/>
      <c r="U43" s="110"/>
      <c r="V43" s="111">
        <f t="shared" ca="1" si="11"/>
        <v>45644.583333333336</v>
      </c>
      <c r="W43" s="205">
        <f t="shared" ca="1" si="12"/>
        <v>0</v>
      </c>
      <c r="X43" s="206">
        <f t="shared" ca="1" si="13"/>
        <v>0</v>
      </c>
    </row>
    <row r="44" s="1" customFormat="1">
      <c r="A44" s="111">
        <f ca="1">INDIRECT(ADDRESS(Данные!$A36,4,1,1,"Данные"),1)</f>
        <v>45644.604166666664</v>
      </c>
      <c r="B44" s="109">
        <f ca="1">ROUND(INDIRECT(ADDRESS(Данные!$A36,B$1,1,1,"Данные"),1),2)</f>
        <v>150.22</v>
      </c>
      <c r="C44" s="100">
        <f ca="1">ROUND(INDIRECT(ADDRESS(Данные!$A36,C$1,1,1,"Данные"),1),2)</f>
        <v>100.32000000000001</v>
      </c>
      <c r="D44" s="104">
        <f ca="1">(B44-B43)*D$10</f>
        <v>0</v>
      </c>
      <c r="E44" s="107">
        <f ca="1">(C44-C43)*D$10</f>
        <v>0</v>
      </c>
      <c r="F44" s="202"/>
      <c r="G44" s="100"/>
      <c r="H44" s="101"/>
      <c r="I44" s="98"/>
      <c r="J44" s="203"/>
      <c r="K44" s="100"/>
      <c r="L44" s="101"/>
      <c r="M44" s="110"/>
      <c r="N44" s="204"/>
      <c r="O44" s="44"/>
      <c r="P44" s="44"/>
      <c r="Q44" s="45"/>
      <c r="R44" s="99"/>
      <c r="S44" s="100"/>
      <c r="T44" s="101"/>
      <c r="U44" s="110"/>
      <c r="V44" s="111">
        <f t="shared" ca="1" si="11"/>
        <v>45644.604166666664</v>
      </c>
      <c r="W44" s="205">
        <f t="shared" ca="1" si="12"/>
        <v>0</v>
      </c>
      <c r="X44" s="206">
        <f t="shared" ca="1" si="13"/>
        <v>0</v>
      </c>
    </row>
    <row r="45" s="1" customFormat="1">
      <c r="A45" s="111">
        <f ca="1">INDIRECT(ADDRESS(Данные!$A37,4,1,1,"Данные"),1)</f>
        <v>45644.625</v>
      </c>
      <c r="B45" s="109">
        <f ca="1">ROUND(INDIRECT(ADDRESS(Данные!$A37,B$1,1,1,"Данные"),1),2)</f>
        <v>150.22</v>
      </c>
      <c r="C45" s="100">
        <f ca="1">ROUND(INDIRECT(ADDRESS(Данные!$A37,C$1,1,1,"Данные"),1),2)</f>
        <v>100.33</v>
      </c>
      <c r="D45" s="104">
        <f ca="1">(B45-B43)*D$10</f>
        <v>0</v>
      </c>
      <c r="E45" s="107">
        <f ca="1">(C45-C43)*D$10</f>
        <v>9.9999999999909051</v>
      </c>
      <c r="F45" s="202"/>
      <c r="G45" s="100"/>
      <c r="H45" s="101"/>
      <c r="I45" s="98"/>
      <c r="J45" s="203"/>
      <c r="K45" s="100"/>
      <c r="L45" s="101"/>
      <c r="M45" s="110"/>
      <c r="N45" s="204"/>
      <c r="O45" s="44"/>
      <c r="P45" s="44"/>
      <c r="Q45" s="45"/>
      <c r="R45" s="99"/>
      <c r="S45" s="100"/>
      <c r="T45" s="101"/>
      <c r="U45" s="110"/>
      <c r="V45" s="111">
        <f t="shared" ca="1" si="11"/>
        <v>45644.625</v>
      </c>
      <c r="W45" s="205">
        <f t="shared" ca="1" si="12"/>
        <v>0</v>
      </c>
      <c r="X45" s="206">
        <f t="shared" ca="1" si="13"/>
        <v>9.9999999999909051</v>
      </c>
    </row>
    <row r="46" s="1" customFormat="1">
      <c r="A46" s="111">
        <f ca="1">INDIRECT(ADDRESS(Данные!$A38,4,1,1,"Данные"),1)</f>
        <v>45644.645833333336</v>
      </c>
      <c r="B46" s="109">
        <f ca="1">ROUND(INDIRECT(ADDRESS(Данные!$A38,B$1,1,1,"Данные"),1),2)</f>
        <v>150.22</v>
      </c>
      <c r="C46" s="100">
        <f ca="1">ROUND(INDIRECT(ADDRESS(Данные!$A38,C$1,1,1,"Данные"),1),2)</f>
        <v>100.33</v>
      </c>
      <c r="D46" s="104">
        <f ca="1">(B46-B45)*D$10</f>
        <v>0</v>
      </c>
      <c r="E46" s="107">
        <f ca="1">(C46-C45)*D$10</f>
        <v>0</v>
      </c>
      <c r="F46" s="202"/>
      <c r="G46" s="100"/>
      <c r="H46" s="101"/>
      <c r="I46" s="98"/>
      <c r="J46" s="203"/>
      <c r="K46" s="100"/>
      <c r="L46" s="101"/>
      <c r="M46" s="110"/>
      <c r="N46" s="204"/>
      <c r="O46" s="44"/>
      <c r="P46" s="44"/>
      <c r="Q46" s="45"/>
      <c r="R46" s="99"/>
      <c r="S46" s="100"/>
      <c r="T46" s="101"/>
      <c r="U46" s="110"/>
      <c r="V46" s="111">
        <f t="shared" ca="1" si="11"/>
        <v>45644.645833333336</v>
      </c>
      <c r="W46" s="205">
        <f t="shared" ca="1" si="12"/>
        <v>0</v>
      </c>
      <c r="X46" s="206">
        <f t="shared" ca="1" si="13"/>
        <v>0</v>
      </c>
    </row>
    <row r="47" s="1" customFormat="1">
      <c r="A47" s="111">
        <f ca="1">INDIRECT(ADDRESS(Данные!$A39,4,1,1,"Данные"),1)</f>
        <v>45644.666666666664</v>
      </c>
      <c r="B47" s="109">
        <f ca="1">ROUND(INDIRECT(ADDRESS(Данные!$A39,B$1,1,1,"Данные"),1),2)</f>
        <v>150.22</v>
      </c>
      <c r="C47" s="100">
        <f ca="1">ROUND(INDIRECT(ADDRESS(Данные!$A39,C$1,1,1,"Данные"),1),2)</f>
        <v>100.33</v>
      </c>
      <c r="D47" s="104">
        <f ca="1">(B47-B45)*D$10</f>
        <v>0</v>
      </c>
      <c r="E47" s="107">
        <f ca="1">(C47-C45)*D$10</f>
        <v>0</v>
      </c>
      <c r="F47" s="202"/>
      <c r="G47" s="100"/>
      <c r="H47" s="101"/>
      <c r="I47" s="98"/>
      <c r="J47" s="203"/>
      <c r="K47" s="100"/>
      <c r="L47" s="101"/>
      <c r="M47" s="110"/>
      <c r="N47" s="204"/>
      <c r="O47" s="44"/>
      <c r="P47" s="44"/>
      <c r="Q47" s="45"/>
      <c r="R47" s="99"/>
      <c r="S47" s="100"/>
      <c r="T47" s="101"/>
      <c r="U47" s="110"/>
      <c r="V47" s="111">
        <f t="shared" ca="1" si="11"/>
        <v>45644.666666666664</v>
      </c>
      <c r="W47" s="205">
        <f t="shared" ca="1" si="12"/>
        <v>0</v>
      </c>
      <c r="X47" s="206">
        <f t="shared" ca="1" si="13"/>
        <v>0</v>
      </c>
    </row>
    <row r="48" s="1" customFormat="1">
      <c r="A48" s="111">
        <f ca="1">INDIRECT(ADDRESS(Данные!$A40,4,1,1,"Данные"),1)</f>
        <v>45644.6875</v>
      </c>
      <c r="B48" s="109">
        <f ca="1">ROUND(INDIRECT(ADDRESS(Данные!$A40,B$1,1,1,"Данные"),1),2)</f>
        <v>150.22999999999999</v>
      </c>
      <c r="C48" s="100">
        <f ca="1">ROUND(INDIRECT(ADDRESS(Данные!$A40,C$1,1,1,"Данные"),1),2)</f>
        <v>100.33</v>
      </c>
      <c r="D48" s="104">
        <f ca="1">(B48-B47)*D$10</f>
        <v>9.9999999999909051</v>
      </c>
      <c r="E48" s="107">
        <f ca="1">(C48-C47)*D$10</f>
        <v>0</v>
      </c>
      <c r="F48" s="202"/>
      <c r="G48" s="100"/>
      <c r="H48" s="101"/>
      <c r="I48" s="98"/>
      <c r="J48" s="203"/>
      <c r="K48" s="100"/>
      <c r="L48" s="101"/>
      <c r="M48" s="110"/>
      <c r="N48" s="204"/>
      <c r="O48" s="44"/>
      <c r="P48" s="44"/>
      <c r="Q48" s="45"/>
      <c r="R48" s="99"/>
      <c r="S48" s="100"/>
      <c r="T48" s="101"/>
      <c r="U48" s="110"/>
      <c r="V48" s="111">
        <f t="shared" ca="1" si="11"/>
        <v>45644.6875</v>
      </c>
      <c r="W48" s="205">
        <f t="shared" ca="1" si="12"/>
        <v>9.9999999999909051</v>
      </c>
      <c r="X48" s="206">
        <f t="shared" ca="1" si="13"/>
        <v>0</v>
      </c>
    </row>
    <row r="49" s="1" customFormat="1">
      <c r="A49" s="111">
        <f ca="1">INDIRECT(ADDRESS(Данные!$A41,4,1,1,"Данные"),1)</f>
        <v>45644.708333333336</v>
      </c>
      <c r="B49" s="109">
        <f ca="1">ROUND(INDIRECT(ADDRESS(Данные!$A41,B$1,1,1,"Данные"),1),2)</f>
        <v>150.22999999999999</v>
      </c>
      <c r="C49" s="100">
        <f ca="1">ROUND(INDIRECT(ADDRESS(Данные!$A41,C$1,1,1,"Данные"),1),2)</f>
        <v>100.33</v>
      </c>
      <c r="D49" s="104">
        <f ca="1">(B49-B47)*D$10</f>
        <v>9.9999999999909051</v>
      </c>
      <c r="E49" s="107">
        <f ca="1">(C49-C47)*D$10</f>
        <v>0</v>
      </c>
      <c r="F49" s="202"/>
      <c r="G49" s="100"/>
      <c r="H49" s="101"/>
      <c r="I49" s="98"/>
      <c r="J49" s="203"/>
      <c r="K49" s="100"/>
      <c r="L49" s="101"/>
      <c r="M49" s="110"/>
      <c r="N49" s="204"/>
      <c r="O49" s="44"/>
      <c r="P49" s="44"/>
      <c r="Q49" s="45"/>
      <c r="R49" s="99"/>
      <c r="S49" s="100"/>
      <c r="T49" s="101"/>
      <c r="U49" s="110"/>
      <c r="V49" s="111">
        <f t="shared" ca="1" si="11"/>
        <v>45644.708333333336</v>
      </c>
      <c r="W49" s="205">
        <f t="shared" ca="1" si="12"/>
        <v>9.9999999999909051</v>
      </c>
      <c r="X49" s="206">
        <f t="shared" ca="1" si="13"/>
        <v>0</v>
      </c>
    </row>
    <row r="50" s="1" customFormat="1">
      <c r="A50" s="111">
        <f ca="1">INDIRECT(ADDRESS(Данные!$A42,4,1,1,"Данные"),1)</f>
        <v>45644.729166666664</v>
      </c>
      <c r="B50" s="109">
        <f ca="1">ROUND(INDIRECT(ADDRESS(Данные!$A42,B$1,1,1,"Данные"),1),2)</f>
        <v>150.22999999999999</v>
      </c>
      <c r="C50" s="100">
        <f ca="1">ROUND(INDIRECT(ADDRESS(Данные!$A42,C$1,1,1,"Данные"),1),2)</f>
        <v>100.33</v>
      </c>
      <c r="D50" s="104">
        <f ca="1">(B50-B49)*D$10</f>
        <v>0</v>
      </c>
      <c r="E50" s="107">
        <f ca="1">(C50-C49)*D$10</f>
        <v>0</v>
      </c>
      <c r="F50" s="202"/>
      <c r="G50" s="100"/>
      <c r="H50" s="101"/>
      <c r="I50" s="98"/>
      <c r="J50" s="203"/>
      <c r="K50" s="100"/>
      <c r="L50" s="101"/>
      <c r="M50" s="110"/>
      <c r="N50" s="204"/>
      <c r="O50" s="44"/>
      <c r="P50" s="44"/>
      <c r="Q50" s="45"/>
      <c r="R50" s="99"/>
      <c r="S50" s="100"/>
      <c r="T50" s="101"/>
      <c r="U50" s="110"/>
      <c r="V50" s="111">
        <f t="shared" ca="1" si="11"/>
        <v>45644.729166666664</v>
      </c>
      <c r="W50" s="205">
        <f t="shared" ca="1" si="12"/>
        <v>0</v>
      </c>
      <c r="X50" s="206">
        <f t="shared" ca="1" si="13"/>
        <v>0</v>
      </c>
    </row>
    <row r="51" s="1" customFormat="1">
      <c r="A51" s="111">
        <f ca="1">INDIRECT(ADDRESS(Данные!$A43,4,1,1,"Данные"),1)</f>
        <v>45644.75</v>
      </c>
      <c r="B51" s="109">
        <f ca="1">ROUND(INDIRECT(ADDRESS(Данные!$A43,B$1,1,1,"Данные"),1),2)</f>
        <v>150.22999999999999</v>
      </c>
      <c r="C51" s="100">
        <f ca="1">ROUND(INDIRECT(ADDRESS(Данные!$A43,C$1,1,1,"Данные"),1),2)</f>
        <v>100.33</v>
      </c>
      <c r="D51" s="104">
        <f ca="1">(B51-B49)*D$10</f>
        <v>0</v>
      </c>
      <c r="E51" s="107">
        <f ca="1">(C51-C49)*D$10</f>
        <v>0</v>
      </c>
      <c r="F51" s="202"/>
      <c r="G51" s="100"/>
      <c r="H51" s="101"/>
      <c r="I51" s="98"/>
      <c r="J51" s="203"/>
      <c r="K51" s="100"/>
      <c r="L51" s="101"/>
      <c r="M51" s="110"/>
      <c r="N51" s="204"/>
      <c r="O51" s="44"/>
      <c r="P51" s="44"/>
      <c r="Q51" s="45"/>
      <c r="R51" s="99"/>
      <c r="S51" s="100"/>
      <c r="T51" s="101"/>
      <c r="U51" s="110"/>
      <c r="V51" s="111">
        <f t="shared" ca="1" si="11"/>
        <v>45644.75</v>
      </c>
      <c r="W51" s="205">
        <f t="shared" ca="1" si="12"/>
        <v>0</v>
      </c>
      <c r="X51" s="206">
        <f t="shared" ca="1" si="13"/>
        <v>0</v>
      </c>
    </row>
    <row r="52" s="1" customFormat="1">
      <c r="A52" s="111">
        <f ca="1">INDIRECT(ADDRESS(Данные!$A44,4,1,1,"Данные"),1)</f>
        <v>45644.770833333336</v>
      </c>
      <c r="B52" s="109">
        <f ca="1">ROUND(INDIRECT(ADDRESS(Данные!$A44,B$1,1,1,"Данные"),1),2)</f>
        <v>150.22999999999999</v>
      </c>
      <c r="C52" s="100">
        <f ca="1">ROUND(INDIRECT(ADDRESS(Данные!$A44,C$1,1,1,"Данные"),1),2)</f>
        <v>100.33</v>
      </c>
      <c r="D52" s="104">
        <f ca="1">(B52-B51)*D$10</f>
        <v>0</v>
      </c>
      <c r="E52" s="107">
        <f ca="1">(C52-C51)*D$10</f>
        <v>0</v>
      </c>
      <c r="F52" s="202"/>
      <c r="G52" s="100"/>
      <c r="H52" s="101"/>
      <c r="I52" s="98"/>
      <c r="J52" s="203"/>
      <c r="K52" s="100"/>
      <c r="L52" s="101"/>
      <c r="M52" s="110"/>
      <c r="N52" s="204"/>
      <c r="O52" s="44"/>
      <c r="P52" s="44"/>
      <c r="Q52" s="45"/>
      <c r="R52" s="99"/>
      <c r="S52" s="100"/>
      <c r="T52" s="101"/>
      <c r="U52" s="110"/>
      <c r="V52" s="111">
        <f t="shared" ca="1" si="11"/>
        <v>45644.770833333336</v>
      </c>
      <c r="W52" s="205">
        <f t="shared" ca="1" si="12"/>
        <v>0</v>
      </c>
      <c r="X52" s="206">
        <f t="shared" ca="1" si="13"/>
        <v>0</v>
      </c>
    </row>
    <row r="53" s="1" customFormat="1">
      <c r="A53" s="111">
        <f ca="1">INDIRECT(ADDRESS(Данные!$A45,4,1,1,"Данные"),1)</f>
        <v>45644.791666666664</v>
      </c>
      <c r="B53" s="109">
        <f ca="1">ROUND(INDIRECT(ADDRESS(Данные!$A45,B$1,1,1,"Данные"),1),2)</f>
        <v>150.22999999999999</v>
      </c>
      <c r="C53" s="100">
        <f ca="1">ROUND(INDIRECT(ADDRESS(Данные!$A45,C$1,1,1,"Данные"),1),2)</f>
        <v>100.33</v>
      </c>
      <c r="D53" s="104">
        <f ca="1">(B53-B51)*D$10</f>
        <v>0</v>
      </c>
      <c r="E53" s="107">
        <f ca="1">(C53-C51)*D$10</f>
        <v>0</v>
      </c>
      <c r="F53" s="202"/>
      <c r="G53" s="100"/>
      <c r="H53" s="101"/>
      <c r="I53" s="98"/>
      <c r="J53" s="203"/>
      <c r="K53" s="100"/>
      <c r="L53" s="101"/>
      <c r="M53" s="110"/>
      <c r="N53" s="204"/>
      <c r="O53" s="44"/>
      <c r="P53" s="44"/>
      <c r="Q53" s="45"/>
      <c r="R53" s="99"/>
      <c r="S53" s="100"/>
      <c r="T53" s="101"/>
      <c r="U53" s="110"/>
      <c r="V53" s="111">
        <f t="shared" ca="1" si="11"/>
        <v>45644.791666666664</v>
      </c>
      <c r="W53" s="205">
        <f t="shared" ca="1" si="12"/>
        <v>0</v>
      </c>
      <c r="X53" s="206">
        <f t="shared" ca="1" si="13"/>
        <v>0</v>
      </c>
    </row>
    <row r="54" s="1" customFormat="1">
      <c r="A54" s="111">
        <f ca="1">INDIRECT(ADDRESS(Данные!$A46,4,1,1,"Данные"),1)</f>
        <v>45644.8125</v>
      </c>
      <c r="B54" s="109">
        <f ca="1">ROUND(INDIRECT(ADDRESS(Данные!$A46,B$1,1,1,"Данные"),1),2)</f>
        <v>150.22999999999999</v>
      </c>
      <c r="C54" s="100">
        <f ca="1">ROUND(INDIRECT(ADDRESS(Данные!$A46,C$1,1,1,"Данные"),1),2)</f>
        <v>100.33</v>
      </c>
      <c r="D54" s="104">
        <f ca="1">(B54-B53)*D$10</f>
        <v>0</v>
      </c>
      <c r="E54" s="107">
        <f ca="1">(C54-C53)*D$10</f>
        <v>0</v>
      </c>
      <c r="F54" s="202"/>
      <c r="G54" s="100"/>
      <c r="H54" s="101"/>
      <c r="I54" s="98"/>
      <c r="J54" s="203"/>
      <c r="K54" s="100"/>
      <c r="L54" s="101"/>
      <c r="M54" s="110"/>
      <c r="N54" s="204"/>
      <c r="O54" s="44"/>
      <c r="P54" s="44"/>
      <c r="Q54" s="45"/>
      <c r="R54" s="99"/>
      <c r="S54" s="100"/>
      <c r="T54" s="101"/>
      <c r="U54" s="110"/>
      <c r="V54" s="111">
        <f t="shared" ca="1" si="11"/>
        <v>45644.8125</v>
      </c>
      <c r="W54" s="205">
        <f t="shared" ca="1" si="12"/>
        <v>0</v>
      </c>
      <c r="X54" s="206">
        <f t="shared" ca="1" si="13"/>
        <v>0</v>
      </c>
    </row>
    <row r="55" s="1" customFormat="1">
      <c r="A55" s="111">
        <f ca="1">INDIRECT(ADDRESS(Данные!$A47,4,1,1,"Данные"),1)</f>
        <v>45644.833333333336</v>
      </c>
      <c r="B55" s="109">
        <f ca="1">ROUND(INDIRECT(ADDRESS(Данные!$A47,B$1,1,1,"Данные"),1),2)</f>
        <v>150.22999999999999</v>
      </c>
      <c r="C55" s="100">
        <f ca="1">ROUND(INDIRECT(ADDRESS(Данные!$A47,C$1,1,1,"Данные"),1),2)</f>
        <v>100.33</v>
      </c>
      <c r="D55" s="104">
        <f ca="1">(B55-B53)*D$10</f>
        <v>0</v>
      </c>
      <c r="E55" s="107">
        <f ca="1">(C55-C53)*D$10</f>
        <v>0</v>
      </c>
      <c r="F55" s="202"/>
      <c r="G55" s="100"/>
      <c r="H55" s="101"/>
      <c r="I55" s="98"/>
      <c r="J55" s="203"/>
      <c r="K55" s="100"/>
      <c r="L55" s="101"/>
      <c r="M55" s="110"/>
      <c r="N55" s="204"/>
      <c r="O55" s="44"/>
      <c r="P55" s="44"/>
      <c r="Q55" s="45"/>
      <c r="R55" s="99"/>
      <c r="S55" s="100"/>
      <c r="T55" s="101"/>
      <c r="U55" s="110"/>
      <c r="V55" s="111">
        <f t="shared" ca="1" si="11"/>
        <v>45644.833333333336</v>
      </c>
      <c r="W55" s="205">
        <f t="shared" ca="1" si="12"/>
        <v>0</v>
      </c>
      <c r="X55" s="206">
        <f t="shared" ca="1" si="13"/>
        <v>0</v>
      </c>
    </row>
    <row r="56" s="1" customFormat="1">
      <c r="A56" s="111">
        <f ca="1">INDIRECT(ADDRESS(Данные!$A48,4,1,1,"Данные"),1)</f>
        <v>45644.854166666664</v>
      </c>
      <c r="B56" s="109">
        <f ca="1">ROUND(INDIRECT(ADDRESS(Данные!$A48,B$1,1,1,"Данные"),1),2)</f>
        <v>150.22999999999999</v>
      </c>
      <c r="C56" s="100">
        <f ca="1">ROUND(INDIRECT(ADDRESS(Данные!$A48,C$1,1,1,"Данные"),1),2)</f>
        <v>100.33</v>
      </c>
      <c r="D56" s="104">
        <f ca="1">(B56-B55)*D$10</f>
        <v>0</v>
      </c>
      <c r="E56" s="107">
        <f ca="1">(C56-C55)*D$10</f>
        <v>0</v>
      </c>
      <c r="F56" s="202"/>
      <c r="G56" s="100"/>
      <c r="H56" s="101"/>
      <c r="I56" s="98"/>
      <c r="J56" s="203"/>
      <c r="K56" s="100"/>
      <c r="L56" s="101"/>
      <c r="M56" s="110"/>
      <c r="N56" s="204"/>
      <c r="O56" s="44"/>
      <c r="P56" s="44"/>
      <c r="Q56" s="45"/>
      <c r="R56" s="99"/>
      <c r="S56" s="100"/>
      <c r="T56" s="101"/>
      <c r="U56" s="110"/>
      <c r="V56" s="111">
        <f t="shared" ca="1" si="11"/>
        <v>45644.854166666664</v>
      </c>
      <c r="W56" s="205">
        <f t="shared" ca="1" si="12"/>
        <v>0</v>
      </c>
      <c r="X56" s="206">
        <f t="shared" ca="1" si="13"/>
        <v>0</v>
      </c>
    </row>
    <row r="57" s="1" customFormat="1">
      <c r="A57" s="111">
        <f ca="1">INDIRECT(ADDRESS(Данные!$A49,4,1,1,"Данные"),1)</f>
        <v>45644.875</v>
      </c>
      <c r="B57" s="109">
        <f ca="1">ROUND(INDIRECT(ADDRESS(Данные!$A49,B$1,1,1,"Данные"),1),2)</f>
        <v>150.22999999999999</v>
      </c>
      <c r="C57" s="100">
        <f ca="1">ROUND(INDIRECT(ADDRESS(Данные!$A49,C$1,1,1,"Данные"),1),2)</f>
        <v>100.33</v>
      </c>
      <c r="D57" s="104">
        <f ca="1">(B57-B55)*D$10</f>
        <v>0</v>
      </c>
      <c r="E57" s="107">
        <f ca="1">(C57-C55)*D$10</f>
        <v>0</v>
      </c>
      <c r="F57" s="202"/>
      <c r="G57" s="100"/>
      <c r="H57" s="101"/>
      <c r="I57" s="98"/>
      <c r="J57" s="203"/>
      <c r="K57" s="100"/>
      <c r="L57" s="101"/>
      <c r="M57" s="110"/>
      <c r="N57" s="204"/>
      <c r="O57" s="44"/>
      <c r="P57" s="44"/>
      <c r="Q57" s="45"/>
      <c r="R57" s="99"/>
      <c r="S57" s="100"/>
      <c r="T57" s="101"/>
      <c r="U57" s="110"/>
      <c r="V57" s="111">
        <f t="shared" ca="1" si="11"/>
        <v>45644.875</v>
      </c>
      <c r="W57" s="205">
        <f t="shared" ca="1" si="12"/>
        <v>0</v>
      </c>
      <c r="X57" s="206">
        <f t="shared" ca="1" si="13"/>
        <v>0</v>
      </c>
    </row>
    <row r="58" s="1" customFormat="1">
      <c r="A58" s="111">
        <f ca="1">INDIRECT(ADDRESS(Данные!$A50,4,1,1,"Данные"),1)</f>
        <v>45644.895833333336</v>
      </c>
      <c r="B58" s="109">
        <f ca="1">ROUND(INDIRECT(ADDRESS(Данные!$A50,B$1,1,1,"Данные"),1),2)</f>
        <v>150.22999999999999</v>
      </c>
      <c r="C58" s="100">
        <f ca="1">ROUND(INDIRECT(ADDRESS(Данные!$A50,C$1,1,1,"Данные"),1),2)</f>
        <v>100.33</v>
      </c>
      <c r="D58" s="104">
        <f ca="1">(B58-B57)*D$10</f>
        <v>0</v>
      </c>
      <c r="E58" s="107">
        <f ca="1">(C58-C57)*D$10</f>
        <v>0</v>
      </c>
      <c r="F58" s="202"/>
      <c r="G58" s="100"/>
      <c r="H58" s="101"/>
      <c r="I58" s="98"/>
      <c r="J58" s="203"/>
      <c r="K58" s="100"/>
      <c r="L58" s="101"/>
      <c r="M58" s="110"/>
      <c r="N58" s="204"/>
      <c r="O58" s="44"/>
      <c r="P58" s="44"/>
      <c r="Q58" s="45"/>
      <c r="R58" s="99"/>
      <c r="S58" s="100"/>
      <c r="T58" s="101"/>
      <c r="U58" s="110"/>
      <c r="V58" s="111">
        <f t="shared" ca="1" si="11"/>
        <v>45644.895833333336</v>
      </c>
      <c r="W58" s="205">
        <f t="shared" ca="1" si="12"/>
        <v>0</v>
      </c>
      <c r="X58" s="206">
        <f t="shared" ca="1" si="13"/>
        <v>0</v>
      </c>
    </row>
    <row r="59" s="1" customFormat="1">
      <c r="A59" s="111">
        <f ca="1">INDIRECT(ADDRESS(Данные!$A51,4,1,1,"Данные"),1)</f>
        <v>45644.916666666664</v>
      </c>
      <c r="B59" s="109">
        <f ca="1">ROUND(INDIRECT(ADDRESS(Данные!$A51,B$1,1,1,"Данные"),1),2)</f>
        <v>150.22999999999999</v>
      </c>
      <c r="C59" s="100">
        <f ca="1">ROUND(INDIRECT(ADDRESS(Данные!$A51,C$1,1,1,"Данные"),1),2)</f>
        <v>100.33</v>
      </c>
      <c r="D59" s="104">
        <f ca="1">(B59-B57)*D$10</f>
        <v>0</v>
      </c>
      <c r="E59" s="107">
        <f ca="1">(C59-C57)*D$10</f>
        <v>0</v>
      </c>
      <c r="F59" s="202"/>
      <c r="G59" s="100"/>
      <c r="H59" s="101"/>
      <c r="I59" s="98"/>
      <c r="J59" s="203"/>
      <c r="K59" s="100"/>
      <c r="L59" s="101"/>
      <c r="M59" s="110"/>
      <c r="N59" s="204"/>
      <c r="O59" s="44"/>
      <c r="P59" s="44"/>
      <c r="Q59" s="45"/>
      <c r="R59" s="99"/>
      <c r="S59" s="100"/>
      <c r="T59" s="101"/>
      <c r="U59" s="110"/>
      <c r="V59" s="111">
        <f t="shared" ca="1" si="11"/>
        <v>45644.916666666664</v>
      </c>
      <c r="W59" s="205">
        <f t="shared" ca="1" si="12"/>
        <v>0</v>
      </c>
      <c r="X59" s="206">
        <f t="shared" ca="1" si="13"/>
        <v>0</v>
      </c>
    </row>
    <row r="60" s="1" customFormat="1">
      <c r="A60" s="111">
        <f ca="1">INDIRECT(ADDRESS(Данные!$A52,4,1,1,"Данные"),1)</f>
        <v>45644.9375</v>
      </c>
      <c r="B60" s="109">
        <f ca="1">ROUND(INDIRECT(ADDRESS(Данные!$A52,B$1,1,1,"Данные"),1),2)</f>
        <v>150.22999999999999</v>
      </c>
      <c r="C60" s="100">
        <f ca="1">ROUND(INDIRECT(ADDRESS(Данные!$A52,C$1,1,1,"Данные"),1),2)</f>
        <v>100.33</v>
      </c>
      <c r="D60" s="104">
        <f ca="1">(B60-B59)*D$10</f>
        <v>0</v>
      </c>
      <c r="E60" s="107">
        <f ca="1">(C60-C59)*D$10</f>
        <v>0</v>
      </c>
      <c r="F60" s="202"/>
      <c r="G60" s="100"/>
      <c r="H60" s="101"/>
      <c r="I60" s="98"/>
      <c r="J60" s="203"/>
      <c r="K60" s="100"/>
      <c r="L60" s="101"/>
      <c r="M60" s="110"/>
      <c r="N60" s="204"/>
      <c r="O60" s="44"/>
      <c r="P60" s="44"/>
      <c r="Q60" s="45"/>
      <c r="R60" s="99"/>
      <c r="S60" s="100"/>
      <c r="T60" s="101"/>
      <c r="U60" s="110"/>
      <c r="V60" s="111">
        <f t="shared" ca="1" si="11"/>
        <v>45644.9375</v>
      </c>
      <c r="W60" s="205">
        <f t="shared" ca="1" si="12"/>
        <v>0</v>
      </c>
      <c r="X60" s="206">
        <f t="shared" ca="1" si="13"/>
        <v>0</v>
      </c>
    </row>
    <row r="61" s="1" customFormat="1">
      <c r="A61" s="111">
        <f ca="1">INDIRECT(ADDRESS(Данные!$A53,4,1,1,"Данные"),1)</f>
        <v>45644.958333333336</v>
      </c>
      <c r="B61" s="109">
        <f ca="1">ROUND(INDIRECT(ADDRESS(Данные!$A53,B$1,1,1,"Данные"),1),2)</f>
        <v>150.22999999999999</v>
      </c>
      <c r="C61" s="100">
        <f ca="1">ROUND(INDIRECT(ADDRESS(Данные!$A53,C$1,1,1,"Данные"),1),2)</f>
        <v>100.33</v>
      </c>
      <c r="D61" s="104">
        <f ca="1">(B61-B59)*D$10</f>
        <v>0</v>
      </c>
      <c r="E61" s="107">
        <f ca="1">(C61-C59)*D$10</f>
        <v>0</v>
      </c>
      <c r="F61" s="202"/>
      <c r="G61" s="100"/>
      <c r="H61" s="101"/>
      <c r="I61" s="98"/>
      <c r="J61" s="203"/>
      <c r="K61" s="100"/>
      <c r="L61" s="101"/>
      <c r="M61" s="110"/>
      <c r="N61" s="204"/>
      <c r="O61" s="44"/>
      <c r="P61" s="44"/>
      <c r="Q61" s="45"/>
      <c r="R61" s="99"/>
      <c r="S61" s="100"/>
      <c r="T61" s="101"/>
      <c r="U61" s="110"/>
      <c r="V61" s="111">
        <f t="shared" ca="1" si="11"/>
        <v>45644.958333333336</v>
      </c>
      <c r="W61" s="205">
        <f t="shared" ca="1" si="12"/>
        <v>0</v>
      </c>
      <c r="X61" s="206">
        <f t="shared" ca="1" si="13"/>
        <v>0</v>
      </c>
    </row>
    <row r="62" s="1" customFormat="1">
      <c r="A62" s="111">
        <f ca="1">INDIRECT(ADDRESS(Данные!$A54,4,1,1,"Данные"),1)</f>
        <v>45644.979166666664</v>
      </c>
      <c r="B62" s="109">
        <f ca="1">ROUND(INDIRECT(ADDRESS(Данные!$A54,B$1,1,1,"Данные"),1),2)</f>
        <v>150.22999999999999</v>
      </c>
      <c r="C62" s="100">
        <f ca="1">ROUND(INDIRECT(ADDRESS(Данные!$A54,C$1,1,1,"Данные"),1),2)</f>
        <v>100.33</v>
      </c>
      <c r="D62" s="104">
        <f ca="1">(B62-B61)*D$10</f>
        <v>0</v>
      </c>
      <c r="E62" s="107">
        <f ca="1">(C62-C61)*D$10</f>
        <v>0</v>
      </c>
      <c r="F62" s="202"/>
      <c r="G62" s="100"/>
      <c r="H62" s="101"/>
      <c r="I62" s="98"/>
      <c r="J62" s="203"/>
      <c r="K62" s="100"/>
      <c r="L62" s="101"/>
      <c r="M62" s="110"/>
      <c r="N62" s="204"/>
      <c r="O62" s="44"/>
      <c r="P62" s="44"/>
      <c r="Q62" s="45"/>
      <c r="R62" s="99"/>
      <c r="S62" s="100"/>
      <c r="T62" s="101"/>
      <c r="U62" s="110"/>
      <c r="V62" s="111">
        <f t="shared" ca="1" si="11"/>
        <v>45644.979166666664</v>
      </c>
      <c r="W62" s="205">
        <f t="shared" ca="1" si="12"/>
        <v>0</v>
      </c>
      <c r="X62" s="206">
        <f t="shared" ca="1" si="13"/>
        <v>0</v>
      </c>
    </row>
    <row r="63" s="1" customFormat="1" ht="13.5">
      <c r="A63" s="132">
        <f ca="1">INDIRECT(ADDRESS(Данные!$A55,4,1,1,"Данные"),1)</f>
        <v>45645</v>
      </c>
      <c r="B63" s="126">
        <f ca="1">ROUND(INDIRECT(ADDRESS(Данные!$A55,B$1,1,1,"Данные"),1),2)</f>
        <v>150.22999999999999</v>
      </c>
      <c r="C63" s="117">
        <f ca="1">ROUND(INDIRECT(ADDRESS(Данные!$A55,C$1,1,1,"Данные"),1),2)</f>
        <v>100.33</v>
      </c>
      <c r="D63" s="124">
        <f ca="1">(B63-B61)*D$10</f>
        <v>0</v>
      </c>
      <c r="E63" s="123">
        <f ca="1">(C63-C61)*D$10</f>
        <v>0</v>
      </c>
      <c r="F63" s="128"/>
      <c r="G63" s="117"/>
      <c r="H63" s="118"/>
      <c r="I63" s="130"/>
      <c r="J63" s="126"/>
      <c r="K63" s="117"/>
      <c r="L63" s="118"/>
      <c r="M63" s="131"/>
      <c r="N63" s="207"/>
      <c r="O63" s="208"/>
      <c r="P63" s="208"/>
      <c r="Q63" s="209"/>
      <c r="R63" s="126"/>
      <c r="S63" s="117"/>
      <c r="T63" s="118"/>
      <c r="U63" s="131"/>
      <c r="V63" s="132">
        <f t="shared" ca="1" si="11"/>
        <v>45645</v>
      </c>
      <c r="W63" s="210">
        <f t="shared" ca="1" si="12"/>
        <v>0</v>
      </c>
      <c r="X63" s="211">
        <f t="shared" ca="1" si="13"/>
        <v>0</v>
      </c>
    </row>
    <row r="64" s="1" customFormat="1">
      <c r="A64" s="1" t="s">
        <v>15</v>
      </c>
    </row>
    <row r="65" s="1" customFormat="1">
      <c r="A65" s="137"/>
      <c r="C65" s="3" t="s">
        <v>51</v>
      </c>
      <c r="D65" s="136">
        <f ca="1">D17+D19+D21+D23+D25+D27+D29+D31+D33+D35+D37+D39+D41+D43+D45+D47+D49+D51+D53+D55+D57+D59+D61+D63</f>
        <v>19.99999999998181</v>
      </c>
      <c r="E65" s="136">
        <f ca="1">E17+E19+E21+E23+E25+E27+E29+E31+E33+E35+E37+E39+E41+E43+E45+E47+E49+E51+E53+E55+E57+E59+E61+E63</f>
        <v>19.999999999996021</v>
      </c>
      <c r="G65" s="3" t="s">
        <v>51</v>
      </c>
      <c r="H65" s="136">
        <f>H17+H19+H21+H23+H25+H27+H29+H31+H33+H35+H37+H39+H41+H43+H45+H47+H49+H51+H53+H55+H57+H59+H61+H63</f>
        <v>0</v>
      </c>
      <c r="I65" s="136">
        <f>I17+I19+I21+I23+I25+I27+I29+I31+I33+I35+I37+I39+I41+I43+I45+I47+I49+I51+I53+I55+I57+I59+I61+I63</f>
        <v>0</v>
      </c>
      <c r="K65" s="3" t="s">
        <v>51</v>
      </c>
      <c r="L65" s="136">
        <f>L17+L19+L21+L23+L25+L27+L29+L31+L33+L35+L37+L39+L41+L43+L45+L47+L49+L51+L53+L55+L57+L59+L61+L63</f>
        <v>0</v>
      </c>
      <c r="M65" s="136">
        <f>M17+M19+M21+M23+M25+M27+M29+M31+M33+M35+M37+M39+M41+M43+M45+M47+M49+M51+M53+M55+M57+M59+M61+M63</f>
        <v>0</v>
      </c>
      <c r="O65" s="3" t="s">
        <v>51</v>
      </c>
      <c r="P65" s="136">
        <f>P17+P19+P21+P23+P25+P27+P29+P31+P33+P35+P37+P39+P41+P43+P45+P47+P49+P51+P53+P55+P57+P59+P61+P63</f>
        <v>0</v>
      </c>
      <c r="Q65" s="136">
        <f>Q17+Q19+Q21+Q23+Q25+Q27+Q29+Q31+Q33+Q35+Q37+Q39+Q41+Q43+Q45+Q47+Q49+Q51+Q53+Q55+Q57+Q59+Q61+Q63</f>
        <v>0</v>
      </c>
      <c r="S65" s="3" t="s">
        <v>51</v>
      </c>
      <c r="T65" s="136">
        <f>T17+T19+T21+T23+T25+T27+T29+T31+T33+T35+T37+T39+T41+T43+T45+T47+T49+T51+T53+T55+T57+T59+T61+T63</f>
        <v>0</v>
      </c>
      <c r="U65" s="136">
        <f>U17+U19+U21+U23+U25+U27+U29+U31+U33+U35+U37+U39+U41+U43+U45+U47+U49+U51+U53+U55+U57+U59+U61+U63</f>
        <v>0</v>
      </c>
      <c r="W65" s="4">
        <f t="shared" ca="1" si="12"/>
        <v>19.99999999998181</v>
      </c>
      <c r="X65" s="4">
        <f t="shared" ca="1" si="13"/>
        <v>19.999999999996021</v>
      </c>
    </row>
    <row r="66" s="1" customFormat="1"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" customFormat="1">
      <c r="A67" s="1"/>
      <c r="B67" s="137"/>
      <c r="C67" s="3"/>
      <c r="D67" s="3"/>
      <c r="E67" s="3"/>
      <c r="F67" s="1"/>
      <c r="G67" s="1"/>
      <c r="H67" s="1"/>
      <c r="I67" s="1"/>
      <c r="J67" s="1"/>
      <c r="K67" s="1"/>
      <c r="L67" s="1"/>
      <c r="M67" s="1"/>
      <c r="N67" s="1"/>
      <c r="O67" s="1"/>
      <c r="P67" s="3"/>
      <c r="Q67" s="1"/>
      <c r="R67" s="1"/>
      <c r="S67" s="1"/>
      <c r="T67" s="1"/>
      <c r="U67" s="1"/>
      <c r="V67" s="1"/>
    </row>
    <row r="68" s="1" customFormat="1">
      <c r="A68" s="1"/>
      <c r="B68" s="3"/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</row>
    <row r="69" s="1" customFormat="1">
      <c r="B69" s="3" t="s">
        <v>54</v>
      </c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</row>
    <row r="70" s="1" customFormat="1">
      <c r="B70" s="1"/>
    </row>
    <row r="71" s="1" customFormat="1"/>
    <row r="72" s="1" customFormat="1"/>
    <row r="73" s="1" customFormat="1"/>
    <row r="74" s="1" customFormat="1"/>
    <row r="75" s="1" customFormat="1"/>
    <row r="76" s="1" customFormat="1">
      <c r="A76" s="1"/>
    </row>
    <row r="77" s="1" customFormat="1">
      <c r="A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="1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21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212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ht="18.75">
      <c r="A83" s="1"/>
      <c r="B83" s="1"/>
      <c r="C83" s="3"/>
      <c r="D83" s="3"/>
      <c r="E83" s="3"/>
      <c r="F83" s="1"/>
      <c r="G83" s="146"/>
      <c r="H83" s="1"/>
      <c r="I83" s="3"/>
      <c r="J83" s="1"/>
      <c r="K83" s="8"/>
      <c r="L83" s="9"/>
      <c r="M83" s="10"/>
      <c r="N83" s="10"/>
      <c r="O83" s="1"/>
      <c r="P83" s="1"/>
      <c r="Q83" s="1"/>
      <c r="R83" s="3"/>
      <c r="S83" s="145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>
      <c r="A84" s="1"/>
      <c r="B84" s="3"/>
      <c r="C84" s="1"/>
      <c r="D84" s="1"/>
      <c r="E84" s="1"/>
      <c r="F84" s="1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8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ht="19.5">
      <c r="A85" s="1"/>
      <c r="B85" s="1"/>
      <c r="C85" s="147"/>
      <c r="D85" s="1"/>
      <c r="E85" s="1"/>
      <c r="F85" s="1"/>
      <c r="G85" s="1"/>
      <c r="H85" s="1"/>
      <c r="I85" s="1"/>
      <c r="J85" s="1"/>
      <c r="K85" s="3"/>
      <c r="L85" s="1"/>
      <c r="M85" s="1"/>
      <c r="N85" s="1"/>
      <c r="O85" s="146"/>
      <c r="P85" s="1"/>
      <c r="Q85" s="3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>
      <c r="A86" s="148"/>
      <c r="B86" s="1"/>
      <c r="C86" s="1"/>
      <c r="D86" s="1"/>
      <c r="E86" s="1"/>
      <c r="F86" s="1"/>
      <c r="G86" s="1"/>
      <c r="H86" s="1"/>
      <c r="I86" s="1"/>
      <c r="J86" s="1"/>
      <c r="K86" s="3"/>
      <c r="L86" s="3"/>
      <c r="M86" s="1"/>
      <c r="N86" s="1"/>
      <c r="O86" s="3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>
      <c r="A87" s="148"/>
      <c r="B87" s="1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48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>
      <c r="A88" s="148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48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>
      <c r="A89" s="148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48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>
      <c r="A90" s="14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48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>
      <c r="A91" s="148"/>
      <c r="B91" s="1"/>
      <c r="C91" s="1"/>
      <c r="D91" s="1"/>
      <c r="E91" s="196"/>
      <c r="F91" s="1"/>
      <c r="G91" s="1"/>
      <c r="H91" s="1"/>
      <c r="I91" s="196"/>
      <c r="J91" s="1"/>
      <c r="K91" s="1"/>
      <c r="L91" s="1"/>
      <c r="M91" s="196"/>
      <c r="N91" s="1"/>
      <c r="O91" s="1"/>
      <c r="P91" s="1"/>
      <c r="Q91" s="196"/>
      <c r="R91" s="1"/>
      <c r="S91" s="1"/>
      <c r="T91" s="1"/>
      <c r="U91" s="196"/>
      <c r="V91" s="148"/>
      <c r="W91" s="1"/>
      <c r="X91" s="196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>
      <c r="A92" s="14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48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>
      <c r="A93" s="14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48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>
      <c r="A94" s="148"/>
      <c r="B94" s="1"/>
      <c r="C94" s="137"/>
      <c r="D94" s="137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48"/>
      <c r="W94" s="137"/>
      <c r="X94" s="137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5">
      <c r="A95" s="149"/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48"/>
      <c r="W95" s="137"/>
      <c r="X95" s="137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</row>
    <row r="96">
      <c r="A96" s="137"/>
      <c r="B96" s="137"/>
      <c r="C96" s="134"/>
      <c r="D96" s="1"/>
      <c r="E96" s="1"/>
      <c r="F96" s="134"/>
      <c r="G96" s="134"/>
      <c r="H96" s="1"/>
      <c r="I96" s="1"/>
      <c r="J96" s="134"/>
      <c r="K96" s="134"/>
      <c r="L96" s="1"/>
      <c r="M96" s="1"/>
      <c r="N96" s="134"/>
      <c r="O96" s="1"/>
      <c r="P96" s="1"/>
      <c r="Q96" s="1"/>
      <c r="R96" s="134"/>
      <c r="S96" s="134"/>
      <c r="T96" s="1"/>
      <c r="U96" s="1"/>
      <c r="V96" s="149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</row>
    <row r="97">
      <c r="A97" s="137"/>
      <c r="B97" s="134"/>
      <c r="C97" s="134"/>
      <c r="D97" s="213"/>
      <c r="E97" s="1"/>
      <c r="F97" s="134"/>
      <c r="G97" s="134"/>
      <c r="H97" s="1"/>
      <c r="I97" s="1"/>
      <c r="J97" s="134"/>
      <c r="K97" s="134"/>
      <c r="L97" s="1"/>
      <c r="M97" s="1"/>
      <c r="N97" s="134"/>
      <c r="O97" s="1"/>
      <c r="P97" s="1"/>
      <c r="Q97" s="1"/>
      <c r="R97" s="134"/>
      <c r="S97" s="134"/>
      <c r="T97" s="1"/>
      <c r="U97" s="1"/>
      <c r="V97" s="137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98">
      <c r="A98" s="137"/>
      <c r="B98" s="134"/>
      <c r="C98" s="134"/>
      <c r="D98" s="213"/>
      <c r="E98" s="1"/>
      <c r="F98" s="134"/>
      <c r="G98" s="134"/>
      <c r="H98" s="1"/>
      <c r="I98" s="1"/>
      <c r="J98" s="134"/>
      <c r="K98" s="134"/>
      <c r="L98" s="1"/>
      <c r="M98" s="1"/>
      <c r="N98" s="134"/>
      <c r="O98" s="1"/>
      <c r="P98" s="1"/>
      <c r="Q98" s="1"/>
      <c r="R98" s="134"/>
      <c r="S98" s="134"/>
      <c r="T98" s="1"/>
      <c r="U98" s="1"/>
      <c r="V98" s="137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</row>
    <row r="99">
      <c r="A99" s="137"/>
      <c r="B99" s="134"/>
      <c r="C99" s="134"/>
      <c r="D99" s="213"/>
      <c r="E99" s="1"/>
      <c r="F99" s="134"/>
      <c r="G99" s="134"/>
      <c r="H99" s="1"/>
      <c r="I99" s="1"/>
      <c r="J99" s="134"/>
      <c r="K99" s="134"/>
      <c r="L99" s="1"/>
      <c r="M99" s="1"/>
      <c r="N99" s="134"/>
      <c r="O99" s="1"/>
      <c r="P99" s="1"/>
      <c r="Q99" s="1"/>
      <c r="R99" s="134"/>
      <c r="S99" s="134"/>
      <c r="T99" s="1"/>
      <c r="U99" s="1"/>
      <c r="V99" s="137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>
      <c r="A100" s="137"/>
      <c r="B100" s="134"/>
      <c r="C100" s="134"/>
      <c r="D100" s="213"/>
      <c r="E100" s="1"/>
      <c r="F100" s="134"/>
      <c r="G100" s="134"/>
      <c r="H100" s="1"/>
      <c r="I100" s="1"/>
      <c r="J100" s="134"/>
      <c r="K100" s="134"/>
      <c r="L100" s="1"/>
      <c r="M100" s="1"/>
      <c r="N100" s="134"/>
      <c r="O100" s="1"/>
      <c r="P100" s="1"/>
      <c r="Q100" s="1"/>
      <c r="R100" s="134"/>
      <c r="S100" s="134"/>
      <c r="T100" s="1"/>
      <c r="U100" s="1"/>
      <c r="V100" s="137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>
      <c r="A101" s="137"/>
      <c r="B101" s="134"/>
      <c r="C101" s="134"/>
      <c r="D101" s="213"/>
      <c r="E101" s="1"/>
      <c r="F101" s="134"/>
      <c r="G101" s="134"/>
      <c r="H101" s="1"/>
      <c r="I101" s="1"/>
      <c r="J101" s="134"/>
      <c r="K101" s="134"/>
      <c r="L101" s="1"/>
      <c r="M101" s="1"/>
      <c r="N101" s="134"/>
      <c r="O101" s="1"/>
      <c r="P101" s="1"/>
      <c r="Q101" s="1"/>
      <c r="R101" s="134"/>
      <c r="S101" s="134"/>
      <c r="T101" s="1"/>
      <c r="U101" s="1"/>
      <c r="V101" s="137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>
      <c r="A102" s="137"/>
      <c r="B102" s="134"/>
      <c r="C102" s="134"/>
      <c r="D102" s="213"/>
      <c r="E102" s="1"/>
      <c r="F102" s="134"/>
      <c r="G102" s="134"/>
      <c r="H102" s="1"/>
      <c r="I102" s="1"/>
      <c r="J102" s="134"/>
      <c r="K102" s="134"/>
      <c r="L102" s="1"/>
      <c r="M102" s="1"/>
      <c r="N102" s="134"/>
      <c r="O102" s="1"/>
      <c r="P102" s="1"/>
      <c r="Q102" s="1"/>
      <c r="R102" s="134"/>
      <c r="S102" s="134"/>
      <c r="T102" s="1"/>
      <c r="U102" s="1"/>
      <c r="V102" s="137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>
      <c r="A103" s="137"/>
      <c r="B103" s="134"/>
      <c r="C103" s="134"/>
      <c r="D103" s="213"/>
      <c r="E103" s="1"/>
      <c r="F103" s="134"/>
      <c r="G103" s="134"/>
      <c r="H103" s="1"/>
      <c r="I103" s="1"/>
      <c r="J103" s="134"/>
      <c r="K103" s="134"/>
      <c r="L103" s="1"/>
      <c r="M103" s="1"/>
      <c r="N103" s="134"/>
      <c r="O103" s="1"/>
      <c r="P103" s="1"/>
      <c r="Q103" s="1"/>
      <c r="R103" s="134"/>
      <c r="S103" s="134"/>
      <c r="T103" s="1"/>
      <c r="U103" s="1"/>
      <c r="V103" s="137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>
      <c r="A104" s="149"/>
      <c r="B104" s="134"/>
      <c r="C104" s="134"/>
      <c r="D104" s="213"/>
      <c r="E104" s="1"/>
      <c r="F104" s="134"/>
      <c r="G104" s="134"/>
      <c r="H104" s="1"/>
      <c r="I104" s="1"/>
      <c r="J104" s="134"/>
      <c r="K104" s="134"/>
      <c r="L104" s="1"/>
      <c r="M104" s="1"/>
      <c r="N104" s="134"/>
      <c r="O104" s="1"/>
      <c r="P104" s="1"/>
      <c r="Q104" s="1"/>
      <c r="R104" s="134"/>
      <c r="S104" s="134"/>
      <c r="T104" s="1"/>
      <c r="U104" s="1"/>
      <c r="V104" s="137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>
      <c r="A105" s="137"/>
      <c r="B105" s="134"/>
      <c r="C105" s="134"/>
      <c r="D105" s="213"/>
      <c r="E105" s="1"/>
      <c r="F105" s="134"/>
      <c r="G105" s="134"/>
      <c r="H105" s="1"/>
      <c r="I105" s="1"/>
      <c r="J105" s="134"/>
      <c r="K105" s="134"/>
      <c r="L105" s="1"/>
      <c r="M105" s="1"/>
      <c r="N105" s="134"/>
      <c r="O105" s="1"/>
      <c r="P105" s="1"/>
      <c r="Q105" s="1"/>
      <c r="R105" s="134"/>
      <c r="S105" s="134"/>
      <c r="T105" s="1"/>
      <c r="U105" s="1"/>
      <c r="V105" s="149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>
      <c r="A106" s="137"/>
      <c r="B106" s="134"/>
      <c r="C106" s="134"/>
      <c r="D106" s="213"/>
      <c r="E106" s="1"/>
      <c r="F106" s="134"/>
      <c r="G106" s="134"/>
      <c r="H106" s="1"/>
      <c r="I106" s="1"/>
      <c r="J106" s="134"/>
      <c r="K106" s="134"/>
      <c r="L106" s="1"/>
      <c r="M106" s="1"/>
      <c r="N106" s="134"/>
      <c r="O106" s="1"/>
      <c r="P106" s="1"/>
      <c r="Q106" s="1"/>
      <c r="R106" s="134"/>
      <c r="S106" s="134"/>
      <c r="T106" s="1"/>
      <c r="U106" s="1"/>
      <c r="V106" s="137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s="214" customFormat="1">
      <c r="A107" s="137"/>
      <c r="B107" s="134"/>
      <c r="C107" s="134"/>
      <c r="D107" s="213"/>
      <c r="E107" s="1"/>
      <c r="F107" s="134"/>
      <c r="G107" s="134"/>
      <c r="H107" s="1"/>
      <c r="I107" s="1"/>
      <c r="J107" s="134"/>
      <c r="K107" s="134"/>
      <c r="L107" s="1"/>
      <c r="M107" s="1"/>
      <c r="N107" s="134"/>
      <c r="O107" s="1"/>
      <c r="P107" s="1"/>
      <c r="Q107" s="1"/>
      <c r="R107" s="134"/>
      <c r="S107" s="134"/>
      <c r="T107" s="1"/>
      <c r="U107" s="1"/>
      <c r="V107" s="137"/>
      <c r="W107" s="1"/>
      <c r="X107" s="1"/>
      <c r="Y107" s="214"/>
      <c r="Z107" s="214"/>
      <c r="AA107" s="214"/>
      <c r="AB107" s="214"/>
      <c r="AC107" s="214"/>
      <c r="AD107" s="214"/>
      <c r="AE107" s="214"/>
      <c r="AF107" s="214"/>
      <c r="AG107" s="214"/>
      <c r="AH107" s="214"/>
      <c r="AI107" s="214"/>
      <c r="AJ107" s="214"/>
      <c r="AK107" s="214"/>
    </row>
    <row r="108">
      <c r="A108" s="137"/>
      <c r="B108" s="134"/>
      <c r="C108" s="134"/>
      <c r="D108" s="213"/>
      <c r="E108" s="1"/>
      <c r="F108" s="134"/>
      <c r="G108" s="134"/>
      <c r="H108" s="1"/>
      <c r="I108" s="1"/>
      <c r="J108" s="134"/>
      <c r="K108" s="134"/>
      <c r="L108" s="1"/>
      <c r="M108" s="1"/>
      <c r="N108" s="134"/>
      <c r="O108" s="1"/>
      <c r="P108" s="1"/>
      <c r="Q108" s="1"/>
      <c r="R108" s="134"/>
      <c r="S108" s="134"/>
      <c r="T108" s="1"/>
      <c r="U108" s="1"/>
      <c r="V108" s="137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="214" customFormat="1">
      <c r="A109" s="137"/>
      <c r="B109" s="134"/>
      <c r="C109" s="134"/>
      <c r="D109" s="213"/>
      <c r="E109" s="1"/>
      <c r="F109" s="134"/>
      <c r="G109" s="134"/>
      <c r="H109" s="1"/>
      <c r="I109" s="1"/>
      <c r="J109" s="134"/>
      <c r="K109" s="134"/>
      <c r="L109" s="1"/>
      <c r="M109" s="1"/>
      <c r="N109" s="134"/>
      <c r="O109" s="1"/>
      <c r="P109" s="1"/>
      <c r="Q109" s="1"/>
      <c r="R109" s="134"/>
      <c r="S109" s="134"/>
      <c r="T109" s="1"/>
      <c r="U109" s="1"/>
      <c r="V109" s="137"/>
      <c r="W109" s="1"/>
      <c r="X109" s="135"/>
      <c r="Y109" s="214"/>
      <c r="Z109" s="214"/>
      <c r="AA109" s="214"/>
      <c r="AB109" s="214"/>
      <c r="AC109" s="214"/>
      <c r="AD109" s="214"/>
      <c r="AE109" s="214"/>
      <c r="AF109" s="214"/>
      <c r="AG109" s="214"/>
      <c r="AH109" s="214"/>
      <c r="AI109" s="214"/>
      <c r="AJ109" s="214"/>
      <c r="AK109" s="214"/>
    </row>
    <row r="110">
      <c r="A110" s="137"/>
      <c r="B110" s="134"/>
      <c r="C110" s="134"/>
      <c r="D110" s="213"/>
      <c r="E110" s="1"/>
      <c r="F110" s="134"/>
      <c r="G110" s="134"/>
      <c r="H110" s="1"/>
      <c r="I110" s="1"/>
      <c r="J110" s="134"/>
      <c r="K110" s="134"/>
      <c r="L110" s="1"/>
      <c r="M110" s="1"/>
      <c r="N110" s="134"/>
      <c r="O110" s="1"/>
      <c r="P110" s="1"/>
      <c r="Q110" s="1"/>
      <c r="R110" s="134"/>
      <c r="S110" s="134"/>
      <c r="T110" s="1"/>
      <c r="U110" s="1"/>
      <c r="V110" s="137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>
      <c r="A111" s="137"/>
      <c r="B111" s="134"/>
      <c r="C111" s="134"/>
      <c r="D111" s="213"/>
      <c r="E111" s="1"/>
      <c r="F111" s="134"/>
      <c r="G111" s="134"/>
      <c r="H111" s="1"/>
      <c r="I111" s="1"/>
      <c r="J111" s="134"/>
      <c r="K111" s="134"/>
      <c r="L111" s="1"/>
      <c r="M111" s="1"/>
      <c r="N111" s="134"/>
      <c r="O111" s="1"/>
      <c r="P111" s="1"/>
      <c r="Q111" s="1"/>
      <c r="R111" s="134"/>
      <c r="S111" s="134"/>
      <c r="T111" s="1"/>
      <c r="U111" s="1"/>
      <c r="V111" s="137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>
      <c r="A112" s="137"/>
      <c r="B112" s="134"/>
      <c r="C112" s="134"/>
      <c r="D112" s="213"/>
      <c r="E112" s="1"/>
      <c r="F112" s="134"/>
      <c r="G112" s="134"/>
      <c r="H112" s="1"/>
      <c r="I112" s="1"/>
      <c r="J112" s="134"/>
      <c r="K112" s="134"/>
      <c r="L112" s="1"/>
      <c r="M112" s="1"/>
      <c r="N112" s="134"/>
      <c r="O112" s="1"/>
      <c r="P112" s="1"/>
      <c r="Q112" s="1"/>
      <c r="R112" s="134"/>
      <c r="S112" s="134"/>
      <c r="T112" s="1"/>
      <c r="U112" s="1"/>
      <c r="V112" s="137"/>
      <c r="W112" s="1"/>
      <c r="X112" s="135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>
      <c r="A113" s="137"/>
      <c r="B113" s="134"/>
      <c r="C113" s="134"/>
      <c r="D113" s="213"/>
      <c r="E113" s="1"/>
      <c r="F113" s="134"/>
      <c r="G113" s="134"/>
      <c r="H113" s="1"/>
      <c r="I113" s="1"/>
      <c r="J113" s="134"/>
      <c r="K113" s="134"/>
      <c r="L113" s="1"/>
      <c r="M113" s="1"/>
      <c r="N113" s="134"/>
      <c r="O113" s="1"/>
      <c r="P113" s="1"/>
      <c r="Q113" s="1"/>
      <c r="R113" s="134"/>
      <c r="S113" s="134"/>
      <c r="T113" s="1"/>
      <c r="U113" s="1"/>
      <c r="V113" s="137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>
      <c r="A114" s="137"/>
      <c r="B114" s="134"/>
      <c r="C114" s="134"/>
      <c r="D114" s="213"/>
      <c r="E114" s="1"/>
      <c r="F114" s="134"/>
      <c r="G114" s="134"/>
      <c r="H114" s="1"/>
      <c r="I114" s="1"/>
      <c r="J114" s="134"/>
      <c r="K114" s="134"/>
      <c r="L114" s="1"/>
      <c r="M114" s="1"/>
      <c r="N114" s="134"/>
      <c r="O114" s="1"/>
      <c r="P114" s="1"/>
      <c r="Q114" s="1"/>
      <c r="R114" s="134"/>
      <c r="S114" s="134"/>
      <c r="T114" s="1"/>
      <c r="U114" s="1"/>
      <c r="V114" s="137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>
      <c r="A115" s="137"/>
      <c r="B115" s="134"/>
      <c r="C115" s="134"/>
      <c r="D115" s="215"/>
      <c r="E115" s="197"/>
      <c r="F115" s="134"/>
      <c r="G115" s="134"/>
      <c r="H115" s="197"/>
      <c r="I115" s="197"/>
      <c r="J115" s="134"/>
      <c r="K115" s="134"/>
      <c r="L115" s="197"/>
      <c r="M115" s="197"/>
      <c r="N115" s="134"/>
      <c r="O115" s="1"/>
      <c r="P115" s="197"/>
      <c r="Q115" s="197"/>
      <c r="R115" s="134"/>
      <c r="S115" s="134"/>
      <c r="T115" s="197"/>
      <c r="U115" s="197"/>
      <c r="V115" s="137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s="214" customFormat="1">
      <c r="A116" s="137"/>
      <c r="B116" s="134"/>
      <c r="C116" s="134"/>
      <c r="D116" s="216"/>
      <c r="E116" s="135"/>
      <c r="F116" s="134"/>
      <c r="G116" s="134"/>
      <c r="H116" s="135"/>
      <c r="I116" s="135"/>
      <c r="J116" s="134"/>
      <c r="K116" s="134"/>
      <c r="L116" s="135"/>
      <c r="M116" s="135"/>
      <c r="N116" s="134"/>
      <c r="O116" s="1"/>
      <c r="P116" s="135"/>
      <c r="Q116" s="135"/>
      <c r="R116" s="134"/>
      <c r="S116" s="134"/>
      <c r="T116" s="135"/>
      <c r="U116" s="135"/>
      <c r="V116" s="137"/>
      <c r="W116" s="1"/>
      <c r="X116" s="1"/>
      <c r="Y116" s="214"/>
      <c r="Z116" s="214"/>
      <c r="AA116" s="214"/>
      <c r="AB116" s="214"/>
      <c r="AC116" s="214"/>
      <c r="AD116" s="214"/>
      <c r="AE116" s="214"/>
      <c r="AF116" s="214"/>
      <c r="AG116" s="214"/>
      <c r="AH116" s="214"/>
      <c r="AI116" s="214"/>
      <c r="AJ116" s="214"/>
      <c r="AK116" s="214"/>
    </row>
    <row r="117" s="214" customFormat="1">
      <c r="A117" s="137"/>
      <c r="B117" s="134"/>
      <c r="C117" s="134"/>
      <c r="D117" s="213"/>
      <c r="E117" s="1"/>
      <c r="F117" s="134"/>
      <c r="G117" s="134"/>
      <c r="H117" s="1"/>
      <c r="I117" s="1"/>
      <c r="J117" s="134"/>
      <c r="K117" s="134"/>
      <c r="L117" s="1"/>
      <c r="M117" s="1"/>
      <c r="N117" s="134"/>
      <c r="O117" s="1"/>
      <c r="P117" s="1"/>
      <c r="Q117" s="1"/>
      <c r="R117" s="134"/>
      <c r="S117" s="134"/>
      <c r="T117" s="1"/>
      <c r="U117" s="1"/>
      <c r="V117" s="137"/>
      <c r="W117" s="1"/>
      <c r="X117" s="1"/>
      <c r="Y117" s="214"/>
      <c r="Z117" s="214"/>
      <c r="AA117" s="214"/>
      <c r="AB117" s="214"/>
      <c r="AC117" s="214"/>
      <c r="AD117" s="214"/>
      <c r="AE117" s="214"/>
      <c r="AF117" s="214"/>
      <c r="AG117" s="214"/>
      <c r="AH117" s="214"/>
      <c r="AI117" s="214"/>
      <c r="AJ117" s="214"/>
      <c r="AK117" s="214"/>
    </row>
    <row r="118" s="214" customFormat="1">
      <c r="A118" s="137"/>
      <c r="B118" s="134"/>
      <c r="C118" s="134"/>
      <c r="D118" s="213"/>
      <c r="E118" s="1"/>
      <c r="F118" s="134"/>
      <c r="G118" s="134"/>
      <c r="H118" s="1"/>
      <c r="I118" s="1"/>
      <c r="J118" s="134"/>
      <c r="K118" s="134"/>
      <c r="L118" s="1"/>
      <c r="M118" s="1"/>
      <c r="N118" s="134"/>
      <c r="O118" s="1"/>
      <c r="P118" s="1"/>
      <c r="Q118" s="1"/>
      <c r="R118" s="134"/>
      <c r="S118" s="134"/>
      <c r="T118" s="1"/>
      <c r="U118" s="1"/>
      <c r="V118" s="137"/>
      <c r="W118" s="1"/>
      <c r="X118" s="1"/>
      <c r="Y118" s="214"/>
      <c r="Z118" s="214"/>
      <c r="AA118" s="214"/>
      <c r="AB118" s="214"/>
      <c r="AC118" s="214"/>
      <c r="AD118" s="214"/>
      <c r="AE118" s="214"/>
      <c r="AF118" s="214"/>
      <c r="AG118" s="214"/>
      <c r="AH118" s="214"/>
      <c r="AI118" s="214"/>
      <c r="AJ118" s="214"/>
      <c r="AK118" s="214"/>
    </row>
    <row r="119">
      <c r="A119" s="137"/>
      <c r="B119" s="134"/>
      <c r="C119" s="134"/>
      <c r="D119" s="213"/>
      <c r="E119" s="1"/>
      <c r="F119" s="134"/>
      <c r="G119" s="134"/>
      <c r="H119" s="1"/>
      <c r="I119" s="1"/>
      <c r="J119" s="134"/>
      <c r="K119" s="134"/>
      <c r="L119" s="1"/>
      <c r="M119" s="1"/>
      <c r="N119" s="134"/>
      <c r="O119" s="1"/>
      <c r="P119" s="1"/>
      <c r="Q119" s="1"/>
      <c r="R119" s="134"/>
      <c r="S119" s="134"/>
      <c r="T119" s="1"/>
      <c r="U119" s="1"/>
      <c r="V119" s="137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</row>
    <row r="120" s="214" customFormat="1">
      <c r="A120" s="1"/>
      <c r="B120" s="134"/>
      <c r="C120" s="134"/>
      <c r="D120" s="213"/>
      <c r="E120" s="1"/>
      <c r="F120" s="134"/>
      <c r="G120" s="134"/>
      <c r="H120" s="1"/>
      <c r="I120" s="1"/>
      <c r="J120" s="134"/>
      <c r="K120" s="134"/>
      <c r="L120" s="1"/>
      <c r="M120" s="1"/>
      <c r="N120" s="134"/>
      <c r="O120" s="1"/>
      <c r="P120" s="1"/>
      <c r="Q120" s="1"/>
      <c r="R120" s="134"/>
      <c r="S120" s="134"/>
      <c r="T120" s="1"/>
      <c r="U120" s="1"/>
      <c r="V120" s="137"/>
      <c r="W120" s="1"/>
      <c r="X120" s="1"/>
      <c r="Y120" s="214"/>
      <c r="Z120" s="214"/>
      <c r="AA120" s="214"/>
      <c r="AB120" s="214"/>
      <c r="AC120" s="214"/>
      <c r="AD120" s="214"/>
      <c r="AE120" s="214"/>
      <c r="AF120" s="214"/>
      <c r="AG120" s="214"/>
      <c r="AH120" s="214"/>
      <c r="AI120" s="214"/>
      <c r="AJ120" s="214"/>
      <c r="AK120" s="214"/>
    </row>
    <row r="121">
      <c r="A121" s="1"/>
      <c r="B121" s="134"/>
      <c r="C121" s="1"/>
      <c r="D121" s="21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</row>
    <row r="122">
      <c r="A122" s="137"/>
      <c r="B122" s="1"/>
      <c r="C122" s="3"/>
      <c r="D122" s="213"/>
      <c r="E122" s="135"/>
      <c r="F122" s="1"/>
      <c r="G122" s="3"/>
      <c r="H122" s="1"/>
      <c r="I122" s="135"/>
      <c r="J122" s="1"/>
      <c r="K122" s="3"/>
      <c r="L122" s="1"/>
      <c r="M122" s="135"/>
      <c r="N122" s="1"/>
      <c r="O122" s="3"/>
      <c r="P122" s="1"/>
      <c r="Q122" s="135"/>
      <c r="R122" s="1"/>
      <c r="S122" s="3"/>
      <c r="T122" s="1"/>
      <c r="U122" s="135"/>
      <c r="V122" s="1"/>
      <c r="W122" s="1"/>
      <c r="X122" s="135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</row>
    <row r="123">
      <c r="A123" s="1"/>
      <c r="B123" s="1"/>
      <c r="C123" s="137"/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</row>
    <row r="125">
      <c r="A125" s="1"/>
      <c r="B125" s="1"/>
      <c r="C125" s="3"/>
      <c r="D125" s="3"/>
      <c r="E125" s="3"/>
      <c r="F125" s="1"/>
      <c r="G125" s="1"/>
      <c r="H125" s="1"/>
      <c r="I125" s="1"/>
      <c r="J125" s="1"/>
      <c r="K125" s="1"/>
      <c r="L125" s="1"/>
      <c r="M125" s="1"/>
      <c r="N125" s="3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</row>
    <row r="131">
      <c r="A131" s="21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>
      <c r="A132" s="141"/>
      <c r="B132" s="1"/>
      <c r="C132" s="134"/>
      <c r="D132" s="213"/>
      <c r="E132" s="213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</row>
    <row r="133">
      <c r="A133" s="141"/>
      <c r="B133" s="134"/>
      <c r="C133" s="134"/>
      <c r="D133" s="213"/>
      <c r="E133" s="213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</row>
    <row r="134">
      <c r="A134" s="141"/>
      <c r="B134" s="134"/>
      <c r="C134" s="134"/>
      <c r="D134" s="213"/>
      <c r="E134" s="213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</row>
    <row r="135">
      <c r="A135" s="141"/>
      <c r="B135" s="134"/>
      <c r="C135" s="134"/>
      <c r="D135" s="213"/>
      <c r="E135" s="213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>
      <c r="A136" s="141"/>
      <c r="B136" s="134"/>
      <c r="C136" s="134"/>
      <c r="D136" s="213"/>
      <c r="E136" s="213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</row>
    <row r="137">
      <c r="A137" s="141"/>
      <c r="B137" s="134"/>
      <c r="C137" s="134"/>
      <c r="D137" s="213"/>
      <c r="E137" s="21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>
      <c r="A138" s="141"/>
      <c r="B138" s="134"/>
      <c r="C138" s="134"/>
      <c r="D138" s="213"/>
      <c r="E138" s="213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</row>
    <row r="139">
      <c r="A139" s="141"/>
      <c r="B139" s="134"/>
      <c r="C139" s="134"/>
      <c r="D139" s="213"/>
      <c r="E139" s="213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</row>
    <row r="140">
      <c r="A140" s="217"/>
      <c r="B140" s="134"/>
      <c r="C140" s="134"/>
      <c r="D140" s="213"/>
      <c r="E140" s="213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  <row r="141">
      <c r="A141" s="141"/>
      <c r="B141" s="134"/>
      <c r="C141" s="134"/>
      <c r="D141" s="213"/>
      <c r="E141" s="213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</row>
    <row r="142">
      <c r="A142" s="141"/>
      <c r="B142" s="134"/>
      <c r="C142" s="134"/>
      <c r="D142" s="213"/>
      <c r="E142" s="21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>
      <c r="A143" s="141"/>
      <c r="B143" s="134"/>
      <c r="C143" s="134"/>
      <c r="D143" s="213"/>
      <c r="E143" s="213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>
      <c r="A144" s="141"/>
      <c r="B144" s="134"/>
      <c r="C144" s="134"/>
      <c r="D144" s="213"/>
      <c r="E144" s="213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</row>
    <row r="145">
      <c r="A145" s="141"/>
      <c r="B145" s="134"/>
      <c r="C145" s="134"/>
      <c r="D145" s="213"/>
      <c r="E145" s="213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>
      <c r="A146" s="141"/>
      <c r="B146" s="134"/>
      <c r="C146" s="134"/>
      <c r="D146" s="213"/>
      <c r="E146" s="213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</row>
    <row r="147">
      <c r="A147" s="141"/>
      <c r="B147" s="134"/>
      <c r="C147" s="134"/>
      <c r="D147" s="213"/>
      <c r="E147" s="213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</row>
    <row r="148">
      <c r="A148" s="141"/>
      <c r="B148" s="134"/>
      <c r="C148" s="134"/>
      <c r="D148" s="213"/>
      <c r="E148" s="213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</row>
    <row r="149">
      <c r="A149" s="141"/>
      <c r="B149" s="134"/>
      <c r="C149" s="134"/>
      <c r="D149" s="213"/>
      <c r="E149" s="21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</row>
    <row r="150">
      <c r="A150" s="141"/>
      <c r="B150" s="134"/>
      <c r="C150" s="134"/>
      <c r="D150" s="213"/>
      <c r="E150" s="213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</row>
    <row r="151">
      <c r="A151" s="141"/>
      <c r="B151" s="134"/>
      <c r="C151" s="134"/>
      <c r="D151" s="213"/>
      <c r="E151" s="213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>
      <c r="A152" s="141"/>
      <c r="B152" s="134"/>
      <c r="C152" s="134"/>
      <c r="D152" s="213"/>
      <c r="E152" s="213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</row>
    <row r="153">
      <c r="A153" s="141"/>
      <c r="B153" s="134"/>
      <c r="C153" s="134"/>
      <c r="D153" s="213"/>
      <c r="E153" s="213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>
      <c r="A154" s="218" t="s">
        <v>72</v>
      </c>
      <c r="B154" s="134"/>
      <c r="C154" s="134"/>
      <c r="D154" s="213"/>
      <c r="E154" s="213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</row>
    <row r="155" ht="13.5">
      <c r="A155" s="219" t="s">
        <v>73</v>
      </c>
      <c r="B155" s="134"/>
      <c r="C155" s="220"/>
      <c r="D155" s="221" t="e">
        <f>(B156-#REF!)*D127*2</f>
        <v>#REF!</v>
      </c>
      <c r="E155" s="221" t="e">
        <f>(C155-#REF!)*E127*2</f>
        <v>#REF!</v>
      </c>
    </row>
    <row r="156" ht="13.5">
      <c r="B156" s="222">
        <v>10565.4</v>
      </c>
      <c r="C156" s="100"/>
      <c r="D156" s="223" t="e">
        <f>(B157-#REF!)*D127*2</f>
        <v>#REF!</v>
      </c>
      <c r="E156" s="223" t="e">
        <f>(C156-#REF!)*E127*2</f>
        <v>#REF!</v>
      </c>
    </row>
    <row r="157">
      <c r="A157" s="1" t="s">
        <v>15</v>
      </c>
      <c r="B157" s="103">
        <v>10565.549999999999</v>
      </c>
    </row>
    <row r="158">
      <c r="C158" s="3" t="s">
        <v>51</v>
      </c>
      <c r="D158" s="4">
        <f>( B157-B133)*D127</f>
        <v>0</v>
      </c>
      <c r="E158" s="4">
        <f>( C156-C132)*E127</f>
        <v>0</v>
      </c>
    </row>
  </sheetData>
  <mergeCells count="5">
    <mergeCell ref="W8:X8"/>
    <mergeCell ref="W9:X9"/>
    <mergeCell ref="A6:A14"/>
    <mergeCell ref="R2:X2"/>
    <mergeCell ref="V6:V14"/>
  </mergeCells>
  <printOptions headings="0" gridLines="0"/>
  <pageMargins left="0.39370078740157477" right="0.19685039370078738" top="0.19685039370078738" bottom="0.19685039370078738" header="0" footer="0"/>
  <pageSetup paperSize="9" scale="73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0">
    <outlinePr applyStyles="0" summaryBelow="1" summaryRight="1" showOutlineSymbols="1"/>
    <pageSetUpPr autoPageBreaks="1" fitToPage="0"/>
  </sheetPr>
  <sheetViews>
    <sheetView topLeftCell="AB1" zoomScale="100" workbookViewId="0">
      <selection activeCell="AV16" activeCellId="0" sqref="AV16"/>
    </sheetView>
  </sheetViews>
  <sheetFormatPr defaultRowHeight="12.75"/>
  <cols>
    <col customWidth="1" min="1" max="1" style="1" width="5.85546875"/>
    <col customWidth="1" min="2" max="3" style="1" width="9.85546875"/>
    <col customWidth="1" min="4" max="5" style="1" width="5.85546875"/>
    <col customWidth="1" min="6" max="7" style="1" width="9.85546875"/>
    <col customWidth="1" min="8" max="9" style="1" width="5.85546875"/>
    <col customWidth="1" min="10" max="11" style="1" width="9.85546875"/>
    <col customWidth="1" min="12" max="13" style="1" width="5.85546875"/>
    <col customWidth="1" min="14" max="15" style="1" width="9.85546875"/>
    <col customWidth="1" min="16" max="17" style="1" width="5.85546875"/>
    <col customWidth="1" min="18" max="19" style="1" width="9.85546875"/>
    <col customWidth="1" min="20" max="21" style="1" width="5.85546875"/>
    <col customWidth="1" min="22" max="23" style="1" width="9.85546875"/>
    <col customWidth="1" min="24" max="25" style="1" width="5.85546875"/>
    <col customWidth="1" min="26" max="26" style="1" width="5.7109375"/>
    <col customWidth="1" min="27" max="28" style="1" width="9.85546875"/>
    <col customWidth="1" min="29" max="30" style="1" width="5.85546875"/>
    <col customWidth="1" min="31" max="32" style="1" width="9.85546875"/>
    <col customWidth="1" min="33" max="34" style="1" width="5.85546875"/>
    <col customWidth="1" min="35" max="36" style="1" width="9.85546875"/>
    <col customWidth="1" min="37" max="38" style="1" width="5.85546875"/>
    <col customWidth="1" min="39" max="40" style="1" width="9.85546875"/>
    <col customWidth="1" min="41" max="42" style="1" width="5.85546875"/>
    <col customWidth="1" min="43" max="44" style="1" width="9.85546875"/>
    <col customWidth="1" min="45" max="46" style="1" width="5.85546875"/>
    <col customWidth="1" min="47" max="47" style="1" width="8.140625"/>
    <col customWidth="1" min="48" max="49" style="1" width="9.85546875"/>
    <col min="50" max="50" style="1" width="9.140625"/>
    <col customWidth="1" min="51" max="51" style="1" width="11.28515625"/>
    <col customWidth="1" min="52" max="52" style="1" width="12.140625"/>
    <col min="53" max="16384" style="1" width="9.140625"/>
  </cols>
  <sheetData>
    <row r="1" s="2" customFormat="1">
      <c r="B1" s="2">
        <v>45</v>
      </c>
      <c r="C1" s="2">
        <v>46</v>
      </c>
      <c r="F1" s="2">
        <v>55</v>
      </c>
      <c r="G1" s="2">
        <v>56</v>
      </c>
      <c r="J1" s="2">
        <v>51</v>
      </c>
      <c r="K1" s="2">
        <v>52</v>
      </c>
      <c r="N1" s="2">
        <v>49</v>
      </c>
      <c r="O1" s="2">
        <v>50</v>
      </c>
      <c r="R1" s="2">
        <v>57</v>
      </c>
      <c r="S1" s="2">
        <v>58</v>
      </c>
      <c r="V1" s="2">
        <v>47</v>
      </c>
      <c r="W1" s="2">
        <v>48</v>
      </c>
      <c r="AA1" s="2">
        <v>51</v>
      </c>
      <c r="AB1" s="2">
        <v>52</v>
      </c>
      <c r="AE1" s="2">
        <v>43</v>
      </c>
      <c r="AF1" s="2">
        <v>44</v>
      </c>
      <c r="AI1" s="2">
        <v>113</v>
      </c>
      <c r="AJ1" s="2">
        <v>114</v>
      </c>
      <c r="AM1" s="2">
        <v>7</v>
      </c>
      <c r="AN1" s="2">
        <v>8</v>
      </c>
    </row>
    <row r="2" s="1" customFormat="1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K2" s="8" t="s">
        <v>1</v>
      </c>
      <c r="L2" s="9"/>
      <c r="M2" s="10"/>
      <c r="N2" s="10"/>
      <c r="Q2" s="3" t="s">
        <v>4</v>
      </c>
      <c r="R2" s="11" t="s">
        <v>65</v>
      </c>
      <c r="S2" s="63"/>
      <c r="T2" s="63"/>
      <c r="U2" s="63"/>
      <c r="V2" s="63"/>
      <c r="W2" s="63"/>
      <c r="X2" s="63"/>
      <c r="Y2" s="4"/>
      <c r="Z2" s="3" t="s">
        <v>0</v>
      </c>
      <c r="AA2" s="3"/>
      <c r="AB2" s="3"/>
      <c r="AC2" s="3"/>
      <c r="AD2" s="3"/>
      <c r="AE2" s="4"/>
      <c r="AF2" s="5" t="str">
        <f>CONCATENATE(TEXT(Данные!$B$1,"ДД ММММ ГГГГ"), "   г.")</f>
        <v xml:space="preserve">18 Декабрь 2024   г.</v>
      </c>
      <c r="AG2" s="4"/>
      <c r="AH2" s="3"/>
      <c r="AJ2" s="8" t="s">
        <v>1</v>
      </c>
      <c r="AK2" s="9"/>
      <c r="AL2" s="10"/>
      <c r="AM2" s="10"/>
      <c r="AQ2" s="11" t="s">
        <v>65</v>
      </c>
      <c r="AR2" s="224"/>
      <c r="AS2" s="224"/>
      <c r="AT2" s="224"/>
      <c r="AU2" s="224"/>
      <c r="AV2" s="224"/>
      <c r="AW2" s="224"/>
    </row>
    <row r="3" s="1" customFormat="1">
      <c r="C3" s="1" t="s">
        <v>15</v>
      </c>
      <c r="F3" s="17" t="s">
        <v>8</v>
      </c>
      <c r="G3" s="17"/>
      <c r="H3" s="17"/>
      <c r="U3" s="18" t="s">
        <v>9</v>
      </c>
      <c r="AE3" s="17" t="s">
        <v>8</v>
      </c>
      <c r="AF3" s="17"/>
      <c r="AG3" s="17"/>
      <c r="AT3" s="18" t="s">
        <v>9</v>
      </c>
    </row>
    <row r="4" s="1" customFormat="1" ht="19.5">
      <c r="A4" s="1" t="s">
        <v>11</v>
      </c>
      <c r="B4" s="4"/>
      <c r="C4" s="20" t="s">
        <v>74</v>
      </c>
      <c r="D4" s="4"/>
      <c r="E4" s="4"/>
      <c r="F4" s="4"/>
      <c r="G4" s="4"/>
      <c r="H4" s="4"/>
      <c r="I4" s="4"/>
      <c r="K4" s="3" t="s">
        <v>13</v>
      </c>
      <c r="N4" s="4"/>
      <c r="O4" s="21">
        <v>10</v>
      </c>
      <c r="P4" s="4"/>
      <c r="Q4" s="3" t="s">
        <v>14</v>
      </c>
      <c r="Z4" s="1" t="s">
        <v>11</v>
      </c>
      <c r="AA4" s="4"/>
      <c r="AB4" s="20" t="s">
        <v>74</v>
      </c>
      <c r="AC4" s="4"/>
      <c r="AD4" s="4"/>
      <c r="AE4" s="4"/>
      <c r="AF4" s="4"/>
      <c r="AG4" s="4"/>
      <c r="AH4" s="4"/>
      <c r="AJ4" s="3" t="s">
        <v>13</v>
      </c>
      <c r="AM4" s="4"/>
      <c r="AN4" s="21">
        <v>10</v>
      </c>
      <c r="AO4" s="4"/>
      <c r="AP4" s="3" t="s">
        <v>14</v>
      </c>
    </row>
    <row r="5" s="1" customFormat="1" ht="15" customHeight="1">
      <c r="B5" s="18" t="s">
        <v>17</v>
      </c>
      <c r="K5" s="3"/>
      <c r="L5" s="3"/>
      <c r="N5" s="1"/>
      <c r="O5" s="3"/>
      <c r="P5" s="1"/>
      <c r="AA5" s="18" t="s">
        <v>17</v>
      </c>
      <c r="AJ5" s="3"/>
      <c r="AK5" s="3"/>
      <c r="AM5" s="1"/>
      <c r="AN5" s="3"/>
      <c r="AO5" s="1"/>
    </row>
    <row r="6" s="1" customFormat="1">
      <c r="A6" s="22" t="s">
        <v>18</v>
      </c>
      <c r="B6" s="23" t="s">
        <v>19</v>
      </c>
      <c r="C6" s="24"/>
      <c r="D6" s="27">
        <v>18</v>
      </c>
      <c r="E6" s="26"/>
      <c r="F6" s="23" t="s">
        <v>19</v>
      </c>
      <c r="G6" s="24"/>
      <c r="H6" s="27">
        <v>8</v>
      </c>
      <c r="I6" s="26"/>
      <c r="J6" s="23" t="s">
        <v>19</v>
      </c>
      <c r="K6" s="24"/>
      <c r="L6" s="27">
        <v>7</v>
      </c>
      <c r="M6" s="26"/>
      <c r="N6" s="23" t="s">
        <v>19</v>
      </c>
      <c r="O6" s="24"/>
      <c r="P6" s="27">
        <v>20</v>
      </c>
      <c r="Q6" s="26"/>
      <c r="R6" s="23" t="s">
        <v>19</v>
      </c>
      <c r="S6" s="24"/>
      <c r="T6" s="27">
        <v>9</v>
      </c>
      <c r="U6" s="27"/>
      <c r="V6" s="23" t="s">
        <v>19</v>
      </c>
      <c r="W6" s="24"/>
      <c r="X6" s="27">
        <v>19</v>
      </c>
      <c r="Y6" s="26"/>
      <c r="Z6" s="22" t="s">
        <v>18</v>
      </c>
      <c r="AA6" s="23" t="s">
        <v>19</v>
      </c>
      <c r="AB6" s="24"/>
      <c r="AC6" s="27">
        <v>21</v>
      </c>
      <c r="AD6" s="26"/>
      <c r="AE6" s="23" t="s">
        <v>19</v>
      </c>
      <c r="AF6" s="24"/>
      <c r="AG6" s="27">
        <v>10</v>
      </c>
      <c r="AH6" s="26"/>
      <c r="AI6" s="23" t="s">
        <v>19</v>
      </c>
      <c r="AJ6" s="24"/>
      <c r="AK6" s="27">
        <v>7</v>
      </c>
      <c r="AL6" s="26"/>
      <c r="AM6" s="23" t="s">
        <v>19</v>
      </c>
      <c r="AN6" s="24"/>
      <c r="AO6" s="27"/>
      <c r="AP6" s="26"/>
      <c r="AQ6" s="23" t="s">
        <v>19</v>
      </c>
      <c r="AR6" s="24"/>
      <c r="AS6" s="27" t="s">
        <v>15</v>
      </c>
      <c r="AT6" s="27"/>
      <c r="AU6" s="22" t="s">
        <v>18</v>
      </c>
      <c r="AV6" s="24" t="s">
        <v>15</v>
      </c>
      <c r="AW6" s="31"/>
    </row>
    <row r="7" s="1" customFormat="1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3" t="s">
        <v>21</v>
      </c>
      <c r="W7" s="1"/>
      <c r="X7" s="1"/>
      <c r="Y7" s="34"/>
      <c r="Z7" s="32"/>
      <c r="AA7" s="33" t="s">
        <v>21</v>
      </c>
      <c r="AB7" s="1"/>
      <c r="AC7" s="1"/>
      <c r="AD7" s="34"/>
      <c r="AE7" s="33" t="s">
        <v>21</v>
      </c>
      <c r="AF7" s="1"/>
      <c r="AG7" s="1"/>
      <c r="AH7" s="34"/>
      <c r="AI7" s="33" t="s">
        <v>21</v>
      </c>
      <c r="AJ7" s="1"/>
      <c r="AK7" s="1"/>
      <c r="AL7" s="34"/>
      <c r="AM7" s="33" t="s">
        <v>21</v>
      </c>
      <c r="AN7" s="1"/>
      <c r="AO7" s="1"/>
      <c r="AP7" s="34"/>
      <c r="AQ7" s="33" t="s">
        <v>21</v>
      </c>
      <c r="AR7" s="1"/>
      <c r="AS7" s="1"/>
      <c r="AT7" s="1"/>
      <c r="AU7" s="32"/>
      <c r="AV7" s="1"/>
      <c r="AW7" s="34"/>
    </row>
    <row r="8" s="1" customFormat="1">
      <c r="A8" s="32"/>
      <c r="B8" s="35"/>
      <c r="C8" s="4"/>
      <c r="D8" s="4"/>
      <c r="E8" s="36"/>
      <c r="F8" s="35"/>
      <c r="G8" s="4"/>
      <c r="H8" s="4"/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5"/>
      <c r="W8" s="4"/>
      <c r="X8" s="4"/>
      <c r="Y8" s="36"/>
      <c r="Z8" s="32"/>
      <c r="AA8" s="35"/>
      <c r="AB8" s="4"/>
      <c r="AC8" s="4"/>
      <c r="AD8" s="36"/>
      <c r="AE8" s="35"/>
      <c r="AF8" s="4"/>
      <c r="AG8" s="4"/>
      <c r="AH8" s="36"/>
      <c r="AI8" s="35"/>
      <c r="AJ8" s="4" t="s">
        <v>75</v>
      </c>
      <c r="AK8" s="4"/>
      <c r="AL8" s="36"/>
      <c r="AM8" s="35"/>
      <c r="AN8" s="4"/>
      <c r="AO8" s="4"/>
      <c r="AP8" s="36"/>
      <c r="AQ8" s="35"/>
      <c r="AR8" s="4"/>
      <c r="AS8" s="4"/>
      <c r="AT8" s="4"/>
      <c r="AU8" s="32"/>
      <c r="AV8" s="41" t="s">
        <v>30</v>
      </c>
      <c r="AW8" s="42"/>
    </row>
    <row r="9" s="1" customFormat="1">
      <c r="A9" s="32"/>
      <c r="B9" s="43" t="s">
        <v>31</v>
      </c>
      <c r="C9" s="44" t="s">
        <v>68</v>
      </c>
      <c r="D9" s="44"/>
      <c r="E9" s="45"/>
      <c r="F9" s="43" t="s">
        <v>31</v>
      </c>
      <c r="G9" s="44" t="s">
        <v>76</v>
      </c>
      <c r="H9" s="44"/>
      <c r="I9" s="45"/>
      <c r="J9" s="43" t="s">
        <v>31</v>
      </c>
      <c r="K9" s="44" t="s">
        <v>77</v>
      </c>
      <c r="L9" s="44"/>
      <c r="M9" s="45"/>
      <c r="N9" s="43" t="s">
        <v>31</v>
      </c>
      <c r="O9" s="44" t="s">
        <v>68</v>
      </c>
      <c r="P9" s="44"/>
      <c r="Q9" s="45"/>
      <c r="R9" s="43" t="s">
        <v>31</v>
      </c>
      <c r="S9" s="44" t="s">
        <v>68</v>
      </c>
      <c r="T9" s="44"/>
      <c r="U9" s="44"/>
      <c r="V9" s="43" t="s">
        <v>31</v>
      </c>
      <c r="W9" s="44" t="s">
        <v>32</v>
      </c>
      <c r="X9" s="44"/>
      <c r="Y9" s="45"/>
      <c r="Z9" s="32"/>
      <c r="AA9" s="43" t="s">
        <v>31</v>
      </c>
      <c r="AB9" s="44" t="s">
        <v>77</v>
      </c>
      <c r="AC9" s="44"/>
      <c r="AD9" s="45"/>
      <c r="AE9" s="43" t="s">
        <v>31</v>
      </c>
      <c r="AF9" s="44" t="s">
        <v>77</v>
      </c>
      <c r="AG9" s="44"/>
      <c r="AH9" s="45"/>
      <c r="AI9" s="43" t="s">
        <v>31</v>
      </c>
      <c r="AJ9" s="44" t="s">
        <v>15</v>
      </c>
      <c r="AK9" s="44"/>
      <c r="AL9" s="45"/>
      <c r="AM9" s="43" t="s">
        <v>31</v>
      </c>
      <c r="AN9" s="44" t="s">
        <v>15</v>
      </c>
      <c r="AO9" s="44"/>
      <c r="AP9" s="45"/>
      <c r="AQ9" s="43" t="s">
        <v>31</v>
      </c>
      <c r="AR9" s="44" t="s">
        <v>15</v>
      </c>
      <c r="AS9" s="44"/>
      <c r="AT9" s="44"/>
      <c r="AU9" s="32"/>
      <c r="AV9" s="41" t="s">
        <v>35</v>
      </c>
      <c r="AW9" s="42"/>
    </row>
    <row r="10" s="1" customFormat="1">
      <c r="A10" s="32"/>
      <c r="B10" s="35" t="s">
        <v>36</v>
      </c>
      <c r="C10" s="4"/>
      <c r="D10" s="49">
        <v>2000</v>
      </c>
      <c r="E10" s="45"/>
      <c r="F10" s="35" t="s">
        <v>36</v>
      </c>
      <c r="G10" s="4"/>
      <c r="H10" s="49">
        <v>3000</v>
      </c>
      <c r="I10" s="45"/>
      <c r="J10" s="35" t="s">
        <v>36</v>
      </c>
      <c r="K10" s="4"/>
      <c r="L10" s="44">
        <v>1500</v>
      </c>
      <c r="M10" s="45"/>
      <c r="N10" s="35" t="s">
        <v>36</v>
      </c>
      <c r="O10" s="4"/>
      <c r="P10" s="49">
        <v>2000</v>
      </c>
      <c r="Q10" s="45"/>
      <c r="R10" s="35" t="s">
        <v>36</v>
      </c>
      <c r="S10" s="4"/>
      <c r="T10" s="49">
        <v>2000</v>
      </c>
      <c r="U10" s="44"/>
      <c r="V10" s="35" t="s">
        <v>36</v>
      </c>
      <c r="W10" s="4"/>
      <c r="X10" s="49">
        <v>4000</v>
      </c>
      <c r="Y10" s="45"/>
      <c r="Z10" s="32"/>
      <c r="AA10" s="35" t="s">
        <v>36</v>
      </c>
      <c r="AB10" s="4"/>
      <c r="AC10" s="49">
        <v>1500</v>
      </c>
      <c r="AD10" s="45"/>
      <c r="AE10" s="35" t="s">
        <v>36</v>
      </c>
      <c r="AF10" s="4"/>
      <c r="AG10" s="49">
        <v>1500</v>
      </c>
      <c r="AH10" s="45"/>
      <c r="AI10" s="35" t="s">
        <v>36</v>
      </c>
      <c r="AJ10" s="4"/>
      <c r="AK10" s="49">
        <v>1000</v>
      </c>
      <c r="AL10" s="45">
        <v>0</v>
      </c>
      <c r="AM10" s="35" t="s">
        <v>36</v>
      </c>
      <c r="AN10" s="4"/>
      <c r="AO10" s="44">
        <v>200</v>
      </c>
      <c r="AP10" s="45">
        <v>0</v>
      </c>
      <c r="AQ10" s="35" t="s">
        <v>36</v>
      </c>
      <c r="AR10" s="4"/>
      <c r="AS10" s="44">
        <v>0</v>
      </c>
      <c r="AT10" s="44">
        <v>0</v>
      </c>
      <c r="AU10" s="32"/>
      <c r="AV10" s="1" t="s">
        <v>15</v>
      </c>
      <c r="AW10" s="34" t="s">
        <v>15</v>
      </c>
    </row>
    <row r="11" s="1" customFormat="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43" t="s">
        <v>38</v>
      </c>
      <c r="W11" s="52"/>
      <c r="X11" s="53" t="s">
        <v>39</v>
      </c>
      <c r="Y11" s="54"/>
      <c r="Z11" s="32"/>
      <c r="AA11" s="43" t="s">
        <v>38</v>
      </c>
      <c r="AB11" s="52"/>
      <c r="AC11" s="53" t="s">
        <v>39</v>
      </c>
      <c r="AD11" s="54"/>
      <c r="AE11" s="43" t="s">
        <v>38</v>
      </c>
      <c r="AF11" s="52"/>
      <c r="AG11" s="53" t="s">
        <v>39</v>
      </c>
      <c r="AH11" s="54"/>
      <c r="AI11" s="43" t="s">
        <v>38</v>
      </c>
      <c r="AJ11" s="52"/>
      <c r="AK11" s="53" t="s">
        <v>39</v>
      </c>
      <c r="AL11" s="54"/>
      <c r="AM11" s="43" t="s">
        <v>38</v>
      </c>
      <c r="AN11" s="52"/>
      <c r="AO11" s="53" t="s">
        <v>39</v>
      </c>
      <c r="AP11" s="54"/>
      <c r="AQ11" s="43" t="s">
        <v>38</v>
      </c>
      <c r="AR11" s="52"/>
      <c r="AS11" s="53" t="s">
        <v>39</v>
      </c>
      <c r="AT11" s="55"/>
      <c r="AU11" s="32"/>
      <c r="AV11" s="1" t="s">
        <v>15</v>
      </c>
      <c r="AW11" s="34"/>
    </row>
    <row r="12" s="1" customFormat="1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5" t="s">
        <v>40</v>
      </c>
      <c r="W12" s="56"/>
      <c r="X12" s="57"/>
      <c r="Y12" s="36"/>
      <c r="Z12" s="32"/>
      <c r="AA12" s="35" t="s">
        <v>40</v>
      </c>
      <c r="AB12" s="56"/>
      <c r="AC12" s="57"/>
      <c r="AD12" s="36"/>
      <c r="AE12" s="35" t="s">
        <v>40</v>
      </c>
      <c r="AF12" s="56"/>
      <c r="AG12" s="57"/>
      <c r="AH12" s="36"/>
      <c r="AI12" s="35" t="s">
        <v>40</v>
      </c>
      <c r="AJ12" s="56"/>
      <c r="AK12" s="57"/>
      <c r="AL12" s="36"/>
      <c r="AM12" s="35" t="s">
        <v>40</v>
      </c>
      <c r="AN12" s="56"/>
      <c r="AO12" s="57"/>
      <c r="AP12" s="36"/>
      <c r="AQ12" s="35" t="s">
        <v>40</v>
      </c>
      <c r="AR12" s="56"/>
      <c r="AS12" s="57"/>
      <c r="AT12" s="4"/>
      <c r="AU12" s="32"/>
      <c r="AV12" s="155"/>
      <c r="AW12" s="59"/>
    </row>
    <row r="13" s="1" customFormat="1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60" t="s">
        <v>41</v>
      </c>
      <c r="W13" s="61" t="s">
        <v>42</v>
      </c>
      <c r="X13" s="61" t="s">
        <v>43</v>
      </c>
      <c r="Y13" s="62" t="s">
        <v>44</v>
      </c>
      <c r="Z13" s="32"/>
      <c r="AA13" s="60" t="s">
        <v>41</v>
      </c>
      <c r="AB13" s="61" t="s">
        <v>42</v>
      </c>
      <c r="AC13" s="61" t="s">
        <v>43</v>
      </c>
      <c r="AD13" s="62" t="s">
        <v>44</v>
      </c>
      <c r="AE13" s="60" t="s">
        <v>41</v>
      </c>
      <c r="AF13" s="61" t="s">
        <v>42</v>
      </c>
      <c r="AG13" s="61" t="s">
        <v>43</v>
      </c>
      <c r="AH13" s="62" t="s">
        <v>44</v>
      </c>
      <c r="AI13" s="60" t="s">
        <v>41</v>
      </c>
      <c r="AJ13" s="61" t="s">
        <v>42</v>
      </c>
      <c r="AK13" s="61" t="s">
        <v>43</v>
      </c>
      <c r="AL13" s="62" t="s">
        <v>44</v>
      </c>
      <c r="AM13" s="60" t="s">
        <v>41</v>
      </c>
      <c r="AN13" s="61" t="s">
        <v>42</v>
      </c>
      <c r="AO13" s="61" t="s">
        <v>43</v>
      </c>
      <c r="AP13" s="62" t="s">
        <v>44</v>
      </c>
      <c r="AQ13" s="60" t="s">
        <v>41</v>
      </c>
      <c r="AR13" s="61" t="s">
        <v>42</v>
      </c>
      <c r="AS13" s="61" t="s">
        <v>43</v>
      </c>
      <c r="AT13" s="156" t="s">
        <v>44</v>
      </c>
      <c r="AU13" s="32"/>
      <c r="AV13" s="157" t="s">
        <v>43</v>
      </c>
      <c r="AW13" s="66" t="s">
        <v>44</v>
      </c>
    </row>
    <row r="14" s="1" customFormat="1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65" t="s">
        <v>45</v>
      </c>
      <c r="W14" s="74" t="s">
        <v>46</v>
      </c>
      <c r="X14" s="74" t="s">
        <v>47</v>
      </c>
      <c r="Y14" s="66" t="s">
        <v>48</v>
      </c>
      <c r="Z14" s="32"/>
      <c r="AA14" s="65" t="s">
        <v>45</v>
      </c>
      <c r="AB14" s="74" t="s">
        <v>46</v>
      </c>
      <c r="AC14" s="74" t="s">
        <v>47</v>
      </c>
      <c r="AD14" s="66" t="s">
        <v>48</v>
      </c>
      <c r="AE14" s="65" t="s">
        <v>45</v>
      </c>
      <c r="AF14" s="74" t="s">
        <v>46</v>
      </c>
      <c r="AG14" s="74" t="s">
        <v>47</v>
      </c>
      <c r="AH14" s="66" t="s">
        <v>48</v>
      </c>
      <c r="AI14" s="65" t="s">
        <v>45</v>
      </c>
      <c r="AJ14" s="74" t="s">
        <v>46</v>
      </c>
      <c r="AK14" s="74" t="s">
        <v>47</v>
      </c>
      <c r="AL14" s="66" t="s">
        <v>48</v>
      </c>
      <c r="AM14" s="65" t="s">
        <v>45</v>
      </c>
      <c r="AN14" s="74" t="s">
        <v>46</v>
      </c>
      <c r="AO14" s="74" t="s">
        <v>47</v>
      </c>
      <c r="AP14" s="66" t="s">
        <v>48</v>
      </c>
      <c r="AQ14" s="65" t="s">
        <v>45</v>
      </c>
      <c r="AR14" s="74" t="s">
        <v>46</v>
      </c>
      <c r="AS14" s="74" t="s">
        <v>47</v>
      </c>
      <c r="AT14" t="s">
        <v>48</v>
      </c>
      <c r="AU14" s="32"/>
      <c r="AV14" s="157" t="s">
        <v>47</v>
      </c>
      <c r="AW14" s="66" t="s">
        <v>48</v>
      </c>
    </row>
    <row r="15" s="1" customFormat="1">
      <c r="A15" s="75">
        <f ca="1">INDIRECT(ADDRESS(Данные!$A7,4,1,1,"Данные"), 1)</f>
        <v>45644</v>
      </c>
      <c r="B15" s="76">
        <f ca="1">ROUND(INDIRECT(ADDRESS(Данные!$A7,B$1,1,1,"Данные"), 1),2)</f>
        <v>37103.790000000001</v>
      </c>
      <c r="C15" s="83">
        <f ca="1">ROUND(INDIRECT(ADDRESS(Данные!$A7,C$1,1,1,"Данные"), 1),2)</f>
        <v>9571.7600000000002</v>
      </c>
      <c r="D15" s="90"/>
      <c r="E15" s="190"/>
      <c r="F15" s="86">
        <f ca="1">ROUND(INDIRECT(ADDRESS(Данные!$A7,F$1,1,1,"Данные"), 1),2)</f>
        <v>4136.5600000000004</v>
      </c>
      <c r="G15" s="83">
        <f ca="1">ROUND(INDIRECT(ADDRESS(Данные!$A7,G$1,1,1,"Данные"), 1),2)</f>
        <v>2675.5999999999999</v>
      </c>
      <c r="H15" s="90"/>
      <c r="I15" s="189"/>
      <c r="J15" s="76">
        <f ca="1">ROUND(INDIRECT(ADDRESS(Данные!$A7,J$1,1,1,"Данные"), 1),2)</f>
        <v>1233.5699999999999</v>
      </c>
      <c r="K15" s="83">
        <f ca="1">ROUND(INDIRECT(ADDRESS(Данные!$A7,K$1,1,1,"Данные"), 1),2)</f>
        <v>116.98</v>
      </c>
      <c r="L15" s="90"/>
      <c r="M15" s="190"/>
      <c r="N15" s="86">
        <f ca="1">ROUND(INDIRECT(ADDRESS(Данные!$A7,N$1,1,1,"Данные"), 1),2)</f>
        <v>3174.54</v>
      </c>
      <c r="O15" s="83">
        <f ca="1">ROUND(INDIRECT(ADDRESS(Данные!$A7,O$1,1,1,"Данные"), 1),2)</f>
        <v>1063.79</v>
      </c>
      <c r="P15" s="90"/>
      <c r="Q15" s="189"/>
      <c r="R15" s="76">
        <f ca="1">ROUND(INDIRECT(ADDRESS(Данные!$A7,R$1,1,1,"Данные"), 1),2)</f>
        <v>7755.7600000000002</v>
      </c>
      <c r="S15" s="83">
        <f ca="1">ROUND(INDIRECT(ADDRESS(Данные!$A7,S$1,1,1,"Данные"), 1),2)</f>
        <v>2540.23</v>
      </c>
      <c r="T15" s="90"/>
      <c r="U15" s="189"/>
      <c r="V15" s="76">
        <f ca="1">ROUND(INDIRECT(ADDRESS(Данные!$A7,V$1,1,1,"Данные"), 1),2)</f>
        <v>21062.389999999999</v>
      </c>
      <c r="W15" s="83">
        <f ca="1">ROUND(INDIRECT(ADDRESS(Данные!$A7,W$1,1,1,"Данные"), 1),2)</f>
        <v>4576.4400000000005</v>
      </c>
      <c r="X15" s="90"/>
      <c r="Y15" s="190"/>
      <c r="Z15" s="225">
        <f ca="1">INDIRECT(ADDRESS(Данные!$A7,4,1,1,"Данные"), 1)</f>
        <v>45644</v>
      </c>
      <c r="AA15" s="86">
        <f ca="1">ROUND(INDIRECT(ADDRESS(Данные!$A7,AA$1,1,1,"Данные"), 1),2)</f>
        <v>1233.5699999999999</v>
      </c>
      <c r="AB15" s="83">
        <f ca="1">ROUND(INDIRECT(ADDRESS(Данные!$A7,AB$1,1,1,"Данные"), 1),2)</f>
        <v>116.98</v>
      </c>
      <c r="AC15" s="90"/>
      <c r="AD15" s="189"/>
      <c r="AE15" s="76">
        <f ca="1">ROUND(INDIRECT(ADDRESS(Данные!$A7,AE$1,1,1,"Данные"), 1),2)</f>
        <v>4875.4099999999999</v>
      </c>
      <c r="AF15" s="83">
        <f ca="1">ROUND(INDIRECT(ADDRESS(Данные!$A7,AF$1,1,1,"Данные"), 1),2)</f>
        <v>4660.4700000000003</v>
      </c>
      <c r="AG15" s="90"/>
      <c r="AH15" s="88"/>
      <c r="AI15" s="76">
        <f ca="1">ROUND(INDIRECT(ADDRESS(Данные!$A7,AI$1,1,1,"Данные"), 1),2)</f>
        <v>2305.6100000000001</v>
      </c>
      <c r="AJ15" s="83">
        <f ca="1">ROUND(INDIRECT(ADDRESS(Данные!$A7,AJ$1,1,1,"Данные"), 1),2)</f>
        <v>1808.79</v>
      </c>
      <c r="AK15" s="90"/>
      <c r="AL15" s="88"/>
      <c r="AM15" s="76"/>
      <c r="AN15" s="83"/>
      <c r="AO15" s="90"/>
      <c r="AP15" s="88"/>
      <c r="AQ15" s="200"/>
      <c r="AR15" s="90"/>
      <c r="AS15" s="90" t="s">
        <v>15</v>
      </c>
      <c r="AT15" s="87" t="s">
        <v>15</v>
      </c>
      <c r="AU15" s="91">
        <f ca="1">INDIRECT(ADDRESS(Данные!$A7,4,1,1,"Данные"), 1)</f>
        <v>45644</v>
      </c>
      <c r="AV15" s="27" t="s">
        <v>15</v>
      </c>
      <c r="AW15" s="226" t="s">
        <v>15</v>
      </c>
    </row>
    <row r="16" s="1" customFormat="1">
      <c r="A16" s="94">
        <f ca="1">INDIRECT(ADDRESS(Данные!$A8,4,1,1,"Данные"),1)</f>
        <v>45644.020833333336</v>
      </c>
      <c r="B16" s="95">
        <f ca="1">ROUND(INDIRECT(ADDRESS(Данные!$A8,B$1,1,1,"Данные"),1),2)</f>
        <v>37104.07</v>
      </c>
      <c r="C16" s="100">
        <f ca="1">ROUND(INDIRECT(ADDRESS(Данные!$A8,C$1,1,1,"Данные"),1),2)</f>
        <v>9571.7900000000009</v>
      </c>
      <c r="D16" s="104">
        <f ca="1">(B16-B15)*D$10</f>
        <v>559.99999999767169</v>
      </c>
      <c r="E16" s="106">
        <f ca="1">(C16-C15)*D$10</f>
        <v>60.000000001309672</v>
      </c>
      <c r="F16" s="99">
        <f ca="1">ROUND(INDIRECT(ADDRESS(Данные!$A8,F$1,1,1,"Данные"),1),2)</f>
        <v>4136.6300000000001</v>
      </c>
      <c r="G16" s="100">
        <f ca="1">ROUND(INDIRECT(ADDRESS(Данные!$A8,G$1,1,1,"Данные"),1),2)</f>
        <v>2675.6300000000001</v>
      </c>
      <c r="H16" s="104">
        <f ca="1">(F16-F15)*H$10</f>
        <v>209.99999999912689</v>
      </c>
      <c r="I16" s="107">
        <f ca="1">(G16-G15)*H$10</f>
        <v>90.000000000600267</v>
      </c>
      <c r="J16" s="95">
        <f ca="1">ROUND(INDIRECT(ADDRESS(Данные!$A8,J$1,1,1,"Данные"),1),2)</f>
        <v>1233.6100000000001</v>
      </c>
      <c r="K16" s="100">
        <f ca="1">ROUND(INDIRECT(ADDRESS(Данные!$A8,K$1,1,1,"Данные"),1),2)</f>
        <v>116.98</v>
      </c>
      <c r="L16" s="104">
        <f ca="1">(J16-J15)*L$10</f>
        <v>60.000000000286491</v>
      </c>
      <c r="M16" s="106">
        <f ca="1">(K16-K15)*L$10</f>
        <v>0</v>
      </c>
      <c r="N16" s="109">
        <f ca="1">ROUND(INDIRECT(ADDRESS(Данные!$A8,N$1,1,1,"Данные"),1),2)</f>
        <v>3174.6900000000001</v>
      </c>
      <c r="O16" s="100">
        <f ca="1">ROUND(INDIRECT(ADDRESS(Данные!$A8,O$1,1,1,"Данные"),1),2)</f>
        <v>1063.8099999999999</v>
      </c>
      <c r="P16" s="104">
        <f ca="1">(N16-N15)*P$10</f>
        <v>300.0000000001819</v>
      </c>
      <c r="Q16" s="107">
        <f ca="1">(O16-O15)*P$10</f>
        <v>39.99999999996362</v>
      </c>
      <c r="R16" s="95">
        <f ca="1">ROUND(INDIRECT(ADDRESS(Данные!$A8,R$1,1,1,"Данные"),1),2)</f>
        <v>7755.8600000000006</v>
      </c>
      <c r="S16" s="100">
        <f ca="1">ROUND(INDIRECT(ADDRESS(Данные!$A8,S$1,1,1,"Данные"),1),2)</f>
        <v>2540.23</v>
      </c>
      <c r="T16" s="104">
        <f ca="1">(R16-R15)*T$10</f>
        <v>200.0000000007276</v>
      </c>
      <c r="U16" s="107">
        <f ca="1">(S16-S15)*T$10</f>
        <v>0</v>
      </c>
      <c r="V16" s="95">
        <f ca="1">ROUND(INDIRECT(ADDRESS(Данные!$A8,V$1,1,1,"Данные"),1),2)</f>
        <v>21062.389999999999</v>
      </c>
      <c r="W16" s="96">
        <f ca="1">ROUND(INDIRECT(ADDRESS(Данные!$A8,W$1,1,1,"Данные"),1),2)</f>
        <v>4576.4400000000005</v>
      </c>
      <c r="X16" s="104">
        <f ca="1">(V16-V15)*X$10</f>
        <v>0</v>
      </c>
      <c r="Y16" s="106">
        <f ca="1">(W16-W15)*X$10</f>
        <v>0</v>
      </c>
      <c r="Z16" s="227">
        <f ca="1">INDIRECT(ADDRESS(Данные!$A8,4,1,1,"Данные"),1)</f>
        <v>45644.020833333336</v>
      </c>
      <c r="AA16" s="109">
        <f ca="1">ROUND(INDIRECT(ADDRESS(Данные!$A8,AA$1,1,1,"Данные"),1),2)</f>
        <v>1233.6100000000001</v>
      </c>
      <c r="AB16" s="100">
        <f ca="1">ROUND(INDIRECT(ADDRESS(Данные!$A8,AB$1,1,1,"Данные"),1),2)</f>
        <v>116.98</v>
      </c>
      <c r="AC16" s="104">
        <f ca="1">(AA16-AA15)*AC$10</f>
        <v>60.000000000286491</v>
      </c>
      <c r="AD16" s="107">
        <f ca="1">(AB16-AB15)*AC$10</f>
        <v>0</v>
      </c>
      <c r="AE16" s="95">
        <f ca="1">ROUND(INDIRECT(ADDRESS(Данные!$A8,AE$1,1,1,"Данные"),1),2)</f>
        <v>4875.4099999999999</v>
      </c>
      <c r="AF16" s="100">
        <f ca="1">ROUND(INDIRECT(ADDRESS(Данные!$A8,AF$1,1,1,"Данные"),1),2)</f>
        <v>4660.4700000000003</v>
      </c>
      <c r="AG16" s="104">
        <f ca="1">(AE16-AE15)*AG$10</f>
        <v>0</v>
      </c>
      <c r="AH16" s="106">
        <f ca="1">(AF16-AF15)*AG$10</f>
        <v>0</v>
      </c>
      <c r="AI16" s="95">
        <f ca="1">ROUND(INDIRECT(ADDRESS(Данные!$A8,AI$1,1,1,"Данные"),1),2)</f>
        <v>2305.6199999999999</v>
      </c>
      <c r="AJ16" s="100">
        <f ca="1">ROUND(INDIRECT(ADDRESS(Данные!$A8,AJ$1,1,1,"Данные"),1),2)</f>
        <v>1808.8</v>
      </c>
      <c r="AK16" s="104">
        <f ca="1">(AI16-AI15)*AK$10</f>
        <v>9.9999999997635314</v>
      </c>
      <c r="AL16" s="106">
        <f ca="1">(AJ16-AJ15)*AK$10</f>
        <v>9.9999999999909051</v>
      </c>
      <c r="AM16" s="95"/>
      <c r="AN16" s="100"/>
      <c r="AO16" s="104"/>
      <c r="AP16" s="106"/>
      <c r="AQ16" s="203"/>
      <c r="AR16" s="100"/>
      <c r="AS16" s="101"/>
      <c r="AT16" s="110"/>
      <c r="AU16" s="111">
        <f ca="1">INDIRECT(ADDRESS(Данные!$A8,4,1,1,"Данные"),1)</f>
        <v>45644.020833333336</v>
      </c>
      <c r="AV16" s="205">
        <f t="shared" ref="AV16:AV65" ca="1" si="14">D16+H16+L16+P16+T16+X16+AC16+AG16+AK16+AO16+AS16</f>
        <v>1399.9999999980446</v>
      </c>
      <c r="AW16" s="206">
        <f t="shared" ref="AW16:AW65" ca="1" si="15">E16+I16+M16+Q16+U16+Y16+AD16+AH16+AL16+AP16++AT16</f>
        <v>200.00000000186446</v>
      </c>
    </row>
    <row r="17" s="1" customFormat="1">
      <c r="A17" s="94">
        <f ca="1">INDIRECT(ADDRESS(Данные!$A9,4,1,1,"Данные"),1)</f>
        <v>45644.041666666664</v>
      </c>
      <c r="B17" s="95">
        <f ca="1">ROUND(INDIRECT(ADDRESS(Данные!$A9,B$1,1,1,"Данные"),1),2)</f>
        <v>37104.340000000004</v>
      </c>
      <c r="C17" s="100">
        <f ca="1">ROUND(INDIRECT(ADDRESS(Данные!$A9,C$1,1,1,"Данные"),1),2)</f>
        <v>9571.8199999999997</v>
      </c>
      <c r="D17" s="104">
        <f ca="1">(B17-B15)*D$10</f>
        <v>1100.0000000058208</v>
      </c>
      <c r="E17" s="106">
        <f ca="1">(C17-C15)*D$10</f>
        <v>119.99999999898137</v>
      </c>
      <c r="F17" s="99">
        <f ca="1">ROUND(INDIRECT(ADDRESS(Данные!$A9,F$1,1,1,"Данные"),1),2)</f>
        <v>4136.6999999999998</v>
      </c>
      <c r="G17" s="100">
        <f ca="1">ROUND(INDIRECT(ADDRESS(Данные!$A9,G$1,1,1,"Данные"),1),2)</f>
        <v>2675.6700000000001</v>
      </c>
      <c r="H17" s="104">
        <f ca="1">(F17-F15)*H$10</f>
        <v>419.99999999825377</v>
      </c>
      <c r="I17" s="107">
        <f ca="1">(G17-G15)*H$10</f>
        <v>210.00000000049113</v>
      </c>
      <c r="J17" s="95">
        <f ca="1">ROUND(INDIRECT(ADDRESS(Данные!$A9,J$1,1,1,"Данные"),1),2)</f>
        <v>1233.6400000000001</v>
      </c>
      <c r="K17" s="100">
        <f ca="1">ROUND(INDIRECT(ADDRESS(Данные!$A9,K$1,1,1,"Данные"),1),2)</f>
        <v>116.99000000000001</v>
      </c>
      <c r="L17" s="104">
        <f ca="1">(J17-J15)*L$10</f>
        <v>105.00000000024556</v>
      </c>
      <c r="M17" s="106">
        <f ca="1">(K17-K15)*L$10</f>
        <v>15.000000000007674</v>
      </c>
      <c r="N17" s="109">
        <f ca="1">ROUND(INDIRECT(ADDRESS(Данные!$A9,N$1,1,1,"Данные"),1),2)</f>
        <v>3174.8299999999999</v>
      </c>
      <c r="O17" s="100">
        <f ca="1">ROUND(INDIRECT(ADDRESS(Данные!$A9,O$1,1,1,"Данные"),1),2)</f>
        <v>1063.8299999999999</v>
      </c>
      <c r="P17" s="104">
        <f ca="1">(N17-N15)*P$10</f>
        <v>579.99999999992724</v>
      </c>
      <c r="Q17" s="107">
        <f ca="1">(O17-O15)*P$10</f>
        <v>79.99999999992724</v>
      </c>
      <c r="R17" s="95">
        <f ca="1">ROUND(INDIRECT(ADDRESS(Данные!$A9,R$1,1,1,"Данные"),1),2)</f>
        <v>7755.9700000000003</v>
      </c>
      <c r="S17" s="100">
        <f ca="1">ROUND(INDIRECT(ADDRESS(Данные!$A9,S$1,1,1,"Данные"),1),2)</f>
        <v>2540.2400000000002</v>
      </c>
      <c r="T17" s="104">
        <f ca="1">(R17-R15)*T$10</f>
        <v>420.00000000007276</v>
      </c>
      <c r="U17" s="107">
        <f ca="1">(S17-S15)*T$10</f>
        <v>20.000000000436557</v>
      </c>
      <c r="V17" s="95">
        <f ca="1">ROUND(INDIRECT(ADDRESS(Данные!$A9,V$1,1,1,"Данные"),1),2)</f>
        <v>21062.389999999999</v>
      </c>
      <c r="W17" s="96">
        <f ca="1">ROUND(INDIRECT(ADDRESS(Данные!$A9,W$1,1,1,"Данные"),1),2)</f>
        <v>4576.4400000000005</v>
      </c>
      <c r="X17" s="104">
        <f ca="1">(V17-V15)*X$10</f>
        <v>0</v>
      </c>
      <c r="Y17" s="106">
        <f ca="1">(W17-W15)*X$10</f>
        <v>0</v>
      </c>
      <c r="Z17" s="227">
        <f ca="1">INDIRECT(ADDRESS(Данные!$A9,4,1,1,"Данные"),1)</f>
        <v>45644.041666666664</v>
      </c>
      <c r="AA17" s="109">
        <f ca="1">ROUND(INDIRECT(ADDRESS(Данные!$A9,AA$1,1,1,"Данные"),1),2)</f>
        <v>1233.6400000000001</v>
      </c>
      <c r="AB17" s="100">
        <f ca="1">ROUND(INDIRECT(ADDRESS(Данные!$A9,AB$1,1,1,"Данные"),1),2)</f>
        <v>116.99000000000001</v>
      </c>
      <c r="AC17" s="104">
        <f ca="1">(AA17-AA15)*AC$10</f>
        <v>105.00000000024556</v>
      </c>
      <c r="AD17" s="107">
        <f ca="1">(AB17-AB15)*AC$10</f>
        <v>15.000000000007674</v>
      </c>
      <c r="AE17" s="95">
        <f ca="1">ROUND(INDIRECT(ADDRESS(Данные!$A9,AE$1,1,1,"Данные"),1),2)</f>
        <v>4875.4099999999999</v>
      </c>
      <c r="AF17" s="100">
        <f ca="1">ROUND(INDIRECT(ADDRESS(Данные!$A9,AF$1,1,1,"Данные"),1),2)</f>
        <v>4660.4700000000003</v>
      </c>
      <c r="AG17" s="104">
        <f ca="1">(AE17-AE15)*AG$10</f>
        <v>0</v>
      </c>
      <c r="AH17" s="106">
        <f ca="1">(AF17-AF15)*AG$10</f>
        <v>0</v>
      </c>
      <c r="AI17" s="95">
        <f ca="1">ROUND(INDIRECT(ADDRESS(Данные!$A9,AI$1,1,1,"Данные"),1),2)</f>
        <v>2305.6300000000001</v>
      </c>
      <c r="AJ17" s="100">
        <f ca="1">ROUND(INDIRECT(ADDRESS(Данные!$A9,AJ$1,1,1,"Данные"),1),2)</f>
        <v>1808.8099999999999</v>
      </c>
      <c r="AK17" s="104">
        <f ca="1">(AI17-AI15)*AK$10</f>
        <v>19.99999999998181</v>
      </c>
      <c r="AL17" s="106">
        <f ca="1">(AJ17-AJ15)*AK$10</f>
        <v>19.99999999998181</v>
      </c>
      <c r="AM17" s="95"/>
      <c r="AN17" s="100"/>
      <c r="AO17" s="104"/>
      <c r="AP17" s="106"/>
      <c r="AQ17" s="203"/>
      <c r="AR17" s="100"/>
      <c r="AS17" s="104">
        <f>(AQ17-AQ15)*AS$10</f>
        <v>0</v>
      </c>
      <c r="AT17" s="107">
        <f>(AR17-AR15)*AT$7</f>
        <v>0</v>
      </c>
      <c r="AU17" s="111">
        <f ca="1">INDIRECT(ADDRESS(Данные!$A9,4,1,1,"Данные"),1)</f>
        <v>45644.041666666664</v>
      </c>
      <c r="AV17" s="205">
        <f t="shared" ca="1" si="14"/>
        <v>2750.0000000045475</v>
      </c>
      <c r="AW17" s="206">
        <f t="shared" ca="1" si="15"/>
        <v>479.99999999983345</v>
      </c>
    </row>
    <row r="18" s="1" customFormat="1">
      <c r="A18" s="94">
        <f ca="1">INDIRECT(ADDRESS(Данные!$A10,4,1,1,"Данные"), 1)</f>
        <v>45644.0625</v>
      </c>
      <c r="B18" s="95">
        <f ca="1">ROUND(INDIRECT(ADDRESS(Данные!$A10,B$1,1,1,"Данные"), 1),2)</f>
        <v>37104.599999999999</v>
      </c>
      <c r="C18" s="100">
        <f ca="1">ROUND(INDIRECT(ADDRESS(Данные!$A10,C$1,1,1,"Данные"), 1),2)</f>
        <v>9571.8500000000004</v>
      </c>
      <c r="D18" s="104">
        <f ca="1">(B18-B17)*D$10</f>
        <v>519.99999998952262</v>
      </c>
      <c r="E18" s="106">
        <f ca="1">(C18-C17)*D$10</f>
        <v>60.000000001309672</v>
      </c>
      <c r="F18" s="99">
        <f ca="1">ROUND(INDIRECT(ADDRESS(Данные!$A10,F$1,1,1,"Данные"), 1),2)</f>
        <v>4136.7600000000002</v>
      </c>
      <c r="G18" s="100">
        <f ca="1">ROUND(INDIRECT(ADDRESS(Данные!$A10,G$1,1,1,"Данные"), 1),2)</f>
        <v>2675.7000000000003</v>
      </c>
      <c r="H18" s="104">
        <f ca="1">(F18-F17)*H$10</f>
        <v>180.00000000120053</v>
      </c>
      <c r="I18" s="107">
        <f ca="1">(G18-G17)*H$10</f>
        <v>90.000000000600267</v>
      </c>
      <c r="J18" s="95">
        <f ca="1">ROUND(INDIRECT(ADDRESS(Данные!$A10,J$1,1,1,"Данные"), 1),2)</f>
        <v>1233.6800000000001</v>
      </c>
      <c r="K18" s="100">
        <f ca="1">ROUND(INDIRECT(ADDRESS(Данные!$A10,K$1,1,1,"Данные"), 1),2)</f>
        <v>116.99000000000001</v>
      </c>
      <c r="L18" s="104">
        <f ca="1">(J18-J17)*L$10</f>
        <v>59.99999999994543</v>
      </c>
      <c r="M18" s="106">
        <f ca="1">(K18-K17)*L$10</f>
        <v>0</v>
      </c>
      <c r="N18" s="109">
        <f ca="1">ROUND(INDIRECT(ADDRESS(Данные!$A10,N$1,1,1,"Данные"), 1),2)</f>
        <v>3174.9700000000003</v>
      </c>
      <c r="O18" s="100">
        <f ca="1">ROUND(INDIRECT(ADDRESS(Данные!$A10,O$1,1,1,"Данные"), 1),2)</f>
        <v>1063.8499999999999</v>
      </c>
      <c r="P18" s="104">
        <f ca="1">(N18-N17)*P$10</f>
        <v>280.00000000065484</v>
      </c>
      <c r="Q18" s="107">
        <f ca="1">(O18-O17)*P$10</f>
        <v>39.99999999996362</v>
      </c>
      <c r="R18" s="95">
        <f ca="1">ROUND(INDIRECT(ADDRESS(Данные!$A10,R$1,1,1,"Данные"), 1),2)</f>
        <v>7756.0699999999997</v>
      </c>
      <c r="S18" s="100">
        <f ca="1">ROUND(INDIRECT(ADDRESS(Данные!$A10,S$1,1,1,"Данные"), 1),2)</f>
        <v>2540.2400000000002</v>
      </c>
      <c r="T18" s="104">
        <f ca="1">(R18-R17)*T$10</f>
        <v>199.99999999890861</v>
      </c>
      <c r="U18" s="107">
        <f ca="1">(S18-S17)*T$10</f>
        <v>0</v>
      </c>
      <c r="V18" s="95">
        <f ca="1">ROUND(INDIRECT(ADDRESS(Данные!$A10,V$1,1,1,"Данные"), 1),2)</f>
        <v>21062.389999999999</v>
      </c>
      <c r="W18" s="96">
        <f ca="1">ROUND(INDIRECT(ADDRESS(Данные!$A10,W$1,1,1,"Данные"), 1),2)</f>
        <v>4576.4400000000005</v>
      </c>
      <c r="X18" s="104">
        <f ca="1">(V18-V17)*X$10</f>
        <v>0</v>
      </c>
      <c r="Y18" s="106">
        <f ca="1">(W18-W17)*X$10</f>
        <v>0</v>
      </c>
      <c r="Z18" s="227">
        <f ca="1">INDIRECT(ADDRESS(Данные!$A10,4,1,1,"Данные"), 1)</f>
        <v>45644.0625</v>
      </c>
      <c r="AA18" s="109">
        <f ca="1">ROUND(INDIRECT(ADDRESS(Данные!$A10,AA$1,1,1,"Данные"), 1),2)</f>
        <v>1233.6800000000001</v>
      </c>
      <c r="AB18" s="100">
        <f ca="1">ROUND(INDIRECT(ADDRESS(Данные!$A10,AB$1,1,1,"Данные"), 1),2)</f>
        <v>116.99000000000001</v>
      </c>
      <c r="AC18" s="104">
        <f ca="1">(AA18-AA17)*AC$10</f>
        <v>59.99999999994543</v>
      </c>
      <c r="AD18" s="107">
        <f ca="1">(AB18-AB17)*AC$10</f>
        <v>0</v>
      </c>
      <c r="AE18" s="95">
        <f ca="1">ROUND(INDIRECT(ADDRESS(Данные!$A10,AE$1,1,1,"Данные"), 1),2)</f>
        <v>4875.4099999999999</v>
      </c>
      <c r="AF18" s="100">
        <f ca="1">ROUND(INDIRECT(ADDRESS(Данные!$A10,AF$1,1,1,"Данные"), 1),2)</f>
        <v>4660.4700000000003</v>
      </c>
      <c r="AG18" s="104">
        <f ca="1">(AE18-AE17)*AG$10</f>
        <v>0</v>
      </c>
      <c r="AH18" s="106">
        <f ca="1">(AF18-AF17)*AG$10</f>
        <v>0</v>
      </c>
      <c r="AI18" s="95">
        <f ca="1">ROUND(INDIRECT(ADDRESS(Данные!$A10,AI$1,1,1,"Данные"), 1),2)</f>
        <v>2305.6399999999999</v>
      </c>
      <c r="AJ18" s="100">
        <f ca="1">ROUND(INDIRECT(ADDRESS(Данные!$A10,AJ$1,1,1,"Данные"), 1),2)</f>
        <v>1808.8199999999999</v>
      </c>
      <c r="AK18" s="104">
        <f ca="1">(AI18-AI17)*AK$10</f>
        <v>9.9999999997635314</v>
      </c>
      <c r="AL18" s="106">
        <f ca="1">(AJ18-AJ17)*AK$10</f>
        <v>9.9999999999909051</v>
      </c>
      <c r="AM18" s="95"/>
      <c r="AN18" s="100"/>
      <c r="AO18" s="104"/>
      <c r="AP18" s="106"/>
      <c r="AQ18" s="203"/>
      <c r="AR18" s="100"/>
      <c r="AS18" s="104"/>
      <c r="AT18" s="107"/>
      <c r="AU18" s="111">
        <f ca="1">INDIRECT(ADDRESS(Данные!$A10,4,1,1,"Данные"), 1)</f>
        <v>45644.0625</v>
      </c>
      <c r="AV18" s="205">
        <f t="shared" ca="1" si="14"/>
        <v>1309.999999989941</v>
      </c>
      <c r="AW18" s="206">
        <f t="shared" ca="1" si="15"/>
        <v>200.00000000186446</v>
      </c>
    </row>
    <row r="19" s="1" customFormat="1">
      <c r="A19" s="94">
        <f ca="1">INDIRECT(ADDRESS(Данные!$A11,4,1,1,"Данные"),1)</f>
        <v>45644.083333333336</v>
      </c>
      <c r="B19" s="95">
        <f ca="1">ROUND(INDIRECT(ADDRESS(Данные!$A11,B$1,1,1,"Данные"),1),2)</f>
        <v>37104.870000000003</v>
      </c>
      <c r="C19" s="100">
        <f ca="1">ROUND(INDIRECT(ADDRESS(Данные!$A11,C$1,1,1,"Данные"),1),2)</f>
        <v>9571.880000000001</v>
      </c>
      <c r="D19" s="104">
        <f ca="1">(B19-B17)*D$10</f>
        <v>1059.9999999976717</v>
      </c>
      <c r="E19" s="106">
        <f ca="1">(C19-C17)*D$10</f>
        <v>120.00000000261934</v>
      </c>
      <c r="F19" s="99">
        <f ca="1">ROUND(INDIRECT(ADDRESS(Данные!$A11,F$1,1,1,"Данные"),1),2)</f>
        <v>4136.8299999999999</v>
      </c>
      <c r="G19" s="100">
        <f ca="1">ROUND(INDIRECT(ADDRESS(Данные!$A11,G$1,1,1,"Данные"),1),2)</f>
        <v>2675.73</v>
      </c>
      <c r="H19" s="104">
        <f ca="1">(F19-F17)*H$10</f>
        <v>390.00000000032742</v>
      </c>
      <c r="I19" s="107">
        <f ca="1">(G19-G17)*H$10</f>
        <v>179.99999999983629</v>
      </c>
      <c r="J19" s="95">
        <f ca="1">ROUND(INDIRECT(ADDRESS(Данные!$A11,J$1,1,1,"Данные"),1),2)</f>
        <v>1233.72</v>
      </c>
      <c r="K19" s="100">
        <f ca="1">ROUND(INDIRECT(ADDRESS(Данные!$A11,K$1,1,1,"Данные"),1),2)</f>
        <v>116.99000000000001</v>
      </c>
      <c r="L19" s="104">
        <f ca="1">(J19-J17)*L$10</f>
        <v>119.99999999989086</v>
      </c>
      <c r="M19" s="106">
        <f ca="1">(K19-K17)*L$10</f>
        <v>0</v>
      </c>
      <c r="N19" s="109">
        <f ca="1">ROUND(INDIRECT(ADDRESS(Данные!$A11,N$1,1,1,"Данные"),1),2)</f>
        <v>3175.1100000000001</v>
      </c>
      <c r="O19" s="100">
        <f ca="1">ROUND(INDIRECT(ADDRESS(Данные!$A11,O$1,1,1,"Данные"),1),2)</f>
        <v>1063.8700000000001</v>
      </c>
      <c r="P19" s="104">
        <f ca="1">(N19-N17)*P$10</f>
        <v>560.00000000040018</v>
      </c>
      <c r="Q19" s="107">
        <f ca="1">(O19-O17)*P$10</f>
        <v>80.000000000381988</v>
      </c>
      <c r="R19" s="95">
        <f ca="1">ROUND(INDIRECT(ADDRESS(Данные!$A11,R$1,1,1,"Данные"),1),2)</f>
        <v>7756.1700000000001</v>
      </c>
      <c r="S19" s="100">
        <f ca="1">ROUND(INDIRECT(ADDRESS(Данные!$A11,S$1,1,1,"Данные"),1),2)</f>
        <v>2540.25</v>
      </c>
      <c r="T19" s="104">
        <f ca="1">(R19-R17)*T$10</f>
        <v>399.9999999996362</v>
      </c>
      <c r="U19" s="107">
        <f ca="1">(S19-S17)*T$10</f>
        <v>19.999999999527063</v>
      </c>
      <c r="V19" s="95">
        <f ca="1">ROUND(INDIRECT(ADDRESS(Данные!$A11,V$1,1,1,"Данные"),1),2)</f>
        <v>21062.389999999999</v>
      </c>
      <c r="W19" s="96">
        <f ca="1">ROUND(INDIRECT(ADDRESS(Данные!$A11,W$1,1,1,"Данные"),1),2)</f>
        <v>4576.4400000000005</v>
      </c>
      <c r="X19" s="104">
        <f ca="1">(V19-V17)*X$10</f>
        <v>0</v>
      </c>
      <c r="Y19" s="106">
        <f ca="1">(W19-W17)*X$10</f>
        <v>0</v>
      </c>
      <c r="Z19" s="227">
        <f ca="1">INDIRECT(ADDRESS(Данные!$A11,4,1,1,"Данные"),1)</f>
        <v>45644.083333333336</v>
      </c>
      <c r="AA19" s="109">
        <f ca="1">ROUND(INDIRECT(ADDRESS(Данные!$A11,AA$1,1,1,"Данные"),1),2)</f>
        <v>1233.72</v>
      </c>
      <c r="AB19" s="100">
        <f ca="1">ROUND(INDIRECT(ADDRESS(Данные!$A11,AB$1,1,1,"Данные"),1),2)</f>
        <v>116.99000000000001</v>
      </c>
      <c r="AC19" s="104">
        <f ca="1">(AA19-AA17)*AC$10</f>
        <v>119.99999999989086</v>
      </c>
      <c r="AD19" s="107">
        <f ca="1">(AB19-AB17)*AC$10</f>
        <v>0</v>
      </c>
      <c r="AE19" s="95">
        <f ca="1">ROUND(INDIRECT(ADDRESS(Данные!$A11,AE$1,1,1,"Данные"),1),2)</f>
        <v>4875.4099999999999</v>
      </c>
      <c r="AF19" s="100">
        <f ca="1">ROUND(INDIRECT(ADDRESS(Данные!$A11,AF$1,1,1,"Данные"),1),2)</f>
        <v>4660.4700000000003</v>
      </c>
      <c r="AG19" s="104">
        <f ca="1">(AE19-AE17)*AG$10</f>
        <v>0</v>
      </c>
      <c r="AH19" s="106">
        <f ca="1">(AF19-AF17)*AG$10</f>
        <v>0</v>
      </c>
      <c r="AI19" s="95">
        <f ca="1">ROUND(INDIRECT(ADDRESS(Данные!$A11,AI$1,1,1,"Данные"),1),2)</f>
        <v>2305.6399999999999</v>
      </c>
      <c r="AJ19" s="100">
        <f ca="1">ROUND(INDIRECT(ADDRESS(Данные!$A11,AJ$1,1,1,"Данные"),1),2)</f>
        <v>1808.8299999999999</v>
      </c>
      <c r="AK19" s="104">
        <f ca="1">(AI19-AI17)*AK$10</f>
        <v>9.9999999997635314</v>
      </c>
      <c r="AL19" s="106">
        <f ca="1">(AJ19-AJ17)*AK$10</f>
        <v>19.99999999998181</v>
      </c>
      <c r="AM19" s="95"/>
      <c r="AN19" s="100"/>
      <c r="AO19" s="104"/>
      <c r="AP19" s="106"/>
      <c r="AQ19" s="203"/>
      <c r="AR19" s="100"/>
      <c r="AS19" s="104">
        <f>(AQ19-AQ17)*AS$10</f>
        <v>0</v>
      </c>
      <c r="AT19" s="107">
        <f>(AR19-AR17)*AT$7</f>
        <v>0</v>
      </c>
      <c r="AU19" s="111">
        <f ca="1">INDIRECT(ADDRESS(Данные!$A11,4,1,1,"Данные"),1)</f>
        <v>45644.083333333336</v>
      </c>
      <c r="AV19" s="205">
        <f t="shared" ca="1" si="14"/>
        <v>2659.9999999975807</v>
      </c>
      <c r="AW19" s="206">
        <f t="shared" ca="1" si="15"/>
        <v>420.0000000023465</v>
      </c>
    </row>
    <row r="20" s="1" customFormat="1">
      <c r="A20" s="94">
        <f ca="1">INDIRECT(ADDRESS(Данные!$A12,4,1,1,"Данные"),1)</f>
        <v>45644.104166666664</v>
      </c>
      <c r="B20" s="95">
        <f ca="1">ROUND(INDIRECT(ADDRESS(Данные!$A12,B$1,1,1,"Данные"),1),2)</f>
        <v>37105.120000000003</v>
      </c>
      <c r="C20" s="100">
        <f ca="1">ROUND(INDIRECT(ADDRESS(Данные!$A12,C$1,1,1,"Данные"),1),2)</f>
        <v>9571.8999999999996</v>
      </c>
      <c r="D20" s="104">
        <f ca="1">(B20-B19)*D$10</f>
        <v>500</v>
      </c>
      <c r="E20" s="106">
        <f ca="1">(C20-C19)*D$10</f>
        <v>39.999999997235136</v>
      </c>
      <c r="F20" s="99">
        <f ca="1">ROUND(INDIRECT(ADDRESS(Данные!$A12,F$1,1,1,"Данные"),1),2)</f>
        <v>4136.8999999999996</v>
      </c>
      <c r="G20" s="100">
        <f ca="1">ROUND(INDIRECT(ADDRESS(Данные!$A12,G$1,1,1,"Данные"),1),2)</f>
        <v>2675.7600000000002</v>
      </c>
      <c r="H20" s="104">
        <f ca="1">(F20-F19)*H$10</f>
        <v>209.99999999912689</v>
      </c>
      <c r="I20" s="107">
        <f ca="1">(G20-G19)*H$10</f>
        <v>90.000000000600267</v>
      </c>
      <c r="J20" s="95">
        <f ca="1">ROUND(INDIRECT(ADDRESS(Данные!$A12,J$1,1,1,"Данные"),1),2)</f>
        <v>1233.76</v>
      </c>
      <c r="K20" s="100">
        <f ca="1">ROUND(INDIRECT(ADDRESS(Данные!$A12,K$1,1,1,"Данные"),1),2)</f>
        <v>116.99000000000001</v>
      </c>
      <c r="L20" s="104">
        <f ca="1">(J20-J19)*L$10</f>
        <v>59.99999999994543</v>
      </c>
      <c r="M20" s="106">
        <f ca="1">(K20-K19)*L$10</f>
        <v>0</v>
      </c>
      <c r="N20" s="109">
        <f ca="1">ROUND(INDIRECT(ADDRESS(Данные!$A12,N$1,1,1,"Данные"),1),2)</f>
        <v>3175.2400000000002</v>
      </c>
      <c r="O20" s="100">
        <f ca="1">ROUND(INDIRECT(ADDRESS(Данные!$A12,O$1,1,1,"Данные"),1),2)</f>
        <v>1063.9000000000001</v>
      </c>
      <c r="P20" s="104">
        <f ca="1">(N20-N19)*P$10</f>
        <v>260.00000000021828</v>
      </c>
      <c r="Q20" s="107">
        <f ca="1">(O20-O19)*P$10</f>
        <v>59.99999999994543</v>
      </c>
      <c r="R20" s="95">
        <f ca="1">ROUND(INDIRECT(ADDRESS(Данные!$A12,R$1,1,1,"Данные"),1),2)</f>
        <v>7756.2700000000004</v>
      </c>
      <c r="S20" s="100">
        <f ca="1">ROUND(INDIRECT(ADDRESS(Данные!$A12,S$1,1,1,"Данные"),1),2)</f>
        <v>2540.2600000000002</v>
      </c>
      <c r="T20" s="104">
        <f ca="1">(R20-R19)*T$10</f>
        <v>200.0000000007276</v>
      </c>
      <c r="U20" s="107">
        <f ca="1">(S20-S19)*T$10</f>
        <v>20.000000000436557</v>
      </c>
      <c r="V20" s="95">
        <f ca="1">ROUND(INDIRECT(ADDRESS(Данные!$A12,V$1,1,1,"Данные"),1),2)</f>
        <v>21062.389999999999</v>
      </c>
      <c r="W20" s="96">
        <f ca="1">ROUND(INDIRECT(ADDRESS(Данные!$A12,W$1,1,1,"Данные"),1),2)</f>
        <v>4576.4400000000005</v>
      </c>
      <c r="X20" s="104">
        <f ca="1">(V20-V19)*X$10</f>
        <v>0</v>
      </c>
      <c r="Y20" s="106">
        <f ca="1">(W20-W19)*X$10</f>
        <v>0</v>
      </c>
      <c r="Z20" s="227">
        <f ca="1">INDIRECT(ADDRESS(Данные!$A12,4,1,1,"Данные"),1)</f>
        <v>45644.104166666664</v>
      </c>
      <c r="AA20" s="109">
        <f ca="1">ROUND(INDIRECT(ADDRESS(Данные!$A12,AA$1,1,1,"Данные"),1),2)</f>
        <v>1233.76</v>
      </c>
      <c r="AB20" s="100">
        <f ca="1">ROUND(INDIRECT(ADDRESS(Данные!$A12,AB$1,1,1,"Данные"),1),2)</f>
        <v>116.99000000000001</v>
      </c>
      <c r="AC20" s="104">
        <f ca="1">(AA20-AA19)*AC$10</f>
        <v>59.99999999994543</v>
      </c>
      <c r="AD20" s="107">
        <f ca="1">(AB20-AB19)*AC$10</f>
        <v>0</v>
      </c>
      <c r="AE20" s="95">
        <f ca="1">ROUND(INDIRECT(ADDRESS(Данные!$A12,AE$1,1,1,"Данные"),1),2)</f>
        <v>4875.4099999999999</v>
      </c>
      <c r="AF20" s="100">
        <f ca="1">ROUND(INDIRECT(ADDRESS(Данные!$A12,AF$1,1,1,"Данные"),1),2)</f>
        <v>4660.4700000000003</v>
      </c>
      <c r="AG20" s="104">
        <f ca="1">(AE20-AE19)*AG$10</f>
        <v>0</v>
      </c>
      <c r="AH20" s="106">
        <f ca="1">(AF20-AF19)*AG$10</f>
        <v>0</v>
      </c>
      <c r="AI20" s="95">
        <f ca="1">ROUND(INDIRECT(ADDRESS(Данные!$A12,AI$1,1,1,"Данные"),1),2)</f>
        <v>2305.7000000000003</v>
      </c>
      <c r="AJ20" s="100">
        <f ca="1">ROUND(INDIRECT(ADDRESS(Данные!$A12,AJ$1,1,1,"Данные"),1),2)</f>
        <v>1808.8600000000001</v>
      </c>
      <c r="AK20" s="104">
        <f ca="1">(AI20-AI19)*AK$10</f>
        <v>60.000000000400178</v>
      </c>
      <c r="AL20" s="106">
        <f ca="1">(AJ20-AJ19)*AK$10</f>
        <v>30.000000000200089</v>
      </c>
      <c r="AM20" s="95"/>
      <c r="AN20" s="100"/>
      <c r="AO20" s="104"/>
      <c r="AP20" s="106"/>
      <c r="AQ20" s="203"/>
      <c r="AR20" s="100"/>
      <c r="AS20" s="104"/>
      <c r="AT20" s="107"/>
      <c r="AU20" s="111">
        <f ca="1">INDIRECT(ADDRESS(Данные!$A12,4,1,1,"Данные"),1)</f>
        <v>45644.104166666664</v>
      </c>
      <c r="AV20" s="205">
        <f t="shared" ca="1" si="14"/>
        <v>1350.0000000003638</v>
      </c>
      <c r="AW20" s="206">
        <f t="shared" ca="1" si="15"/>
        <v>239.99999999841748</v>
      </c>
    </row>
    <row r="21" s="1" customFormat="1">
      <c r="A21" s="94">
        <f ca="1">INDIRECT(ADDRESS(Данные!$A13,4,1,1,"Данные"),1)</f>
        <v>45644.125</v>
      </c>
      <c r="B21" s="95">
        <f ca="1">ROUND(INDIRECT(ADDRESS(Данные!$A13,B$1,1,1,"Данные"),1),2)</f>
        <v>37105.379999999997</v>
      </c>
      <c r="C21" s="100">
        <f ca="1">ROUND(INDIRECT(ADDRESS(Данные!$A13,C$1,1,1,"Данные"),1),2)</f>
        <v>9571.9300000000003</v>
      </c>
      <c r="D21" s="104">
        <f ca="1">(B21-B19)*D$10</f>
        <v>1019.9999999895226</v>
      </c>
      <c r="E21" s="106">
        <f ca="1">(C21-C19)*D$10</f>
        <v>99.999999998544808</v>
      </c>
      <c r="F21" s="99">
        <f ca="1">ROUND(INDIRECT(ADDRESS(Данные!$A13,F$1,1,1,"Данные"),1),2)</f>
        <v>4136.9700000000003</v>
      </c>
      <c r="G21" s="100">
        <f ca="1">ROUND(INDIRECT(ADDRESS(Данные!$A13,G$1,1,1,"Данные"),1),2)</f>
        <v>2675.79</v>
      </c>
      <c r="H21" s="104">
        <f ca="1">(F21-F19)*H$10</f>
        <v>420.00000000098225</v>
      </c>
      <c r="I21" s="107">
        <f ca="1">(G21-G19)*H$10</f>
        <v>179.99999999983629</v>
      </c>
      <c r="J21" s="95">
        <f ca="1">ROUND(INDIRECT(ADDRESS(Данные!$A13,J$1,1,1,"Данные"),1),2)</f>
        <v>1233.8</v>
      </c>
      <c r="K21" s="100">
        <f ca="1">ROUND(INDIRECT(ADDRESS(Данные!$A13,K$1,1,1,"Данные"),1),2)</f>
        <v>116.99000000000001</v>
      </c>
      <c r="L21" s="104">
        <f ca="1">(J21-J19)*L$10</f>
        <v>119.99999999989086</v>
      </c>
      <c r="M21" s="106">
        <f ca="1">(K21-K19)*L$10</f>
        <v>0</v>
      </c>
      <c r="N21" s="109">
        <f ca="1">ROUND(INDIRECT(ADDRESS(Данные!$A13,N$1,1,1,"Данные"),1),2)</f>
        <v>3175.3699999999999</v>
      </c>
      <c r="O21" s="100">
        <f ca="1">ROUND(INDIRECT(ADDRESS(Данные!$A13,O$1,1,1,"Данные"),1),2)</f>
        <v>1063.9200000000001</v>
      </c>
      <c r="P21" s="104">
        <f ca="1">(N21-N19)*P$10</f>
        <v>519.99999999952706</v>
      </c>
      <c r="Q21" s="107">
        <f ca="1">(O21-O19)*P$10</f>
        <v>99.999999999909051</v>
      </c>
      <c r="R21" s="95">
        <f ca="1">ROUND(INDIRECT(ADDRESS(Данные!$A13,R$1,1,1,"Данные"),1),2)</f>
        <v>7756.3699999999999</v>
      </c>
      <c r="S21" s="100">
        <f ca="1">ROUND(INDIRECT(ADDRESS(Данные!$A13,S$1,1,1,"Данные"),1),2)</f>
        <v>2540.2600000000002</v>
      </c>
      <c r="T21" s="104">
        <f ca="1">(R21-R19)*T$10</f>
        <v>399.9999999996362</v>
      </c>
      <c r="U21" s="107">
        <f ca="1">(S21-S19)*T$10</f>
        <v>20.000000000436557</v>
      </c>
      <c r="V21" s="95">
        <f ca="1">ROUND(INDIRECT(ADDRESS(Данные!$A13,V$1,1,1,"Данные"),1),2)</f>
        <v>21062.389999999999</v>
      </c>
      <c r="W21" s="96">
        <f ca="1">ROUND(INDIRECT(ADDRESS(Данные!$A13,W$1,1,1,"Данные"),1),2)</f>
        <v>4576.4400000000005</v>
      </c>
      <c r="X21" s="104">
        <f ca="1">(V21-V19)*X$10</f>
        <v>0</v>
      </c>
      <c r="Y21" s="106">
        <f ca="1">(W21-W19)*X$10</f>
        <v>0</v>
      </c>
      <c r="Z21" s="227">
        <f ca="1">INDIRECT(ADDRESS(Данные!$A13,4,1,1,"Данные"),1)</f>
        <v>45644.125</v>
      </c>
      <c r="AA21" s="109">
        <f ca="1">ROUND(INDIRECT(ADDRESS(Данные!$A13,AA$1,1,1,"Данные"),1),2)</f>
        <v>1233.8</v>
      </c>
      <c r="AB21" s="100">
        <f ca="1">ROUND(INDIRECT(ADDRESS(Данные!$A13,AB$1,1,1,"Данные"),1),2)</f>
        <v>116.99000000000001</v>
      </c>
      <c r="AC21" s="104">
        <f ca="1">(AA21-AA19)*AC$10</f>
        <v>119.99999999989086</v>
      </c>
      <c r="AD21" s="107">
        <f ca="1">(AB21-AB19)*AC$10</f>
        <v>0</v>
      </c>
      <c r="AE21" s="95">
        <f ca="1">ROUND(INDIRECT(ADDRESS(Данные!$A13,AE$1,1,1,"Данные"),1),2)</f>
        <v>4875.4099999999999</v>
      </c>
      <c r="AF21" s="100">
        <f ca="1">ROUND(INDIRECT(ADDRESS(Данные!$A13,AF$1,1,1,"Данные"),1),2)</f>
        <v>4660.4700000000003</v>
      </c>
      <c r="AG21" s="104">
        <f ca="1">(AE21-AE19)*AG$10</f>
        <v>0</v>
      </c>
      <c r="AH21" s="106">
        <f ca="1">(AF21-AF19)*AG$10</f>
        <v>0</v>
      </c>
      <c r="AI21" s="95">
        <f ca="1">ROUND(INDIRECT(ADDRESS(Данные!$A13,AI$1,1,1,"Данные"),1),2)</f>
        <v>2305.7600000000002</v>
      </c>
      <c r="AJ21" s="100">
        <f ca="1">ROUND(INDIRECT(ADDRESS(Данные!$A13,AJ$1,1,1,"Данные"),1),2)</f>
        <v>1808.8900000000001</v>
      </c>
      <c r="AK21" s="104">
        <f ca="1">(AI21-AI19)*AK$10</f>
        <v>120.00000000034561</v>
      </c>
      <c r="AL21" s="106">
        <f ca="1">(AJ21-AJ19)*AK$10</f>
        <v>60.000000000172804</v>
      </c>
      <c r="AM21" s="95"/>
      <c r="AN21" s="100"/>
      <c r="AO21" s="104"/>
      <c r="AP21" s="106"/>
      <c r="AQ21" s="203"/>
      <c r="AR21" s="100"/>
      <c r="AS21" s="104">
        <f>(AQ21-AQ19)*AS$10</f>
        <v>0</v>
      </c>
      <c r="AT21" s="107">
        <f>(AR21-AR19)*AT$7</f>
        <v>0</v>
      </c>
      <c r="AU21" s="111">
        <f ca="1">INDIRECT(ADDRESS(Данные!$A13,4,1,1,"Данные"),1)</f>
        <v>45644.125</v>
      </c>
      <c r="AV21" s="205">
        <f t="shared" ca="1" si="14"/>
        <v>2719.9999999897955</v>
      </c>
      <c r="AW21" s="206">
        <f t="shared" ca="1" si="15"/>
        <v>459.99999999889951</v>
      </c>
      <c r="BH21" s="1" t="s">
        <v>15</v>
      </c>
    </row>
    <row r="22" s="1" customFormat="1">
      <c r="A22" s="94">
        <f ca="1">INDIRECT(ADDRESS(Данные!$A14,4,1,1,"Данные"),1)</f>
        <v>45644.145833333336</v>
      </c>
      <c r="B22" s="95">
        <f ca="1">ROUND(INDIRECT(ADDRESS(Данные!$A14,B$1,1,1,"Данные"),1),2)</f>
        <v>37105.629999999997</v>
      </c>
      <c r="C22" s="100">
        <f ca="1">ROUND(INDIRECT(ADDRESS(Данные!$A14,C$1,1,1,"Данные"),1),2)</f>
        <v>9571.9600000000009</v>
      </c>
      <c r="D22" s="104">
        <f ca="1">(B22-B21)*D$10</f>
        <v>500</v>
      </c>
      <c r="E22" s="106">
        <f ca="1">(C22-C21)*D$10</f>
        <v>60.000000001309672</v>
      </c>
      <c r="F22" s="99">
        <f ca="1">ROUND(INDIRECT(ADDRESS(Данные!$A14,F$1,1,1,"Данные"),1),2)</f>
        <v>4137.04</v>
      </c>
      <c r="G22" s="100">
        <f ca="1">ROUND(INDIRECT(ADDRESS(Данные!$A14,G$1,1,1,"Данные"),1),2)</f>
        <v>2675.8200000000002</v>
      </c>
      <c r="H22" s="104">
        <f ca="1">(F22-F21)*H$10</f>
        <v>209.99999999912689</v>
      </c>
      <c r="I22" s="107">
        <f ca="1">(G22-G21)*H$10</f>
        <v>90.000000000600267</v>
      </c>
      <c r="J22" s="95">
        <f ca="1">ROUND(INDIRECT(ADDRESS(Данные!$A14,J$1,1,1,"Данные"),1),2)</f>
        <v>1233.8399999999999</v>
      </c>
      <c r="K22" s="100">
        <f ca="1">ROUND(INDIRECT(ADDRESS(Данные!$A14,K$1,1,1,"Данные"),1),2)</f>
        <v>117</v>
      </c>
      <c r="L22" s="104">
        <f ca="1">(J22-J21)*L$10</f>
        <v>59.99999999994543</v>
      </c>
      <c r="M22" s="106">
        <f ca="1">(K22-K21)*L$10</f>
        <v>14.999999999986358</v>
      </c>
      <c r="N22" s="109">
        <f ca="1">ROUND(INDIRECT(ADDRESS(Данные!$A14,N$1,1,1,"Данные"),1),2)</f>
        <v>3175.5100000000002</v>
      </c>
      <c r="O22" s="100">
        <f ca="1">ROUND(INDIRECT(ADDRESS(Данные!$A14,O$1,1,1,"Данные"),1),2)</f>
        <v>1063.9400000000001</v>
      </c>
      <c r="P22" s="104">
        <f ca="1">(N22-N21)*P$10</f>
        <v>280.00000000065484</v>
      </c>
      <c r="Q22" s="107">
        <f ca="1">(O22-O21)*P$10</f>
        <v>39.99999999996362</v>
      </c>
      <c r="R22" s="95">
        <f ca="1">ROUND(INDIRECT(ADDRESS(Данные!$A14,R$1,1,1,"Данные"),1),2)</f>
        <v>7756.4800000000005</v>
      </c>
      <c r="S22" s="100">
        <f ca="1">ROUND(INDIRECT(ADDRESS(Данные!$A14,S$1,1,1,"Данные"),1),2)</f>
        <v>2540.2600000000002</v>
      </c>
      <c r="T22" s="104">
        <f ca="1">(R22-R21)*T$10</f>
        <v>220.00000000116415</v>
      </c>
      <c r="U22" s="107">
        <f ca="1">(S22-S21)*T$10</f>
        <v>0</v>
      </c>
      <c r="V22" s="95">
        <f ca="1">ROUND(INDIRECT(ADDRESS(Данные!$A14,V$1,1,1,"Данные"),1),2)</f>
        <v>21062.389999999999</v>
      </c>
      <c r="W22" s="96">
        <f ca="1">ROUND(INDIRECT(ADDRESS(Данные!$A14,W$1,1,1,"Данные"),1),2)</f>
        <v>4576.4400000000005</v>
      </c>
      <c r="X22" s="104">
        <f ca="1">(V22-V21)*X$10</f>
        <v>0</v>
      </c>
      <c r="Y22" s="106">
        <f ca="1">(W22-W21)*X$10</f>
        <v>0</v>
      </c>
      <c r="Z22" s="227">
        <f ca="1">INDIRECT(ADDRESS(Данные!$A14,4,1,1,"Данные"),1)</f>
        <v>45644.145833333336</v>
      </c>
      <c r="AA22" s="109">
        <f ca="1">ROUND(INDIRECT(ADDRESS(Данные!$A14,AA$1,1,1,"Данные"),1),2)</f>
        <v>1233.8399999999999</v>
      </c>
      <c r="AB22" s="100">
        <f ca="1">ROUND(INDIRECT(ADDRESS(Данные!$A14,AB$1,1,1,"Данные"),1),2)</f>
        <v>117</v>
      </c>
      <c r="AC22" s="104">
        <f ca="1">(AA22-AA21)*AC$10</f>
        <v>59.99999999994543</v>
      </c>
      <c r="AD22" s="107">
        <f ca="1">(AB22-AB21)*AC$10</f>
        <v>14.999999999986358</v>
      </c>
      <c r="AE22" s="95">
        <f ca="1">ROUND(INDIRECT(ADDRESS(Данные!$A14,AE$1,1,1,"Данные"),1),2)</f>
        <v>4875.4099999999999</v>
      </c>
      <c r="AF22" s="100">
        <f ca="1">ROUND(INDIRECT(ADDRESS(Данные!$A14,AF$1,1,1,"Данные"),1),2)</f>
        <v>4660.4700000000003</v>
      </c>
      <c r="AG22" s="104">
        <f ca="1">(AE22-AE21)*AG$10</f>
        <v>0</v>
      </c>
      <c r="AH22" s="106">
        <f ca="1">(AF22-AF21)*AG$10</f>
        <v>0</v>
      </c>
      <c r="AI22" s="95">
        <f ca="1">ROUND(INDIRECT(ADDRESS(Данные!$A14,AI$1,1,1,"Данные"),1),2)</f>
        <v>2305.8200000000002</v>
      </c>
      <c r="AJ22" s="100">
        <f ca="1">ROUND(INDIRECT(ADDRESS(Данные!$A14,AJ$1,1,1,"Данные"),1),2)</f>
        <v>1808.9300000000001</v>
      </c>
      <c r="AK22" s="104">
        <f ca="1">(AI22-AI21)*AK$10</f>
        <v>59.99999999994543</v>
      </c>
      <c r="AL22" s="106">
        <f ca="1">(AJ22-AJ21)*AK$10</f>
        <v>39.99999999996362</v>
      </c>
      <c r="AM22" s="95"/>
      <c r="AN22" s="100"/>
      <c r="AO22" s="104"/>
      <c r="AP22" s="106"/>
      <c r="AQ22" s="203"/>
      <c r="AR22" s="100"/>
      <c r="AS22" s="104"/>
      <c r="AT22" s="107"/>
      <c r="AU22" s="111">
        <f ca="1">INDIRECT(ADDRESS(Данные!$A14,4,1,1,"Данные"),1)</f>
        <v>45644.145833333336</v>
      </c>
      <c r="AV22" s="205">
        <f t="shared" ca="1" si="14"/>
        <v>1390.0000000007822</v>
      </c>
      <c r="AW22" s="206">
        <f t="shared" ca="1" si="15"/>
        <v>260.00000000180989</v>
      </c>
    </row>
    <row r="23" s="1" customFormat="1">
      <c r="A23" s="94">
        <f ca="1">INDIRECT(ADDRESS(Данные!$A15,4,1,1,"Данные"),1)</f>
        <v>45644.166666666664</v>
      </c>
      <c r="B23" s="95">
        <f ca="1">ROUND(INDIRECT(ADDRESS(Данные!$A15,B$1,1,1,"Данные"),1),2)</f>
        <v>37105.889999999999</v>
      </c>
      <c r="C23" s="100">
        <f ca="1">ROUND(INDIRECT(ADDRESS(Данные!$A15,C$1,1,1,"Данные"),1),2)</f>
        <v>9571.9899999999998</v>
      </c>
      <c r="D23" s="104">
        <f ca="1">(B23-B21)*D$10</f>
        <v>1020.0000000040745</v>
      </c>
      <c r="E23" s="106">
        <f ca="1">(C23-C21)*D$10</f>
        <v>119.99999999898137</v>
      </c>
      <c r="F23" s="99">
        <f ca="1">ROUND(INDIRECT(ADDRESS(Данные!$A15,F$1,1,1,"Данные"),1),2)</f>
        <v>4137.1000000000004</v>
      </c>
      <c r="G23" s="100">
        <f ca="1">ROUND(INDIRECT(ADDRESS(Данные!$A15,G$1,1,1,"Данные"),1),2)</f>
        <v>2675.8499999999999</v>
      </c>
      <c r="H23" s="104">
        <f ca="1">(F23-F21)*H$10</f>
        <v>390.00000000032742</v>
      </c>
      <c r="I23" s="107">
        <f ca="1">(G23-G21)*H$10</f>
        <v>179.99999999983629</v>
      </c>
      <c r="J23" s="95">
        <f ca="1">ROUND(INDIRECT(ADDRESS(Данные!$A15,J$1,1,1,"Данные"),1),2)</f>
        <v>1233.8700000000001</v>
      </c>
      <c r="K23" s="100">
        <f ca="1">ROUND(INDIRECT(ADDRESS(Данные!$A15,K$1,1,1,"Данные"),1),2)</f>
        <v>117</v>
      </c>
      <c r="L23" s="104">
        <f ca="1">(J23-J21)*L$10</f>
        <v>105.00000000024556</v>
      </c>
      <c r="M23" s="106">
        <f ca="1">(K23-K21)*L$10</f>
        <v>14.999999999986358</v>
      </c>
      <c r="N23" s="109">
        <f ca="1">ROUND(INDIRECT(ADDRESS(Данные!$A15,N$1,1,1,"Данные"),1),2)</f>
        <v>3175.6399999999999</v>
      </c>
      <c r="O23" s="100">
        <f ca="1">ROUND(INDIRECT(ADDRESS(Данные!$A15,O$1,1,1,"Данные"),1),2)</f>
        <v>1063.96</v>
      </c>
      <c r="P23" s="104">
        <f ca="1">(N23-N21)*P$10</f>
        <v>539.99999999996362</v>
      </c>
      <c r="Q23" s="107">
        <f ca="1">(O23-O21)*P$10</f>
        <v>79.99999999992724</v>
      </c>
      <c r="R23" s="95">
        <f ca="1">ROUND(INDIRECT(ADDRESS(Данные!$A15,R$1,1,1,"Данные"),1),2)</f>
        <v>7756.5799999999999</v>
      </c>
      <c r="S23" s="100">
        <f ca="1">ROUND(INDIRECT(ADDRESS(Данные!$A15,S$1,1,1,"Данные"),1),2)</f>
        <v>2540.27</v>
      </c>
      <c r="T23" s="104">
        <f ca="1">(R23-R21)*T$10</f>
        <v>420.00000000007276</v>
      </c>
      <c r="U23" s="107">
        <f ca="1">(S23-S21)*T$10</f>
        <v>19.999999999527063</v>
      </c>
      <c r="V23" s="95">
        <f ca="1">ROUND(INDIRECT(ADDRESS(Данные!$A15,V$1,1,1,"Данные"),1),2)</f>
        <v>21062.389999999999</v>
      </c>
      <c r="W23" s="96">
        <f ca="1">ROUND(INDIRECT(ADDRESS(Данные!$A15,W$1,1,1,"Данные"),1),2)</f>
        <v>4576.4400000000005</v>
      </c>
      <c r="X23" s="104">
        <f ca="1">(V23-V21)*X$10</f>
        <v>0</v>
      </c>
      <c r="Y23" s="106">
        <f ca="1">(W23-W21)*X$10</f>
        <v>0</v>
      </c>
      <c r="Z23" s="227">
        <f ca="1">INDIRECT(ADDRESS(Данные!$A15,4,1,1,"Данные"),1)</f>
        <v>45644.166666666664</v>
      </c>
      <c r="AA23" s="109">
        <f ca="1">ROUND(INDIRECT(ADDRESS(Данные!$A15,AA$1,1,1,"Данные"),1),2)</f>
        <v>1233.8700000000001</v>
      </c>
      <c r="AB23" s="100">
        <f ca="1">ROUND(INDIRECT(ADDRESS(Данные!$A15,AB$1,1,1,"Данные"),1),2)</f>
        <v>117</v>
      </c>
      <c r="AC23" s="104">
        <f ca="1">(AA23-AA21)*AC$10</f>
        <v>105.00000000024556</v>
      </c>
      <c r="AD23" s="107">
        <f ca="1">(AB23-AB21)*AC$10</f>
        <v>14.999999999986358</v>
      </c>
      <c r="AE23" s="95">
        <f ca="1">ROUND(INDIRECT(ADDRESS(Данные!$A15,AE$1,1,1,"Данные"),1),2)</f>
        <v>4875.4099999999999</v>
      </c>
      <c r="AF23" s="100">
        <f ca="1">ROUND(INDIRECT(ADDRESS(Данные!$A15,AF$1,1,1,"Данные"),1),2)</f>
        <v>4660.4700000000003</v>
      </c>
      <c r="AG23" s="104">
        <f ca="1">(AE23-AE21)*AG$10</f>
        <v>0</v>
      </c>
      <c r="AH23" s="106">
        <f ca="1">(AF23-AF21)*AG$10</f>
        <v>0</v>
      </c>
      <c r="AI23" s="95">
        <f ca="1">ROUND(INDIRECT(ADDRESS(Данные!$A15,AI$1,1,1,"Данные"),1),2)</f>
        <v>2305.8200000000002</v>
      </c>
      <c r="AJ23" s="100">
        <f ca="1">ROUND(INDIRECT(ADDRESS(Данные!$A15,AJ$1,1,1,"Данные"),1),2)</f>
        <v>1808.9400000000001</v>
      </c>
      <c r="AK23" s="104">
        <f ca="1">(AI23-AI21)*AK$10</f>
        <v>59.99999999994543</v>
      </c>
      <c r="AL23" s="106">
        <f ca="1">(AJ23-AJ21)*AK$10</f>
        <v>49.999999999954525</v>
      </c>
      <c r="AM23" s="95"/>
      <c r="AN23" s="100"/>
      <c r="AO23" s="104"/>
      <c r="AP23" s="106"/>
      <c r="AQ23" s="203"/>
      <c r="AR23" s="100"/>
      <c r="AS23" s="104">
        <f>(AQ23-AQ21)*AS$10</f>
        <v>0</v>
      </c>
      <c r="AT23" s="107">
        <f>(AR23-AR21)*AT$7</f>
        <v>0</v>
      </c>
      <c r="AU23" s="111">
        <f ca="1">INDIRECT(ADDRESS(Данные!$A15,4,1,1,"Данные"),1)</f>
        <v>45644.166666666664</v>
      </c>
      <c r="AV23" s="205">
        <f t="shared" ca="1" si="14"/>
        <v>2640.0000000048749</v>
      </c>
      <c r="AW23" s="206">
        <f t="shared" ca="1" si="15"/>
        <v>479.9999999981992</v>
      </c>
    </row>
    <row r="24" s="1" customFormat="1">
      <c r="A24" s="94">
        <f ca="1">INDIRECT(ADDRESS(Данные!$A16,4,1,1,"Данные"),1)</f>
        <v>45644.1875</v>
      </c>
      <c r="B24" s="95">
        <f ca="1">ROUND(INDIRECT(ADDRESS(Данные!$A16,B$1,1,1,"Данные"),1),2)</f>
        <v>37106.139999999999</v>
      </c>
      <c r="C24" s="100">
        <f ca="1">ROUND(INDIRECT(ADDRESS(Данные!$A16,C$1,1,1,"Данные"),1),2)</f>
        <v>9572.0200000000004</v>
      </c>
      <c r="D24" s="104">
        <f ca="1">(B24-B23)*D$10</f>
        <v>500</v>
      </c>
      <c r="E24" s="106">
        <f ca="1">(C24-C23)*D$10</f>
        <v>60.000000001309672</v>
      </c>
      <c r="F24" s="99">
        <f ca="1">ROUND(INDIRECT(ADDRESS(Данные!$A16,F$1,1,1,"Данные"),1),2)</f>
        <v>4137.1700000000001</v>
      </c>
      <c r="G24" s="100">
        <f ca="1">ROUND(INDIRECT(ADDRESS(Данные!$A16,G$1,1,1,"Данные"),1),2)</f>
        <v>2675.8899999999999</v>
      </c>
      <c r="H24" s="104">
        <f ca="1">(F24-F23)*H$10</f>
        <v>209.99999999912689</v>
      </c>
      <c r="I24" s="107">
        <f ca="1">(G24-G23)*H$10</f>
        <v>119.99999999989086</v>
      </c>
      <c r="J24" s="95">
        <f ca="1">ROUND(INDIRECT(ADDRESS(Данные!$A16,J$1,1,1,"Данные"),1),2)</f>
        <v>1233.9100000000001</v>
      </c>
      <c r="K24" s="100">
        <f ca="1">ROUND(INDIRECT(ADDRESS(Данные!$A16,K$1,1,1,"Данные"),1),2)</f>
        <v>117</v>
      </c>
      <c r="L24" s="104">
        <f ca="1">(J24-J23)*L$10</f>
        <v>59.99999999994543</v>
      </c>
      <c r="M24" s="106">
        <f ca="1">(K24-K23)*L$10</f>
        <v>0</v>
      </c>
      <c r="N24" s="109">
        <f ca="1">ROUND(INDIRECT(ADDRESS(Данные!$A16,N$1,1,1,"Данные"),1),2)</f>
        <v>3175.7800000000002</v>
      </c>
      <c r="O24" s="100">
        <f ca="1">ROUND(INDIRECT(ADDRESS(Данные!$A16,O$1,1,1,"Данные"),1),2)</f>
        <v>1063.99</v>
      </c>
      <c r="P24" s="104">
        <f ca="1">(N24-N23)*P$10</f>
        <v>280.00000000065484</v>
      </c>
      <c r="Q24" s="107">
        <f ca="1">(O24-O23)*P$10</f>
        <v>59.99999999994543</v>
      </c>
      <c r="R24" s="95">
        <f ca="1">ROUND(INDIRECT(ADDRESS(Данные!$A16,R$1,1,1,"Данные"),1),2)</f>
        <v>7756.6900000000005</v>
      </c>
      <c r="S24" s="100">
        <f ca="1">ROUND(INDIRECT(ADDRESS(Данные!$A16,S$1,1,1,"Данные"),1),2)</f>
        <v>2540.27</v>
      </c>
      <c r="T24" s="104">
        <f ca="1">(R24-R23)*T$10</f>
        <v>220.00000000116415</v>
      </c>
      <c r="U24" s="107">
        <f ca="1">(S24-S23)*T$10</f>
        <v>0</v>
      </c>
      <c r="V24" s="95">
        <f ca="1">ROUND(INDIRECT(ADDRESS(Данные!$A16,V$1,1,1,"Данные"),1),2)</f>
        <v>21062.389999999999</v>
      </c>
      <c r="W24" s="96">
        <f ca="1">ROUND(INDIRECT(ADDRESS(Данные!$A16,W$1,1,1,"Данные"),1),2)</f>
        <v>4576.4400000000005</v>
      </c>
      <c r="X24" s="104">
        <f ca="1">(V24-V23)*X$10</f>
        <v>0</v>
      </c>
      <c r="Y24" s="106">
        <f ca="1">(W24-W23)*X$10</f>
        <v>0</v>
      </c>
      <c r="Z24" s="227">
        <f ca="1">INDIRECT(ADDRESS(Данные!$A16,4,1,1,"Данные"),1)</f>
        <v>45644.1875</v>
      </c>
      <c r="AA24" s="109">
        <f ca="1">ROUND(INDIRECT(ADDRESS(Данные!$A16,AA$1,1,1,"Данные"),1),2)</f>
        <v>1233.9100000000001</v>
      </c>
      <c r="AB24" s="100">
        <f ca="1">ROUND(INDIRECT(ADDRESS(Данные!$A16,AB$1,1,1,"Данные"),1),2)</f>
        <v>117</v>
      </c>
      <c r="AC24" s="104">
        <f ca="1">(AA24-AA23)*AC$10</f>
        <v>59.99999999994543</v>
      </c>
      <c r="AD24" s="107">
        <f ca="1">(AB24-AB23)*AC$10</f>
        <v>0</v>
      </c>
      <c r="AE24" s="95">
        <f ca="1">ROUND(INDIRECT(ADDRESS(Данные!$A16,AE$1,1,1,"Данные"),1),2)</f>
        <v>4875.4099999999999</v>
      </c>
      <c r="AF24" s="100">
        <f ca="1">ROUND(INDIRECT(ADDRESS(Данные!$A16,AF$1,1,1,"Данные"),1),2)</f>
        <v>4660.4700000000003</v>
      </c>
      <c r="AG24" s="104">
        <f ca="1">(AE24-AE23)*AG$10</f>
        <v>0</v>
      </c>
      <c r="AH24" s="106">
        <f ca="1">(AF24-AF23)*AG$10</f>
        <v>0</v>
      </c>
      <c r="AI24" s="95">
        <f ca="1">ROUND(INDIRECT(ADDRESS(Данные!$A16,AI$1,1,1,"Данные"),1),2)</f>
        <v>2305.8299999999999</v>
      </c>
      <c r="AJ24" s="100">
        <f ca="1">ROUND(INDIRECT(ADDRESS(Данные!$A16,AJ$1,1,1,"Данные"),1),2)</f>
        <v>1808.95</v>
      </c>
      <c r="AK24" s="104">
        <f ca="1">(AI24-AI23)*AK$10</f>
        <v>9.9999999997635314</v>
      </c>
      <c r="AL24" s="106">
        <f ca="1">(AJ24-AJ23)*AK$10</f>
        <v>9.9999999999909051</v>
      </c>
      <c r="AM24" s="95"/>
      <c r="AN24" s="100"/>
      <c r="AO24" s="104"/>
      <c r="AP24" s="106"/>
      <c r="AQ24" s="203"/>
      <c r="AR24" s="100"/>
      <c r="AS24" s="104"/>
      <c r="AT24" s="107"/>
      <c r="AU24" s="111">
        <f ca="1">INDIRECT(ADDRESS(Данные!$A16,4,1,1,"Данные"),1)</f>
        <v>45644.1875</v>
      </c>
      <c r="AV24" s="205">
        <f t="shared" ca="1" si="14"/>
        <v>1340.0000000006003</v>
      </c>
      <c r="AW24" s="206">
        <f t="shared" ca="1" si="15"/>
        <v>250.00000000113687</v>
      </c>
    </row>
    <row r="25" s="1" customFormat="1">
      <c r="A25" s="94">
        <f ca="1">INDIRECT(ADDRESS(Данные!$A17,4,1,1,"Данные"),1)</f>
        <v>45644.208333333336</v>
      </c>
      <c r="B25" s="95">
        <f ca="1">ROUND(INDIRECT(ADDRESS(Данные!$A17,B$1,1,1,"Данные"),1),2)</f>
        <v>37106.400000000001</v>
      </c>
      <c r="C25" s="100">
        <f ca="1">ROUND(INDIRECT(ADDRESS(Данные!$A17,C$1,1,1,"Данные"),1),2)</f>
        <v>9572.0400000000009</v>
      </c>
      <c r="D25" s="104">
        <f ca="1">(B25-B23)*D$10</f>
        <v>1020.0000000040745</v>
      </c>
      <c r="E25" s="106">
        <f ca="1">(C25-C23)*D$10</f>
        <v>100.00000000218279</v>
      </c>
      <c r="F25" s="99">
        <f ca="1">ROUND(INDIRECT(ADDRESS(Данные!$A17,F$1,1,1,"Данные"),1),2)</f>
        <v>4137.2399999999998</v>
      </c>
      <c r="G25" s="100">
        <f ca="1">ROUND(INDIRECT(ADDRESS(Данные!$A17,G$1,1,1,"Данные"),1),2)</f>
        <v>2675.9200000000001</v>
      </c>
      <c r="H25" s="104">
        <f ca="1">(F25-F23)*H$10</f>
        <v>419.99999999825377</v>
      </c>
      <c r="I25" s="107">
        <f ca="1">(G25-G23)*H$10</f>
        <v>210.00000000049113</v>
      </c>
      <c r="J25" s="95">
        <f ca="1">ROUND(INDIRECT(ADDRESS(Данные!$A17,J$1,1,1,"Данные"),1),2)</f>
        <v>1233.95</v>
      </c>
      <c r="K25" s="100">
        <f ca="1">ROUND(INDIRECT(ADDRESS(Данные!$A17,K$1,1,1,"Данные"),1),2)</f>
        <v>117</v>
      </c>
      <c r="L25" s="104">
        <f ca="1">(J25-J23)*L$10</f>
        <v>119.99999999989086</v>
      </c>
      <c r="M25" s="106">
        <f ca="1">(K25-K23)*L$10</f>
        <v>0</v>
      </c>
      <c r="N25" s="109">
        <f ca="1">ROUND(INDIRECT(ADDRESS(Данные!$A17,N$1,1,1,"Данные"),1),2)</f>
        <v>3175.9099999999999</v>
      </c>
      <c r="O25" s="100">
        <f ca="1">ROUND(INDIRECT(ADDRESS(Данные!$A17,O$1,1,1,"Данные"),1),2)</f>
        <v>1064.01</v>
      </c>
      <c r="P25" s="104">
        <f ca="1">(N25-N23)*P$10</f>
        <v>539.99999999996362</v>
      </c>
      <c r="Q25" s="107">
        <f ca="1">(O25-O23)*P$10</f>
        <v>99.999999999909051</v>
      </c>
      <c r="R25" s="95">
        <f ca="1">ROUND(INDIRECT(ADDRESS(Данные!$A17,R$1,1,1,"Данные"),1),2)</f>
        <v>7756.79</v>
      </c>
      <c r="S25" s="100">
        <f ca="1">ROUND(INDIRECT(ADDRESS(Данные!$A17,S$1,1,1,"Данные"),1),2)</f>
        <v>2540.2800000000002</v>
      </c>
      <c r="T25" s="104">
        <f ca="1">(R25-R23)*T$10</f>
        <v>420.00000000007276</v>
      </c>
      <c r="U25" s="107">
        <f ca="1">(S25-S23)*T$10</f>
        <v>20.000000000436557</v>
      </c>
      <c r="V25" s="95">
        <f ca="1">ROUND(INDIRECT(ADDRESS(Данные!$A17,V$1,1,1,"Данные"),1),2)</f>
        <v>21062.389999999999</v>
      </c>
      <c r="W25" s="96">
        <f ca="1">ROUND(INDIRECT(ADDRESS(Данные!$A17,W$1,1,1,"Данные"),1),2)</f>
        <v>4576.4400000000005</v>
      </c>
      <c r="X25" s="104">
        <f ca="1">(V25-V23)*X$10</f>
        <v>0</v>
      </c>
      <c r="Y25" s="106">
        <f ca="1">(W25-W23)*X$10</f>
        <v>0</v>
      </c>
      <c r="Z25" s="227">
        <f ca="1">INDIRECT(ADDRESS(Данные!$A17,4,1,1,"Данные"),1)</f>
        <v>45644.208333333336</v>
      </c>
      <c r="AA25" s="109">
        <f ca="1">ROUND(INDIRECT(ADDRESS(Данные!$A17,AA$1,1,1,"Данные"),1),2)</f>
        <v>1233.95</v>
      </c>
      <c r="AB25" s="100">
        <f ca="1">ROUND(INDIRECT(ADDRESS(Данные!$A17,AB$1,1,1,"Данные"),1),2)</f>
        <v>117</v>
      </c>
      <c r="AC25" s="104">
        <f ca="1">(AA25-AA23)*AC$10</f>
        <v>119.99999999989086</v>
      </c>
      <c r="AD25" s="107">
        <f ca="1">(AB25-AB23)*AC$10</f>
        <v>0</v>
      </c>
      <c r="AE25" s="95">
        <f ca="1">ROUND(INDIRECT(ADDRESS(Данные!$A17,AE$1,1,1,"Данные"),1),2)</f>
        <v>4875.4099999999999</v>
      </c>
      <c r="AF25" s="100">
        <f ca="1">ROUND(INDIRECT(ADDRESS(Данные!$A17,AF$1,1,1,"Данные"),1),2)</f>
        <v>4660.4700000000003</v>
      </c>
      <c r="AG25" s="104">
        <f ca="1">(AE25-AE23)*AG$10</f>
        <v>0</v>
      </c>
      <c r="AH25" s="106">
        <f ca="1">(AF25-AF23)*AG$10</f>
        <v>0</v>
      </c>
      <c r="AI25" s="95">
        <f ca="1">ROUND(INDIRECT(ADDRESS(Данные!$A17,AI$1,1,1,"Данные"),1),2)</f>
        <v>2305.8400000000001</v>
      </c>
      <c r="AJ25" s="100">
        <f ca="1">ROUND(INDIRECT(ADDRESS(Данные!$A17,AJ$1,1,1,"Данные"),1),2)</f>
        <v>1808.95</v>
      </c>
      <c r="AK25" s="104">
        <f ca="1">(AI25-AI23)*AK$10</f>
        <v>19.99999999998181</v>
      </c>
      <c r="AL25" s="106">
        <f ca="1">(AJ25-AJ23)*AK$10</f>
        <v>9.9999999999909051</v>
      </c>
      <c r="AM25" s="95"/>
      <c r="AN25" s="100"/>
      <c r="AO25" s="104"/>
      <c r="AP25" s="106"/>
      <c r="AQ25" s="203"/>
      <c r="AR25" s="100"/>
      <c r="AS25" s="104">
        <f>(AQ25-AQ23)*AS$10</f>
        <v>0</v>
      </c>
      <c r="AT25" s="107">
        <f>(AR25-AR23)*AT$7</f>
        <v>0</v>
      </c>
      <c r="AU25" s="111">
        <f ca="1">INDIRECT(ADDRESS(Данные!$A17,4,1,1,"Данные"),1)</f>
        <v>45644.208333333336</v>
      </c>
      <c r="AV25" s="205">
        <f t="shared" ca="1" si="14"/>
        <v>2660.0000000021282</v>
      </c>
      <c r="AW25" s="206">
        <f t="shared" ca="1" si="15"/>
        <v>440.00000000301043</v>
      </c>
    </row>
    <row r="26" s="1" customFormat="1">
      <c r="A26" s="94">
        <f ca="1">INDIRECT(ADDRESS(Данные!$A18,4,1,1,"Данные"),1)</f>
        <v>45644.229166666664</v>
      </c>
      <c r="B26" s="95">
        <f ca="1">ROUND(INDIRECT(ADDRESS(Данные!$A18,B$1,1,1,"Данные"),1),2)</f>
        <v>37106.660000000003</v>
      </c>
      <c r="C26" s="100">
        <f ca="1">ROUND(INDIRECT(ADDRESS(Данные!$A18,C$1,1,1,"Данные"),1),2)</f>
        <v>9572.0699999999997</v>
      </c>
      <c r="D26" s="104">
        <f ca="1">(B26-B25)*D$10</f>
        <v>520.00000000407454</v>
      </c>
      <c r="E26" s="106">
        <f ca="1">(C26-C25)*D$10</f>
        <v>59.999999997671694</v>
      </c>
      <c r="F26" s="99">
        <f ca="1">ROUND(INDIRECT(ADDRESS(Данные!$A18,F$1,1,1,"Данные"),1),2)</f>
        <v>4137.3100000000004</v>
      </c>
      <c r="G26" s="100">
        <f ca="1">ROUND(INDIRECT(ADDRESS(Данные!$A18,G$1,1,1,"Данные"),1),2)</f>
        <v>2675.9500000000003</v>
      </c>
      <c r="H26" s="104">
        <f ca="1">(F26-F25)*H$10</f>
        <v>210.00000000185537</v>
      </c>
      <c r="I26" s="107">
        <f ca="1">(G26-G25)*H$10</f>
        <v>90.000000000600267</v>
      </c>
      <c r="J26" s="95">
        <f ca="1">ROUND(INDIRECT(ADDRESS(Данные!$A18,J$1,1,1,"Данные"),1),2)</f>
        <v>1233.99</v>
      </c>
      <c r="K26" s="100">
        <f ca="1">ROUND(INDIRECT(ADDRESS(Данные!$A18,K$1,1,1,"Данные"),1),2)</f>
        <v>117.01000000000001</v>
      </c>
      <c r="L26" s="104">
        <f ca="1">(J26-J25)*L$10</f>
        <v>59.99999999994543</v>
      </c>
      <c r="M26" s="106">
        <f ca="1">(K26-K25)*L$10</f>
        <v>15.000000000007674</v>
      </c>
      <c r="N26" s="109">
        <f ca="1">ROUND(INDIRECT(ADDRESS(Данные!$A18,N$1,1,1,"Данные"),1),2)</f>
        <v>3176.0500000000002</v>
      </c>
      <c r="O26" s="100">
        <f ca="1">ROUND(INDIRECT(ADDRESS(Данные!$A18,O$1,1,1,"Данные"),1),2)</f>
        <v>1064.03</v>
      </c>
      <c r="P26" s="104">
        <f ca="1">(N26-N25)*P$10</f>
        <v>280.00000000065484</v>
      </c>
      <c r="Q26" s="107">
        <f ca="1">(O26-O25)*P$10</f>
        <v>39.99999999996362</v>
      </c>
      <c r="R26" s="95">
        <f ca="1">ROUND(INDIRECT(ADDRESS(Данные!$A18,R$1,1,1,"Данные"),1),2)</f>
        <v>7756.9000000000005</v>
      </c>
      <c r="S26" s="100">
        <f ca="1">ROUND(INDIRECT(ADDRESS(Данные!$A18,S$1,1,1,"Данные"),1),2)</f>
        <v>2540.2800000000002</v>
      </c>
      <c r="T26" s="104">
        <f ca="1">(R26-R25)*T$10</f>
        <v>220.00000000116415</v>
      </c>
      <c r="U26" s="107">
        <f ca="1">(S26-S25)*T$10</f>
        <v>0</v>
      </c>
      <c r="V26" s="95">
        <f ca="1">ROUND(INDIRECT(ADDRESS(Данные!$A18,V$1,1,1,"Данные"),1),2)</f>
        <v>21062.389999999999</v>
      </c>
      <c r="W26" s="96">
        <f ca="1">ROUND(INDIRECT(ADDRESS(Данные!$A18,W$1,1,1,"Данные"),1),2)</f>
        <v>4576.4400000000005</v>
      </c>
      <c r="X26" s="104">
        <f ca="1">(V26-V25)*X$10</f>
        <v>0</v>
      </c>
      <c r="Y26" s="106">
        <f ca="1">(W26-W25)*X$10</f>
        <v>0</v>
      </c>
      <c r="Z26" s="227">
        <f ca="1">INDIRECT(ADDRESS(Данные!$A18,4,1,1,"Данные"),1)</f>
        <v>45644.229166666664</v>
      </c>
      <c r="AA26" s="109">
        <f ca="1">ROUND(INDIRECT(ADDRESS(Данные!$A18,AA$1,1,1,"Данные"),1),2)</f>
        <v>1233.99</v>
      </c>
      <c r="AB26" s="100">
        <f ca="1">ROUND(INDIRECT(ADDRESS(Данные!$A18,AB$1,1,1,"Данные"),1),2)</f>
        <v>117.01000000000001</v>
      </c>
      <c r="AC26" s="104">
        <f ca="1">(AA26-AA25)*AC$10</f>
        <v>59.99999999994543</v>
      </c>
      <c r="AD26" s="107">
        <f ca="1">(AB26-AB25)*AC$10</f>
        <v>15.000000000007674</v>
      </c>
      <c r="AE26" s="95">
        <f ca="1">ROUND(INDIRECT(ADDRESS(Данные!$A18,AE$1,1,1,"Данные"),1),2)</f>
        <v>4875.4099999999999</v>
      </c>
      <c r="AF26" s="100">
        <f ca="1">ROUND(INDIRECT(ADDRESS(Данные!$A18,AF$1,1,1,"Данные"),1),2)</f>
        <v>4660.4700000000003</v>
      </c>
      <c r="AG26" s="104">
        <f ca="1">(AE26-AE25)*AG$10</f>
        <v>0</v>
      </c>
      <c r="AH26" s="106">
        <f ca="1">(AF26-AF25)*AG$10</f>
        <v>0</v>
      </c>
      <c r="AI26" s="95">
        <f ca="1">ROUND(INDIRECT(ADDRESS(Данные!$A18,AI$1,1,1,"Данные"),1),2)</f>
        <v>2305.8499999999999</v>
      </c>
      <c r="AJ26" s="100">
        <f ca="1">ROUND(INDIRECT(ADDRESS(Данные!$A18,AJ$1,1,1,"Данные"),1),2)</f>
        <v>1808.96</v>
      </c>
      <c r="AK26" s="104">
        <f ca="1">(AI26-AI25)*AK$10</f>
        <v>9.9999999997635314</v>
      </c>
      <c r="AL26" s="106">
        <f ca="1">(AJ26-AJ25)*AK$10</f>
        <v>9.9999999999909051</v>
      </c>
      <c r="AM26" s="95"/>
      <c r="AN26" s="100"/>
      <c r="AO26" s="104"/>
      <c r="AP26" s="106"/>
      <c r="AQ26" s="203"/>
      <c r="AR26" s="100"/>
      <c r="AS26" s="104"/>
      <c r="AT26" s="107"/>
      <c r="AU26" s="111">
        <f ca="1">INDIRECT(ADDRESS(Данные!$A18,4,1,1,"Данные"),1)</f>
        <v>45644.229166666664</v>
      </c>
      <c r="AV26" s="205">
        <f t="shared" ca="1" si="14"/>
        <v>1360.0000000074033</v>
      </c>
      <c r="AW26" s="206">
        <f t="shared" ca="1" si="15"/>
        <v>229.99999999824183</v>
      </c>
    </row>
    <row r="27" s="1" customFormat="1">
      <c r="A27" s="94">
        <f ca="1">INDIRECT(ADDRESS(Данные!$A19,4,1,1,"Данные"),1)</f>
        <v>45644.25</v>
      </c>
      <c r="B27" s="95">
        <f ca="1">ROUND(INDIRECT(ADDRESS(Данные!$A19,B$1,1,1,"Данные"),1),2)</f>
        <v>37106.919999999998</v>
      </c>
      <c r="C27" s="100">
        <f ca="1">ROUND(INDIRECT(ADDRESS(Данные!$A19,C$1,1,1,"Данные"),1),2)</f>
        <v>9572.1000000000004</v>
      </c>
      <c r="D27" s="104">
        <f ca="1">(B27-B25)*D$10</f>
        <v>1039.9999999935972</v>
      </c>
      <c r="E27" s="106">
        <f ca="1">(C27-C25)*D$10</f>
        <v>119.99999999898137</v>
      </c>
      <c r="F27" s="99">
        <f ca="1">ROUND(INDIRECT(ADDRESS(Данные!$A19,F$1,1,1,"Данные"),1),2)</f>
        <v>4137.3800000000001</v>
      </c>
      <c r="G27" s="100">
        <f ca="1">ROUND(INDIRECT(ADDRESS(Данные!$A19,G$1,1,1,"Данные"),1),2)</f>
        <v>2675.98</v>
      </c>
      <c r="H27" s="104">
        <f ca="1">(F27-F25)*H$10</f>
        <v>420.00000000098225</v>
      </c>
      <c r="I27" s="107">
        <f ca="1">(G27-G25)*H$10</f>
        <v>179.99999999983629</v>
      </c>
      <c r="J27" s="95">
        <f ca="1">ROUND(INDIRECT(ADDRESS(Данные!$A19,J$1,1,1,"Данные"),1),2)</f>
        <v>1234.03</v>
      </c>
      <c r="K27" s="100">
        <f ca="1">ROUND(INDIRECT(ADDRESS(Данные!$A19,K$1,1,1,"Данные"),1),2)</f>
        <v>117.01000000000001</v>
      </c>
      <c r="L27" s="104">
        <f ca="1">(J27-J25)*L$10</f>
        <v>119.99999999989086</v>
      </c>
      <c r="M27" s="106">
        <f ca="1">(K27-K25)*L$10</f>
        <v>15.000000000007674</v>
      </c>
      <c r="N27" s="109">
        <f ca="1">ROUND(INDIRECT(ADDRESS(Данные!$A19,N$1,1,1,"Данные"),1),2)</f>
        <v>3176.1900000000001</v>
      </c>
      <c r="O27" s="100">
        <f ca="1">ROUND(INDIRECT(ADDRESS(Данные!$A19,O$1,1,1,"Данные"),1),2)</f>
        <v>1064.05</v>
      </c>
      <c r="P27" s="104">
        <f ca="1">(N27-N25)*P$10</f>
        <v>560.00000000040018</v>
      </c>
      <c r="Q27" s="107">
        <f ca="1">(O27-O25)*P$10</f>
        <v>79.99999999992724</v>
      </c>
      <c r="R27" s="95">
        <f ca="1">ROUND(INDIRECT(ADDRESS(Данные!$A19,R$1,1,1,"Данные"),1),2)</f>
        <v>7757</v>
      </c>
      <c r="S27" s="100">
        <f ca="1">ROUND(INDIRECT(ADDRESS(Данные!$A19,S$1,1,1,"Данные"),1),2)</f>
        <v>2540.2800000000002</v>
      </c>
      <c r="T27" s="104">
        <f ca="1">(R27-R25)*T$10</f>
        <v>420.00000000007276</v>
      </c>
      <c r="U27" s="107">
        <f ca="1">(S27-S25)*T$10</f>
        <v>0</v>
      </c>
      <c r="V27" s="95">
        <f ca="1">ROUND(INDIRECT(ADDRESS(Данные!$A19,V$1,1,1,"Данные"),1),2)</f>
        <v>21062.389999999999</v>
      </c>
      <c r="W27" s="96">
        <f ca="1">ROUND(INDIRECT(ADDRESS(Данные!$A19,W$1,1,1,"Данные"),1),2)</f>
        <v>4576.4400000000005</v>
      </c>
      <c r="X27" s="104">
        <f ca="1">(V27-V25)*X$10</f>
        <v>0</v>
      </c>
      <c r="Y27" s="106">
        <f ca="1">(W27-W25)*X$10</f>
        <v>0</v>
      </c>
      <c r="Z27" s="227">
        <f ca="1">INDIRECT(ADDRESS(Данные!$A19,4,1,1,"Данные"),1)</f>
        <v>45644.25</v>
      </c>
      <c r="AA27" s="109">
        <f ca="1">ROUND(INDIRECT(ADDRESS(Данные!$A19,AA$1,1,1,"Данные"),1),2)</f>
        <v>1234.03</v>
      </c>
      <c r="AB27" s="100">
        <f ca="1">ROUND(INDIRECT(ADDRESS(Данные!$A19,AB$1,1,1,"Данные"),1),2)</f>
        <v>117.01000000000001</v>
      </c>
      <c r="AC27" s="104">
        <f ca="1">(AA27-AA25)*AC$10</f>
        <v>119.99999999989086</v>
      </c>
      <c r="AD27" s="107">
        <f ca="1">(AB27-AB25)*AC$10</f>
        <v>15.000000000007674</v>
      </c>
      <c r="AE27" s="95">
        <f ca="1">ROUND(INDIRECT(ADDRESS(Данные!$A19,AE$1,1,1,"Данные"),1),2)</f>
        <v>4875.4099999999999</v>
      </c>
      <c r="AF27" s="100">
        <f ca="1">ROUND(INDIRECT(ADDRESS(Данные!$A19,AF$1,1,1,"Данные"),1),2)</f>
        <v>4660.4700000000003</v>
      </c>
      <c r="AG27" s="104">
        <f ca="1">(AE27-AE25)*AG$10</f>
        <v>0</v>
      </c>
      <c r="AH27" s="106">
        <f ca="1">(AF27-AF25)*AG$10</f>
        <v>0</v>
      </c>
      <c r="AI27" s="95">
        <f ca="1">ROUND(INDIRECT(ADDRESS(Данные!$A19,AI$1,1,1,"Данные"),1),2)</f>
        <v>2305.9000000000001</v>
      </c>
      <c r="AJ27" s="100">
        <f ca="1">ROUND(INDIRECT(ADDRESS(Данные!$A19,AJ$1,1,1,"Данные"),1),2)</f>
        <v>1809</v>
      </c>
      <c r="AK27" s="104">
        <f ca="1">(AI27-AI25)*AK$10</f>
        <v>59.99999999994543</v>
      </c>
      <c r="AL27" s="106">
        <f ca="1">(AJ27-AJ25)*AK$10</f>
        <v>49.999999999954525</v>
      </c>
      <c r="AM27" s="95"/>
      <c r="AN27" s="100"/>
      <c r="AO27" s="104"/>
      <c r="AP27" s="106"/>
      <c r="AQ27" s="203"/>
      <c r="AR27" s="100"/>
      <c r="AS27" s="104">
        <f>(AQ27-AQ25)*AS$10</f>
        <v>0</v>
      </c>
      <c r="AT27" s="107">
        <f>(AR27-AR25)*AT$7</f>
        <v>0</v>
      </c>
      <c r="AU27" s="111">
        <f ca="1">INDIRECT(ADDRESS(Данные!$A19,4,1,1,"Данные"),1)</f>
        <v>45644.25</v>
      </c>
      <c r="AV27" s="205">
        <f t="shared" ca="1" si="14"/>
        <v>2739.9999999947795</v>
      </c>
      <c r="AW27" s="206">
        <f t="shared" ca="1" si="15"/>
        <v>459.99999999871477</v>
      </c>
    </row>
    <row r="28" s="1" customFormat="1">
      <c r="A28" s="94">
        <f ca="1">INDIRECT(ADDRESS(Данные!$A20,4,1,1,"Данные"),1)</f>
        <v>45644.270833333336</v>
      </c>
      <c r="B28" s="95">
        <f ca="1">ROUND(INDIRECT(ADDRESS(Данные!$A20,B$1,1,1,"Данные"),1),2)</f>
        <v>37107.18</v>
      </c>
      <c r="C28" s="100">
        <f ca="1">ROUND(INDIRECT(ADDRESS(Данные!$A20,C$1,1,1,"Данные"),1),2)</f>
        <v>9572.130000000001</v>
      </c>
      <c r="D28" s="104">
        <f ca="1">(B28-B27)*D$10</f>
        <v>520.00000000407454</v>
      </c>
      <c r="E28" s="106">
        <f ca="1">(C28-C27)*D$10</f>
        <v>60.000000001309672</v>
      </c>
      <c r="F28" s="99">
        <f ca="1">ROUND(INDIRECT(ADDRESS(Данные!$A20,F$1,1,1,"Данные"),1),2)</f>
        <v>4137.4499999999998</v>
      </c>
      <c r="G28" s="100">
        <f ca="1">ROUND(INDIRECT(ADDRESS(Данные!$A20,G$1,1,1,"Данные"),1),2)</f>
        <v>2676.0100000000002</v>
      </c>
      <c r="H28" s="104">
        <f ca="1">(F28-F27)*H$10</f>
        <v>209.99999999912689</v>
      </c>
      <c r="I28" s="107">
        <f ca="1">(G28-G27)*H$10</f>
        <v>90.000000000600267</v>
      </c>
      <c r="J28" s="95">
        <f ca="1">ROUND(INDIRECT(ADDRESS(Данные!$A20,J$1,1,1,"Данные"),1),2)</f>
        <v>1234.0699999999999</v>
      </c>
      <c r="K28" s="100">
        <f ca="1">ROUND(INDIRECT(ADDRESS(Данные!$A20,K$1,1,1,"Данные"),1),2)</f>
        <v>117.01000000000001</v>
      </c>
      <c r="L28" s="104">
        <f ca="1">(J28-J27)*L$10</f>
        <v>59.99999999994543</v>
      </c>
      <c r="M28" s="106">
        <f ca="1">(K28-K27)*L$10</f>
        <v>0</v>
      </c>
      <c r="N28" s="109">
        <f ca="1">ROUND(INDIRECT(ADDRESS(Данные!$A20,N$1,1,1,"Данные"),1),2)</f>
        <v>3176.3299999999999</v>
      </c>
      <c r="O28" s="100">
        <f ca="1">ROUND(INDIRECT(ADDRESS(Данные!$A20,O$1,1,1,"Данные"),1),2)</f>
        <v>1064.0699999999999</v>
      </c>
      <c r="P28" s="104">
        <f ca="1">(N28-N27)*P$10</f>
        <v>279.99999999974534</v>
      </c>
      <c r="Q28" s="107">
        <f ca="1">(O28-O27)*P$10</f>
        <v>39.99999999996362</v>
      </c>
      <c r="R28" s="95">
        <f ca="1">ROUND(INDIRECT(ADDRESS(Данные!$A20,R$1,1,1,"Данные"),1),2)</f>
        <v>7757.1100000000006</v>
      </c>
      <c r="S28" s="100">
        <f ca="1">ROUND(INDIRECT(ADDRESS(Данные!$A20,S$1,1,1,"Данные"),1),2)</f>
        <v>2540.29</v>
      </c>
      <c r="T28" s="104">
        <f ca="1">(R28-R27)*T$10</f>
        <v>220.00000000116415</v>
      </c>
      <c r="U28" s="107">
        <f ca="1">(S28-S27)*T$10</f>
        <v>19.999999999527063</v>
      </c>
      <c r="V28" s="95">
        <f ca="1">ROUND(INDIRECT(ADDRESS(Данные!$A20,V$1,1,1,"Данные"),1),2)</f>
        <v>21062.389999999999</v>
      </c>
      <c r="W28" s="96">
        <f ca="1">ROUND(INDIRECT(ADDRESS(Данные!$A20,W$1,1,1,"Данные"),1),2)</f>
        <v>4576.4400000000005</v>
      </c>
      <c r="X28" s="104">
        <f ca="1">(V28-V27)*X$10</f>
        <v>0</v>
      </c>
      <c r="Y28" s="106">
        <f ca="1">(W28-W27)*X$10</f>
        <v>0</v>
      </c>
      <c r="Z28" s="227">
        <f ca="1">INDIRECT(ADDRESS(Данные!$A20,4,1,1,"Данные"),1)</f>
        <v>45644.270833333336</v>
      </c>
      <c r="AA28" s="109">
        <f ca="1">ROUND(INDIRECT(ADDRESS(Данные!$A20,AA$1,1,1,"Данные"),1),2)</f>
        <v>1234.0699999999999</v>
      </c>
      <c r="AB28" s="100">
        <f ca="1">ROUND(INDIRECT(ADDRESS(Данные!$A20,AB$1,1,1,"Данные"),1),2)</f>
        <v>117.01000000000001</v>
      </c>
      <c r="AC28" s="104">
        <f ca="1">(AA28-AA27)*AC$10</f>
        <v>59.99999999994543</v>
      </c>
      <c r="AD28" s="107">
        <f ca="1">(AB28-AB27)*AC$10</f>
        <v>0</v>
      </c>
      <c r="AE28" s="95">
        <f ca="1">ROUND(INDIRECT(ADDRESS(Данные!$A20,AE$1,1,1,"Данные"),1),2)</f>
        <v>4875.4099999999999</v>
      </c>
      <c r="AF28" s="100">
        <f ca="1">ROUND(INDIRECT(ADDRESS(Данные!$A20,AF$1,1,1,"Данные"),1),2)</f>
        <v>4660.4700000000003</v>
      </c>
      <c r="AG28" s="104">
        <f ca="1">(AE28-AE27)*AG$10</f>
        <v>0</v>
      </c>
      <c r="AH28" s="106">
        <f ca="1">(AF28-AF27)*AG$10</f>
        <v>0</v>
      </c>
      <c r="AI28" s="95">
        <f ca="1">ROUND(INDIRECT(ADDRESS(Данные!$A20,AI$1,1,1,"Данные"),1),2)</f>
        <v>2305.96</v>
      </c>
      <c r="AJ28" s="100">
        <f ca="1">ROUND(INDIRECT(ADDRESS(Данные!$A20,AJ$1,1,1,"Данные"),1),2)</f>
        <v>1809.03</v>
      </c>
      <c r="AK28" s="104">
        <f ca="1">(AI28-AI27)*AK$10</f>
        <v>59.99999999994543</v>
      </c>
      <c r="AL28" s="106">
        <f ca="1">(AJ28-AJ27)*AK$10</f>
        <v>29.999999999972715</v>
      </c>
      <c r="AM28" s="95"/>
      <c r="AN28" s="100"/>
      <c r="AO28" s="104"/>
      <c r="AP28" s="106"/>
      <c r="AQ28" s="203"/>
      <c r="AR28" s="100"/>
      <c r="AS28" s="104"/>
      <c r="AT28" s="107"/>
      <c r="AU28" s="111">
        <f ca="1">INDIRECT(ADDRESS(Данные!$A20,4,1,1,"Данные"),1)</f>
        <v>45644.270833333336</v>
      </c>
      <c r="AV28" s="205">
        <f t="shared" ca="1" si="14"/>
        <v>1410.0000000039472</v>
      </c>
      <c r="AW28" s="206">
        <f t="shared" ca="1" si="15"/>
        <v>240.00000000137334</v>
      </c>
    </row>
    <row r="29" s="1" customFormat="1">
      <c r="A29" s="94">
        <f ca="1">INDIRECT(ADDRESS(Данные!$A21,4,1,1,"Данные"),1)</f>
        <v>45644.291666666664</v>
      </c>
      <c r="B29" s="95">
        <f ca="1">ROUND(INDIRECT(ADDRESS(Данные!$A21,B$1,1,1,"Данные"),1),2)</f>
        <v>37107.459999999999</v>
      </c>
      <c r="C29" s="100">
        <f ca="1">ROUND(INDIRECT(ADDRESS(Данные!$A21,C$1,1,1,"Данные"),1),2)</f>
        <v>9572.1599999999999</v>
      </c>
      <c r="D29" s="104">
        <f ca="1">(B29-B27)*D$10</f>
        <v>1080.0000000017462</v>
      </c>
      <c r="E29" s="106">
        <f ca="1">(C29-C27)*D$10</f>
        <v>119.99999999898137</v>
      </c>
      <c r="F29" s="99">
        <f ca="1">ROUND(INDIRECT(ADDRESS(Данные!$A21,F$1,1,1,"Данные"),1),2)</f>
        <v>4137.5200000000004</v>
      </c>
      <c r="G29" s="100">
        <f ca="1">ROUND(INDIRECT(ADDRESS(Данные!$A21,G$1,1,1,"Данные"),1),2)</f>
        <v>2676.04</v>
      </c>
      <c r="H29" s="104">
        <f ca="1">(F29-F27)*H$10</f>
        <v>420.00000000098225</v>
      </c>
      <c r="I29" s="107">
        <f ca="1">(G29-G27)*H$10</f>
        <v>179.99999999983629</v>
      </c>
      <c r="J29" s="95">
        <f ca="1">ROUND(INDIRECT(ADDRESS(Данные!$A21,J$1,1,1,"Данные"),1),2)</f>
        <v>1234.1100000000001</v>
      </c>
      <c r="K29" s="100">
        <f ca="1">ROUND(INDIRECT(ADDRESS(Данные!$A21,K$1,1,1,"Данные"),1),2)</f>
        <v>117.01000000000001</v>
      </c>
      <c r="L29" s="104">
        <f ca="1">(J29-J27)*L$10</f>
        <v>120.00000000023192</v>
      </c>
      <c r="M29" s="106">
        <f ca="1">(K29-K27)*L$10</f>
        <v>0</v>
      </c>
      <c r="N29" s="109">
        <f ca="1">ROUND(INDIRECT(ADDRESS(Данные!$A21,N$1,1,1,"Данные"),1),2)</f>
        <v>3176.4900000000002</v>
      </c>
      <c r="O29" s="100">
        <f ca="1">ROUND(INDIRECT(ADDRESS(Данные!$A21,O$1,1,1,"Данные"),1),2)</f>
        <v>1064.0999999999999</v>
      </c>
      <c r="P29" s="104">
        <f ca="1">(N29-N27)*P$10</f>
        <v>600.0000000003638</v>
      </c>
      <c r="Q29" s="107">
        <f ca="1">(O29-O27)*P$10</f>
        <v>99.999999999909051</v>
      </c>
      <c r="R29" s="95">
        <f ca="1">ROUND(INDIRECT(ADDRESS(Данные!$A21,R$1,1,1,"Данные"),1),2)</f>
        <v>7757.21</v>
      </c>
      <c r="S29" s="100">
        <f ca="1">ROUND(INDIRECT(ADDRESS(Данные!$A21,S$1,1,1,"Данные"),1),2)</f>
        <v>2540.29</v>
      </c>
      <c r="T29" s="104">
        <f ca="1">(R29-R27)*T$10</f>
        <v>420.00000000007276</v>
      </c>
      <c r="U29" s="107">
        <f ca="1">(S29-S27)*T$10</f>
        <v>19.999999999527063</v>
      </c>
      <c r="V29" s="95">
        <f ca="1">ROUND(INDIRECT(ADDRESS(Данные!$A21,V$1,1,1,"Данные"),1),2)</f>
        <v>21062.389999999999</v>
      </c>
      <c r="W29" s="96">
        <f ca="1">ROUND(INDIRECT(ADDRESS(Данные!$A21,W$1,1,1,"Данные"),1),2)</f>
        <v>4576.4400000000005</v>
      </c>
      <c r="X29" s="104">
        <f ca="1">(V29-V27)*X$10</f>
        <v>0</v>
      </c>
      <c r="Y29" s="106">
        <f ca="1">(W29-W27)*X$10</f>
        <v>0</v>
      </c>
      <c r="Z29" s="227">
        <f ca="1">INDIRECT(ADDRESS(Данные!$A21,4,1,1,"Данные"),1)</f>
        <v>45644.291666666664</v>
      </c>
      <c r="AA29" s="109">
        <f ca="1">ROUND(INDIRECT(ADDRESS(Данные!$A21,AA$1,1,1,"Данные"),1),2)</f>
        <v>1234.1100000000001</v>
      </c>
      <c r="AB29" s="100">
        <f ca="1">ROUND(INDIRECT(ADDRESS(Данные!$A21,AB$1,1,1,"Данные"),1),2)</f>
        <v>117.01000000000001</v>
      </c>
      <c r="AC29" s="104">
        <f ca="1">(AA29-AA27)*AC$10</f>
        <v>120.00000000023192</v>
      </c>
      <c r="AD29" s="107">
        <f ca="1">(AB29-AB27)*AC$10</f>
        <v>0</v>
      </c>
      <c r="AE29" s="95">
        <f ca="1">ROUND(INDIRECT(ADDRESS(Данные!$A21,AE$1,1,1,"Данные"),1),2)</f>
        <v>4875.4099999999999</v>
      </c>
      <c r="AF29" s="100">
        <f ca="1">ROUND(INDIRECT(ADDRESS(Данные!$A21,AF$1,1,1,"Данные"),1),2)</f>
        <v>4660.4700000000003</v>
      </c>
      <c r="AG29" s="104">
        <f ca="1">(AE29-AE27)*AG$10</f>
        <v>0</v>
      </c>
      <c r="AH29" s="106">
        <f ca="1">(AF29-AF27)*AG$10</f>
        <v>0</v>
      </c>
      <c r="AI29" s="95">
        <f ca="1">ROUND(INDIRECT(ADDRESS(Данные!$A21,AI$1,1,1,"Данные"),1),2)</f>
        <v>2305.9700000000003</v>
      </c>
      <c r="AJ29" s="100">
        <f ca="1">ROUND(INDIRECT(ADDRESS(Данные!$A21,AJ$1,1,1,"Данные"),1),2)</f>
        <v>1809.04</v>
      </c>
      <c r="AK29" s="104">
        <f ca="1">(AI29-AI27)*AK$10</f>
        <v>70.000000000163709</v>
      </c>
      <c r="AL29" s="106">
        <f ca="1">(AJ29-AJ27)*AK$10</f>
        <v>39.99999999996362</v>
      </c>
      <c r="AM29" s="95"/>
      <c r="AN29" s="100"/>
      <c r="AO29" s="104"/>
      <c r="AP29" s="106"/>
      <c r="AQ29" s="203"/>
      <c r="AR29" s="100"/>
      <c r="AS29" s="104">
        <f>(AQ29-AQ27)*AS$10</f>
        <v>0</v>
      </c>
      <c r="AT29" s="107">
        <f>(AR29-AR27)*AT$7</f>
        <v>0</v>
      </c>
      <c r="AU29" s="111">
        <f ca="1">INDIRECT(ADDRESS(Данные!$A21,4,1,1,"Данные"),1)</f>
        <v>45644.291666666664</v>
      </c>
      <c r="AV29" s="205">
        <f t="shared" ca="1" si="14"/>
        <v>2830.0000000037926</v>
      </c>
      <c r="AW29" s="206">
        <f t="shared" ca="1" si="15"/>
        <v>459.99999999821739</v>
      </c>
    </row>
    <row r="30" s="1" customFormat="1">
      <c r="A30" s="94">
        <f ca="1">INDIRECT(ADDRESS(Данные!$A22,4,1,1,"Данные"),1)</f>
        <v>45644.3125</v>
      </c>
      <c r="B30" s="95">
        <f ca="1">ROUND(INDIRECT(ADDRESS(Данные!$A22,B$1,1,1,"Данные"),1),2)</f>
        <v>37107.760000000002</v>
      </c>
      <c r="C30" s="100">
        <f ca="1">ROUND(INDIRECT(ADDRESS(Данные!$A22,C$1,1,1,"Данные"),1),2)</f>
        <v>9572.1800000000003</v>
      </c>
      <c r="D30" s="104">
        <f ca="1">(B30-B29)*D$10</f>
        <v>600.00000000582077</v>
      </c>
      <c r="E30" s="106">
        <f ca="1">(C30-C29)*D$10</f>
        <v>40.000000000873115</v>
      </c>
      <c r="F30" s="99">
        <f ca="1">ROUND(INDIRECT(ADDRESS(Данные!$A22,F$1,1,1,"Данные"),1),2)</f>
        <v>4137.5900000000001</v>
      </c>
      <c r="G30" s="100">
        <f ca="1">ROUND(INDIRECT(ADDRESS(Данные!$A22,G$1,1,1,"Данные"),1),2)</f>
        <v>2676.0700000000002</v>
      </c>
      <c r="H30" s="104">
        <f ca="1">(F30-F29)*H$10</f>
        <v>209.99999999912689</v>
      </c>
      <c r="I30" s="107">
        <f ca="1">(G30-G29)*H$10</f>
        <v>90.000000000600267</v>
      </c>
      <c r="J30" s="95">
        <f ca="1">ROUND(INDIRECT(ADDRESS(Данные!$A22,J$1,1,1,"Данные"),1),2)</f>
        <v>1234.1500000000001</v>
      </c>
      <c r="K30" s="100">
        <f ca="1">ROUND(INDIRECT(ADDRESS(Данные!$A22,K$1,1,1,"Данные"),1),2)</f>
        <v>117.01000000000001</v>
      </c>
      <c r="L30" s="104">
        <f ca="1">(J30-J29)*L$10</f>
        <v>59.99999999994543</v>
      </c>
      <c r="M30" s="106">
        <f ca="1">(K30-K29)*L$10</f>
        <v>0</v>
      </c>
      <c r="N30" s="109">
        <f ca="1">ROUND(INDIRECT(ADDRESS(Данные!$A22,N$1,1,1,"Данные"),1),2)</f>
        <v>3176.6399999999999</v>
      </c>
      <c r="O30" s="100">
        <f ca="1">ROUND(INDIRECT(ADDRESS(Данные!$A22,O$1,1,1,"Данные"),1),2)</f>
        <v>1064.1200000000001</v>
      </c>
      <c r="P30" s="104">
        <f ca="1">(N30-N29)*P$10</f>
        <v>299.9999999992724</v>
      </c>
      <c r="Q30" s="107">
        <f ca="1">(O30-O29)*P$10</f>
        <v>40.000000000418368</v>
      </c>
      <c r="R30" s="95">
        <f ca="1">ROUND(INDIRECT(ADDRESS(Данные!$A22,R$1,1,1,"Данные"),1),2)</f>
        <v>7757.3199999999997</v>
      </c>
      <c r="S30" s="100">
        <f ca="1">ROUND(INDIRECT(ADDRESS(Данные!$A22,S$1,1,1,"Данные"),1),2)</f>
        <v>2540.29</v>
      </c>
      <c r="T30" s="104">
        <f ca="1">(R30-R29)*T$10</f>
        <v>219.99999999934516</v>
      </c>
      <c r="U30" s="107">
        <f ca="1">(S30-S29)*T$10</f>
        <v>0</v>
      </c>
      <c r="V30" s="95">
        <f ca="1">ROUND(INDIRECT(ADDRESS(Данные!$A22,V$1,1,1,"Данные"),1),2)</f>
        <v>21062.389999999999</v>
      </c>
      <c r="W30" s="96">
        <f ca="1">ROUND(INDIRECT(ADDRESS(Данные!$A22,W$1,1,1,"Данные"),1),2)</f>
        <v>4576.4400000000005</v>
      </c>
      <c r="X30" s="104">
        <f ca="1">(V30-V29)*X$10</f>
        <v>0</v>
      </c>
      <c r="Y30" s="106">
        <f ca="1">(W30-W29)*X$10</f>
        <v>0</v>
      </c>
      <c r="Z30" s="227">
        <f ca="1">INDIRECT(ADDRESS(Данные!$A22,4,1,1,"Данные"),1)</f>
        <v>45644.3125</v>
      </c>
      <c r="AA30" s="109">
        <f ca="1">ROUND(INDIRECT(ADDRESS(Данные!$A22,AA$1,1,1,"Данные"),1),2)</f>
        <v>1234.1500000000001</v>
      </c>
      <c r="AB30" s="100">
        <f ca="1">ROUND(INDIRECT(ADDRESS(Данные!$A22,AB$1,1,1,"Данные"),1),2)</f>
        <v>117.01000000000001</v>
      </c>
      <c r="AC30" s="104">
        <f ca="1">(AA30-AA29)*AC$10</f>
        <v>59.99999999994543</v>
      </c>
      <c r="AD30" s="107">
        <f ca="1">(AB30-AB29)*AC$10</f>
        <v>0</v>
      </c>
      <c r="AE30" s="95">
        <f ca="1">ROUND(INDIRECT(ADDRESS(Данные!$A22,AE$1,1,1,"Данные"),1),2)</f>
        <v>4875.4099999999999</v>
      </c>
      <c r="AF30" s="100">
        <f ca="1">ROUND(INDIRECT(ADDRESS(Данные!$A22,AF$1,1,1,"Данные"),1),2)</f>
        <v>4660.4700000000003</v>
      </c>
      <c r="AG30" s="104">
        <f ca="1">(AE30-AE29)*AG$10</f>
        <v>0</v>
      </c>
      <c r="AH30" s="106">
        <f ca="1">(AF30-AF29)*AG$10</f>
        <v>0</v>
      </c>
      <c r="AI30" s="95">
        <f ca="1">ROUND(INDIRECT(ADDRESS(Данные!$A22,AI$1,1,1,"Данные"),1),2)</f>
        <v>2305.98</v>
      </c>
      <c r="AJ30" s="100">
        <f ca="1">ROUND(INDIRECT(ADDRESS(Данные!$A22,AJ$1,1,1,"Данные"),1),2)</f>
        <v>1809.05</v>
      </c>
      <c r="AK30" s="104">
        <f ca="1">(AI30-AI29)*AK$10</f>
        <v>9.9999999997635314</v>
      </c>
      <c r="AL30" s="106">
        <f ca="1">(AJ30-AJ29)*AK$10</f>
        <v>9.9999999999909051</v>
      </c>
      <c r="AM30" s="95"/>
      <c r="AN30" s="100"/>
      <c r="AO30" s="104"/>
      <c r="AP30" s="106"/>
      <c r="AQ30" s="203"/>
      <c r="AR30" s="100"/>
      <c r="AS30" s="104"/>
      <c r="AT30" s="107"/>
      <c r="AU30" s="111">
        <f ca="1">INDIRECT(ADDRESS(Данные!$A22,4,1,1,"Данные"),1)</f>
        <v>45644.3125</v>
      </c>
      <c r="AV30" s="205">
        <f t="shared" ca="1" si="14"/>
        <v>1460.0000000032196</v>
      </c>
      <c r="AW30" s="206">
        <f t="shared" ca="1" si="15"/>
        <v>180.00000000188265</v>
      </c>
    </row>
    <row r="31" s="1" customFormat="1">
      <c r="A31" s="94">
        <f ca="1">INDIRECT(ADDRESS(Данные!$A23,4,1,1,"Данные"),1)</f>
        <v>45644.333333333336</v>
      </c>
      <c r="B31" s="95">
        <f ca="1">ROUND(INDIRECT(ADDRESS(Данные!$A23,B$1,1,1,"Данные"),1),2)</f>
        <v>37108.059999999998</v>
      </c>
      <c r="C31" s="100">
        <f ca="1">ROUND(INDIRECT(ADDRESS(Данные!$A23,C$1,1,1,"Данные"),1),2)</f>
        <v>9572.2100000000009</v>
      </c>
      <c r="D31" s="104">
        <f ca="1">(B31-B29)*D$10</f>
        <v>1199.9999999970896</v>
      </c>
      <c r="E31" s="106">
        <f ca="1">(C31-C29)*D$10</f>
        <v>100.00000000218279</v>
      </c>
      <c r="F31" s="99">
        <f ca="1">ROUND(INDIRECT(ADDRESS(Данные!$A23,F$1,1,1,"Данные"),1),2)</f>
        <v>4137.6599999999999</v>
      </c>
      <c r="G31" s="100">
        <f ca="1">ROUND(INDIRECT(ADDRESS(Данные!$A23,G$1,1,1,"Данные"),1),2)</f>
        <v>2676.0999999999999</v>
      </c>
      <c r="H31" s="104">
        <f ca="1">(F31-F29)*H$10</f>
        <v>419.99999999825377</v>
      </c>
      <c r="I31" s="107">
        <f ca="1">(G31-G29)*H$10</f>
        <v>179.99999999983629</v>
      </c>
      <c r="J31" s="95">
        <f ca="1">ROUND(INDIRECT(ADDRESS(Данные!$A23,J$1,1,1,"Данные"),1),2)</f>
        <v>1234.1900000000001</v>
      </c>
      <c r="K31" s="100">
        <f ca="1">ROUND(INDIRECT(ADDRESS(Данные!$A23,K$1,1,1,"Данные"),1),2)</f>
        <v>117.02</v>
      </c>
      <c r="L31" s="104">
        <f ca="1">(J31-J29)*L$10</f>
        <v>119.99999999989086</v>
      </c>
      <c r="M31" s="106">
        <f ca="1">(K31-K29)*L$10</f>
        <v>14.999999999986358</v>
      </c>
      <c r="N31" s="109">
        <f ca="1">ROUND(INDIRECT(ADDRESS(Данные!$A23,N$1,1,1,"Данные"),1),2)</f>
        <v>3176.8099999999999</v>
      </c>
      <c r="O31" s="100">
        <f ca="1">ROUND(INDIRECT(ADDRESS(Данные!$A23,O$1,1,1,"Данные"),1),2)</f>
        <v>1064.1400000000001</v>
      </c>
      <c r="P31" s="104">
        <f ca="1">(N31-N29)*P$10</f>
        <v>639.99999999941792</v>
      </c>
      <c r="Q31" s="107">
        <f ca="1">(O31-O29)*P$10</f>
        <v>80.000000000381988</v>
      </c>
      <c r="R31" s="95">
        <f ca="1">ROUND(INDIRECT(ADDRESS(Данные!$A23,R$1,1,1,"Данные"),1),2)</f>
        <v>7757.4200000000001</v>
      </c>
      <c r="S31" s="100">
        <f ca="1">ROUND(INDIRECT(ADDRESS(Данные!$A23,S$1,1,1,"Данные"),1),2)</f>
        <v>2540.29</v>
      </c>
      <c r="T31" s="104">
        <f ca="1">(R31-R29)*T$10</f>
        <v>420.00000000007276</v>
      </c>
      <c r="U31" s="107">
        <f ca="1">(S31-S29)*T$10</f>
        <v>0</v>
      </c>
      <c r="V31" s="95">
        <f ca="1">ROUND(INDIRECT(ADDRESS(Данные!$A23,V$1,1,1,"Данные"),1),2)</f>
        <v>21062.389999999999</v>
      </c>
      <c r="W31" s="96">
        <f ca="1">ROUND(INDIRECT(ADDRESS(Данные!$A23,W$1,1,1,"Данные"),1),2)</f>
        <v>4576.4400000000005</v>
      </c>
      <c r="X31" s="104">
        <f ca="1">(V31-V29)*X$10</f>
        <v>0</v>
      </c>
      <c r="Y31" s="106">
        <f ca="1">(W31-W29)*X$10</f>
        <v>0</v>
      </c>
      <c r="Z31" s="227">
        <f ca="1">INDIRECT(ADDRESS(Данные!$A23,4,1,1,"Данные"),1)</f>
        <v>45644.333333333336</v>
      </c>
      <c r="AA31" s="109">
        <f ca="1">ROUND(INDIRECT(ADDRESS(Данные!$A23,AA$1,1,1,"Данные"),1),2)</f>
        <v>1234.1900000000001</v>
      </c>
      <c r="AB31" s="100">
        <f ca="1">ROUND(INDIRECT(ADDRESS(Данные!$A23,AB$1,1,1,"Данные"),1),2)</f>
        <v>117.02</v>
      </c>
      <c r="AC31" s="104">
        <f ca="1">(AA31-AA29)*AC$10</f>
        <v>119.99999999989086</v>
      </c>
      <c r="AD31" s="107">
        <f ca="1">(AB31-AB29)*AC$10</f>
        <v>14.999999999986358</v>
      </c>
      <c r="AE31" s="95">
        <f ca="1">ROUND(INDIRECT(ADDRESS(Данные!$A23,AE$1,1,1,"Данные"),1),2)</f>
        <v>4875.4099999999999</v>
      </c>
      <c r="AF31" s="100">
        <f ca="1">ROUND(INDIRECT(ADDRESS(Данные!$A23,AF$1,1,1,"Данные"),1),2)</f>
        <v>4660.4700000000003</v>
      </c>
      <c r="AG31" s="104">
        <f ca="1">(AE31-AE29)*AG$10</f>
        <v>0</v>
      </c>
      <c r="AH31" s="106">
        <f ca="1">(AF31-AF29)*AG$10</f>
        <v>0</v>
      </c>
      <c r="AI31" s="95">
        <f ca="1">ROUND(INDIRECT(ADDRESS(Данные!$A23,AI$1,1,1,"Данные"),1),2)</f>
        <v>2305.9900000000002</v>
      </c>
      <c r="AJ31" s="100">
        <f ca="1">ROUND(INDIRECT(ADDRESS(Данные!$A23,AJ$1,1,1,"Данные"),1),2)</f>
        <v>1809.05</v>
      </c>
      <c r="AK31" s="104">
        <f ca="1">(AI31-AI29)*AK$10</f>
        <v>19.99999999998181</v>
      </c>
      <c r="AL31" s="106">
        <f ca="1">(AJ31-AJ29)*AK$10</f>
        <v>9.9999999999909051</v>
      </c>
      <c r="AM31" s="95"/>
      <c r="AN31" s="100"/>
      <c r="AO31" s="104"/>
      <c r="AP31" s="106"/>
      <c r="AQ31" s="203"/>
      <c r="AR31" s="100"/>
      <c r="AS31" s="104">
        <f>(AQ31-AQ29)*AS$10</f>
        <v>0</v>
      </c>
      <c r="AT31" s="107">
        <f>(AR31-AR29)*AT$7</f>
        <v>0</v>
      </c>
      <c r="AU31" s="111">
        <f ca="1">INDIRECT(ADDRESS(Данные!$A23,4,1,1,"Данные"),1)</f>
        <v>45644.333333333336</v>
      </c>
      <c r="AV31" s="205">
        <f t="shared" ca="1" si="14"/>
        <v>2939.9999999945976</v>
      </c>
      <c r="AW31" s="206">
        <f t="shared" ca="1" si="15"/>
        <v>400.00000000236469</v>
      </c>
    </row>
    <row r="32" s="1" customFormat="1">
      <c r="A32" s="94">
        <f ca="1">INDIRECT(ADDRESS(Данные!$A24,4,1,1,"Данные"),1)</f>
        <v>45644.354166666664</v>
      </c>
      <c r="B32" s="95">
        <f ca="1">ROUND(INDIRECT(ADDRESS(Данные!$A24,B$1,1,1,"Данные"),1),2)</f>
        <v>37108.349999999999</v>
      </c>
      <c r="C32" s="100">
        <f ca="1">ROUND(INDIRECT(ADDRESS(Данные!$A24,C$1,1,1,"Данные"),1),2)</f>
        <v>9572.2399999999998</v>
      </c>
      <c r="D32" s="104">
        <f ca="1">(B32-B31)*D$10</f>
        <v>580.00000000174623</v>
      </c>
      <c r="E32" s="106">
        <f ca="1">(C32-C31)*D$10</f>
        <v>59.999999997671694</v>
      </c>
      <c r="F32" s="99">
        <f ca="1">ROUND(INDIRECT(ADDRESS(Данные!$A24,F$1,1,1,"Данные"),1),2)</f>
        <v>4137.7300000000005</v>
      </c>
      <c r="G32" s="100">
        <f ca="1">ROUND(INDIRECT(ADDRESS(Данные!$A24,G$1,1,1,"Данные"),1),2)</f>
        <v>2676.1300000000001</v>
      </c>
      <c r="H32" s="104">
        <f ca="1">(F32-F31)*H$10</f>
        <v>210.00000000185537</v>
      </c>
      <c r="I32" s="107">
        <f ca="1">(G32-G31)*H$10</f>
        <v>90.000000000600267</v>
      </c>
      <c r="J32" s="95">
        <f ca="1">ROUND(INDIRECT(ADDRESS(Данные!$A24,J$1,1,1,"Данные"),1),2)</f>
        <v>1234.23</v>
      </c>
      <c r="K32" s="100">
        <f ca="1">ROUND(INDIRECT(ADDRESS(Данные!$A24,K$1,1,1,"Данные"),1),2)</f>
        <v>117.02</v>
      </c>
      <c r="L32" s="104">
        <f ca="1">(J32-J31)*L$10</f>
        <v>59.99999999994543</v>
      </c>
      <c r="M32" s="106">
        <f ca="1">(K32-K31)*L$10</f>
        <v>0</v>
      </c>
      <c r="N32" s="109">
        <f ca="1">ROUND(INDIRECT(ADDRESS(Данные!$A24,N$1,1,1,"Данные"),1),2)</f>
        <v>3176.9700000000003</v>
      </c>
      <c r="O32" s="100">
        <f ca="1">ROUND(INDIRECT(ADDRESS(Данные!$A24,O$1,1,1,"Данные"),1),2)</f>
        <v>1064.1600000000001</v>
      </c>
      <c r="P32" s="104">
        <f ca="1">(N32-N31)*P$10</f>
        <v>320.00000000061846</v>
      </c>
      <c r="Q32" s="107">
        <f ca="1">(O32-O31)*P$10</f>
        <v>39.99999999996362</v>
      </c>
      <c r="R32" s="95">
        <f ca="1">ROUND(INDIRECT(ADDRESS(Данные!$A24,R$1,1,1,"Данные"),1),2)</f>
        <v>7757.5299999999997</v>
      </c>
      <c r="S32" s="100">
        <f ca="1">ROUND(INDIRECT(ADDRESS(Данные!$A24,S$1,1,1,"Данные"),1),2)</f>
        <v>2540.29</v>
      </c>
      <c r="T32" s="104">
        <f ca="1">(R32-R31)*T$10</f>
        <v>219.99999999934516</v>
      </c>
      <c r="U32" s="107">
        <f ca="1">(S32-S31)*T$10</f>
        <v>0</v>
      </c>
      <c r="V32" s="95">
        <f ca="1">ROUND(INDIRECT(ADDRESS(Данные!$A24,V$1,1,1,"Данные"),1),2)</f>
        <v>21062.389999999999</v>
      </c>
      <c r="W32" s="96">
        <f ca="1">ROUND(INDIRECT(ADDRESS(Данные!$A24,W$1,1,1,"Данные"),1),2)</f>
        <v>4576.4400000000005</v>
      </c>
      <c r="X32" s="104">
        <f ca="1">(V32-V31)*X$10</f>
        <v>0</v>
      </c>
      <c r="Y32" s="106">
        <f ca="1">(W32-W31)*X$10</f>
        <v>0</v>
      </c>
      <c r="Z32" s="227">
        <f ca="1">INDIRECT(ADDRESS(Данные!$A24,4,1,1,"Данные"),1)</f>
        <v>45644.354166666664</v>
      </c>
      <c r="AA32" s="109">
        <f ca="1">ROUND(INDIRECT(ADDRESS(Данные!$A24,AA$1,1,1,"Данные"),1),2)</f>
        <v>1234.23</v>
      </c>
      <c r="AB32" s="100">
        <f ca="1">ROUND(INDIRECT(ADDRESS(Данные!$A24,AB$1,1,1,"Данные"),1),2)</f>
        <v>117.02</v>
      </c>
      <c r="AC32" s="104">
        <f ca="1">(AA32-AA31)*AC$10</f>
        <v>59.99999999994543</v>
      </c>
      <c r="AD32" s="107">
        <f ca="1">(AB32-AB31)*AC$10</f>
        <v>0</v>
      </c>
      <c r="AE32" s="95">
        <f ca="1">ROUND(INDIRECT(ADDRESS(Данные!$A24,AE$1,1,1,"Данные"),1),2)</f>
        <v>4875.4099999999999</v>
      </c>
      <c r="AF32" s="100">
        <f ca="1">ROUND(INDIRECT(ADDRESS(Данные!$A24,AF$1,1,1,"Данные"),1),2)</f>
        <v>4660.4700000000003</v>
      </c>
      <c r="AG32" s="104">
        <f ca="1">(AE32-AE31)*AG$10</f>
        <v>0</v>
      </c>
      <c r="AH32" s="106">
        <f ca="1">(AF32-AF31)*AG$10</f>
        <v>0</v>
      </c>
      <c r="AI32" s="95">
        <f ca="1">ROUND(INDIRECT(ADDRESS(Данные!$A24,AI$1,1,1,"Данные"),1),2)</f>
        <v>2306</v>
      </c>
      <c r="AJ32" s="100">
        <f ca="1">ROUND(INDIRECT(ADDRESS(Данные!$A24,AJ$1,1,1,"Данные"),1),2)</f>
        <v>1809.0599999999999</v>
      </c>
      <c r="AK32" s="104">
        <f ca="1">(AI32-AI31)*AK$10</f>
        <v>9.9999999997635314</v>
      </c>
      <c r="AL32" s="106">
        <f ca="1">(AJ32-AJ31)*AK$10</f>
        <v>9.9999999999909051</v>
      </c>
      <c r="AM32" s="95"/>
      <c r="AN32" s="100"/>
      <c r="AO32" s="104"/>
      <c r="AP32" s="106"/>
      <c r="AQ32" s="203"/>
      <c r="AR32" s="100"/>
      <c r="AS32" s="104"/>
      <c r="AT32" s="107"/>
      <c r="AU32" s="111">
        <f ca="1">INDIRECT(ADDRESS(Данные!$A24,4,1,1,"Данные"),1)</f>
        <v>45644.354166666664</v>
      </c>
      <c r="AV32" s="205">
        <f t="shared" ca="1" si="14"/>
        <v>1460.0000000032196</v>
      </c>
      <c r="AW32" s="206">
        <f t="shared" ca="1" si="15"/>
        <v>199.99999999822649</v>
      </c>
    </row>
    <row r="33" s="1" customFormat="1">
      <c r="A33" s="94">
        <f ca="1">INDIRECT(ADDRESS(Данные!$A25,4,1,1,"Данные"),1)</f>
        <v>45644.375</v>
      </c>
      <c r="B33" s="95">
        <f ca="1">ROUND(INDIRECT(ADDRESS(Данные!$A25,B$1,1,1,"Данные"),1),2)</f>
        <v>37108.629999999997</v>
      </c>
      <c r="C33" s="100">
        <f ca="1">ROUND(INDIRECT(ADDRESS(Данные!$A25,C$1,1,1,"Данные"),1),2)</f>
        <v>9572.2700000000004</v>
      </c>
      <c r="D33" s="104">
        <f ca="1">(B33-B31)*D$10</f>
        <v>1139.9999999994179</v>
      </c>
      <c r="E33" s="106">
        <f ca="1">(C33-C31)*D$10</f>
        <v>119.99999999898137</v>
      </c>
      <c r="F33" s="99">
        <f ca="1">ROUND(INDIRECT(ADDRESS(Данные!$A25,F$1,1,1,"Данные"),1),2)</f>
        <v>4137.8000000000002</v>
      </c>
      <c r="G33" s="100">
        <f ca="1">ROUND(INDIRECT(ADDRESS(Данные!$A25,G$1,1,1,"Данные"),1),2)</f>
        <v>2676.1599999999999</v>
      </c>
      <c r="H33" s="104">
        <f ca="1">(F33-F31)*H$10</f>
        <v>420.00000000098225</v>
      </c>
      <c r="I33" s="107">
        <f ca="1">(G33-G31)*H$10</f>
        <v>179.99999999983629</v>
      </c>
      <c r="J33" s="95">
        <f ca="1">ROUND(INDIRECT(ADDRESS(Данные!$A25,J$1,1,1,"Данные"),1),2)</f>
        <v>1234.27</v>
      </c>
      <c r="K33" s="100">
        <f ca="1">ROUND(INDIRECT(ADDRESS(Данные!$A25,K$1,1,1,"Данные"),1),2)</f>
        <v>117.02</v>
      </c>
      <c r="L33" s="104">
        <f ca="1">(J33-J31)*L$10</f>
        <v>119.99999999989086</v>
      </c>
      <c r="M33" s="106">
        <f ca="1">(K33-K31)*L$10</f>
        <v>0</v>
      </c>
      <c r="N33" s="109">
        <f ca="1">ROUND(INDIRECT(ADDRESS(Данные!$A25,N$1,1,1,"Данные"),1),2)</f>
        <v>3177.1399999999999</v>
      </c>
      <c r="O33" s="100">
        <f ca="1">ROUND(INDIRECT(ADDRESS(Данные!$A25,O$1,1,1,"Данные"),1),2)</f>
        <v>1064.1800000000001</v>
      </c>
      <c r="P33" s="104">
        <f ca="1">(N33-N31)*P$10</f>
        <v>659.99999999985448</v>
      </c>
      <c r="Q33" s="107">
        <f ca="1">(O33-O31)*P$10</f>
        <v>79.99999999992724</v>
      </c>
      <c r="R33" s="95">
        <f ca="1">ROUND(INDIRECT(ADDRESS(Данные!$A25,R$1,1,1,"Данные"),1),2)</f>
        <v>7757.6300000000001</v>
      </c>
      <c r="S33" s="100">
        <f ca="1">ROUND(INDIRECT(ADDRESS(Данные!$A25,S$1,1,1,"Данные"),1),2)</f>
        <v>2540.29</v>
      </c>
      <c r="T33" s="104">
        <f ca="1">(R33-R31)*T$10</f>
        <v>420.00000000007276</v>
      </c>
      <c r="U33" s="107">
        <f ca="1">(S33-S31)*T$10</f>
        <v>0</v>
      </c>
      <c r="V33" s="95">
        <f ca="1">ROUND(INDIRECT(ADDRESS(Данные!$A25,V$1,1,1,"Данные"),1),2)</f>
        <v>21062.389999999999</v>
      </c>
      <c r="W33" s="96">
        <f ca="1">ROUND(INDIRECT(ADDRESS(Данные!$A25,W$1,1,1,"Данные"),1),2)</f>
        <v>4576.4400000000005</v>
      </c>
      <c r="X33" s="104">
        <f ca="1">(V33-V31)*X$10</f>
        <v>0</v>
      </c>
      <c r="Y33" s="106">
        <f ca="1">(W33-W31)*X$10</f>
        <v>0</v>
      </c>
      <c r="Z33" s="227">
        <f ca="1">INDIRECT(ADDRESS(Данные!$A25,4,1,1,"Данные"),1)</f>
        <v>45644.375</v>
      </c>
      <c r="AA33" s="109">
        <f ca="1">ROUND(INDIRECT(ADDRESS(Данные!$A25,AA$1,1,1,"Данные"),1),2)</f>
        <v>1234.27</v>
      </c>
      <c r="AB33" s="100">
        <f ca="1">ROUND(INDIRECT(ADDRESS(Данные!$A25,AB$1,1,1,"Данные"),1),2)</f>
        <v>117.02</v>
      </c>
      <c r="AC33" s="104">
        <f ca="1">(AA33-AA31)*AC$10</f>
        <v>119.99999999989086</v>
      </c>
      <c r="AD33" s="107">
        <f ca="1">(AB33-AB31)*AC$10</f>
        <v>0</v>
      </c>
      <c r="AE33" s="95">
        <f ca="1">ROUND(INDIRECT(ADDRESS(Данные!$A25,AE$1,1,1,"Данные"),1),2)</f>
        <v>4875.4099999999999</v>
      </c>
      <c r="AF33" s="100">
        <f ca="1">ROUND(INDIRECT(ADDRESS(Данные!$A25,AF$1,1,1,"Данные"),1),2)</f>
        <v>4660.4700000000003</v>
      </c>
      <c r="AG33" s="104">
        <f ca="1">(AE33-AE31)*AG$10</f>
        <v>0</v>
      </c>
      <c r="AH33" s="106">
        <f ca="1">(AF33-AF31)*AG$10</f>
        <v>0</v>
      </c>
      <c r="AI33" s="95">
        <f ca="1">ROUND(INDIRECT(ADDRESS(Данные!$A25,AI$1,1,1,"Данные"),1),2)</f>
        <v>2306</v>
      </c>
      <c r="AJ33" s="100">
        <f ca="1">ROUND(INDIRECT(ADDRESS(Данные!$A25,AJ$1,1,1,"Данные"),1),2)</f>
        <v>1809.0699999999999</v>
      </c>
      <c r="AK33" s="104">
        <f ca="1">(AI33-AI31)*AK$10</f>
        <v>9.9999999997635314</v>
      </c>
      <c r="AL33" s="106">
        <f ca="1">(AJ33-AJ31)*AK$10</f>
        <v>19.99999999998181</v>
      </c>
      <c r="AM33" s="95"/>
      <c r="AN33" s="100"/>
      <c r="AO33" s="104"/>
      <c r="AP33" s="106"/>
      <c r="AQ33" s="203"/>
      <c r="AR33" s="100"/>
      <c r="AS33" s="104">
        <f>(AQ33-AQ31)*AS$10</f>
        <v>0</v>
      </c>
      <c r="AT33" s="107">
        <f>(AR33-AR31)*AT$7</f>
        <v>0</v>
      </c>
      <c r="AU33" s="111">
        <f ca="1">INDIRECT(ADDRESS(Данные!$A25,4,1,1,"Данные"),1)</f>
        <v>45644.375</v>
      </c>
      <c r="AV33" s="205">
        <f t="shared" ca="1" si="14"/>
        <v>2889.9999999998727</v>
      </c>
      <c r="AW33" s="206">
        <f t="shared" ca="1" si="15"/>
        <v>399.99999999872671</v>
      </c>
    </row>
    <row r="34" s="1" customFormat="1">
      <c r="A34" s="94">
        <f ca="1">INDIRECT(ADDRESS(Данные!$A26,4,1,1,"Данные"),1)</f>
        <v>45644.395833333336</v>
      </c>
      <c r="B34" s="95">
        <f ca="1">ROUND(INDIRECT(ADDRESS(Данные!$A26,B$1,1,1,"Данные"),1),2)</f>
        <v>37108.919999999998</v>
      </c>
      <c r="C34" s="100">
        <f ca="1">ROUND(INDIRECT(ADDRESS(Данные!$A26,C$1,1,1,"Данные"),1),2)</f>
        <v>9572.2900000000009</v>
      </c>
      <c r="D34" s="104">
        <f ca="1">(B34-B33)*D$10</f>
        <v>580.00000000174623</v>
      </c>
      <c r="E34" s="106">
        <f ca="1">(C34-C33)*D$10</f>
        <v>40.000000000873115</v>
      </c>
      <c r="F34" s="99">
        <f ca="1">ROUND(INDIRECT(ADDRESS(Данные!$A26,F$1,1,1,"Данные"),1),2)</f>
        <v>4137.8699999999999</v>
      </c>
      <c r="G34" s="100">
        <f ca="1">ROUND(INDIRECT(ADDRESS(Данные!$A26,G$1,1,1,"Данные"),1),2)</f>
        <v>2676.1900000000001</v>
      </c>
      <c r="H34" s="104">
        <f ca="1">(F34-F33)*H$10</f>
        <v>209.99999999912689</v>
      </c>
      <c r="I34" s="107">
        <f ca="1">(G34-G33)*H$10</f>
        <v>90.000000000600267</v>
      </c>
      <c r="J34" s="95">
        <f ca="1">ROUND(INDIRECT(ADDRESS(Данные!$A26,J$1,1,1,"Данные"),1),2)</f>
        <v>1234.3099999999999</v>
      </c>
      <c r="K34" s="100">
        <f ca="1">ROUND(INDIRECT(ADDRESS(Данные!$A26,K$1,1,1,"Данные"),1),2)</f>
        <v>117.02</v>
      </c>
      <c r="L34" s="104">
        <f ca="1">(J34-J33)*L$10</f>
        <v>59.99999999994543</v>
      </c>
      <c r="M34" s="106">
        <f ca="1">(K34-K33)*L$10</f>
        <v>0</v>
      </c>
      <c r="N34" s="109">
        <f ca="1">ROUND(INDIRECT(ADDRESS(Данные!$A26,N$1,1,1,"Данные"),1),2)</f>
        <v>3177.3000000000002</v>
      </c>
      <c r="O34" s="100">
        <f ca="1">ROUND(INDIRECT(ADDRESS(Данные!$A26,O$1,1,1,"Данные"),1),2)</f>
        <v>1064.2</v>
      </c>
      <c r="P34" s="104">
        <f ca="1">(N34-N33)*P$10</f>
        <v>320.00000000061846</v>
      </c>
      <c r="Q34" s="107">
        <f ca="1">(O34-O33)*P$10</f>
        <v>39.99999999996362</v>
      </c>
      <c r="R34" s="95">
        <f ca="1">ROUND(INDIRECT(ADDRESS(Данные!$A26,R$1,1,1,"Данные"),1),2)</f>
        <v>7757.7399999999998</v>
      </c>
      <c r="S34" s="100">
        <f ca="1">ROUND(INDIRECT(ADDRESS(Данные!$A26,S$1,1,1,"Данные"),1),2)</f>
        <v>2540.29</v>
      </c>
      <c r="T34" s="104">
        <f ca="1">(R34-R33)*T$10</f>
        <v>219.99999999934516</v>
      </c>
      <c r="U34" s="107">
        <f ca="1">(S34-S33)*T$10</f>
        <v>0</v>
      </c>
      <c r="V34" s="95">
        <f ca="1">ROUND(INDIRECT(ADDRESS(Данные!$A26,V$1,1,1,"Данные"),1),2)</f>
        <v>21062.389999999999</v>
      </c>
      <c r="W34" s="96">
        <f ca="1">ROUND(INDIRECT(ADDRESS(Данные!$A26,W$1,1,1,"Данные"),1),2)</f>
        <v>4576.4400000000005</v>
      </c>
      <c r="X34" s="104">
        <f ca="1">(V34-V33)*X$10</f>
        <v>0</v>
      </c>
      <c r="Y34" s="106">
        <f ca="1">(W34-W33)*X$10</f>
        <v>0</v>
      </c>
      <c r="Z34" s="227">
        <f ca="1">INDIRECT(ADDRESS(Данные!$A26,4,1,1,"Данные"),1)</f>
        <v>45644.395833333336</v>
      </c>
      <c r="AA34" s="109">
        <f ca="1">ROUND(INDIRECT(ADDRESS(Данные!$A26,AA$1,1,1,"Данные"),1),2)</f>
        <v>1234.3099999999999</v>
      </c>
      <c r="AB34" s="100">
        <f ca="1">ROUND(INDIRECT(ADDRESS(Данные!$A26,AB$1,1,1,"Данные"),1),2)</f>
        <v>117.02</v>
      </c>
      <c r="AC34" s="104">
        <f ca="1">(AA34-AA33)*AC$10</f>
        <v>59.99999999994543</v>
      </c>
      <c r="AD34" s="107">
        <f ca="1">(AB34-AB33)*AC$10</f>
        <v>0</v>
      </c>
      <c r="AE34" s="95">
        <f ca="1">ROUND(INDIRECT(ADDRESS(Данные!$A26,AE$1,1,1,"Данные"),1),2)</f>
        <v>4875.4099999999999</v>
      </c>
      <c r="AF34" s="100">
        <f ca="1">ROUND(INDIRECT(ADDRESS(Данные!$A26,AF$1,1,1,"Данные"),1),2)</f>
        <v>4660.4700000000003</v>
      </c>
      <c r="AG34" s="104">
        <f ca="1">(AE34-AE33)*AG$10</f>
        <v>0</v>
      </c>
      <c r="AH34" s="106">
        <f ca="1">(AF34-AF33)*AG$10</f>
        <v>0</v>
      </c>
      <c r="AI34" s="95">
        <f ca="1">ROUND(INDIRECT(ADDRESS(Данные!$A26,AI$1,1,1,"Данные"),1),2)</f>
        <v>2306.0100000000002</v>
      </c>
      <c r="AJ34" s="100">
        <f ca="1">ROUND(INDIRECT(ADDRESS(Данные!$A26,AJ$1,1,1,"Данные"),1),2)</f>
        <v>1809.0699999999999</v>
      </c>
      <c r="AK34" s="104">
        <f ca="1">(AI34-AI33)*AK$10</f>
        <v>10.000000000218279</v>
      </c>
      <c r="AL34" s="106">
        <f ca="1">(AJ34-AJ33)*AK$10</f>
        <v>0</v>
      </c>
      <c r="AM34" s="95"/>
      <c r="AN34" s="100"/>
      <c r="AO34" s="104"/>
      <c r="AP34" s="106"/>
      <c r="AQ34" s="203"/>
      <c r="AR34" s="100"/>
      <c r="AS34" s="104">
        <f>(AQ34-AQ33)*AS$10</f>
        <v>0</v>
      </c>
      <c r="AT34" s="107">
        <f>(AR34-AR33)*AT$7</f>
        <v>0</v>
      </c>
      <c r="AU34" s="111">
        <f ca="1">INDIRECT(ADDRESS(Данные!$A26,4,1,1,"Данные"),1)</f>
        <v>45644.395833333336</v>
      </c>
      <c r="AV34" s="205">
        <f t="shared" ca="1" si="14"/>
        <v>1460.0000000009459</v>
      </c>
      <c r="AW34" s="206">
        <f t="shared" ca="1" si="15"/>
        <v>170.000000001437</v>
      </c>
    </row>
    <row r="35" s="1" customFormat="1">
      <c r="A35" s="94">
        <f ca="1">INDIRECT(ADDRESS(Данные!$A27,4,1,1,"Данные"),1)</f>
        <v>45644.416666666664</v>
      </c>
      <c r="B35" s="95">
        <f ca="1">ROUND(INDIRECT(ADDRESS(Данные!$A27,B$1,1,1,"Данные"),1),2)</f>
        <v>37109.209999999999</v>
      </c>
      <c r="C35" s="100">
        <f ca="1">ROUND(INDIRECT(ADDRESS(Данные!$A27,C$1,1,1,"Данные"),1),2)</f>
        <v>9572.3199999999997</v>
      </c>
      <c r="D35" s="104">
        <f ca="1">(B35-B33)*D$10</f>
        <v>1160.0000000034925</v>
      </c>
      <c r="E35" s="106">
        <f ca="1">(C35-C33)*D$10</f>
        <v>99.999999998544808</v>
      </c>
      <c r="F35" s="99">
        <f ca="1">ROUND(INDIRECT(ADDRESS(Данные!$A27,F$1,1,1,"Данные"),1),2)</f>
        <v>4137.9400000000005</v>
      </c>
      <c r="G35" s="100">
        <f ca="1">ROUND(INDIRECT(ADDRESS(Данные!$A27,G$1,1,1,"Данные"),1),2)</f>
        <v>2676.2200000000003</v>
      </c>
      <c r="H35" s="104">
        <f ca="1">(F35-F33)*H$10</f>
        <v>420.00000000098225</v>
      </c>
      <c r="I35" s="107">
        <f ca="1">(G35-G33)*H$10</f>
        <v>180.00000000120053</v>
      </c>
      <c r="J35" s="95">
        <f ca="1">ROUND(INDIRECT(ADDRESS(Данные!$A27,J$1,1,1,"Данные"),1),2)</f>
        <v>1234.3399999999999</v>
      </c>
      <c r="K35" s="100">
        <f ca="1">ROUND(INDIRECT(ADDRESS(Данные!$A27,K$1,1,1,"Данные"),1),2)</f>
        <v>117.02</v>
      </c>
      <c r="L35" s="104">
        <f ca="1">(J35-J33)*L$10</f>
        <v>104.9999999999045</v>
      </c>
      <c r="M35" s="106">
        <f ca="1">(K35-K33)*L$10</f>
        <v>0</v>
      </c>
      <c r="N35" s="109">
        <f ca="1">ROUND(INDIRECT(ADDRESS(Данные!$A27,N$1,1,1,"Данные"),1),2)</f>
        <v>3177.46</v>
      </c>
      <c r="O35" s="100">
        <f ca="1">ROUND(INDIRECT(ADDRESS(Данные!$A27,O$1,1,1,"Данные"),1),2)</f>
        <v>1064.22</v>
      </c>
      <c r="P35" s="104">
        <f ca="1">(N35-N33)*P$10</f>
        <v>640.00000000032742</v>
      </c>
      <c r="Q35" s="107">
        <f ca="1">(O35-O33)*P$10</f>
        <v>79.99999999992724</v>
      </c>
      <c r="R35" s="95">
        <f ca="1">ROUND(INDIRECT(ADDRESS(Данные!$A27,R$1,1,1,"Данные"),1),2)</f>
        <v>7757.8400000000001</v>
      </c>
      <c r="S35" s="100">
        <f ca="1">ROUND(INDIRECT(ADDRESS(Данные!$A27,S$1,1,1,"Данные"),1),2)</f>
        <v>2540.29</v>
      </c>
      <c r="T35" s="104">
        <f ca="1">(R35-R33)*T$10</f>
        <v>420.00000000007276</v>
      </c>
      <c r="U35" s="107">
        <f ca="1">(S35-S33)*T$10</f>
        <v>0</v>
      </c>
      <c r="V35" s="95">
        <f ca="1">ROUND(INDIRECT(ADDRESS(Данные!$A27,V$1,1,1,"Данные"),1),2)</f>
        <v>21062.389999999999</v>
      </c>
      <c r="W35" s="96">
        <f ca="1">ROUND(INDIRECT(ADDRESS(Данные!$A27,W$1,1,1,"Данные"),1),2)</f>
        <v>4576.4400000000005</v>
      </c>
      <c r="X35" s="104">
        <f ca="1">(V35-V33)*X$10</f>
        <v>0</v>
      </c>
      <c r="Y35" s="106">
        <f ca="1">(W35-W33)*X$10</f>
        <v>0</v>
      </c>
      <c r="Z35" s="227">
        <f ca="1">INDIRECT(ADDRESS(Данные!$A27,4,1,1,"Данные"),1)</f>
        <v>45644.416666666664</v>
      </c>
      <c r="AA35" s="109">
        <f ca="1">ROUND(INDIRECT(ADDRESS(Данные!$A27,AA$1,1,1,"Данные"),1),2)</f>
        <v>1234.3399999999999</v>
      </c>
      <c r="AB35" s="100">
        <f ca="1">ROUND(INDIRECT(ADDRESS(Данные!$A27,AB$1,1,1,"Данные"),1),2)</f>
        <v>117.02</v>
      </c>
      <c r="AC35" s="104">
        <f ca="1">(AA35-AA33)*AC$10</f>
        <v>104.9999999999045</v>
      </c>
      <c r="AD35" s="107">
        <f ca="1">(AB35-AB33)*AC$10</f>
        <v>0</v>
      </c>
      <c r="AE35" s="95">
        <f ca="1">ROUND(INDIRECT(ADDRESS(Данные!$A27,AE$1,1,1,"Данные"),1),2)</f>
        <v>4875.4099999999999</v>
      </c>
      <c r="AF35" s="100">
        <f ca="1">ROUND(INDIRECT(ADDRESS(Данные!$A27,AF$1,1,1,"Данные"),1),2)</f>
        <v>4660.4700000000003</v>
      </c>
      <c r="AG35" s="104">
        <f ca="1">(AE35-AE33)*AG$10</f>
        <v>0</v>
      </c>
      <c r="AH35" s="106">
        <f ca="1">(AF35-AF33)*AG$10</f>
        <v>0</v>
      </c>
      <c r="AI35" s="95">
        <f ca="1">ROUND(INDIRECT(ADDRESS(Данные!$A27,AI$1,1,1,"Данные"),1),2)</f>
        <v>2306.02</v>
      </c>
      <c r="AJ35" s="100">
        <f ca="1">ROUND(INDIRECT(ADDRESS(Данные!$A27,AJ$1,1,1,"Данные"),1),2)</f>
        <v>1809.0799999999999</v>
      </c>
      <c r="AK35" s="104">
        <f ca="1">(AI35-AI33)*AK$10</f>
        <v>19.99999999998181</v>
      </c>
      <c r="AL35" s="106">
        <f ca="1">(AJ35-AJ33)*AK$10</f>
        <v>9.9999999999909051</v>
      </c>
      <c r="AM35" s="95"/>
      <c r="AN35" s="100"/>
      <c r="AO35" s="104"/>
      <c r="AP35" s="106"/>
      <c r="AQ35" s="203"/>
      <c r="AR35" s="100"/>
      <c r="AS35" s="104">
        <f>(AQ35-AQ34)*AS10*2</f>
        <v>0</v>
      </c>
      <c r="AT35" s="107">
        <f>(AR35-AR34)*AT10*2</f>
        <v>0</v>
      </c>
      <c r="AU35" s="111">
        <f ca="1">INDIRECT(ADDRESS(Данные!$A27,4,1,1,"Данные"),1)</f>
        <v>45644.416666666664</v>
      </c>
      <c r="AV35" s="205">
        <f t="shared" ca="1" si="14"/>
        <v>2870.0000000046657</v>
      </c>
      <c r="AW35" s="206">
        <f t="shared" ca="1" si="15"/>
        <v>369.99999999966349</v>
      </c>
    </row>
    <row r="36" s="1" customFormat="1">
      <c r="A36" s="94">
        <f ca="1">INDIRECT(ADDRESS(Данные!$A28,4,1,1,"Данные"),1)</f>
        <v>45644.4375</v>
      </c>
      <c r="B36" s="95">
        <f ca="1">ROUND(INDIRECT(ADDRESS(Данные!$A28,B$1,1,1,"Данные"),1),2)</f>
        <v>37109.489999999998</v>
      </c>
      <c r="C36" s="100">
        <f ca="1">ROUND(INDIRECT(ADDRESS(Данные!$A28,C$1,1,1,"Данные"),1),2)</f>
        <v>9572.3500000000004</v>
      </c>
      <c r="D36" s="104">
        <f ca="1">(B36-B35)*D$10</f>
        <v>559.99999999767169</v>
      </c>
      <c r="E36" s="106">
        <f ca="1">(C36-C35)*D$10</f>
        <v>60.000000001309672</v>
      </c>
      <c r="F36" s="99">
        <f ca="1">ROUND(INDIRECT(ADDRESS(Данные!$A28,F$1,1,1,"Данные"),1),2)</f>
        <v>4138.0200000000004</v>
      </c>
      <c r="G36" s="100">
        <f ca="1">ROUND(INDIRECT(ADDRESS(Данные!$A28,G$1,1,1,"Данные"),1),2)</f>
        <v>2676.25</v>
      </c>
      <c r="H36" s="104">
        <f ca="1">(F36-F35)*H$10</f>
        <v>239.99999999978172</v>
      </c>
      <c r="I36" s="107">
        <f ca="1">(G36-G35)*H$10</f>
        <v>89.999999999236024</v>
      </c>
      <c r="J36" s="95">
        <f ca="1">ROUND(INDIRECT(ADDRESS(Данные!$A28,J$1,1,1,"Данные"),1),2)</f>
        <v>1234.3800000000001</v>
      </c>
      <c r="K36" s="100">
        <f ca="1">ROUND(INDIRECT(ADDRESS(Данные!$A28,K$1,1,1,"Данные"),1),2)</f>
        <v>117.03</v>
      </c>
      <c r="L36" s="104">
        <f ca="1">(J36-J35)*L$10</f>
        <v>60.000000000286491</v>
      </c>
      <c r="M36" s="106">
        <f ca="1">(K36-K35)*L$10</f>
        <v>15.000000000007674</v>
      </c>
      <c r="N36" s="109">
        <f ca="1">ROUND(INDIRECT(ADDRESS(Данные!$A28,N$1,1,1,"Данные"),1),2)</f>
        <v>3177.6199999999999</v>
      </c>
      <c r="O36" s="100">
        <f ca="1">ROUND(INDIRECT(ADDRESS(Данные!$A28,O$1,1,1,"Данные"),1),2)</f>
        <v>1064.24</v>
      </c>
      <c r="P36" s="104">
        <f ca="1">(N36-N35)*P$10</f>
        <v>319.99999999970896</v>
      </c>
      <c r="Q36" s="107">
        <f ca="1">(O36-O35)*P$10</f>
        <v>39.99999999996362</v>
      </c>
      <c r="R36" s="95">
        <f ca="1">ROUND(INDIRECT(ADDRESS(Данные!$A28,R$1,1,1,"Данные"),1),2)</f>
        <v>7757.9400000000005</v>
      </c>
      <c r="S36" s="100">
        <f ca="1">ROUND(INDIRECT(ADDRESS(Данные!$A28,S$1,1,1,"Данные"),1),2)</f>
        <v>2540.29</v>
      </c>
      <c r="T36" s="104">
        <f ca="1">(R36-R35)*T$10</f>
        <v>200.0000000007276</v>
      </c>
      <c r="U36" s="107">
        <f ca="1">(S36-S35)*T$10</f>
        <v>0</v>
      </c>
      <c r="V36" s="95">
        <f ca="1">ROUND(INDIRECT(ADDRESS(Данные!$A28,V$1,1,1,"Данные"),1),2)</f>
        <v>21062.389999999999</v>
      </c>
      <c r="W36" s="96">
        <f ca="1">ROUND(INDIRECT(ADDRESS(Данные!$A28,W$1,1,1,"Данные"),1),2)</f>
        <v>4576.4400000000005</v>
      </c>
      <c r="X36" s="104">
        <f ca="1">(V36-V35)*X$10</f>
        <v>0</v>
      </c>
      <c r="Y36" s="106">
        <f ca="1">(W36-W35)*X$10</f>
        <v>0</v>
      </c>
      <c r="Z36" s="227">
        <f ca="1">INDIRECT(ADDRESS(Данные!$A28,4,1,1,"Данные"),1)</f>
        <v>45644.4375</v>
      </c>
      <c r="AA36" s="109">
        <f ca="1">ROUND(INDIRECT(ADDRESS(Данные!$A28,AA$1,1,1,"Данные"),1),2)</f>
        <v>1234.3800000000001</v>
      </c>
      <c r="AB36" s="100">
        <f ca="1">ROUND(INDIRECT(ADDRESS(Данные!$A28,AB$1,1,1,"Данные"),1),2)</f>
        <v>117.03</v>
      </c>
      <c r="AC36" s="104">
        <f ca="1">(AA36-AA35)*AC$10</f>
        <v>60.000000000286491</v>
      </c>
      <c r="AD36" s="107">
        <f ca="1">(AB36-AB35)*AC$10</f>
        <v>15.000000000007674</v>
      </c>
      <c r="AE36" s="95">
        <f ca="1">ROUND(INDIRECT(ADDRESS(Данные!$A28,AE$1,1,1,"Данные"),1),2)</f>
        <v>4875.4099999999999</v>
      </c>
      <c r="AF36" s="100">
        <f ca="1">ROUND(INDIRECT(ADDRESS(Данные!$A28,AF$1,1,1,"Данные"),1),2)</f>
        <v>4660.4700000000003</v>
      </c>
      <c r="AG36" s="104">
        <f ca="1">(AE36-AE35)*AG$10</f>
        <v>0</v>
      </c>
      <c r="AH36" s="106">
        <f ca="1">(AF36-AF35)*AG$10</f>
        <v>0</v>
      </c>
      <c r="AI36" s="95">
        <f ca="1">ROUND(INDIRECT(ADDRESS(Данные!$A28,AI$1,1,1,"Данные"),1),2)</f>
        <v>2306.0799999999999</v>
      </c>
      <c r="AJ36" s="100">
        <f ca="1">ROUND(INDIRECT(ADDRESS(Данные!$A28,AJ$1,1,1,"Данные"),1),2)</f>
        <v>1809.1100000000001</v>
      </c>
      <c r="AK36" s="104">
        <f ca="1">(AI36-AI35)*AK$10</f>
        <v>59.99999999994543</v>
      </c>
      <c r="AL36" s="106">
        <f ca="1">(AJ36-AJ35)*AK$10</f>
        <v>30.000000000200089</v>
      </c>
      <c r="AM36" s="95"/>
      <c r="AN36" s="100"/>
      <c r="AO36" s="104"/>
      <c r="AP36" s="106"/>
      <c r="AQ36" s="203"/>
      <c r="AR36" s="100"/>
      <c r="AS36" s="104">
        <f>(AQ36-AQ35)*AS10*2</f>
        <v>0</v>
      </c>
      <c r="AT36" s="107">
        <f>(AR36-AR35)*AT10*2</f>
        <v>0</v>
      </c>
      <c r="AU36" s="111">
        <f ca="1">INDIRECT(ADDRESS(Данные!$A28,4,1,1,"Данные"),1)</f>
        <v>45644.4375</v>
      </c>
      <c r="AV36" s="205">
        <f t="shared" ca="1" si="14"/>
        <v>1499.9999999984084</v>
      </c>
      <c r="AW36" s="206">
        <f t="shared" ca="1" si="15"/>
        <v>250.00000000072475</v>
      </c>
    </row>
    <row r="37" s="1" customFormat="1">
      <c r="A37" s="94">
        <f ca="1">INDIRECT(ADDRESS(Данные!$A29,4,1,1,"Данные"),1)</f>
        <v>45644.458333333336</v>
      </c>
      <c r="B37" s="95">
        <f ca="1">ROUND(INDIRECT(ADDRESS(Данные!$A29,B$1,1,1,"Данные"),1),2)</f>
        <v>37109.760000000002</v>
      </c>
      <c r="C37" s="100">
        <f ca="1">ROUND(INDIRECT(ADDRESS(Данные!$A29,C$1,1,1,"Данные"),1),2)</f>
        <v>9572.3700000000008</v>
      </c>
      <c r="D37" s="104">
        <f ca="1">(B37-B35)*D$10</f>
        <v>1100.0000000058208</v>
      </c>
      <c r="E37" s="106">
        <f ca="1">(C37-C35)*D$10</f>
        <v>100.00000000218279</v>
      </c>
      <c r="F37" s="99">
        <f ca="1">ROUND(INDIRECT(ADDRESS(Данные!$A29,F$1,1,1,"Данные"),1),2)</f>
        <v>4138.0900000000001</v>
      </c>
      <c r="G37" s="100">
        <f ca="1">ROUND(INDIRECT(ADDRESS(Данные!$A29,G$1,1,1,"Данные"),1),2)</f>
        <v>2676.2800000000002</v>
      </c>
      <c r="H37" s="104">
        <f ca="1">(F37-F35)*H$10</f>
        <v>449.99999999890861</v>
      </c>
      <c r="I37" s="107">
        <f ca="1">(G37-G35)*H$10</f>
        <v>179.99999999983629</v>
      </c>
      <c r="J37" s="95">
        <f ca="1">ROUND(INDIRECT(ADDRESS(Данные!$A29,J$1,1,1,"Данные"),1),2)</f>
        <v>1234.4200000000001</v>
      </c>
      <c r="K37" s="100">
        <f ca="1">ROUND(INDIRECT(ADDRESS(Данные!$A29,K$1,1,1,"Данные"),1),2)</f>
        <v>117.03</v>
      </c>
      <c r="L37" s="104">
        <f ca="1">(J37-J35)*L$10</f>
        <v>120.00000000023192</v>
      </c>
      <c r="M37" s="106">
        <f ca="1">(K37-K35)*L$10</f>
        <v>15.000000000007674</v>
      </c>
      <c r="N37" s="109">
        <f ca="1">ROUND(INDIRECT(ADDRESS(Данные!$A29,N$1,1,1,"Данные"),1),2)</f>
        <v>3177.7800000000002</v>
      </c>
      <c r="O37" s="100">
        <f ca="1">ROUND(INDIRECT(ADDRESS(Данные!$A29,O$1,1,1,"Данные"),1),2)</f>
        <v>1064.26</v>
      </c>
      <c r="P37" s="104">
        <f ca="1">(N37-N35)*P$10</f>
        <v>640.00000000032742</v>
      </c>
      <c r="Q37" s="107">
        <f ca="1">(O37-O35)*P$10</f>
        <v>79.99999999992724</v>
      </c>
      <c r="R37" s="95">
        <f ca="1">ROUND(INDIRECT(ADDRESS(Данные!$A29,R$1,1,1,"Данные"),1),2)</f>
        <v>7758.04</v>
      </c>
      <c r="S37" s="100">
        <f ca="1">ROUND(INDIRECT(ADDRESS(Данные!$A29,S$1,1,1,"Данные"),1),2)</f>
        <v>2540.29</v>
      </c>
      <c r="T37" s="104">
        <f ca="1">(R37-R35)*T$10</f>
        <v>399.9999999996362</v>
      </c>
      <c r="U37" s="107">
        <f ca="1">(S37-S35)*T$10</f>
        <v>0</v>
      </c>
      <c r="V37" s="95">
        <f ca="1">ROUND(INDIRECT(ADDRESS(Данные!$A29,V$1,1,1,"Данные"),1),2)</f>
        <v>21062.389999999999</v>
      </c>
      <c r="W37" s="96">
        <f ca="1">ROUND(INDIRECT(ADDRESS(Данные!$A29,W$1,1,1,"Данные"),1),2)</f>
        <v>4576.4400000000005</v>
      </c>
      <c r="X37" s="104">
        <f ca="1">(V37-V35)*X$10</f>
        <v>0</v>
      </c>
      <c r="Y37" s="106">
        <f ca="1">(W37-W35)*X$10</f>
        <v>0</v>
      </c>
      <c r="Z37" s="227">
        <f ca="1">INDIRECT(ADDRESS(Данные!$A29,4,1,1,"Данные"),1)</f>
        <v>45644.458333333336</v>
      </c>
      <c r="AA37" s="109">
        <f ca="1">ROUND(INDIRECT(ADDRESS(Данные!$A29,AA$1,1,1,"Данные"),1),2)</f>
        <v>1234.4200000000001</v>
      </c>
      <c r="AB37" s="100">
        <f ca="1">ROUND(INDIRECT(ADDRESS(Данные!$A29,AB$1,1,1,"Данные"),1),2)</f>
        <v>117.03</v>
      </c>
      <c r="AC37" s="104">
        <f ca="1">(AA37-AA35)*AC$10</f>
        <v>120.00000000023192</v>
      </c>
      <c r="AD37" s="107">
        <f ca="1">(AB37-AB35)*AC$10</f>
        <v>15.000000000007674</v>
      </c>
      <c r="AE37" s="95">
        <f ca="1">ROUND(INDIRECT(ADDRESS(Данные!$A29,AE$1,1,1,"Данные"),1),2)</f>
        <v>4875.4099999999999</v>
      </c>
      <c r="AF37" s="100">
        <f ca="1">ROUND(INDIRECT(ADDRESS(Данные!$A29,AF$1,1,1,"Данные"),1),2)</f>
        <v>4660.4700000000003</v>
      </c>
      <c r="AG37" s="104">
        <f ca="1">(AE37-AE35)*AG$10</f>
        <v>0</v>
      </c>
      <c r="AH37" s="106">
        <f ca="1">(AF37-AF35)*AG$10</f>
        <v>0</v>
      </c>
      <c r="AI37" s="95">
        <f ca="1">ROUND(INDIRECT(ADDRESS(Данные!$A29,AI$1,1,1,"Данные"),1),2)</f>
        <v>2306.1300000000001</v>
      </c>
      <c r="AJ37" s="100">
        <f ca="1">ROUND(INDIRECT(ADDRESS(Данные!$A29,AJ$1,1,1,"Данные"),1),2)</f>
        <v>1809.1500000000001</v>
      </c>
      <c r="AK37" s="104">
        <f ca="1">(AI37-AI35)*AK$10</f>
        <v>110.00000000012733</v>
      </c>
      <c r="AL37" s="106">
        <f ca="1">(AJ37-AJ35)*AK$10</f>
        <v>70.000000000163709</v>
      </c>
      <c r="AM37" s="95"/>
      <c r="AN37" s="100"/>
      <c r="AO37" s="104"/>
      <c r="AP37" s="106"/>
      <c r="AQ37" s="203"/>
      <c r="AR37" s="100"/>
      <c r="AS37" s="104">
        <f>(AQ37-AQ36)*AS10*2</f>
        <v>0</v>
      </c>
      <c r="AT37" s="107">
        <f>(AR37-AR36)*AT10*2</f>
        <v>0</v>
      </c>
      <c r="AU37" s="111">
        <f ca="1">INDIRECT(ADDRESS(Данные!$A29,4,1,1,"Данные"),1)</f>
        <v>45644.458333333336</v>
      </c>
      <c r="AV37" s="205">
        <f t="shared" ca="1" si="14"/>
        <v>2940.0000000052842</v>
      </c>
      <c r="AW37" s="206">
        <f t="shared" ca="1" si="15"/>
        <v>460.00000000212538</v>
      </c>
    </row>
    <row r="38" s="1" customFormat="1">
      <c r="A38" s="94">
        <f ca="1">INDIRECT(ADDRESS(Данные!$A30,4,1,1,"Данные"),1)</f>
        <v>45644.479166666664</v>
      </c>
      <c r="B38" s="95">
        <f ca="1">ROUND(INDIRECT(ADDRESS(Данные!$A30,B$1,1,1,"Данные"),1),2)</f>
        <v>37110.029999999999</v>
      </c>
      <c r="C38" s="100">
        <f ca="1">ROUND(INDIRECT(ADDRESS(Данные!$A30,C$1,1,1,"Данные"),1),2)</f>
        <v>9572.3999999999996</v>
      </c>
      <c r="D38" s="104">
        <f ca="1">(B38-B37)*D$10</f>
        <v>539.99999999359716</v>
      </c>
      <c r="E38" s="106">
        <f ca="1">(C38-C37)*D$10</f>
        <v>59.999999997671694</v>
      </c>
      <c r="F38" s="99">
        <f ca="1">ROUND(INDIRECT(ADDRESS(Данные!$A30,F$1,1,1,"Данные"),1),2)</f>
        <v>4138.1599999999999</v>
      </c>
      <c r="G38" s="100">
        <f ca="1">ROUND(INDIRECT(ADDRESS(Данные!$A30,G$1,1,1,"Данные"),1),2)</f>
        <v>2676.3000000000002</v>
      </c>
      <c r="H38" s="104">
        <f ca="1">(F38-F37)*H$10</f>
        <v>209.99999999912689</v>
      </c>
      <c r="I38" s="107">
        <f ca="1">(G38-G37)*H$10</f>
        <v>59.99999999994543</v>
      </c>
      <c r="J38" s="95">
        <f ca="1">ROUND(INDIRECT(ADDRESS(Данные!$A30,J$1,1,1,"Данные"),1),2)</f>
        <v>1234.45</v>
      </c>
      <c r="K38" s="100">
        <f ca="1">ROUND(INDIRECT(ADDRESS(Данные!$A30,K$1,1,1,"Данные"),1),2)</f>
        <v>117.03</v>
      </c>
      <c r="L38" s="104">
        <f ca="1">(J38-J37)*L$10</f>
        <v>44.999999999959073</v>
      </c>
      <c r="M38" s="106">
        <f ca="1">(K38-K37)*L$10</f>
        <v>0</v>
      </c>
      <c r="N38" s="109">
        <f ca="1">ROUND(INDIRECT(ADDRESS(Данные!$A30,N$1,1,1,"Данные"),1),2)</f>
        <v>3177.9400000000001</v>
      </c>
      <c r="O38" s="100">
        <f ca="1">ROUND(INDIRECT(ADDRESS(Данные!$A30,O$1,1,1,"Данные"),1),2)</f>
        <v>1064.28</v>
      </c>
      <c r="P38" s="104">
        <f ca="1">(N38-N37)*P$10</f>
        <v>319.99999999970896</v>
      </c>
      <c r="Q38" s="107">
        <f ca="1">(O38-O37)*P$10</f>
        <v>39.99999999996362</v>
      </c>
      <c r="R38" s="95">
        <f ca="1">ROUND(INDIRECT(ADDRESS(Данные!$A30,R$1,1,1,"Данные"),1),2)</f>
        <v>7758.1400000000003</v>
      </c>
      <c r="S38" s="100">
        <f ca="1">ROUND(INDIRECT(ADDRESS(Данные!$A30,S$1,1,1,"Данные"),1),2)</f>
        <v>2540.29</v>
      </c>
      <c r="T38" s="104">
        <f ca="1">(R38-R37)*T$10</f>
        <v>200.0000000007276</v>
      </c>
      <c r="U38" s="107">
        <f ca="1">(S38-S37)*T$10</f>
        <v>0</v>
      </c>
      <c r="V38" s="95">
        <f ca="1">ROUND(INDIRECT(ADDRESS(Данные!$A30,V$1,1,1,"Данные"),1),2)</f>
        <v>21062.389999999999</v>
      </c>
      <c r="W38" s="96">
        <f ca="1">ROUND(INDIRECT(ADDRESS(Данные!$A30,W$1,1,1,"Данные"),1),2)</f>
        <v>4576.4400000000005</v>
      </c>
      <c r="X38" s="104">
        <f ca="1">(V38-V37)*X$10</f>
        <v>0</v>
      </c>
      <c r="Y38" s="106">
        <f ca="1">(W38-W37)*X$10</f>
        <v>0</v>
      </c>
      <c r="Z38" s="227">
        <f ca="1">INDIRECT(ADDRESS(Данные!$A30,4,1,1,"Данные"),1)</f>
        <v>45644.479166666664</v>
      </c>
      <c r="AA38" s="109">
        <f ca="1">ROUND(INDIRECT(ADDRESS(Данные!$A30,AA$1,1,1,"Данные"),1),2)</f>
        <v>1234.45</v>
      </c>
      <c r="AB38" s="100">
        <f ca="1">ROUND(INDIRECT(ADDRESS(Данные!$A30,AB$1,1,1,"Данные"),1),2)</f>
        <v>117.03</v>
      </c>
      <c r="AC38" s="104">
        <f ca="1">(AA38-AA37)*AC$10</f>
        <v>44.999999999959073</v>
      </c>
      <c r="AD38" s="107">
        <f ca="1">(AB38-AB37)*AC$10</f>
        <v>0</v>
      </c>
      <c r="AE38" s="95">
        <f ca="1">ROUND(INDIRECT(ADDRESS(Данные!$A30,AE$1,1,1,"Данные"),1),2)</f>
        <v>4875.4099999999999</v>
      </c>
      <c r="AF38" s="100">
        <f ca="1">ROUND(INDIRECT(ADDRESS(Данные!$A30,AF$1,1,1,"Данные"),1),2)</f>
        <v>4660.4700000000003</v>
      </c>
      <c r="AG38" s="104">
        <f ca="1">(AE38-AE37)*AG$10</f>
        <v>0</v>
      </c>
      <c r="AH38" s="106">
        <f ca="1">(AF38-AF37)*AG$10</f>
        <v>0</v>
      </c>
      <c r="AI38" s="95">
        <f ca="1">ROUND(INDIRECT(ADDRESS(Данные!$A30,AI$1,1,1,"Данные"),1),2)</f>
        <v>2306.1900000000001</v>
      </c>
      <c r="AJ38" s="100">
        <f ca="1">ROUND(INDIRECT(ADDRESS(Данные!$A30,AJ$1,1,1,"Данные"),1),2)</f>
        <v>1809.1800000000001</v>
      </c>
      <c r="AK38" s="104">
        <f ca="1">(AI38-AI37)*AK$10</f>
        <v>59.99999999994543</v>
      </c>
      <c r="AL38" s="106">
        <f ca="1">(AJ38-AJ37)*AK$10</f>
        <v>29.999999999972715</v>
      </c>
      <c r="AM38" s="95"/>
      <c r="AN38" s="100"/>
      <c r="AO38" s="104"/>
      <c r="AP38" s="106"/>
      <c r="AQ38" s="203"/>
      <c r="AR38" s="100"/>
      <c r="AS38" s="104"/>
      <c r="AT38" s="107"/>
      <c r="AU38" s="111">
        <f ca="1">INDIRECT(ADDRESS(Данные!$A30,4,1,1,"Данные"),1)</f>
        <v>45644.479166666664</v>
      </c>
      <c r="AV38" s="205">
        <f t="shared" ca="1" si="14"/>
        <v>1419.9999999930242</v>
      </c>
      <c r="AW38" s="206">
        <f t="shared" ca="1" si="15"/>
        <v>189.99999999755346</v>
      </c>
    </row>
    <row r="39" s="1" customFormat="1">
      <c r="A39" s="94">
        <f ca="1">INDIRECT(ADDRESS(Данные!$A31,4,1,1,"Данные"),1)</f>
        <v>45644.5</v>
      </c>
      <c r="B39" s="95">
        <f ca="1">ROUND(INDIRECT(ADDRESS(Данные!$A31,B$1,1,1,"Данные"),1),2)</f>
        <v>37110.300000000003</v>
      </c>
      <c r="C39" s="100">
        <f ca="1">ROUND(INDIRECT(ADDRESS(Данные!$A31,C$1,1,1,"Данные"),1),2)</f>
        <v>9572.4300000000003</v>
      </c>
      <c r="D39" s="104">
        <f ca="1">(B39-B37)*D$10</f>
        <v>1080.0000000017462</v>
      </c>
      <c r="E39" s="106">
        <f ca="1">(C39-C37)*D$10</f>
        <v>119.99999999898137</v>
      </c>
      <c r="F39" s="99">
        <f ca="1">ROUND(INDIRECT(ADDRESS(Данные!$A31,F$1,1,1,"Данные"),1),2)</f>
        <v>4138.2300000000005</v>
      </c>
      <c r="G39" s="100">
        <f ca="1">ROUND(INDIRECT(ADDRESS(Данные!$A31,G$1,1,1,"Данные"),1),2)</f>
        <v>2676.3299999999999</v>
      </c>
      <c r="H39" s="104">
        <f ca="1">(F39-F37)*H$10</f>
        <v>420.00000000098225</v>
      </c>
      <c r="I39" s="107">
        <f ca="1">(G39-G37)*H$10</f>
        <v>149.99999999918145</v>
      </c>
      <c r="J39" s="95">
        <f ca="1">ROUND(INDIRECT(ADDRESS(Данные!$A31,J$1,1,1,"Данные"),1),2)</f>
        <v>1234.49</v>
      </c>
      <c r="K39" s="100">
        <f ca="1">ROUND(INDIRECT(ADDRESS(Данные!$A31,K$1,1,1,"Данные"),1),2)</f>
        <v>117.03</v>
      </c>
      <c r="L39" s="104">
        <f ca="1">(J39-J37)*L$10</f>
        <v>104.9999999999045</v>
      </c>
      <c r="M39" s="106">
        <f ca="1">(K39-K37)*L$10</f>
        <v>0</v>
      </c>
      <c r="N39" s="109">
        <f ca="1">ROUND(INDIRECT(ADDRESS(Данные!$A31,N$1,1,1,"Данные"),1),2)</f>
        <v>3178.0999999999999</v>
      </c>
      <c r="O39" s="100">
        <f ca="1">ROUND(INDIRECT(ADDRESS(Данные!$A31,O$1,1,1,"Данные"),1),2)</f>
        <v>1064.3</v>
      </c>
      <c r="P39" s="104">
        <f ca="1">(N39-N37)*P$10</f>
        <v>639.99999999941792</v>
      </c>
      <c r="Q39" s="107">
        <f ca="1">(O39-O37)*P$10</f>
        <v>79.99999999992724</v>
      </c>
      <c r="R39" s="95">
        <f ca="1">ROUND(INDIRECT(ADDRESS(Данные!$A31,R$1,1,1,"Данные"),1),2)</f>
        <v>7758.2399999999998</v>
      </c>
      <c r="S39" s="100">
        <f ca="1">ROUND(INDIRECT(ADDRESS(Данные!$A31,S$1,1,1,"Данные"),1),2)</f>
        <v>2540.29</v>
      </c>
      <c r="T39" s="104">
        <f ca="1">(R39-R37)*T$10</f>
        <v>399.9999999996362</v>
      </c>
      <c r="U39" s="107">
        <f ca="1">(S39-S37)*T$10</f>
        <v>0</v>
      </c>
      <c r="V39" s="95">
        <f ca="1">ROUND(INDIRECT(ADDRESS(Данные!$A31,V$1,1,1,"Данные"),1),2)</f>
        <v>21062.389999999999</v>
      </c>
      <c r="W39" s="96">
        <f ca="1">ROUND(INDIRECT(ADDRESS(Данные!$A31,W$1,1,1,"Данные"),1),2)</f>
        <v>4576.4400000000005</v>
      </c>
      <c r="X39" s="104">
        <f ca="1">(V39-V37)*X$10</f>
        <v>0</v>
      </c>
      <c r="Y39" s="106">
        <f ca="1">(W39-W37)*X$10</f>
        <v>0</v>
      </c>
      <c r="Z39" s="227">
        <f ca="1">INDIRECT(ADDRESS(Данные!$A31,4,1,1,"Данные"),1)</f>
        <v>45644.5</v>
      </c>
      <c r="AA39" s="109">
        <f ca="1">ROUND(INDIRECT(ADDRESS(Данные!$A31,AA$1,1,1,"Данные"),1),2)</f>
        <v>1234.49</v>
      </c>
      <c r="AB39" s="100">
        <f ca="1">ROUND(INDIRECT(ADDRESS(Данные!$A31,AB$1,1,1,"Данные"),1),2)</f>
        <v>117.03</v>
      </c>
      <c r="AC39" s="104">
        <f ca="1">(AA39-AA37)*AC$10</f>
        <v>104.9999999999045</v>
      </c>
      <c r="AD39" s="107">
        <f ca="1">(AB39-AB37)*AC$10</f>
        <v>0</v>
      </c>
      <c r="AE39" s="95">
        <f ca="1">ROUND(INDIRECT(ADDRESS(Данные!$A31,AE$1,1,1,"Данные"),1),2)</f>
        <v>4875.4099999999999</v>
      </c>
      <c r="AF39" s="100">
        <f ca="1">ROUND(INDIRECT(ADDRESS(Данные!$A31,AF$1,1,1,"Данные"),1),2)</f>
        <v>4660.4700000000003</v>
      </c>
      <c r="AG39" s="104">
        <f ca="1">(AE39-AE37)*AG$10</f>
        <v>0</v>
      </c>
      <c r="AH39" s="106">
        <f ca="1">(AF39-AF37)*AG$10</f>
        <v>0</v>
      </c>
      <c r="AI39" s="95">
        <f ca="1">ROUND(INDIRECT(ADDRESS(Данные!$A31,AI$1,1,1,"Данные"),1),2)</f>
        <v>2306.25</v>
      </c>
      <c r="AJ39" s="100">
        <f ca="1">ROUND(INDIRECT(ADDRESS(Данные!$A31,AJ$1,1,1,"Данные"),1),2)</f>
        <v>1809.21</v>
      </c>
      <c r="AK39" s="104">
        <f ca="1">(AI39-AI37)*AK$10</f>
        <v>119.99999999989086</v>
      </c>
      <c r="AL39" s="106">
        <f ca="1">(AJ39-AJ37)*AK$10</f>
        <v>59.99999999994543</v>
      </c>
      <c r="AM39" s="95"/>
      <c r="AN39" s="100"/>
      <c r="AO39" s="104"/>
      <c r="AP39" s="106"/>
      <c r="AQ39" s="203"/>
      <c r="AR39" s="100"/>
      <c r="AS39" s="104">
        <f>(AQ39-AQ37)*AS10*2</f>
        <v>0</v>
      </c>
      <c r="AT39" s="107">
        <f>(AR39-AR37)*AT10*2</f>
        <v>0</v>
      </c>
      <c r="AU39" s="111">
        <f ca="1">INDIRECT(ADDRESS(Данные!$A31,4,1,1,"Данные"),1)</f>
        <v>45644.5</v>
      </c>
      <c r="AV39" s="205">
        <f t="shared" ca="1" si="14"/>
        <v>2870.0000000014825</v>
      </c>
      <c r="AW39" s="206">
        <f t="shared" ca="1" si="15"/>
        <v>409.99999999803549</v>
      </c>
    </row>
    <row r="40" s="1" customFormat="1">
      <c r="A40" s="94">
        <f ca="1">INDIRECT(ADDRESS(Данные!$A32,4,1,1,"Данные"),1)</f>
        <v>45644.520833333336</v>
      </c>
      <c r="B40" s="95">
        <f ca="1">ROUND(INDIRECT(ADDRESS(Данные!$A32,B$1,1,1,"Данные"),1),2)</f>
        <v>37110.590000000004</v>
      </c>
      <c r="C40" s="100">
        <f ca="1">ROUND(INDIRECT(ADDRESS(Данные!$A32,C$1,1,1,"Данные"),1),2)</f>
        <v>9572.4600000000009</v>
      </c>
      <c r="D40" s="104">
        <f ca="1">(B40-B39)*D$10</f>
        <v>580.00000000174623</v>
      </c>
      <c r="E40" s="106">
        <f ca="1">(C40-C39)*D$10</f>
        <v>60.000000001309672</v>
      </c>
      <c r="F40" s="99">
        <f ca="1">ROUND(INDIRECT(ADDRESS(Данные!$A32,F$1,1,1,"Данные"),1),2)</f>
        <v>4138.3000000000002</v>
      </c>
      <c r="G40" s="100">
        <f ca="1">ROUND(INDIRECT(ADDRESS(Данные!$A32,G$1,1,1,"Данные"),1),2)</f>
        <v>2676.3600000000001</v>
      </c>
      <c r="H40" s="104">
        <f ca="1">(F40-F39)*H$10</f>
        <v>209.99999999912689</v>
      </c>
      <c r="I40" s="107">
        <f ca="1">(G40-G39)*H$10</f>
        <v>90.000000000600267</v>
      </c>
      <c r="J40" s="95">
        <f ca="1">ROUND(INDIRECT(ADDRESS(Данные!$A32,J$1,1,1,"Данные"),1),2)</f>
        <v>1234.53</v>
      </c>
      <c r="K40" s="100">
        <f ca="1">ROUND(INDIRECT(ADDRESS(Данные!$A32,K$1,1,1,"Данные"),1),2)</f>
        <v>117.03</v>
      </c>
      <c r="L40" s="104">
        <f ca="1">(J40-J39)*L$10</f>
        <v>59.99999999994543</v>
      </c>
      <c r="M40" s="106">
        <f ca="1">(K40-K39)*L$10</f>
        <v>0</v>
      </c>
      <c r="N40" s="109">
        <f ca="1">ROUND(INDIRECT(ADDRESS(Данные!$A32,N$1,1,1,"Данные"),1),2)</f>
        <v>3178.2600000000002</v>
      </c>
      <c r="O40" s="100">
        <f ca="1">ROUND(INDIRECT(ADDRESS(Данные!$A32,O$1,1,1,"Данные"),1),2)</f>
        <v>1064.3299999999999</v>
      </c>
      <c r="P40" s="104">
        <f ca="1">(N40-N39)*P$10</f>
        <v>320.00000000061846</v>
      </c>
      <c r="Q40" s="107">
        <f ca="1">(O40-O39)*P$10</f>
        <v>59.99999999994543</v>
      </c>
      <c r="R40" s="95">
        <f ca="1">ROUND(INDIRECT(ADDRESS(Данные!$A32,R$1,1,1,"Данные"),1),2)</f>
        <v>7758.3400000000001</v>
      </c>
      <c r="S40" s="100">
        <f ca="1">ROUND(INDIRECT(ADDRESS(Данные!$A32,S$1,1,1,"Данные"),1),2)</f>
        <v>2540.3000000000002</v>
      </c>
      <c r="T40" s="104">
        <f ca="1">(R40-R39)*T$10</f>
        <v>200.0000000007276</v>
      </c>
      <c r="U40" s="107">
        <f ca="1">(S40-S39)*T$10</f>
        <v>20.000000000436557</v>
      </c>
      <c r="V40" s="95">
        <f ca="1">ROUND(INDIRECT(ADDRESS(Данные!$A32,V$1,1,1,"Данные"),1),2)</f>
        <v>21062.389999999999</v>
      </c>
      <c r="W40" s="96">
        <f ca="1">ROUND(INDIRECT(ADDRESS(Данные!$A32,W$1,1,1,"Данные"),1),2)</f>
        <v>4576.4400000000005</v>
      </c>
      <c r="X40" s="104">
        <f ca="1">(V40-V39)*X$10</f>
        <v>0</v>
      </c>
      <c r="Y40" s="106">
        <f ca="1">(W40-W39)*X$10</f>
        <v>0</v>
      </c>
      <c r="Z40" s="227">
        <f ca="1">INDIRECT(ADDRESS(Данные!$A32,4,1,1,"Данные"),1)</f>
        <v>45644.520833333336</v>
      </c>
      <c r="AA40" s="109">
        <f ca="1">ROUND(INDIRECT(ADDRESS(Данные!$A32,AA$1,1,1,"Данные"),1),2)</f>
        <v>1234.53</v>
      </c>
      <c r="AB40" s="100">
        <f ca="1">ROUND(INDIRECT(ADDRESS(Данные!$A32,AB$1,1,1,"Данные"),1),2)</f>
        <v>117.03</v>
      </c>
      <c r="AC40" s="104">
        <f ca="1">(AA40-AA39)*AC$10</f>
        <v>59.99999999994543</v>
      </c>
      <c r="AD40" s="107">
        <f ca="1">(AB40-AB39)*AC$10</f>
        <v>0</v>
      </c>
      <c r="AE40" s="95">
        <f ca="1">ROUND(INDIRECT(ADDRESS(Данные!$A32,AE$1,1,1,"Данные"),1),2)</f>
        <v>4875.4099999999999</v>
      </c>
      <c r="AF40" s="100">
        <f ca="1">ROUND(INDIRECT(ADDRESS(Данные!$A32,AF$1,1,1,"Данные"),1),2)</f>
        <v>4660.4700000000003</v>
      </c>
      <c r="AG40" s="104">
        <f ca="1">(AE40-AE39)*AG$10</f>
        <v>0</v>
      </c>
      <c r="AH40" s="106">
        <f ca="1">(AF40-AF39)*AG$10</f>
        <v>0</v>
      </c>
      <c r="AI40" s="95">
        <f ca="1">ROUND(INDIRECT(ADDRESS(Данные!$A32,AI$1,1,1,"Данные"),1),2)</f>
        <v>2306.2600000000002</v>
      </c>
      <c r="AJ40" s="100">
        <f ca="1">ROUND(INDIRECT(ADDRESS(Данные!$A32,AJ$1,1,1,"Данные"),1),2)</f>
        <v>1809.22</v>
      </c>
      <c r="AK40" s="104">
        <f ca="1">(AI40-AI39)*AK$10</f>
        <v>10.000000000218279</v>
      </c>
      <c r="AL40" s="106">
        <f ca="1">(AJ40-AJ39)*AK$10</f>
        <v>9.9999999999909051</v>
      </c>
      <c r="AM40" s="95"/>
      <c r="AN40" s="100"/>
      <c r="AO40" s="104"/>
      <c r="AP40" s="106"/>
      <c r="AQ40" s="203"/>
      <c r="AR40" s="100"/>
      <c r="AS40" s="104"/>
      <c r="AT40" s="107"/>
      <c r="AU40" s="111">
        <f ca="1">INDIRECT(ADDRESS(Данные!$A32,4,1,1,"Данные"),1)</f>
        <v>45644.520833333336</v>
      </c>
      <c r="AV40" s="205">
        <f t="shared" ca="1" si="14"/>
        <v>1440.0000000023283</v>
      </c>
      <c r="AW40" s="206">
        <f t="shared" ca="1" si="15"/>
        <v>240.00000000228283</v>
      </c>
    </row>
    <row r="41" s="1" customFormat="1">
      <c r="A41" s="94">
        <f ca="1">INDIRECT(ADDRESS(Данные!$A33,4,1,1,"Данные"),1)</f>
        <v>45644.541666666664</v>
      </c>
      <c r="B41" s="95">
        <f ca="1">ROUND(INDIRECT(ADDRESS(Данные!$A33,B$1,1,1,"Данные"),1),2)</f>
        <v>37110.879999999997</v>
      </c>
      <c r="C41" s="100">
        <f ca="1">ROUND(INDIRECT(ADDRESS(Данные!$A33,C$1,1,1,"Данные"),1),2)</f>
        <v>9572.4899999999998</v>
      </c>
      <c r="D41" s="104">
        <f ca="1">(B41-B39)*D$10</f>
        <v>1159.9999999889405</v>
      </c>
      <c r="E41" s="106">
        <f ca="1">(C41-C39)*D$10</f>
        <v>119.99999999898137</v>
      </c>
      <c r="F41" s="99">
        <f ca="1">ROUND(INDIRECT(ADDRESS(Данные!$A33,F$1,1,1,"Данные"),1),2)</f>
        <v>4138.3699999999999</v>
      </c>
      <c r="G41" s="100">
        <f ca="1">ROUND(INDIRECT(ADDRESS(Данные!$A33,G$1,1,1,"Данные"),1),2)</f>
        <v>2676.4000000000001</v>
      </c>
      <c r="H41" s="104">
        <f ca="1">(F41-F39)*H$10</f>
        <v>419.99999999825377</v>
      </c>
      <c r="I41" s="107">
        <f ca="1">(G41-G39)*H$10</f>
        <v>210.00000000049113</v>
      </c>
      <c r="J41" s="95">
        <f ca="1">ROUND(INDIRECT(ADDRESS(Данные!$A33,J$1,1,1,"Данные"),1),2)</f>
        <v>1234.5699999999999</v>
      </c>
      <c r="K41" s="100">
        <f ca="1">ROUND(INDIRECT(ADDRESS(Данные!$A33,K$1,1,1,"Данные"),1),2)</f>
        <v>117.04000000000001</v>
      </c>
      <c r="L41" s="104">
        <f ca="1">(J41-J39)*L$10</f>
        <v>119.99999999989086</v>
      </c>
      <c r="M41" s="106">
        <f ca="1">(K41-K39)*L$10</f>
        <v>15.000000000007674</v>
      </c>
      <c r="N41" s="109">
        <f ca="1">ROUND(INDIRECT(ADDRESS(Данные!$A33,N$1,1,1,"Данные"),1),2)</f>
        <v>3178.4099999999999</v>
      </c>
      <c r="O41" s="100">
        <f ca="1">ROUND(INDIRECT(ADDRESS(Данные!$A33,O$1,1,1,"Данные"),1),2)</f>
        <v>1064.3499999999999</v>
      </c>
      <c r="P41" s="104">
        <f ca="1">(N41-N39)*P$10</f>
        <v>619.99999999989086</v>
      </c>
      <c r="Q41" s="107">
        <f ca="1">(O41-O39)*P$10</f>
        <v>99.999999999909051</v>
      </c>
      <c r="R41" s="95">
        <f ca="1">ROUND(INDIRECT(ADDRESS(Данные!$A33,R$1,1,1,"Данные"),1),2)</f>
        <v>7758.4400000000005</v>
      </c>
      <c r="S41" s="100">
        <f ca="1">ROUND(INDIRECT(ADDRESS(Данные!$A33,S$1,1,1,"Данные"),1),2)</f>
        <v>2540.3000000000002</v>
      </c>
      <c r="T41" s="104">
        <f ca="1">(R41-R39)*T$10</f>
        <v>400.00000000145519</v>
      </c>
      <c r="U41" s="107">
        <f ca="1">(S41-S39)*T$10</f>
        <v>20.000000000436557</v>
      </c>
      <c r="V41" s="95">
        <f ca="1">ROUND(INDIRECT(ADDRESS(Данные!$A33,V$1,1,1,"Данные"),1),2)</f>
        <v>21062.389999999999</v>
      </c>
      <c r="W41" s="96">
        <f ca="1">ROUND(INDIRECT(ADDRESS(Данные!$A33,W$1,1,1,"Данные"),1),2)</f>
        <v>4576.4400000000005</v>
      </c>
      <c r="X41" s="104">
        <f ca="1">(V41-V39)*X$10</f>
        <v>0</v>
      </c>
      <c r="Y41" s="106">
        <f ca="1">(W41-W39)*X$10</f>
        <v>0</v>
      </c>
      <c r="Z41" s="227">
        <f ca="1">INDIRECT(ADDRESS(Данные!$A33,4,1,1,"Данные"),1)</f>
        <v>45644.541666666664</v>
      </c>
      <c r="AA41" s="109">
        <f ca="1">ROUND(INDIRECT(ADDRESS(Данные!$A33,AA$1,1,1,"Данные"),1),2)</f>
        <v>1234.5699999999999</v>
      </c>
      <c r="AB41" s="100">
        <f ca="1">ROUND(INDIRECT(ADDRESS(Данные!$A33,AB$1,1,1,"Данные"),1),2)</f>
        <v>117.04000000000001</v>
      </c>
      <c r="AC41" s="104">
        <f ca="1">(AA41-AA39)*AC$10</f>
        <v>119.99999999989086</v>
      </c>
      <c r="AD41" s="107">
        <f ca="1">(AB41-AB39)*AC$10</f>
        <v>15.000000000007674</v>
      </c>
      <c r="AE41" s="95">
        <f ca="1">ROUND(INDIRECT(ADDRESS(Данные!$A33,AE$1,1,1,"Данные"),1),2)</f>
        <v>4875.4099999999999</v>
      </c>
      <c r="AF41" s="100">
        <f ca="1">ROUND(INDIRECT(ADDRESS(Данные!$A33,AF$1,1,1,"Данные"),1),2)</f>
        <v>4660.4700000000003</v>
      </c>
      <c r="AG41" s="104">
        <f ca="1">(AE41-AE39)*AG$10</f>
        <v>0</v>
      </c>
      <c r="AH41" s="106">
        <f ca="1">(AF41-AF39)*AG$10</f>
        <v>0</v>
      </c>
      <c r="AI41" s="95">
        <f ca="1">ROUND(INDIRECT(ADDRESS(Данные!$A33,AI$1,1,1,"Данные"),1),2)</f>
        <v>2306.27</v>
      </c>
      <c r="AJ41" s="100">
        <f ca="1">ROUND(INDIRECT(ADDRESS(Данные!$A33,AJ$1,1,1,"Данные"),1),2)</f>
        <v>1809.23</v>
      </c>
      <c r="AK41" s="104">
        <f ca="1">(AI41-AI39)*AK$10</f>
        <v>19.99999999998181</v>
      </c>
      <c r="AL41" s="106">
        <f ca="1">(AJ41-AJ39)*AK$10</f>
        <v>19.99999999998181</v>
      </c>
      <c r="AM41" s="95"/>
      <c r="AN41" s="100"/>
      <c r="AO41" s="104"/>
      <c r="AP41" s="106"/>
      <c r="AQ41" s="203"/>
      <c r="AR41" s="100"/>
      <c r="AS41" s="104">
        <f>(AQ41-AQ39)*AS$10</f>
        <v>0</v>
      </c>
      <c r="AT41" s="107">
        <f>(AR41-AR39)*AT$7</f>
        <v>0</v>
      </c>
      <c r="AU41" s="111">
        <f ca="1">INDIRECT(ADDRESS(Данные!$A33,4,1,1,"Данные"),1)</f>
        <v>45644.541666666664</v>
      </c>
      <c r="AV41" s="205">
        <f t="shared" ca="1" si="14"/>
        <v>2859.9999999883039</v>
      </c>
      <c r="AW41" s="206">
        <f t="shared" ca="1" si="15"/>
        <v>499.99999999981526</v>
      </c>
    </row>
    <row r="42" s="1" customFormat="1">
      <c r="A42" s="94">
        <f ca="1">INDIRECT(ADDRESS(Данные!$A34,4,1,1,"Данные"),1)</f>
        <v>45644.5625</v>
      </c>
      <c r="B42" s="95">
        <f ca="1">ROUND(INDIRECT(ADDRESS(Данные!$A34,B$1,1,1,"Данные"),1),2)</f>
        <v>37111.160000000003</v>
      </c>
      <c r="C42" s="100">
        <f ca="1">ROUND(INDIRECT(ADDRESS(Данные!$A34,C$1,1,1,"Данные"),1),2)</f>
        <v>9572.5200000000004</v>
      </c>
      <c r="D42" s="104">
        <f ca="1">(B42-B41)*D$10</f>
        <v>560.00000001222361</v>
      </c>
      <c r="E42" s="106">
        <f ca="1">(C42-C41)*D$10</f>
        <v>60.000000001309672</v>
      </c>
      <c r="F42" s="99">
        <f ca="1">ROUND(INDIRECT(ADDRESS(Данные!$A34,F$1,1,1,"Данные"),1),2)</f>
        <v>4138.4400000000005</v>
      </c>
      <c r="G42" s="100">
        <f ca="1">ROUND(INDIRECT(ADDRESS(Данные!$A34,G$1,1,1,"Данные"),1),2)</f>
        <v>2676.4299999999998</v>
      </c>
      <c r="H42" s="104">
        <f ca="1">(F42-F41)*H$10</f>
        <v>210.00000000185537</v>
      </c>
      <c r="I42" s="107">
        <f ca="1">(G42-G41)*H$10</f>
        <v>89.999999999236024</v>
      </c>
      <c r="J42" s="95">
        <f ca="1">ROUND(INDIRECT(ADDRESS(Данные!$A34,J$1,1,1,"Данные"),1),2)</f>
        <v>1234.6100000000001</v>
      </c>
      <c r="K42" s="100">
        <f ca="1">ROUND(INDIRECT(ADDRESS(Данные!$A34,K$1,1,1,"Данные"),1),2)</f>
        <v>117.04000000000001</v>
      </c>
      <c r="L42" s="104">
        <f ca="1">(J42-J41)*L$10</f>
        <v>60.000000000286491</v>
      </c>
      <c r="M42" s="106">
        <f ca="1">(K42-K41)*L$10</f>
        <v>0</v>
      </c>
      <c r="N42" s="109">
        <f ca="1">ROUND(INDIRECT(ADDRESS(Данные!$A34,N$1,1,1,"Данные"),1),2)</f>
        <v>3178.5599999999999</v>
      </c>
      <c r="O42" s="100">
        <f ca="1">ROUND(INDIRECT(ADDRESS(Данные!$A34,O$1,1,1,"Данные"),1),2)</f>
        <v>1064.3700000000001</v>
      </c>
      <c r="P42" s="104">
        <f ca="1">(N42-N41)*P$10</f>
        <v>300.0000000001819</v>
      </c>
      <c r="Q42" s="107">
        <f ca="1">(O42-O41)*P$10</f>
        <v>40.000000000418368</v>
      </c>
      <c r="R42" s="95">
        <f ca="1">ROUND(INDIRECT(ADDRESS(Данные!$A34,R$1,1,1,"Данные"),1),2)</f>
        <v>7758.5299999999997</v>
      </c>
      <c r="S42" s="100">
        <f ca="1">ROUND(INDIRECT(ADDRESS(Данные!$A34,S$1,1,1,"Данные"),1),2)</f>
        <v>2540.3000000000002</v>
      </c>
      <c r="T42" s="104">
        <f ca="1">(R42-R41)*T$10</f>
        <v>179.99999999847205</v>
      </c>
      <c r="U42" s="107">
        <f ca="1">(S42-S41)*T$10</f>
        <v>0</v>
      </c>
      <c r="V42" s="95">
        <f ca="1">ROUND(INDIRECT(ADDRESS(Данные!$A34,V$1,1,1,"Данные"),1),2)</f>
        <v>21062.389999999999</v>
      </c>
      <c r="W42" s="96">
        <f ca="1">ROUND(INDIRECT(ADDRESS(Данные!$A34,W$1,1,1,"Данные"),1),2)</f>
        <v>4576.4400000000005</v>
      </c>
      <c r="X42" s="104">
        <f ca="1">(V42-V41)*X$10</f>
        <v>0</v>
      </c>
      <c r="Y42" s="106">
        <f ca="1">(W42-W41)*X$10</f>
        <v>0</v>
      </c>
      <c r="Z42" s="227">
        <f ca="1">INDIRECT(ADDRESS(Данные!$A34,4,1,1,"Данные"),1)</f>
        <v>45644.5625</v>
      </c>
      <c r="AA42" s="109">
        <f ca="1">ROUND(INDIRECT(ADDRESS(Данные!$A34,AA$1,1,1,"Данные"),1),2)</f>
        <v>1234.6100000000001</v>
      </c>
      <c r="AB42" s="100">
        <f ca="1">ROUND(INDIRECT(ADDRESS(Данные!$A34,AB$1,1,1,"Данные"),1),2)</f>
        <v>117.04000000000001</v>
      </c>
      <c r="AC42" s="104">
        <f ca="1">(AA42-AA41)*AC$10</f>
        <v>60.000000000286491</v>
      </c>
      <c r="AD42" s="107">
        <f ca="1">(AB42-AB41)*AC$10</f>
        <v>0</v>
      </c>
      <c r="AE42" s="95">
        <f ca="1">ROUND(INDIRECT(ADDRESS(Данные!$A34,AE$1,1,1,"Данные"),1),2)</f>
        <v>4875.4099999999999</v>
      </c>
      <c r="AF42" s="100">
        <f ca="1">ROUND(INDIRECT(ADDRESS(Данные!$A34,AF$1,1,1,"Данные"),1),2)</f>
        <v>4660.4700000000003</v>
      </c>
      <c r="AG42" s="104">
        <f ca="1">(AE42-AE41)*AG$10</f>
        <v>0</v>
      </c>
      <c r="AH42" s="106">
        <f ca="1">(AF42-AF41)*AG$10</f>
        <v>0</v>
      </c>
      <c r="AI42" s="95">
        <f ca="1">ROUND(INDIRECT(ADDRESS(Данные!$A34,AI$1,1,1,"Данные"),1),2)</f>
        <v>2306.2800000000002</v>
      </c>
      <c r="AJ42" s="100">
        <f ca="1">ROUND(INDIRECT(ADDRESS(Данные!$A34,AJ$1,1,1,"Данные"),1),2)</f>
        <v>1809.24</v>
      </c>
      <c r="AK42" s="104">
        <f ca="1">(AI42-AI41)*AK$10</f>
        <v>10.000000000218279</v>
      </c>
      <c r="AL42" s="106">
        <f ca="1">(AJ42-AJ41)*AK$10</f>
        <v>9.9999999999909051</v>
      </c>
      <c r="AM42" s="95"/>
      <c r="AN42" s="100"/>
      <c r="AO42" s="104"/>
      <c r="AP42" s="106"/>
      <c r="AQ42" s="203"/>
      <c r="AR42" s="100"/>
      <c r="AS42" s="104"/>
      <c r="AT42" s="107"/>
      <c r="AU42" s="111">
        <f ca="1">INDIRECT(ADDRESS(Данные!$A34,4,1,1,"Данные"),1)</f>
        <v>45644.5625</v>
      </c>
      <c r="AV42" s="205">
        <f t="shared" ca="1" si="14"/>
        <v>1380.0000000135242</v>
      </c>
      <c r="AW42" s="206">
        <f t="shared" ca="1" si="15"/>
        <v>200.00000000095497</v>
      </c>
    </row>
    <row r="43" s="1" customFormat="1">
      <c r="A43" s="94">
        <f ca="1">INDIRECT(ADDRESS(Данные!$A35,4,1,1,"Данные"),1)</f>
        <v>45644.583333333336</v>
      </c>
      <c r="B43" s="95">
        <f ca="1">ROUND(INDIRECT(ADDRESS(Данные!$A35,B$1,1,1,"Данные"),1),2)</f>
        <v>37111.43</v>
      </c>
      <c r="C43" s="100">
        <f ca="1">ROUND(INDIRECT(ADDRESS(Данные!$A35,C$1,1,1,"Данные"),1),2)</f>
        <v>9572.5500000000011</v>
      </c>
      <c r="D43" s="104">
        <f ca="1">(B43-B41)*D$10</f>
        <v>1100.0000000058208</v>
      </c>
      <c r="E43" s="106">
        <f ca="1">(C43-C41)*D$10</f>
        <v>120.00000000261934</v>
      </c>
      <c r="F43" s="99">
        <f ca="1">ROUND(INDIRECT(ADDRESS(Данные!$A35,F$1,1,1,"Данные"),1),2)</f>
        <v>4138.5100000000002</v>
      </c>
      <c r="G43" s="100">
        <f ca="1">ROUND(INDIRECT(ADDRESS(Данные!$A35,G$1,1,1,"Данные"),1),2)</f>
        <v>2676.46</v>
      </c>
      <c r="H43" s="104">
        <f ca="1">(F43-F41)*H$10</f>
        <v>420.00000000098225</v>
      </c>
      <c r="I43" s="107">
        <f ca="1">(G43-G41)*H$10</f>
        <v>179.99999999983629</v>
      </c>
      <c r="J43" s="95">
        <f ca="1">ROUND(INDIRECT(ADDRESS(Данные!$A35,J$1,1,1,"Данные"),1),2)</f>
        <v>1234.6500000000001</v>
      </c>
      <c r="K43" s="100">
        <f ca="1">ROUND(INDIRECT(ADDRESS(Данные!$A35,K$1,1,1,"Данные"),1),2)</f>
        <v>117.04000000000001</v>
      </c>
      <c r="L43" s="104">
        <f ca="1">(J43-J41)*L$10</f>
        <v>120.00000000023192</v>
      </c>
      <c r="M43" s="106">
        <f ca="1">(K43-K41)*L$10</f>
        <v>0</v>
      </c>
      <c r="N43" s="109">
        <f ca="1">ROUND(INDIRECT(ADDRESS(Данные!$A35,N$1,1,1,"Данные"),1),2)</f>
        <v>3178.7000000000003</v>
      </c>
      <c r="O43" s="100">
        <f ca="1">ROUND(INDIRECT(ADDRESS(Данные!$A35,O$1,1,1,"Данные"),1),2)</f>
        <v>1064.4000000000001</v>
      </c>
      <c r="P43" s="104">
        <f ca="1">(N43-N41)*P$10</f>
        <v>580.00000000083674</v>
      </c>
      <c r="Q43" s="107">
        <f ca="1">(O43-O41)*P$10</f>
        <v>100.0000000003638</v>
      </c>
      <c r="R43" s="95">
        <f ca="1">ROUND(INDIRECT(ADDRESS(Данные!$A35,R$1,1,1,"Данные"),1),2)</f>
        <v>7758.6300000000001</v>
      </c>
      <c r="S43" s="100">
        <f ca="1">ROUND(INDIRECT(ADDRESS(Данные!$A35,S$1,1,1,"Данные"),1),2)</f>
        <v>2540.3000000000002</v>
      </c>
      <c r="T43" s="104">
        <f ca="1">(R43-R41)*T$10</f>
        <v>379.99999999919964</v>
      </c>
      <c r="U43" s="107">
        <f ca="1">(S43-S41)*T$10</f>
        <v>0</v>
      </c>
      <c r="V43" s="95">
        <f ca="1">ROUND(INDIRECT(ADDRESS(Данные!$A35,V$1,1,1,"Данные"),1),2)</f>
        <v>21062.389999999999</v>
      </c>
      <c r="W43" s="96">
        <f ca="1">ROUND(INDIRECT(ADDRESS(Данные!$A35,W$1,1,1,"Данные"),1),2)</f>
        <v>4576.4400000000005</v>
      </c>
      <c r="X43" s="104">
        <f ca="1">(V43-V41)*X$10</f>
        <v>0</v>
      </c>
      <c r="Y43" s="106">
        <f ca="1">(W43-W41)*X$10</f>
        <v>0</v>
      </c>
      <c r="Z43" s="227">
        <f ca="1">INDIRECT(ADDRESS(Данные!$A35,4,1,1,"Данные"),1)</f>
        <v>45644.583333333336</v>
      </c>
      <c r="AA43" s="109">
        <f ca="1">ROUND(INDIRECT(ADDRESS(Данные!$A35,AA$1,1,1,"Данные"),1),2)</f>
        <v>1234.6500000000001</v>
      </c>
      <c r="AB43" s="100">
        <f ca="1">ROUND(INDIRECT(ADDRESS(Данные!$A35,AB$1,1,1,"Данные"),1),2)</f>
        <v>117.04000000000001</v>
      </c>
      <c r="AC43" s="104">
        <f ca="1">(AA43-AA41)*AC$10</f>
        <v>120.00000000023192</v>
      </c>
      <c r="AD43" s="107">
        <f ca="1">(AB43-AB41)*AC$10</f>
        <v>0</v>
      </c>
      <c r="AE43" s="95">
        <f ca="1">ROUND(INDIRECT(ADDRESS(Данные!$A35,AE$1,1,1,"Данные"),1),2)</f>
        <v>4875.4099999999999</v>
      </c>
      <c r="AF43" s="100">
        <f ca="1">ROUND(INDIRECT(ADDRESS(Данные!$A35,AF$1,1,1,"Данные"),1),2)</f>
        <v>4660.4700000000003</v>
      </c>
      <c r="AG43" s="104">
        <f ca="1">(AE43-AE41)*AG$10</f>
        <v>0</v>
      </c>
      <c r="AH43" s="106">
        <f ca="1">(AF43-AF41)*AG$10</f>
        <v>0</v>
      </c>
      <c r="AI43" s="95">
        <f ca="1">ROUND(INDIRECT(ADDRESS(Данные!$A35,AI$1,1,1,"Данные"),1),2)</f>
        <v>2306.2800000000002</v>
      </c>
      <c r="AJ43" s="100">
        <f ca="1">ROUND(INDIRECT(ADDRESS(Данные!$A35,AJ$1,1,1,"Данные"),1),2)</f>
        <v>1809.24</v>
      </c>
      <c r="AK43" s="104">
        <f ca="1">(AI43-AI41)*AK$10</f>
        <v>10.000000000218279</v>
      </c>
      <c r="AL43" s="106">
        <f ca="1">(AJ43-AJ41)*AK$10</f>
        <v>9.9999999999909051</v>
      </c>
      <c r="AM43" s="95"/>
      <c r="AN43" s="100"/>
      <c r="AO43" s="104"/>
      <c r="AP43" s="106"/>
      <c r="AQ43" s="203"/>
      <c r="AR43" s="100"/>
      <c r="AS43" s="104">
        <f>(AQ43-AQ41)*AS$10</f>
        <v>0</v>
      </c>
      <c r="AT43" s="107">
        <f>(AR43-AR41)*AT$7</f>
        <v>0</v>
      </c>
      <c r="AU43" s="111">
        <f ca="1">INDIRECT(ADDRESS(Данные!$A35,4,1,1,"Данные"),1)</f>
        <v>45644.583333333336</v>
      </c>
      <c r="AV43" s="205">
        <f t="shared" ca="1" si="14"/>
        <v>2730.0000000075215</v>
      </c>
      <c r="AW43" s="206">
        <f t="shared" ca="1" si="15"/>
        <v>410.00000000281034</v>
      </c>
    </row>
    <row r="44" s="1" customFormat="1">
      <c r="A44" s="94">
        <f ca="1">INDIRECT(ADDRESS(Данные!$A36,4,1,1,"Данные"),1)</f>
        <v>45644.604166666664</v>
      </c>
      <c r="B44" s="95">
        <f ca="1">ROUND(INDIRECT(ADDRESS(Данные!$A36,B$1,1,1,"Данные"),1),2)</f>
        <v>37111.709999999999</v>
      </c>
      <c r="C44" s="100">
        <f ca="1">ROUND(INDIRECT(ADDRESS(Данные!$A36,C$1,1,1,"Данные"),1),2)</f>
        <v>9572.5799999999999</v>
      </c>
      <c r="D44" s="104">
        <f ca="1">(B44-B43)*D$10</f>
        <v>559.99999999767169</v>
      </c>
      <c r="E44" s="106">
        <f ca="1">(C44-C43)*D$10</f>
        <v>59.999999997671694</v>
      </c>
      <c r="F44" s="99">
        <f ca="1">ROUND(INDIRECT(ADDRESS(Данные!$A36,F$1,1,1,"Данные"),1),2)</f>
        <v>4138.5799999999999</v>
      </c>
      <c r="G44" s="100">
        <f ca="1">ROUND(INDIRECT(ADDRESS(Данные!$A36,G$1,1,1,"Данные"),1),2)</f>
        <v>2676.4900000000002</v>
      </c>
      <c r="H44" s="104">
        <f ca="1">(F44-F43)*H$10</f>
        <v>209.99999999912689</v>
      </c>
      <c r="I44" s="107">
        <f ca="1">(G44-G43)*H$10</f>
        <v>90.000000000600267</v>
      </c>
      <c r="J44" s="95">
        <f ca="1">ROUND(INDIRECT(ADDRESS(Данные!$A36,J$1,1,1,"Данные"),1),2)</f>
        <v>1234.6900000000001</v>
      </c>
      <c r="K44" s="100">
        <f ca="1">ROUND(INDIRECT(ADDRESS(Данные!$A36,K$1,1,1,"Данные"),1),2)</f>
        <v>117.04000000000001</v>
      </c>
      <c r="L44" s="104">
        <f ca="1">(J44-J43)*L$10</f>
        <v>59.99999999994543</v>
      </c>
      <c r="M44" s="106">
        <f ca="1">(K44-K43)*L$10</f>
        <v>0</v>
      </c>
      <c r="N44" s="109">
        <f ca="1">ROUND(INDIRECT(ADDRESS(Данные!$A36,N$1,1,1,"Данные"),1),2)</f>
        <v>3178.8499999999999</v>
      </c>
      <c r="O44" s="100">
        <f ca="1">ROUND(INDIRECT(ADDRESS(Данные!$A36,O$1,1,1,"Данные"),1),2)</f>
        <v>1064.4200000000001</v>
      </c>
      <c r="P44" s="104">
        <f ca="1">(N44-N43)*P$10</f>
        <v>299.9999999992724</v>
      </c>
      <c r="Q44" s="107">
        <f ca="1">(O44-O43)*P$10</f>
        <v>39.99999999996362</v>
      </c>
      <c r="R44" s="95">
        <f ca="1">ROUND(INDIRECT(ADDRESS(Данные!$A36,R$1,1,1,"Данные"),1),2)</f>
        <v>7758.7300000000005</v>
      </c>
      <c r="S44" s="100">
        <f ca="1">ROUND(INDIRECT(ADDRESS(Данные!$A36,S$1,1,1,"Данные"),1),2)</f>
        <v>2540.3000000000002</v>
      </c>
      <c r="T44" s="104">
        <f ca="1">(R44-R43)*T$10</f>
        <v>200.0000000007276</v>
      </c>
      <c r="U44" s="107">
        <f ca="1">(S44-S43)*T$10</f>
        <v>0</v>
      </c>
      <c r="V44" s="95">
        <f ca="1">ROUND(INDIRECT(ADDRESS(Данные!$A36,V$1,1,1,"Данные"),1),2)</f>
        <v>21062.389999999999</v>
      </c>
      <c r="W44" s="96">
        <f ca="1">ROUND(INDIRECT(ADDRESS(Данные!$A36,W$1,1,1,"Данные"),1),2)</f>
        <v>4576.4400000000005</v>
      </c>
      <c r="X44" s="104">
        <f ca="1">(V44-V43)*X$10</f>
        <v>0</v>
      </c>
      <c r="Y44" s="106">
        <f ca="1">(W44-W43)*X$10</f>
        <v>0</v>
      </c>
      <c r="Z44" s="227">
        <f ca="1">INDIRECT(ADDRESS(Данные!$A36,4,1,1,"Данные"),1)</f>
        <v>45644.604166666664</v>
      </c>
      <c r="AA44" s="109">
        <f ca="1">ROUND(INDIRECT(ADDRESS(Данные!$A36,AA$1,1,1,"Данные"),1),2)</f>
        <v>1234.6900000000001</v>
      </c>
      <c r="AB44" s="100">
        <f ca="1">ROUND(INDIRECT(ADDRESS(Данные!$A36,AB$1,1,1,"Данные"),1),2)</f>
        <v>117.04000000000001</v>
      </c>
      <c r="AC44" s="104">
        <f ca="1">(AA44-AA43)*AC$10</f>
        <v>59.99999999994543</v>
      </c>
      <c r="AD44" s="107">
        <f ca="1">(AB44-AB43)*AC$10</f>
        <v>0</v>
      </c>
      <c r="AE44" s="95">
        <f ca="1">ROUND(INDIRECT(ADDRESS(Данные!$A36,AE$1,1,1,"Данные"),1),2)</f>
        <v>4875.4099999999999</v>
      </c>
      <c r="AF44" s="100">
        <f ca="1">ROUND(INDIRECT(ADDRESS(Данные!$A36,AF$1,1,1,"Данные"),1),2)</f>
        <v>4660.4700000000003</v>
      </c>
      <c r="AG44" s="104">
        <f ca="1">(AE44-AE43)*AG$10</f>
        <v>0</v>
      </c>
      <c r="AH44" s="106">
        <f ca="1">(AF44-AF43)*AG$10</f>
        <v>0</v>
      </c>
      <c r="AI44" s="95">
        <f ca="1">ROUND(INDIRECT(ADDRESS(Данные!$A36,AI$1,1,1,"Данные"),1),2)</f>
        <v>2306.3299999999999</v>
      </c>
      <c r="AJ44" s="100">
        <f ca="1">ROUND(INDIRECT(ADDRESS(Данные!$A36,AJ$1,1,1,"Данные"),1),2)</f>
        <v>1809.27</v>
      </c>
      <c r="AK44" s="104">
        <f ca="1">(AI44-AI43)*AK$10</f>
        <v>49.999999999727152</v>
      </c>
      <c r="AL44" s="106">
        <f ca="1">(AJ44-AJ43)*AK$10</f>
        <v>29.999999999972715</v>
      </c>
      <c r="AM44" s="95"/>
      <c r="AN44" s="100"/>
      <c r="AO44" s="104"/>
      <c r="AP44" s="106"/>
      <c r="AQ44" s="203"/>
      <c r="AR44" s="100"/>
      <c r="AS44" s="104"/>
      <c r="AT44" s="107"/>
      <c r="AU44" s="111">
        <f ca="1">INDIRECT(ADDRESS(Данные!$A36,4,1,1,"Данные"),1)</f>
        <v>45644.604166666664</v>
      </c>
      <c r="AV44" s="205">
        <f t="shared" ca="1" si="14"/>
        <v>1439.9999999964166</v>
      </c>
      <c r="AW44" s="206">
        <f t="shared" ca="1" si="15"/>
        <v>219.9999999982083</v>
      </c>
    </row>
    <row r="45" s="1" customFormat="1">
      <c r="A45" s="94">
        <f ca="1">INDIRECT(ADDRESS(Данные!$A37,4,1,1,"Данные"),1)</f>
        <v>45644.625</v>
      </c>
      <c r="B45" s="95">
        <f ca="1">ROUND(INDIRECT(ADDRESS(Данные!$A37,B$1,1,1,"Данные"),1),2)</f>
        <v>37111.980000000003</v>
      </c>
      <c r="C45" s="100">
        <f ca="1">ROUND(INDIRECT(ADDRESS(Данные!$A37,C$1,1,1,"Данные"),1),2)</f>
        <v>9572.6100000000006</v>
      </c>
      <c r="D45" s="104">
        <f ca="1">(B45-B43)*D$10</f>
        <v>1100.0000000058208</v>
      </c>
      <c r="E45" s="106">
        <f ca="1">(C45-C43)*D$10</f>
        <v>119.99999999898137</v>
      </c>
      <c r="F45" s="99">
        <f ca="1">ROUND(INDIRECT(ADDRESS(Данные!$A37,F$1,1,1,"Данные"),1),2)</f>
        <v>4138.6499999999996</v>
      </c>
      <c r="G45" s="100">
        <f ca="1">ROUND(INDIRECT(ADDRESS(Данные!$A37,G$1,1,1,"Данные"),1),2)</f>
        <v>2676.52</v>
      </c>
      <c r="H45" s="104">
        <f ca="1">(F45-F43)*H$10</f>
        <v>419.99999999825377</v>
      </c>
      <c r="I45" s="107">
        <f ca="1">(G45-G43)*H$10</f>
        <v>179.99999999983629</v>
      </c>
      <c r="J45" s="95">
        <f ca="1">ROUND(INDIRECT(ADDRESS(Данные!$A37,J$1,1,1,"Данные"),1),2)</f>
        <v>1234.73</v>
      </c>
      <c r="K45" s="100">
        <f ca="1">ROUND(INDIRECT(ADDRESS(Данные!$A37,K$1,1,1,"Данные"),1),2)</f>
        <v>117.05</v>
      </c>
      <c r="L45" s="104">
        <f ca="1">(J45-J43)*L$10</f>
        <v>119.99999999989086</v>
      </c>
      <c r="M45" s="106">
        <f ca="1">(K45-K43)*L$10</f>
        <v>14.999999999986358</v>
      </c>
      <c r="N45" s="109">
        <f ca="1">ROUND(INDIRECT(ADDRESS(Данные!$A37,N$1,1,1,"Данные"),1),2)</f>
        <v>3179</v>
      </c>
      <c r="O45" s="100">
        <f ca="1">ROUND(INDIRECT(ADDRESS(Данные!$A37,O$1,1,1,"Данные"),1),2)</f>
        <v>1064.4400000000001</v>
      </c>
      <c r="P45" s="104">
        <f ca="1">(N45-N43)*P$10</f>
        <v>599.9999999994543</v>
      </c>
      <c r="Q45" s="107">
        <f ca="1">(O45-O43)*P$10</f>
        <v>79.99999999992724</v>
      </c>
      <c r="R45" s="95">
        <f ca="1">ROUND(INDIRECT(ADDRESS(Данные!$A37,R$1,1,1,"Данные"),1),2)</f>
        <v>7758.8199999999997</v>
      </c>
      <c r="S45" s="100">
        <f ca="1">ROUND(INDIRECT(ADDRESS(Данные!$A37,S$1,1,1,"Данные"),1),2)</f>
        <v>2540.3000000000002</v>
      </c>
      <c r="T45" s="104">
        <f ca="1">(R45-R43)*T$10</f>
        <v>379.99999999919964</v>
      </c>
      <c r="U45" s="107">
        <f ca="1">(S45-S43)*T$10</f>
        <v>0</v>
      </c>
      <c r="V45" s="95">
        <f ca="1">ROUND(INDIRECT(ADDRESS(Данные!$A37,V$1,1,1,"Данные"),1),2)</f>
        <v>21062.389999999999</v>
      </c>
      <c r="W45" s="96">
        <f ca="1">ROUND(INDIRECT(ADDRESS(Данные!$A37,W$1,1,1,"Данные"),1),2)</f>
        <v>4576.4400000000005</v>
      </c>
      <c r="X45" s="104">
        <f ca="1">(V45-V43)*X$10</f>
        <v>0</v>
      </c>
      <c r="Y45" s="106">
        <f ca="1">(W45-W43)*X$10</f>
        <v>0</v>
      </c>
      <c r="Z45" s="227">
        <f ca="1">INDIRECT(ADDRESS(Данные!$A37,4,1,1,"Данные"),1)</f>
        <v>45644.625</v>
      </c>
      <c r="AA45" s="109">
        <f ca="1">ROUND(INDIRECT(ADDRESS(Данные!$A37,AA$1,1,1,"Данные"),1),2)</f>
        <v>1234.73</v>
      </c>
      <c r="AB45" s="100">
        <f ca="1">ROUND(INDIRECT(ADDRESS(Данные!$A37,AB$1,1,1,"Данные"),1),2)</f>
        <v>117.05</v>
      </c>
      <c r="AC45" s="104">
        <f ca="1">(AA45-AA43)*AC$10</f>
        <v>119.99999999989086</v>
      </c>
      <c r="AD45" s="107">
        <f ca="1">(AB45-AB43)*AC$10</f>
        <v>14.999999999986358</v>
      </c>
      <c r="AE45" s="95">
        <f ca="1">ROUND(INDIRECT(ADDRESS(Данные!$A37,AE$1,1,1,"Данные"),1),2)</f>
        <v>4875.4300000000003</v>
      </c>
      <c r="AF45" s="100">
        <f ca="1">ROUND(INDIRECT(ADDRESS(Данные!$A37,AF$1,1,1,"Данные"),1),2)</f>
        <v>4660.4899999999998</v>
      </c>
      <c r="AG45" s="104">
        <f ca="1">(AE45-AE43)*AG$10</f>
        <v>30.000000000654836</v>
      </c>
      <c r="AH45" s="106">
        <f ca="1">(AF45-AF43)*AG$10</f>
        <v>29.999999999290594</v>
      </c>
      <c r="AI45" s="95">
        <f ca="1">ROUND(INDIRECT(ADDRESS(Данные!$A37,AI$1,1,1,"Данные"),1),2)</f>
        <v>2306.3899999999999</v>
      </c>
      <c r="AJ45" s="100">
        <f ca="1">ROUND(INDIRECT(ADDRESS(Данные!$A37,AJ$1,1,1,"Данные"),1),2)</f>
        <v>1809.3</v>
      </c>
      <c r="AK45" s="104">
        <f ca="1">(AI45-AI43)*AK$10</f>
        <v>109.99999999967258</v>
      </c>
      <c r="AL45" s="106">
        <f ca="1">(AJ45-AJ43)*AK$10</f>
        <v>59.99999999994543</v>
      </c>
      <c r="AM45" s="95"/>
      <c r="AN45" s="100"/>
      <c r="AO45" s="104"/>
      <c r="AP45" s="106"/>
      <c r="AQ45" s="203"/>
      <c r="AR45" s="100"/>
      <c r="AS45" s="104">
        <f>(AQ45-AQ43)*AS$10</f>
        <v>0</v>
      </c>
      <c r="AT45" s="107">
        <f>(AR45-AR43)*AT$7</f>
        <v>0</v>
      </c>
      <c r="AU45" s="111">
        <f ca="1">INDIRECT(ADDRESS(Данные!$A37,4,1,1,"Данные"),1)</f>
        <v>45644.625</v>
      </c>
      <c r="AV45" s="205">
        <f t="shared" ca="1" si="14"/>
        <v>2880.0000000028376</v>
      </c>
      <c r="AW45" s="206">
        <f t="shared" ca="1" si="15"/>
        <v>499.99999999795364</v>
      </c>
    </row>
    <row r="46" s="1" customFormat="1">
      <c r="A46" s="94">
        <f ca="1">INDIRECT(ADDRESS(Данные!$A38,4,1,1,"Данные"),1)</f>
        <v>45644.645833333336</v>
      </c>
      <c r="B46" s="95">
        <f ca="1">ROUND(INDIRECT(ADDRESS(Данные!$A38,B$1,1,1,"Данные"),1),2)</f>
        <v>37112.25</v>
      </c>
      <c r="C46" s="100">
        <f ca="1">ROUND(INDIRECT(ADDRESS(Данные!$A38,C$1,1,1,"Данные"),1),2)</f>
        <v>9572.6399999999994</v>
      </c>
      <c r="D46" s="104">
        <f ca="1">(B46-B45)*D$10</f>
        <v>539.99999999359716</v>
      </c>
      <c r="E46" s="106">
        <f ca="1">(C46-C45)*D$10</f>
        <v>59.999999997671694</v>
      </c>
      <c r="F46" s="99">
        <f ca="1">ROUND(INDIRECT(ADDRESS(Данные!$A38,F$1,1,1,"Данные"),1),2)</f>
        <v>4138.7200000000003</v>
      </c>
      <c r="G46" s="100">
        <f ca="1">ROUND(INDIRECT(ADDRESS(Данные!$A38,G$1,1,1,"Данные"),1),2)</f>
        <v>2676.54</v>
      </c>
      <c r="H46" s="104">
        <f ca="1">(F46-F45)*H$10</f>
        <v>210.00000000185537</v>
      </c>
      <c r="I46" s="107">
        <f ca="1">(G46-G45)*H$10</f>
        <v>59.99999999994543</v>
      </c>
      <c r="J46" s="95">
        <f ca="1">ROUND(INDIRECT(ADDRESS(Данные!$A38,J$1,1,1,"Данные"),1),2)</f>
        <v>1234.77</v>
      </c>
      <c r="K46" s="100">
        <f ca="1">ROUND(INDIRECT(ADDRESS(Данные!$A38,K$1,1,1,"Данные"),1),2)</f>
        <v>117.05</v>
      </c>
      <c r="L46" s="104">
        <f ca="1">(J46-J45)*L$10</f>
        <v>59.99999999994543</v>
      </c>
      <c r="M46" s="106">
        <f ca="1">(K46-K45)*L$10</f>
        <v>0</v>
      </c>
      <c r="N46" s="109">
        <f ca="1">ROUND(INDIRECT(ADDRESS(Данные!$A38,N$1,1,1,"Данные"),1),2)</f>
        <v>3179.1399999999999</v>
      </c>
      <c r="O46" s="100">
        <f ca="1">ROUND(INDIRECT(ADDRESS(Данные!$A38,O$1,1,1,"Данные"),1),2)</f>
        <v>1064.46</v>
      </c>
      <c r="P46" s="104">
        <f ca="1">(N46-N45)*P$10</f>
        <v>279.99999999974534</v>
      </c>
      <c r="Q46" s="107">
        <f ca="1">(O46-O45)*P$10</f>
        <v>39.99999999996362</v>
      </c>
      <c r="R46" s="95">
        <f ca="1">ROUND(INDIRECT(ADDRESS(Данные!$A38,R$1,1,1,"Данные"),1),2)</f>
        <v>7758.9099999999999</v>
      </c>
      <c r="S46" s="100">
        <f ca="1">ROUND(INDIRECT(ADDRESS(Данные!$A38,S$1,1,1,"Данные"),1),2)</f>
        <v>2540.3000000000002</v>
      </c>
      <c r="T46" s="104">
        <f ca="1">(R46-R45)*T$10</f>
        <v>180.00000000029104</v>
      </c>
      <c r="U46" s="107">
        <f ca="1">(S46-S45)*T$10</f>
        <v>0</v>
      </c>
      <c r="V46" s="95">
        <f ca="1">ROUND(INDIRECT(ADDRESS(Данные!$A38,V$1,1,1,"Данные"),1),2)</f>
        <v>21062.389999999999</v>
      </c>
      <c r="W46" s="96">
        <f ca="1">ROUND(INDIRECT(ADDRESS(Данные!$A38,W$1,1,1,"Данные"),1),2)</f>
        <v>4576.4400000000005</v>
      </c>
      <c r="X46" s="104">
        <f ca="1">(V46-V45)*X$10</f>
        <v>0</v>
      </c>
      <c r="Y46" s="106">
        <f ca="1">(W46-W45)*X$10</f>
        <v>0</v>
      </c>
      <c r="Z46" s="227">
        <f ca="1">INDIRECT(ADDRESS(Данные!$A38,4,1,1,"Данные"),1)</f>
        <v>45644.645833333336</v>
      </c>
      <c r="AA46" s="109">
        <f ca="1">ROUND(INDIRECT(ADDRESS(Данные!$A38,AA$1,1,1,"Данные"),1),2)</f>
        <v>1234.77</v>
      </c>
      <c r="AB46" s="100">
        <f ca="1">ROUND(INDIRECT(ADDRESS(Данные!$A38,AB$1,1,1,"Данные"),1),2)</f>
        <v>117.05</v>
      </c>
      <c r="AC46" s="104">
        <f ca="1">(AA46-AA45)*AC$10</f>
        <v>59.99999999994543</v>
      </c>
      <c r="AD46" s="107">
        <f ca="1">(AB46-AB45)*AC$10</f>
        <v>0</v>
      </c>
      <c r="AE46" s="95">
        <f ca="1">ROUND(INDIRECT(ADDRESS(Данные!$A38,AE$1,1,1,"Данные"),1),2)</f>
        <v>4875.4700000000003</v>
      </c>
      <c r="AF46" s="100">
        <f ca="1">ROUND(INDIRECT(ADDRESS(Данные!$A38,AF$1,1,1,"Данные"),1),2)</f>
        <v>4660.5200000000004</v>
      </c>
      <c r="AG46" s="104">
        <f ca="1">(AE46-AE45)*AG$10</f>
        <v>59.99999999994543</v>
      </c>
      <c r="AH46" s="106">
        <f ca="1">(AF46-AF45)*AG$10</f>
        <v>45.000000000982254</v>
      </c>
      <c r="AI46" s="95">
        <f ca="1">ROUND(INDIRECT(ADDRESS(Данные!$A38,AI$1,1,1,"Данные"),1),2)</f>
        <v>2306.4500000000003</v>
      </c>
      <c r="AJ46" s="100">
        <f ca="1">ROUND(INDIRECT(ADDRESS(Данные!$A38,AJ$1,1,1,"Данные"),1),2)</f>
        <v>1809.3400000000001</v>
      </c>
      <c r="AK46" s="104">
        <f ca="1">(AI46-AI45)*AK$10</f>
        <v>60.000000000400178</v>
      </c>
      <c r="AL46" s="106">
        <f ca="1">(AJ46-AJ45)*AK$10</f>
        <v>40.000000000190994</v>
      </c>
      <c r="AM46" s="95"/>
      <c r="AN46" s="100"/>
      <c r="AO46" s="104"/>
      <c r="AP46" s="106"/>
      <c r="AQ46" s="203"/>
      <c r="AR46" s="100"/>
      <c r="AS46" s="104"/>
      <c r="AT46" s="107"/>
      <c r="AU46" s="111">
        <f ca="1">INDIRECT(ADDRESS(Данные!$A38,4,1,1,"Данные"),1)</f>
        <v>45644.645833333336</v>
      </c>
      <c r="AV46" s="205">
        <f t="shared" ca="1" si="14"/>
        <v>1449.9999999957254</v>
      </c>
      <c r="AW46" s="206">
        <f t="shared" ca="1" si="15"/>
        <v>244.99999999875399</v>
      </c>
    </row>
    <row r="47" s="1" customFormat="1">
      <c r="A47" s="94">
        <f ca="1">INDIRECT(ADDRESS(Данные!$A39,4,1,1,"Данные"),1)</f>
        <v>45644.666666666664</v>
      </c>
      <c r="B47" s="95">
        <f ca="1">ROUND(INDIRECT(ADDRESS(Данные!$A39,B$1,1,1,"Данные"),1),2)</f>
        <v>37112.520000000004</v>
      </c>
      <c r="C47" s="100">
        <f ca="1">ROUND(INDIRECT(ADDRESS(Данные!$A39,C$1,1,1,"Данные"),1),2)</f>
        <v>9572.6700000000001</v>
      </c>
      <c r="D47" s="104">
        <f ca="1">(B47-B45)*D$10</f>
        <v>1080.0000000017462</v>
      </c>
      <c r="E47" s="106">
        <f ca="1">(C47-C45)*D$10</f>
        <v>119.99999999898137</v>
      </c>
      <c r="F47" s="99">
        <f ca="1">ROUND(INDIRECT(ADDRESS(Данные!$A39,F$1,1,1,"Данные"),1),2)</f>
        <v>4138.79</v>
      </c>
      <c r="G47" s="100">
        <f ca="1">ROUND(INDIRECT(ADDRESS(Данные!$A39,G$1,1,1,"Данные"),1),2)</f>
        <v>2676.5799999999999</v>
      </c>
      <c r="H47" s="104">
        <f ca="1">(F47-F45)*H$10</f>
        <v>420.00000000098225</v>
      </c>
      <c r="I47" s="107">
        <f ca="1">(G47-G45)*H$10</f>
        <v>179.99999999983629</v>
      </c>
      <c r="J47" s="95">
        <f ca="1">ROUND(INDIRECT(ADDRESS(Данные!$A39,J$1,1,1,"Данные"),1),2)</f>
        <v>1234.8099999999999</v>
      </c>
      <c r="K47" s="100">
        <f ca="1">ROUND(INDIRECT(ADDRESS(Данные!$A39,K$1,1,1,"Данные"),1),2)</f>
        <v>117.05</v>
      </c>
      <c r="L47" s="104">
        <f ca="1">(J47-J45)*L$10</f>
        <v>119.99999999989086</v>
      </c>
      <c r="M47" s="106">
        <f ca="1">(K47-K45)*L$10</f>
        <v>0</v>
      </c>
      <c r="N47" s="109">
        <f ca="1">ROUND(INDIRECT(ADDRESS(Данные!$A39,N$1,1,1,"Данные"),1),2)</f>
        <v>3179.29</v>
      </c>
      <c r="O47" s="100">
        <f ca="1">ROUND(INDIRECT(ADDRESS(Данные!$A39,O$1,1,1,"Данные"),1),2)</f>
        <v>1064.48</v>
      </c>
      <c r="P47" s="104">
        <f ca="1">(N47-N45)*P$10</f>
        <v>579.99999999992724</v>
      </c>
      <c r="Q47" s="107">
        <f ca="1">(O47-O45)*P$10</f>
        <v>79.99999999992724</v>
      </c>
      <c r="R47" s="95">
        <f ca="1">ROUND(INDIRECT(ADDRESS(Данные!$A39,R$1,1,1,"Данные"),1),2)</f>
        <v>7759.0100000000002</v>
      </c>
      <c r="S47" s="100">
        <f ca="1">ROUND(INDIRECT(ADDRESS(Данные!$A39,S$1,1,1,"Данные"),1),2)</f>
        <v>2540.3000000000002</v>
      </c>
      <c r="T47" s="104">
        <f ca="1">(R47-R45)*T$10</f>
        <v>380.00000000101863</v>
      </c>
      <c r="U47" s="107">
        <f ca="1">(S47-S45)*T$10</f>
        <v>0</v>
      </c>
      <c r="V47" s="95">
        <f ca="1">ROUND(INDIRECT(ADDRESS(Данные!$A39,V$1,1,1,"Данные"),1),2)</f>
        <v>21062.389999999999</v>
      </c>
      <c r="W47" s="96">
        <f ca="1">ROUND(INDIRECT(ADDRESS(Данные!$A39,W$1,1,1,"Данные"),1),2)</f>
        <v>4576.4400000000005</v>
      </c>
      <c r="X47" s="104">
        <f ca="1">(V47-V45)*X$10</f>
        <v>0</v>
      </c>
      <c r="Y47" s="106">
        <f ca="1">(W47-W45)*X$10</f>
        <v>0</v>
      </c>
      <c r="Z47" s="227">
        <f ca="1">INDIRECT(ADDRESS(Данные!$A39,4,1,1,"Данные"),1)</f>
        <v>45644.666666666664</v>
      </c>
      <c r="AA47" s="109">
        <f ca="1">ROUND(INDIRECT(ADDRESS(Данные!$A39,AA$1,1,1,"Данные"),1),2)</f>
        <v>1234.8099999999999</v>
      </c>
      <c r="AB47" s="100">
        <f ca="1">ROUND(INDIRECT(ADDRESS(Данные!$A39,AB$1,1,1,"Данные"),1),2)</f>
        <v>117.05</v>
      </c>
      <c r="AC47" s="104">
        <f ca="1">(AA47-AA45)*AC$10</f>
        <v>119.99999999989086</v>
      </c>
      <c r="AD47" s="107">
        <f ca="1">(AB47-AB45)*AC$10</f>
        <v>0</v>
      </c>
      <c r="AE47" s="95">
        <f ca="1">ROUND(INDIRECT(ADDRESS(Данные!$A39,AE$1,1,1,"Данные"),1),2)</f>
        <v>4875.5100000000002</v>
      </c>
      <c r="AF47" s="100">
        <f ca="1">ROUND(INDIRECT(ADDRESS(Данные!$A39,AF$1,1,1,"Данные"),1),2)</f>
        <v>4660.54</v>
      </c>
      <c r="AG47" s="104">
        <f ca="1">(AE47-AE45)*AG$10</f>
        <v>119.99999999989086</v>
      </c>
      <c r="AH47" s="106">
        <f ca="1">(AF47-AF45)*AG$10</f>
        <v>75.000000000272848</v>
      </c>
      <c r="AI47" s="95">
        <f ca="1">ROUND(INDIRECT(ADDRESS(Данные!$A39,AI$1,1,1,"Данные"),1),2)</f>
        <v>2306.4700000000003</v>
      </c>
      <c r="AJ47" s="100">
        <f ca="1">ROUND(INDIRECT(ADDRESS(Данные!$A39,AJ$1,1,1,"Данные"),1),2)</f>
        <v>1809.3600000000001</v>
      </c>
      <c r="AK47" s="104">
        <f ca="1">(AI47-AI45)*AK$10</f>
        <v>80.000000000381988</v>
      </c>
      <c r="AL47" s="106">
        <f ca="1">(AJ47-AJ45)*AK$10</f>
        <v>60.000000000172804</v>
      </c>
      <c r="AM47" s="95"/>
      <c r="AN47" s="100"/>
      <c r="AO47" s="104"/>
      <c r="AP47" s="106"/>
      <c r="AQ47" s="203"/>
      <c r="AR47" s="100"/>
      <c r="AS47" s="104">
        <f>(AQ47-AQ45)*AS$10</f>
        <v>0</v>
      </c>
      <c r="AT47" s="107">
        <f>(AR47-AR45)*AT$7</f>
        <v>0</v>
      </c>
      <c r="AU47" s="111">
        <f ca="1">INDIRECT(ADDRESS(Данные!$A39,4,1,1,"Данные"),1)</f>
        <v>45644.666666666664</v>
      </c>
      <c r="AV47" s="205">
        <f t="shared" ca="1" si="14"/>
        <v>2900.0000000037289</v>
      </c>
      <c r="AW47" s="206">
        <f t="shared" ca="1" si="15"/>
        <v>514.99999999919055</v>
      </c>
    </row>
    <row r="48" s="1" customFormat="1">
      <c r="A48" s="94">
        <f ca="1">INDIRECT(ADDRESS(Данные!$A40,4,1,1,"Данные"),1)</f>
        <v>45644.6875</v>
      </c>
      <c r="B48" s="95">
        <f ca="1">ROUND(INDIRECT(ADDRESS(Данные!$A40,B$1,1,1,"Данные"),1),2)</f>
        <v>37112.790000000001</v>
      </c>
      <c r="C48" s="100">
        <f ca="1">ROUND(INDIRECT(ADDRESS(Данные!$A40,C$1,1,1,"Данные"),1),2)</f>
        <v>9572.7000000000007</v>
      </c>
      <c r="D48" s="104">
        <f ca="1">(B48-B47)*D$10</f>
        <v>539.99999999359716</v>
      </c>
      <c r="E48" s="106">
        <f ca="1">(C48-C47)*D$10</f>
        <v>60.000000001309672</v>
      </c>
      <c r="F48" s="99">
        <f ca="1">ROUND(INDIRECT(ADDRESS(Данные!$A40,F$1,1,1,"Данные"),1),2)</f>
        <v>4138.8599999999997</v>
      </c>
      <c r="G48" s="100">
        <f ca="1">ROUND(INDIRECT(ADDRESS(Данные!$A40,G$1,1,1,"Данные"),1),2)</f>
        <v>2676.6100000000001</v>
      </c>
      <c r="H48" s="104">
        <f ca="1">(F48-F47)*H$10</f>
        <v>209.99999999912689</v>
      </c>
      <c r="I48" s="107">
        <f ca="1">(G48-G47)*H$10</f>
        <v>90.000000000600267</v>
      </c>
      <c r="J48" s="95">
        <f ca="1">ROUND(INDIRECT(ADDRESS(Данные!$A40,J$1,1,1,"Данные"),1),2)</f>
        <v>1234.8500000000001</v>
      </c>
      <c r="K48" s="100">
        <f ca="1">ROUND(INDIRECT(ADDRESS(Данные!$A40,K$1,1,1,"Данные"),1),2)</f>
        <v>117.05</v>
      </c>
      <c r="L48" s="104">
        <f ca="1">(J48-J47)*L$10</f>
        <v>60.000000000286491</v>
      </c>
      <c r="M48" s="106">
        <f ca="1">(K48-K47)*L$10</f>
        <v>0</v>
      </c>
      <c r="N48" s="109">
        <f ca="1">ROUND(INDIRECT(ADDRESS(Данные!$A40,N$1,1,1,"Данные"),1),2)</f>
        <v>3179.4400000000001</v>
      </c>
      <c r="O48" s="100">
        <f ca="1">ROUND(INDIRECT(ADDRESS(Данные!$A40,O$1,1,1,"Данные"),1),2)</f>
        <v>1064.5</v>
      </c>
      <c r="P48" s="104">
        <f ca="1">(N48-N47)*P$10</f>
        <v>300.0000000001819</v>
      </c>
      <c r="Q48" s="107">
        <f ca="1">(O48-O47)*P$10</f>
        <v>39.99999999996362</v>
      </c>
      <c r="R48" s="95">
        <f ca="1">ROUND(INDIRECT(ADDRESS(Данные!$A40,R$1,1,1,"Данные"),1),2)</f>
        <v>7759.1000000000004</v>
      </c>
      <c r="S48" s="100">
        <f ca="1">ROUND(INDIRECT(ADDRESS(Данные!$A40,S$1,1,1,"Данные"),1),2)</f>
        <v>2540.3099999999999</v>
      </c>
      <c r="T48" s="104">
        <f ca="1">(R48-R47)*T$10</f>
        <v>180.00000000029104</v>
      </c>
      <c r="U48" s="107">
        <f ca="1">(S48-S47)*T$10</f>
        <v>19.999999999527063</v>
      </c>
      <c r="V48" s="95">
        <f ca="1">ROUND(INDIRECT(ADDRESS(Данные!$A40,V$1,1,1,"Данные"),1),2)</f>
        <v>21062.389999999999</v>
      </c>
      <c r="W48" s="96">
        <f ca="1">ROUND(INDIRECT(ADDRESS(Данные!$A40,W$1,1,1,"Данные"),1),2)</f>
        <v>4576.4400000000005</v>
      </c>
      <c r="X48" s="104">
        <f ca="1">(V48-V47)*X$10</f>
        <v>0</v>
      </c>
      <c r="Y48" s="106">
        <f ca="1">(W48-W47)*X$10</f>
        <v>0</v>
      </c>
      <c r="Z48" s="227">
        <f ca="1">INDIRECT(ADDRESS(Данные!$A40,4,1,1,"Данные"),1)</f>
        <v>45644.6875</v>
      </c>
      <c r="AA48" s="109">
        <f ca="1">ROUND(INDIRECT(ADDRESS(Данные!$A40,AA$1,1,1,"Данные"),1),2)</f>
        <v>1234.8500000000001</v>
      </c>
      <c r="AB48" s="100">
        <f ca="1">ROUND(INDIRECT(ADDRESS(Данные!$A40,AB$1,1,1,"Данные"),1),2)</f>
        <v>117.05</v>
      </c>
      <c r="AC48" s="104">
        <f ca="1">(AA48-AA47)*AC$10</f>
        <v>60.000000000286491</v>
      </c>
      <c r="AD48" s="107">
        <f ca="1">(AB48-AB47)*AC$10</f>
        <v>0</v>
      </c>
      <c r="AE48" s="95">
        <f ca="1">ROUND(INDIRECT(ADDRESS(Данные!$A40,AE$1,1,1,"Данные"),1),2)</f>
        <v>4875.54</v>
      </c>
      <c r="AF48" s="100">
        <f ca="1">ROUND(INDIRECT(ADDRESS(Данные!$A40,AF$1,1,1,"Данные"),1),2)</f>
        <v>4660.5699999999997</v>
      </c>
      <c r="AG48" s="104">
        <f ca="1">(AE48-AE47)*AG$10</f>
        <v>44.999999999618012</v>
      </c>
      <c r="AH48" s="106">
        <f ca="1">(AF48-AF47)*AG$10</f>
        <v>44.999999999618012</v>
      </c>
      <c r="AI48" s="95">
        <f ca="1">ROUND(INDIRECT(ADDRESS(Данные!$A40,AI$1,1,1,"Данные"),1),2)</f>
        <v>2306.48</v>
      </c>
      <c r="AJ48" s="100">
        <f ca="1">ROUND(INDIRECT(ADDRESS(Данные!$A40,AJ$1,1,1,"Данные"),1),2)</f>
        <v>1809.3600000000001</v>
      </c>
      <c r="AK48" s="104">
        <f ca="1">(AI48-AI47)*AK$10</f>
        <v>9.9999999997635314</v>
      </c>
      <c r="AL48" s="106">
        <f ca="1">(AJ48-AJ47)*AK$10</f>
        <v>0</v>
      </c>
      <c r="AM48" s="95"/>
      <c r="AN48" s="100"/>
      <c r="AO48" s="104"/>
      <c r="AP48" s="106"/>
      <c r="AQ48" s="203"/>
      <c r="AR48" s="100"/>
      <c r="AS48" s="104"/>
      <c r="AT48" s="107"/>
      <c r="AU48" s="111">
        <f ca="1">INDIRECT(ADDRESS(Данные!$A40,4,1,1,"Данные"),1)</f>
        <v>45644.6875</v>
      </c>
      <c r="AV48" s="205">
        <f t="shared" ca="1" si="14"/>
        <v>1404.9999999931515</v>
      </c>
      <c r="AW48" s="206">
        <f t="shared" ca="1" si="15"/>
        <v>255.00000000101863</v>
      </c>
    </row>
    <row r="49" s="1" customFormat="1">
      <c r="A49" s="94">
        <f ca="1">INDIRECT(ADDRESS(Данные!$A41,4,1,1,"Данные"),1)</f>
        <v>45644.708333333336</v>
      </c>
      <c r="B49" s="95">
        <f ca="1">ROUND(INDIRECT(ADDRESS(Данные!$A41,B$1,1,1,"Данные"),1),2)</f>
        <v>37113.050000000003</v>
      </c>
      <c r="C49" s="100">
        <f ca="1">ROUND(INDIRECT(ADDRESS(Данные!$A41,C$1,1,1,"Данные"),1),2)</f>
        <v>9572.7299999999996</v>
      </c>
      <c r="D49" s="104">
        <f ca="1">(B49-B47)*D$10</f>
        <v>1059.9999999976717</v>
      </c>
      <c r="E49" s="106">
        <f ca="1">(C49-C47)*D$10</f>
        <v>119.99999999898137</v>
      </c>
      <c r="F49" s="99">
        <f ca="1">ROUND(INDIRECT(ADDRESS(Данные!$A41,F$1,1,1,"Данные"),1),2)</f>
        <v>4138.9300000000003</v>
      </c>
      <c r="G49" s="100">
        <f ca="1">ROUND(INDIRECT(ADDRESS(Данные!$A41,G$1,1,1,"Данные"),1),2)</f>
        <v>2676.6399999999999</v>
      </c>
      <c r="H49" s="104">
        <f ca="1">(F49-F47)*H$10</f>
        <v>420.00000000098225</v>
      </c>
      <c r="I49" s="107">
        <f ca="1">(G49-G47)*H$10</f>
        <v>179.99999999983629</v>
      </c>
      <c r="J49" s="95">
        <f ca="1">ROUND(INDIRECT(ADDRESS(Данные!$A41,J$1,1,1,"Данные"),1),2)</f>
        <v>1234.8800000000001</v>
      </c>
      <c r="K49" s="100">
        <f ca="1">ROUND(INDIRECT(ADDRESS(Данные!$A41,K$1,1,1,"Данные"),1),2)</f>
        <v>117.05</v>
      </c>
      <c r="L49" s="104">
        <f ca="1">(J49-J47)*L$10</f>
        <v>105.00000000024556</v>
      </c>
      <c r="M49" s="106">
        <f ca="1">(K49-K47)*L$10</f>
        <v>0</v>
      </c>
      <c r="N49" s="109">
        <f ca="1">ROUND(INDIRECT(ADDRESS(Данные!$A41,N$1,1,1,"Данные"),1),2)</f>
        <v>3179.5799999999999</v>
      </c>
      <c r="O49" s="100">
        <f ca="1">ROUND(INDIRECT(ADDRESS(Данные!$A41,O$1,1,1,"Данные"),1),2)</f>
        <v>1064.53</v>
      </c>
      <c r="P49" s="104">
        <f ca="1">(N49-N47)*P$10</f>
        <v>579.99999999992724</v>
      </c>
      <c r="Q49" s="107">
        <f ca="1">(O49-O47)*P$10</f>
        <v>99.999999999909051</v>
      </c>
      <c r="R49" s="95">
        <f ca="1">ROUND(INDIRECT(ADDRESS(Данные!$A41,R$1,1,1,"Данные"),1),2)</f>
        <v>7759.1999999999998</v>
      </c>
      <c r="S49" s="100">
        <f ca="1">ROUND(INDIRECT(ADDRESS(Данные!$A41,S$1,1,1,"Данные"),1),2)</f>
        <v>2540.3099999999999</v>
      </c>
      <c r="T49" s="104">
        <f ca="1">(R49-R47)*T$10</f>
        <v>379.99999999919964</v>
      </c>
      <c r="U49" s="107">
        <f ca="1">(S49-S47)*T$10</f>
        <v>19.999999999527063</v>
      </c>
      <c r="V49" s="95">
        <f ca="1">ROUND(INDIRECT(ADDRESS(Данные!$A41,V$1,1,1,"Данные"),1),2)</f>
        <v>21062.389999999999</v>
      </c>
      <c r="W49" s="96">
        <f ca="1">ROUND(INDIRECT(ADDRESS(Данные!$A41,W$1,1,1,"Данные"),1),2)</f>
        <v>4576.4400000000005</v>
      </c>
      <c r="X49" s="104">
        <f ca="1">(V49-V47)*X$10</f>
        <v>0</v>
      </c>
      <c r="Y49" s="106">
        <f ca="1">(W49-W47)*X$10</f>
        <v>0</v>
      </c>
      <c r="Z49" s="227">
        <f ca="1">INDIRECT(ADDRESS(Данные!$A41,4,1,1,"Данные"),1)</f>
        <v>45644.708333333336</v>
      </c>
      <c r="AA49" s="109">
        <f ca="1">ROUND(INDIRECT(ADDRESS(Данные!$A41,AA$1,1,1,"Данные"),1),2)</f>
        <v>1234.8800000000001</v>
      </c>
      <c r="AB49" s="100">
        <f ca="1">ROUND(INDIRECT(ADDRESS(Данные!$A41,AB$1,1,1,"Данные"),1),2)</f>
        <v>117.05</v>
      </c>
      <c r="AC49" s="104">
        <f ca="1">(AA49-AA47)*AC$10</f>
        <v>105.00000000024556</v>
      </c>
      <c r="AD49" s="107">
        <f ca="1">(AB49-AB47)*AC$10</f>
        <v>0</v>
      </c>
      <c r="AE49" s="95">
        <f ca="1">ROUND(INDIRECT(ADDRESS(Данные!$A41,AE$1,1,1,"Данные"),1),2)</f>
        <v>4875.5699999999997</v>
      </c>
      <c r="AF49" s="100">
        <f ca="1">ROUND(INDIRECT(ADDRESS(Данные!$A41,AF$1,1,1,"Данные"),1),2)</f>
        <v>4660.5900000000001</v>
      </c>
      <c r="AG49" s="104">
        <f ca="1">(AE49-AE47)*AG$10</f>
        <v>89.999999999236024</v>
      </c>
      <c r="AH49" s="106">
        <f ca="1">(AF49-AF47)*AG$10</f>
        <v>75.000000000272848</v>
      </c>
      <c r="AI49" s="95">
        <f ca="1">ROUND(INDIRECT(ADDRESS(Данные!$A41,AI$1,1,1,"Данные"),1),2)</f>
        <v>2306.54</v>
      </c>
      <c r="AJ49" s="100">
        <f ca="1">ROUND(INDIRECT(ADDRESS(Данные!$A41,AJ$1,1,1,"Данные"),1),2)</f>
        <v>1809.4000000000001</v>
      </c>
      <c r="AK49" s="104">
        <f ca="1">(AI49-AI47)*AK$10</f>
        <v>69.999999999708962</v>
      </c>
      <c r="AL49" s="106">
        <f ca="1">(AJ49-AJ47)*AK$10</f>
        <v>39.99999999996362</v>
      </c>
      <c r="AM49" s="95"/>
      <c r="AN49" s="100"/>
      <c r="AO49" s="104"/>
      <c r="AP49" s="106"/>
      <c r="AQ49" s="203"/>
      <c r="AR49" s="100"/>
      <c r="AS49" s="104">
        <f>(AQ49-AQ47)*AS$10</f>
        <v>0</v>
      </c>
      <c r="AT49" s="107">
        <f>(AR49-AR47)*AT$7</f>
        <v>0</v>
      </c>
      <c r="AU49" s="111">
        <f ca="1">INDIRECT(ADDRESS(Данные!$A41,4,1,1,"Данные"),1)</f>
        <v>45644.708333333336</v>
      </c>
      <c r="AV49" s="205">
        <f t="shared" ca="1" si="14"/>
        <v>2809.9999999972169</v>
      </c>
      <c r="AW49" s="206">
        <f t="shared" ca="1" si="15"/>
        <v>534.99999999849024</v>
      </c>
    </row>
    <row r="50" s="1" customFormat="1">
      <c r="A50" s="94">
        <f ca="1">INDIRECT(ADDRESS(Данные!$A42,4,1,1,"Данные"),1)</f>
        <v>45644.729166666664</v>
      </c>
      <c r="B50" s="95">
        <f ca="1">ROUND(INDIRECT(ADDRESS(Данные!$A42,B$1,1,1,"Данные"),1),2)</f>
        <v>37113.330000000002</v>
      </c>
      <c r="C50" s="100">
        <f ca="1">ROUND(INDIRECT(ADDRESS(Данные!$A42,C$1,1,1,"Данные"),1),2)</f>
        <v>9572.7600000000002</v>
      </c>
      <c r="D50" s="104">
        <f ca="1">(B50-B49)*D$10</f>
        <v>559.99999999767169</v>
      </c>
      <c r="E50" s="106">
        <f ca="1">(C50-C49)*D$10</f>
        <v>60.000000001309672</v>
      </c>
      <c r="F50" s="99">
        <f ca="1">ROUND(INDIRECT(ADDRESS(Данные!$A42,F$1,1,1,"Данные"),1),2)</f>
        <v>4139</v>
      </c>
      <c r="G50" s="100">
        <f ca="1">ROUND(INDIRECT(ADDRESS(Данные!$A42,G$1,1,1,"Данные"),1),2)</f>
        <v>2676.6700000000001</v>
      </c>
      <c r="H50" s="104">
        <f ca="1">(F50-F49)*H$10</f>
        <v>209.99999999912689</v>
      </c>
      <c r="I50" s="107">
        <f ca="1">(G50-G49)*H$10</f>
        <v>90.000000000600267</v>
      </c>
      <c r="J50" s="95">
        <f ca="1">ROUND(INDIRECT(ADDRESS(Данные!$A42,J$1,1,1,"Данные"),1),2)</f>
        <v>1234.9200000000001</v>
      </c>
      <c r="K50" s="100">
        <f ca="1">ROUND(INDIRECT(ADDRESS(Данные!$A42,K$1,1,1,"Данные"),1),2)</f>
        <v>117.06</v>
      </c>
      <c r="L50" s="104">
        <f ca="1">(J50-J49)*L$10</f>
        <v>59.99999999994543</v>
      </c>
      <c r="M50" s="106">
        <f ca="1">(K50-K49)*L$10</f>
        <v>15.000000000007674</v>
      </c>
      <c r="N50" s="109">
        <f ca="1">ROUND(INDIRECT(ADDRESS(Данные!$A42,N$1,1,1,"Данные"),1),2)</f>
        <v>3179.73</v>
      </c>
      <c r="O50" s="100">
        <f ca="1">ROUND(INDIRECT(ADDRESS(Данные!$A42,O$1,1,1,"Данные"),1),2)</f>
        <v>1064.55</v>
      </c>
      <c r="P50" s="104">
        <f ca="1">(N50-N49)*P$10</f>
        <v>300.0000000001819</v>
      </c>
      <c r="Q50" s="107">
        <f ca="1">(O50-O49)*P$10</f>
        <v>39.99999999996362</v>
      </c>
      <c r="R50" s="95">
        <f ca="1">ROUND(INDIRECT(ADDRESS(Данные!$A42,R$1,1,1,"Данные"),1),2)</f>
        <v>7759.29</v>
      </c>
      <c r="S50" s="100">
        <f ca="1">ROUND(INDIRECT(ADDRESS(Данные!$A42,S$1,1,1,"Данные"),1),2)</f>
        <v>2540.3099999999999</v>
      </c>
      <c r="T50" s="104">
        <f ca="1">(R50-R49)*T$10</f>
        <v>180.00000000029104</v>
      </c>
      <c r="U50" s="107">
        <f ca="1">(S50-S49)*T$10</f>
        <v>0</v>
      </c>
      <c r="V50" s="95">
        <f ca="1">ROUND(INDIRECT(ADDRESS(Данные!$A42,V$1,1,1,"Данные"),1),2)</f>
        <v>21062.389999999999</v>
      </c>
      <c r="W50" s="96">
        <f ca="1">ROUND(INDIRECT(ADDRESS(Данные!$A42,W$1,1,1,"Данные"),1),2)</f>
        <v>4576.4400000000005</v>
      </c>
      <c r="X50" s="104">
        <f ca="1">(V50-V49)*X$10</f>
        <v>0</v>
      </c>
      <c r="Y50" s="106">
        <f ca="1">(W50-W49)*X$10</f>
        <v>0</v>
      </c>
      <c r="Z50" s="227">
        <f ca="1">INDIRECT(ADDRESS(Данные!$A42,4,1,1,"Данные"),1)</f>
        <v>45644.729166666664</v>
      </c>
      <c r="AA50" s="109">
        <f ca="1">ROUND(INDIRECT(ADDRESS(Данные!$A42,AA$1,1,1,"Данные"),1),2)</f>
        <v>1234.9200000000001</v>
      </c>
      <c r="AB50" s="100">
        <f ca="1">ROUND(INDIRECT(ADDRESS(Данные!$A42,AB$1,1,1,"Данные"),1),2)</f>
        <v>117.06</v>
      </c>
      <c r="AC50" s="104">
        <f ca="1">(AA50-AA49)*AC$10</f>
        <v>59.99999999994543</v>
      </c>
      <c r="AD50" s="107">
        <f ca="1">(AB50-AB49)*AC$10</f>
        <v>15.000000000007674</v>
      </c>
      <c r="AE50" s="95">
        <f ca="1">ROUND(INDIRECT(ADDRESS(Данные!$A42,AE$1,1,1,"Данные"),1),2)</f>
        <v>4875.6099999999997</v>
      </c>
      <c r="AF50" s="100">
        <f ca="1">ROUND(INDIRECT(ADDRESS(Данные!$A42,AF$1,1,1,"Данные"),1),2)</f>
        <v>4660.6199999999999</v>
      </c>
      <c r="AG50" s="104">
        <f ca="1">(AE50-AE49)*AG$10</f>
        <v>59.99999999994543</v>
      </c>
      <c r="AH50" s="106">
        <f ca="1">(AF50-AF49)*AG$10</f>
        <v>44.999999999618012</v>
      </c>
      <c r="AI50" s="95">
        <f ca="1">ROUND(INDIRECT(ADDRESS(Данные!$A42,AI$1,1,1,"Данные"),1),2)</f>
        <v>2306.5999999999999</v>
      </c>
      <c r="AJ50" s="100">
        <f ca="1">ROUND(INDIRECT(ADDRESS(Данные!$A42,AJ$1,1,1,"Данные"),1),2)</f>
        <v>1809.4300000000001</v>
      </c>
      <c r="AK50" s="104">
        <f ca="1">(AI50-AI49)*AK$10</f>
        <v>59.99999999994543</v>
      </c>
      <c r="AL50" s="106">
        <f ca="1">(AJ50-AJ49)*AK$10</f>
        <v>29.999999999972715</v>
      </c>
      <c r="AM50" s="95"/>
      <c r="AN50" s="100"/>
      <c r="AO50" s="104"/>
      <c r="AP50" s="106"/>
      <c r="AQ50" s="203"/>
      <c r="AR50" s="100"/>
      <c r="AS50" s="104"/>
      <c r="AT50" s="107"/>
      <c r="AU50" s="111">
        <f ca="1">INDIRECT(ADDRESS(Данные!$A42,4,1,1,"Данные"),1)</f>
        <v>45644.729166666664</v>
      </c>
      <c r="AV50" s="205">
        <f t="shared" ca="1" si="14"/>
        <v>1489.9999999970532</v>
      </c>
      <c r="AW50" s="206">
        <f t="shared" ca="1" si="15"/>
        <v>295.00000000147963</v>
      </c>
    </row>
    <row r="51" s="1" customFormat="1">
      <c r="A51" s="94">
        <f ca="1">INDIRECT(ADDRESS(Данные!$A43,4,1,1,"Данные"),1)</f>
        <v>45644.75</v>
      </c>
      <c r="B51" s="95">
        <f ca="1">ROUND(INDIRECT(ADDRESS(Данные!$A43,B$1,1,1,"Данные"),1),2)</f>
        <v>37113.620000000003</v>
      </c>
      <c r="C51" s="100">
        <f ca="1">ROUND(INDIRECT(ADDRESS(Данные!$A43,C$1,1,1,"Данные"),1),2)</f>
        <v>9572.7800000000007</v>
      </c>
      <c r="D51" s="104">
        <f ca="1">(B51-B49)*D$10</f>
        <v>1139.9999999994179</v>
      </c>
      <c r="E51" s="106">
        <f ca="1">(C51-C49)*D$10</f>
        <v>100.00000000218279</v>
      </c>
      <c r="F51" s="99">
        <f ca="1">ROUND(INDIRECT(ADDRESS(Данные!$A43,F$1,1,1,"Данные"),1),2)</f>
        <v>4139.0799999999999</v>
      </c>
      <c r="G51" s="100">
        <f ca="1">ROUND(INDIRECT(ADDRESS(Данные!$A43,G$1,1,1,"Данные"),1),2)</f>
        <v>2676.7000000000003</v>
      </c>
      <c r="H51" s="104">
        <f ca="1">(F51-F49)*H$10</f>
        <v>449.99999999890861</v>
      </c>
      <c r="I51" s="107">
        <f ca="1">(G51-G49)*H$10</f>
        <v>180.00000000120053</v>
      </c>
      <c r="J51" s="95">
        <f ca="1">ROUND(INDIRECT(ADDRESS(Данные!$A43,J$1,1,1,"Данные"),1),2)</f>
        <v>1234.96</v>
      </c>
      <c r="K51" s="100">
        <f ca="1">ROUND(INDIRECT(ADDRESS(Данные!$A43,K$1,1,1,"Данные"),1),2)</f>
        <v>117.06</v>
      </c>
      <c r="L51" s="104">
        <f ca="1">(J51-J49)*L$10</f>
        <v>119.99999999989086</v>
      </c>
      <c r="M51" s="106">
        <f ca="1">(K51-K49)*L$10</f>
        <v>15.000000000007674</v>
      </c>
      <c r="N51" s="109">
        <f ca="1">ROUND(INDIRECT(ADDRESS(Данные!$A43,N$1,1,1,"Данные"),1),2)</f>
        <v>3179.8899999999999</v>
      </c>
      <c r="O51" s="100">
        <f ca="1">ROUND(INDIRECT(ADDRESS(Данные!$A43,O$1,1,1,"Данные"),1),2)</f>
        <v>1064.5699999999999</v>
      </c>
      <c r="P51" s="104">
        <f ca="1">(N51-N49)*P$10</f>
        <v>619.99999999989086</v>
      </c>
      <c r="Q51" s="107">
        <f ca="1">(O51-O49)*P$10</f>
        <v>79.99999999992724</v>
      </c>
      <c r="R51" s="95">
        <f ca="1">ROUND(INDIRECT(ADDRESS(Данные!$A43,R$1,1,1,"Данные"),1),2)</f>
        <v>7759.3800000000001</v>
      </c>
      <c r="S51" s="100">
        <f ca="1">ROUND(INDIRECT(ADDRESS(Данные!$A43,S$1,1,1,"Данные"),1),2)</f>
        <v>2540.3099999999999</v>
      </c>
      <c r="T51" s="104">
        <f ca="1">(R51-R49)*T$10</f>
        <v>360.00000000058208</v>
      </c>
      <c r="U51" s="107">
        <f ca="1">(S51-S49)*T$10</f>
        <v>0</v>
      </c>
      <c r="V51" s="95">
        <f ca="1">ROUND(INDIRECT(ADDRESS(Данные!$A43,V$1,1,1,"Данные"),1),2)</f>
        <v>21062.389999999999</v>
      </c>
      <c r="W51" s="96">
        <f ca="1">ROUND(INDIRECT(ADDRESS(Данные!$A43,W$1,1,1,"Данные"),1),2)</f>
        <v>4576.4400000000005</v>
      </c>
      <c r="X51" s="104">
        <f ca="1">(V51-V49)*X$10</f>
        <v>0</v>
      </c>
      <c r="Y51" s="106">
        <f ca="1">(W51-W49)*X$10</f>
        <v>0</v>
      </c>
      <c r="Z51" s="227">
        <f ca="1">INDIRECT(ADDRESS(Данные!$A43,4,1,1,"Данные"),1)</f>
        <v>45644.75</v>
      </c>
      <c r="AA51" s="109">
        <f ca="1">ROUND(INDIRECT(ADDRESS(Данные!$A43,AA$1,1,1,"Данные"),1),2)</f>
        <v>1234.96</v>
      </c>
      <c r="AB51" s="100">
        <f ca="1">ROUND(INDIRECT(ADDRESS(Данные!$A43,AB$1,1,1,"Данные"),1),2)</f>
        <v>117.06</v>
      </c>
      <c r="AC51" s="104">
        <f ca="1">(AA51-AA49)*AC$10</f>
        <v>119.99999999989086</v>
      </c>
      <c r="AD51" s="107">
        <f ca="1">(AB51-AB49)*AC$10</f>
        <v>15.000000000007674</v>
      </c>
      <c r="AE51" s="95">
        <f ca="1">ROUND(INDIRECT(ADDRESS(Данные!$A43,AE$1,1,1,"Данные"),1),2)</f>
        <v>4875.6500000000005</v>
      </c>
      <c r="AF51" s="100">
        <f ca="1">ROUND(INDIRECT(ADDRESS(Данные!$A43,AF$1,1,1,"Данные"),1),2)</f>
        <v>4660.6500000000005</v>
      </c>
      <c r="AG51" s="104">
        <f ca="1">(AE51-AE49)*AG$10</f>
        <v>120.0000000012551</v>
      </c>
      <c r="AH51" s="106">
        <f ca="1">(AF51-AF49)*AG$10</f>
        <v>90.000000000600267</v>
      </c>
      <c r="AI51" s="95">
        <f ca="1">ROUND(INDIRECT(ADDRESS(Данные!$A43,AI$1,1,1,"Данные"),1),2)</f>
        <v>2306.6100000000001</v>
      </c>
      <c r="AJ51" s="100">
        <f ca="1">ROUND(INDIRECT(ADDRESS(Данные!$A43,AJ$1,1,1,"Данные"),1),2)</f>
        <v>1809.4400000000001</v>
      </c>
      <c r="AK51" s="104">
        <f ca="1">(AI51-AI49)*AK$10</f>
        <v>70.000000000163709</v>
      </c>
      <c r="AL51" s="106">
        <f ca="1">(AJ51-AJ49)*AK$10</f>
        <v>39.99999999996362</v>
      </c>
      <c r="AM51" s="95"/>
      <c r="AN51" s="100"/>
      <c r="AO51" s="104"/>
      <c r="AP51" s="106"/>
      <c r="AQ51" s="203"/>
      <c r="AR51" s="100"/>
      <c r="AS51" s="104">
        <f>(AQ51-AQ49)*AS$10</f>
        <v>0</v>
      </c>
      <c r="AT51" s="107">
        <f>(AR51-AR49)*AT$7</f>
        <v>0</v>
      </c>
      <c r="AU51" s="111">
        <f ca="1">INDIRECT(ADDRESS(Данные!$A43,4,1,1,"Данные"),1)</f>
        <v>45644.75</v>
      </c>
      <c r="AV51" s="205">
        <f t="shared" ca="1" si="14"/>
        <v>3000</v>
      </c>
      <c r="AW51" s="206">
        <f t="shared" ca="1" si="15"/>
        <v>520.0000000038898</v>
      </c>
    </row>
    <row r="52" s="1" customFormat="1">
      <c r="A52" s="94">
        <f ca="1">INDIRECT(ADDRESS(Данные!$A44,4,1,1,"Данные"),1)</f>
        <v>45644.770833333336</v>
      </c>
      <c r="B52" s="95">
        <f ca="1">ROUND(INDIRECT(ADDRESS(Данные!$A44,B$1,1,1,"Данные"),1),2)</f>
        <v>37113.93</v>
      </c>
      <c r="C52" s="100">
        <f ca="1">ROUND(INDIRECT(ADDRESS(Данные!$A44,C$1,1,1,"Данные"),1),2)</f>
        <v>9572.8099999999995</v>
      </c>
      <c r="D52" s="104">
        <f ca="1">(B52-B51)*D$10</f>
        <v>619.99999999534339</v>
      </c>
      <c r="E52" s="106">
        <f ca="1">(C52-C51)*D$10</f>
        <v>59.999999997671694</v>
      </c>
      <c r="F52" s="99">
        <f ca="1">ROUND(INDIRECT(ADDRESS(Данные!$A44,F$1,1,1,"Данные"),1),2)</f>
        <v>4139.1499999999996</v>
      </c>
      <c r="G52" s="100">
        <f ca="1">ROUND(INDIRECT(ADDRESS(Данные!$A44,G$1,1,1,"Данные"),1),2)</f>
        <v>2676.73</v>
      </c>
      <c r="H52" s="104">
        <f ca="1">(F52-F51)*H$10</f>
        <v>209.99999999912689</v>
      </c>
      <c r="I52" s="107">
        <f ca="1">(G52-G51)*H$10</f>
        <v>89.999999999236024</v>
      </c>
      <c r="J52" s="95">
        <f ca="1">ROUND(INDIRECT(ADDRESS(Данные!$A44,J$1,1,1,"Данные"),1),2)</f>
        <v>1235.01</v>
      </c>
      <c r="K52" s="100">
        <f ca="1">ROUND(INDIRECT(ADDRESS(Данные!$A44,K$1,1,1,"Данные"),1),2)</f>
        <v>117.06</v>
      </c>
      <c r="L52" s="104">
        <f ca="1">(J52-J51)*L$10</f>
        <v>74.999999999931788</v>
      </c>
      <c r="M52" s="106">
        <f ca="1">(K52-K51)*L$10</f>
        <v>0</v>
      </c>
      <c r="N52" s="109">
        <f ca="1">ROUND(INDIRECT(ADDRESS(Данные!$A44,N$1,1,1,"Данные"),1),2)</f>
        <v>3180.0500000000002</v>
      </c>
      <c r="O52" s="100">
        <f ca="1">ROUND(INDIRECT(ADDRESS(Данные!$A44,O$1,1,1,"Данные"),1),2)</f>
        <v>1064.5899999999999</v>
      </c>
      <c r="P52" s="104">
        <f ca="1">(N52-N51)*P$10</f>
        <v>320.00000000061846</v>
      </c>
      <c r="Q52" s="107">
        <f ca="1">(O52-O51)*P$10</f>
        <v>39.99999999996362</v>
      </c>
      <c r="R52" s="95">
        <f ca="1">ROUND(INDIRECT(ADDRESS(Данные!$A44,R$1,1,1,"Данные"),1),2)</f>
        <v>7759.4800000000005</v>
      </c>
      <c r="S52" s="100">
        <f ca="1">ROUND(INDIRECT(ADDRESS(Данные!$A44,S$1,1,1,"Данные"),1),2)</f>
        <v>2540.3099999999999</v>
      </c>
      <c r="T52" s="104">
        <f ca="1">(R52-R51)*T$10</f>
        <v>200.0000000007276</v>
      </c>
      <c r="U52" s="107">
        <f ca="1">(S52-S51)*T$10</f>
        <v>0</v>
      </c>
      <c r="V52" s="95">
        <f ca="1">ROUND(INDIRECT(ADDRESS(Данные!$A44,V$1,1,1,"Данные"),1),2)</f>
        <v>21062.389999999999</v>
      </c>
      <c r="W52" s="96">
        <f ca="1">ROUND(INDIRECT(ADDRESS(Данные!$A44,W$1,1,1,"Данные"),1),2)</f>
        <v>4576.4400000000005</v>
      </c>
      <c r="X52" s="104">
        <f ca="1">(V52-V51)*X$10</f>
        <v>0</v>
      </c>
      <c r="Y52" s="106">
        <f ca="1">(W52-W51)*X$10</f>
        <v>0</v>
      </c>
      <c r="Z52" s="227">
        <f ca="1">INDIRECT(ADDRESS(Данные!$A44,4,1,1,"Данные"),1)</f>
        <v>45644.770833333336</v>
      </c>
      <c r="AA52" s="109">
        <f ca="1">ROUND(INDIRECT(ADDRESS(Данные!$A44,AA$1,1,1,"Данные"),1),2)</f>
        <v>1235.01</v>
      </c>
      <c r="AB52" s="100">
        <f ca="1">ROUND(INDIRECT(ADDRESS(Данные!$A44,AB$1,1,1,"Данные"),1),2)</f>
        <v>117.06</v>
      </c>
      <c r="AC52" s="104">
        <f ca="1">(AA52-AA51)*AC$10</f>
        <v>74.999999999931788</v>
      </c>
      <c r="AD52" s="107">
        <f ca="1">(AB52-AB51)*AC$10</f>
        <v>0</v>
      </c>
      <c r="AE52" s="95">
        <f ca="1">ROUND(INDIRECT(ADDRESS(Данные!$A44,AE$1,1,1,"Данные"),1),2)</f>
        <v>4875.6900000000005</v>
      </c>
      <c r="AF52" s="100">
        <f ca="1">ROUND(INDIRECT(ADDRESS(Данные!$A44,AF$1,1,1,"Данные"),1),2)</f>
        <v>4660.6800000000003</v>
      </c>
      <c r="AG52" s="104">
        <f ca="1">(AE52-AE51)*AG$10</f>
        <v>59.99999999994543</v>
      </c>
      <c r="AH52" s="106">
        <f ca="1">(AF52-AF51)*AG$10</f>
        <v>44.999999999618012</v>
      </c>
      <c r="AI52" s="95">
        <f ca="1">ROUND(INDIRECT(ADDRESS(Данные!$A44,AI$1,1,1,"Данные"),1),2)</f>
        <v>2306.6199999999999</v>
      </c>
      <c r="AJ52" s="100">
        <f ca="1">ROUND(INDIRECT(ADDRESS(Данные!$A44,AJ$1,1,1,"Данные"),1),2)</f>
        <v>1809.45</v>
      </c>
      <c r="AK52" s="104">
        <f ca="1">(AI52-AI51)*AK$10</f>
        <v>9.9999999997635314</v>
      </c>
      <c r="AL52" s="106">
        <f ca="1">(AJ52-AJ51)*AK$10</f>
        <v>9.9999999999909051</v>
      </c>
      <c r="AM52" s="95"/>
      <c r="AN52" s="100"/>
      <c r="AO52" s="104"/>
      <c r="AP52" s="106"/>
      <c r="AQ52" s="203"/>
      <c r="AR52" s="100"/>
      <c r="AS52" s="104"/>
      <c r="AT52" s="107"/>
      <c r="AU52" s="111">
        <f ca="1">INDIRECT(ADDRESS(Данные!$A44,4,1,1,"Данные"),1)</f>
        <v>45644.770833333336</v>
      </c>
      <c r="AV52" s="205">
        <f t="shared" ca="1" si="14"/>
        <v>1569.9999999953889</v>
      </c>
      <c r="AW52" s="206">
        <f t="shared" ca="1" si="15"/>
        <v>244.99999999648026</v>
      </c>
    </row>
    <row r="53" s="1" customFormat="1">
      <c r="A53" s="94">
        <f ca="1">INDIRECT(ADDRESS(Данные!$A45,4,1,1,"Данные"),1)</f>
        <v>45644.791666666664</v>
      </c>
      <c r="B53" s="95">
        <f ca="1">ROUND(INDIRECT(ADDRESS(Данные!$A45,B$1,1,1,"Данные"),1),2)</f>
        <v>37114.239999999998</v>
      </c>
      <c r="C53" s="100">
        <f ca="1">ROUND(INDIRECT(ADDRESS(Данные!$A45,C$1,1,1,"Данные"),1),2)</f>
        <v>9572.8400000000001</v>
      </c>
      <c r="D53" s="104">
        <f ca="1">(B53-B51)*D$10</f>
        <v>1239.9999999906868</v>
      </c>
      <c r="E53" s="106">
        <f ca="1">(C53-C51)*D$10</f>
        <v>119.99999999898137</v>
      </c>
      <c r="F53" s="99">
        <f ca="1">ROUND(INDIRECT(ADDRESS(Данные!$A45,F$1,1,1,"Данные"),1),2)</f>
        <v>4139.2200000000003</v>
      </c>
      <c r="G53" s="100">
        <f ca="1">ROUND(INDIRECT(ADDRESS(Данные!$A45,G$1,1,1,"Данные"),1),2)</f>
        <v>2676.7600000000002</v>
      </c>
      <c r="H53" s="104">
        <f ca="1">(F53-F51)*H$10</f>
        <v>420.00000000098225</v>
      </c>
      <c r="I53" s="107">
        <f ca="1">(G53-G51)*H$10</f>
        <v>179.99999999983629</v>
      </c>
      <c r="J53" s="95">
        <f ca="1">ROUND(INDIRECT(ADDRESS(Данные!$A45,J$1,1,1,"Данные"),1),2)</f>
        <v>1235.05</v>
      </c>
      <c r="K53" s="100">
        <f ca="1">ROUND(INDIRECT(ADDRESS(Данные!$A45,K$1,1,1,"Данные"),1),2)</f>
        <v>117.06</v>
      </c>
      <c r="L53" s="104">
        <f ca="1">(J53-J51)*L$10</f>
        <v>134.99999999987722</v>
      </c>
      <c r="M53" s="106">
        <f ca="1">(K53-K51)*L$10</f>
        <v>0</v>
      </c>
      <c r="N53" s="109">
        <f ca="1">ROUND(INDIRECT(ADDRESS(Данные!$A45,N$1,1,1,"Данные"),1),2)</f>
        <v>3180.21</v>
      </c>
      <c r="O53" s="100">
        <f ca="1">ROUND(INDIRECT(ADDRESS(Данные!$A45,O$1,1,1,"Данные"),1),2)</f>
        <v>1064.6100000000001</v>
      </c>
      <c r="P53" s="104">
        <f ca="1">(N53-N51)*P$10</f>
        <v>640.00000000032742</v>
      </c>
      <c r="Q53" s="107">
        <f ca="1">(O53-O51)*P$10</f>
        <v>80.000000000381988</v>
      </c>
      <c r="R53" s="95">
        <f ca="1">ROUND(INDIRECT(ADDRESS(Данные!$A45,R$1,1,1,"Данные"),1),2)</f>
        <v>7759.5799999999999</v>
      </c>
      <c r="S53" s="100">
        <f ca="1">ROUND(INDIRECT(ADDRESS(Данные!$A45,S$1,1,1,"Данные"),1),2)</f>
        <v>2540.3099999999999</v>
      </c>
      <c r="T53" s="104">
        <f ca="1">(R53-R51)*T$10</f>
        <v>399.9999999996362</v>
      </c>
      <c r="U53" s="107">
        <f ca="1">(S53-S51)*T$10</f>
        <v>0</v>
      </c>
      <c r="V53" s="95">
        <f ca="1">ROUND(INDIRECT(ADDRESS(Данные!$A45,V$1,1,1,"Данные"),1),2)</f>
        <v>21062.389999999999</v>
      </c>
      <c r="W53" s="96">
        <f ca="1">ROUND(INDIRECT(ADDRESS(Данные!$A45,W$1,1,1,"Данные"),1),2)</f>
        <v>4576.4400000000005</v>
      </c>
      <c r="X53" s="104">
        <f ca="1">(V53-V51)*X$10</f>
        <v>0</v>
      </c>
      <c r="Y53" s="106">
        <f ca="1">(W53-W51)*X$10</f>
        <v>0</v>
      </c>
      <c r="Z53" s="227">
        <f ca="1">INDIRECT(ADDRESS(Данные!$A45,4,1,1,"Данные"),1)</f>
        <v>45644.791666666664</v>
      </c>
      <c r="AA53" s="109">
        <f ca="1">ROUND(INDIRECT(ADDRESS(Данные!$A45,AA$1,1,1,"Данные"),1),2)</f>
        <v>1235.05</v>
      </c>
      <c r="AB53" s="100">
        <f ca="1">ROUND(INDIRECT(ADDRESS(Данные!$A45,AB$1,1,1,"Данные"),1),2)</f>
        <v>117.06</v>
      </c>
      <c r="AC53" s="104">
        <f ca="1">(AA53-AA51)*AC$10</f>
        <v>134.99999999987722</v>
      </c>
      <c r="AD53" s="107">
        <f ca="1">(AB53-AB51)*AC$10</f>
        <v>0</v>
      </c>
      <c r="AE53" s="95">
        <f ca="1">ROUND(INDIRECT(ADDRESS(Данные!$A45,AE$1,1,1,"Данные"),1),2)</f>
        <v>4875.7200000000003</v>
      </c>
      <c r="AF53" s="100">
        <f ca="1">ROUND(INDIRECT(ADDRESS(Данные!$A45,AF$1,1,1,"Данные"),1),2)</f>
        <v>4660.71</v>
      </c>
      <c r="AG53" s="104">
        <f ca="1">(AE53-AE51)*AG$10</f>
        <v>104.99999999956344</v>
      </c>
      <c r="AH53" s="106">
        <f ca="1">(AF53-AF51)*AG$10</f>
        <v>89.999999999236024</v>
      </c>
      <c r="AI53" s="95">
        <f ca="1">ROUND(INDIRECT(ADDRESS(Данные!$A45,AI$1,1,1,"Данные"),1),2)</f>
        <v>2306.6199999999999</v>
      </c>
      <c r="AJ53" s="100">
        <f ca="1">ROUND(INDIRECT(ADDRESS(Данные!$A45,AJ$1,1,1,"Данные"),1),2)</f>
        <v>1809.45</v>
      </c>
      <c r="AK53" s="104">
        <f ca="1">(AI53-AI51)*AK$10</f>
        <v>9.9999999997635314</v>
      </c>
      <c r="AL53" s="106">
        <f ca="1">(AJ53-AJ51)*AK$10</f>
        <v>9.9999999999909051</v>
      </c>
      <c r="AM53" s="95"/>
      <c r="AN53" s="100"/>
      <c r="AO53" s="104"/>
      <c r="AP53" s="106"/>
      <c r="AQ53" s="203"/>
      <c r="AR53" s="100"/>
      <c r="AS53" s="104">
        <f>(AQ53-AQ51)*AS$10</f>
        <v>0</v>
      </c>
      <c r="AT53" s="107">
        <f>(AR53-AR51)*AT$7</f>
        <v>0</v>
      </c>
      <c r="AU53" s="111">
        <f ca="1">INDIRECT(ADDRESS(Данные!$A45,4,1,1,"Данные"),1)</f>
        <v>45644.791666666664</v>
      </c>
      <c r="AV53" s="205">
        <f t="shared" ca="1" si="14"/>
        <v>3084.9999999907141</v>
      </c>
      <c r="AW53" s="206">
        <f t="shared" ca="1" si="15"/>
        <v>479.99999999842657</v>
      </c>
    </row>
    <row r="54" s="1" customFormat="1">
      <c r="A54" s="94">
        <f ca="1">INDIRECT(ADDRESS(Данные!$A46,4,1,1,"Данные"),1)</f>
        <v>45644.8125</v>
      </c>
      <c r="B54" s="95">
        <f ca="1">ROUND(INDIRECT(ADDRESS(Данные!$A46,B$1,1,1,"Данные"),1),2)</f>
        <v>37114.540000000001</v>
      </c>
      <c r="C54" s="100">
        <f ca="1">ROUND(INDIRECT(ADDRESS(Данные!$A46,C$1,1,1,"Данные"),1),2)</f>
        <v>9572.8700000000008</v>
      </c>
      <c r="D54" s="104">
        <f ca="1">(B54-B53)*D$10</f>
        <v>600.00000000582077</v>
      </c>
      <c r="E54" s="106">
        <f ca="1">(C54-C53)*D$10</f>
        <v>60.000000001309672</v>
      </c>
      <c r="F54" s="99">
        <f ca="1">ROUND(INDIRECT(ADDRESS(Данные!$A46,F$1,1,1,"Данные"),1),2)</f>
        <v>4139.29</v>
      </c>
      <c r="G54" s="100">
        <f ca="1">ROUND(INDIRECT(ADDRESS(Данные!$A46,G$1,1,1,"Данные"),1),2)</f>
        <v>2676.79</v>
      </c>
      <c r="H54" s="104">
        <f ca="1">(F54-F53)*H$10</f>
        <v>209.99999999912689</v>
      </c>
      <c r="I54" s="107">
        <f ca="1">(G54-G53)*H$10</f>
        <v>89.999999999236024</v>
      </c>
      <c r="J54" s="95">
        <f ca="1">ROUND(INDIRECT(ADDRESS(Данные!$A46,J$1,1,1,"Данные"),1),2)</f>
        <v>1235.0899999999999</v>
      </c>
      <c r="K54" s="100">
        <f ca="1">ROUND(INDIRECT(ADDRESS(Данные!$A46,K$1,1,1,"Данные"),1),2)</f>
        <v>117.07000000000001</v>
      </c>
      <c r="L54" s="104">
        <f ca="1">(J54-J53)*L$10</f>
        <v>59.99999999994543</v>
      </c>
      <c r="M54" s="106">
        <f ca="1">(K54-K53)*L$10</f>
        <v>15.000000000007674</v>
      </c>
      <c r="N54" s="109">
        <f ca="1">ROUND(INDIRECT(ADDRESS(Данные!$A46,N$1,1,1,"Данные"),1),2)</f>
        <v>3180.3800000000001</v>
      </c>
      <c r="O54" s="100">
        <f ca="1">ROUND(INDIRECT(ADDRESS(Данные!$A46,O$1,1,1,"Данные"),1),2)</f>
        <v>1064.6300000000001</v>
      </c>
      <c r="P54" s="104">
        <f ca="1">(N54-N53)*P$10</f>
        <v>340.00000000014552</v>
      </c>
      <c r="Q54" s="107">
        <f ca="1">(O54-O53)*P$10</f>
        <v>39.99999999996362</v>
      </c>
      <c r="R54" s="95">
        <f ca="1">ROUND(INDIRECT(ADDRESS(Данные!$A46,R$1,1,1,"Данные"),1),2)</f>
        <v>7759.6700000000001</v>
      </c>
      <c r="S54" s="100">
        <f ca="1">ROUND(INDIRECT(ADDRESS(Данные!$A46,S$1,1,1,"Данные"),1),2)</f>
        <v>2540.3099999999999</v>
      </c>
      <c r="T54" s="104">
        <f ca="1">(R54-R53)*T$10</f>
        <v>180.00000000029104</v>
      </c>
      <c r="U54" s="107">
        <f ca="1">(S54-S53)*T$10</f>
        <v>0</v>
      </c>
      <c r="V54" s="95">
        <f ca="1">ROUND(INDIRECT(ADDRESS(Данные!$A46,V$1,1,1,"Данные"),1),2)</f>
        <v>21062.389999999999</v>
      </c>
      <c r="W54" s="96">
        <f ca="1">ROUND(INDIRECT(ADDRESS(Данные!$A46,W$1,1,1,"Данные"),1),2)</f>
        <v>4576.4400000000005</v>
      </c>
      <c r="X54" s="104">
        <f ca="1">(V54-V53)*X$10</f>
        <v>0</v>
      </c>
      <c r="Y54" s="106">
        <f ca="1">(W54-W53)*X$10</f>
        <v>0</v>
      </c>
      <c r="Z54" s="227">
        <f ca="1">INDIRECT(ADDRESS(Данные!$A46,4,1,1,"Данные"),1)</f>
        <v>45644.8125</v>
      </c>
      <c r="AA54" s="109">
        <f ca="1">ROUND(INDIRECT(ADDRESS(Данные!$A46,AA$1,1,1,"Данные"),1),2)</f>
        <v>1235.0899999999999</v>
      </c>
      <c r="AB54" s="100">
        <f ca="1">ROUND(INDIRECT(ADDRESS(Данные!$A46,AB$1,1,1,"Данные"),1),2)</f>
        <v>117.07000000000001</v>
      </c>
      <c r="AC54" s="104">
        <f ca="1">(AA54-AA53)*AC$10</f>
        <v>59.99999999994543</v>
      </c>
      <c r="AD54" s="107">
        <f ca="1">(AB54-AB53)*AC$10</f>
        <v>15.000000000007674</v>
      </c>
      <c r="AE54" s="95">
        <f ca="1">ROUND(INDIRECT(ADDRESS(Данные!$A46,AE$1,1,1,"Данные"),1),2)</f>
        <v>4875.7600000000002</v>
      </c>
      <c r="AF54" s="100">
        <f ca="1">ROUND(INDIRECT(ADDRESS(Данные!$A46,AF$1,1,1,"Данные"),1),2)</f>
        <v>4660.7300000000005</v>
      </c>
      <c r="AG54" s="104">
        <f ca="1">(AE54-AE53)*AG$10</f>
        <v>59.99999999994543</v>
      </c>
      <c r="AH54" s="106">
        <f ca="1">(AF54-AF53)*AG$10</f>
        <v>30.000000000654836</v>
      </c>
      <c r="AI54" s="95">
        <f ca="1">ROUND(INDIRECT(ADDRESS(Данные!$A46,AI$1,1,1,"Данные"),1),2)</f>
        <v>2306.6300000000001</v>
      </c>
      <c r="AJ54" s="100">
        <f ca="1">ROUND(INDIRECT(ADDRESS(Данные!$A46,AJ$1,1,1,"Данные"),1),2)</f>
        <v>1809.46</v>
      </c>
      <c r="AK54" s="104">
        <f ca="1">(AI54-AI53)*AK$10</f>
        <v>10.000000000218279</v>
      </c>
      <c r="AL54" s="106">
        <f ca="1">(AJ54-AJ53)*AK$10</f>
        <v>9.9999999999909051</v>
      </c>
      <c r="AM54" s="95"/>
      <c r="AN54" s="100"/>
      <c r="AO54" s="104"/>
      <c r="AP54" s="106"/>
      <c r="AQ54" s="203"/>
      <c r="AR54" s="100"/>
      <c r="AS54" s="104"/>
      <c r="AT54" s="107"/>
      <c r="AU54" s="111">
        <f ca="1">INDIRECT(ADDRESS(Данные!$A46,4,1,1,"Данные"),1)</f>
        <v>45644.8125</v>
      </c>
      <c r="AV54" s="205">
        <f t="shared" ca="1" si="14"/>
        <v>1520.0000000054388</v>
      </c>
      <c r="AW54" s="206">
        <f t="shared" ca="1" si="15"/>
        <v>260.00000000117041</v>
      </c>
    </row>
    <row r="55" s="1" customFormat="1">
      <c r="A55" s="94">
        <f ca="1">INDIRECT(ADDRESS(Данные!$A47,4,1,1,"Данные"),1)</f>
        <v>45644.833333333336</v>
      </c>
      <c r="B55" s="95">
        <f ca="1">ROUND(INDIRECT(ADDRESS(Данные!$A47,B$1,1,1,"Данные"),1),2)</f>
        <v>37114.849999999999</v>
      </c>
      <c r="C55" s="100">
        <f ca="1">ROUND(INDIRECT(ADDRESS(Данные!$A47,C$1,1,1,"Данные"),1),2)</f>
        <v>9572.8899999999994</v>
      </c>
      <c r="D55" s="104">
        <f ca="1">(B55-B53)*D$10</f>
        <v>1220.0000000011642</v>
      </c>
      <c r="E55" s="106">
        <f ca="1">(C55-C53)*D$10</f>
        <v>99.999999998544808</v>
      </c>
      <c r="F55" s="99">
        <f ca="1">ROUND(INDIRECT(ADDRESS(Данные!$A47,F$1,1,1,"Данные"),1),2)</f>
        <v>4139.3500000000004</v>
      </c>
      <c r="G55" s="100">
        <f ca="1">ROUND(INDIRECT(ADDRESS(Данные!$A47,G$1,1,1,"Данные"),1),2)</f>
        <v>2676.8200000000002</v>
      </c>
      <c r="H55" s="104">
        <f ca="1">(F55-F53)*H$10</f>
        <v>390.00000000032742</v>
      </c>
      <c r="I55" s="107">
        <f ca="1">(G55-G53)*H$10</f>
        <v>179.99999999983629</v>
      </c>
      <c r="J55" s="95">
        <f ca="1">ROUND(INDIRECT(ADDRESS(Данные!$A47,J$1,1,1,"Данные"),1),2)</f>
        <v>1235.1400000000001</v>
      </c>
      <c r="K55" s="100">
        <f ca="1">ROUND(INDIRECT(ADDRESS(Данные!$A47,K$1,1,1,"Данные"),1),2)</f>
        <v>117.07000000000001</v>
      </c>
      <c r="L55" s="104">
        <f ca="1">(J55-J53)*L$10</f>
        <v>135.00000000021828</v>
      </c>
      <c r="M55" s="106">
        <f ca="1">(K55-K53)*L$10</f>
        <v>15.000000000007674</v>
      </c>
      <c r="N55" s="109">
        <f ca="1">ROUND(INDIRECT(ADDRESS(Данные!$A47,N$1,1,1,"Данные"),1),2)</f>
        <v>3180.54</v>
      </c>
      <c r="O55" s="100">
        <f ca="1">ROUND(INDIRECT(ADDRESS(Данные!$A47,O$1,1,1,"Данные"),1),2)</f>
        <v>1064.6500000000001</v>
      </c>
      <c r="P55" s="104">
        <f ca="1">(N55-N53)*P$10</f>
        <v>659.99999999985448</v>
      </c>
      <c r="Q55" s="107">
        <f ca="1">(O55-O53)*P$10</f>
        <v>79.99999999992724</v>
      </c>
      <c r="R55" s="95">
        <f ca="1">ROUND(INDIRECT(ADDRESS(Данные!$A47,R$1,1,1,"Данные"),1),2)</f>
        <v>7759.7600000000002</v>
      </c>
      <c r="S55" s="100">
        <f ca="1">ROUND(INDIRECT(ADDRESS(Данные!$A47,S$1,1,1,"Данные"),1),2)</f>
        <v>2540.3099999999999</v>
      </c>
      <c r="T55" s="104">
        <f ca="1">(R55-R53)*T$10</f>
        <v>360.00000000058208</v>
      </c>
      <c r="U55" s="107">
        <f ca="1">(S55-S53)*T$10</f>
        <v>0</v>
      </c>
      <c r="V55" s="95">
        <f ca="1">ROUND(INDIRECT(ADDRESS(Данные!$A47,V$1,1,1,"Данные"),1),2)</f>
        <v>21062.389999999999</v>
      </c>
      <c r="W55" s="96">
        <f ca="1">ROUND(INDIRECT(ADDRESS(Данные!$A47,W$1,1,1,"Данные"),1),2)</f>
        <v>4576.4400000000005</v>
      </c>
      <c r="X55" s="104">
        <f ca="1">(V55-V53)*X$10</f>
        <v>0</v>
      </c>
      <c r="Y55" s="106">
        <f ca="1">(W55-W53)*X$10</f>
        <v>0</v>
      </c>
      <c r="Z55" s="227">
        <f ca="1">INDIRECT(ADDRESS(Данные!$A47,4,1,1,"Данные"),1)</f>
        <v>45644.833333333336</v>
      </c>
      <c r="AA55" s="109">
        <f ca="1">ROUND(INDIRECT(ADDRESS(Данные!$A47,AA$1,1,1,"Данные"),1),2)</f>
        <v>1235.1400000000001</v>
      </c>
      <c r="AB55" s="100">
        <f ca="1">ROUND(INDIRECT(ADDRESS(Данные!$A47,AB$1,1,1,"Данные"),1),2)</f>
        <v>117.07000000000001</v>
      </c>
      <c r="AC55" s="104">
        <f ca="1">(AA55-AA53)*AC$10</f>
        <v>135.00000000021828</v>
      </c>
      <c r="AD55" s="107">
        <f ca="1">(AB55-AB53)*AC$10</f>
        <v>15.000000000007674</v>
      </c>
      <c r="AE55" s="95">
        <f ca="1">ROUND(INDIRECT(ADDRESS(Данные!$A47,AE$1,1,1,"Данные"),1),2)</f>
        <v>4875.8000000000002</v>
      </c>
      <c r="AF55" s="100">
        <f ca="1">ROUND(INDIRECT(ADDRESS(Данные!$A47,AF$1,1,1,"Данные"),1),2)</f>
        <v>4660.7600000000002</v>
      </c>
      <c r="AG55" s="104">
        <f ca="1">(AE55-AE53)*AG$10</f>
        <v>119.99999999989086</v>
      </c>
      <c r="AH55" s="106">
        <f ca="1">(AF55-AF53)*AG$10</f>
        <v>75.000000000272848</v>
      </c>
      <c r="AI55" s="95">
        <f ca="1">ROUND(INDIRECT(ADDRESS(Данные!$A47,AI$1,1,1,"Данные"),1),2)</f>
        <v>2306.6399999999999</v>
      </c>
      <c r="AJ55" s="100">
        <f ca="1">ROUND(INDIRECT(ADDRESS(Данные!$A47,AJ$1,1,1,"Данные"),1),2)</f>
        <v>1809.47</v>
      </c>
      <c r="AK55" s="104">
        <f ca="1">(AI55-AI53)*AK$10</f>
        <v>19.99999999998181</v>
      </c>
      <c r="AL55" s="106">
        <f ca="1">(AJ55-AJ53)*AK$10</f>
        <v>19.99999999998181</v>
      </c>
      <c r="AM55" s="95"/>
      <c r="AN55" s="100"/>
      <c r="AO55" s="104"/>
      <c r="AP55" s="106"/>
      <c r="AQ55" s="203"/>
      <c r="AR55" s="100"/>
      <c r="AS55" s="104">
        <f>(AQ55-AQ53)*AS$10</f>
        <v>0</v>
      </c>
      <c r="AT55" s="107">
        <f>(AR55-AR53)*AT$7</f>
        <v>0</v>
      </c>
      <c r="AU55" s="111">
        <f ca="1">INDIRECT(ADDRESS(Данные!$A47,4,1,1,"Данные"),1)</f>
        <v>45644.833333333336</v>
      </c>
      <c r="AV55" s="205">
        <f t="shared" ca="1" si="14"/>
        <v>3040.0000000022374</v>
      </c>
      <c r="AW55" s="206">
        <f t="shared" ca="1" si="15"/>
        <v>484.99999999857835</v>
      </c>
    </row>
    <row r="56" s="1" customFormat="1">
      <c r="A56" s="94">
        <f ca="1">INDIRECT(ADDRESS(Данные!$A48,4,1,1,"Данные"),1)</f>
        <v>45644.854166666664</v>
      </c>
      <c r="B56" s="95">
        <f ca="1">ROUND(INDIRECT(ADDRESS(Данные!$A48,B$1,1,1,"Данные"),1),2)</f>
        <v>37115.150000000001</v>
      </c>
      <c r="C56" s="100">
        <f ca="1">ROUND(INDIRECT(ADDRESS(Данные!$A48,C$1,1,1,"Данные"),1),2)</f>
        <v>9572.9200000000001</v>
      </c>
      <c r="D56" s="104">
        <f ca="1">(B56-B55)*D$10</f>
        <v>600.00000000582077</v>
      </c>
      <c r="E56" s="106">
        <f ca="1">(C56-C55)*D$10</f>
        <v>60.000000001309672</v>
      </c>
      <c r="F56" s="99">
        <f ca="1">ROUND(INDIRECT(ADDRESS(Данные!$A48,F$1,1,1,"Данные"),1),2)</f>
        <v>4139.4200000000001</v>
      </c>
      <c r="G56" s="100">
        <f ca="1">ROUND(INDIRECT(ADDRESS(Данные!$A48,G$1,1,1,"Данные"),1),2)</f>
        <v>2676.8499999999999</v>
      </c>
      <c r="H56" s="104">
        <f ca="1">(F56-F55)*H$10</f>
        <v>209.99999999912689</v>
      </c>
      <c r="I56" s="107">
        <f ca="1">(G56-G55)*H$10</f>
        <v>89.999999999236024</v>
      </c>
      <c r="J56" s="95">
        <f ca="1">ROUND(INDIRECT(ADDRESS(Данные!$A48,J$1,1,1,"Данные"),1),2)</f>
        <v>1235.1800000000001</v>
      </c>
      <c r="K56" s="100">
        <f ca="1">ROUND(INDIRECT(ADDRESS(Данные!$A48,K$1,1,1,"Данные"),1),2)</f>
        <v>117.07000000000001</v>
      </c>
      <c r="L56" s="104">
        <f ca="1">(J56-J55)*L$10</f>
        <v>59.99999999994543</v>
      </c>
      <c r="M56" s="106">
        <f ca="1">(K56-K55)*L$10</f>
        <v>0</v>
      </c>
      <c r="N56" s="109">
        <f ca="1">ROUND(INDIRECT(ADDRESS(Данные!$A48,N$1,1,1,"Данные"),1),2)</f>
        <v>3180.71</v>
      </c>
      <c r="O56" s="100">
        <f ca="1">ROUND(INDIRECT(ADDRESS(Данные!$A48,O$1,1,1,"Данные"),1),2)</f>
        <v>1064.6700000000001</v>
      </c>
      <c r="P56" s="104">
        <f ca="1">(N56-N55)*P$10</f>
        <v>340.00000000014552</v>
      </c>
      <c r="Q56" s="107">
        <f ca="1">(O56-O55)*P$10</f>
        <v>39.99999999996362</v>
      </c>
      <c r="R56" s="95">
        <f ca="1">ROUND(INDIRECT(ADDRESS(Данные!$A48,R$1,1,1,"Данные"),1),2)</f>
        <v>7759.8600000000006</v>
      </c>
      <c r="S56" s="100">
        <f ca="1">ROUND(INDIRECT(ADDRESS(Данные!$A48,S$1,1,1,"Данные"),1),2)</f>
        <v>2540.3099999999999</v>
      </c>
      <c r="T56" s="104">
        <f ca="1">(R56-R55)*T$10</f>
        <v>200.0000000007276</v>
      </c>
      <c r="U56" s="107">
        <f ca="1">(S56-S55)*T$10</f>
        <v>0</v>
      </c>
      <c r="V56" s="95">
        <f ca="1">ROUND(INDIRECT(ADDRESS(Данные!$A48,V$1,1,1,"Данные"),1),2)</f>
        <v>21062.389999999999</v>
      </c>
      <c r="W56" s="96">
        <f ca="1">ROUND(INDIRECT(ADDRESS(Данные!$A48,W$1,1,1,"Данные"),1),2)</f>
        <v>4576.4400000000005</v>
      </c>
      <c r="X56" s="104">
        <f ca="1">(V56-V55)*X$10</f>
        <v>0</v>
      </c>
      <c r="Y56" s="106">
        <f ca="1">(W56-W55)*X$10</f>
        <v>0</v>
      </c>
      <c r="Z56" s="227">
        <f ca="1">INDIRECT(ADDRESS(Данные!$A48,4,1,1,"Данные"),1)</f>
        <v>45644.854166666664</v>
      </c>
      <c r="AA56" s="109">
        <f ca="1">ROUND(INDIRECT(ADDRESS(Данные!$A48,AA$1,1,1,"Данные"),1),2)</f>
        <v>1235.1800000000001</v>
      </c>
      <c r="AB56" s="100">
        <f ca="1">ROUND(INDIRECT(ADDRESS(Данные!$A48,AB$1,1,1,"Данные"),1),2)</f>
        <v>117.07000000000001</v>
      </c>
      <c r="AC56" s="104">
        <f ca="1">(AA56-AA55)*AC$10</f>
        <v>59.99999999994543</v>
      </c>
      <c r="AD56" s="107">
        <f ca="1">(AB56-AB55)*AC$10</f>
        <v>0</v>
      </c>
      <c r="AE56" s="95">
        <f ca="1">ROUND(INDIRECT(ADDRESS(Данные!$A48,AE$1,1,1,"Данные"),1),2)</f>
        <v>4875.8400000000001</v>
      </c>
      <c r="AF56" s="100">
        <f ca="1">ROUND(INDIRECT(ADDRESS(Данные!$A48,AF$1,1,1,"Данные"),1),2)</f>
        <v>4660.79</v>
      </c>
      <c r="AG56" s="104">
        <f ca="1">(AE56-AE55)*AG$10</f>
        <v>59.99999999994543</v>
      </c>
      <c r="AH56" s="106">
        <f ca="1">(AF56-AF55)*AG$10</f>
        <v>44.999999999618012</v>
      </c>
      <c r="AI56" s="95">
        <f ca="1">ROUND(INDIRECT(ADDRESS(Данные!$A48,AI$1,1,1,"Данные"),1),2)</f>
        <v>2306.6900000000001</v>
      </c>
      <c r="AJ56" s="100">
        <f ca="1">ROUND(INDIRECT(ADDRESS(Данные!$A48,AJ$1,1,1,"Данные"),1),2)</f>
        <v>1809.5</v>
      </c>
      <c r="AK56" s="104">
        <f ca="1">(AI56-AI55)*AK$10</f>
        <v>50.000000000181899</v>
      </c>
      <c r="AL56" s="106">
        <f ca="1">(AJ56-AJ55)*AK$10</f>
        <v>29.999999999972715</v>
      </c>
      <c r="AM56" s="95"/>
      <c r="AN56" s="100"/>
      <c r="AO56" s="104"/>
      <c r="AP56" s="106"/>
      <c r="AQ56" s="203"/>
      <c r="AR56" s="100"/>
      <c r="AS56" s="104"/>
      <c r="AT56" s="107"/>
      <c r="AU56" s="111">
        <f ca="1">INDIRECT(ADDRESS(Данные!$A48,4,1,1,"Данные"),1)</f>
        <v>45644.854166666664</v>
      </c>
      <c r="AV56" s="205">
        <f t="shared" ca="1" si="14"/>
        <v>1580.000000005839</v>
      </c>
      <c r="AW56" s="206">
        <f t="shared" ca="1" si="15"/>
        <v>265.00000000010004</v>
      </c>
    </row>
    <row r="57" s="1" customFormat="1">
      <c r="A57" s="94">
        <f ca="1">INDIRECT(ADDRESS(Данные!$A49,4,1,1,"Данные"),1)</f>
        <v>45644.875</v>
      </c>
      <c r="B57" s="95">
        <f ca="1">ROUND(INDIRECT(ADDRESS(Данные!$A49,B$1,1,1,"Данные"),1),2)</f>
        <v>37115.459999999999</v>
      </c>
      <c r="C57" s="100">
        <f ca="1">ROUND(INDIRECT(ADDRESS(Данные!$A49,C$1,1,1,"Данные"),1),2)</f>
        <v>9572.9500000000007</v>
      </c>
      <c r="D57" s="104">
        <f ca="1">(B57-B55)*D$10</f>
        <v>1220.0000000011642</v>
      </c>
      <c r="E57" s="106">
        <f ca="1">(C57-C55)*D$10</f>
        <v>120.00000000261934</v>
      </c>
      <c r="F57" s="99">
        <f ca="1">ROUND(INDIRECT(ADDRESS(Данные!$A49,F$1,1,1,"Данные"),1),2)</f>
        <v>4139.4899999999998</v>
      </c>
      <c r="G57" s="100">
        <f ca="1">ROUND(INDIRECT(ADDRESS(Данные!$A49,G$1,1,1,"Данные"),1),2)</f>
        <v>2676.8699999999999</v>
      </c>
      <c r="H57" s="104">
        <f ca="1">(F57-F55)*H$10</f>
        <v>419.99999999825377</v>
      </c>
      <c r="I57" s="107">
        <f ca="1">(G57-G55)*H$10</f>
        <v>149.99999999918145</v>
      </c>
      <c r="J57" s="95">
        <f ca="1">ROUND(INDIRECT(ADDRESS(Данные!$A49,J$1,1,1,"Данные"),1),2)</f>
        <v>1235.22</v>
      </c>
      <c r="K57" s="100">
        <f ca="1">ROUND(INDIRECT(ADDRESS(Данные!$A49,K$1,1,1,"Данные"),1),2)</f>
        <v>117.07000000000001</v>
      </c>
      <c r="L57" s="104">
        <f ca="1">(J57-J55)*L$10</f>
        <v>119.99999999989086</v>
      </c>
      <c r="M57" s="106">
        <f ca="1">(K57-K55)*L$10</f>
        <v>0</v>
      </c>
      <c r="N57" s="109">
        <f ca="1">ROUND(INDIRECT(ADDRESS(Данные!$A49,N$1,1,1,"Данные"),1),2)</f>
        <v>3180.8699999999999</v>
      </c>
      <c r="O57" s="100">
        <f ca="1">ROUND(INDIRECT(ADDRESS(Данные!$A49,O$1,1,1,"Данные"),1),2)</f>
        <v>1064.6900000000001</v>
      </c>
      <c r="P57" s="104">
        <f ca="1">(N57-N55)*P$10</f>
        <v>659.99999999985448</v>
      </c>
      <c r="Q57" s="107">
        <f ca="1">(O57-O55)*P$10</f>
        <v>79.99999999992724</v>
      </c>
      <c r="R57" s="95">
        <f ca="1">ROUND(INDIRECT(ADDRESS(Данные!$A49,R$1,1,1,"Данные"),1),2)</f>
        <v>7759.96</v>
      </c>
      <c r="S57" s="100">
        <f ca="1">ROUND(INDIRECT(ADDRESS(Данные!$A49,S$1,1,1,"Данные"),1),2)</f>
        <v>2540.3099999999999</v>
      </c>
      <c r="T57" s="104">
        <f ca="1">(R57-R55)*T$10</f>
        <v>399.9999999996362</v>
      </c>
      <c r="U57" s="107">
        <f ca="1">(S57-S55)*T$10</f>
        <v>0</v>
      </c>
      <c r="V57" s="95">
        <f ca="1">ROUND(INDIRECT(ADDRESS(Данные!$A49,V$1,1,1,"Данные"),1),2)</f>
        <v>21062.389999999999</v>
      </c>
      <c r="W57" s="96">
        <f ca="1">ROUND(INDIRECT(ADDRESS(Данные!$A49,W$1,1,1,"Данные"),1),2)</f>
        <v>4576.4400000000005</v>
      </c>
      <c r="X57" s="104">
        <f ca="1">(V57-V55)*X$10</f>
        <v>0</v>
      </c>
      <c r="Y57" s="106">
        <f ca="1">(W57-W55)*X$10</f>
        <v>0</v>
      </c>
      <c r="Z57" s="227">
        <f ca="1">INDIRECT(ADDRESS(Данные!$A49,4,1,1,"Данные"),1)</f>
        <v>45644.875</v>
      </c>
      <c r="AA57" s="109">
        <f ca="1">ROUND(INDIRECT(ADDRESS(Данные!$A49,AA$1,1,1,"Данные"),1),2)</f>
        <v>1235.22</v>
      </c>
      <c r="AB57" s="100">
        <f ca="1">ROUND(INDIRECT(ADDRESS(Данные!$A49,AB$1,1,1,"Данные"),1),2)</f>
        <v>117.07000000000001</v>
      </c>
      <c r="AC57" s="104">
        <f ca="1">(AA57-AA55)*AC$10</f>
        <v>119.99999999989086</v>
      </c>
      <c r="AD57" s="107">
        <f ca="1">(AB57-AB55)*AC$10</f>
        <v>0</v>
      </c>
      <c r="AE57" s="95">
        <f ca="1">ROUND(INDIRECT(ADDRESS(Данные!$A49,AE$1,1,1,"Данные"),1),2)</f>
        <v>4875.8800000000001</v>
      </c>
      <c r="AF57" s="100">
        <f ca="1">ROUND(INDIRECT(ADDRESS(Данные!$A49,AF$1,1,1,"Данные"),1),2)</f>
        <v>4660.8199999999997</v>
      </c>
      <c r="AG57" s="104">
        <f ca="1">(AE57-AE55)*AG$10</f>
        <v>119.99999999989086</v>
      </c>
      <c r="AH57" s="106">
        <f ca="1">(AF57-AF55)*AG$10</f>
        <v>89.999999999236024</v>
      </c>
      <c r="AI57" s="95">
        <f ca="1">ROUND(INDIRECT(ADDRESS(Данные!$A49,AI$1,1,1,"Данные"),1),2)</f>
        <v>2306.75</v>
      </c>
      <c r="AJ57" s="100">
        <f ca="1">ROUND(INDIRECT(ADDRESS(Данные!$A49,AJ$1,1,1,"Данные"),1),2)</f>
        <v>1809.53</v>
      </c>
      <c r="AK57" s="104">
        <f ca="1">(AI57-AI55)*AK$10</f>
        <v>110.00000000012733</v>
      </c>
      <c r="AL57" s="106">
        <f ca="1">(AJ57-AJ55)*AK$10</f>
        <v>59.99999999994543</v>
      </c>
      <c r="AM57" s="95"/>
      <c r="AN57" s="100"/>
      <c r="AO57" s="104"/>
      <c r="AP57" s="106"/>
      <c r="AQ57" s="203"/>
      <c r="AR57" s="100"/>
      <c r="AS57" s="104">
        <f>(AQ57-AQ55)*AS$10</f>
        <v>0</v>
      </c>
      <c r="AT57" s="107">
        <f>(AR57-AR55)*AT$7</f>
        <v>0</v>
      </c>
      <c r="AU57" s="111">
        <f ca="1">INDIRECT(ADDRESS(Данные!$A49,4,1,1,"Данные"),1)</f>
        <v>45644.875</v>
      </c>
      <c r="AV57" s="205">
        <f t="shared" ca="1" si="14"/>
        <v>3169.9999999987085</v>
      </c>
      <c r="AW57" s="206">
        <f t="shared" ca="1" si="15"/>
        <v>500.00000000090949</v>
      </c>
    </row>
    <row r="58" s="1" customFormat="1">
      <c r="A58" s="94">
        <f ca="1">INDIRECT(ADDRESS(Данные!$A50,4,1,1,"Данные"),1)</f>
        <v>45644.895833333336</v>
      </c>
      <c r="B58" s="95">
        <f ca="1">ROUND(INDIRECT(ADDRESS(Данные!$A50,B$1,1,1,"Данные"),1),2)</f>
        <v>37115.760000000002</v>
      </c>
      <c r="C58" s="100">
        <f ca="1">ROUND(INDIRECT(ADDRESS(Данные!$A50,C$1,1,1,"Данные"),1),2)</f>
        <v>9572.9699999999993</v>
      </c>
      <c r="D58" s="104">
        <f ca="1">(B58-B57)*D$10</f>
        <v>600.00000000582077</v>
      </c>
      <c r="E58" s="106">
        <f ca="1">(C58-C57)*D$10</f>
        <v>39.999999997235136</v>
      </c>
      <c r="F58" s="99">
        <f ca="1">ROUND(INDIRECT(ADDRESS(Данные!$A50,F$1,1,1,"Данные"),1),2)</f>
        <v>4139.5600000000004</v>
      </c>
      <c r="G58" s="100">
        <f ca="1">ROUND(INDIRECT(ADDRESS(Данные!$A50,G$1,1,1,"Данные"),1),2)</f>
        <v>2676.9000000000001</v>
      </c>
      <c r="H58" s="104">
        <f ca="1">(F58-F57)*H$10</f>
        <v>210.00000000185537</v>
      </c>
      <c r="I58" s="107">
        <f ca="1">(G58-G57)*H$10</f>
        <v>90.000000000600267</v>
      </c>
      <c r="J58" s="95">
        <f ca="1">ROUND(INDIRECT(ADDRESS(Данные!$A50,J$1,1,1,"Данные"),1),2)</f>
        <v>1235.26</v>
      </c>
      <c r="K58" s="100">
        <f ca="1">ROUND(INDIRECT(ADDRESS(Данные!$A50,K$1,1,1,"Данные"),1),2)</f>
        <v>117.07000000000001</v>
      </c>
      <c r="L58" s="104">
        <f ca="1">(J58-J57)*L$10</f>
        <v>59.99999999994543</v>
      </c>
      <c r="M58" s="106">
        <f ca="1">(K58-K57)*L$10</f>
        <v>0</v>
      </c>
      <c r="N58" s="109">
        <f ca="1">ROUND(INDIRECT(ADDRESS(Данные!$A50,N$1,1,1,"Данные"),1),2)</f>
        <v>3181.0300000000002</v>
      </c>
      <c r="O58" s="100">
        <f ca="1">ROUND(INDIRECT(ADDRESS(Данные!$A50,O$1,1,1,"Данные"),1),2)</f>
        <v>1064.71</v>
      </c>
      <c r="P58" s="104">
        <f ca="1">(N58-N57)*P$10</f>
        <v>320.00000000061846</v>
      </c>
      <c r="Q58" s="107">
        <f ca="1">(O58-O57)*P$10</f>
        <v>39.99999999996362</v>
      </c>
      <c r="R58" s="95">
        <f ca="1">ROUND(INDIRECT(ADDRESS(Данные!$A50,R$1,1,1,"Данные"),1),2)</f>
        <v>7760.0500000000002</v>
      </c>
      <c r="S58" s="100">
        <f ca="1">ROUND(INDIRECT(ADDRESS(Данные!$A50,S$1,1,1,"Данные"),1),2)</f>
        <v>2540.3099999999999</v>
      </c>
      <c r="T58" s="104">
        <f ca="1">(R58-R57)*T$10</f>
        <v>180.00000000029104</v>
      </c>
      <c r="U58" s="107">
        <f ca="1">(S58-S57)*T$10</f>
        <v>0</v>
      </c>
      <c r="V58" s="95">
        <f ca="1">ROUND(INDIRECT(ADDRESS(Данные!$A50,V$1,1,1,"Данные"),1),2)</f>
        <v>21062.389999999999</v>
      </c>
      <c r="W58" s="96">
        <f ca="1">ROUND(INDIRECT(ADDRESS(Данные!$A50,W$1,1,1,"Данные"),1),2)</f>
        <v>4576.4400000000005</v>
      </c>
      <c r="X58" s="104">
        <f ca="1">(V58-V57)*X$10</f>
        <v>0</v>
      </c>
      <c r="Y58" s="106">
        <f ca="1">(W58-W57)*X$10</f>
        <v>0</v>
      </c>
      <c r="Z58" s="227">
        <f ca="1">INDIRECT(ADDRESS(Данные!$A50,4,1,1,"Данные"),1)</f>
        <v>45644.895833333336</v>
      </c>
      <c r="AA58" s="109">
        <f ca="1">ROUND(INDIRECT(ADDRESS(Данные!$A50,AA$1,1,1,"Данные"),1),2)</f>
        <v>1235.26</v>
      </c>
      <c r="AB58" s="100">
        <f ca="1">ROUND(INDIRECT(ADDRESS(Данные!$A50,AB$1,1,1,"Данные"),1),2)</f>
        <v>117.07000000000001</v>
      </c>
      <c r="AC58" s="104">
        <f ca="1">(AA58-AA57)*AC$10</f>
        <v>59.99999999994543</v>
      </c>
      <c r="AD58" s="107">
        <f ca="1">(AB58-AB57)*AC$10</f>
        <v>0</v>
      </c>
      <c r="AE58" s="95">
        <f ca="1">ROUND(INDIRECT(ADDRESS(Данные!$A50,AE$1,1,1,"Данные"),1),2)</f>
        <v>4875.9099999999999</v>
      </c>
      <c r="AF58" s="100">
        <f ca="1">ROUND(INDIRECT(ADDRESS(Данные!$A50,AF$1,1,1,"Данные"),1),2)</f>
        <v>4660.8400000000001</v>
      </c>
      <c r="AG58" s="104">
        <f ca="1">(AE58-AE57)*AG$10</f>
        <v>44.999999999618012</v>
      </c>
      <c r="AH58" s="106">
        <f ca="1">(AF58-AF57)*AG$10</f>
        <v>30.000000000654836</v>
      </c>
      <c r="AI58" s="95">
        <f ca="1">ROUND(INDIRECT(ADDRESS(Данные!$A50,AI$1,1,1,"Данные"),1),2)</f>
        <v>2306.8099999999999</v>
      </c>
      <c r="AJ58" s="100">
        <f ca="1">ROUND(INDIRECT(ADDRESS(Данные!$A50,AJ$1,1,1,"Данные"),1),2)</f>
        <v>1809.5599999999999</v>
      </c>
      <c r="AK58" s="104">
        <f ca="1">(AI58-AI57)*AK$10</f>
        <v>59.99999999994543</v>
      </c>
      <c r="AL58" s="106">
        <f ca="1">(AJ58-AJ57)*AK$10</f>
        <v>29.999999999972715</v>
      </c>
      <c r="AM58" s="95"/>
      <c r="AN58" s="100"/>
      <c r="AO58" s="104"/>
      <c r="AP58" s="106"/>
      <c r="AQ58" s="203"/>
      <c r="AR58" s="100"/>
      <c r="AS58" s="104">
        <f>(AQ58-AQ57)*AS$10</f>
        <v>0</v>
      </c>
      <c r="AT58" s="107">
        <f>(AR58-AR57)*AT$7</f>
        <v>0</v>
      </c>
      <c r="AU58" s="111">
        <f ca="1">INDIRECT(ADDRESS(Данные!$A50,4,1,1,"Данные"),1)</f>
        <v>45644.895833333336</v>
      </c>
      <c r="AV58" s="205">
        <f t="shared" ca="1" si="14"/>
        <v>1535.0000000080399</v>
      </c>
      <c r="AW58" s="206">
        <f t="shared" ca="1" si="15"/>
        <v>229.99999999842657</v>
      </c>
    </row>
    <row r="59" s="1" customFormat="1">
      <c r="A59" s="94">
        <f ca="1">INDIRECT(ADDRESS(Данные!$A51,4,1,1,"Данные"),1)</f>
        <v>45644.916666666664</v>
      </c>
      <c r="B59" s="95">
        <f ca="1">ROUND(INDIRECT(ADDRESS(Данные!$A51,B$1,1,1,"Данные"),1),2)</f>
        <v>37116.059999999998</v>
      </c>
      <c r="C59" s="100">
        <f ca="1">ROUND(INDIRECT(ADDRESS(Данные!$A51,C$1,1,1,"Данные"),1),2)</f>
        <v>9573</v>
      </c>
      <c r="D59" s="104">
        <f ca="1">(B59-B57)*D$10</f>
        <v>1199.9999999970896</v>
      </c>
      <c r="E59" s="106">
        <f ca="1">(C59-C57)*D$10</f>
        <v>99.999999998544808</v>
      </c>
      <c r="F59" s="99">
        <f ca="1">ROUND(INDIRECT(ADDRESS(Данные!$A51,F$1,1,1,"Данные"),1),2)</f>
        <v>4139.6199999999999</v>
      </c>
      <c r="G59" s="100">
        <f ca="1">ROUND(INDIRECT(ADDRESS(Данные!$A51,G$1,1,1,"Данные"),1),2)</f>
        <v>2676.9299999999998</v>
      </c>
      <c r="H59" s="104">
        <f ca="1">(F59-F57)*H$10</f>
        <v>390.00000000032742</v>
      </c>
      <c r="I59" s="107">
        <f ca="1">(G59-G57)*H$10</f>
        <v>179.99999999983629</v>
      </c>
      <c r="J59" s="95">
        <f ca="1">ROUND(INDIRECT(ADDRESS(Данные!$A51,J$1,1,1,"Данные"),1),2)</f>
        <v>1235.3099999999999</v>
      </c>
      <c r="K59" s="100">
        <f ca="1">ROUND(INDIRECT(ADDRESS(Данные!$A51,K$1,1,1,"Данные"),1),2)</f>
        <v>117.08</v>
      </c>
      <c r="L59" s="104">
        <f ca="1">(J59-J57)*L$10</f>
        <v>134.99999999987722</v>
      </c>
      <c r="M59" s="106">
        <f ca="1">(K59-K57)*L$10</f>
        <v>14.999999999986358</v>
      </c>
      <c r="N59" s="109">
        <f ca="1">ROUND(INDIRECT(ADDRESS(Данные!$A51,N$1,1,1,"Данные"),1),2)</f>
        <v>3181.1900000000001</v>
      </c>
      <c r="O59" s="100">
        <f ca="1">ROUND(INDIRECT(ADDRESS(Данные!$A51,O$1,1,1,"Данные"),1),2)</f>
        <v>1064.73</v>
      </c>
      <c r="P59" s="104">
        <f ca="1">(N59-N57)*P$10</f>
        <v>640.00000000032742</v>
      </c>
      <c r="Q59" s="107">
        <f ca="1">(O59-O57)*P$10</f>
        <v>79.99999999992724</v>
      </c>
      <c r="R59" s="95">
        <f ca="1">ROUND(INDIRECT(ADDRESS(Данные!$A51,R$1,1,1,"Данные"),1),2)</f>
        <v>7760.1500000000005</v>
      </c>
      <c r="S59" s="100">
        <f ca="1">ROUND(INDIRECT(ADDRESS(Данные!$A51,S$1,1,1,"Данные"),1),2)</f>
        <v>2540.3099999999999</v>
      </c>
      <c r="T59" s="104">
        <f ca="1">(R59-R57)*T$10</f>
        <v>380.00000000101863</v>
      </c>
      <c r="U59" s="107">
        <f ca="1">(S59-S57)*T$10</f>
        <v>0</v>
      </c>
      <c r="V59" s="95">
        <f ca="1">ROUND(INDIRECT(ADDRESS(Данные!$A51,V$1,1,1,"Данные"),1),2)</f>
        <v>21062.389999999999</v>
      </c>
      <c r="W59" s="96">
        <f ca="1">ROUND(INDIRECT(ADDRESS(Данные!$A51,W$1,1,1,"Данные"),1),2)</f>
        <v>4576.4400000000005</v>
      </c>
      <c r="X59" s="104">
        <f ca="1">(V59-V57)*X$10</f>
        <v>0</v>
      </c>
      <c r="Y59" s="106">
        <f ca="1">(W59-W57)*X$10</f>
        <v>0</v>
      </c>
      <c r="Z59" s="227">
        <f ca="1">INDIRECT(ADDRESS(Данные!$A51,4,1,1,"Данные"),1)</f>
        <v>45644.916666666664</v>
      </c>
      <c r="AA59" s="109">
        <f ca="1">ROUND(INDIRECT(ADDRESS(Данные!$A51,AA$1,1,1,"Данные"),1),2)</f>
        <v>1235.3099999999999</v>
      </c>
      <c r="AB59" s="100">
        <f ca="1">ROUND(INDIRECT(ADDRESS(Данные!$A51,AB$1,1,1,"Данные"),1),2)</f>
        <v>117.08</v>
      </c>
      <c r="AC59" s="104">
        <f ca="1">(AA59-AA57)*AC$10</f>
        <v>134.99999999987722</v>
      </c>
      <c r="AD59" s="107">
        <f ca="1">(AB59-AB57)*AC$10</f>
        <v>14.999999999986358</v>
      </c>
      <c r="AE59" s="95">
        <f ca="1">ROUND(INDIRECT(ADDRESS(Данные!$A51,AE$1,1,1,"Данные"),1),2)</f>
        <v>4875.9499999999998</v>
      </c>
      <c r="AF59" s="100">
        <f ca="1">ROUND(INDIRECT(ADDRESS(Данные!$A51,AF$1,1,1,"Данные"),1),2)</f>
        <v>4660.8699999999999</v>
      </c>
      <c r="AG59" s="104">
        <f ca="1">(AE59-AE57)*AG$10</f>
        <v>104.99999999956344</v>
      </c>
      <c r="AH59" s="106">
        <f ca="1">(AF59-AF57)*AG$10</f>
        <v>75.000000000272848</v>
      </c>
      <c r="AI59" s="95">
        <f ca="1">ROUND(INDIRECT(ADDRESS(Данные!$A51,AI$1,1,1,"Данные"),1),2)</f>
        <v>2306.8699999999999</v>
      </c>
      <c r="AJ59" s="100">
        <f ca="1">ROUND(INDIRECT(ADDRESS(Данные!$A51,AJ$1,1,1,"Данные"),1),2)</f>
        <v>1809.5900000000001</v>
      </c>
      <c r="AK59" s="104">
        <f ca="1">(AI59-AI57)*AK$10</f>
        <v>119.99999999989086</v>
      </c>
      <c r="AL59" s="106">
        <f ca="1">(AJ59-AJ57)*AK$10</f>
        <v>60.000000000172804</v>
      </c>
      <c r="AM59" s="95"/>
      <c r="AN59" s="100"/>
      <c r="AO59" s="104"/>
      <c r="AP59" s="106"/>
      <c r="AQ59" s="203"/>
      <c r="AR59" s="100"/>
      <c r="AS59" s="104">
        <f>(AQ59-AQ58)*AS10*2</f>
        <v>0</v>
      </c>
      <c r="AT59" s="107">
        <f>(AR59-AR58)*AT10*2</f>
        <v>0</v>
      </c>
      <c r="AU59" s="111">
        <f ca="1">INDIRECT(ADDRESS(Данные!$A51,4,1,1,"Данные"),1)</f>
        <v>45644.916666666664</v>
      </c>
      <c r="AV59" s="205">
        <f t="shared" ca="1" si="14"/>
        <v>3104.9999999979718</v>
      </c>
      <c r="AW59" s="206">
        <f t="shared" ca="1" si="15"/>
        <v>524.99999999872671</v>
      </c>
    </row>
    <row r="60" s="1" customFormat="1">
      <c r="A60" s="94">
        <f ca="1">INDIRECT(ADDRESS(Данные!$A52,4,1,1,"Данные"),1)</f>
        <v>45644.9375</v>
      </c>
      <c r="B60" s="95">
        <f ca="1">ROUND(INDIRECT(ADDRESS(Данные!$A52,B$1,1,1,"Данные"),1),2)</f>
        <v>37116.360000000001</v>
      </c>
      <c r="C60" s="100">
        <f ca="1">ROUND(INDIRECT(ADDRESS(Данные!$A52,C$1,1,1,"Данные"),1),2)</f>
        <v>9573.0300000000007</v>
      </c>
      <c r="D60" s="104">
        <f ca="1">(B60-B59)*D$10</f>
        <v>600.00000000582077</v>
      </c>
      <c r="E60" s="106">
        <f ca="1">(C60-C59)*D$10</f>
        <v>60.000000001309672</v>
      </c>
      <c r="F60" s="99">
        <f ca="1">ROUND(INDIRECT(ADDRESS(Данные!$A52,F$1,1,1,"Данные"),1),2)</f>
        <v>4139.6900000000005</v>
      </c>
      <c r="G60" s="100">
        <f ca="1">ROUND(INDIRECT(ADDRESS(Данные!$A52,G$1,1,1,"Данные"),1),2)</f>
        <v>2676.96</v>
      </c>
      <c r="H60" s="104">
        <f ca="1">(F60-F59)*H$10</f>
        <v>210.00000000185537</v>
      </c>
      <c r="I60" s="107">
        <f ca="1">(G60-G59)*H$10</f>
        <v>90.000000000600267</v>
      </c>
      <c r="J60" s="95">
        <f ca="1">ROUND(INDIRECT(ADDRESS(Данные!$A52,J$1,1,1,"Данные"),1),2)</f>
        <v>1235.3600000000001</v>
      </c>
      <c r="K60" s="100">
        <f ca="1">ROUND(INDIRECT(ADDRESS(Данные!$A52,K$1,1,1,"Данные"),1),2)</f>
        <v>117.08</v>
      </c>
      <c r="L60" s="104">
        <f ca="1">(J60-J59)*L$10</f>
        <v>75.000000000272848</v>
      </c>
      <c r="M60" s="106">
        <f ca="1">(K60-K59)*L$10</f>
        <v>0</v>
      </c>
      <c r="N60" s="109">
        <f ca="1">ROUND(INDIRECT(ADDRESS(Данные!$A52,N$1,1,1,"Данные"),1),2)</f>
        <v>3181.3499999999999</v>
      </c>
      <c r="O60" s="100">
        <f ca="1">ROUND(INDIRECT(ADDRESS(Данные!$A52,O$1,1,1,"Данные"),1),2)</f>
        <v>1064.75</v>
      </c>
      <c r="P60" s="104">
        <f ca="1">(N60-N59)*P$10</f>
        <v>319.99999999970896</v>
      </c>
      <c r="Q60" s="107">
        <f ca="1">(O60-O59)*P$10</f>
        <v>39.99999999996362</v>
      </c>
      <c r="R60" s="95">
        <f ca="1">ROUND(INDIRECT(ADDRESS(Данные!$A52,R$1,1,1,"Данные"),1),2)</f>
        <v>7760.25</v>
      </c>
      <c r="S60" s="100">
        <f ca="1">ROUND(INDIRECT(ADDRESS(Данные!$A52,S$1,1,1,"Данные"),1),2)</f>
        <v>2540.3099999999999</v>
      </c>
      <c r="T60" s="104">
        <f ca="1">(R60-R59)*T$10</f>
        <v>199.99999999890861</v>
      </c>
      <c r="U60" s="107">
        <f ca="1">(S60-S59)*T$10</f>
        <v>0</v>
      </c>
      <c r="V60" s="95">
        <f ca="1">ROUND(INDIRECT(ADDRESS(Данные!$A52,V$1,1,1,"Данные"),1),2)</f>
        <v>21062.389999999999</v>
      </c>
      <c r="W60" s="96">
        <f ca="1">ROUND(INDIRECT(ADDRESS(Данные!$A52,W$1,1,1,"Данные"),1),2)</f>
        <v>4576.4400000000005</v>
      </c>
      <c r="X60" s="104">
        <f ca="1">(V60-V59)*X$10</f>
        <v>0</v>
      </c>
      <c r="Y60" s="106">
        <f ca="1">(W60-W59)*X$10</f>
        <v>0</v>
      </c>
      <c r="Z60" s="227">
        <f ca="1">INDIRECT(ADDRESS(Данные!$A52,4,1,1,"Данные"),1)</f>
        <v>45644.9375</v>
      </c>
      <c r="AA60" s="109">
        <f ca="1">ROUND(INDIRECT(ADDRESS(Данные!$A52,AA$1,1,1,"Данные"),1),2)</f>
        <v>1235.3600000000001</v>
      </c>
      <c r="AB60" s="100">
        <f ca="1">ROUND(INDIRECT(ADDRESS(Данные!$A52,AB$1,1,1,"Данные"),1),2)</f>
        <v>117.08</v>
      </c>
      <c r="AC60" s="104">
        <f ca="1">(AA60-AA59)*AC$10</f>
        <v>75.000000000272848</v>
      </c>
      <c r="AD60" s="107">
        <f ca="1">(AB60-AB59)*AC$10</f>
        <v>0</v>
      </c>
      <c r="AE60" s="95">
        <f ca="1">ROUND(INDIRECT(ADDRESS(Данные!$A52,AE$1,1,1,"Данные"),1),2)</f>
        <v>4875.9899999999998</v>
      </c>
      <c r="AF60" s="100">
        <f ca="1">ROUND(INDIRECT(ADDRESS(Данные!$A52,AF$1,1,1,"Данные"),1),2)</f>
        <v>4660.9000000000005</v>
      </c>
      <c r="AG60" s="104">
        <f ca="1">(AE60-AE59)*AG$10</f>
        <v>59.99999999994543</v>
      </c>
      <c r="AH60" s="106">
        <f ca="1">(AF60-AF59)*AG$10</f>
        <v>45.000000000982254</v>
      </c>
      <c r="AI60" s="95">
        <f ca="1">ROUND(INDIRECT(ADDRESS(Данные!$A52,AI$1,1,1,"Данные"),1),2)</f>
        <v>2306.8899999999999</v>
      </c>
      <c r="AJ60" s="100">
        <f ca="1">ROUND(INDIRECT(ADDRESS(Данные!$A52,AJ$1,1,1,"Данные"),1),2)</f>
        <v>1809.6100000000001</v>
      </c>
      <c r="AK60" s="104">
        <f ca="1">(AI60-AI59)*AK$10</f>
        <v>19.99999999998181</v>
      </c>
      <c r="AL60" s="106">
        <f ca="1">(AJ60-AJ59)*AK$10</f>
        <v>19.99999999998181</v>
      </c>
      <c r="AM60" s="95"/>
      <c r="AN60" s="100"/>
      <c r="AO60" s="104"/>
      <c r="AP60" s="106"/>
      <c r="AQ60" s="203"/>
      <c r="AR60" s="100"/>
      <c r="AS60" s="104">
        <f>(AQ60-AQ59)*AS10*2</f>
        <v>0</v>
      </c>
      <c r="AT60" s="107">
        <f>(AR60-AR59)*AT10*2</f>
        <v>0</v>
      </c>
      <c r="AU60" s="111">
        <f ca="1">INDIRECT(ADDRESS(Данные!$A52,4,1,1,"Данные"),1)</f>
        <v>45644.9375</v>
      </c>
      <c r="AV60" s="205">
        <f t="shared" ca="1" si="14"/>
        <v>1560.0000000067666</v>
      </c>
      <c r="AW60" s="206">
        <f t="shared" ca="1" si="15"/>
        <v>255.00000000283762</v>
      </c>
    </row>
    <row r="61" s="1" customFormat="1">
      <c r="A61" s="94">
        <f ca="1">INDIRECT(ADDRESS(Данные!$A53,4,1,1,"Данные"),1)</f>
        <v>45644.958333333336</v>
      </c>
      <c r="B61" s="95">
        <f ca="1">ROUND(INDIRECT(ADDRESS(Данные!$A53,B$1,1,1,"Данные"),1),2)</f>
        <v>37116.650000000001</v>
      </c>
      <c r="C61" s="100">
        <f ca="1">ROUND(INDIRECT(ADDRESS(Данные!$A53,C$1,1,1,"Данные"),1),2)</f>
        <v>9573.0599999999995</v>
      </c>
      <c r="D61" s="104">
        <f ca="1">(B61-B59)*D$10</f>
        <v>1180.000000007567</v>
      </c>
      <c r="E61" s="106">
        <f ca="1">(C61-C59)*D$10</f>
        <v>119.99999999898137</v>
      </c>
      <c r="F61" s="99">
        <f ca="1">ROUND(INDIRECT(ADDRESS(Данные!$A53,F$1,1,1,"Данные"),1),2)</f>
        <v>4139.7600000000002</v>
      </c>
      <c r="G61" s="100">
        <f ca="1">ROUND(INDIRECT(ADDRESS(Данные!$A53,G$1,1,1,"Данные"),1),2)</f>
        <v>2676.9900000000002</v>
      </c>
      <c r="H61" s="104">
        <f ca="1">(F61-F59)*H$10</f>
        <v>420.00000000098225</v>
      </c>
      <c r="I61" s="107">
        <f ca="1">(G61-G59)*H$10</f>
        <v>180.00000000120053</v>
      </c>
      <c r="J61" s="95">
        <f ca="1">ROUND(INDIRECT(ADDRESS(Данные!$A53,J$1,1,1,"Данные"),1),2)</f>
        <v>1235.4000000000001</v>
      </c>
      <c r="K61" s="100">
        <f ca="1">ROUND(INDIRECT(ADDRESS(Данные!$A53,K$1,1,1,"Данные"),1),2)</f>
        <v>117.08</v>
      </c>
      <c r="L61" s="104">
        <f ca="1">(J61-J59)*L$10</f>
        <v>135.00000000021828</v>
      </c>
      <c r="M61" s="106">
        <f ca="1">(K61-K59)*L$10</f>
        <v>0</v>
      </c>
      <c r="N61" s="109">
        <f ca="1">ROUND(INDIRECT(ADDRESS(Данные!$A53,N$1,1,1,"Данные"),1),2)</f>
        <v>3181.5</v>
      </c>
      <c r="O61" s="100">
        <f ca="1">ROUND(INDIRECT(ADDRESS(Данные!$A53,O$1,1,1,"Данные"),1),2)</f>
        <v>1064.77</v>
      </c>
      <c r="P61" s="104">
        <f ca="1">(N61-N59)*P$10</f>
        <v>619.99999999989086</v>
      </c>
      <c r="Q61" s="107">
        <f ca="1">(O61-O59)*P$10</f>
        <v>79.99999999992724</v>
      </c>
      <c r="R61" s="95">
        <f ca="1">ROUND(INDIRECT(ADDRESS(Данные!$A53,R$1,1,1,"Данные"),1),2)</f>
        <v>7760.3600000000006</v>
      </c>
      <c r="S61" s="100">
        <f ca="1">ROUND(INDIRECT(ADDRESS(Данные!$A53,S$1,1,1,"Данные"),1),2)</f>
        <v>2540.3099999999999</v>
      </c>
      <c r="T61" s="104">
        <f ca="1">(R61-R59)*T$10</f>
        <v>420.00000000007276</v>
      </c>
      <c r="U61" s="107">
        <f ca="1">(S61-S59)*T$10</f>
        <v>0</v>
      </c>
      <c r="V61" s="95">
        <f ca="1">ROUND(INDIRECT(ADDRESS(Данные!$A53,V$1,1,1,"Данные"),1),2)</f>
        <v>21062.389999999999</v>
      </c>
      <c r="W61" s="96">
        <f ca="1">ROUND(INDIRECT(ADDRESS(Данные!$A53,W$1,1,1,"Данные"),1),2)</f>
        <v>4576.4400000000005</v>
      </c>
      <c r="X61" s="104">
        <f ca="1">(V61-V59)*X$10</f>
        <v>0</v>
      </c>
      <c r="Y61" s="106">
        <f ca="1">(W61-W59)*X$10</f>
        <v>0</v>
      </c>
      <c r="Z61" s="227">
        <f ca="1">INDIRECT(ADDRESS(Данные!$A53,4,1,1,"Данные"),1)</f>
        <v>45644.958333333336</v>
      </c>
      <c r="AA61" s="109">
        <f ca="1">ROUND(INDIRECT(ADDRESS(Данные!$A53,AA$1,1,1,"Данные"),1),2)</f>
        <v>1235.4000000000001</v>
      </c>
      <c r="AB61" s="100">
        <f ca="1">ROUND(INDIRECT(ADDRESS(Данные!$A53,AB$1,1,1,"Данные"),1),2)</f>
        <v>117.08</v>
      </c>
      <c r="AC61" s="104">
        <f ca="1">(AA61-AA59)*AC$10</f>
        <v>135.00000000021828</v>
      </c>
      <c r="AD61" s="107">
        <f ca="1">(AB61-AB59)*AC$10</f>
        <v>0</v>
      </c>
      <c r="AE61" s="95">
        <f ca="1">ROUND(INDIRECT(ADDRESS(Данные!$A53,AE$1,1,1,"Данные"),1),2)</f>
        <v>4876.0299999999997</v>
      </c>
      <c r="AF61" s="100">
        <f ca="1">ROUND(INDIRECT(ADDRESS(Данные!$A53,AF$1,1,1,"Данные"),1),2)</f>
        <v>4660.9300000000003</v>
      </c>
      <c r="AG61" s="104">
        <f ca="1">(AE61-AE59)*AG$10</f>
        <v>119.99999999989086</v>
      </c>
      <c r="AH61" s="106">
        <f ca="1">(AF61-AF59)*AG$10</f>
        <v>90.000000000600267</v>
      </c>
      <c r="AI61" s="95">
        <f ca="1">ROUND(INDIRECT(ADDRESS(Данные!$A53,AI$1,1,1,"Данные"),1),2)</f>
        <v>2306.9000000000001</v>
      </c>
      <c r="AJ61" s="100">
        <f ca="1">ROUND(INDIRECT(ADDRESS(Данные!$A53,AJ$1,1,1,"Данные"),1),2)</f>
        <v>1809.6100000000001</v>
      </c>
      <c r="AK61" s="104">
        <f ca="1">(AI61-AI59)*AK$10</f>
        <v>30.000000000200089</v>
      </c>
      <c r="AL61" s="106">
        <f ca="1">(AJ61-AJ59)*AK$10</f>
        <v>19.99999999998181</v>
      </c>
      <c r="AM61" s="95"/>
      <c r="AN61" s="100"/>
      <c r="AO61" s="104"/>
      <c r="AP61" s="106"/>
      <c r="AQ61" s="203"/>
      <c r="AR61" s="100"/>
      <c r="AS61" s="104">
        <f>(AQ61-AQ60)*AS10*2</f>
        <v>0</v>
      </c>
      <c r="AT61" s="107">
        <f>(AR61-AR60)*AT10*2</f>
        <v>0</v>
      </c>
      <c r="AU61" s="111">
        <f ca="1">INDIRECT(ADDRESS(Данные!$A53,4,1,1,"Данные"),1)</f>
        <v>45644.958333333336</v>
      </c>
      <c r="AV61" s="205">
        <f t="shared" ca="1" si="14"/>
        <v>3060.0000000090404</v>
      </c>
      <c r="AW61" s="206">
        <f t="shared" ca="1" si="15"/>
        <v>490.00000000069122</v>
      </c>
    </row>
    <row r="62" s="1" customFormat="1">
      <c r="A62" s="94">
        <f ca="1">INDIRECT(ADDRESS(Данные!$A54,4,1,1,"Данные"),1)</f>
        <v>45644.979166666664</v>
      </c>
      <c r="B62" s="95">
        <f ca="1">ROUND(INDIRECT(ADDRESS(Данные!$A54,B$1,1,1,"Данные"),1),2)</f>
        <v>37116.940000000002</v>
      </c>
      <c r="C62" s="100">
        <f ca="1">ROUND(INDIRECT(ADDRESS(Данные!$A54,C$1,1,1,"Данные"),1),2)</f>
        <v>9573.0799999999999</v>
      </c>
      <c r="D62" s="104">
        <f ca="1">(B62-B61)*D$10</f>
        <v>580.00000000174623</v>
      </c>
      <c r="E62" s="106">
        <f ca="1">(C62-C61)*D$10</f>
        <v>40.000000000873115</v>
      </c>
      <c r="F62" s="99">
        <f ca="1">ROUND(INDIRECT(ADDRESS(Данные!$A54,F$1,1,1,"Данные"),1),2)</f>
        <v>4139.8299999999999</v>
      </c>
      <c r="G62" s="100">
        <f ca="1">ROUND(INDIRECT(ADDRESS(Данные!$A54,G$1,1,1,"Данные"),1),2)</f>
        <v>2677.02</v>
      </c>
      <c r="H62" s="104">
        <f ca="1">(F62-F61)*H$10</f>
        <v>209.99999999912689</v>
      </c>
      <c r="I62" s="107">
        <f ca="1">(G62-G61)*H$10</f>
        <v>89.999999999236024</v>
      </c>
      <c r="J62" s="95">
        <f ca="1">ROUND(INDIRECT(ADDRESS(Данные!$A54,J$1,1,1,"Данные"),1),2)</f>
        <v>1235.4400000000001</v>
      </c>
      <c r="K62" s="100">
        <f ca="1">ROUND(INDIRECT(ADDRESS(Данные!$A54,K$1,1,1,"Данные"),1),2)</f>
        <v>117.08</v>
      </c>
      <c r="L62" s="104">
        <f ca="1">(J62-J61)*L$10</f>
        <v>59.99999999994543</v>
      </c>
      <c r="M62" s="106">
        <f ca="1">(K62-K61)*L$10</f>
        <v>0</v>
      </c>
      <c r="N62" s="109">
        <f ca="1">ROUND(INDIRECT(ADDRESS(Данные!$A54,N$1,1,1,"Данные"),1),2)</f>
        <v>3181.6500000000001</v>
      </c>
      <c r="O62" s="100">
        <f ca="1">ROUND(INDIRECT(ADDRESS(Данные!$A54,O$1,1,1,"Данные"),1),2)</f>
        <v>1064.79</v>
      </c>
      <c r="P62" s="104">
        <f ca="1">(N62-N61)*P$10</f>
        <v>300.0000000001819</v>
      </c>
      <c r="Q62" s="107">
        <f ca="1">(O62-O61)*P$10</f>
        <v>39.99999999996362</v>
      </c>
      <c r="R62" s="95">
        <f ca="1">ROUND(INDIRECT(ADDRESS(Данные!$A54,R$1,1,1,"Данные"),1),2)</f>
        <v>7760.46</v>
      </c>
      <c r="S62" s="100">
        <f ca="1">ROUND(INDIRECT(ADDRESS(Данные!$A54,S$1,1,1,"Данные"),1),2)</f>
        <v>2540.3099999999999</v>
      </c>
      <c r="T62" s="104">
        <f ca="1">(R62-R61)*T$10</f>
        <v>199.99999999890861</v>
      </c>
      <c r="U62" s="107">
        <f ca="1">(S62-S61)*T$10</f>
        <v>0</v>
      </c>
      <c r="V62" s="95">
        <f ca="1">ROUND(INDIRECT(ADDRESS(Данные!$A54,V$1,1,1,"Данные"),1),2)</f>
        <v>21062.389999999999</v>
      </c>
      <c r="W62" s="96">
        <f ca="1">ROUND(INDIRECT(ADDRESS(Данные!$A54,W$1,1,1,"Данные"),1),2)</f>
        <v>4576.4400000000005</v>
      </c>
      <c r="X62" s="104">
        <f ca="1">(V62-V61)*X$10</f>
        <v>0</v>
      </c>
      <c r="Y62" s="106">
        <f ca="1">(W62-W61)*X$10</f>
        <v>0</v>
      </c>
      <c r="Z62" s="227">
        <f ca="1">INDIRECT(ADDRESS(Данные!$A54,4,1,1,"Данные"),1)</f>
        <v>45644.979166666664</v>
      </c>
      <c r="AA62" s="109">
        <f ca="1">ROUND(INDIRECT(ADDRESS(Данные!$A54,AA$1,1,1,"Данные"),1),2)</f>
        <v>1235.4400000000001</v>
      </c>
      <c r="AB62" s="100">
        <f ca="1">ROUND(INDIRECT(ADDRESS(Данные!$A54,AB$1,1,1,"Данные"),1),2)</f>
        <v>117.08</v>
      </c>
      <c r="AC62" s="104">
        <f ca="1">(AA62-AA61)*AC$10</f>
        <v>59.99999999994543</v>
      </c>
      <c r="AD62" s="107">
        <f ca="1">(AB62-AB61)*AC$10</f>
        <v>0</v>
      </c>
      <c r="AE62" s="95">
        <f ca="1">ROUND(INDIRECT(ADDRESS(Данные!$A54,AE$1,1,1,"Данные"),1),2)</f>
        <v>4876.0699999999997</v>
      </c>
      <c r="AF62" s="100">
        <f ca="1">ROUND(INDIRECT(ADDRESS(Данные!$A54,AF$1,1,1,"Данные"),1),2)</f>
        <v>4660.9499999999998</v>
      </c>
      <c r="AG62" s="104">
        <f ca="1">(AE62-AE61)*AG$10</f>
        <v>59.99999999994543</v>
      </c>
      <c r="AH62" s="106">
        <f ca="1">(AF62-AF61)*AG$10</f>
        <v>29.999999999290594</v>
      </c>
      <c r="AI62" s="95">
        <f ca="1">ROUND(INDIRECT(ADDRESS(Данные!$A54,AI$1,1,1,"Данные"),1),2)</f>
        <v>2306.9099999999999</v>
      </c>
      <c r="AJ62" s="100">
        <f ca="1">ROUND(INDIRECT(ADDRESS(Данные!$A54,AJ$1,1,1,"Данные"),1),2)</f>
        <v>1809.6200000000001</v>
      </c>
      <c r="AK62" s="104">
        <f ca="1">(AI62-AI61)*AK$10</f>
        <v>9.9999999997635314</v>
      </c>
      <c r="AL62" s="106">
        <f ca="1">(AJ62-AJ61)*AK$10</f>
        <v>9.9999999999909051</v>
      </c>
      <c r="AM62" s="95"/>
      <c r="AN62" s="100"/>
      <c r="AO62" s="104"/>
      <c r="AP62" s="106"/>
      <c r="AQ62" s="203"/>
      <c r="AR62" s="100"/>
      <c r="AS62" s="104"/>
      <c r="AT62" s="107"/>
      <c r="AU62" s="111">
        <f ca="1">INDIRECT(ADDRESS(Данные!$A54,4,1,1,"Данные"),1)</f>
        <v>45644.979166666664</v>
      </c>
      <c r="AV62" s="205">
        <f t="shared" ca="1" si="14"/>
        <v>1479.9999999995634</v>
      </c>
      <c r="AW62" s="206">
        <f t="shared" ca="1" si="15"/>
        <v>209.99999999935426</v>
      </c>
    </row>
    <row r="63" s="1" customFormat="1" ht="13.5">
      <c r="A63" s="115">
        <f ca="1">INDIRECT(ADDRESS(Данные!$A55,4,1,1,"Данные"),1)</f>
        <v>45645</v>
      </c>
      <c r="B63" s="128">
        <f ca="1">ROUND(INDIRECT(ADDRESS(Данные!$A55,B$1,1,1,"Данные"),1),2)</f>
        <v>37117.230000000003</v>
      </c>
      <c r="C63" s="117">
        <f ca="1">ROUND(INDIRECT(ADDRESS(Данные!$A55,C$1,1,1,"Данные"),1),2)</f>
        <v>9573.1100000000006</v>
      </c>
      <c r="D63" s="124">
        <f ca="1">(B63-B61)*D$10</f>
        <v>1160.0000000034925</v>
      </c>
      <c r="E63" s="119">
        <f ca="1">(C63-C61)*D$10</f>
        <v>100.00000000218279</v>
      </c>
      <c r="F63" s="126">
        <f ca="1">ROUND(INDIRECT(ADDRESS(Данные!$A55,F$1,1,1,"Данные"),1),2)</f>
        <v>4139.8999999999996</v>
      </c>
      <c r="G63" s="117">
        <f ca="1">ROUND(INDIRECT(ADDRESS(Данные!$A55,G$1,1,1,"Данные"),1),2)</f>
        <v>2677.0500000000002</v>
      </c>
      <c r="H63" s="124">
        <f ca="1">(F63-F61)*H$10</f>
        <v>419.99999999825377</v>
      </c>
      <c r="I63" s="123">
        <f ca="1">(G63-G61)*H$10</f>
        <v>179.99999999983629</v>
      </c>
      <c r="J63" s="128">
        <f ca="1">ROUND(INDIRECT(ADDRESS(Данные!$A55,J$1,1,1,"Данные"),1),2)</f>
        <v>1235.49</v>
      </c>
      <c r="K63" s="117">
        <f ca="1">ROUND(INDIRECT(ADDRESS(Данные!$A55,K$1,1,1,"Данные"),1),2)</f>
        <v>117.09</v>
      </c>
      <c r="L63" s="124">
        <f ca="1">(J63-J61)*L$10</f>
        <v>134.99999999987722</v>
      </c>
      <c r="M63" s="119">
        <f ca="1">(K63-K61)*L$10</f>
        <v>15.000000000007674</v>
      </c>
      <c r="N63" s="126">
        <f ca="1">ROUND(INDIRECT(ADDRESS(Данные!$A55,N$1,1,1,"Данные"),1),2)</f>
        <v>3181.79</v>
      </c>
      <c r="O63" s="117">
        <f ca="1">ROUND(INDIRECT(ADDRESS(Данные!$A55,O$1,1,1,"Данные"),1),2)</f>
        <v>1064.8199999999999</v>
      </c>
      <c r="P63" s="124">
        <f ca="1">(N63-N61)*P$10</f>
        <v>579.99999999992724</v>
      </c>
      <c r="Q63" s="123">
        <f ca="1">(O63-O61)*P$10</f>
        <v>99.999999999909051</v>
      </c>
      <c r="R63" s="128">
        <f ca="1">ROUND(INDIRECT(ADDRESS(Данные!$A55,R$1,1,1,"Данные"),1),2)</f>
        <v>7760.5600000000004</v>
      </c>
      <c r="S63" s="117">
        <f ca="1">ROUND(INDIRECT(ADDRESS(Данные!$A55,S$1,1,1,"Данные"),1),2)</f>
        <v>2540.3099999999999</v>
      </c>
      <c r="T63" s="124">
        <f ca="1">(R63-R61)*T$10</f>
        <v>399.9999999996362</v>
      </c>
      <c r="U63" s="123">
        <f ca="1">(S63-S61)*T$10</f>
        <v>0</v>
      </c>
      <c r="V63" s="116">
        <f ca="1">ROUND(INDIRECT(ADDRESS(Данные!$A55,V$1,1,1,"Данные"),1),2)</f>
        <v>21062.389999999999</v>
      </c>
      <c r="W63" s="121">
        <f ca="1">ROUND(INDIRECT(ADDRESS(Данные!$A55,W$1,1,1,"Данные"),1),2)</f>
        <v>4576.4400000000005</v>
      </c>
      <c r="X63" s="124">
        <f ca="1">(V63-V61)*X$10</f>
        <v>0</v>
      </c>
      <c r="Y63" s="119">
        <f ca="1">(W63-W61)*X$10</f>
        <v>0</v>
      </c>
      <c r="Z63" s="228">
        <f ca="1">INDIRECT(ADDRESS(Данные!$A55,4,1,1,"Данные"),1)</f>
        <v>45645</v>
      </c>
      <c r="AA63" s="126">
        <f ca="1">ROUND(INDIRECT(ADDRESS(Данные!$A55,AA$1,1,1,"Данные"),1),2)</f>
        <v>1235.49</v>
      </c>
      <c r="AB63" s="117">
        <f ca="1">ROUND(INDIRECT(ADDRESS(Данные!$A55,AB$1,1,1,"Данные"),1),2)</f>
        <v>117.09</v>
      </c>
      <c r="AC63" s="124">
        <f ca="1">(AA63-AA61)*AC$10</f>
        <v>134.99999999987722</v>
      </c>
      <c r="AD63" s="123">
        <f ca="1">(AB63-AB61)*AC$10</f>
        <v>15.000000000007674</v>
      </c>
      <c r="AE63" s="128">
        <f ca="1">ROUND(INDIRECT(ADDRESS(Данные!$A55,AE$1,1,1,"Данные"),1),2)</f>
        <v>4876.1000000000004</v>
      </c>
      <c r="AF63" s="117">
        <f ca="1">ROUND(INDIRECT(ADDRESS(Данные!$A55,AF$1,1,1,"Данные"),1),2)</f>
        <v>4660.9800000000005</v>
      </c>
      <c r="AG63" s="124">
        <f ca="1">(AE63-AE61)*AG$10</f>
        <v>105.00000000092768</v>
      </c>
      <c r="AH63" s="119">
        <f ca="1">(AF63-AF61)*AG$10</f>
        <v>75.000000000272848</v>
      </c>
      <c r="AI63" s="128">
        <f ca="1">ROUND(INDIRECT(ADDRESS(Данные!$A55,AI$1,1,1,"Данные"),1),2)</f>
        <v>2306.9099999999999</v>
      </c>
      <c r="AJ63" s="117">
        <f ca="1">ROUND(INDIRECT(ADDRESS(Данные!$A55,AJ$1,1,1,"Данные"),1),2)</f>
        <v>1809.6300000000001</v>
      </c>
      <c r="AK63" s="124">
        <f ca="1">(AI63-AI61)*AK$10</f>
        <v>9.9999999997635314</v>
      </c>
      <c r="AL63" s="119">
        <f ca="1">(AJ63-AJ61)*AK$10</f>
        <v>19.99999999998181</v>
      </c>
      <c r="AM63" s="128"/>
      <c r="AN63" s="117"/>
      <c r="AO63" s="124"/>
      <c r="AP63" s="119"/>
      <c r="AQ63" s="126"/>
      <c r="AR63" s="117"/>
      <c r="AS63" s="124">
        <f>(AQ63-AQ61)*AS10*2</f>
        <v>0</v>
      </c>
      <c r="AT63" s="123">
        <f>(AR63-AR61)*AT10*2</f>
        <v>0</v>
      </c>
      <c r="AU63" s="132">
        <f ca="1">INDIRECT(ADDRESS(Данные!$A55,4,1,1,"Данные"),1)</f>
        <v>45645</v>
      </c>
      <c r="AV63" s="210">
        <f t="shared" ca="1" si="14"/>
        <v>2945.0000000017553</v>
      </c>
      <c r="AW63" s="170">
        <f t="shared" ca="1" si="15"/>
        <v>505.00000000219814</v>
      </c>
    </row>
    <row r="64" s="1" customFormat="1">
      <c r="A64" s="2">
        <v>1</v>
      </c>
      <c r="B64" s="2">
        <v>2</v>
      </c>
      <c r="C64" s="2">
        <v>3</v>
      </c>
      <c r="D64" s="2">
        <v>4</v>
      </c>
      <c r="E64" s="2">
        <v>5</v>
      </c>
      <c r="F64" s="2">
        <v>6</v>
      </c>
      <c r="G64" s="2">
        <v>7</v>
      </c>
      <c r="H64" s="2">
        <v>8</v>
      </c>
      <c r="I64" s="2">
        <v>9</v>
      </c>
      <c r="J64" s="2">
        <v>10</v>
      </c>
      <c r="K64" s="2">
        <v>11</v>
      </c>
      <c r="L64" s="2">
        <v>12</v>
      </c>
      <c r="M64" s="2">
        <v>13</v>
      </c>
      <c r="N64" s="2">
        <v>14</v>
      </c>
      <c r="O64" s="2">
        <v>15</v>
      </c>
      <c r="P64" s="2">
        <v>16</v>
      </c>
      <c r="Q64" s="2">
        <v>17</v>
      </c>
      <c r="R64" s="2">
        <v>18</v>
      </c>
      <c r="S64" s="2">
        <v>19</v>
      </c>
      <c r="T64" s="2">
        <v>20</v>
      </c>
      <c r="U64" s="2">
        <v>21</v>
      </c>
      <c r="V64" s="2">
        <v>22</v>
      </c>
      <c r="W64" s="2">
        <v>23</v>
      </c>
      <c r="X64" s="2">
        <v>24</v>
      </c>
      <c r="Y64" s="2">
        <v>25</v>
      </c>
      <c r="Z64" s="2">
        <v>26</v>
      </c>
      <c r="AA64" s="2">
        <v>27</v>
      </c>
      <c r="AB64" s="2">
        <v>28</v>
      </c>
      <c r="AC64" s="2">
        <v>29</v>
      </c>
      <c r="AD64" s="2">
        <v>30</v>
      </c>
      <c r="AE64" s="2">
        <v>31</v>
      </c>
      <c r="AF64" s="2">
        <v>32</v>
      </c>
      <c r="AG64" s="2">
        <v>33</v>
      </c>
      <c r="AH64" s="2">
        <v>34</v>
      </c>
      <c r="AI64" s="2">
        <v>35</v>
      </c>
      <c r="AJ64" s="2">
        <v>36</v>
      </c>
      <c r="AK64" s="2">
        <v>37</v>
      </c>
      <c r="AL64" s="2">
        <v>38</v>
      </c>
      <c r="AM64" s="2">
        <v>39</v>
      </c>
      <c r="AN64" s="2">
        <v>40</v>
      </c>
      <c r="AO64" s="2">
        <v>41</v>
      </c>
      <c r="AP64" s="2">
        <v>42</v>
      </c>
      <c r="AQ64" s="2">
        <v>43</v>
      </c>
      <c r="AR64" s="2">
        <v>44</v>
      </c>
      <c r="AS64" s="2">
        <v>45</v>
      </c>
      <c r="AT64" s="2">
        <v>46</v>
      </c>
      <c r="AU64" s="2">
        <v>47</v>
      </c>
      <c r="AV64" s="2">
        <v>48</v>
      </c>
      <c r="AW64" s="2">
        <v>49</v>
      </c>
    </row>
    <row r="65" s="137" customFormat="1" ht="15" customHeight="1">
      <c r="A65" s="1"/>
      <c r="B65" s="1"/>
      <c r="C65" s="3" t="s">
        <v>51</v>
      </c>
      <c r="D65" s="136">
        <f ca="1">D17+D19+D21+D23+D25+D27+D29+D31+D33+D35+D37+D39+D41+D43+D45+D47+D49+D51+D53+D55+D57+D59+D61+D63</f>
        <v>26880.000000004657</v>
      </c>
      <c r="E65" s="136">
        <f ca="1">E17+E19+E21+E23+E25+E27+E29+E31+E33+E35+E37+E39+E41+E43+E45+E47+E49+E51+E53+E55+E57+E59+E61+E63</f>
        <v>2700.0000000007276</v>
      </c>
      <c r="F65" s="1"/>
      <c r="G65" s="3" t="s">
        <v>51</v>
      </c>
      <c r="H65" s="136">
        <f ca="1">H17+H19+H21+H23+H25+H27+H29+H31+H33+H35+H37+H39+H41+H43+H45+H47+H49+H51+H53+H55+H57+H59+H61+H63</f>
        <v>10019.999999997708</v>
      </c>
      <c r="I65" s="136">
        <f ca="1">I17+I19+I21+I23+I25+I27+I29+I31+I33+I35+I37+I39+I41+I43+I45+I47+I49+I51+I53+I55+I57+I59+I61+I63</f>
        <v>4350.0000000008185</v>
      </c>
      <c r="J65" s="1"/>
      <c r="K65" s="3" t="s">
        <v>51</v>
      </c>
      <c r="L65" s="136">
        <f ca="1">L17+L19+L21+L23+L25+L27+L29+L31+L33+L35+L37+L39+L41+L43+L45+L47+L49+L51+L53+L55+L57+L59+L61+L63</f>
        <v>2880.0000000001091</v>
      </c>
      <c r="M65" s="136">
        <f ca="1">M17+M19+M21+M23+M25+M27+M29+M31+M33+M35+M37+M39+M41+M43+M45+M47+M49+M51+M53+M55+M57+M59+M61+M63</f>
        <v>164.99999999999915</v>
      </c>
      <c r="N65" s="1"/>
      <c r="O65" s="3" t="s">
        <v>51</v>
      </c>
      <c r="P65" s="136">
        <f ca="1">P17+P19+P21+P23+P25+P27+P29+P31+P33+P35+P37+P39+P41+P43+P45+P47+P49+P51+P53+P55+P57+P59+P61+P63</f>
        <v>14500</v>
      </c>
      <c r="Q65" s="136">
        <f ca="1">Q17+Q19+Q21+Q23+Q25+Q27+Q29+Q31+Q33+Q35+Q37+Q39+Q41+Q43+Q45+Q47+Q49+Q51+Q53+Q55+Q57+Q59+Q61+Q63</f>
        <v>2059.9999999999454</v>
      </c>
      <c r="R65" s="1"/>
      <c r="S65" s="3" t="s">
        <v>51</v>
      </c>
      <c r="T65" s="136">
        <f ca="1">T17+T19+T21+T23+T25+T27+T29+T31+T33+T35+T37+T39+T41+T43+T45+T47+T49+T51+T53+T55+T57+T59+T61+T63</f>
        <v>9600.0000000003638</v>
      </c>
      <c r="U65" s="136">
        <f ca="1">U17+U19+U21+U23+U25+U27+U29+U31+U33+U35+U37+U39+U41+U43+U45+U47+U49+U51+U53+U55+U57+U59+U61+U63</f>
        <v>159.99999999985448</v>
      </c>
      <c r="V65" s="1"/>
      <c r="W65" s="3" t="s">
        <v>51</v>
      </c>
      <c r="X65" s="136">
        <f ca="1">X17+X19+X21+X23+X25+X27+X29+X31+X33+X35+X37+X39+X41+X43+X45+X47+X49+X51+X53+X55+X57+X59+X61+X63</f>
        <v>0</v>
      </c>
      <c r="Y65" s="136">
        <f ca="1">Y17+Y19+Y21+Y23+Y25+Y27+Y29+Y31+Y33+Y35+Y37+Y39+Y41+Y43+Y45+Y47+Y49+Y51+Y53+Y55+Y57+Y59+Y61+Y63</f>
        <v>0</v>
      </c>
      <c r="Z65" s="1" t="s">
        <v>15</v>
      </c>
      <c r="AA65" s="1"/>
      <c r="AB65" s="3" t="s">
        <v>51</v>
      </c>
      <c r="AC65" s="136">
        <f ca="1">AC17+AC19+AC21+AC23+AC25+AC27+AC29+AC31+AC33+AC35+AC37+AC39+AC41+AC43+AC45+AC47+AC49+AC51+AC53+AC55+AC57+AC59+AC61+AC63</f>
        <v>2880.0000000001091</v>
      </c>
      <c r="AD65" s="136">
        <f ca="1">AD17+AD19+AD21+AD23+AD25+AD27+AD29+AD31+AD33+AD35+AD37+AD39+AD41+AD43+AD45+AD47+AD49+AD51+AD53+AD55+AD57+AD59+AD61+AD63</f>
        <v>164.99999999999915</v>
      </c>
      <c r="AE65" s="1"/>
      <c r="AF65" s="3" t="s">
        <v>51</v>
      </c>
      <c r="AG65" s="136">
        <f ca="1">AG17+AG19+AG21+AG23+AG25+AG27+AG29+AG31+AG33+AG35+AG37+AG39+AG41+AG43+AG45+AG47+AG49+AG51+AG53+AG55+AG57+AG59+AG61+AG63</f>
        <v>1035.000000000764</v>
      </c>
      <c r="AH65" s="136">
        <f ca="1">AH17+AH19+AH21+AH23+AH25+AH27+AH29+AH31+AH33+AH35+AH37+AH39+AH41+AH43+AH45+AH47+AH49+AH51+AH53+AH55+AH57+AH59+AH61+AH63</f>
        <v>765.00000000032742</v>
      </c>
      <c r="AI65" s="1"/>
      <c r="AJ65" s="3" t="s">
        <v>51</v>
      </c>
      <c r="AK65" s="136">
        <f ca="1">AK17+AK19+AK21+AK23+AK25+AK27+AK29+AK31+AK33+AK35+AK37+AK39+AK41+AK43+AK45+AK47+AK49+AK51+AK53+AK55+AK57+AK59+AK61+AK63</f>
        <v>1299.9999999997272</v>
      </c>
      <c r="AL65" s="136">
        <f ca="1">AL17+AL19+AL21+AL23+AL25+AL27+AL29+AL31+AL33+AL35+AL37+AL39+AL41+AL43+AL45+AL47+AL49+AL51+AL53+AL55+AL57+AL59+AL61+AL63</f>
        <v>840.00000000014552</v>
      </c>
      <c r="AM65" s="1"/>
      <c r="AN65" s="3" t="s">
        <v>51</v>
      </c>
      <c r="AO65" s="136">
        <f>AO17+AO19+AO21+AO23+AO25+AO27+AO29+AO31+AO33+AO35+AO37+AO39+AO41+AO43+AO45+AO47+AO49+AO51+AO53+AO55+AO57+AO59+AO61+AO63</f>
        <v>0</v>
      </c>
      <c r="AP65" s="136">
        <f>AP17+AP19+AP21+AP23+AP25+AP27+AP29+AP31+AP33+AP35+AP37+AP39+AP41+AP43+AP45+AP47+AP49+AP51+AP53+AP55+AP57+AP59+AP61+AP63</f>
        <v>0</v>
      </c>
      <c r="AQ65" s="1"/>
      <c r="AR65" s="3" t="s">
        <v>51</v>
      </c>
      <c r="AS65" s="136">
        <f>AS17+AS19+AS21+AS23+AS25+AS27+AS29+AS31+AS33+AS35+AS37+AS39+AS41+AS43+AS45+AS47+AS49+AS51+AS53+AS55+AS57+AS59+AS61+AS63</f>
        <v>0</v>
      </c>
      <c r="AT65" s="136">
        <f>AT17+AT19+AT21+AT23+AT25+AT27+AT29+AT31+AT33+AT35+AT37+AT39+AT41+AT43+AT45+AT47+AT49+AT51+AT53+AT55+AT57+AT59+AT61+AT63</f>
        <v>0</v>
      </c>
      <c r="AU65" s="1"/>
      <c r="AV65" s="4">
        <f t="shared" ca="1" si="14"/>
        <v>69095.00000000342</v>
      </c>
      <c r="AW65" s="4">
        <f t="shared" ca="1" si="15"/>
        <v>11205.000000001819</v>
      </c>
      <c r="AX65" s="1"/>
      <c r="AY65" s="1"/>
      <c r="AZ65" s="1"/>
      <c r="BA65" s="1"/>
      <c r="BB65" s="1"/>
      <c r="BC65" s="1"/>
      <c r="BD65" s="1"/>
      <c r="BE65" s="1"/>
    </row>
    <row r="66" s="1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/>
      <c r="X66" s="137" t="s">
        <v>52</v>
      </c>
      <c r="Y66" s="137" t="s">
        <v>53</v>
      </c>
      <c r="Z66" s="137"/>
      <c r="AA66" s="137"/>
      <c r="AB66" s="137"/>
      <c r="AC66" s="137" t="s">
        <v>52</v>
      </c>
      <c r="AD66" s="137" t="s">
        <v>53</v>
      </c>
      <c r="AE66" s="137"/>
      <c r="AF66" s="137"/>
      <c r="AG66" s="137" t="s">
        <v>52</v>
      </c>
      <c r="AH66" s="137" t="s">
        <v>53</v>
      </c>
      <c r="AI66" s="137"/>
      <c r="AJ66" s="137"/>
      <c r="AK66" s="137" t="s">
        <v>52</v>
      </c>
      <c r="AL66" s="137" t="s">
        <v>53</v>
      </c>
      <c r="AM66" s="137"/>
      <c r="AN66" s="137"/>
      <c r="AO66" s="137" t="s">
        <v>52</v>
      </c>
      <c r="AP66" s="137" t="s">
        <v>53</v>
      </c>
      <c r="AQ66" s="137"/>
      <c r="AR66" s="137"/>
      <c r="AS66" s="137" t="s">
        <v>52</v>
      </c>
      <c r="AT66" s="137" t="s">
        <v>53</v>
      </c>
      <c r="AU66" s="137"/>
      <c r="AV66" s="137" t="s">
        <v>52</v>
      </c>
      <c r="AW66" s="137" t="s">
        <v>53</v>
      </c>
    </row>
    <row r="67" s="1" customFormat="1"/>
    <row r="68" s="1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Z68" s="1"/>
      <c r="AA68" s="3" t="s">
        <v>54</v>
      </c>
      <c r="AB68" s="3"/>
      <c r="AC68" s="3"/>
      <c r="AD68" s="3"/>
      <c r="AE68" s="4"/>
      <c r="AF68" s="4"/>
      <c r="AG68" s="1"/>
      <c r="AH68" s="1" t="s">
        <v>78</v>
      </c>
      <c r="AI68" s="1"/>
      <c r="AJ68" s="1"/>
      <c r="AK68" s="1"/>
      <c r="AL68" s="1"/>
      <c r="AM68" s="140" t="s">
        <v>56</v>
      </c>
      <c r="AN68" s="1"/>
      <c r="AO68" s="1"/>
      <c r="AP68" s="4"/>
      <c r="AQ68" s="4"/>
      <c r="AR68" s="4"/>
      <c r="AS68" s="1"/>
      <c r="AT68" s="1" t="s">
        <v>57</v>
      </c>
      <c r="AU68" s="1"/>
    </row>
    <row r="69" s="1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Z69" s="1"/>
      <c r="AA69" s="1"/>
      <c r="AB69" s="1"/>
      <c r="AC69" s="1"/>
      <c r="AD69" s="1"/>
      <c r="AE69" s="1" t="s">
        <v>58</v>
      </c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 t="s">
        <v>59</v>
      </c>
      <c r="AR69" s="1"/>
      <c r="AS69" s="1"/>
      <c r="AT69" s="1"/>
      <c r="AU69" s="1"/>
    </row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>
      <c r="L76" s="212"/>
      <c r="M76" s="212"/>
      <c r="X76" s="212" t="s">
        <v>79</v>
      </c>
      <c r="Y76" s="212"/>
      <c r="AK76" s="212"/>
      <c r="AL76" s="212"/>
      <c r="AW76" s="229" t="s">
        <v>80</v>
      </c>
      <c r="AX76" s="1"/>
      <c r="AY76" s="1"/>
      <c r="AZ76" s="1"/>
      <c r="BA76" s="1"/>
      <c r="BB76" s="1"/>
      <c r="BC76" s="1"/>
    </row>
    <row r="77" s="1" customForma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</row>
    <row r="78" s="1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</row>
    <row r="79" s="1" customFormat="1" ht="15.75">
      <c r="A79" s="14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</row>
    <row r="80" s="1" customFormat="1" ht="18.75">
      <c r="A80" s="3"/>
      <c r="B80" s="3"/>
      <c r="C80" s="3"/>
      <c r="D80" s="3"/>
      <c r="E80" s="3"/>
      <c r="F80" s="1"/>
      <c r="G80" s="146"/>
      <c r="H80" s="1"/>
      <c r="I80" s="3"/>
      <c r="J80" s="1"/>
      <c r="K80" s="8"/>
      <c r="L80" s="9"/>
      <c r="M80" s="10"/>
      <c r="N80" s="10"/>
      <c r="O80" s="1"/>
      <c r="P80" s="1"/>
      <c r="Q80" s="1"/>
      <c r="R80" s="3"/>
      <c r="S80" s="145"/>
      <c r="T80" s="1"/>
      <c r="U80" s="1"/>
      <c r="V80" s="1"/>
      <c r="W80" s="1"/>
      <c r="X80" s="1"/>
      <c r="Y80" s="1"/>
      <c r="Z80" s="3"/>
      <c r="AA80" s="3"/>
      <c r="AB80" s="3"/>
      <c r="AC80" s="3"/>
      <c r="AD80" s="3"/>
      <c r="AE80" s="1"/>
      <c r="AF80" s="146"/>
      <c r="AG80" s="1"/>
      <c r="AH80" s="3"/>
      <c r="AI80" s="1"/>
      <c r="AJ80" s="8"/>
      <c r="AK80" s="9"/>
      <c r="AL80" s="10"/>
      <c r="AM80" s="10"/>
      <c r="AN80" s="1"/>
      <c r="AO80" s="1"/>
      <c r="AP80" s="1"/>
      <c r="AQ80" s="3"/>
      <c r="AR80" s="145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</row>
    <row r="81" s="1" customFormat="1">
      <c r="A81" s="1"/>
      <c r="B81" s="1"/>
      <c r="C81" s="1"/>
      <c r="D81" s="1"/>
      <c r="E81" s="1"/>
      <c r="F81" s="19"/>
      <c r="G81" s="19"/>
      <c r="H81" s="19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8"/>
      <c r="V81" s="1"/>
      <c r="W81" s="1"/>
      <c r="X81" s="1"/>
      <c r="Y81" s="1"/>
      <c r="Z81" s="1"/>
      <c r="AA81" s="1"/>
      <c r="AB81" s="1"/>
      <c r="AC81" s="1"/>
      <c r="AD81" s="1"/>
      <c r="AE81" s="19"/>
      <c r="AF81" s="19"/>
      <c r="AG81" s="19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8"/>
      <c r="AU81" s="1"/>
      <c r="AV81" s="1"/>
      <c r="AW81" s="1"/>
      <c r="AX81" s="1"/>
      <c r="AY81" s="1"/>
      <c r="AZ81" s="1"/>
      <c r="BA81" s="1"/>
      <c r="BB81" s="1"/>
      <c r="BC81" s="1"/>
    </row>
    <row r="82" s="1" customFormat="1" ht="19.5">
      <c r="A82" s="1"/>
      <c r="B82" s="1"/>
      <c r="C82" s="147"/>
      <c r="D82" s="1"/>
      <c r="E82" s="1"/>
      <c r="F82" s="1"/>
      <c r="G82" s="1"/>
      <c r="H82" s="1"/>
      <c r="I82" s="1"/>
      <c r="J82" s="1"/>
      <c r="K82" s="3"/>
      <c r="L82" s="1"/>
      <c r="M82" s="1"/>
      <c r="N82" s="1"/>
      <c r="O82" s="146"/>
      <c r="P82" s="1"/>
      <c r="Q82" s="3"/>
      <c r="R82" s="1"/>
      <c r="S82" s="1"/>
      <c r="T82" s="1"/>
      <c r="U82" s="1"/>
      <c r="V82" s="1"/>
      <c r="W82" s="1"/>
      <c r="X82" s="1"/>
      <c r="Y82" s="1"/>
      <c r="Z82" s="1"/>
      <c r="AA82" s="1"/>
      <c r="AB82" s="147"/>
      <c r="AC82" s="1"/>
      <c r="AD82" s="1"/>
      <c r="AE82" s="1"/>
      <c r="AF82" s="1"/>
      <c r="AG82" s="1"/>
      <c r="AH82" s="1"/>
      <c r="AI82" s="1"/>
      <c r="AJ82" s="3"/>
      <c r="AK82" s="1"/>
      <c r="AL82" s="1"/>
      <c r="AM82" s="1"/>
      <c r="AN82" s="146"/>
      <c r="AO82" s="1"/>
      <c r="AP82" s="3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</row>
    <row r="83" s="1" customFormat="1">
      <c r="A83" s="1"/>
      <c r="B83" s="18"/>
      <c r="C83" s="1"/>
      <c r="D83" s="1"/>
      <c r="E83" s="1"/>
      <c r="F83" s="1"/>
      <c r="G83" s="1"/>
      <c r="H83" s="1"/>
      <c r="I83" s="1"/>
      <c r="J83" s="1"/>
      <c r="K83" s="3"/>
      <c r="L83" s="3"/>
      <c r="M83" s="1"/>
      <c r="N83" s="1"/>
      <c r="O83" s="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8"/>
      <c r="AB83" s="1"/>
      <c r="AC83" s="1"/>
      <c r="AD83" s="1"/>
      <c r="AE83" s="1"/>
      <c r="AF83" s="1"/>
      <c r="AG83" s="1"/>
      <c r="AH83" s="1"/>
      <c r="AI83" s="1"/>
      <c r="AJ83" s="3"/>
      <c r="AK83" s="3"/>
      <c r="AL83" s="1"/>
      <c r="AM83" s="1"/>
      <c r="AN83" s="3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</row>
    <row r="84" s="1" customFormat="1" ht="15" customHeight="1">
      <c r="A84" s="148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48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48"/>
      <c r="AV84" s="1"/>
      <c r="AW84" s="1"/>
      <c r="AX84" s="1"/>
      <c r="AY84" s="1"/>
      <c r="AZ84" s="1"/>
      <c r="BA84" s="1"/>
      <c r="BB84" s="1"/>
      <c r="BC84" s="1"/>
    </row>
    <row r="85" s="1" customFormat="1">
      <c r="A85" s="148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48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48"/>
      <c r="AV85" s="1"/>
      <c r="AW85" s="1"/>
      <c r="AX85" s="1"/>
      <c r="AY85" s="1"/>
      <c r="AZ85" s="1"/>
      <c r="BA85" s="1"/>
      <c r="BB85" s="1"/>
      <c r="BC85" s="1"/>
    </row>
    <row r="86" s="1" customFormat="1">
      <c r="A86" s="148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48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48"/>
      <c r="AV86" s="1"/>
      <c r="AW86" s="1"/>
      <c r="AX86" s="1"/>
      <c r="AY86" s="1"/>
      <c r="AZ86" s="1"/>
      <c r="BA86" s="1"/>
      <c r="BB86" s="1"/>
      <c r="BC86" s="1"/>
    </row>
    <row r="87" s="1" customFormat="1">
      <c r="A87" s="148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48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48"/>
      <c r="AV87" s="1"/>
      <c r="AW87" s="1"/>
      <c r="AX87" s="1"/>
      <c r="AY87" s="1"/>
      <c r="AZ87" s="1"/>
      <c r="BA87" s="1"/>
      <c r="BB87" s="1"/>
      <c r="BC87" s="1"/>
    </row>
    <row r="88">
      <c r="A88" s="148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48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48"/>
      <c r="AV88" s="1"/>
      <c r="AW88" s="1"/>
      <c r="AX88" s="1"/>
      <c r="AY88" s="1"/>
      <c r="AZ88" s="1"/>
      <c r="BA88" s="1"/>
      <c r="BB88" s="1"/>
      <c r="BC88" s="1"/>
    </row>
    <row r="89">
      <c r="A89" s="148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48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48"/>
      <c r="AV89" s="1"/>
      <c r="AW89" s="1"/>
      <c r="AX89" s="1"/>
      <c r="AY89" s="1"/>
      <c r="AZ89" s="1"/>
      <c r="BA89" s="1"/>
      <c r="BB89" s="1"/>
      <c r="BC89" s="1"/>
    </row>
    <row r="90">
      <c r="A90" s="14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48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48"/>
      <c r="AV90" s="1"/>
      <c r="AW90" s="1"/>
      <c r="AX90" s="1"/>
      <c r="AY90" s="1"/>
      <c r="AZ90" s="1"/>
      <c r="BA90" s="1"/>
      <c r="BB90" s="1"/>
      <c r="BC90" s="1"/>
    </row>
    <row r="91">
      <c r="A91" s="148"/>
      <c r="B91" s="137"/>
      <c r="C91" s="137"/>
      <c r="D91" s="137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48"/>
      <c r="AA91" s="137"/>
      <c r="AB91" s="137"/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137"/>
      <c r="AP91" s="137"/>
      <c r="AQ91" s="137"/>
      <c r="AR91" s="137"/>
      <c r="AS91" s="137"/>
      <c r="AT91" s="137"/>
      <c r="AU91" s="148"/>
      <c r="AV91" s="137"/>
      <c r="AW91" s="137"/>
      <c r="AX91" s="1"/>
      <c r="AY91" s="1"/>
      <c r="AZ91" s="1"/>
      <c r="BA91" s="1"/>
      <c r="BB91" s="1"/>
      <c r="BC91" s="1"/>
    </row>
    <row r="92">
      <c r="A92" s="148"/>
      <c r="B92" s="137"/>
      <c r="C92" s="137"/>
      <c r="D92" s="137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48"/>
      <c r="AA92" s="137"/>
      <c r="AB92" s="137"/>
      <c r="AC92" s="137"/>
      <c r="AD92" s="137"/>
      <c r="AE92" s="137"/>
      <c r="AF92" s="137"/>
      <c r="AG92" s="137"/>
      <c r="AH92" s="137"/>
      <c r="AI92" s="137"/>
      <c r="AJ92" s="137"/>
      <c r="AK92" s="137"/>
      <c r="AL92" s="137"/>
      <c r="AM92" s="137"/>
      <c r="AN92" s="137"/>
      <c r="AO92" s="137"/>
      <c r="AP92" s="137"/>
      <c r="AQ92" s="137"/>
      <c r="AR92" s="137"/>
      <c r="AS92" s="137"/>
      <c r="AT92" s="137"/>
      <c r="AU92" s="148"/>
      <c r="AV92" s="137"/>
      <c r="AW92" s="137"/>
      <c r="AX92" s="1"/>
      <c r="AY92" s="1"/>
      <c r="AZ92" s="1"/>
      <c r="BA92" s="1"/>
      <c r="BB92" s="1"/>
      <c r="BC92" s="1"/>
    </row>
    <row r="93">
      <c r="A93" s="149"/>
      <c r="B93" s="216"/>
      <c r="C93" s="134"/>
      <c r="D93" s="1"/>
      <c r="E93" s="1"/>
      <c r="F93" s="134"/>
      <c r="G93" s="134"/>
      <c r="H93" s="1"/>
      <c r="I93" s="1"/>
      <c r="J93" s="134"/>
      <c r="K93" s="134"/>
      <c r="L93" s="1"/>
      <c r="M93" s="1"/>
      <c r="N93" s="134"/>
      <c r="O93" s="134"/>
      <c r="P93" s="1"/>
      <c r="Q93" s="1"/>
      <c r="R93" s="134"/>
      <c r="S93" s="134"/>
      <c r="T93" s="1"/>
      <c r="U93" s="1"/>
      <c r="V93" s="134"/>
      <c r="W93" s="134"/>
      <c r="X93" s="1"/>
      <c r="Y93" s="1"/>
      <c r="Z93" s="149"/>
      <c r="AA93" s="134"/>
      <c r="AB93" s="134"/>
      <c r="AC93" s="1"/>
      <c r="AD93" s="1"/>
      <c r="AE93" s="134"/>
      <c r="AF93" s="134"/>
      <c r="AG93" s="1"/>
      <c r="AH93" s="1"/>
      <c r="AI93" s="134"/>
      <c r="AJ93" s="134"/>
      <c r="AK93" s="1"/>
      <c r="AL93" s="1"/>
      <c r="AM93" s="134"/>
      <c r="AN93" s="1"/>
      <c r="AO93" s="1"/>
      <c r="AP93" s="1"/>
      <c r="AQ93" s="134"/>
      <c r="AR93" s="134"/>
      <c r="AS93" s="1"/>
      <c r="AT93" s="1"/>
      <c r="AU93" s="149"/>
      <c r="AV93" s="1"/>
      <c r="AW93" s="1"/>
      <c r="AX93" s="1"/>
      <c r="AY93" s="1"/>
      <c r="AZ93" s="1"/>
      <c r="BA93" s="1"/>
      <c r="BB93" s="1"/>
      <c r="BC93" s="1"/>
    </row>
    <row r="94">
      <c r="A94" s="137"/>
      <c r="B94" s="216"/>
      <c r="C94" s="134"/>
      <c r="D94" s="1"/>
      <c r="E94" s="1"/>
      <c r="F94" s="134"/>
      <c r="G94" s="134"/>
      <c r="H94" s="1"/>
      <c r="I94" s="1"/>
      <c r="J94" s="134"/>
      <c r="K94" s="134"/>
      <c r="L94" s="1"/>
      <c r="M94" s="1"/>
      <c r="N94" s="134"/>
      <c r="O94" s="134"/>
      <c r="P94" s="1"/>
      <c r="Q94" s="1"/>
      <c r="R94" s="134"/>
      <c r="S94" s="134"/>
      <c r="T94" s="1"/>
      <c r="U94" s="1"/>
      <c r="V94" s="134"/>
      <c r="W94" s="134"/>
      <c r="X94" s="1"/>
      <c r="Y94" s="1"/>
      <c r="Z94" s="137"/>
      <c r="AA94" s="134"/>
      <c r="AB94" s="134"/>
      <c r="AC94" s="1"/>
      <c r="AD94" s="1"/>
      <c r="AE94" s="134"/>
      <c r="AF94" s="134"/>
      <c r="AG94" s="1"/>
      <c r="AH94" s="1"/>
      <c r="AI94" s="134"/>
      <c r="AJ94" s="134"/>
      <c r="AK94" s="1"/>
      <c r="AL94" s="1"/>
      <c r="AM94" s="134"/>
      <c r="AN94" s="1"/>
      <c r="AO94" s="1"/>
      <c r="AP94" s="1"/>
      <c r="AQ94" s="134"/>
      <c r="AR94" s="134"/>
      <c r="AS94" s="1"/>
      <c r="AT94" s="1"/>
      <c r="AU94" s="137"/>
      <c r="AV94" s="1"/>
      <c r="AW94" s="1"/>
      <c r="AX94" s="1"/>
      <c r="AY94" s="1"/>
      <c r="AZ94" s="1"/>
      <c r="BA94" s="1"/>
      <c r="BB94" s="1"/>
      <c r="BC94" s="1"/>
    </row>
    <row r="95">
      <c r="A95" s="137"/>
      <c r="B95" s="216"/>
      <c r="C95" s="134"/>
      <c r="D95" s="1"/>
      <c r="E95" s="1"/>
      <c r="F95" s="134"/>
      <c r="G95" s="134"/>
      <c r="H95" s="1"/>
      <c r="I95" s="1"/>
      <c r="J95" s="134"/>
      <c r="K95" s="134"/>
      <c r="L95" s="1"/>
      <c r="M95" s="1"/>
      <c r="N95" s="134"/>
      <c r="O95" s="134"/>
      <c r="P95" s="1"/>
      <c r="Q95" s="1"/>
      <c r="R95" s="134"/>
      <c r="S95" s="134"/>
      <c r="T95" s="1"/>
      <c r="U95" s="1"/>
      <c r="V95" s="134"/>
      <c r="W95" s="134"/>
      <c r="X95" s="1"/>
      <c r="Y95" s="1"/>
      <c r="Z95" s="137"/>
      <c r="AA95" s="134"/>
      <c r="AB95" s="134"/>
      <c r="AC95" s="1"/>
      <c r="AD95" s="1"/>
      <c r="AE95" s="134"/>
      <c r="AF95" s="134"/>
      <c r="AG95" s="1"/>
      <c r="AH95" s="1"/>
      <c r="AI95" s="134"/>
      <c r="AJ95" s="134"/>
      <c r="AK95" s="1"/>
      <c r="AL95" s="1"/>
      <c r="AM95" s="134"/>
      <c r="AN95" s="1"/>
      <c r="AO95" s="1"/>
      <c r="AP95" s="1"/>
      <c r="AQ95" s="134"/>
      <c r="AR95" s="134"/>
      <c r="AS95" s="1"/>
      <c r="AT95" s="1"/>
      <c r="AU95" s="137"/>
      <c r="AV95" s="1"/>
      <c r="AW95" s="1"/>
      <c r="AX95" s="1"/>
      <c r="AY95" s="1"/>
      <c r="AZ95" s="1"/>
      <c r="BA95" s="1"/>
      <c r="BB95" s="1"/>
      <c r="BC95" s="1"/>
    </row>
    <row r="96">
      <c r="A96" s="137"/>
      <c r="B96" s="216"/>
      <c r="C96" s="134"/>
      <c r="D96" s="1"/>
      <c r="E96" s="1"/>
      <c r="F96" s="134"/>
      <c r="G96" s="134"/>
      <c r="H96" s="1"/>
      <c r="I96" s="1"/>
      <c r="J96" s="134"/>
      <c r="K96" s="134"/>
      <c r="L96" s="1"/>
      <c r="M96" s="1"/>
      <c r="N96" s="134"/>
      <c r="O96" s="134"/>
      <c r="P96" s="1"/>
      <c r="Q96" s="1"/>
      <c r="R96" s="134"/>
      <c r="S96" s="134"/>
      <c r="T96" s="1"/>
      <c r="U96" s="1"/>
      <c r="V96" s="134"/>
      <c r="W96" s="134"/>
      <c r="X96" s="1"/>
      <c r="Y96" s="1"/>
      <c r="Z96" s="137"/>
      <c r="AA96" s="134"/>
      <c r="AB96" s="134"/>
      <c r="AC96" s="1"/>
      <c r="AD96" s="1"/>
      <c r="AE96" s="134"/>
      <c r="AF96" s="134"/>
      <c r="AG96" s="1"/>
      <c r="AH96" s="1"/>
      <c r="AI96" s="134"/>
      <c r="AJ96" s="134"/>
      <c r="AK96" s="1"/>
      <c r="AL96" s="1"/>
      <c r="AM96" s="134"/>
      <c r="AN96" s="1"/>
      <c r="AO96" s="1"/>
      <c r="AP96" s="1"/>
      <c r="AQ96" s="134"/>
      <c r="AR96" s="134"/>
      <c r="AS96" s="1"/>
      <c r="AT96" s="1"/>
      <c r="AU96" s="137"/>
      <c r="AV96" s="1"/>
      <c r="AW96" s="1"/>
      <c r="AX96" s="1"/>
      <c r="AY96" s="1"/>
      <c r="AZ96" s="1"/>
      <c r="BA96" s="1"/>
      <c r="BB96" s="1"/>
      <c r="BC96" s="1"/>
    </row>
    <row r="97">
      <c r="A97" s="137"/>
      <c r="B97" s="216"/>
      <c r="C97" s="134"/>
      <c r="D97" s="1"/>
      <c r="E97" s="1"/>
      <c r="F97" s="134"/>
      <c r="G97" s="134"/>
      <c r="H97" s="1"/>
      <c r="I97" s="1"/>
      <c r="J97" s="134"/>
      <c r="K97" s="134"/>
      <c r="L97" s="1"/>
      <c r="M97" s="1"/>
      <c r="N97" s="134"/>
      <c r="O97" s="134"/>
      <c r="P97" s="1"/>
      <c r="Q97" s="1"/>
      <c r="R97" s="134"/>
      <c r="S97" s="134"/>
      <c r="T97" s="1"/>
      <c r="U97" s="1"/>
      <c r="V97" s="134"/>
      <c r="W97" s="134"/>
      <c r="X97" s="1"/>
      <c r="Y97" s="1"/>
      <c r="Z97" s="137"/>
      <c r="AA97" s="134"/>
      <c r="AB97" s="134"/>
      <c r="AC97" s="1"/>
      <c r="AD97" s="1"/>
      <c r="AE97" s="134"/>
      <c r="AF97" s="134"/>
      <c r="AG97" s="1"/>
      <c r="AH97" s="1"/>
      <c r="AI97" s="134"/>
      <c r="AJ97" s="134"/>
      <c r="AK97" s="1"/>
      <c r="AL97" s="1"/>
      <c r="AM97" s="134"/>
      <c r="AN97" s="1"/>
      <c r="AO97" s="1"/>
      <c r="AP97" s="1"/>
      <c r="AQ97" s="134"/>
      <c r="AR97" s="134"/>
      <c r="AS97" s="1"/>
      <c r="AT97" s="1"/>
      <c r="AU97" s="137"/>
      <c r="AV97" s="1"/>
      <c r="AW97" s="1"/>
      <c r="AX97" s="1"/>
      <c r="AY97" s="1"/>
      <c r="AZ97" s="1"/>
      <c r="BA97" s="1"/>
      <c r="BB97" s="1"/>
      <c r="BC97" s="1"/>
    </row>
    <row r="98">
      <c r="A98" s="137"/>
      <c r="B98" s="216"/>
      <c r="C98" s="134"/>
      <c r="D98" s="1"/>
      <c r="E98" s="1"/>
      <c r="F98" s="134"/>
      <c r="G98" s="134"/>
      <c r="H98" s="1"/>
      <c r="I98" s="1"/>
      <c r="J98" s="134"/>
      <c r="K98" s="134"/>
      <c r="L98" s="1"/>
      <c r="M98" s="1"/>
      <c r="N98" s="134"/>
      <c r="O98" s="134"/>
      <c r="P98" s="1"/>
      <c r="Q98" s="1"/>
      <c r="R98" s="134"/>
      <c r="S98" s="134"/>
      <c r="T98" s="1"/>
      <c r="U98" s="1"/>
      <c r="V98" s="134"/>
      <c r="W98" s="134"/>
      <c r="X98" s="1"/>
      <c r="Y98" s="1"/>
      <c r="Z98" s="137"/>
      <c r="AA98" s="134"/>
      <c r="AB98" s="134"/>
      <c r="AC98" s="1"/>
      <c r="AD98" s="1"/>
      <c r="AE98" s="134"/>
      <c r="AF98" s="134"/>
      <c r="AG98" s="1"/>
      <c r="AH98" s="1"/>
      <c r="AI98" s="134"/>
      <c r="AJ98" s="134"/>
      <c r="AK98" s="1"/>
      <c r="AL98" s="1"/>
      <c r="AM98" s="134"/>
      <c r="AN98" s="1"/>
      <c r="AO98" s="1"/>
      <c r="AP98" s="1"/>
      <c r="AQ98" s="134"/>
      <c r="AR98" s="134"/>
      <c r="AS98" s="1"/>
      <c r="AT98" s="1"/>
      <c r="AU98" s="137"/>
      <c r="AV98" s="1"/>
      <c r="AW98" s="1"/>
      <c r="AX98" s="1"/>
      <c r="AY98" s="1"/>
      <c r="AZ98" s="1"/>
      <c r="BA98" s="1"/>
      <c r="BB98" s="1"/>
      <c r="BC98" s="1"/>
    </row>
    <row r="99">
      <c r="A99" s="137"/>
      <c r="B99" s="216"/>
      <c r="C99" s="134"/>
      <c r="D99" s="1"/>
      <c r="E99" s="1"/>
      <c r="F99" s="134"/>
      <c r="G99" s="134"/>
      <c r="H99" s="1"/>
      <c r="I99" s="1"/>
      <c r="J99" s="134"/>
      <c r="K99" s="134"/>
      <c r="L99" s="1"/>
      <c r="M99" s="1"/>
      <c r="N99" s="134"/>
      <c r="O99" s="134"/>
      <c r="P99" s="1"/>
      <c r="Q99" s="1"/>
      <c r="R99" s="134"/>
      <c r="S99" s="134"/>
      <c r="T99" s="1"/>
      <c r="U99" s="1"/>
      <c r="V99" s="134"/>
      <c r="W99" s="134"/>
      <c r="X99" s="1"/>
      <c r="Y99" s="1"/>
      <c r="Z99" s="137"/>
      <c r="AA99" s="134"/>
      <c r="AB99" s="134"/>
      <c r="AC99" s="1"/>
      <c r="AD99" s="1"/>
      <c r="AE99" s="134"/>
      <c r="AF99" s="134"/>
      <c r="AG99" s="1"/>
      <c r="AH99" s="1"/>
      <c r="AI99" s="134"/>
      <c r="AJ99" s="134"/>
      <c r="AK99" s="1"/>
      <c r="AL99" s="1"/>
      <c r="AM99" s="134"/>
      <c r="AN99" s="1"/>
      <c r="AO99" s="1"/>
      <c r="AP99" s="1"/>
      <c r="AQ99" s="134"/>
      <c r="AR99" s="134"/>
      <c r="AS99" s="1"/>
      <c r="AT99" s="1"/>
      <c r="AU99" s="137"/>
      <c r="AV99" s="1"/>
      <c r="AW99" s="1"/>
      <c r="AX99" s="1"/>
      <c r="AY99" s="1"/>
      <c r="AZ99" s="1"/>
      <c r="BA99" s="1"/>
      <c r="BB99" s="1"/>
      <c r="BC99" s="1"/>
    </row>
    <row r="100">
      <c r="A100" s="137"/>
      <c r="B100" s="216"/>
      <c r="C100" s="134"/>
      <c r="D100" s="1"/>
      <c r="E100" s="1"/>
      <c r="F100" s="134"/>
      <c r="G100" s="134"/>
      <c r="H100" s="1"/>
      <c r="I100" s="1"/>
      <c r="J100" s="134"/>
      <c r="K100" s="134"/>
      <c r="L100" s="1"/>
      <c r="M100" s="1"/>
      <c r="N100" s="134"/>
      <c r="O100" s="134"/>
      <c r="P100" s="1"/>
      <c r="Q100" s="1"/>
      <c r="R100" s="134"/>
      <c r="S100" s="134"/>
      <c r="T100" s="1"/>
      <c r="U100" s="1"/>
      <c r="V100" s="134"/>
      <c r="W100" s="134"/>
      <c r="X100" s="1"/>
      <c r="Y100" s="1"/>
      <c r="Z100" s="137"/>
      <c r="AA100" s="134"/>
      <c r="AB100" s="134"/>
      <c r="AC100" s="1"/>
      <c r="AD100" s="1"/>
      <c r="AE100" s="134"/>
      <c r="AF100" s="134"/>
      <c r="AG100" s="1"/>
      <c r="AH100" s="1"/>
      <c r="AI100" s="134"/>
      <c r="AJ100" s="134"/>
      <c r="AK100" s="1"/>
      <c r="AL100" s="1"/>
      <c r="AM100" s="134"/>
      <c r="AN100" s="1"/>
      <c r="AO100" s="1"/>
      <c r="AP100" s="1"/>
      <c r="AQ100" s="134"/>
      <c r="AR100" s="134"/>
      <c r="AS100" s="1"/>
      <c r="AT100" s="1"/>
      <c r="AU100" s="137"/>
      <c r="AV100" s="1"/>
      <c r="AW100" s="1"/>
      <c r="AX100" s="1"/>
      <c r="AY100" s="1"/>
      <c r="AZ100" s="1"/>
      <c r="BA100" s="1"/>
      <c r="BB100" s="1"/>
      <c r="BC100" s="1"/>
    </row>
    <row r="101">
      <c r="A101" s="137"/>
      <c r="B101" s="216"/>
      <c r="C101" s="134"/>
      <c r="D101" s="1"/>
      <c r="E101" s="1"/>
      <c r="F101" s="134"/>
      <c r="G101" s="134"/>
      <c r="H101" s="1"/>
      <c r="I101" s="1"/>
      <c r="J101" s="134"/>
      <c r="K101" s="134"/>
      <c r="L101" s="1"/>
      <c r="M101" s="1"/>
      <c r="N101" s="134"/>
      <c r="O101" s="134"/>
      <c r="P101" s="1"/>
      <c r="Q101" s="1"/>
      <c r="R101" s="134"/>
      <c r="S101" s="134"/>
      <c r="T101" s="1"/>
      <c r="U101" s="1"/>
      <c r="V101" s="134"/>
      <c r="W101" s="134"/>
      <c r="X101" s="1"/>
      <c r="Y101" s="1"/>
      <c r="Z101" s="137"/>
      <c r="AA101" s="134"/>
      <c r="AB101" s="134"/>
      <c r="AC101" s="1"/>
      <c r="AD101" s="1"/>
      <c r="AE101" s="134"/>
      <c r="AF101" s="134"/>
      <c r="AG101" s="1"/>
      <c r="AH101" s="1"/>
      <c r="AI101" s="134"/>
      <c r="AJ101" s="134"/>
      <c r="AK101" s="1"/>
      <c r="AL101" s="1"/>
      <c r="AM101" s="134"/>
      <c r="AN101" s="1"/>
      <c r="AO101" s="1"/>
      <c r="AP101" s="1"/>
      <c r="AQ101" s="134"/>
      <c r="AR101" s="134"/>
      <c r="AS101" s="1"/>
      <c r="AT101" s="1"/>
      <c r="AU101" s="137"/>
      <c r="AV101" s="1"/>
      <c r="AW101" s="1"/>
      <c r="AX101" s="1"/>
      <c r="AY101" s="1"/>
      <c r="AZ101" s="1"/>
      <c r="BA101" s="1"/>
      <c r="BB101" s="1"/>
      <c r="BC101" s="1"/>
    </row>
    <row r="102">
      <c r="A102" s="149"/>
      <c r="B102" s="216"/>
      <c r="C102" s="134"/>
      <c r="D102" s="1"/>
      <c r="E102" s="1"/>
      <c r="F102" s="134"/>
      <c r="G102" s="134"/>
      <c r="H102" s="1"/>
      <c r="I102" s="1"/>
      <c r="J102" s="134"/>
      <c r="K102" s="134"/>
      <c r="L102" s="1"/>
      <c r="M102" s="1"/>
      <c r="N102" s="134"/>
      <c r="O102" s="134"/>
      <c r="P102" s="1"/>
      <c r="Q102" s="1"/>
      <c r="R102" s="134"/>
      <c r="S102" s="134"/>
      <c r="T102" s="1"/>
      <c r="U102" s="1"/>
      <c r="V102" s="134"/>
      <c r="W102" s="134"/>
      <c r="X102" s="1"/>
      <c r="Y102" s="1"/>
      <c r="Z102" s="149"/>
      <c r="AA102" s="134"/>
      <c r="AB102" s="134"/>
      <c r="AC102" s="1"/>
      <c r="AD102" s="1"/>
      <c r="AE102" s="134"/>
      <c r="AF102" s="134"/>
      <c r="AG102" s="1"/>
      <c r="AH102" s="1"/>
      <c r="AI102" s="134"/>
      <c r="AJ102" s="134"/>
      <c r="AK102" s="1"/>
      <c r="AL102" s="1"/>
      <c r="AM102" s="134"/>
      <c r="AN102" s="1"/>
      <c r="AO102" s="1"/>
      <c r="AP102" s="1"/>
      <c r="AQ102" s="134"/>
      <c r="AR102" s="134"/>
      <c r="AS102" s="1"/>
      <c r="AT102" s="1"/>
      <c r="AU102" s="149"/>
      <c r="AV102" s="1"/>
      <c r="AW102" s="1"/>
      <c r="AX102" s="1"/>
      <c r="AY102" s="1"/>
      <c r="AZ102" s="1"/>
      <c r="BA102" s="1"/>
      <c r="BB102" s="1"/>
      <c r="BC102" s="1"/>
    </row>
    <row r="103">
      <c r="A103" s="137"/>
      <c r="B103" s="216"/>
      <c r="C103" s="134"/>
      <c r="D103" s="1"/>
      <c r="E103" s="1"/>
      <c r="F103" s="134"/>
      <c r="G103" s="134"/>
      <c r="H103" s="1"/>
      <c r="I103" s="1"/>
      <c r="J103" s="134"/>
      <c r="K103" s="134"/>
      <c r="L103" s="1"/>
      <c r="M103" s="1"/>
      <c r="N103" s="134"/>
      <c r="O103" s="134"/>
      <c r="P103" s="1"/>
      <c r="Q103" s="1"/>
      <c r="R103" s="134"/>
      <c r="S103" s="134"/>
      <c r="T103" s="1"/>
      <c r="U103" s="1"/>
      <c r="V103" s="134"/>
      <c r="W103" s="134"/>
      <c r="X103" s="1"/>
      <c r="Y103" s="1"/>
      <c r="Z103" s="137"/>
      <c r="AA103" s="134"/>
      <c r="AB103" s="134"/>
      <c r="AC103" s="1"/>
      <c r="AD103" s="1"/>
      <c r="AE103" s="134"/>
      <c r="AF103" s="134"/>
      <c r="AG103" s="1"/>
      <c r="AH103" s="1"/>
      <c r="AI103" s="134"/>
      <c r="AJ103" s="134"/>
      <c r="AK103" s="1"/>
      <c r="AL103" s="1"/>
      <c r="AM103" s="134"/>
      <c r="AN103" s="1"/>
      <c r="AO103" s="1"/>
      <c r="AP103" s="1"/>
      <c r="AQ103" s="134"/>
      <c r="AR103" s="134"/>
      <c r="AS103" s="1"/>
      <c r="AT103" s="1"/>
      <c r="AU103" s="137"/>
      <c r="AV103" s="1"/>
      <c r="AW103" s="1"/>
      <c r="AX103" s="1"/>
      <c r="AY103" s="1"/>
      <c r="AZ103" s="1"/>
      <c r="BA103" s="1"/>
      <c r="BB103" s="1"/>
      <c r="BC103" s="1"/>
    </row>
    <row r="104">
      <c r="A104" s="137"/>
      <c r="B104" s="216"/>
      <c r="C104" s="134"/>
      <c r="D104" s="1"/>
      <c r="E104" s="1"/>
      <c r="F104" s="134"/>
      <c r="G104" s="134"/>
      <c r="H104" s="1"/>
      <c r="I104" s="1"/>
      <c r="J104" s="134"/>
      <c r="K104" s="134"/>
      <c r="L104" s="1"/>
      <c r="M104" s="1"/>
      <c r="N104" s="134"/>
      <c r="O104" s="134"/>
      <c r="P104" s="1"/>
      <c r="Q104" s="1"/>
      <c r="R104" s="134"/>
      <c r="S104" s="134"/>
      <c r="T104" s="1"/>
      <c r="U104" s="1"/>
      <c r="V104" s="134"/>
      <c r="W104" s="134"/>
      <c r="X104" s="1"/>
      <c r="Y104" s="1"/>
      <c r="Z104" s="137"/>
      <c r="AA104" s="134"/>
      <c r="AB104" s="134"/>
      <c r="AC104" s="1"/>
      <c r="AD104" s="1"/>
      <c r="AE104" s="134"/>
      <c r="AF104" s="134"/>
      <c r="AG104" s="1"/>
      <c r="AH104" s="1"/>
      <c r="AI104" s="134"/>
      <c r="AJ104" s="134"/>
      <c r="AK104" s="1"/>
      <c r="AL104" s="1"/>
      <c r="AM104" s="134"/>
      <c r="AN104" s="1"/>
      <c r="AO104" s="1"/>
      <c r="AP104" s="1"/>
      <c r="AQ104" s="134"/>
      <c r="AR104" s="134"/>
      <c r="AS104" s="1"/>
      <c r="AT104" s="1"/>
      <c r="AU104" s="137"/>
      <c r="AV104" s="1"/>
      <c r="AW104" s="1"/>
      <c r="AX104" s="1"/>
      <c r="AY104" s="1"/>
      <c r="AZ104" s="1"/>
      <c r="BA104" s="1"/>
      <c r="BB104" s="1"/>
      <c r="BC104" s="1"/>
    </row>
    <row r="105">
      <c r="A105" s="137"/>
      <c r="B105" s="216"/>
      <c r="C105" s="134"/>
      <c r="D105" s="1"/>
      <c r="E105" s="1"/>
      <c r="F105" s="134"/>
      <c r="G105" s="134"/>
      <c r="H105" s="1"/>
      <c r="I105" s="1"/>
      <c r="J105" s="134"/>
      <c r="K105" s="134"/>
      <c r="L105" s="1"/>
      <c r="M105" s="1"/>
      <c r="N105" s="134"/>
      <c r="O105" s="134"/>
      <c r="P105" s="1"/>
      <c r="Q105" s="1"/>
      <c r="R105" s="134"/>
      <c r="S105" s="134"/>
      <c r="T105" s="1"/>
      <c r="U105" s="1"/>
      <c r="V105" s="134"/>
      <c r="W105" s="134"/>
      <c r="X105" s="1"/>
      <c r="Y105" s="1"/>
      <c r="Z105" s="137"/>
      <c r="AA105" s="134"/>
      <c r="AB105" s="134"/>
      <c r="AC105" s="1"/>
      <c r="AD105" s="1"/>
      <c r="AE105" s="134"/>
      <c r="AF105" s="134"/>
      <c r="AG105" s="1"/>
      <c r="AH105" s="1"/>
      <c r="AI105" s="134"/>
      <c r="AJ105" s="134"/>
      <c r="AK105" s="1"/>
      <c r="AL105" s="1"/>
      <c r="AM105" s="134"/>
      <c r="AN105" s="1"/>
      <c r="AO105" s="1"/>
      <c r="AP105" s="1"/>
      <c r="AQ105" s="134"/>
      <c r="AR105" s="134"/>
      <c r="AS105" s="1"/>
      <c r="AT105" s="1"/>
      <c r="AU105" s="137"/>
      <c r="AV105" s="1"/>
      <c r="AW105" s="1"/>
      <c r="AX105" s="1"/>
      <c r="AY105" s="1"/>
      <c r="AZ105" s="1"/>
      <c r="BA105" s="1"/>
      <c r="BB105" s="1"/>
      <c r="BC105" s="1"/>
    </row>
    <row r="106">
      <c r="A106" s="137"/>
      <c r="B106" s="216"/>
      <c r="C106" s="134"/>
      <c r="D106" s="1"/>
      <c r="E106" s="1"/>
      <c r="F106" s="134"/>
      <c r="G106" s="134"/>
      <c r="H106" s="1"/>
      <c r="I106" s="1"/>
      <c r="J106" s="134"/>
      <c r="K106" s="134"/>
      <c r="L106" s="1"/>
      <c r="M106" s="1"/>
      <c r="N106" s="134"/>
      <c r="O106" s="134"/>
      <c r="P106" s="1"/>
      <c r="Q106" s="1"/>
      <c r="R106" s="134"/>
      <c r="S106" s="134"/>
      <c r="T106" s="1"/>
      <c r="U106" s="1"/>
      <c r="V106" s="134"/>
      <c r="W106" s="134"/>
      <c r="X106" s="1"/>
      <c r="Y106" s="1"/>
      <c r="Z106" s="137"/>
      <c r="AA106" s="134"/>
      <c r="AB106" s="134"/>
      <c r="AC106" s="1"/>
      <c r="AD106" s="1"/>
      <c r="AE106" s="134"/>
      <c r="AF106" s="134"/>
      <c r="AG106" s="1"/>
      <c r="AH106" s="1"/>
      <c r="AI106" s="134"/>
      <c r="AJ106" s="134"/>
      <c r="AK106" s="1"/>
      <c r="AL106" s="1"/>
      <c r="AM106" s="134"/>
      <c r="AN106" s="1"/>
      <c r="AO106" s="1"/>
      <c r="AP106" s="1"/>
      <c r="AQ106" s="134"/>
      <c r="AR106" s="134"/>
      <c r="AS106" s="1"/>
      <c r="AT106" s="1"/>
      <c r="AU106" s="137"/>
      <c r="AV106" s="1"/>
      <c r="AW106" s="1"/>
      <c r="AX106" s="1"/>
      <c r="AY106" s="1"/>
      <c r="AZ106" s="1"/>
      <c r="BA106" s="1"/>
      <c r="BB106" s="1"/>
      <c r="BC106" s="1"/>
    </row>
    <row r="107">
      <c r="A107" s="137"/>
      <c r="B107" s="216"/>
      <c r="C107" s="134"/>
      <c r="D107" s="1"/>
      <c r="E107" s="1"/>
      <c r="F107" s="134"/>
      <c r="G107" s="134"/>
      <c r="H107" s="1"/>
      <c r="I107" s="1"/>
      <c r="J107" s="134"/>
      <c r="K107" s="134"/>
      <c r="L107" s="1"/>
      <c r="M107" s="1"/>
      <c r="N107" s="134"/>
      <c r="O107" s="134"/>
      <c r="P107" s="1"/>
      <c r="Q107" s="1"/>
      <c r="R107" s="134"/>
      <c r="S107" s="134"/>
      <c r="T107" s="1"/>
      <c r="U107" s="1"/>
      <c r="V107" s="134"/>
      <c r="W107" s="134"/>
      <c r="X107" s="1"/>
      <c r="Y107" s="1"/>
      <c r="Z107" s="137"/>
      <c r="AA107" s="134"/>
      <c r="AB107" s="134"/>
      <c r="AC107" s="1"/>
      <c r="AD107" s="1"/>
      <c r="AE107" s="134"/>
      <c r="AF107" s="134"/>
      <c r="AG107" s="1"/>
      <c r="AH107" s="1"/>
      <c r="AI107" s="134"/>
      <c r="AJ107" s="134"/>
      <c r="AK107" s="1"/>
      <c r="AL107" s="1"/>
      <c r="AM107" s="134"/>
      <c r="AN107" s="1"/>
      <c r="AO107" s="1"/>
      <c r="AP107" s="1"/>
      <c r="AQ107" s="134"/>
      <c r="AR107" s="134"/>
      <c r="AS107" s="1"/>
      <c r="AT107" s="1"/>
      <c r="AU107" s="137"/>
      <c r="AV107" s="1"/>
      <c r="AW107" s="1"/>
      <c r="AX107" s="1"/>
      <c r="AY107" s="1"/>
      <c r="AZ107" s="1"/>
      <c r="BA107" s="1"/>
      <c r="BB107" s="1"/>
      <c r="BC107" s="1"/>
    </row>
    <row r="108">
      <c r="A108" s="137"/>
      <c r="B108" s="216"/>
      <c r="C108" s="134"/>
      <c r="D108" s="1"/>
      <c r="E108" s="1"/>
      <c r="F108" s="134"/>
      <c r="G108" s="134"/>
      <c r="H108" s="1"/>
      <c r="I108" s="1"/>
      <c r="J108" s="134"/>
      <c r="K108" s="134"/>
      <c r="L108" s="1"/>
      <c r="M108" s="1"/>
      <c r="N108" s="134"/>
      <c r="O108" s="134"/>
      <c r="P108" s="1"/>
      <c r="Q108" s="1"/>
      <c r="R108" s="134"/>
      <c r="S108" s="134"/>
      <c r="T108" s="1"/>
      <c r="U108" s="1"/>
      <c r="V108" s="134"/>
      <c r="W108" s="134"/>
      <c r="X108" s="1"/>
      <c r="Y108" s="1"/>
      <c r="Z108" s="137"/>
      <c r="AA108" s="134"/>
      <c r="AB108" s="134"/>
      <c r="AC108" s="1"/>
      <c r="AD108" s="1"/>
      <c r="AE108" s="134"/>
      <c r="AF108" s="134"/>
      <c r="AG108" s="1"/>
      <c r="AH108" s="1"/>
      <c r="AI108" s="134"/>
      <c r="AJ108" s="134"/>
      <c r="AK108" s="1"/>
      <c r="AL108" s="1"/>
      <c r="AM108" s="134"/>
      <c r="AN108" s="1"/>
      <c r="AO108" s="1"/>
      <c r="AP108" s="1"/>
      <c r="AQ108" s="134"/>
      <c r="AR108" s="134"/>
      <c r="AS108" s="1"/>
      <c r="AT108" s="1"/>
      <c r="AU108" s="137"/>
      <c r="AV108" s="1"/>
      <c r="AW108" s="1"/>
      <c r="AX108" s="1"/>
      <c r="AY108" s="1"/>
      <c r="AZ108" s="1"/>
      <c r="BA108" s="1"/>
      <c r="BB108" s="1"/>
      <c r="BC108" s="1"/>
    </row>
    <row r="109">
      <c r="A109" s="137"/>
      <c r="B109" s="216"/>
      <c r="C109" s="134"/>
      <c r="D109" s="1"/>
      <c r="E109" s="1"/>
      <c r="F109" s="134"/>
      <c r="G109" s="134"/>
      <c r="H109" s="1"/>
      <c r="I109" s="1"/>
      <c r="J109" s="134"/>
      <c r="K109" s="134"/>
      <c r="L109" s="1"/>
      <c r="M109" s="1"/>
      <c r="N109" s="134"/>
      <c r="O109" s="134"/>
      <c r="P109" s="1"/>
      <c r="Q109" s="1"/>
      <c r="R109" s="134"/>
      <c r="S109" s="134"/>
      <c r="T109" s="1"/>
      <c r="U109" s="1"/>
      <c r="V109" s="134"/>
      <c r="W109" s="134"/>
      <c r="X109" s="1"/>
      <c r="Y109" s="1"/>
      <c r="Z109" s="137"/>
      <c r="AA109" s="134"/>
      <c r="AB109" s="134"/>
      <c r="AC109" s="1"/>
      <c r="AD109" s="1"/>
      <c r="AE109" s="134"/>
      <c r="AF109" s="134"/>
      <c r="AG109" s="1"/>
      <c r="AH109" s="1"/>
      <c r="AI109" s="134"/>
      <c r="AJ109" s="134"/>
      <c r="AK109" s="1"/>
      <c r="AL109" s="1"/>
      <c r="AM109" s="134"/>
      <c r="AN109" s="1"/>
      <c r="AO109" s="1"/>
      <c r="AP109" s="1"/>
      <c r="AQ109" s="134"/>
      <c r="AR109" s="134"/>
      <c r="AS109" s="1"/>
      <c r="AT109" s="1"/>
      <c r="AU109" s="137"/>
      <c r="AV109" s="1"/>
      <c r="AW109" s="1"/>
      <c r="AX109" s="1"/>
      <c r="AY109" s="1"/>
      <c r="AZ109" s="1"/>
      <c r="BA109" s="1"/>
      <c r="BB109" s="1"/>
      <c r="BC109" s="1"/>
    </row>
    <row r="110">
      <c r="A110" s="137"/>
      <c r="B110" s="216"/>
      <c r="C110" s="134"/>
      <c r="D110" s="1"/>
      <c r="E110" s="1"/>
      <c r="F110" s="134"/>
      <c r="G110" s="134"/>
      <c r="H110" s="1"/>
      <c r="I110" s="1"/>
      <c r="J110" s="134"/>
      <c r="K110" s="134"/>
      <c r="L110" s="1"/>
      <c r="M110" s="1"/>
      <c r="N110" s="134"/>
      <c r="O110" s="134"/>
      <c r="P110" s="1"/>
      <c r="Q110" s="1"/>
      <c r="R110" s="134"/>
      <c r="S110" s="134"/>
      <c r="T110" s="1"/>
      <c r="U110" s="1"/>
      <c r="V110" s="134"/>
      <c r="W110" s="134"/>
      <c r="X110" s="1"/>
      <c r="Y110" s="1"/>
      <c r="Z110" s="137"/>
      <c r="AA110" s="134"/>
      <c r="AB110" s="134"/>
      <c r="AC110" s="1"/>
      <c r="AD110" s="1"/>
      <c r="AE110" s="134"/>
      <c r="AF110" s="134"/>
      <c r="AG110" s="1"/>
      <c r="AH110" s="1"/>
      <c r="AI110" s="134"/>
      <c r="AJ110" s="134"/>
      <c r="AK110" s="1"/>
      <c r="AL110" s="1"/>
      <c r="AM110" s="134"/>
      <c r="AN110" s="1"/>
      <c r="AO110" s="1"/>
      <c r="AP110" s="1"/>
      <c r="AQ110" s="134"/>
      <c r="AR110" s="134"/>
      <c r="AS110" s="1"/>
      <c r="AT110" s="1"/>
      <c r="AU110" s="137"/>
      <c r="AV110" s="1"/>
      <c r="AW110" s="1"/>
      <c r="AX110" s="1"/>
      <c r="AY110" s="1"/>
      <c r="AZ110" s="1"/>
      <c r="BA110" s="1"/>
      <c r="BB110" s="1"/>
      <c r="BC110" s="1"/>
    </row>
    <row r="111">
      <c r="A111" s="137"/>
      <c r="B111" s="216"/>
      <c r="C111" s="134"/>
      <c r="D111" s="1"/>
      <c r="E111" s="1"/>
      <c r="F111" s="134"/>
      <c r="G111" s="134"/>
      <c r="H111" s="1"/>
      <c r="I111" s="1"/>
      <c r="J111" s="134"/>
      <c r="K111" s="134"/>
      <c r="L111" s="1"/>
      <c r="M111" s="1"/>
      <c r="N111" s="134"/>
      <c r="O111" s="134"/>
      <c r="P111" s="1"/>
      <c r="Q111" s="1"/>
      <c r="R111" s="134"/>
      <c r="S111" s="134"/>
      <c r="T111" s="1"/>
      <c r="U111" s="1"/>
      <c r="V111" s="134"/>
      <c r="W111" s="134"/>
      <c r="X111" s="1"/>
      <c r="Y111" s="1"/>
      <c r="Z111" s="137"/>
      <c r="AA111" s="134"/>
      <c r="AB111" s="134"/>
      <c r="AC111" s="1"/>
      <c r="AD111" s="1"/>
      <c r="AE111" s="134"/>
      <c r="AF111" s="134"/>
      <c r="AG111" s="1"/>
      <c r="AH111" s="1"/>
      <c r="AI111" s="134"/>
      <c r="AJ111" s="134"/>
      <c r="AK111" s="1"/>
      <c r="AL111" s="1"/>
      <c r="AM111" s="134"/>
      <c r="AN111" s="1"/>
      <c r="AO111" s="1"/>
      <c r="AP111" s="1"/>
      <c r="AQ111" s="134"/>
      <c r="AR111" s="134"/>
      <c r="AS111" s="1"/>
      <c r="AT111" s="1"/>
      <c r="AU111" s="137"/>
      <c r="AV111" s="1"/>
      <c r="AW111" s="1"/>
      <c r="AX111" s="1"/>
      <c r="AY111" s="1"/>
      <c r="AZ111" s="1"/>
      <c r="BA111" s="1"/>
      <c r="BB111" s="1"/>
      <c r="BC111" s="1"/>
    </row>
    <row r="112">
      <c r="A112" s="137"/>
      <c r="B112" s="216"/>
      <c r="C112" s="134"/>
      <c r="D112" s="1"/>
      <c r="E112" s="1"/>
      <c r="F112" s="134"/>
      <c r="G112" s="134"/>
      <c r="H112" s="1"/>
      <c r="I112" s="1"/>
      <c r="J112" s="134"/>
      <c r="K112" s="134"/>
      <c r="L112" s="1"/>
      <c r="M112" s="1"/>
      <c r="N112" s="134"/>
      <c r="O112" s="134"/>
      <c r="P112" s="1"/>
      <c r="Q112" s="1"/>
      <c r="R112" s="134"/>
      <c r="S112" s="134"/>
      <c r="T112" s="1"/>
      <c r="U112" s="1"/>
      <c r="V112" s="134"/>
      <c r="W112" s="134"/>
      <c r="X112" s="1"/>
      <c r="Y112" s="1"/>
      <c r="Z112" s="137"/>
      <c r="AA112" s="134"/>
      <c r="AB112" s="134"/>
      <c r="AC112" s="1"/>
      <c r="AD112" s="1"/>
      <c r="AE112" s="134"/>
      <c r="AF112" s="134"/>
      <c r="AG112" s="1"/>
      <c r="AH112" s="1"/>
      <c r="AI112" s="134"/>
      <c r="AJ112" s="134"/>
      <c r="AK112" s="1"/>
      <c r="AL112" s="1"/>
      <c r="AM112" s="134"/>
      <c r="AN112" s="1"/>
      <c r="AO112" s="1"/>
      <c r="AP112" s="1"/>
      <c r="AQ112" s="134"/>
      <c r="AR112" s="134"/>
      <c r="AS112" s="1"/>
      <c r="AT112" s="1"/>
      <c r="AU112" s="137"/>
      <c r="AV112" s="1"/>
      <c r="AW112" s="1"/>
      <c r="AX112" s="1"/>
      <c r="AY112" s="1"/>
      <c r="AZ112" s="1"/>
      <c r="BA112" s="1"/>
      <c r="BB112" s="1"/>
      <c r="BC112" s="1"/>
    </row>
    <row r="113">
      <c r="A113" s="137"/>
      <c r="B113" s="216"/>
      <c r="C113" s="134"/>
      <c r="D113" s="1"/>
      <c r="E113" s="1"/>
      <c r="F113" s="134"/>
      <c r="G113" s="134"/>
      <c r="H113" s="1"/>
      <c r="I113" s="1"/>
      <c r="J113" s="134"/>
      <c r="K113" s="134"/>
      <c r="L113" s="1"/>
      <c r="M113" s="1"/>
      <c r="N113" s="134"/>
      <c r="O113" s="134"/>
      <c r="P113" s="1"/>
      <c r="Q113" s="1"/>
      <c r="R113" s="134"/>
      <c r="S113" s="134"/>
      <c r="T113" s="1"/>
      <c r="U113" s="1"/>
      <c r="V113" s="134"/>
      <c r="W113" s="134"/>
      <c r="X113" s="1"/>
      <c r="Y113" s="1"/>
      <c r="Z113" s="137"/>
      <c r="AA113" s="134"/>
      <c r="AB113" s="134"/>
      <c r="AC113" s="1"/>
      <c r="AD113" s="1"/>
      <c r="AE113" s="134"/>
      <c r="AF113" s="134"/>
      <c r="AG113" s="1"/>
      <c r="AH113" s="1"/>
      <c r="AI113" s="134"/>
      <c r="AJ113" s="134"/>
      <c r="AK113" s="1"/>
      <c r="AL113" s="1"/>
      <c r="AM113" s="134"/>
      <c r="AN113" s="1"/>
      <c r="AO113" s="1"/>
      <c r="AP113" s="1"/>
      <c r="AQ113" s="134"/>
      <c r="AR113" s="134"/>
      <c r="AS113" s="1"/>
      <c r="AT113" s="1"/>
      <c r="AU113" s="137"/>
      <c r="AV113" s="1"/>
      <c r="AW113" s="1"/>
      <c r="AX113" s="1"/>
      <c r="AY113" s="1"/>
      <c r="AZ113" s="1"/>
      <c r="BA113" s="1"/>
      <c r="BB113" s="1"/>
      <c r="BC113" s="1"/>
    </row>
    <row r="114">
      <c r="A114" s="137"/>
      <c r="B114" s="216"/>
      <c r="C114" s="134"/>
      <c r="D114" s="1"/>
      <c r="E114" s="1"/>
      <c r="F114" s="134"/>
      <c r="G114" s="134"/>
      <c r="H114" s="1"/>
      <c r="I114" s="1"/>
      <c r="J114" s="134"/>
      <c r="K114" s="134"/>
      <c r="L114" s="1"/>
      <c r="M114" s="1"/>
      <c r="N114" s="134"/>
      <c r="O114" s="134"/>
      <c r="P114" s="1"/>
      <c r="Q114" s="1"/>
      <c r="R114" s="134"/>
      <c r="S114" s="134"/>
      <c r="T114" s="1"/>
      <c r="U114" s="1"/>
      <c r="V114" s="134"/>
      <c r="W114" s="134"/>
      <c r="X114" s="1"/>
      <c r="Y114" s="1"/>
      <c r="Z114" s="137"/>
      <c r="AA114" s="134"/>
      <c r="AB114" s="134"/>
      <c r="AC114" s="1"/>
      <c r="AD114" s="1"/>
      <c r="AE114" s="134"/>
      <c r="AF114" s="134"/>
      <c r="AG114" s="1"/>
      <c r="AH114" s="1"/>
      <c r="AI114" s="134"/>
      <c r="AJ114" s="134"/>
      <c r="AK114" s="1"/>
      <c r="AL114" s="1"/>
      <c r="AM114" s="134"/>
      <c r="AN114" s="1"/>
      <c r="AO114" s="1"/>
      <c r="AP114" s="1"/>
      <c r="AQ114" s="134"/>
      <c r="AR114" s="134"/>
      <c r="AS114" s="1"/>
      <c r="AT114" s="1"/>
      <c r="AU114" s="137"/>
      <c r="AV114" s="1"/>
      <c r="AW114" s="1"/>
      <c r="AX114" s="1"/>
      <c r="AY114" s="1"/>
      <c r="AZ114" s="1"/>
      <c r="BA114" s="1"/>
      <c r="BB114" s="1"/>
      <c r="BC114" s="1"/>
    </row>
    <row r="115">
      <c r="A115" s="137"/>
      <c r="B115" s="216"/>
      <c r="C115" s="134"/>
      <c r="D115" s="1"/>
      <c r="E115" s="1"/>
      <c r="F115" s="134"/>
      <c r="G115" s="134"/>
      <c r="H115" s="1"/>
      <c r="I115" s="1"/>
      <c r="J115" s="134"/>
      <c r="K115" s="134"/>
      <c r="L115" s="1"/>
      <c r="M115" s="1"/>
      <c r="N115" s="134"/>
      <c r="O115" s="134"/>
      <c r="P115" s="1"/>
      <c r="Q115" s="1"/>
      <c r="R115" s="134"/>
      <c r="S115" s="134"/>
      <c r="T115" s="1"/>
      <c r="U115" s="1"/>
      <c r="V115" s="134"/>
      <c r="W115" s="134"/>
      <c r="X115" s="1"/>
      <c r="Y115" s="1"/>
      <c r="Z115" s="137"/>
      <c r="AA115" s="134"/>
      <c r="AB115" s="134"/>
      <c r="AC115" s="1"/>
      <c r="AD115" s="1"/>
      <c r="AE115" s="134"/>
      <c r="AF115" s="134"/>
      <c r="AG115" s="1"/>
      <c r="AH115" s="1"/>
      <c r="AI115" s="134"/>
      <c r="AJ115" s="134"/>
      <c r="AK115" s="1"/>
      <c r="AL115" s="1"/>
      <c r="AM115" s="134"/>
      <c r="AN115" s="1"/>
      <c r="AO115" s="1"/>
      <c r="AP115" s="1"/>
      <c r="AQ115" s="134"/>
      <c r="AR115" s="134"/>
      <c r="AS115" s="1"/>
      <c r="AT115" s="1"/>
      <c r="AU115" s="137"/>
      <c r="AV115" s="1"/>
      <c r="AW115" s="1"/>
      <c r="AX115" s="1"/>
      <c r="AY115" s="1"/>
      <c r="AZ115" s="1"/>
      <c r="BA115" s="1"/>
      <c r="BB115" s="1"/>
      <c r="BC115" s="1"/>
    </row>
    <row r="116">
      <c r="A116" s="137"/>
      <c r="B116" s="216"/>
      <c r="C116" s="134"/>
      <c r="D116" s="1"/>
      <c r="E116" s="1"/>
      <c r="F116" s="134"/>
      <c r="G116" s="134"/>
      <c r="H116" s="1"/>
      <c r="I116" s="1"/>
      <c r="J116" s="134"/>
      <c r="K116" s="134"/>
      <c r="L116" s="1"/>
      <c r="M116" s="1"/>
      <c r="N116" s="134"/>
      <c r="O116" s="134"/>
      <c r="P116" s="1"/>
      <c r="Q116" s="1"/>
      <c r="R116" s="134"/>
      <c r="S116" s="134"/>
      <c r="T116" s="1"/>
      <c r="U116" s="1"/>
      <c r="V116" s="134"/>
      <c r="W116" s="134"/>
      <c r="X116" s="1"/>
      <c r="Y116" s="1"/>
      <c r="Z116" s="137"/>
      <c r="AA116" s="134"/>
      <c r="AB116" s="134"/>
      <c r="AC116" s="1"/>
      <c r="AD116" s="1"/>
      <c r="AE116" s="134"/>
      <c r="AF116" s="134"/>
      <c r="AG116" s="1"/>
      <c r="AH116" s="1"/>
      <c r="AI116" s="134"/>
      <c r="AJ116" s="134"/>
      <c r="AK116" s="1"/>
      <c r="AL116" s="1"/>
      <c r="AM116" s="134"/>
      <c r="AN116" s="1"/>
      <c r="AO116" s="1"/>
      <c r="AP116" s="1"/>
      <c r="AQ116" s="134"/>
      <c r="AR116" s="134"/>
      <c r="AS116" s="1"/>
      <c r="AT116" s="1"/>
      <c r="AU116" s="137"/>
      <c r="AV116" s="1"/>
      <c r="AW116" s="1"/>
      <c r="AX116" s="1"/>
      <c r="AY116" s="1"/>
      <c r="AZ116" s="1"/>
      <c r="BA116" s="1"/>
      <c r="BB116" s="1"/>
      <c r="BC116" s="1"/>
    </row>
    <row r="117">
      <c r="A117" s="137"/>
      <c r="B117" s="216"/>
      <c r="C117" s="134"/>
      <c r="D117" s="1"/>
      <c r="E117" s="1"/>
      <c r="F117" s="134"/>
      <c r="G117" s="134"/>
      <c r="H117" s="1"/>
      <c r="I117" s="1"/>
      <c r="J117" s="134"/>
      <c r="K117" s="134"/>
      <c r="L117" s="1"/>
      <c r="M117" s="1"/>
      <c r="N117" s="134"/>
      <c r="O117" s="134"/>
      <c r="P117" s="1"/>
      <c r="Q117" s="1"/>
      <c r="R117" s="134"/>
      <c r="S117" s="134"/>
      <c r="T117" s="1"/>
      <c r="U117" s="1"/>
      <c r="V117" s="134"/>
      <c r="W117" s="134"/>
      <c r="X117" s="1"/>
      <c r="Y117" s="1"/>
      <c r="Z117" s="137"/>
      <c r="AA117" s="134"/>
      <c r="AB117" s="134"/>
      <c r="AC117" s="1"/>
      <c r="AD117" s="1"/>
      <c r="AE117" s="134"/>
      <c r="AF117" s="134"/>
      <c r="AG117" s="1"/>
      <c r="AH117" s="1"/>
      <c r="AI117" s="134"/>
      <c r="AJ117" s="134"/>
      <c r="AK117" s="1"/>
      <c r="AL117" s="1"/>
      <c r="AM117" s="134"/>
      <c r="AN117" s="1"/>
      <c r="AO117" s="1"/>
      <c r="AP117" s="1"/>
      <c r="AQ117" s="134"/>
      <c r="AR117" s="134"/>
      <c r="AS117" s="1"/>
      <c r="AT117" s="1"/>
      <c r="AU117" s="137"/>
      <c r="AV117" s="1"/>
      <c r="AW117" s="1"/>
      <c r="AX117" s="1"/>
      <c r="AY117" s="1"/>
      <c r="AZ117" s="1"/>
      <c r="BA117" s="1"/>
      <c r="BB117" s="1"/>
      <c r="BC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</row>
    <row r="119">
      <c r="A119" s="1"/>
      <c r="B119" s="1"/>
      <c r="C119" s="3"/>
      <c r="D119" s="1"/>
      <c r="E119" s="135"/>
      <c r="F119" s="1"/>
      <c r="G119" s="1"/>
      <c r="H119" s="1"/>
      <c r="I119" s="135"/>
      <c r="J119" s="1"/>
      <c r="K119" s="1"/>
      <c r="L119" s="1"/>
      <c r="M119" s="135"/>
      <c r="N119" s="1"/>
      <c r="O119" s="3"/>
      <c r="P119" s="1"/>
      <c r="Q119" s="135"/>
      <c r="R119" s="1"/>
      <c r="S119" s="3"/>
      <c r="T119" s="1"/>
      <c r="U119" s="135"/>
      <c r="V119" s="1"/>
      <c r="W119" s="1"/>
      <c r="X119" s="1"/>
      <c r="Y119" s="135"/>
      <c r="Z119" s="1"/>
      <c r="AA119" s="1"/>
      <c r="AB119" s="1"/>
      <c r="AC119" s="1"/>
      <c r="AD119" s="135"/>
      <c r="AE119" s="1"/>
      <c r="AF119" s="1"/>
      <c r="AG119" s="1"/>
      <c r="AH119" s="135"/>
      <c r="AI119" s="1"/>
      <c r="AJ119" s="3"/>
      <c r="AK119" s="1"/>
      <c r="AL119" s="135"/>
      <c r="AM119" s="1"/>
      <c r="AN119" s="3"/>
      <c r="AO119" s="1"/>
      <c r="AP119" s="135"/>
      <c r="AQ119" s="1"/>
      <c r="AR119" s="3"/>
      <c r="AS119" s="1"/>
      <c r="AT119" s="135"/>
      <c r="AU119" s="1"/>
      <c r="AV119" s="1"/>
      <c r="AW119" s="1"/>
      <c r="AX119" s="1"/>
      <c r="AY119" s="1"/>
      <c r="AZ119" s="1"/>
      <c r="BA119" s="1"/>
      <c r="BB119" s="1"/>
      <c r="BC119" s="1"/>
    </row>
    <row r="120">
      <c r="A120" s="137"/>
      <c r="B120" s="1"/>
      <c r="C120" s="137"/>
      <c r="D120" s="137"/>
      <c r="E120" s="137"/>
      <c r="F120" s="1"/>
      <c r="G120" s="1"/>
      <c r="H120" s="137"/>
      <c r="I120" s="137"/>
      <c r="J120" s="1"/>
      <c r="K120" s="1"/>
      <c r="L120" s="137"/>
      <c r="M120" s="137"/>
      <c r="N120" s="137"/>
      <c r="O120" s="137"/>
      <c r="P120" s="137"/>
      <c r="Q120" s="137"/>
      <c r="R120" s="1"/>
      <c r="S120" s="137"/>
      <c r="T120" s="137"/>
      <c r="U120" s="137"/>
      <c r="V120" s="1"/>
      <c r="W120" s="1"/>
      <c r="X120" s="137"/>
      <c r="Y120" s="137"/>
      <c r="Z120" s="137"/>
      <c r="AA120" s="1"/>
      <c r="AB120" s="1"/>
      <c r="AC120" s="137"/>
      <c r="AD120" s="137"/>
      <c r="AE120" s="1"/>
      <c r="AF120" s="1"/>
      <c r="AG120" s="137"/>
      <c r="AH120" s="137"/>
      <c r="AI120" s="137"/>
      <c r="AJ120" s="137"/>
      <c r="AK120" s="137"/>
      <c r="AL120" s="137"/>
      <c r="AM120" s="137"/>
      <c r="AN120" s="137"/>
      <c r="AO120" s="137"/>
      <c r="AP120" s="137"/>
      <c r="AQ120" s="137"/>
      <c r="AR120" s="137"/>
      <c r="AS120" s="137"/>
      <c r="AT120" s="137"/>
      <c r="AU120" s="137"/>
      <c r="AV120" s="137"/>
      <c r="AW120" s="137"/>
      <c r="AX120" s="1"/>
      <c r="AY120" s="1"/>
      <c r="AZ120" s="1"/>
      <c r="BA120" s="1"/>
      <c r="BB120" s="1"/>
      <c r="BC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</row>
    <row r="122">
      <c r="A122" s="1"/>
      <c r="B122" s="1"/>
      <c r="C122" s="3"/>
      <c r="D122" s="3"/>
      <c r="E122" s="3"/>
      <c r="F122" s="1"/>
      <c r="G122" s="1"/>
      <c r="H122" s="1"/>
      <c r="I122" s="1"/>
      <c r="J122" s="1"/>
      <c r="K122" s="1"/>
      <c r="L122" s="1"/>
      <c r="M122" s="1"/>
      <c r="N122" s="3"/>
      <c r="O122" s="3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3"/>
      <c r="AD122" s="3"/>
      <c r="AE122" s="1"/>
      <c r="AF122" s="1"/>
      <c r="AG122" s="1"/>
      <c r="AH122" s="1"/>
      <c r="AI122" s="1"/>
      <c r="AJ122" s="1"/>
      <c r="AK122" s="1"/>
      <c r="AL122" s="1"/>
      <c r="AM122" s="3"/>
      <c r="AN122" s="3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34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</row>
  </sheetData>
  <mergeCells count="9">
    <mergeCell ref="R2:X2"/>
    <mergeCell ref="AQ2:AW2"/>
    <mergeCell ref="F81:H81"/>
    <mergeCell ref="AE81:AG81"/>
    <mergeCell ref="A6:A14"/>
    <mergeCell ref="Z6:Z14"/>
    <mergeCell ref="AV8:AW8"/>
    <mergeCell ref="AV9:AW9"/>
    <mergeCell ref="AU6:AU14"/>
  </mergeCells>
  <printOptions headings="0" gridLines="0"/>
  <pageMargins left="0.39370078740157477" right="0.19685039370078738" top="0.19685039370078738" bottom="0.19685039370078738" header="0" footer="0"/>
  <pageSetup paperSize="9" scale="73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G1" activeCellId="0" sqref="G1"/>
    </sheetView>
  </sheetViews>
  <sheetFormatPr defaultRowHeight="12.75"/>
  <cols>
    <col customWidth="1" min="1" max="1" style="1" width="11.7109375"/>
    <col customWidth="1" min="2" max="3" style="1" width="9.85546875"/>
    <col customWidth="1" min="4" max="5" style="1" width="5.85546875"/>
    <col customWidth="1" min="6" max="7" style="1" width="9.85546875"/>
    <col customWidth="1" min="8" max="9" style="1" width="5.85546875"/>
    <col customWidth="1" min="10" max="11" style="1" width="9.85546875"/>
    <col customWidth="1" min="12" max="13" style="1" width="5.85546875"/>
    <col customWidth="1" min="14" max="15" style="1" width="9.85546875"/>
    <col customWidth="1" min="16" max="17" style="1" width="5.85546875"/>
    <col customWidth="1" min="18" max="19" style="1" width="9.85546875"/>
    <col customWidth="1" min="20" max="21" style="1" width="5.85546875"/>
    <col customWidth="1" min="22" max="22" style="1" width="5.7109375"/>
    <col customWidth="1" min="23" max="24" style="1" width="9.85546875"/>
    <col customWidth="1" min="25" max="25" style="1" width="10"/>
    <col customWidth="1" min="26" max="26" style="1" width="5.7109375"/>
    <col customWidth="1" min="27" max="27" style="1" width="8.5703125"/>
    <col customWidth="1" min="28" max="28" style="1" width="7.7109375"/>
    <col customWidth="1" min="29" max="29" style="1" width="7.28515625"/>
    <col customWidth="1" min="30" max="30" style="1" width="6.5703125"/>
    <col customWidth="1" min="31" max="31" style="1" width="8.5703125"/>
    <col customWidth="1" min="32" max="32" style="1" width="8"/>
    <col customWidth="1" min="33" max="34" style="1" width="6.140625"/>
    <col customWidth="1" min="35" max="35" style="1" width="8.140625"/>
    <col customWidth="1" min="36" max="36" style="1" width="7.7109375"/>
    <col customWidth="1" min="37" max="38" style="1" width="7.140625"/>
    <col customWidth="1" min="39" max="39" style="1" width="7.7109375"/>
    <col customWidth="1" min="40" max="42" style="1" width="7.140625"/>
    <col customWidth="1" min="43" max="43" style="1" width="8.28515625"/>
    <col customWidth="1" min="44" max="44" style="1" width="7.7109375"/>
    <col customWidth="1" min="45" max="46" style="1" width="7.140625"/>
    <col customWidth="1" min="47" max="47" style="1" width="8.140625"/>
    <col customWidth="1" min="48" max="48" style="1" width="12.85546875"/>
    <col customWidth="1" min="49" max="49" style="1" width="12"/>
    <col min="50" max="50" style="1" width="9.140625"/>
    <col customWidth="1" min="51" max="51" style="1" width="11.28515625"/>
    <col customWidth="1" min="52" max="52" style="1" width="12.140625"/>
    <col min="53" max="16384" style="1" width="9.140625"/>
  </cols>
  <sheetData>
    <row r="1" s="2" customFormat="1">
      <c r="B1" s="2">
        <v>77</v>
      </c>
      <c r="C1" s="2">
        <v>78</v>
      </c>
      <c r="F1" s="2">
        <v>87</v>
      </c>
      <c r="G1" s="2">
        <v>88</v>
      </c>
      <c r="J1" s="2">
        <v>89</v>
      </c>
      <c r="K1" s="2">
        <v>90</v>
      </c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230"/>
      <c r="K2" s="8" t="s">
        <v>1</v>
      </c>
      <c r="L2" s="9"/>
      <c r="M2" s="10"/>
      <c r="N2" s="10"/>
      <c r="Q2" s="3" t="s">
        <v>4</v>
      </c>
      <c r="R2" s="11" t="s">
        <v>65</v>
      </c>
      <c r="S2" s="224"/>
      <c r="T2" s="224"/>
      <c r="U2" s="224"/>
      <c r="V2" s="224"/>
      <c r="W2" s="224"/>
      <c r="X2" s="224"/>
    </row>
    <row r="3">
      <c r="F3" s="18" t="s">
        <v>8</v>
      </c>
      <c r="U3" s="18" t="s">
        <v>9</v>
      </c>
    </row>
    <row r="4" ht="19.5">
      <c r="A4" s="1" t="s">
        <v>11</v>
      </c>
      <c r="B4" s="4"/>
      <c r="C4" s="20" t="s">
        <v>81</v>
      </c>
      <c r="D4" s="4"/>
      <c r="E4" s="4"/>
      <c r="F4" s="4"/>
      <c r="G4" s="4"/>
      <c r="H4" s="4"/>
      <c r="I4" s="4"/>
      <c r="K4" s="3" t="s">
        <v>13</v>
      </c>
      <c r="N4" s="4"/>
      <c r="O4" s="21">
        <v>10</v>
      </c>
      <c r="P4" s="4"/>
      <c r="Q4" s="3" t="s">
        <v>14</v>
      </c>
    </row>
    <row r="5" ht="13.5">
      <c r="B5" s="18" t="s">
        <v>17</v>
      </c>
      <c r="K5" s="3"/>
      <c r="L5" s="3"/>
      <c r="N5" s="1"/>
      <c r="O5" s="3"/>
      <c r="P5" s="1"/>
      <c r="W5" s="1" t="s">
        <v>15</v>
      </c>
    </row>
    <row r="6" ht="12.75" customHeight="1">
      <c r="A6" s="22" t="s">
        <v>18</v>
      </c>
      <c r="B6" s="28" t="s">
        <v>82</v>
      </c>
      <c r="C6" s="29"/>
      <c r="D6" s="29"/>
      <c r="E6" s="30"/>
      <c r="F6" s="28" t="s">
        <v>83</v>
      </c>
      <c r="G6" s="29"/>
      <c r="H6" s="29"/>
      <c r="I6" s="30"/>
      <c r="J6" s="28" t="s">
        <v>83</v>
      </c>
      <c r="K6" s="29"/>
      <c r="L6" s="29"/>
      <c r="M6" s="30"/>
      <c r="N6" s="24" t="s">
        <v>19</v>
      </c>
      <c r="O6" s="24"/>
      <c r="P6" s="27" t="s">
        <v>15</v>
      </c>
      <c r="Q6" s="27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 t="s">
        <v>84</v>
      </c>
      <c r="I7" s="34"/>
      <c r="J7" s="33" t="s">
        <v>21</v>
      </c>
      <c r="K7" s="1"/>
      <c r="L7" s="1" t="s">
        <v>85</v>
      </c>
      <c r="M7" s="34"/>
      <c r="N7" s="1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B8" s="35"/>
      <c r="C8" s="4"/>
      <c r="D8" s="4"/>
      <c r="E8" s="36"/>
      <c r="F8" s="35"/>
      <c r="G8" s="4"/>
      <c r="H8" s="4"/>
      <c r="I8" s="36"/>
      <c r="J8" s="35"/>
      <c r="K8" s="4" t="s">
        <v>86</v>
      </c>
      <c r="L8" s="4"/>
      <c r="M8" s="36"/>
      <c r="N8" s="4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4" t="s">
        <v>68</v>
      </c>
      <c r="D9" s="44"/>
      <c r="E9" s="45"/>
      <c r="F9" s="43" t="s">
        <v>31</v>
      </c>
      <c r="G9" s="44" t="s">
        <v>77</v>
      </c>
      <c r="H9" s="44"/>
      <c r="I9" s="45"/>
      <c r="J9" s="43" t="s">
        <v>31</v>
      </c>
      <c r="K9" s="44" t="s">
        <v>87</v>
      </c>
      <c r="L9" s="44"/>
      <c r="M9" s="45"/>
      <c r="N9" s="55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9">
        <v>2000</v>
      </c>
      <c r="E10" s="152">
        <v>2000</v>
      </c>
      <c r="F10" s="35" t="s">
        <v>36</v>
      </c>
      <c r="G10" s="4"/>
      <c r="H10" s="49">
        <v>1500</v>
      </c>
      <c r="I10" s="152">
        <v>2000</v>
      </c>
      <c r="J10" s="35" t="s">
        <v>36</v>
      </c>
      <c r="K10" s="4"/>
      <c r="L10" s="49">
        <v>600</v>
      </c>
      <c r="M10" s="152">
        <v>2000</v>
      </c>
      <c r="N10" s="4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/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55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63"/>
      <c r="I12" s="36"/>
      <c r="J12" s="35" t="s">
        <v>40</v>
      </c>
      <c r="K12" s="56"/>
      <c r="L12" s="57"/>
      <c r="M12" s="36"/>
      <c r="N12" s="4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231" t="s">
        <v>41</v>
      </c>
      <c r="G13" s="232" t="s">
        <v>42</v>
      </c>
      <c r="H13" s="63" t="s">
        <v>43</v>
      </c>
      <c r="I13" s="64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233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8" t="s">
        <v>45</v>
      </c>
      <c r="G14" s="69" t="s">
        <v>46</v>
      </c>
      <c r="H14" s="234" t="s">
        <v>47</v>
      </c>
      <c r="I14" s="70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157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>
      <c r="A15" s="75">
        <f ca="1">INDIRECT(ADDRESS(Данные!$A7,4,1,1,"Данные"), 1)</f>
        <v>45644</v>
      </c>
      <c r="B15" s="76">
        <f ca="1">ROUND(INDIRECT(ADDRESS(Данные!$A7,B$1,1,1,"Данные"), 1),2)</f>
        <v>6453.1500000000005</v>
      </c>
      <c r="C15" s="83">
        <f ca="1">ROUND(INDIRECT(ADDRESS(Данные!$A7,C$1,1,1,"Данные"), 1),2)</f>
        <v>1599.72</v>
      </c>
      <c r="D15" s="90"/>
      <c r="E15" s="190"/>
      <c r="F15" s="235">
        <f ca="1">ROUND(INDIRECT(ADDRESS(Данные!$A7,J$1,1,1,"Данные"), 1),2)</f>
        <v>387.72000000000003</v>
      </c>
      <c r="G15" s="236">
        <f ca="1">ROUND(INDIRECT(ADDRESS(Данные!$A7,K$1,1,1,"Данные"), 1),2)</f>
        <v>416.97000000000003</v>
      </c>
      <c r="H15" s="237" t="s">
        <v>15</v>
      </c>
      <c r="I15" s="238" t="s">
        <v>15</v>
      </c>
      <c r="J15" s="76">
        <f ca="1">ROUND(INDIRECT(ADDRESS(Данные!$A7,J$1,1,1,"Данные"), 1),2)</f>
        <v>387.72000000000003</v>
      </c>
      <c r="K15" s="83">
        <f ca="1">ROUND(INDIRECT(ADDRESS(Данные!$A7,K$1,1,1,"Данные"), 1),2)</f>
        <v>416.97000000000003</v>
      </c>
      <c r="L15" s="90" t="s">
        <v>15</v>
      </c>
      <c r="M15" s="88" t="s">
        <v>15</v>
      </c>
      <c r="N15" s="200"/>
      <c r="O15" s="90"/>
      <c r="P15" s="90" t="s">
        <v>15</v>
      </c>
      <c r="Q15" s="87" t="s">
        <v>15</v>
      </c>
      <c r="R15" s="199"/>
      <c r="S15" s="90"/>
      <c r="T15" s="90" t="s">
        <v>15</v>
      </c>
      <c r="U15" s="79" t="s">
        <v>15</v>
      </c>
      <c r="V15" s="89">
        <f t="shared" ref="V15:V63" ca="1" si="16">$A15</f>
        <v>45644</v>
      </c>
      <c r="W15" s="93" t="s">
        <v>15</v>
      </c>
      <c r="X15" s="26" t="s">
        <v>15</v>
      </c>
    </row>
    <row r="16">
      <c r="A16" s="94">
        <f ca="1">INDIRECT(ADDRESS(Данные!$A8,4,1,1,"Данные"),1)</f>
        <v>45644.020833333336</v>
      </c>
      <c r="B16" s="103">
        <f ca="1">ROUND(INDIRECT(ADDRESS(Данные!$A8,B$1,1,1,"Данные"),1),2)</f>
        <v>6453.2799999999997</v>
      </c>
      <c r="C16" s="100">
        <f ca="1">ROUND(INDIRECT(ADDRESS(Данные!$A8,C$1,1,1,"Данные"),1),2)</f>
        <v>1599.74</v>
      </c>
      <c r="D16" s="104">
        <f ca="1">(B16-B15)*D$10</f>
        <v>259.99999999839929</v>
      </c>
      <c r="E16" s="106">
        <f ca="1">(C16-C15)*D$10</f>
        <v>39.99999999996362</v>
      </c>
      <c r="F16" s="95">
        <f ca="1">ROUND(INDIRECT(ADDRESS(Данные!$A8,J$1,1,1,"Данные"),1),2)</f>
        <v>387.75</v>
      </c>
      <c r="G16" s="100">
        <f ca="1">ROUND(INDIRECT(ADDRESS(Данные!$A8,K$1,1,1,"Данные"),1),2)</f>
        <v>416.98000000000002</v>
      </c>
      <c r="H16" s="104">
        <f ca="1">(F16-F15)*H$10</f>
        <v>44.999999999959073</v>
      </c>
      <c r="I16" s="107">
        <f ca="1">(G16-G15)*H$10</f>
        <v>14.999999999986358</v>
      </c>
      <c r="J16" s="95">
        <f ca="1">ROUND(INDIRECT(ADDRESS(Данные!$A8,J$1,1,1,"Данные"),1),2)</f>
        <v>387.75</v>
      </c>
      <c r="K16" s="96">
        <f ca="1">ROUND(INDIRECT(ADDRESS(Данные!$A8,K$1,1,1,"Данные"),1),2)</f>
        <v>416.98000000000002</v>
      </c>
      <c r="L16" s="104">
        <f ca="1">(J16-J15)*L$10</f>
        <v>17.999999999983629</v>
      </c>
      <c r="M16" s="106">
        <f ca="1">(K16-K15)*L$10</f>
        <v>5.999999999994543</v>
      </c>
      <c r="N16" s="203"/>
      <c r="O16" s="97"/>
      <c r="P16" s="97"/>
      <c r="Q16" s="107"/>
      <c r="R16" s="202"/>
      <c r="S16" s="97"/>
      <c r="T16" s="97"/>
      <c r="U16" s="98"/>
      <c r="V16" s="108">
        <f t="shared" ca="1" si="16"/>
        <v>45644.020833333336</v>
      </c>
      <c r="W16" s="113">
        <f t="shared" ref="W16:W63" ca="1" si="17">D16+H16+L16+P16+T16</f>
        <v>322.99999999834199</v>
      </c>
      <c r="X16" s="192">
        <f t="shared" ref="X16:X63" ca="1" si="18">E16+I16+M16+Q16+U16</f>
        <v>60.999999999944521</v>
      </c>
    </row>
    <row r="17">
      <c r="A17" s="94">
        <f ca="1">INDIRECT(ADDRESS(Данные!$A9,4,1,1,"Данные"),1)</f>
        <v>45644.041666666664</v>
      </c>
      <c r="B17" s="103">
        <f ca="1">ROUND(INDIRECT(ADDRESS(Данные!$A9,B$1,1,1,"Данные"),1),2)</f>
        <v>6453.4000000000005</v>
      </c>
      <c r="C17" s="100">
        <f ca="1">ROUND(INDIRECT(ADDRESS(Данные!$A9,C$1,1,1,"Данные"),1),2)</f>
        <v>1599.76</v>
      </c>
      <c r="D17" s="104">
        <f ca="1">(B17-B15)*D$10</f>
        <v>500</v>
      </c>
      <c r="E17" s="106">
        <f ca="1">(C17-C15)*D$10</f>
        <v>79.99999999992724</v>
      </c>
      <c r="F17" s="95">
        <f ca="1">ROUND(INDIRECT(ADDRESS(Данные!$A9,J$1,1,1,"Данные"),1),2)</f>
        <v>387.76999999999998</v>
      </c>
      <c r="G17" s="100">
        <f ca="1">ROUND(INDIRECT(ADDRESS(Данные!$A9,K$1,1,1,"Данные"),1),2)</f>
        <v>416.98000000000002</v>
      </c>
      <c r="H17" s="104">
        <f ca="1">(F17-F15)*H$10</f>
        <v>74.999999999931788</v>
      </c>
      <c r="I17" s="107">
        <f ca="1">(G17-G15)*H$10</f>
        <v>14.999999999986358</v>
      </c>
      <c r="J17" s="95">
        <f ca="1">ROUND(INDIRECT(ADDRESS(Данные!$A9,J$1,1,1,"Данные"),1),2)</f>
        <v>387.76999999999998</v>
      </c>
      <c r="K17" s="96">
        <f ca="1">ROUND(INDIRECT(ADDRESS(Данные!$A9,K$1,1,1,"Данные"),1),2)</f>
        <v>416.98000000000002</v>
      </c>
      <c r="L17" s="104">
        <f ca="1">(J17-J15)*L$10</f>
        <v>29.999999999972715</v>
      </c>
      <c r="M17" s="106">
        <f ca="1">(K17-K15)*L$10</f>
        <v>5.999999999994543</v>
      </c>
      <c r="N17" s="203"/>
      <c r="O17" s="101"/>
      <c r="P17" s="104">
        <f>(N17-N15)*P10</f>
        <v>0</v>
      </c>
      <c r="Q17" s="107">
        <f>(O17-O15)*Q10</f>
        <v>0</v>
      </c>
      <c r="R17" s="202"/>
      <c r="S17" s="100"/>
      <c r="T17" s="104">
        <f>(R17-R15)*T10</f>
        <v>0</v>
      </c>
      <c r="U17" s="105">
        <f>(S17-S15)*U10</f>
        <v>0</v>
      </c>
      <c r="V17" s="108">
        <f t="shared" ca="1" si="16"/>
        <v>45644.041666666664</v>
      </c>
      <c r="W17" s="113">
        <f t="shared" ca="1" si="17"/>
        <v>604.9999999999045</v>
      </c>
      <c r="X17" s="114">
        <f t="shared" ca="1" si="18"/>
        <v>100.99999999990814</v>
      </c>
    </row>
    <row r="18">
      <c r="A18" s="94">
        <f ca="1">INDIRECT(ADDRESS(Данные!$A10,4,1,1,"Данные"), 1)</f>
        <v>45644.0625</v>
      </c>
      <c r="B18" s="103">
        <f ca="1">ROUND(INDIRECT(ADDRESS(Данные!$A10,B$1,1,1,"Данные"), 1),2)</f>
        <v>6453.5299999999997</v>
      </c>
      <c r="C18" s="100">
        <f ca="1">ROUND(INDIRECT(ADDRESS(Данные!$A10,C$1,1,1,"Данные"), 1),2)</f>
        <v>1599.78</v>
      </c>
      <c r="D18" s="104">
        <f ca="1">(B18-B17)*D$10</f>
        <v>259.99999999839929</v>
      </c>
      <c r="E18" s="106">
        <f ca="1">(C18-C17)*D$10</f>
        <v>39.99999999996362</v>
      </c>
      <c r="F18" s="95">
        <f ca="1">ROUND(INDIRECT(ADDRESS(Данные!$A10,J$1,1,1,"Данные"), 1),2)</f>
        <v>387.80000000000001</v>
      </c>
      <c r="G18" s="100">
        <f ca="1">ROUND(INDIRECT(ADDRESS(Данные!$A10,K$1,1,1,"Данные"), 1),2)</f>
        <v>416.99000000000001</v>
      </c>
      <c r="H18" s="104">
        <f ca="1">(F18-F17)*H$10</f>
        <v>45.000000000044338</v>
      </c>
      <c r="I18" s="107">
        <f ca="1">(G18-G17)*H$10</f>
        <v>14.999999999986358</v>
      </c>
      <c r="J18" s="95">
        <f ca="1">ROUND(INDIRECT(ADDRESS(Данные!$A10,J$1,1,1,"Данные"), 1),2)</f>
        <v>387.80000000000001</v>
      </c>
      <c r="K18" s="96">
        <f ca="1">ROUND(INDIRECT(ADDRESS(Данные!$A10,K$1,1,1,"Данные"), 1),2)</f>
        <v>416.99000000000001</v>
      </c>
      <c r="L18" s="104">
        <f ca="1">(J18-J17)*L$10</f>
        <v>18.000000000017735</v>
      </c>
      <c r="M18" s="106">
        <f ca="1">(K18-K17)*L$10</f>
        <v>5.999999999994543</v>
      </c>
      <c r="N18" s="203"/>
      <c r="O18" s="101"/>
      <c r="P18" s="104"/>
      <c r="Q18" s="107"/>
      <c r="R18" s="202"/>
      <c r="S18" s="100"/>
      <c r="T18" s="104"/>
      <c r="U18" s="105"/>
      <c r="V18" s="108">
        <f t="shared" ca="1" si="16"/>
        <v>45644.0625</v>
      </c>
      <c r="W18" s="113">
        <f t="shared" ca="1" si="17"/>
        <v>322.99999999846136</v>
      </c>
      <c r="X18" s="192">
        <f t="shared" ca="1" si="18"/>
        <v>60.999999999944521</v>
      </c>
    </row>
    <row r="19">
      <c r="A19" s="94">
        <f ca="1">INDIRECT(ADDRESS(Данные!$A11,4,1,1,"Данные"),1)</f>
        <v>45644.083333333336</v>
      </c>
      <c r="B19" s="103">
        <f ca="1">ROUND(INDIRECT(ADDRESS(Данные!$A11,B$1,1,1,"Данные"),1),2)</f>
        <v>6453.6599999999999</v>
      </c>
      <c r="C19" s="100">
        <f ca="1">ROUND(INDIRECT(ADDRESS(Данные!$A11,C$1,1,1,"Данные"),1),2)</f>
        <v>1599.8</v>
      </c>
      <c r="D19" s="104">
        <f ca="1">(B19-B17)*D$10</f>
        <v>519.99999999861757</v>
      </c>
      <c r="E19" s="106">
        <f ca="1">(C19-C17)*D$10</f>
        <v>79.99999999992724</v>
      </c>
      <c r="F19" s="95">
        <f ca="1">ROUND(INDIRECT(ADDRESS(Данные!$A11,J$1,1,1,"Данные"),1),2)</f>
        <v>387.81999999999999</v>
      </c>
      <c r="G19" s="100">
        <f ca="1">ROUND(INDIRECT(ADDRESS(Данные!$A11,K$1,1,1,"Данные"),1),2)</f>
        <v>416.99000000000001</v>
      </c>
      <c r="H19" s="104">
        <f ca="1">(F19-F17)*H$10</f>
        <v>75.000000000017053</v>
      </c>
      <c r="I19" s="107">
        <f ca="1">(G19-G17)*H$10</f>
        <v>14.999999999986358</v>
      </c>
      <c r="J19" s="95">
        <f ca="1">ROUND(INDIRECT(ADDRESS(Данные!$A11,J$1,1,1,"Данные"),1),2)</f>
        <v>387.81999999999999</v>
      </c>
      <c r="K19" s="96">
        <f ca="1">ROUND(INDIRECT(ADDRESS(Данные!$A11,K$1,1,1,"Данные"),1),2)</f>
        <v>416.99000000000001</v>
      </c>
      <c r="L19" s="104">
        <f ca="1">(J19-J17)*L$10</f>
        <v>30.000000000006821</v>
      </c>
      <c r="M19" s="106">
        <f ca="1">(K19-K17)*L$10</f>
        <v>5.999999999994543</v>
      </c>
      <c r="N19" s="203"/>
      <c r="O19" s="101"/>
      <c r="P19" s="104">
        <f>(N19-N17)*P10</f>
        <v>0</v>
      </c>
      <c r="Q19" s="107">
        <f>(O19-O17)*Q10</f>
        <v>0</v>
      </c>
      <c r="R19" s="202"/>
      <c r="S19" s="100"/>
      <c r="T19" s="104">
        <f>(R19-R17)*T10</f>
        <v>0</v>
      </c>
      <c r="U19" s="105">
        <f>(S19-S17)*U10</f>
        <v>0</v>
      </c>
      <c r="V19" s="108">
        <f t="shared" ca="1" si="16"/>
        <v>45644.083333333336</v>
      </c>
      <c r="W19" s="113">
        <f t="shared" ca="1" si="17"/>
        <v>624.99999999864144</v>
      </c>
      <c r="X19" s="192">
        <f t="shared" ca="1" si="18"/>
        <v>100.99999999990814</v>
      </c>
    </row>
    <row r="20">
      <c r="A20" s="94">
        <f ca="1">INDIRECT(ADDRESS(Данные!$A12,4,1,1,"Данные"),1)</f>
        <v>45644.104166666664</v>
      </c>
      <c r="B20" s="103">
        <f ca="1">ROUND(INDIRECT(ADDRESS(Данные!$A12,B$1,1,1,"Данные"),1),2)</f>
        <v>6453.79</v>
      </c>
      <c r="C20" s="100">
        <f ca="1">ROUND(INDIRECT(ADDRESS(Данные!$A12,C$1,1,1,"Данные"),1),2)</f>
        <v>1599.8099999999999</v>
      </c>
      <c r="D20" s="104">
        <f ca="1">(B20-B19)*D$10</f>
        <v>260.00000000021828</v>
      </c>
      <c r="E20" s="106">
        <f ca="1">(C20-C19)*D$10</f>
        <v>19.99999999998181</v>
      </c>
      <c r="F20" s="95">
        <f ca="1">ROUND(INDIRECT(ADDRESS(Данные!$A12,J$1,1,1,"Данные"),1),2)</f>
        <v>387.85000000000002</v>
      </c>
      <c r="G20" s="100">
        <f ca="1">ROUND(INDIRECT(ADDRESS(Данные!$A12,K$1,1,1,"Данные"),1),2)</f>
        <v>417</v>
      </c>
      <c r="H20" s="104">
        <f ca="1">(F20-F19)*H$10</f>
        <v>45.000000000044338</v>
      </c>
      <c r="I20" s="107">
        <f ca="1">(G20-G19)*H$10</f>
        <v>14.999999999986358</v>
      </c>
      <c r="J20" s="95">
        <f ca="1">ROUND(INDIRECT(ADDRESS(Данные!$A12,J$1,1,1,"Данные"),1),2)</f>
        <v>387.85000000000002</v>
      </c>
      <c r="K20" s="96">
        <f ca="1">ROUND(INDIRECT(ADDRESS(Данные!$A12,K$1,1,1,"Данные"),1),2)</f>
        <v>417</v>
      </c>
      <c r="L20" s="104">
        <f ca="1">(J20-J19)*L$10</f>
        <v>18.000000000017735</v>
      </c>
      <c r="M20" s="106">
        <f ca="1">(K20-K19)*L$10</f>
        <v>5.999999999994543</v>
      </c>
      <c r="N20" s="203"/>
      <c r="O20" s="101"/>
      <c r="P20" s="104"/>
      <c r="Q20" s="107"/>
      <c r="R20" s="202"/>
      <c r="S20" s="100"/>
      <c r="T20" s="104"/>
      <c r="U20" s="105"/>
      <c r="V20" s="108">
        <f t="shared" ca="1" si="16"/>
        <v>45644.104166666664</v>
      </c>
      <c r="W20" s="113">
        <f t="shared" ca="1" si="17"/>
        <v>323.00000000028035</v>
      </c>
      <c r="X20" s="192">
        <f t="shared" ca="1" si="18"/>
        <v>40.999999999962711</v>
      </c>
    </row>
    <row r="21">
      <c r="A21" s="94">
        <f ca="1">INDIRECT(ADDRESS(Данные!$A13,4,1,1,"Данные"),1)</f>
        <v>45644.125</v>
      </c>
      <c r="B21" s="103">
        <f ca="1">ROUND(INDIRECT(ADDRESS(Данные!$A13,B$1,1,1,"Данные"),1),2)</f>
        <v>6453.9099999999999</v>
      </c>
      <c r="C21" s="100">
        <f ca="1">ROUND(INDIRECT(ADDRESS(Данные!$A13,C$1,1,1,"Данные"),1),2)</f>
        <v>1599.8299999999999</v>
      </c>
      <c r="D21" s="104">
        <f ca="1">(B21-B19)*D$10</f>
        <v>500</v>
      </c>
      <c r="E21" s="106">
        <f ca="1">(C21-C19)*D$10</f>
        <v>59.99999999994543</v>
      </c>
      <c r="F21" s="95">
        <f ca="1">ROUND(INDIRECT(ADDRESS(Данные!$A13,J$1,1,1,"Данные"),1),2)</f>
        <v>387.87</v>
      </c>
      <c r="G21" s="100">
        <f ca="1">ROUND(INDIRECT(ADDRESS(Данные!$A13,K$1,1,1,"Данные"),1),2)</f>
        <v>417</v>
      </c>
      <c r="H21" s="104">
        <f ca="1">(F21-F19)*H$10</f>
        <v>75.000000000017053</v>
      </c>
      <c r="I21" s="107">
        <f ca="1">(G21-G19)*H$10</f>
        <v>14.999999999986358</v>
      </c>
      <c r="J21" s="95">
        <f ca="1">ROUND(INDIRECT(ADDRESS(Данные!$A13,J$1,1,1,"Данные"),1),2)</f>
        <v>387.87</v>
      </c>
      <c r="K21" s="96">
        <f ca="1">ROUND(INDIRECT(ADDRESS(Данные!$A13,K$1,1,1,"Данные"),1),2)</f>
        <v>417</v>
      </c>
      <c r="L21" s="104">
        <f ca="1">(J21-J19)*L$10</f>
        <v>30.000000000006821</v>
      </c>
      <c r="M21" s="106">
        <f ca="1">(K21-K19)*L$10</f>
        <v>5.999999999994543</v>
      </c>
      <c r="N21" s="203"/>
      <c r="O21" s="101"/>
      <c r="P21" s="104">
        <f>(N21-N19)*P10</f>
        <v>0</v>
      </c>
      <c r="Q21" s="107">
        <f>(O21-O19)*Q10</f>
        <v>0</v>
      </c>
      <c r="R21" s="202"/>
      <c r="S21" s="100"/>
      <c r="T21" s="104">
        <f>(R21-R19)*T10</f>
        <v>0</v>
      </c>
      <c r="U21" s="105">
        <f>(S21-S19)*U10</f>
        <v>0</v>
      </c>
      <c r="V21" s="108">
        <f t="shared" ca="1" si="16"/>
        <v>45644.125</v>
      </c>
      <c r="W21" s="113">
        <f t="shared" ca="1" si="17"/>
        <v>605.00000000002387</v>
      </c>
      <c r="X21" s="192">
        <f t="shared" ca="1" si="18"/>
        <v>80.999999999926331</v>
      </c>
    </row>
    <row r="22">
      <c r="A22" s="94">
        <f ca="1">INDIRECT(ADDRESS(Данные!$A14,4,1,1,"Данные"),1)</f>
        <v>45644.145833333336</v>
      </c>
      <c r="B22" s="103">
        <f ca="1">ROUND(INDIRECT(ADDRESS(Данные!$A14,B$1,1,1,"Данные"),1),2)</f>
        <v>6454.04</v>
      </c>
      <c r="C22" s="100">
        <f ca="1">ROUND(INDIRECT(ADDRESS(Данные!$A14,C$1,1,1,"Данные"),1),2)</f>
        <v>1599.8500000000001</v>
      </c>
      <c r="D22" s="104">
        <f ca="1">(B22-B21)*D$10</f>
        <v>260.00000000021828</v>
      </c>
      <c r="E22" s="106">
        <f ca="1">(C22-C21)*D$10</f>
        <v>40.000000000418368</v>
      </c>
      <c r="F22" s="95">
        <f ca="1">ROUND(INDIRECT(ADDRESS(Данные!$A14,J$1,1,1,"Данные"),1),2)</f>
        <v>387.90000000000003</v>
      </c>
      <c r="G22" s="100">
        <f ca="1">ROUND(INDIRECT(ADDRESS(Данные!$A14,K$1,1,1,"Данные"),1),2)</f>
        <v>417.00999999999999</v>
      </c>
      <c r="H22" s="104">
        <f ca="1">(F22-F21)*H$10</f>
        <v>45.000000000044338</v>
      </c>
      <c r="I22" s="107">
        <f ca="1">(G22-G21)*H$10</f>
        <v>14.999999999986358</v>
      </c>
      <c r="J22" s="95">
        <f ca="1">ROUND(INDIRECT(ADDRESS(Данные!$A14,J$1,1,1,"Данные"),1),2)</f>
        <v>387.90000000000003</v>
      </c>
      <c r="K22" s="96">
        <f ca="1">ROUND(INDIRECT(ADDRESS(Данные!$A14,K$1,1,1,"Данные"),1),2)</f>
        <v>417.00999999999999</v>
      </c>
      <c r="L22" s="104">
        <f ca="1">(J22-J21)*L$10</f>
        <v>18.000000000017735</v>
      </c>
      <c r="M22" s="106">
        <f ca="1">(K22-K21)*L$10</f>
        <v>5.999999999994543</v>
      </c>
      <c r="N22" s="203"/>
      <c r="O22" s="101"/>
      <c r="P22" s="104"/>
      <c r="Q22" s="107"/>
      <c r="R22" s="202"/>
      <c r="S22" s="100"/>
      <c r="T22" s="104"/>
      <c r="U22" s="105"/>
      <c r="V22" s="108">
        <f t="shared" ca="1" si="16"/>
        <v>45644.145833333336</v>
      </c>
      <c r="W22" s="113">
        <f t="shared" ca="1" si="17"/>
        <v>323.00000000028035</v>
      </c>
      <c r="X22" s="192">
        <f t="shared" ca="1" si="18"/>
        <v>61.000000000399268</v>
      </c>
    </row>
    <row r="23">
      <c r="A23" s="94">
        <f ca="1">INDIRECT(ADDRESS(Данные!$A15,4,1,1,"Данные"),1)</f>
        <v>45644.166666666664</v>
      </c>
      <c r="B23" s="103">
        <f ca="1">ROUND(INDIRECT(ADDRESS(Данные!$A15,B$1,1,1,"Данные"),1),2)</f>
        <v>6454.1599999999999</v>
      </c>
      <c r="C23" s="100">
        <f ca="1">ROUND(INDIRECT(ADDRESS(Данные!$A15,C$1,1,1,"Данные"),1),2)</f>
        <v>1599.8700000000001</v>
      </c>
      <c r="D23" s="104">
        <f ca="1">(B23-B21)*D$10</f>
        <v>500</v>
      </c>
      <c r="E23" s="106">
        <f ca="1">(C23-C21)*D$10</f>
        <v>80.000000000381988</v>
      </c>
      <c r="F23" s="95">
        <f ca="1">ROUND(INDIRECT(ADDRESS(Данные!$A15,J$1,1,1,"Данные"),1),2)</f>
        <v>387.92000000000002</v>
      </c>
      <c r="G23" s="100">
        <f ca="1">ROUND(INDIRECT(ADDRESS(Данные!$A15,K$1,1,1,"Данные"),1),2)</f>
        <v>417.00999999999999</v>
      </c>
      <c r="H23" s="104">
        <f ca="1">(F23-F21)*H$10</f>
        <v>75.000000000017053</v>
      </c>
      <c r="I23" s="107">
        <f ca="1">(G23-G21)*H$10</f>
        <v>14.999999999986358</v>
      </c>
      <c r="J23" s="95">
        <f ca="1">ROUND(INDIRECT(ADDRESS(Данные!$A15,J$1,1,1,"Данные"),1),2)</f>
        <v>387.92000000000002</v>
      </c>
      <c r="K23" s="96">
        <f ca="1">ROUND(INDIRECT(ADDRESS(Данные!$A15,K$1,1,1,"Данные"),1),2)</f>
        <v>417.00999999999999</v>
      </c>
      <c r="L23" s="104">
        <f ca="1">(J23-J21)*L$10</f>
        <v>30.000000000006821</v>
      </c>
      <c r="M23" s="106">
        <f ca="1">(K23-K21)*L$10</f>
        <v>5.999999999994543</v>
      </c>
      <c r="N23" s="203"/>
      <c r="O23" s="101"/>
      <c r="P23" s="104">
        <f>(N23-N21)*P10</f>
        <v>0</v>
      </c>
      <c r="Q23" s="107">
        <f>(O23-O21)*Q10</f>
        <v>0</v>
      </c>
      <c r="R23" s="202"/>
      <c r="S23" s="100"/>
      <c r="T23" s="104">
        <f>(R23-R21)*T10</f>
        <v>0</v>
      </c>
      <c r="U23" s="105">
        <f>(S23-S21)*U10</f>
        <v>0</v>
      </c>
      <c r="V23" s="108">
        <f t="shared" ca="1" si="16"/>
        <v>45644.166666666664</v>
      </c>
      <c r="W23" s="113">
        <f t="shared" ca="1" si="17"/>
        <v>605.00000000002387</v>
      </c>
      <c r="X23" s="192">
        <f t="shared" ca="1" si="18"/>
        <v>101.00000000036289</v>
      </c>
    </row>
    <row r="24">
      <c r="A24" s="94">
        <f ca="1">INDIRECT(ADDRESS(Данные!$A16,4,1,1,"Данные"),1)</f>
        <v>45644.1875</v>
      </c>
      <c r="B24" s="103">
        <f ca="1">ROUND(INDIRECT(ADDRESS(Данные!$A16,B$1,1,1,"Данные"),1),2)</f>
        <v>6454.29</v>
      </c>
      <c r="C24" s="100">
        <f ca="1">ROUND(INDIRECT(ADDRESS(Данные!$A16,C$1,1,1,"Данные"),1),2)</f>
        <v>1599.8900000000001</v>
      </c>
      <c r="D24" s="104">
        <f ca="1">(B24-B23)*D$10</f>
        <v>260.00000000021828</v>
      </c>
      <c r="E24" s="106">
        <f ca="1">(C24-C23)*D$10</f>
        <v>39.99999999996362</v>
      </c>
      <c r="F24" s="95">
        <f ca="1">ROUND(INDIRECT(ADDRESS(Данные!$A16,J$1,1,1,"Данные"),1),2)</f>
        <v>387.94999999999999</v>
      </c>
      <c r="G24" s="100">
        <f ca="1">ROUND(INDIRECT(ADDRESS(Данные!$A16,K$1,1,1,"Данные"),1),2)</f>
        <v>417.01999999999998</v>
      </c>
      <c r="H24" s="104">
        <f ca="1">(F24-F23)*H$10</f>
        <v>44.999999999959073</v>
      </c>
      <c r="I24" s="107">
        <f ca="1">(G24-G23)*H$10</f>
        <v>14.999999999986358</v>
      </c>
      <c r="J24" s="95">
        <f ca="1">ROUND(INDIRECT(ADDRESS(Данные!$A16,J$1,1,1,"Данные"),1),2)</f>
        <v>387.94999999999999</v>
      </c>
      <c r="K24" s="96">
        <f ca="1">ROUND(INDIRECT(ADDRESS(Данные!$A16,K$1,1,1,"Данные"),1),2)</f>
        <v>417.01999999999998</v>
      </c>
      <c r="L24" s="104">
        <f ca="1">(J24-J23)*L$10</f>
        <v>17.999999999983629</v>
      </c>
      <c r="M24" s="106">
        <f ca="1">(K24-K23)*L$10</f>
        <v>5.999999999994543</v>
      </c>
      <c r="N24" s="203"/>
      <c r="O24" s="101"/>
      <c r="P24" s="104"/>
      <c r="Q24" s="107"/>
      <c r="R24" s="202"/>
      <c r="S24" s="100"/>
      <c r="T24" s="104"/>
      <c r="U24" s="105"/>
      <c r="V24" s="108">
        <f t="shared" ca="1" si="16"/>
        <v>45644.1875</v>
      </c>
      <c r="W24" s="113">
        <f t="shared" ca="1" si="17"/>
        <v>323.00000000016098</v>
      </c>
      <c r="X24" s="192">
        <f t="shared" ca="1" si="18"/>
        <v>60.999999999944521</v>
      </c>
    </row>
    <row r="25">
      <c r="A25" s="94">
        <f ca="1">INDIRECT(ADDRESS(Данные!$A17,4,1,1,"Данные"),1)</f>
        <v>45644.208333333336</v>
      </c>
      <c r="B25" s="103">
        <f ca="1">ROUND(INDIRECT(ADDRESS(Данные!$A17,B$1,1,1,"Данные"),1),2)</f>
        <v>6454.4200000000001</v>
      </c>
      <c r="C25" s="100">
        <f ca="1">ROUND(INDIRECT(ADDRESS(Данные!$A17,C$1,1,1,"Данные"),1),2)</f>
        <v>1599.9100000000001</v>
      </c>
      <c r="D25" s="104">
        <f ca="1">(B25-B23)*D$10</f>
        <v>520.00000000043656</v>
      </c>
      <c r="E25" s="106">
        <f ca="1">(C25-C23)*D$10</f>
        <v>79.99999999992724</v>
      </c>
      <c r="F25" s="95">
        <f ca="1">ROUND(INDIRECT(ADDRESS(Данные!$A17,J$1,1,1,"Данные"),1),2)</f>
        <v>387.97000000000003</v>
      </c>
      <c r="G25" s="100">
        <f ca="1">ROUND(INDIRECT(ADDRESS(Данные!$A17,K$1,1,1,"Данные"),1),2)</f>
        <v>417.03000000000003</v>
      </c>
      <c r="H25" s="104">
        <f ca="1">(F25-F23)*H$10</f>
        <v>75.000000000017053</v>
      </c>
      <c r="I25" s="107">
        <f ca="1">(G25-G23)*H$10</f>
        <v>30.00000000005798</v>
      </c>
      <c r="J25" s="95">
        <f ca="1">ROUND(INDIRECT(ADDRESS(Данные!$A17,J$1,1,1,"Данные"),1),2)</f>
        <v>387.97000000000003</v>
      </c>
      <c r="K25" s="96">
        <f ca="1">ROUND(INDIRECT(ADDRESS(Данные!$A17,K$1,1,1,"Данные"),1),2)</f>
        <v>417.03000000000003</v>
      </c>
      <c r="L25" s="104">
        <f ca="1">(J25-J23)*L$10</f>
        <v>30.000000000006821</v>
      </c>
      <c r="M25" s="106">
        <f ca="1">(K25-K23)*L$10</f>
        <v>12.000000000023192</v>
      </c>
      <c r="N25" s="203"/>
      <c r="O25" s="101"/>
      <c r="P25" s="104">
        <f>(N25-N23)*P10</f>
        <v>0</v>
      </c>
      <c r="Q25" s="107">
        <f>(O25-O23)*Q10</f>
        <v>0</v>
      </c>
      <c r="R25" s="202"/>
      <c r="S25" s="100"/>
      <c r="T25" s="104">
        <f>(R25-R23)*T10</f>
        <v>0</v>
      </c>
      <c r="U25" s="105">
        <f>(S25-S23)*U10</f>
        <v>0</v>
      </c>
      <c r="V25" s="108">
        <f t="shared" ca="1" si="16"/>
        <v>45644.208333333336</v>
      </c>
      <c r="W25" s="113">
        <f t="shared" ca="1" si="17"/>
        <v>625.00000000046043</v>
      </c>
      <c r="X25" s="192">
        <f t="shared" ca="1" si="18"/>
        <v>122.00000000000841</v>
      </c>
    </row>
    <row r="26">
      <c r="A26" s="94">
        <f ca="1">INDIRECT(ADDRESS(Данные!$A18,4,1,1,"Данные"),1)</f>
        <v>45644.229166666664</v>
      </c>
      <c r="B26" s="103">
        <f ca="1">ROUND(INDIRECT(ADDRESS(Данные!$A18,B$1,1,1,"Данные"),1),2)</f>
        <v>6454.5500000000002</v>
      </c>
      <c r="C26" s="100">
        <f ca="1">ROUND(INDIRECT(ADDRESS(Данные!$A18,C$1,1,1,"Данные"),1),2)</f>
        <v>1599.9300000000001</v>
      </c>
      <c r="D26" s="104">
        <f ca="1">(B26-B25)*D$10</f>
        <v>260.00000000021828</v>
      </c>
      <c r="E26" s="106">
        <f ca="1">(C26-C25)*D$10</f>
        <v>39.99999999996362</v>
      </c>
      <c r="F26" s="95">
        <f ca="1">ROUND(INDIRECT(ADDRESS(Данные!$A18,J$1,1,1,"Данные"),1),2)</f>
        <v>388</v>
      </c>
      <c r="G26" s="100">
        <f ca="1">ROUND(INDIRECT(ADDRESS(Данные!$A18,K$1,1,1,"Данные"),1),2)</f>
        <v>417.03000000000003</v>
      </c>
      <c r="H26" s="104">
        <f ca="1">(F26-F25)*H$10</f>
        <v>44.999999999959073</v>
      </c>
      <c r="I26" s="107">
        <f ca="1">(G26-G25)*H$10</f>
        <v>0</v>
      </c>
      <c r="J26" s="95">
        <f ca="1">ROUND(INDIRECT(ADDRESS(Данные!$A18,J$1,1,1,"Данные"),1),2)</f>
        <v>388</v>
      </c>
      <c r="K26" s="96">
        <f ca="1">ROUND(INDIRECT(ADDRESS(Данные!$A18,K$1,1,1,"Данные"),1),2)</f>
        <v>417.03000000000003</v>
      </c>
      <c r="L26" s="104">
        <f ca="1">(J26-J25)*L$10</f>
        <v>17.999999999983629</v>
      </c>
      <c r="M26" s="106">
        <f ca="1">(K26-K25)*L$10</f>
        <v>0</v>
      </c>
      <c r="N26" s="203"/>
      <c r="O26" s="101" t="s">
        <v>15</v>
      </c>
      <c r="P26" s="104"/>
      <c r="Q26" s="107"/>
      <c r="R26" s="202"/>
      <c r="S26" s="100"/>
      <c r="T26" s="104"/>
      <c r="U26" s="105"/>
      <c r="V26" s="108">
        <f t="shared" ca="1" si="16"/>
        <v>45644.229166666664</v>
      </c>
      <c r="W26" s="113">
        <f t="shared" ca="1" si="17"/>
        <v>323.00000000016098</v>
      </c>
      <c r="X26" s="192">
        <f t="shared" ca="1" si="18"/>
        <v>39.99999999996362</v>
      </c>
    </row>
    <row r="27">
      <c r="A27" s="94">
        <f ca="1">INDIRECT(ADDRESS(Данные!$A19,4,1,1,"Данные"),1)</f>
        <v>45644.25</v>
      </c>
      <c r="B27" s="103">
        <f ca="1">ROUND(INDIRECT(ADDRESS(Данные!$A19,B$1,1,1,"Данные"),1),2)</f>
        <v>6454.6900000000005</v>
      </c>
      <c r="C27" s="100">
        <f ca="1">ROUND(INDIRECT(ADDRESS(Данные!$A19,C$1,1,1,"Данные"),1),2)</f>
        <v>1599.95</v>
      </c>
      <c r="D27" s="104">
        <f ca="1">(B27-B25)*D$10</f>
        <v>540.00000000087311</v>
      </c>
      <c r="E27" s="106">
        <f ca="1">(C27-C25)*D$10</f>
        <v>79.99999999992724</v>
      </c>
      <c r="F27" s="95">
        <f ca="1">ROUND(INDIRECT(ADDRESS(Данные!$A19,J$1,1,1,"Данные"),1),2)</f>
        <v>388.01999999999998</v>
      </c>
      <c r="G27" s="100">
        <f ca="1">ROUND(INDIRECT(ADDRESS(Данные!$A19,K$1,1,1,"Данные"),1),2)</f>
        <v>417.04000000000002</v>
      </c>
      <c r="H27" s="104">
        <f ca="1">(F27-F25)*H$10</f>
        <v>74.999999999931788</v>
      </c>
      <c r="I27" s="107">
        <f ca="1">(G27-G25)*H$10</f>
        <v>14.999999999986358</v>
      </c>
      <c r="J27" s="95">
        <f ca="1">ROUND(INDIRECT(ADDRESS(Данные!$A19,J$1,1,1,"Данные"),1),2)</f>
        <v>388.01999999999998</v>
      </c>
      <c r="K27" s="96">
        <f ca="1">ROUND(INDIRECT(ADDRESS(Данные!$A19,K$1,1,1,"Данные"),1),2)</f>
        <v>417.04000000000002</v>
      </c>
      <c r="L27" s="104">
        <f ca="1">(J27-J25)*L$10</f>
        <v>29.999999999972715</v>
      </c>
      <c r="M27" s="106">
        <f ca="1">(K27-K25)*L$10</f>
        <v>5.999999999994543</v>
      </c>
      <c r="N27" s="203"/>
      <c r="O27" s="101"/>
      <c r="P27" s="104">
        <f>(N27-N25)*P10</f>
        <v>0</v>
      </c>
      <c r="Q27" s="107">
        <f>(O27-O25)*Q10</f>
        <v>0</v>
      </c>
      <c r="R27" s="202"/>
      <c r="S27" s="100"/>
      <c r="T27" s="104">
        <f>(R27-R25)*T10</f>
        <v>0</v>
      </c>
      <c r="U27" s="105">
        <f>(S27-S25)*U10</f>
        <v>0</v>
      </c>
      <c r="V27" s="108">
        <f t="shared" ca="1" si="16"/>
        <v>45644.25</v>
      </c>
      <c r="W27" s="113">
        <f t="shared" ca="1" si="17"/>
        <v>645.00000000077762</v>
      </c>
      <c r="X27" s="192">
        <f t="shared" ca="1" si="18"/>
        <v>100.99999999990814</v>
      </c>
    </row>
    <row r="28">
      <c r="A28" s="94">
        <f ca="1">INDIRECT(ADDRESS(Данные!$A20,4,1,1,"Данные"),1)</f>
        <v>45644.270833333336</v>
      </c>
      <c r="B28" s="103">
        <f ca="1">ROUND(INDIRECT(ADDRESS(Данные!$A20,B$1,1,1,"Данные"),1),2)</f>
        <v>6454.8199999999997</v>
      </c>
      <c r="C28" s="100">
        <f ca="1">ROUND(INDIRECT(ADDRESS(Данные!$A20,C$1,1,1,"Данные"),1),2)</f>
        <v>1599.97</v>
      </c>
      <c r="D28" s="104">
        <f ca="1">(B28-B27)*D$10</f>
        <v>259.99999999839929</v>
      </c>
      <c r="E28" s="106">
        <f ca="1">(C28-C27)*D$10</f>
        <v>39.99999999996362</v>
      </c>
      <c r="F28" s="95">
        <f ca="1">ROUND(INDIRECT(ADDRESS(Данные!$A20,J$1,1,1,"Данные"),1),2)</f>
        <v>388.05000000000001</v>
      </c>
      <c r="G28" s="100">
        <f ca="1">ROUND(INDIRECT(ADDRESS(Данные!$A20,K$1,1,1,"Данные"),1),2)</f>
        <v>417.04000000000002</v>
      </c>
      <c r="H28" s="104">
        <f ca="1">(F28-F27)*H$10</f>
        <v>45.000000000044338</v>
      </c>
      <c r="I28" s="107">
        <f ca="1">(G28-G27)*H$10</f>
        <v>0</v>
      </c>
      <c r="J28" s="95">
        <f ca="1">ROUND(INDIRECT(ADDRESS(Данные!$A20,J$1,1,1,"Данные"),1),2)</f>
        <v>388.05000000000001</v>
      </c>
      <c r="K28" s="96">
        <f ca="1">ROUND(INDIRECT(ADDRESS(Данные!$A20,K$1,1,1,"Данные"),1),2)</f>
        <v>417.04000000000002</v>
      </c>
      <c r="L28" s="104">
        <f ca="1">(J28-J27)*L$10</f>
        <v>18.000000000017735</v>
      </c>
      <c r="M28" s="106">
        <f ca="1">(K28-K27)*L$10</f>
        <v>0</v>
      </c>
      <c r="N28" s="203"/>
      <c r="O28" s="101"/>
      <c r="P28" s="104"/>
      <c r="Q28" s="107"/>
      <c r="R28" s="202"/>
      <c r="S28" s="100"/>
      <c r="T28" s="104"/>
      <c r="U28" s="105"/>
      <c r="V28" s="108">
        <f t="shared" ca="1" si="16"/>
        <v>45644.270833333336</v>
      </c>
      <c r="W28" s="113">
        <f t="shared" ca="1" si="17"/>
        <v>322.99999999846136</v>
      </c>
      <c r="X28" s="192">
        <f t="shared" ca="1" si="18"/>
        <v>39.99999999996362</v>
      </c>
    </row>
    <row r="29">
      <c r="A29" s="94">
        <f ca="1">INDIRECT(ADDRESS(Данные!$A21,4,1,1,"Данные"),1)</f>
        <v>45644.291666666664</v>
      </c>
      <c r="B29" s="103">
        <f ca="1">ROUND(INDIRECT(ADDRESS(Данные!$A21,B$1,1,1,"Данные"),1),2)</f>
        <v>6454.9499999999998</v>
      </c>
      <c r="C29" s="100">
        <f ca="1">ROUND(INDIRECT(ADDRESS(Данные!$A21,C$1,1,1,"Данные"),1),2)</f>
        <v>1599.98</v>
      </c>
      <c r="D29" s="104">
        <f ca="1">(B29-B27)*D$10</f>
        <v>519.99999999861757</v>
      </c>
      <c r="E29" s="106">
        <f ca="1">(C29-C27)*D$10</f>
        <v>59.99999999994543</v>
      </c>
      <c r="F29" s="95">
        <f ca="1">ROUND(INDIRECT(ADDRESS(Данные!$A21,J$1,1,1,"Данные"),1),2)</f>
        <v>388.06999999999999</v>
      </c>
      <c r="G29" s="100">
        <f ca="1">ROUND(INDIRECT(ADDRESS(Данные!$A21,K$1,1,1,"Данные"),1),2)</f>
        <v>417.05000000000001</v>
      </c>
      <c r="H29" s="104">
        <f ca="1">(F29-F27)*H$10</f>
        <v>75.000000000017053</v>
      </c>
      <c r="I29" s="107">
        <f ca="1">(G29-G27)*H$10</f>
        <v>14.999999999986358</v>
      </c>
      <c r="J29" s="95">
        <f ca="1">ROUND(INDIRECT(ADDRESS(Данные!$A21,J$1,1,1,"Данные"),1),2)</f>
        <v>388.06999999999999</v>
      </c>
      <c r="K29" s="96">
        <f ca="1">ROUND(INDIRECT(ADDRESS(Данные!$A21,K$1,1,1,"Данные"),1),2)</f>
        <v>417.05000000000001</v>
      </c>
      <c r="L29" s="104">
        <f ca="1">(J29-J27)*L$10</f>
        <v>30.000000000006821</v>
      </c>
      <c r="M29" s="106">
        <f ca="1">(K29-K27)*L$10</f>
        <v>5.999999999994543</v>
      </c>
      <c r="N29" s="203"/>
      <c r="O29" s="101"/>
      <c r="P29" s="104">
        <f>(N29-N27)*P10</f>
        <v>0</v>
      </c>
      <c r="Q29" s="107">
        <f>(O29-O27)*Q10</f>
        <v>0</v>
      </c>
      <c r="R29" s="202"/>
      <c r="S29" s="100"/>
      <c r="T29" s="104">
        <f>(R29-R27)*T10</f>
        <v>0</v>
      </c>
      <c r="U29" s="105">
        <f>(S29-S27)*U10</f>
        <v>0</v>
      </c>
      <c r="V29" s="108">
        <f t="shared" ca="1" si="16"/>
        <v>45644.291666666664</v>
      </c>
      <c r="W29" s="113">
        <f t="shared" ca="1" si="17"/>
        <v>624.99999999864144</v>
      </c>
      <c r="X29" s="192">
        <f t="shared" ca="1" si="18"/>
        <v>80.999999999926331</v>
      </c>
    </row>
    <row r="30">
      <c r="A30" s="94">
        <f ca="1">INDIRECT(ADDRESS(Данные!$A22,4,1,1,"Данные"),1)</f>
        <v>45644.3125</v>
      </c>
      <c r="B30" s="103">
        <f ca="1">ROUND(INDIRECT(ADDRESS(Данные!$A22,B$1,1,1,"Данные"),1),2)</f>
        <v>6455.0900000000001</v>
      </c>
      <c r="C30" s="100">
        <f ca="1">ROUND(INDIRECT(ADDRESS(Данные!$A22,C$1,1,1,"Данные"),1),2)</f>
        <v>1600</v>
      </c>
      <c r="D30" s="104">
        <f ca="1">(B30-B29)*D$10</f>
        <v>280.00000000065484</v>
      </c>
      <c r="E30" s="106">
        <f ca="1">(C30-C29)*D$10</f>
        <v>39.99999999996362</v>
      </c>
      <c r="F30" s="95">
        <f ca="1">ROUND(INDIRECT(ADDRESS(Данные!$A22,J$1,1,1,"Данные"),1),2)</f>
        <v>388.10000000000002</v>
      </c>
      <c r="G30" s="100">
        <f ca="1">ROUND(INDIRECT(ADDRESS(Данные!$A22,K$1,1,1,"Данные"),1),2)</f>
        <v>417.05000000000001</v>
      </c>
      <c r="H30" s="104">
        <f ca="1">(F30-F29)*H$10</f>
        <v>45.000000000044338</v>
      </c>
      <c r="I30" s="107">
        <f ca="1">(G30-G29)*H$10</f>
        <v>0</v>
      </c>
      <c r="J30" s="95">
        <f ca="1">ROUND(INDIRECT(ADDRESS(Данные!$A22,J$1,1,1,"Данные"),1),2)</f>
        <v>388.10000000000002</v>
      </c>
      <c r="K30" s="96">
        <f ca="1">ROUND(INDIRECT(ADDRESS(Данные!$A22,K$1,1,1,"Данные"),1),2)</f>
        <v>417.05000000000001</v>
      </c>
      <c r="L30" s="104">
        <f ca="1">(J30-J29)*L$10</f>
        <v>18.000000000017735</v>
      </c>
      <c r="M30" s="106">
        <f ca="1">(K30-K29)*L$10</f>
        <v>0</v>
      </c>
      <c r="N30" s="203"/>
      <c r="O30" s="101"/>
      <c r="P30" s="104"/>
      <c r="Q30" s="107"/>
      <c r="R30" s="202"/>
      <c r="S30" s="100"/>
      <c r="T30" s="104"/>
      <c r="U30" s="105"/>
      <c r="V30" s="108">
        <f t="shared" ca="1" si="16"/>
        <v>45644.3125</v>
      </c>
      <c r="W30" s="113">
        <f t="shared" ca="1" si="17"/>
        <v>343.00000000071691</v>
      </c>
      <c r="X30" s="192">
        <f t="shared" ca="1" si="18"/>
        <v>39.99999999996362</v>
      </c>
    </row>
    <row r="31">
      <c r="A31" s="94">
        <f ca="1">INDIRECT(ADDRESS(Данные!$A23,4,1,1,"Данные"),1)</f>
        <v>45644.333333333336</v>
      </c>
      <c r="B31" s="103">
        <f ca="1">ROUND(INDIRECT(ADDRESS(Данные!$A23,B$1,1,1,"Данные"),1),2)</f>
        <v>6455.2200000000003</v>
      </c>
      <c r="C31" s="100">
        <f ca="1">ROUND(INDIRECT(ADDRESS(Данные!$A23,C$1,1,1,"Данные"),1),2)</f>
        <v>1600.02</v>
      </c>
      <c r="D31" s="104">
        <f ca="1">(B31-B29)*D$10</f>
        <v>540.00000000087311</v>
      </c>
      <c r="E31" s="106">
        <f ca="1">(C31-C29)*D$10</f>
        <v>79.99999999992724</v>
      </c>
      <c r="F31" s="95">
        <f ca="1">ROUND(INDIRECT(ADDRESS(Данные!$A23,J$1,1,1,"Данные"),1),2)</f>
        <v>388.12</v>
      </c>
      <c r="G31" s="100">
        <f ca="1">ROUND(INDIRECT(ADDRESS(Данные!$A23,K$1,1,1,"Данные"),1),2)</f>
        <v>417.05000000000001</v>
      </c>
      <c r="H31" s="104">
        <f ca="1">(F31-F29)*H$10</f>
        <v>75.000000000017053</v>
      </c>
      <c r="I31" s="107">
        <f ca="1">(G31-G29)*H$10</f>
        <v>0</v>
      </c>
      <c r="J31" s="95">
        <f ca="1">ROUND(INDIRECT(ADDRESS(Данные!$A23,J$1,1,1,"Данные"),1),2)</f>
        <v>388.12</v>
      </c>
      <c r="K31" s="96">
        <f ca="1">ROUND(INDIRECT(ADDRESS(Данные!$A23,K$1,1,1,"Данные"),1),2)</f>
        <v>417.05000000000001</v>
      </c>
      <c r="L31" s="104">
        <f ca="1">(J31-J29)*L$10</f>
        <v>30.000000000006821</v>
      </c>
      <c r="M31" s="106">
        <f ca="1">(K31-K29)*L$10</f>
        <v>0</v>
      </c>
      <c r="N31" s="203"/>
      <c r="O31" s="101"/>
      <c r="P31" s="104">
        <f>(N31-N29)*P10</f>
        <v>0</v>
      </c>
      <c r="Q31" s="107">
        <f>(O31-O29)*Q10</f>
        <v>0</v>
      </c>
      <c r="R31" s="202"/>
      <c r="S31" s="100"/>
      <c r="T31" s="104">
        <f>(R31-R29)*T10</f>
        <v>0</v>
      </c>
      <c r="U31" s="105">
        <f>(S31-S29)*U10</f>
        <v>0</v>
      </c>
      <c r="V31" s="108">
        <f t="shared" ca="1" si="16"/>
        <v>45644.333333333336</v>
      </c>
      <c r="W31" s="113">
        <f t="shared" ca="1" si="17"/>
        <v>645.00000000089699</v>
      </c>
      <c r="X31" s="192">
        <f t="shared" ca="1" si="18"/>
        <v>79.99999999992724</v>
      </c>
    </row>
    <row r="32">
      <c r="A32" s="94">
        <f ca="1">INDIRECT(ADDRESS(Данные!$A24,4,1,1,"Данные"),1)</f>
        <v>45644.354166666664</v>
      </c>
      <c r="B32" s="103">
        <f ca="1">ROUND(INDIRECT(ADDRESS(Данные!$A24,B$1,1,1,"Данные"),1),2)</f>
        <v>6455.3600000000006</v>
      </c>
      <c r="C32" s="100">
        <f ca="1">ROUND(INDIRECT(ADDRESS(Данные!$A24,C$1,1,1,"Данные"),1),2)</f>
        <v>1600.04</v>
      </c>
      <c r="D32" s="104">
        <f ca="1">(B32-B31)*D$10</f>
        <v>280.00000000065484</v>
      </c>
      <c r="E32" s="106">
        <f ca="1">(C32-C31)*D$10</f>
        <v>39.99999999996362</v>
      </c>
      <c r="F32" s="95">
        <f ca="1">ROUND(INDIRECT(ADDRESS(Данные!$A24,J$1,1,1,"Данные"),1),2)</f>
        <v>388.15000000000003</v>
      </c>
      <c r="G32" s="100">
        <f ca="1">ROUND(INDIRECT(ADDRESS(Данные!$A24,K$1,1,1,"Данные"),1),2)</f>
        <v>417.06</v>
      </c>
      <c r="H32" s="104">
        <f ca="1">(F32-F31)*H$10</f>
        <v>45.000000000044338</v>
      </c>
      <c r="I32" s="107">
        <f ca="1">(G32-G31)*H$10</f>
        <v>14.999999999986358</v>
      </c>
      <c r="J32" s="95">
        <f ca="1">ROUND(INDIRECT(ADDRESS(Данные!$A24,J$1,1,1,"Данные"),1),2)</f>
        <v>388.15000000000003</v>
      </c>
      <c r="K32" s="96">
        <f ca="1">ROUND(INDIRECT(ADDRESS(Данные!$A24,K$1,1,1,"Данные"),1),2)</f>
        <v>417.06</v>
      </c>
      <c r="L32" s="104">
        <f ca="1">(J32-J31)*L$10</f>
        <v>18.000000000017735</v>
      </c>
      <c r="M32" s="106">
        <f ca="1">(K32-K31)*L$10</f>
        <v>5.999999999994543</v>
      </c>
      <c r="N32" s="203"/>
      <c r="O32" s="101"/>
      <c r="P32" s="104"/>
      <c r="Q32" s="107"/>
      <c r="R32" s="202"/>
      <c r="S32" s="100"/>
      <c r="T32" s="104"/>
      <c r="U32" s="105"/>
      <c r="V32" s="108">
        <f t="shared" ca="1" si="16"/>
        <v>45644.354166666664</v>
      </c>
      <c r="W32" s="113">
        <f t="shared" ca="1" si="17"/>
        <v>343.00000000071691</v>
      </c>
      <c r="X32" s="192">
        <f t="shared" ca="1" si="18"/>
        <v>60.999999999944521</v>
      </c>
    </row>
    <row r="33">
      <c r="A33" s="94">
        <f ca="1">INDIRECT(ADDRESS(Данные!$A25,4,1,1,"Данные"),1)</f>
        <v>45644.375</v>
      </c>
      <c r="B33" s="103">
        <f ca="1">ROUND(INDIRECT(ADDRESS(Данные!$A25,B$1,1,1,"Данные"),1),2)</f>
        <v>6455.4899999999998</v>
      </c>
      <c r="C33" s="100">
        <f ca="1">ROUND(INDIRECT(ADDRESS(Данные!$A25,C$1,1,1,"Данные"),1),2)</f>
        <v>1600.05</v>
      </c>
      <c r="D33" s="104">
        <f ca="1">(B33-B31)*D$10</f>
        <v>539.99999999905413</v>
      </c>
      <c r="E33" s="106">
        <f ca="1">(C33-C31)*D$10</f>
        <v>59.99999999994543</v>
      </c>
      <c r="F33" s="95">
        <f ca="1">ROUND(INDIRECT(ADDRESS(Данные!$A25,J$1,1,1,"Данные"),1),2)</f>
        <v>388.18000000000001</v>
      </c>
      <c r="G33" s="100">
        <f ca="1">ROUND(INDIRECT(ADDRESS(Данные!$A25,K$1,1,1,"Данные"),1),2)</f>
        <v>417.06</v>
      </c>
      <c r="H33" s="104">
        <f ca="1">(F33-F31)*H$10</f>
        <v>90.000000000003411</v>
      </c>
      <c r="I33" s="107">
        <f ca="1">(G33-G31)*H$10</f>
        <v>14.999999999986358</v>
      </c>
      <c r="J33" s="95">
        <f ca="1">ROUND(INDIRECT(ADDRESS(Данные!$A25,J$1,1,1,"Данные"),1),2)</f>
        <v>388.18000000000001</v>
      </c>
      <c r="K33" s="96">
        <f ca="1">ROUND(INDIRECT(ADDRESS(Данные!$A25,K$1,1,1,"Данные"),1),2)</f>
        <v>417.06</v>
      </c>
      <c r="L33" s="104">
        <f ca="1">(J33-J31)*L$10</f>
        <v>36.000000000001364</v>
      </c>
      <c r="M33" s="106">
        <f ca="1">(K33-K31)*L$10</f>
        <v>5.999999999994543</v>
      </c>
      <c r="N33" s="203"/>
      <c r="O33" s="101"/>
      <c r="P33" s="104">
        <f>(N33-N31)*P10</f>
        <v>0</v>
      </c>
      <c r="Q33" s="107">
        <f>(O33-O31)*Q10</f>
        <v>0</v>
      </c>
      <c r="R33" s="202"/>
      <c r="S33" s="100"/>
      <c r="T33" s="104">
        <f>(R33-R31)*T10</f>
        <v>0</v>
      </c>
      <c r="U33" s="105">
        <f>(S33-S31)*U10</f>
        <v>0</v>
      </c>
      <c r="V33" s="108">
        <f t="shared" ca="1" si="16"/>
        <v>45644.375</v>
      </c>
      <c r="W33" s="113">
        <f t="shared" ca="1" si="17"/>
        <v>665.9999999990589</v>
      </c>
      <c r="X33" s="192">
        <f t="shared" ca="1" si="18"/>
        <v>80.999999999926331</v>
      </c>
    </row>
    <row r="34">
      <c r="A34" s="94">
        <f ca="1">INDIRECT(ADDRESS(Данные!$A26,4,1,1,"Данные"),1)</f>
        <v>45644.395833333336</v>
      </c>
      <c r="B34" s="103">
        <f ca="1">ROUND(INDIRECT(ADDRESS(Данные!$A26,B$1,1,1,"Данные"),1),2)</f>
        <v>6455.6199999999999</v>
      </c>
      <c r="C34" s="100">
        <f ca="1">ROUND(INDIRECT(ADDRESS(Данные!$A26,C$1,1,1,"Данные"),1),2)</f>
        <v>1600.0699999999999</v>
      </c>
      <c r="D34" s="104">
        <f ca="1">(B34-B33)*D$10</f>
        <v>260.00000000021828</v>
      </c>
      <c r="E34" s="106">
        <f ca="1">(C34-C33)*D$10</f>
        <v>39.99999999996362</v>
      </c>
      <c r="F34" s="95">
        <f ca="1">ROUND(INDIRECT(ADDRESS(Данные!$A26,J$1,1,1,"Данные"),1),2)</f>
        <v>388.19999999999999</v>
      </c>
      <c r="G34" s="100">
        <f ca="1">ROUND(INDIRECT(ADDRESS(Данные!$A26,K$1,1,1,"Данные"),1),2)</f>
        <v>417.06</v>
      </c>
      <c r="H34" s="104">
        <f ca="1">(F34-F33)*H$10</f>
        <v>29.999999999972715</v>
      </c>
      <c r="I34" s="107">
        <f ca="1">(G34-G33)*H$10</f>
        <v>0</v>
      </c>
      <c r="J34" s="95">
        <f ca="1">ROUND(INDIRECT(ADDRESS(Данные!$A26,J$1,1,1,"Данные"),1),2)</f>
        <v>388.19999999999999</v>
      </c>
      <c r="K34" s="96">
        <f ca="1">ROUND(INDIRECT(ADDRESS(Данные!$A26,K$1,1,1,"Данные"),1),2)</f>
        <v>417.06</v>
      </c>
      <c r="L34" s="104">
        <f ca="1">(J34-J33)*L$10</f>
        <v>11.999999999989086</v>
      </c>
      <c r="M34" s="106">
        <f ca="1">(K34-K33)*L$10</f>
        <v>0</v>
      </c>
      <c r="N34" s="203"/>
      <c r="O34" s="101"/>
      <c r="P34" s="104">
        <f>(N34-N33)*P10/0.5</f>
        <v>0</v>
      </c>
      <c r="Q34" s="107">
        <f>(O34-O33)*Q10/0.5</f>
        <v>0</v>
      </c>
      <c r="R34" s="202"/>
      <c r="S34" s="100"/>
      <c r="T34" s="104">
        <f>(R34-R33)*T10/0.5</f>
        <v>0</v>
      </c>
      <c r="U34" s="105">
        <f>(S34-S33)*U10/0.5</f>
        <v>0</v>
      </c>
      <c r="V34" s="108">
        <f t="shared" ca="1" si="16"/>
        <v>45644.395833333336</v>
      </c>
      <c r="W34" s="113">
        <f t="shared" ca="1" si="17"/>
        <v>302.00000000018008</v>
      </c>
      <c r="X34" s="192">
        <f t="shared" ca="1" si="18"/>
        <v>39.99999999996362</v>
      </c>
    </row>
    <row r="35">
      <c r="A35" s="94">
        <f ca="1">INDIRECT(ADDRESS(Данные!$A27,4,1,1,"Данные"),1)</f>
        <v>45644.416666666664</v>
      </c>
      <c r="B35" s="103">
        <f ca="1">ROUND(INDIRECT(ADDRESS(Данные!$A27,B$1,1,1,"Данные"),1),2)</f>
        <v>6455.75</v>
      </c>
      <c r="C35" s="100">
        <f ca="1">ROUND(INDIRECT(ADDRESS(Данные!$A27,C$1,1,1,"Данные"),1),2)</f>
        <v>1600.0799999999999</v>
      </c>
      <c r="D35" s="104">
        <f ca="1">(B35-B33)*D$10</f>
        <v>520.00000000043656</v>
      </c>
      <c r="E35" s="106">
        <f ca="1">(C35-C33)*D$10</f>
        <v>59.99999999994543</v>
      </c>
      <c r="F35" s="95">
        <f ca="1">ROUND(INDIRECT(ADDRESS(Данные!$A27,J$1,1,1,"Данные"),1),2)</f>
        <v>388.23000000000002</v>
      </c>
      <c r="G35" s="100">
        <f ca="1">ROUND(INDIRECT(ADDRESS(Данные!$A27,K$1,1,1,"Данные"),1),2)</f>
        <v>417.06999999999999</v>
      </c>
      <c r="H35" s="104">
        <f ca="1">(F35-F33)*H$10</f>
        <v>75.000000000017053</v>
      </c>
      <c r="I35" s="107">
        <f ca="1">(G35-G33)*H$10</f>
        <v>14.999999999986358</v>
      </c>
      <c r="J35" s="95">
        <f ca="1">ROUND(INDIRECT(ADDRESS(Данные!$A27,J$1,1,1,"Данные"),1),2)</f>
        <v>388.23000000000002</v>
      </c>
      <c r="K35" s="96">
        <f ca="1">ROUND(INDIRECT(ADDRESS(Данные!$A27,K$1,1,1,"Данные"),1),2)</f>
        <v>417.06999999999999</v>
      </c>
      <c r="L35" s="104">
        <f ca="1">(J35-J33)*L$10</f>
        <v>30.000000000006821</v>
      </c>
      <c r="M35" s="106">
        <f ca="1">(K35-K33)*L$10</f>
        <v>5.999999999994543</v>
      </c>
      <c r="N35" s="203"/>
      <c r="O35" s="101"/>
      <c r="P35" s="104">
        <f>(N35-N34)*P10/0.5</f>
        <v>0</v>
      </c>
      <c r="Q35" s="107">
        <f>(O35-O34)*Q10/0.5</f>
        <v>0</v>
      </c>
      <c r="R35" s="202"/>
      <c r="S35" s="100"/>
      <c r="T35" s="104">
        <f>(R35-R34)*T10/0.5</f>
        <v>0</v>
      </c>
      <c r="U35" s="105">
        <f>(S35-S34)*U10/0.5</f>
        <v>0</v>
      </c>
      <c r="V35" s="108">
        <f t="shared" ca="1" si="16"/>
        <v>45644.416666666664</v>
      </c>
      <c r="W35" s="113">
        <f t="shared" ca="1" si="17"/>
        <v>625.00000000046043</v>
      </c>
      <c r="X35" s="192">
        <f t="shared" ca="1" si="18"/>
        <v>80.999999999926331</v>
      </c>
    </row>
    <row r="36">
      <c r="A36" s="94">
        <f ca="1">INDIRECT(ADDRESS(Данные!$A28,4,1,1,"Данные"),1)</f>
        <v>45644.4375</v>
      </c>
      <c r="B36" s="103">
        <f ca="1">ROUND(INDIRECT(ADDRESS(Данные!$A28,B$1,1,1,"Данные"),1),2)</f>
        <v>6455.8699999999999</v>
      </c>
      <c r="C36" s="100">
        <f ca="1">ROUND(INDIRECT(ADDRESS(Данные!$A28,C$1,1,1,"Данные"),1),2)</f>
        <v>1600.1000000000001</v>
      </c>
      <c r="D36" s="104">
        <f ca="1">(B36-B35)*D$10</f>
        <v>239.99999999978172</v>
      </c>
      <c r="E36" s="106">
        <f ca="1">(C36-C35)*D$10</f>
        <v>40.000000000418368</v>
      </c>
      <c r="F36" s="95">
        <f ca="1">ROUND(INDIRECT(ADDRESS(Данные!$A28,J$1,1,1,"Данные"),1),2)</f>
        <v>388.25</v>
      </c>
      <c r="G36" s="100">
        <f ca="1">ROUND(INDIRECT(ADDRESS(Данные!$A28,K$1,1,1,"Данные"),1),2)</f>
        <v>417.06999999999999</v>
      </c>
      <c r="H36" s="104">
        <f ca="1">(F36-F35)*H$10</f>
        <v>29.999999999972715</v>
      </c>
      <c r="I36" s="107">
        <f ca="1">(G36-G35)*H$10</f>
        <v>0</v>
      </c>
      <c r="J36" s="95">
        <f ca="1">ROUND(INDIRECT(ADDRESS(Данные!$A28,J$1,1,1,"Данные"),1),2)</f>
        <v>388.25</v>
      </c>
      <c r="K36" s="96">
        <f ca="1">ROUND(INDIRECT(ADDRESS(Данные!$A28,K$1,1,1,"Данные"),1),2)</f>
        <v>417.06999999999999</v>
      </c>
      <c r="L36" s="104">
        <f ca="1">(J36-J35)*L$10</f>
        <v>11.999999999989086</v>
      </c>
      <c r="M36" s="106">
        <f ca="1">(K36-K35)*L$10</f>
        <v>0</v>
      </c>
      <c r="N36" s="203"/>
      <c r="O36" s="101"/>
      <c r="P36" s="104">
        <f>(N36-N35)*P10/0.5</f>
        <v>0</v>
      </c>
      <c r="Q36" s="107">
        <f>(O36-O35)*Q10/0.5</f>
        <v>0</v>
      </c>
      <c r="R36" s="202"/>
      <c r="S36" s="100"/>
      <c r="T36" s="104">
        <f>(R36-R35)*T10/0.5</f>
        <v>0</v>
      </c>
      <c r="U36" s="105">
        <f>(S36-S35)*U10/0.5</f>
        <v>0</v>
      </c>
      <c r="V36" s="108">
        <f t="shared" ca="1" si="16"/>
        <v>45644.4375</v>
      </c>
      <c r="W36" s="113">
        <f t="shared" ca="1" si="17"/>
        <v>281.99999999974352</v>
      </c>
      <c r="X36" s="192">
        <f t="shared" ca="1" si="18"/>
        <v>40.000000000418368</v>
      </c>
    </row>
    <row r="37">
      <c r="A37" s="94">
        <f ca="1">INDIRECT(ADDRESS(Данные!$A29,4,1,1,"Данные"),1)</f>
        <v>45644.458333333336</v>
      </c>
      <c r="B37" s="103">
        <f ca="1">ROUND(INDIRECT(ADDRESS(Данные!$A29,B$1,1,1,"Данные"),1),2)</f>
        <v>6455.9899999999998</v>
      </c>
      <c r="C37" s="100">
        <f ca="1">ROUND(INDIRECT(ADDRESS(Данные!$A29,C$1,1,1,"Данные"),1),2)</f>
        <v>1600.1100000000001</v>
      </c>
      <c r="D37" s="104">
        <f ca="1">(B37-B35)*D$10</f>
        <v>479.99999999956344</v>
      </c>
      <c r="E37" s="106">
        <f ca="1">(C37-C35)*D$10</f>
        <v>60.000000000400178</v>
      </c>
      <c r="F37" s="95">
        <f ca="1">ROUND(INDIRECT(ADDRESS(Данные!$A29,J$1,1,1,"Данные"),1),2)</f>
        <v>388.28000000000003</v>
      </c>
      <c r="G37" s="100">
        <f ca="1">ROUND(INDIRECT(ADDRESS(Данные!$A29,K$1,1,1,"Данные"),1),2)</f>
        <v>417.06999999999999</v>
      </c>
      <c r="H37" s="104">
        <f ca="1">(F37-F35)*H$10</f>
        <v>75.000000000017053</v>
      </c>
      <c r="I37" s="107">
        <f ca="1">(G37-G35)*H$10</f>
        <v>0</v>
      </c>
      <c r="J37" s="95">
        <f ca="1">ROUND(INDIRECT(ADDRESS(Данные!$A29,J$1,1,1,"Данные"),1),2)</f>
        <v>388.28000000000003</v>
      </c>
      <c r="K37" s="96">
        <f ca="1">ROUND(INDIRECT(ADDRESS(Данные!$A29,K$1,1,1,"Данные"),1),2)</f>
        <v>417.06999999999999</v>
      </c>
      <c r="L37" s="104">
        <f ca="1">(J37-J35)*L$10</f>
        <v>30.000000000006821</v>
      </c>
      <c r="M37" s="106">
        <f ca="1">(K37-K35)*L$10</f>
        <v>0</v>
      </c>
      <c r="N37" s="203"/>
      <c r="O37" s="101"/>
      <c r="P37" s="104">
        <f>(N37-N36)*P10/0.5</f>
        <v>0</v>
      </c>
      <c r="Q37" s="107">
        <f>(O37-O36)*Q10/0.5</f>
        <v>0</v>
      </c>
      <c r="R37" s="202"/>
      <c r="S37" s="100"/>
      <c r="T37" s="104">
        <f>(R37-R36)*T10/0.5</f>
        <v>0</v>
      </c>
      <c r="U37" s="105">
        <f>(S37-S36)*U10/0.5</f>
        <v>0</v>
      </c>
      <c r="V37" s="108">
        <f t="shared" ca="1" si="16"/>
        <v>45644.458333333336</v>
      </c>
      <c r="W37" s="113">
        <f t="shared" ca="1" si="17"/>
        <v>584.99999999958732</v>
      </c>
      <c r="X37" s="192">
        <f t="shared" ca="1" si="18"/>
        <v>60.000000000400178</v>
      </c>
    </row>
    <row r="38">
      <c r="A38" s="94">
        <f ca="1">INDIRECT(ADDRESS(Данные!$A30,4,1,1,"Данные"),1)</f>
        <v>45644.479166666664</v>
      </c>
      <c r="B38" s="103">
        <f ca="1">ROUND(INDIRECT(ADDRESS(Данные!$A30,B$1,1,1,"Данные"),1),2)</f>
        <v>6456.1199999999999</v>
      </c>
      <c r="C38" s="100">
        <f ca="1">ROUND(INDIRECT(ADDRESS(Данные!$A30,C$1,1,1,"Данные"),1),2)</f>
        <v>1600.1300000000001</v>
      </c>
      <c r="D38" s="104">
        <f ca="1">(B38-B37)*D$10</f>
        <v>260.00000000021828</v>
      </c>
      <c r="E38" s="106">
        <f ca="1">(C38-C37)*D$10</f>
        <v>39.99999999996362</v>
      </c>
      <c r="F38" s="95">
        <f ca="1">ROUND(INDIRECT(ADDRESS(Данные!$A30,J$1,1,1,"Данные"),1),2)</f>
        <v>388.30000000000001</v>
      </c>
      <c r="G38" s="100">
        <f ca="1">ROUND(INDIRECT(ADDRESS(Данные!$A30,K$1,1,1,"Данные"),1),2)</f>
        <v>417.07999999999998</v>
      </c>
      <c r="H38" s="104">
        <f ca="1">(F38-F37)*H$10</f>
        <v>29.999999999972715</v>
      </c>
      <c r="I38" s="107">
        <f ca="1">(G38-G37)*H$10</f>
        <v>14.999999999986358</v>
      </c>
      <c r="J38" s="95">
        <f ca="1">ROUND(INDIRECT(ADDRESS(Данные!$A30,J$1,1,1,"Данные"),1),2)</f>
        <v>388.30000000000001</v>
      </c>
      <c r="K38" s="96">
        <f ca="1">ROUND(INDIRECT(ADDRESS(Данные!$A30,K$1,1,1,"Данные"),1),2)</f>
        <v>417.07999999999998</v>
      </c>
      <c r="L38" s="104">
        <f ca="1">(J38-J37)*L$10</f>
        <v>11.999999999989086</v>
      </c>
      <c r="M38" s="106">
        <f ca="1">(K38-K37)*L$10</f>
        <v>5.999999999994543</v>
      </c>
      <c r="N38" s="203"/>
      <c r="O38" s="101"/>
      <c r="P38" s="104"/>
      <c r="Q38" s="107"/>
      <c r="R38" s="202"/>
      <c r="S38" s="100"/>
      <c r="T38" s="104"/>
      <c r="U38" s="105"/>
      <c r="V38" s="108">
        <f t="shared" ca="1" si="16"/>
        <v>45644.479166666664</v>
      </c>
      <c r="W38" s="113">
        <f t="shared" ca="1" si="17"/>
        <v>302.00000000018008</v>
      </c>
      <c r="X38" s="192">
        <f t="shared" ca="1" si="18"/>
        <v>60.999999999944521</v>
      </c>
    </row>
    <row r="39">
      <c r="A39" s="94">
        <f ca="1">INDIRECT(ADDRESS(Данные!$A31,4,1,1,"Данные"),1)</f>
        <v>45644.5</v>
      </c>
      <c r="B39" s="103">
        <f ca="1">ROUND(INDIRECT(ADDRESS(Данные!$A31,B$1,1,1,"Данные"),1),2)</f>
        <v>6456.25</v>
      </c>
      <c r="C39" s="100">
        <f ca="1">ROUND(INDIRECT(ADDRESS(Данные!$A31,C$1,1,1,"Данные"),1),2)</f>
        <v>1600.1500000000001</v>
      </c>
      <c r="D39" s="104">
        <f ca="1">(B39-B37)*D$10</f>
        <v>520.00000000043656</v>
      </c>
      <c r="E39" s="106">
        <f ca="1">(C39-C37)*D$10</f>
        <v>79.99999999992724</v>
      </c>
      <c r="F39" s="95">
        <f ca="1">ROUND(INDIRECT(ADDRESS(Данные!$A31,J$1,1,1,"Данные"),1),2)</f>
        <v>388.32999999999998</v>
      </c>
      <c r="G39" s="100">
        <f ca="1">ROUND(INDIRECT(ADDRESS(Данные!$A31,K$1,1,1,"Данные"),1),2)</f>
        <v>417.07999999999998</v>
      </c>
      <c r="H39" s="104">
        <f ca="1">(F39-F37)*H$10</f>
        <v>74.999999999931788</v>
      </c>
      <c r="I39" s="107">
        <f ca="1">(G39-G37)*H$10</f>
        <v>14.999999999986358</v>
      </c>
      <c r="J39" s="95">
        <f ca="1">ROUND(INDIRECT(ADDRESS(Данные!$A31,J$1,1,1,"Данные"),1),2)</f>
        <v>388.32999999999998</v>
      </c>
      <c r="K39" s="96">
        <f ca="1">ROUND(INDIRECT(ADDRESS(Данные!$A31,K$1,1,1,"Данные"),1),2)</f>
        <v>417.07999999999998</v>
      </c>
      <c r="L39" s="104">
        <f ca="1">(J39-J37)*L$10</f>
        <v>29.999999999972715</v>
      </c>
      <c r="M39" s="106">
        <f ca="1">(K39-K37)*L$10</f>
        <v>5.999999999994543</v>
      </c>
      <c r="N39" s="203"/>
      <c r="O39" s="101"/>
      <c r="P39" s="104">
        <f>(N39-N37)*P10</f>
        <v>0</v>
      </c>
      <c r="Q39" s="107">
        <f>(O39-O37)*Q10</f>
        <v>0</v>
      </c>
      <c r="R39" s="202"/>
      <c r="S39" s="100"/>
      <c r="T39" s="104">
        <f>(R39-R37)*T10</f>
        <v>0</v>
      </c>
      <c r="U39" s="105">
        <f>(S39-S37)*U10</f>
        <v>0</v>
      </c>
      <c r="V39" s="108">
        <f t="shared" ca="1" si="16"/>
        <v>45644.5</v>
      </c>
      <c r="W39" s="113">
        <f t="shared" ca="1" si="17"/>
        <v>625.00000000034106</v>
      </c>
      <c r="X39" s="192">
        <f t="shared" ca="1" si="18"/>
        <v>100.99999999990814</v>
      </c>
    </row>
    <row r="40">
      <c r="A40" s="94">
        <f ca="1">INDIRECT(ADDRESS(Данные!$A32,4,1,1,"Данные"),1)</f>
        <v>45644.520833333336</v>
      </c>
      <c r="B40" s="103">
        <f ca="1">ROUND(INDIRECT(ADDRESS(Данные!$A32,B$1,1,1,"Данные"),1),2)</f>
        <v>6456.3699999999999</v>
      </c>
      <c r="C40" s="100">
        <f ca="1">ROUND(INDIRECT(ADDRESS(Данные!$A32,C$1,1,1,"Данные"),1),2)</f>
        <v>1600.1700000000001</v>
      </c>
      <c r="D40" s="104">
        <f ca="1">(B40-B39)*D$10</f>
        <v>239.99999999978172</v>
      </c>
      <c r="E40" s="106">
        <f ca="1">(C40-C39)*D$10</f>
        <v>39.99999999996362</v>
      </c>
      <c r="F40" s="95">
        <f ca="1">ROUND(INDIRECT(ADDRESS(Данные!$A32,J$1,1,1,"Данные"),1),2)</f>
        <v>388.35000000000002</v>
      </c>
      <c r="G40" s="100">
        <f ca="1">ROUND(INDIRECT(ADDRESS(Данные!$A32,K$1,1,1,"Данные"),1),2)</f>
        <v>417.07999999999998</v>
      </c>
      <c r="H40" s="104">
        <f ca="1">(F40-F39)*H$10</f>
        <v>30.00000000005798</v>
      </c>
      <c r="I40" s="107">
        <f ca="1">(G40-G39)*H$10</f>
        <v>0</v>
      </c>
      <c r="J40" s="95">
        <f ca="1">ROUND(INDIRECT(ADDRESS(Данные!$A32,J$1,1,1,"Данные"),1),2)</f>
        <v>388.35000000000002</v>
      </c>
      <c r="K40" s="96">
        <f ca="1">ROUND(INDIRECT(ADDRESS(Данные!$A32,K$1,1,1,"Данные"),1),2)</f>
        <v>417.07999999999998</v>
      </c>
      <c r="L40" s="104">
        <f ca="1">(J40-J39)*L$10</f>
        <v>12.000000000023192</v>
      </c>
      <c r="M40" s="106">
        <f ca="1">(K40-K39)*L$10</f>
        <v>0</v>
      </c>
      <c r="N40" s="203"/>
      <c r="O40" s="101"/>
      <c r="P40" s="104"/>
      <c r="Q40" s="107"/>
      <c r="R40" s="202"/>
      <c r="S40" s="100"/>
      <c r="T40" s="104"/>
      <c r="U40" s="105"/>
      <c r="V40" s="108">
        <f t="shared" ca="1" si="16"/>
        <v>45644.520833333336</v>
      </c>
      <c r="W40" s="113">
        <f t="shared" ca="1" si="17"/>
        <v>281.99999999986289</v>
      </c>
      <c r="X40" s="192">
        <f t="shared" ca="1" si="18"/>
        <v>39.99999999996362</v>
      </c>
    </row>
    <row r="41">
      <c r="A41" s="94">
        <f ca="1">INDIRECT(ADDRESS(Данные!$A33,4,1,1,"Данные"),1)</f>
        <v>45644.541666666664</v>
      </c>
      <c r="B41" s="103">
        <f ca="1">ROUND(INDIRECT(ADDRESS(Данные!$A33,B$1,1,1,"Данные"),1),2)</f>
        <v>6456.4899999999998</v>
      </c>
      <c r="C41" s="100">
        <f ca="1">ROUND(INDIRECT(ADDRESS(Данные!$A33,C$1,1,1,"Данные"),1),2)</f>
        <v>1600.1900000000001</v>
      </c>
      <c r="D41" s="104">
        <f ca="1">(B41-B39)*D$10</f>
        <v>479.99999999956344</v>
      </c>
      <c r="E41" s="106">
        <f ca="1">(C41-C39)*D$10</f>
        <v>79.99999999992724</v>
      </c>
      <c r="F41" s="95">
        <f ca="1">ROUND(INDIRECT(ADDRESS(Данные!$A33,J$1,1,1,"Данные"),1),2)</f>
        <v>388.38</v>
      </c>
      <c r="G41" s="100">
        <f ca="1">ROUND(INDIRECT(ADDRESS(Данные!$A33,K$1,1,1,"Данные"),1),2)</f>
        <v>417.09000000000003</v>
      </c>
      <c r="H41" s="104">
        <f ca="1">(F41-F39)*H$10</f>
        <v>75.000000000017053</v>
      </c>
      <c r="I41" s="107">
        <f ca="1">(G41-G39)*H$10</f>
        <v>15.000000000071623</v>
      </c>
      <c r="J41" s="95">
        <f ca="1">ROUND(INDIRECT(ADDRESS(Данные!$A33,J$1,1,1,"Данные"),1),2)</f>
        <v>388.38</v>
      </c>
      <c r="K41" s="96">
        <f ca="1">ROUND(INDIRECT(ADDRESS(Данные!$A33,K$1,1,1,"Данные"),1),2)</f>
        <v>417.09000000000003</v>
      </c>
      <c r="L41" s="104">
        <f ca="1">(J41-J39)*L$10</f>
        <v>30.000000000006821</v>
      </c>
      <c r="M41" s="106">
        <f ca="1">(K41-K39)*L$10</f>
        <v>6.0000000000286491</v>
      </c>
      <c r="N41" s="203"/>
      <c r="O41" s="101"/>
      <c r="P41" s="104">
        <f>(N41-N39)*P10</f>
        <v>0</v>
      </c>
      <c r="Q41" s="107">
        <f>(O41-O39)*Q10</f>
        <v>0</v>
      </c>
      <c r="R41" s="202"/>
      <c r="S41" s="100"/>
      <c r="T41" s="104">
        <f>(R41-R39)*T10</f>
        <v>0</v>
      </c>
      <c r="U41" s="105">
        <f>(S41-S39)*U10</f>
        <v>0</v>
      </c>
      <c r="V41" s="108">
        <f t="shared" ca="1" si="16"/>
        <v>45644.541666666664</v>
      </c>
      <c r="W41" s="113">
        <f t="shared" ca="1" si="17"/>
        <v>584.99999999958732</v>
      </c>
      <c r="X41" s="192">
        <f t="shared" ca="1" si="18"/>
        <v>101.00000000002751</v>
      </c>
    </row>
    <row r="42">
      <c r="A42" s="94">
        <f ca="1">INDIRECT(ADDRESS(Данные!$A34,4,1,1,"Данные"),1)</f>
        <v>45644.5625</v>
      </c>
      <c r="B42" s="103">
        <f ca="1">ROUND(INDIRECT(ADDRESS(Данные!$A34,B$1,1,1,"Данные"),1),2)</f>
        <v>6456.6100000000006</v>
      </c>
      <c r="C42" s="100">
        <f ca="1">ROUND(INDIRECT(ADDRESS(Данные!$A34,C$1,1,1,"Данные"),1),2)</f>
        <v>1600.2</v>
      </c>
      <c r="D42" s="104">
        <f ca="1">(B42-B41)*D$10</f>
        <v>240.00000000160071</v>
      </c>
      <c r="E42" s="106">
        <f ca="1">(C42-C41)*D$10</f>
        <v>19.99999999998181</v>
      </c>
      <c r="F42" s="95">
        <f ca="1">ROUND(INDIRECT(ADDRESS(Данные!$A34,J$1,1,1,"Данные"),1),2)</f>
        <v>388.41000000000003</v>
      </c>
      <c r="G42" s="100">
        <f ca="1">ROUND(INDIRECT(ADDRESS(Данные!$A34,K$1,1,1,"Данные"),1),2)</f>
        <v>417.09000000000003</v>
      </c>
      <c r="H42" s="104">
        <f ca="1">(F42-F41)*H$10</f>
        <v>45.000000000044338</v>
      </c>
      <c r="I42" s="107">
        <f ca="1">(G42-G41)*H$10</f>
        <v>0</v>
      </c>
      <c r="J42" s="95">
        <f ca="1">ROUND(INDIRECT(ADDRESS(Данные!$A34,J$1,1,1,"Данные"),1),2)</f>
        <v>388.41000000000003</v>
      </c>
      <c r="K42" s="96">
        <f ca="1">ROUND(INDIRECT(ADDRESS(Данные!$A34,K$1,1,1,"Данные"),1),2)</f>
        <v>417.09000000000003</v>
      </c>
      <c r="L42" s="104">
        <f ca="1">(J42-J41)*L$10</f>
        <v>18.000000000017735</v>
      </c>
      <c r="M42" s="106">
        <f ca="1">(K42-K41)*L$10</f>
        <v>0</v>
      </c>
      <c r="N42" s="203"/>
      <c r="O42" s="101"/>
      <c r="P42" s="104"/>
      <c r="Q42" s="107"/>
      <c r="R42" s="202"/>
      <c r="S42" s="100"/>
      <c r="T42" s="104"/>
      <c r="U42" s="105"/>
      <c r="V42" s="108">
        <f t="shared" ca="1" si="16"/>
        <v>45644.5625</v>
      </c>
      <c r="W42" s="113">
        <f t="shared" ca="1" si="17"/>
        <v>303.00000000166278</v>
      </c>
      <c r="X42" s="192">
        <f t="shared" ca="1" si="18"/>
        <v>19.99999999998181</v>
      </c>
    </row>
    <row r="43">
      <c r="A43" s="94">
        <f ca="1">INDIRECT(ADDRESS(Данные!$A35,4,1,1,"Данные"),1)</f>
        <v>45644.583333333336</v>
      </c>
      <c r="B43" s="103">
        <f ca="1">ROUND(INDIRECT(ADDRESS(Данные!$A35,B$1,1,1,"Данные"),1),2)</f>
        <v>6456.7200000000003</v>
      </c>
      <c r="C43" s="100">
        <f ca="1">ROUND(INDIRECT(ADDRESS(Данные!$A35,C$1,1,1,"Данные"),1),2)</f>
        <v>1600.22</v>
      </c>
      <c r="D43" s="104">
        <f ca="1">(B43-B41)*D$10</f>
        <v>460.00000000094587</v>
      </c>
      <c r="E43" s="106">
        <f ca="1">(C43-C41)*D$10</f>
        <v>59.99999999994543</v>
      </c>
      <c r="F43" s="95">
        <f ca="1">ROUND(INDIRECT(ADDRESS(Данные!$A35,J$1,1,1,"Данные"),1),2)</f>
        <v>388.43000000000001</v>
      </c>
      <c r="G43" s="100">
        <f ca="1">ROUND(INDIRECT(ADDRESS(Данные!$A35,K$1,1,1,"Данные"),1),2)</f>
        <v>417.10000000000002</v>
      </c>
      <c r="H43" s="104">
        <f ca="1">(F43-F41)*H$10</f>
        <v>75.000000000017053</v>
      </c>
      <c r="I43" s="107">
        <f ca="1">(G43-G41)*H$10</f>
        <v>14.999999999986358</v>
      </c>
      <c r="J43" s="95">
        <f ca="1">ROUND(INDIRECT(ADDRESS(Данные!$A35,J$1,1,1,"Данные"),1),2)</f>
        <v>388.43000000000001</v>
      </c>
      <c r="K43" s="96">
        <f ca="1">ROUND(INDIRECT(ADDRESS(Данные!$A35,K$1,1,1,"Данные"),1),2)</f>
        <v>417.10000000000002</v>
      </c>
      <c r="L43" s="104">
        <f ca="1">(J43-J41)*L$10</f>
        <v>30.000000000006821</v>
      </c>
      <c r="M43" s="106">
        <f ca="1">(K43-K41)*L$10</f>
        <v>5.999999999994543</v>
      </c>
      <c r="N43" s="203"/>
      <c r="O43" s="101"/>
      <c r="P43" s="104">
        <f>(N43-N41)*P10</f>
        <v>0</v>
      </c>
      <c r="Q43" s="107">
        <f>(O43-O41)*Q10</f>
        <v>0</v>
      </c>
      <c r="R43" s="202"/>
      <c r="S43" s="100"/>
      <c r="T43" s="104">
        <f>(R43-R41)*T10</f>
        <v>0</v>
      </c>
      <c r="U43" s="105">
        <f>(S43-S41)*U10</f>
        <v>0</v>
      </c>
      <c r="V43" s="108">
        <f t="shared" ca="1" si="16"/>
        <v>45644.583333333336</v>
      </c>
      <c r="W43" s="113">
        <f t="shared" ca="1" si="17"/>
        <v>565.00000000096975</v>
      </c>
      <c r="X43" s="192">
        <f t="shared" ca="1" si="18"/>
        <v>80.999999999926331</v>
      </c>
    </row>
    <row r="44">
      <c r="A44" s="94">
        <f ca="1">INDIRECT(ADDRESS(Данные!$A36,4,1,1,"Данные"),1)</f>
        <v>45644.604166666664</v>
      </c>
      <c r="B44" s="103">
        <f ca="1">ROUND(INDIRECT(ADDRESS(Данные!$A36,B$1,1,1,"Данные"),1),2)</f>
        <v>6456.8400000000001</v>
      </c>
      <c r="C44" s="100">
        <f ca="1">ROUND(INDIRECT(ADDRESS(Данные!$A36,C$1,1,1,"Данные"),1),2)</f>
        <v>1600.24</v>
      </c>
      <c r="D44" s="104">
        <f ca="1">(B44-B43)*D$10</f>
        <v>239.99999999978172</v>
      </c>
      <c r="E44" s="106">
        <f ca="1">(C44-C43)*D$10</f>
        <v>39.99999999996362</v>
      </c>
      <c r="F44" s="95">
        <f ca="1">ROUND(INDIRECT(ADDRESS(Данные!$A36,J$1,1,1,"Данные"),1),2)</f>
        <v>388.44999999999999</v>
      </c>
      <c r="G44" s="100">
        <f ca="1">ROUND(INDIRECT(ADDRESS(Данные!$A36,K$1,1,1,"Данные"),1),2)</f>
        <v>417.10000000000002</v>
      </c>
      <c r="H44" s="104">
        <f ca="1">(F44-F43)*H$10</f>
        <v>29.999999999972715</v>
      </c>
      <c r="I44" s="107">
        <f ca="1">(G44-G43)*H$10</f>
        <v>0</v>
      </c>
      <c r="J44" s="95">
        <f ca="1">ROUND(INDIRECT(ADDRESS(Данные!$A36,J$1,1,1,"Данные"),1),2)</f>
        <v>388.44999999999999</v>
      </c>
      <c r="K44" s="96">
        <f ca="1">ROUND(INDIRECT(ADDRESS(Данные!$A36,K$1,1,1,"Данные"),1),2)</f>
        <v>417.10000000000002</v>
      </c>
      <c r="L44" s="104">
        <f ca="1">(J44-J43)*L$10</f>
        <v>11.999999999989086</v>
      </c>
      <c r="M44" s="106">
        <f ca="1">(K44-K43)*L$10</f>
        <v>0</v>
      </c>
      <c r="N44" s="203"/>
      <c r="O44" s="101"/>
      <c r="P44" s="104"/>
      <c r="Q44" s="107"/>
      <c r="R44" s="202"/>
      <c r="S44" s="100"/>
      <c r="T44" s="104"/>
      <c r="U44" s="105"/>
      <c r="V44" s="108">
        <f t="shared" ca="1" si="16"/>
        <v>45644.604166666664</v>
      </c>
      <c r="W44" s="113">
        <f t="shared" ca="1" si="17"/>
        <v>281.99999999974352</v>
      </c>
      <c r="X44" s="192">
        <f t="shared" ca="1" si="18"/>
        <v>39.99999999996362</v>
      </c>
    </row>
    <row r="45">
      <c r="A45" s="94">
        <f ca="1">INDIRECT(ADDRESS(Данные!$A37,4,1,1,"Данные"),1)</f>
        <v>45644.625</v>
      </c>
      <c r="B45" s="103">
        <f ca="1">ROUND(INDIRECT(ADDRESS(Данные!$A37,B$1,1,1,"Данные"),1),2)</f>
        <v>6456.9499999999998</v>
      </c>
      <c r="C45" s="100">
        <f ca="1">ROUND(INDIRECT(ADDRESS(Данные!$A37,C$1,1,1,"Данные"),1),2)</f>
        <v>1600.25</v>
      </c>
      <c r="D45" s="104">
        <f ca="1">(B45-B43)*D$10</f>
        <v>459.99999999912689</v>
      </c>
      <c r="E45" s="106">
        <f ca="1">(C45-C43)*D$10</f>
        <v>59.99999999994543</v>
      </c>
      <c r="F45" s="95">
        <f ca="1">ROUND(INDIRECT(ADDRESS(Данные!$A37,J$1,1,1,"Данные"),1),2)</f>
        <v>388.48000000000002</v>
      </c>
      <c r="G45" s="100">
        <f ca="1">ROUND(INDIRECT(ADDRESS(Данные!$A37,K$1,1,1,"Данные"),1),2)</f>
        <v>417.10000000000002</v>
      </c>
      <c r="H45" s="104">
        <f ca="1">(F45-F43)*H$10</f>
        <v>75.000000000017053</v>
      </c>
      <c r="I45" s="107">
        <f ca="1">(G45-G43)*H$10</f>
        <v>0</v>
      </c>
      <c r="J45" s="95">
        <f ca="1">ROUND(INDIRECT(ADDRESS(Данные!$A37,J$1,1,1,"Данные"),1),2)</f>
        <v>388.48000000000002</v>
      </c>
      <c r="K45" s="96">
        <f ca="1">ROUND(INDIRECT(ADDRESS(Данные!$A37,K$1,1,1,"Данные"),1),2)</f>
        <v>417.10000000000002</v>
      </c>
      <c r="L45" s="104">
        <f ca="1">(J45-J43)*L$10</f>
        <v>30.000000000006821</v>
      </c>
      <c r="M45" s="106">
        <f ca="1">(K45-K43)*L$10</f>
        <v>0</v>
      </c>
      <c r="N45" s="203"/>
      <c r="O45" s="101"/>
      <c r="P45" s="104">
        <f>(N45-N43)*P10</f>
        <v>0</v>
      </c>
      <c r="Q45" s="107">
        <f>(O45-O43)*Q10</f>
        <v>0</v>
      </c>
      <c r="R45" s="202"/>
      <c r="S45" s="100"/>
      <c r="T45" s="104">
        <f>(R45-R43)*T10</f>
        <v>0</v>
      </c>
      <c r="U45" s="105">
        <f>(S45-S43)*U10</f>
        <v>0</v>
      </c>
      <c r="V45" s="108">
        <f t="shared" ca="1" si="16"/>
        <v>45644.625</v>
      </c>
      <c r="W45" s="113">
        <f t="shared" ca="1" si="17"/>
        <v>564.99999999915076</v>
      </c>
      <c r="X45" s="192">
        <f t="shared" ca="1" si="18"/>
        <v>59.99999999994543</v>
      </c>
    </row>
    <row r="46">
      <c r="A46" s="94">
        <f ca="1">INDIRECT(ADDRESS(Данные!$A38,4,1,1,"Данные"),1)</f>
        <v>45644.645833333336</v>
      </c>
      <c r="B46" s="103">
        <f ca="1">ROUND(INDIRECT(ADDRESS(Данные!$A38,B$1,1,1,"Данные"),1),2)</f>
        <v>6457.0699999999997</v>
      </c>
      <c r="C46" s="100">
        <f ca="1">ROUND(INDIRECT(ADDRESS(Данные!$A38,C$1,1,1,"Данные"),1),2)</f>
        <v>1600.27</v>
      </c>
      <c r="D46" s="104">
        <f ca="1">(B46-B45)*D$10</f>
        <v>239.99999999978172</v>
      </c>
      <c r="E46" s="106">
        <f ca="1">(C46-C45)*D$10</f>
        <v>39.99999999996362</v>
      </c>
      <c r="F46" s="95">
        <f ca="1">ROUND(INDIRECT(ADDRESS(Данные!$A38,J$1,1,1,"Данные"),1),2)</f>
        <v>388.5</v>
      </c>
      <c r="G46" s="100">
        <f ca="1">ROUND(INDIRECT(ADDRESS(Данные!$A38,K$1,1,1,"Данные"),1),2)</f>
        <v>417.11000000000001</v>
      </c>
      <c r="H46" s="104">
        <f ca="1">(F46-F45)*H$10</f>
        <v>29.999999999972715</v>
      </c>
      <c r="I46" s="107">
        <f ca="1">(G46-G45)*H$10</f>
        <v>14.999999999986358</v>
      </c>
      <c r="J46" s="95">
        <f ca="1">ROUND(INDIRECT(ADDRESS(Данные!$A38,J$1,1,1,"Данные"),1),2)</f>
        <v>388.5</v>
      </c>
      <c r="K46" s="96">
        <f ca="1">ROUND(INDIRECT(ADDRESS(Данные!$A38,K$1,1,1,"Данные"),1),2)</f>
        <v>417.11000000000001</v>
      </c>
      <c r="L46" s="104">
        <f ca="1">(J46-J45)*L$10</f>
        <v>11.999999999989086</v>
      </c>
      <c r="M46" s="106">
        <f ca="1">(K46-K45)*L$10</f>
        <v>5.999999999994543</v>
      </c>
      <c r="N46" s="203"/>
      <c r="O46" s="101"/>
      <c r="P46" s="104"/>
      <c r="Q46" s="107"/>
      <c r="R46" s="202"/>
      <c r="S46" s="100"/>
      <c r="T46" s="104"/>
      <c r="U46" s="105"/>
      <c r="V46" s="108">
        <f t="shared" ca="1" si="16"/>
        <v>45644.645833333336</v>
      </c>
      <c r="W46" s="113">
        <f t="shared" ca="1" si="17"/>
        <v>281.99999999974352</v>
      </c>
      <c r="X46" s="192">
        <f t="shared" ca="1" si="18"/>
        <v>60.999999999944521</v>
      </c>
    </row>
    <row r="47">
      <c r="A47" s="94">
        <f ca="1">INDIRECT(ADDRESS(Данные!$A39,4,1,1,"Данные"),1)</f>
        <v>45644.666666666664</v>
      </c>
      <c r="B47" s="103">
        <f ca="1">ROUND(INDIRECT(ADDRESS(Данные!$A39,B$1,1,1,"Данные"),1),2)</f>
        <v>6457.1900000000005</v>
      </c>
      <c r="C47" s="100">
        <f ca="1">ROUND(INDIRECT(ADDRESS(Данные!$A39,C$1,1,1,"Данные"),1),2)</f>
        <v>1600.29</v>
      </c>
      <c r="D47" s="104">
        <f ca="1">(B47-B45)*D$10</f>
        <v>480.00000000138243</v>
      </c>
      <c r="E47" s="106">
        <f ca="1">(C47-C45)*D$10</f>
        <v>79.99999999992724</v>
      </c>
      <c r="F47" s="95">
        <f ca="1">ROUND(INDIRECT(ADDRESS(Данные!$A39,J$1,1,1,"Данные"),1),2)</f>
        <v>388.53000000000003</v>
      </c>
      <c r="G47" s="100">
        <f ca="1">ROUND(INDIRECT(ADDRESS(Данные!$A39,K$1,1,1,"Данные"),1),2)</f>
        <v>417.11000000000001</v>
      </c>
      <c r="H47" s="104">
        <f ca="1">(F47-F45)*H$10</f>
        <v>75.000000000017053</v>
      </c>
      <c r="I47" s="107">
        <f ca="1">(G47-G45)*H$10</f>
        <v>14.999999999986358</v>
      </c>
      <c r="J47" s="95">
        <f ca="1">ROUND(INDIRECT(ADDRESS(Данные!$A39,J$1,1,1,"Данные"),1),2)</f>
        <v>388.53000000000003</v>
      </c>
      <c r="K47" s="96">
        <f ca="1">ROUND(INDIRECT(ADDRESS(Данные!$A39,K$1,1,1,"Данные"),1),2)</f>
        <v>417.11000000000001</v>
      </c>
      <c r="L47" s="104">
        <f ca="1">(J47-J45)*L$10</f>
        <v>30.000000000006821</v>
      </c>
      <c r="M47" s="106">
        <f ca="1">(K47-K45)*L$10</f>
        <v>5.999999999994543</v>
      </c>
      <c r="N47" s="203"/>
      <c r="O47" s="101"/>
      <c r="P47" s="104">
        <f>(N47-N45)*P10</f>
        <v>0</v>
      </c>
      <c r="Q47" s="107">
        <f>(O47-O45)*Q10</f>
        <v>0</v>
      </c>
      <c r="R47" s="202"/>
      <c r="S47" s="100"/>
      <c r="T47" s="104">
        <f>(R47-R45)*T10</f>
        <v>0</v>
      </c>
      <c r="U47" s="105">
        <f>(S47-S45)*U10</f>
        <v>0</v>
      </c>
      <c r="V47" s="108">
        <f t="shared" ca="1" si="16"/>
        <v>45644.666666666664</v>
      </c>
      <c r="W47" s="113">
        <f t="shared" ca="1" si="17"/>
        <v>585.00000000140631</v>
      </c>
      <c r="X47" s="192">
        <f t="shared" ca="1" si="18"/>
        <v>100.99999999990814</v>
      </c>
    </row>
    <row r="48">
      <c r="A48" s="94">
        <f ca="1">INDIRECT(ADDRESS(Данные!$A40,4,1,1,"Данные"),1)</f>
        <v>45644.6875</v>
      </c>
      <c r="B48" s="103">
        <f ca="1">ROUND(INDIRECT(ADDRESS(Данные!$A40,B$1,1,1,"Данные"),1),2)</f>
        <v>6457.3100000000004</v>
      </c>
      <c r="C48" s="100">
        <f ca="1">ROUND(INDIRECT(ADDRESS(Данные!$A40,C$1,1,1,"Данные"),1),2)</f>
        <v>1600.3099999999999</v>
      </c>
      <c r="D48" s="104">
        <f ca="1">(B48-B47)*D$10</f>
        <v>239.99999999978172</v>
      </c>
      <c r="E48" s="106">
        <f ca="1">(C48-C47)*D$10</f>
        <v>39.99999999996362</v>
      </c>
      <c r="F48" s="95">
        <f ca="1">ROUND(INDIRECT(ADDRESS(Данные!$A40,J$1,1,1,"Данные"),1),2)</f>
        <v>388.55000000000001</v>
      </c>
      <c r="G48" s="100">
        <f ca="1">ROUND(INDIRECT(ADDRESS(Данные!$A40,K$1,1,1,"Данные"),1),2)</f>
        <v>417.12</v>
      </c>
      <c r="H48" s="104">
        <f ca="1">(F48-F47)*H$10</f>
        <v>29.999999999972715</v>
      </c>
      <c r="I48" s="107">
        <f ca="1">(G48-G47)*H$10</f>
        <v>14.999999999986358</v>
      </c>
      <c r="J48" s="95">
        <f ca="1">ROUND(INDIRECT(ADDRESS(Данные!$A40,J$1,1,1,"Данные"),1),2)</f>
        <v>388.55000000000001</v>
      </c>
      <c r="K48" s="96">
        <f ca="1">ROUND(INDIRECT(ADDRESS(Данные!$A40,K$1,1,1,"Данные"),1),2)</f>
        <v>417.12</v>
      </c>
      <c r="L48" s="104">
        <f ca="1">(J48-J47)*L$10</f>
        <v>11.999999999989086</v>
      </c>
      <c r="M48" s="106">
        <f ca="1">(K48-K47)*L$10</f>
        <v>5.999999999994543</v>
      </c>
      <c r="N48" s="203"/>
      <c r="O48" s="101"/>
      <c r="P48" s="104"/>
      <c r="Q48" s="107"/>
      <c r="R48" s="202"/>
      <c r="S48" s="100"/>
      <c r="T48" s="104"/>
      <c r="U48" s="105"/>
      <c r="V48" s="108">
        <f t="shared" ca="1" si="16"/>
        <v>45644.6875</v>
      </c>
      <c r="W48" s="113">
        <f t="shared" ca="1" si="17"/>
        <v>281.99999999974352</v>
      </c>
      <c r="X48" s="192">
        <f t="shared" ca="1" si="18"/>
        <v>60.999999999944521</v>
      </c>
    </row>
    <row r="49">
      <c r="A49" s="94">
        <f ca="1">INDIRECT(ADDRESS(Данные!$A41,4,1,1,"Данные"),1)</f>
        <v>45644.708333333336</v>
      </c>
      <c r="B49" s="103">
        <f ca="1">ROUND(INDIRECT(ADDRESS(Данные!$A41,B$1,1,1,"Данные"),1),2)</f>
        <v>6457.4300000000003</v>
      </c>
      <c r="C49" s="100">
        <f ca="1">ROUND(INDIRECT(ADDRESS(Данные!$A41,C$1,1,1,"Данные"),1),2)</f>
        <v>1600.3299999999999</v>
      </c>
      <c r="D49" s="104">
        <f ca="1">(B49-B47)*D$10</f>
        <v>479.99999999956344</v>
      </c>
      <c r="E49" s="106">
        <f ca="1">(C49-C47)*D$10</f>
        <v>79.99999999992724</v>
      </c>
      <c r="F49" s="95">
        <f ca="1">ROUND(INDIRECT(ADDRESS(Данные!$A41,J$1,1,1,"Данные"),1),2)</f>
        <v>388.57999999999998</v>
      </c>
      <c r="G49" s="100">
        <f ca="1">ROUND(INDIRECT(ADDRESS(Данные!$A41,K$1,1,1,"Данные"),1),2)</f>
        <v>417.12</v>
      </c>
      <c r="H49" s="104">
        <f ca="1">(F49-F47)*H$10</f>
        <v>74.999999999931788</v>
      </c>
      <c r="I49" s="107">
        <f ca="1">(G49-G47)*H$10</f>
        <v>14.999999999986358</v>
      </c>
      <c r="J49" s="95">
        <f ca="1">ROUND(INDIRECT(ADDRESS(Данные!$A41,J$1,1,1,"Данные"),1),2)</f>
        <v>388.57999999999998</v>
      </c>
      <c r="K49" s="96">
        <f ca="1">ROUND(INDIRECT(ADDRESS(Данные!$A41,K$1,1,1,"Данные"),1),2)</f>
        <v>417.12</v>
      </c>
      <c r="L49" s="104">
        <f ca="1">(J49-J47)*L$10</f>
        <v>29.999999999972715</v>
      </c>
      <c r="M49" s="106">
        <f ca="1">(K49-K47)*L$10</f>
        <v>5.999999999994543</v>
      </c>
      <c r="N49" s="203"/>
      <c r="O49" s="101"/>
      <c r="P49" s="104">
        <f>(N49-N47)*P10</f>
        <v>0</v>
      </c>
      <c r="Q49" s="107">
        <f>(O49-O47)*Q10</f>
        <v>0</v>
      </c>
      <c r="R49" s="202"/>
      <c r="S49" s="100"/>
      <c r="T49" s="104">
        <f>(R49-R47)*T10</f>
        <v>0</v>
      </c>
      <c r="U49" s="105">
        <f>(S49-S47)*U10</f>
        <v>0</v>
      </c>
      <c r="V49" s="108">
        <f t="shared" ca="1" si="16"/>
        <v>45644.708333333336</v>
      </c>
      <c r="W49" s="113">
        <f t="shared" ca="1" si="17"/>
        <v>584.99999999946795</v>
      </c>
      <c r="X49" s="192">
        <f t="shared" ca="1" si="18"/>
        <v>100.99999999990814</v>
      </c>
    </row>
    <row r="50">
      <c r="A50" s="94">
        <f ca="1">INDIRECT(ADDRESS(Данные!$A42,4,1,1,"Данные"),1)</f>
        <v>45644.729166666664</v>
      </c>
      <c r="B50" s="103">
        <f ca="1">ROUND(INDIRECT(ADDRESS(Данные!$A42,B$1,1,1,"Данные"),1),2)</f>
        <v>6457.5500000000002</v>
      </c>
      <c r="C50" s="100">
        <f ca="1">ROUND(INDIRECT(ADDRESS(Данные!$A42,C$1,1,1,"Данные"),1),2)</f>
        <v>1600.3500000000001</v>
      </c>
      <c r="D50" s="104">
        <f ca="1">(B50-B49)*D$10</f>
        <v>239.99999999978172</v>
      </c>
      <c r="E50" s="106">
        <f ca="1">(C50-C49)*D$10</f>
        <v>40.000000000418368</v>
      </c>
      <c r="F50" s="95">
        <f ca="1">ROUND(INDIRECT(ADDRESS(Данные!$A42,J$1,1,1,"Данные"),1),2)</f>
        <v>388.60000000000002</v>
      </c>
      <c r="G50" s="100">
        <f ca="1">ROUND(INDIRECT(ADDRESS(Данные!$A42,K$1,1,1,"Данные"),1),2)</f>
        <v>417.12</v>
      </c>
      <c r="H50" s="104">
        <f ca="1">(F50-F49)*H$10</f>
        <v>30.00000000005798</v>
      </c>
      <c r="I50" s="107">
        <f ca="1">(G50-G49)*H$10</f>
        <v>0</v>
      </c>
      <c r="J50" s="95">
        <f ca="1">ROUND(INDIRECT(ADDRESS(Данные!$A42,J$1,1,1,"Данные"),1),2)</f>
        <v>388.60000000000002</v>
      </c>
      <c r="K50" s="96">
        <f ca="1">ROUND(INDIRECT(ADDRESS(Данные!$A42,K$1,1,1,"Данные"),1),2)</f>
        <v>417.12</v>
      </c>
      <c r="L50" s="104">
        <f ca="1">(J50-J49)*L$10</f>
        <v>12.000000000023192</v>
      </c>
      <c r="M50" s="106">
        <f ca="1">(K50-K49)*L$10</f>
        <v>0</v>
      </c>
      <c r="N50" s="203"/>
      <c r="O50" s="101"/>
      <c r="P50" s="104"/>
      <c r="Q50" s="107"/>
      <c r="R50" s="202"/>
      <c r="S50" s="100"/>
      <c r="T50" s="104"/>
      <c r="U50" s="105"/>
      <c r="V50" s="108">
        <f t="shared" ca="1" si="16"/>
        <v>45644.729166666664</v>
      </c>
      <c r="W50" s="113">
        <f t="shared" ca="1" si="17"/>
        <v>281.99999999986289</v>
      </c>
      <c r="X50" s="192">
        <f t="shared" ca="1" si="18"/>
        <v>40.000000000418368</v>
      </c>
    </row>
    <row r="51">
      <c r="A51" s="94">
        <f ca="1">INDIRECT(ADDRESS(Данные!$A43,4,1,1,"Данные"),1)</f>
        <v>45644.75</v>
      </c>
      <c r="B51" s="103">
        <f ca="1">ROUND(INDIRECT(ADDRESS(Данные!$A43,B$1,1,1,"Данные"),1),2)</f>
        <v>6457.6800000000003</v>
      </c>
      <c r="C51" s="100">
        <f ca="1">ROUND(INDIRECT(ADDRESS(Данные!$A43,C$1,1,1,"Данные"),1),2)</f>
        <v>1600.3600000000001</v>
      </c>
      <c r="D51" s="104">
        <f ca="1">(B51-B49)*D$10</f>
        <v>500</v>
      </c>
      <c r="E51" s="106">
        <f ca="1">(C51-C49)*D$10</f>
        <v>60.000000000400178</v>
      </c>
      <c r="F51" s="95">
        <f ca="1">ROUND(INDIRECT(ADDRESS(Данные!$A43,J$1,1,1,"Данные"),1),2)</f>
        <v>388.62</v>
      </c>
      <c r="G51" s="100">
        <f ca="1">ROUND(INDIRECT(ADDRESS(Данные!$A43,K$1,1,1,"Данные"),1),2)</f>
        <v>417.12</v>
      </c>
      <c r="H51" s="104">
        <f ca="1">(F51-F49)*H$10</f>
        <v>60.000000000030695</v>
      </c>
      <c r="I51" s="107">
        <f ca="1">(G51-G49)*H$10</f>
        <v>0</v>
      </c>
      <c r="J51" s="95">
        <f ca="1">ROUND(INDIRECT(ADDRESS(Данные!$A43,J$1,1,1,"Данные"),1),2)</f>
        <v>388.62</v>
      </c>
      <c r="K51" s="96">
        <f ca="1">ROUND(INDIRECT(ADDRESS(Данные!$A43,K$1,1,1,"Данные"),1),2)</f>
        <v>417.12</v>
      </c>
      <c r="L51" s="104">
        <f ca="1">(J51-J49)*L$10</f>
        <v>24.000000000012278</v>
      </c>
      <c r="M51" s="106">
        <f ca="1">(K51-K49)*L$10</f>
        <v>0</v>
      </c>
      <c r="N51" s="203"/>
      <c r="O51" s="101"/>
      <c r="P51" s="104">
        <f>(N51-N49)*P10</f>
        <v>0</v>
      </c>
      <c r="Q51" s="107">
        <f>(O51-O49)*Q10</f>
        <v>0</v>
      </c>
      <c r="R51" s="202"/>
      <c r="S51" s="100"/>
      <c r="T51" s="104">
        <f>(R51-R49)*T10</f>
        <v>0</v>
      </c>
      <c r="U51" s="105">
        <f>(S51-S49)*U10</f>
        <v>0</v>
      </c>
      <c r="V51" s="108">
        <f t="shared" ca="1" si="16"/>
        <v>45644.75</v>
      </c>
      <c r="W51" s="113">
        <f t="shared" ca="1" si="17"/>
        <v>584.00000000004297</v>
      </c>
      <c r="X51" s="192">
        <f t="shared" ca="1" si="18"/>
        <v>60.000000000400178</v>
      </c>
    </row>
    <row r="52">
      <c r="A52" s="94">
        <f ca="1">INDIRECT(ADDRESS(Данные!$A44,4,1,1,"Данные"),1)</f>
        <v>45644.770833333336</v>
      </c>
      <c r="B52" s="103">
        <f ca="1">ROUND(INDIRECT(ADDRESS(Данные!$A44,B$1,1,1,"Данные"),1),2)</f>
        <v>6457.8000000000002</v>
      </c>
      <c r="C52" s="100">
        <f ca="1">ROUND(INDIRECT(ADDRESS(Данные!$A44,C$1,1,1,"Данные"),1),2)</f>
        <v>1600.3800000000001</v>
      </c>
      <c r="D52" s="104">
        <f ca="1">(B52-B51)*D$10</f>
        <v>239.99999999978172</v>
      </c>
      <c r="E52" s="106">
        <f ca="1">(C52-C51)*D$10</f>
        <v>39.99999999996362</v>
      </c>
      <c r="F52" s="95">
        <f ca="1">ROUND(INDIRECT(ADDRESS(Данные!$A44,J$1,1,1,"Данные"),1),2)</f>
        <v>388.65000000000003</v>
      </c>
      <c r="G52" s="100">
        <f ca="1">ROUND(INDIRECT(ADDRESS(Данные!$A44,K$1,1,1,"Данные"),1),2)</f>
        <v>417.13</v>
      </c>
      <c r="H52" s="104">
        <f ca="1">(F52-F51)*H$10</f>
        <v>45.000000000044338</v>
      </c>
      <c r="I52" s="107">
        <f ca="1">(G52-G51)*H$10</f>
        <v>14.999999999986358</v>
      </c>
      <c r="J52" s="95">
        <f ca="1">ROUND(INDIRECT(ADDRESS(Данные!$A44,J$1,1,1,"Данные"),1),2)</f>
        <v>388.65000000000003</v>
      </c>
      <c r="K52" s="96">
        <f ca="1">ROUND(INDIRECT(ADDRESS(Данные!$A44,K$1,1,1,"Данные"),1),2)</f>
        <v>417.13</v>
      </c>
      <c r="L52" s="104">
        <f ca="1">(J52-J51)*L$10</f>
        <v>18.000000000017735</v>
      </c>
      <c r="M52" s="106">
        <f ca="1">(K52-K51)*L$10</f>
        <v>5.999999999994543</v>
      </c>
      <c r="N52" s="203"/>
      <c r="O52" s="101"/>
      <c r="P52" s="104"/>
      <c r="Q52" s="107"/>
      <c r="R52" s="202"/>
      <c r="S52" s="100"/>
      <c r="T52" s="104"/>
      <c r="U52" s="105"/>
      <c r="V52" s="108">
        <f t="shared" ca="1" si="16"/>
        <v>45644.770833333336</v>
      </c>
      <c r="W52" s="113">
        <f t="shared" ca="1" si="17"/>
        <v>302.99999999984379</v>
      </c>
      <c r="X52" s="192">
        <f t="shared" ca="1" si="18"/>
        <v>60.999999999944521</v>
      </c>
    </row>
    <row r="53">
      <c r="A53" s="94">
        <f ca="1">INDIRECT(ADDRESS(Данные!$A45,4,1,1,"Данные"),1)</f>
        <v>45644.791666666664</v>
      </c>
      <c r="B53" s="103">
        <f ca="1">ROUND(INDIRECT(ADDRESS(Данные!$A45,B$1,1,1,"Данные"),1),2)</f>
        <v>6457.9400000000005</v>
      </c>
      <c r="C53" s="100">
        <f ca="1">ROUND(INDIRECT(ADDRESS(Данные!$A45,C$1,1,1,"Данные"),1),2)</f>
        <v>1600.4000000000001</v>
      </c>
      <c r="D53" s="104">
        <f ca="1">(B53-B51)*D$10</f>
        <v>520.00000000043656</v>
      </c>
      <c r="E53" s="106">
        <f ca="1">(C53-C51)*D$10</f>
        <v>79.99999999992724</v>
      </c>
      <c r="F53" s="95">
        <f ca="1">ROUND(INDIRECT(ADDRESS(Данные!$A45,J$1,1,1,"Данные"),1),2)</f>
        <v>388.67000000000002</v>
      </c>
      <c r="G53" s="100">
        <f ca="1">ROUND(INDIRECT(ADDRESS(Данные!$A45,K$1,1,1,"Данные"),1),2)</f>
        <v>417.13</v>
      </c>
      <c r="H53" s="104">
        <f ca="1">(F53-F51)*H$10</f>
        <v>75.000000000017053</v>
      </c>
      <c r="I53" s="107">
        <f ca="1">(G53-G51)*H$10</f>
        <v>14.999999999986358</v>
      </c>
      <c r="J53" s="95">
        <f ca="1">ROUND(INDIRECT(ADDRESS(Данные!$A45,J$1,1,1,"Данные"),1),2)</f>
        <v>388.67000000000002</v>
      </c>
      <c r="K53" s="96">
        <f ca="1">ROUND(INDIRECT(ADDRESS(Данные!$A45,K$1,1,1,"Данные"),1),2)</f>
        <v>417.13</v>
      </c>
      <c r="L53" s="104">
        <f ca="1">(J53-J51)*L$10</f>
        <v>30.000000000006821</v>
      </c>
      <c r="M53" s="106">
        <f ca="1">(K53-K51)*L$10</f>
        <v>5.999999999994543</v>
      </c>
      <c r="N53" s="203"/>
      <c r="O53" s="101"/>
      <c r="P53" s="104">
        <f>(N53-N51)*P10/0.5</f>
        <v>0</v>
      </c>
      <c r="Q53" s="107">
        <f>(O53-O51)*Q10/0.5</f>
        <v>0</v>
      </c>
      <c r="R53" s="202"/>
      <c r="S53" s="100"/>
      <c r="T53" s="104">
        <f>(R53-R51)*T10/0.5</f>
        <v>0</v>
      </c>
      <c r="U53" s="105">
        <f>(S53-S51)*U10/0.5</f>
        <v>0</v>
      </c>
      <c r="V53" s="108">
        <f t="shared" ca="1" si="16"/>
        <v>45644.791666666664</v>
      </c>
      <c r="W53" s="113">
        <f t="shared" ca="1" si="17"/>
        <v>625.00000000046043</v>
      </c>
      <c r="X53" s="192">
        <f t="shared" ca="1" si="18"/>
        <v>100.99999999990814</v>
      </c>
    </row>
    <row r="54">
      <c r="A54" s="94">
        <f ca="1">INDIRECT(ADDRESS(Данные!$A46,4,1,1,"Данные"),1)</f>
        <v>45644.8125</v>
      </c>
      <c r="B54" s="103">
        <f ca="1">ROUND(INDIRECT(ADDRESS(Данные!$A46,B$1,1,1,"Данные"),1),2)</f>
        <v>6458.0699999999997</v>
      </c>
      <c r="C54" s="100">
        <f ca="1">ROUND(INDIRECT(ADDRESS(Данные!$A46,C$1,1,1,"Данные"),1),2)</f>
        <v>1600.4200000000001</v>
      </c>
      <c r="D54" s="104">
        <f ca="1">(B54-B53)*D$10</f>
        <v>259.99999999839929</v>
      </c>
      <c r="E54" s="106">
        <f ca="1">(C54-C53)*D$10</f>
        <v>39.99999999996362</v>
      </c>
      <c r="F54" s="95">
        <f ca="1">ROUND(INDIRECT(ADDRESS(Данные!$A46,J$1,1,1,"Данные"),1),2)</f>
        <v>388.69999999999999</v>
      </c>
      <c r="G54" s="100">
        <f ca="1">ROUND(INDIRECT(ADDRESS(Данные!$A46,K$1,1,1,"Данные"),1),2)</f>
        <v>417.13</v>
      </c>
      <c r="H54" s="104">
        <f ca="1">(F54-F53)*H$10</f>
        <v>44.999999999959073</v>
      </c>
      <c r="I54" s="107">
        <f ca="1">(G54-G53)*H$10</f>
        <v>0</v>
      </c>
      <c r="J54" s="95">
        <f ca="1">ROUND(INDIRECT(ADDRESS(Данные!$A46,J$1,1,1,"Данные"),1),2)</f>
        <v>388.69999999999999</v>
      </c>
      <c r="K54" s="96">
        <f ca="1">ROUND(INDIRECT(ADDRESS(Данные!$A46,K$1,1,1,"Данные"),1),2)</f>
        <v>417.13</v>
      </c>
      <c r="L54" s="104">
        <f ca="1">(J54-J53)*L$10</f>
        <v>17.999999999983629</v>
      </c>
      <c r="M54" s="106">
        <f ca="1">(K54-K53)*L$10</f>
        <v>0</v>
      </c>
      <c r="N54" s="203"/>
      <c r="O54" s="101"/>
      <c r="P54" s="104"/>
      <c r="Q54" s="107"/>
      <c r="R54" s="202"/>
      <c r="S54" s="100"/>
      <c r="T54" s="104"/>
      <c r="U54" s="105"/>
      <c r="V54" s="108">
        <f t="shared" ca="1" si="16"/>
        <v>45644.8125</v>
      </c>
      <c r="W54" s="113">
        <f t="shared" ca="1" si="17"/>
        <v>322.99999999834199</v>
      </c>
      <c r="X54" s="192">
        <f t="shared" ca="1" si="18"/>
        <v>39.99999999996362</v>
      </c>
    </row>
    <row r="55">
      <c r="A55" s="94">
        <f ca="1">INDIRECT(ADDRESS(Данные!$A47,4,1,1,"Данные"),1)</f>
        <v>45644.833333333336</v>
      </c>
      <c r="B55" s="103">
        <f ca="1">ROUND(INDIRECT(ADDRESS(Данные!$A47,B$1,1,1,"Данные"),1),2)</f>
        <v>6458.1999999999998</v>
      </c>
      <c r="C55" s="100">
        <f ca="1">ROUND(INDIRECT(ADDRESS(Данные!$A47,C$1,1,1,"Данные"),1),2)</f>
        <v>1600.4300000000001</v>
      </c>
      <c r="D55" s="104">
        <f ca="1">(B55-B53)*D$10</f>
        <v>519.99999999861757</v>
      </c>
      <c r="E55" s="106">
        <f ca="1">(C55-C53)*D$10</f>
        <v>59.99999999994543</v>
      </c>
      <c r="F55" s="95">
        <f ca="1">ROUND(INDIRECT(ADDRESS(Данные!$A47,J$1,1,1,"Данные"),1),2)</f>
        <v>388.72000000000003</v>
      </c>
      <c r="G55" s="100">
        <f ca="1">ROUND(INDIRECT(ADDRESS(Данные!$A47,K$1,1,1,"Данные"),1),2)</f>
        <v>417.13</v>
      </c>
      <c r="H55" s="104">
        <f ca="1">(F55-F53)*H$10</f>
        <v>75.000000000017053</v>
      </c>
      <c r="I55" s="107">
        <f ca="1">(G55-G53)*H$10</f>
        <v>0</v>
      </c>
      <c r="J55" s="95">
        <f ca="1">ROUND(INDIRECT(ADDRESS(Данные!$A47,J$1,1,1,"Данные"),1),2)</f>
        <v>388.72000000000003</v>
      </c>
      <c r="K55" s="96">
        <f ca="1">ROUND(INDIRECT(ADDRESS(Данные!$A47,K$1,1,1,"Данные"),1),2)</f>
        <v>417.13</v>
      </c>
      <c r="L55" s="104">
        <f ca="1">(J55-J53)*L$10</f>
        <v>30.000000000006821</v>
      </c>
      <c r="M55" s="106">
        <f ca="1">(K55-K53)*L$10</f>
        <v>0</v>
      </c>
      <c r="N55" s="203"/>
      <c r="O55" s="101"/>
      <c r="P55" s="97">
        <f>(N55-N53)*P10/0.5</f>
        <v>0</v>
      </c>
      <c r="Q55" s="107">
        <f>(O55-O53)*Q10/0.5</f>
        <v>0</v>
      </c>
      <c r="R55" s="202"/>
      <c r="S55" s="100"/>
      <c r="T55" s="97">
        <f>(R55-R53)*T10/0.5</f>
        <v>0</v>
      </c>
      <c r="U55" s="166">
        <f>(S55-S53)*U10/0.5</f>
        <v>0</v>
      </c>
      <c r="V55" s="108">
        <f t="shared" ca="1" si="16"/>
        <v>45644.833333333336</v>
      </c>
      <c r="W55" s="113">
        <f t="shared" ca="1" si="17"/>
        <v>624.99999999864144</v>
      </c>
      <c r="X55" s="192">
        <f t="shared" ca="1" si="18"/>
        <v>59.99999999994543</v>
      </c>
    </row>
    <row r="56">
      <c r="A56" s="94">
        <f ca="1">INDIRECT(ADDRESS(Данные!$A48,4,1,1,"Данные"),1)</f>
        <v>45644.854166666664</v>
      </c>
      <c r="B56" s="103">
        <f ca="1">ROUND(INDIRECT(ADDRESS(Данные!$A48,B$1,1,1,"Данные"),1),2)</f>
        <v>6458.3299999999999</v>
      </c>
      <c r="C56" s="100">
        <f ca="1">ROUND(INDIRECT(ADDRESS(Данные!$A48,C$1,1,1,"Данные"),1),2)</f>
        <v>1600.45</v>
      </c>
      <c r="D56" s="104">
        <f ca="1">(B56-B55)*D$10</f>
        <v>260.00000000021828</v>
      </c>
      <c r="E56" s="106">
        <f ca="1">(C56-C55)*D$10</f>
        <v>39.99999999996362</v>
      </c>
      <c r="F56" s="95">
        <f ca="1">ROUND(INDIRECT(ADDRESS(Данные!$A48,J$1,1,1,"Данные"),1),2)</f>
        <v>388.74000000000001</v>
      </c>
      <c r="G56" s="100">
        <f ca="1">ROUND(INDIRECT(ADDRESS(Данные!$A48,K$1,1,1,"Данные"),1),2)</f>
        <v>417.13</v>
      </c>
      <c r="H56" s="104">
        <f ca="1">(F56-F55)*H$10</f>
        <v>29.999999999972715</v>
      </c>
      <c r="I56" s="107">
        <f ca="1">(G56-G55)*H$10</f>
        <v>0</v>
      </c>
      <c r="J56" s="95">
        <f ca="1">ROUND(INDIRECT(ADDRESS(Данные!$A48,J$1,1,1,"Данные"),1),2)</f>
        <v>388.74000000000001</v>
      </c>
      <c r="K56" s="96">
        <f ca="1">ROUND(INDIRECT(ADDRESS(Данные!$A48,K$1,1,1,"Данные"),1),2)</f>
        <v>417.13</v>
      </c>
      <c r="L56" s="104">
        <f ca="1">(J56-J55)*L$10</f>
        <v>11.999999999989086</v>
      </c>
      <c r="M56" s="106">
        <f ca="1">(K56-K55)*L$10</f>
        <v>0</v>
      </c>
      <c r="N56" s="203"/>
      <c r="O56" s="101"/>
      <c r="P56" s="97"/>
      <c r="Q56" s="107"/>
      <c r="R56" s="202"/>
      <c r="S56" s="100"/>
      <c r="T56" s="97"/>
      <c r="U56" s="166"/>
      <c r="V56" s="108">
        <f t="shared" ca="1" si="16"/>
        <v>45644.854166666664</v>
      </c>
      <c r="W56" s="113">
        <f t="shared" ca="1" si="17"/>
        <v>302.00000000018008</v>
      </c>
      <c r="X56" s="192">
        <f t="shared" ca="1" si="18"/>
        <v>39.99999999996362</v>
      </c>
    </row>
    <row r="57">
      <c r="A57" s="94">
        <f ca="1">INDIRECT(ADDRESS(Данные!$A49,4,1,1,"Данные"),1)</f>
        <v>45644.875</v>
      </c>
      <c r="B57" s="103">
        <f ca="1">ROUND(INDIRECT(ADDRESS(Данные!$A49,B$1,1,1,"Данные"),1),2)</f>
        <v>6458.4499999999998</v>
      </c>
      <c r="C57" s="100">
        <f ca="1">ROUND(INDIRECT(ADDRESS(Данные!$A49,C$1,1,1,"Данные"),1),2)</f>
        <v>1600.46</v>
      </c>
      <c r="D57" s="104">
        <f ca="1">(B57-B55)*D$10</f>
        <v>500</v>
      </c>
      <c r="E57" s="106">
        <f ca="1">(C57-C55)*D$10</f>
        <v>59.99999999994543</v>
      </c>
      <c r="F57" s="95">
        <f ca="1">ROUND(INDIRECT(ADDRESS(Данные!$A49,J$1,1,1,"Данные"),1),2)</f>
        <v>388.76999999999998</v>
      </c>
      <c r="G57" s="100">
        <f ca="1">ROUND(INDIRECT(ADDRESS(Данные!$A49,K$1,1,1,"Данные"),1),2)</f>
        <v>417.13999999999999</v>
      </c>
      <c r="H57" s="104">
        <f ca="1">(F57-F55)*H$10</f>
        <v>74.999999999931788</v>
      </c>
      <c r="I57" s="107">
        <f ca="1">(G57-G55)*H$10</f>
        <v>14.999999999986358</v>
      </c>
      <c r="J57" s="95">
        <f ca="1">ROUND(INDIRECT(ADDRESS(Данные!$A49,J$1,1,1,"Данные"),1),2)</f>
        <v>388.76999999999998</v>
      </c>
      <c r="K57" s="96">
        <f ca="1">ROUND(INDIRECT(ADDRESS(Данные!$A49,K$1,1,1,"Данные"),1),2)</f>
        <v>417.13999999999999</v>
      </c>
      <c r="L57" s="104">
        <f ca="1">(J57-J55)*L$10</f>
        <v>29.999999999972715</v>
      </c>
      <c r="M57" s="106">
        <f ca="1">(K57-K55)*L$10</f>
        <v>5.999999999994543</v>
      </c>
      <c r="N57" s="203"/>
      <c r="O57" s="101"/>
      <c r="P57" s="104">
        <f>(N57-N55)*P10/0.5</f>
        <v>0</v>
      </c>
      <c r="Q57" s="107">
        <f>(O57-O55)*Q10/0.5</f>
        <v>0</v>
      </c>
      <c r="R57" s="202"/>
      <c r="S57" s="100"/>
      <c r="T57" s="104">
        <f>(R57-R55)*T10/0.5</f>
        <v>0</v>
      </c>
      <c r="U57" s="105">
        <f>(S57-S55)*U10/0.5</f>
        <v>0</v>
      </c>
      <c r="V57" s="108">
        <f t="shared" ca="1" si="16"/>
        <v>45644.875</v>
      </c>
      <c r="W57" s="113">
        <f t="shared" ca="1" si="17"/>
        <v>604.9999999999045</v>
      </c>
      <c r="X57" s="192">
        <f t="shared" ca="1" si="18"/>
        <v>80.999999999926331</v>
      </c>
    </row>
    <row r="58">
      <c r="A58" s="94">
        <f ca="1">INDIRECT(ADDRESS(Данные!$A50,4,1,1,"Данные"),1)</f>
        <v>45644.895833333336</v>
      </c>
      <c r="B58" s="103">
        <f ca="1">ROUND(INDIRECT(ADDRESS(Данные!$A50,B$1,1,1,"Данные"),1),2)</f>
        <v>6458.5799999999999</v>
      </c>
      <c r="C58" s="100">
        <f ca="1">ROUND(INDIRECT(ADDRESS(Данные!$A50,C$1,1,1,"Данные"),1),2)</f>
        <v>1600.48</v>
      </c>
      <c r="D58" s="104">
        <f ca="1">(B58-B57)*D$10</f>
        <v>260.00000000021828</v>
      </c>
      <c r="E58" s="106">
        <f ca="1">(C58-C57)*D$10</f>
        <v>39.99999999996362</v>
      </c>
      <c r="F58" s="95">
        <f ca="1">ROUND(INDIRECT(ADDRESS(Данные!$A50,J$1,1,1,"Данные"),1),2)</f>
        <v>388.79000000000002</v>
      </c>
      <c r="G58" s="100">
        <f ca="1">ROUND(INDIRECT(ADDRESS(Данные!$A50,K$1,1,1,"Данные"),1),2)</f>
        <v>417.13999999999999</v>
      </c>
      <c r="H58" s="104">
        <f ca="1">(F58-F57)*H$10</f>
        <v>30.00000000005798</v>
      </c>
      <c r="I58" s="107">
        <f ca="1">(G58-G57)*H$10</f>
        <v>0</v>
      </c>
      <c r="J58" s="95">
        <f ca="1">ROUND(INDIRECT(ADDRESS(Данные!$A50,J$1,1,1,"Данные"),1),2)</f>
        <v>388.79000000000002</v>
      </c>
      <c r="K58" s="96">
        <f ca="1">ROUND(INDIRECT(ADDRESS(Данные!$A50,K$1,1,1,"Данные"),1),2)</f>
        <v>417.13999999999999</v>
      </c>
      <c r="L58" s="104">
        <f ca="1">(J58-J57)*L$10</f>
        <v>12.000000000023192</v>
      </c>
      <c r="M58" s="106">
        <f ca="1">(K58-K57)*L$10</f>
        <v>0</v>
      </c>
      <c r="N58" s="203"/>
      <c r="O58" s="101"/>
      <c r="P58" s="104">
        <f>(N58-N57)*P10/0.5</f>
        <v>0</v>
      </c>
      <c r="Q58" s="107">
        <f>(O58-O57)*Q10/0.5</f>
        <v>0</v>
      </c>
      <c r="R58" s="202"/>
      <c r="S58" s="100"/>
      <c r="T58" s="104">
        <f>(R58-R57)*T10/0.5</f>
        <v>0</v>
      </c>
      <c r="U58" s="105">
        <f>(S58-S57)*U10/0.5</f>
        <v>0</v>
      </c>
      <c r="V58" s="108">
        <f t="shared" ca="1" si="16"/>
        <v>45644.895833333336</v>
      </c>
      <c r="W58" s="113">
        <f t="shared" ca="1" si="17"/>
        <v>302.00000000029945</v>
      </c>
      <c r="X58" s="192">
        <f t="shared" ca="1" si="18"/>
        <v>39.99999999996362</v>
      </c>
    </row>
    <row r="59">
      <c r="A59" s="94">
        <f ca="1">INDIRECT(ADDRESS(Данные!$A51,4,1,1,"Данные"),1)</f>
        <v>45644.916666666664</v>
      </c>
      <c r="B59" s="103">
        <f ca="1">ROUND(INDIRECT(ADDRESS(Данные!$A51,B$1,1,1,"Данные"),1),2)</f>
        <v>6458.71</v>
      </c>
      <c r="C59" s="100">
        <f ca="1">ROUND(INDIRECT(ADDRESS(Данные!$A51,C$1,1,1,"Данные"),1),2)</f>
        <v>1600.5</v>
      </c>
      <c r="D59" s="104">
        <f ca="1">(B59-B57)*D$10</f>
        <v>520.00000000043656</v>
      </c>
      <c r="E59" s="106">
        <f ca="1">(C59-C57)*D$10</f>
        <v>79.99999999992724</v>
      </c>
      <c r="F59" s="95">
        <f ca="1">ROUND(INDIRECT(ADDRESS(Данные!$A51,J$1,1,1,"Данные"),1),2)</f>
        <v>388.81999999999999</v>
      </c>
      <c r="G59" s="100">
        <f ca="1">ROUND(INDIRECT(ADDRESS(Данные!$A51,K$1,1,1,"Данные"),1),2)</f>
        <v>417.13999999999999</v>
      </c>
      <c r="H59" s="104">
        <f ca="1">(F59-F57)*H$10</f>
        <v>75.000000000017053</v>
      </c>
      <c r="I59" s="107">
        <f ca="1">(G59-G57)*H$10</f>
        <v>0</v>
      </c>
      <c r="J59" s="95">
        <f ca="1">ROUND(INDIRECT(ADDRESS(Данные!$A51,J$1,1,1,"Данные"),1),2)</f>
        <v>388.81999999999999</v>
      </c>
      <c r="K59" s="96">
        <f ca="1">ROUND(INDIRECT(ADDRESS(Данные!$A51,K$1,1,1,"Данные"),1),2)</f>
        <v>417.13999999999999</v>
      </c>
      <c r="L59" s="104">
        <f ca="1">(J59-J57)*L$10</f>
        <v>30.000000000006821</v>
      </c>
      <c r="M59" s="106">
        <f ca="1">(K59-K57)*L$10</f>
        <v>0</v>
      </c>
      <c r="N59" s="203"/>
      <c r="O59" s="101"/>
      <c r="P59" s="104">
        <f>(N59-N58)*P10/0.5</f>
        <v>0</v>
      </c>
      <c r="Q59" s="107">
        <f>(O59-O58)*Q10/0.5</f>
        <v>0</v>
      </c>
      <c r="R59" s="202"/>
      <c r="S59" s="100"/>
      <c r="T59" s="104">
        <f>(R59-R58)*T10/0.5</f>
        <v>0</v>
      </c>
      <c r="U59" s="105">
        <f>(S59-S58)*U10/0.5</f>
        <v>0</v>
      </c>
      <c r="V59" s="108">
        <f t="shared" ca="1" si="16"/>
        <v>45644.916666666664</v>
      </c>
      <c r="W59" s="113">
        <f t="shared" ca="1" si="17"/>
        <v>625.00000000046043</v>
      </c>
      <c r="X59" s="192">
        <f t="shared" ca="1" si="18"/>
        <v>79.99999999992724</v>
      </c>
    </row>
    <row r="60">
      <c r="A60" s="94">
        <f ca="1">INDIRECT(ADDRESS(Данные!$A52,4,1,1,"Данные"),1)</f>
        <v>45644.9375</v>
      </c>
      <c r="B60" s="103">
        <f ca="1">ROUND(INDIRECT(ADDRESS(Данные!$A52,B$1,1,1,"Данные"),1),2)</f>
        <v>6458.8400000000001</v>
      </c>
      <c r="C60" s="100">
        <f ca="1">ROUND(INDIRECT(ADDRESS(Данные!$A52,C$1,1,1,"Данные"),1),2)</f>
        <v>1600.51</v>
      </c>
      <c r="D60" s="104">
        <f ca="1">(B60-B59)*D$10</f>
        <v>260.00000000021828</v>
      </c>
      <c r="E60" s="106">
        <f ca="1">(C60-C59)*D$10</f>
        <v>19.99999999998181</v>
      </c>
      <c r="F60" s="95">
        <f ca="1">ROUND(INDIRECT(ADDRESS(Данные!$A52,J$1,1,1,"Данные"),1),2)</f>
        <v>388.84000000000003</v>
      </c>
      <c r="G60" s="100">
        <f ca="1">ROUND(INDIRECT(ADDRESS(Данные!$A52,K$1,1,1,"Данные"),1),2)</f>
        <v>417.13999999999999</v>
      </c>
      <c r="H60" s="104">
        <f ca="1">(F60-F59)*H$10</f>
        <v>30.00000000005798</v>
      </c>
      <c r="I60" s="107">
        <f ca="1">(G60-G59)*H$10</f>
        <v>0</v>
      </c>
      <c r="J60" s="95">
        <f ca="1">ROUND(INDIRECT(ADDRESS(Данные!$A52,J$1,1,1,"Данные"),1),2)</f>
        <v>388.84000000000003</v>
      </c>
      <c r="K60" s="96">
        <f ca="1">ROUND(INDIRECT(ADDRESS(Данные!$A52,K$1,1,1,"Данные"),1),2)</f>
        <v>417.13999999999999</v>
      </c>
      <c r="L60" s="104">
        <f ca="1">(J60-J59)*L$10</f>
        <v>12.000000000023192</v>
      </c>
      <c r="M60" s="106">
        <f ca="1">(K60-K59)*L$10</f>
        <v>0</v>
      </c>
      <c r="N60" s="203"/>
      <c r="O60" s="101"/>
      <c r="P60" s="104">
        <f>(N60-N59)*P10/0.5</f>
        <v>0</v>
      </c>
      <c r="Q60" s="107">
        <f>(O60-O59)*Q10/0.5</f>
        <v>0</v>
      </c>
      <c r="R60" s="202"/>
      <c r="S60" s="100"/>
      <c r="T60" s="104">
        <f>(R60-R59)*T10/0.5</f>
        <v>0</v>
      </c>
      <c r="U60" s="105">
        <f>(S60-S59)*U10/0.5</f>
        <v>0</v>
      </c>
      <c r="V60" s="108">
        <f t="shared" ca="1" si="16"/>
        <v>45644.9375</v>
      </c>
      <c r="W60" s="113">
        <f t="shared" ca="1" si="17"/>
        <v>302.00000000029945</v>
      </c>
      <c r="X60" s="192">
        <f t="shared" ca="1" si="18"/>
        <v>19.99999999998181</v>
      </c>
    </row>
    <row r="61">
      <c r="A61" s="94">
        <f ca="1">INDIRECT(ADDRESS(Данные!$A53,4,1,1,"Данные"),1)</f>
        <v>45644.958333333336</v>
      </c>
      <c r="B61" s="103">
        <f ca="1">ROUND(INDIRECT(ADDRESS(Данные!$A53,B$1,1,1,"Данные"),1),2)</f>
        <v>6458.9700000000003</v>
      </c>
      <c r="C61" s="100">
        <f ca="1">ROUND(INDIRECT(ADDRESS(Данные!$A53,C$1,1,1,"Данные"),1),2)</f>
        <v>1600.53</v>
      </c>
      <c r="D61" s="104">
        <f ca="1">(B61-B59)*D$10</f>
        <v>520.00000000043656</v>
      </c>
      <c r="E61" s="106">
        <f ca="1">(C61-C59)*D$10</f>
        <v>59.99999999994543</v>
      </c>
      <c r="F61" s="95">
        <f ca="1">ROUND(INDIRECT(ADDRESS(Данные!$A53,J$1,1,1,"Данные"),1),2)</f>
        <v>388.86000000000001</v>
      </c>
      <c r="G61" s="100">
        <f ca="1">ROUND(INDIRECT(ADDRESS(Данные!$A53,K$1,1,1,"Данные"),1),2)</f>
        <v>417.13999999999999</v>
      </c>
      <c r="H61" s="104">
        <f ca="1">(F61-F59)*H$10</f>
        <v>60.000000000030695</v>
      </c>
      <c r="I61" s="107">
        <f ca="1">(G61-G59)*H$10</f>
        <v>0</v>
      </c>
      <c r="J61" s="95">
        <f ca="1">ROUND(INDIRECT(ADDRESS(Данные!$A53,J$1,1,1,"Данные"),1),2)</f>
        <v>388.86000000000001</v>
      </c>
      <c r="K61" s="96">
        <f ca="1">ROUND(INDIRECT(ADDRESS(Данные!$A53,K$1,1,1,"Данные"),1),2)</f>
        <v>417.13999999999999</v>
      </c>
      <c r="L61" s="104">
        <f ca="1">(J61-J59)*L$10</f>
        <v>24.000000000012278</v>
      </c>
      <c r="M61" s="106">
        <f ca="1">(K61-K59)*L$10</f>
        <v>0</v>
      </c>
      <c r="N61" s="203"/>
      <c r="O61" s="101"/>
      <c r="P61" s="104">
        <f>(N61-N60)*P10/0.5</f>
        <v>0</v>
      </c>
      <c r="Q61" s="107">
        <f>(O61-O60)*Q10/0.5</f>
        <v>0</v>
      </c>
      <c r="R61" s="202"/>
      <c r="S61" s="100"/>
      <c r="T61" s="104">
        <f>(R61-R60)*T10/0.5</f>
        <v>0</v>
      </c>
      <c r="U61" s="105">
        <f>(S61-S60)*U10/0.5</f>
        <v>0</v>
      </c>
      <c r="V61" s="108">
        <f t="shared" ca="1" si="16"/>
        <v>45644.958333333336</v>
      </c>
      <c r="W61" s="113">
        <f t="shared" ca="1" si="17"/>
        <v>604.00000000047953</v>
      </c>
      <c r="X61" s="192">
        <f t="shared" ca="1" si="18"/>
        <v>59.99999999994543</v>
      </c>
    </row>
    <row r="62">
      <c r="A62" s="94">
        <f ca="1">INDIRECT(ADDRESS(Данные!$A54,4,1,1,"Данные"),1)</f>
        <v>45644.979166666664</v>
      </c>
      <c r="B62" s="103">
        <f ca="1">ROUND(INDIRECT(ADDRESS(Данные!$A54,B$1,1,1,"Данные"),1),2)</f>
        <v>6459.1000000000004</v>
      </c>
      <c r="C62" s="100">
        <f ca="1">ROUND(INDIRECT(ADDRESS(Данные!$A54,C$1,1,1,"Данные"),1),2)</f>
        <v>1600.55</v>
      </c>
      <c r="D62" s="104">
        <f ca="1">(B62-B61)*D$10</f>
        <v>260.00000000021828</v>
      </c>
      <c r="E62" s="106">
        <f ca="1">(C62-C61)*D$10</f>
        <v>39.99999999996362</v>
      </c>
      <c r="F62" s="95">
        <f ca="1">ROUND(INDIRECT(ADDRESS(Данные!$A54,J$1,1,1,"Данные"),1),2)</f>
        <v>388.88999999999999</v>
      </c>
      <c r="G62" s="100">
        <f ca="1">ROUND(INDIRECT(ADDRESS(Данные!$A54,K$1,1,1,"Данные"),1),2)</f>
        <v>417.15000000000003</v>
      </c>
      <c r="H62" s="104">
        <f ca="1">(F62-F61)*H$10</f>
        <v>44.999999999959073</v>
      </c>
      <c r="I62" s="107">
        <f ca="1">(G62-G61)*H$10</f>
        <v>15.000000000071623</v>
      </c>
      <c r="J62" s="95">
        <f ca="1">ROUND(INDIRECT(ADDRESS(Данные!$A54,J$1,1,1,"Данные"),1),2)</f>
        <v>388.88999999999999</v>
      </c>
      <c r="K62" s="96">
        <f ca="1">ROUND(INDIRECT(ADDRESS(Данные!$A54,K$1,1,1,"Данные"),1),2)</f>
        <v>417.15000000000003</v>
      </c>
      <c r="L62" s="104">
        <f ca="1">(J62-J61)*L$10</f>
        <v>17.999999999983629</v>
      </c>
      <c r="M62" s="106">
        <f ca="1">(K62-K61)*L$10</f>
        <v>6.0000000000286491</v>
      </c>
      <c r="N62" s="203"/>
      <c r="O62" s="101"/>
      <c r="P62" s="104"/>
      <c r="Q62" s="107"/>
      <c r="R62" s="202"/>
      <c r="S62" s="100"/>
      <c r="T62" s="104"/>
      <c r="U62" s="105"/>
      <c r="V62" s="108">
        <f t="shared" ca="1" si="16"/>
        <v>45644.979166666664</v>
      </c>
      <c r="W62" s="113">
        <f t="shared" ca="1" si="17"/>
        <v>323.00000000016098</v>
      </c>
      <c r="X62" s="192">
        <f t="shared" ca="1" si="18"/>
        <v>61.000000000063892</v>
      </c>
    </row>
    <row r="63" ht="13.5">
      <c r="A63" s="115">
        <f ca="1">INDIRECT(ADDRESS(Данные!$A55,4,1,1,"Данные"),1)</f>
        <v>45645</v>
      </c>
      <c r="B63" s="128">
        <f ca="1">ROUND(INDIRECT(ADDRESS(Данные!$A55,B$1,1,1,"Данные"),1),2)</f>
        <v>6459.2300000000005</v>
      </c>
      <c r="C63" s="117">
        <f ca="1">ROUND(INDIRECT(ADDRESS(Данные!$A55,C$1,1,1,"Данные"),1),2)</f>
        <v>1600.5699999999999</v>
      </c>
      <c r="D63" s="124">
        <f ca="1">(B63-B61)*D$10</f>
        <v>520.00000000043656</v>
      </c>
      <c r="E63" s="119">
        <f ca="1">(C63-C61)*D$10</f>
        <v>79.99999999992724</v>
      </c>
      <c r="F63" s="128">
        <f ca="1">ROUND(INDIRECT(ADDRESS(Данные!$A55,J$1,1,1,"Данные"),1),2)</f>
        <v>388.91000000000003</v>
      </c>
      <c r="G63" s="117">
        <f ca="1">ROUND(INDIRECT(ADDRESS(Данные!$A55,K$1,1,1,"Данные"),1),2)</f>
        <v>417.15000000000003</v>
      </c>
      <c r="H63" s="124">
        <f ca="1">(F63-F61)*H$10</f>
        <v>75.000000000017053</v>
      </c>
      <c r="I63" s="123">
        <f ca="1">(G63-G61)*H$10</f>
        <v>15.000000000071623</v>
      </c>
      <c r="J63" s="116">
        <f ca="1">ROUND(INDIRECT(ADDRESS(Данные!$A55,J$1,1,1,"Данные"),1),2)</f>
        <v>388.91000000000003</v>
      </c>
      <c r="K63" s="121">
        <f ca="1">ROUND(INDIRECT(ADDRESS(Данные!$A55,K$1,1,1,"Данные"),1),2)</f>
        <v>417.15000000000003</v>
      </c>
      <c r="L63" s="124">
        <f ca="1">(J63-J61)*L$10</f>
        <v>30.000000000006821</v>
      </c>
      <c r="M63" s="119">
        <f ca="1">(K63-K61)*L$10</f>
        <v>6.0000000000286491</v>
      </c>
      <c r="N63" s="126"/>
      <c r="O63" s="118"/>
      <c r="P63" s="124">
        <f>(N63-N61)*P10/0.5</f>
        <v>0</v>
      </c>
      <c r="Q63" s="123">
        <f>(O63-O61)*Q10/0.5</f>
        <v>0</v>
      </c>
      <c r="R63" s="128"/>
      <c r="S63" s="117"/>
      <c r="T63" s="124">
        <f>(R63-R61)*T10/0.5</f>
        <v>0</v>
      </c>
      <c r="U63" s="119">
        <f>(S63-S61)*U10/0.5</f>
        <v>0</v>
      </c>
      <c r="V63" s="129">
        <f t="shared" ca="1" si="16"/>
        <v>45645</v>
      </c>
      <c r="W63" s="170">
        <f t="shared" ca="1" si="17"/>
        <v>625.00000000046043</v>
      </c>
      <c r="X63" s="239">
        <f t="shared" ca="1" si="18"/>
        <v>101.00000000002751</v>
      </c>
    </row>
    <row r="64">
      <c r="B64" s="1" t="s">
        <v>15</v>
      </c>
      <c r="D64" s="1" t="s">
        <v>15</v>
      </c>
      <c r="H64" s="1" t="s">
        <v>15</v>
      </c>
      <c r="W64" s="1" t="s">
        <v>15</v>
      </c>
    </row>
    <row r="65">
      <c r="A65" s="1" t="s">
        <v>15</v>
      </c>
      <c r="C65" s="3" t="s">
        <v>51</v>
      </c>
      <c r="D65" s="136">
        <f ca="1">D$17+D$19+D$21+D$23+D$25+D$27+D$29+D$31+D$33+D$35+D$37+D$39+D$41+D$43+D$45+D$47+D$49+D$51+D$53+D$55+D$57+D$59+D$61+D$63</f>
        <v>12159.999999999854</v>
      </c>
      <c r="E65" s="136">
        <f t="shared" ref="E65:X65" ca="1" si="19">E$17+E$19+E$21+E$23+E$25+E$27+E$29+E$31+E$33+E$35+E$37+E$39+E$41+E$43+E$45+E$47+E$49+E$51+E$53+E$55+E$57+E$59+E$61+E$63</f>
        <v>1699.9999999998181</v>
      </c>
      <c r="G65" s="3" t="s">
        <v>51</v>
      </c>
      <c r="H65" s="136">
        <f t="shared" ca="1" si="19"/>
        <v>1784.9999999999966</v>
      </c>
      <c r="I65" s="136">
        <f t="shared" ca="1" si="19"/>
        <v>270.00000000001023</v>
      </c>
      <c r="K65" s="3" t="s">
        <v>51</v>
      </c>
      <c r="L65" s="136">
        <f t="shared" ca="1" si="19"/>
        <v>713.99999999999864</v>
      </c>
      <c r="M65" s="136">
        <f t="shared" ca="1" si="19"/>
        <v>108.00000000000409</v>
      </c>
      <c r="O65" s="3" t="s">
        <v>51</v>
      </c>
      <c r="P65" s="136">
        <f t="shared" ca="1" si="19"/>
        <v>0</v>
      </c>
      <c r="Q65" s="136">
        <f t="shared" ca="1" si="19"/>
        <v>0</v>
      </c>
      <c r="S65" s="3" t="s">
        <v>51</v>
      </c>
      <c r="T65" s="136">
        <f t="shared" ca="1" si="19"/>
        <v>0</v>
      </c>
      <c r="U65" s="136">
        <f t="shared" ca="1" si="19"/>
        <v>0</v>
      </c>
      <c r="W65" s="136">
        <f t="shared" ca="1" si="19"/>
        <v>14658.999999999851</v>
      </c>
      <c r="X65" s="136">
        <f t="shared" ca="1" si="19"/>
        <v>2077.9999999998327</v>
      </c>
    </row>
    <row r="66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8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</row>
    <row r="69">
      <c r="A69" s="1"/>
      <c r="B69" s="1"/>
      <c r="C69" s="1"/>
      <c r="D69" s="1"/>
      <c r="E69" s="1"/>
      <c r="F69" s="240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</row>
    <row r="71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ht="18.75">
      <c r="A72" s="3"/>
      <c r="B72" s="3"/>
      <c r="C72" s="3"/>
      <c r="D72" s="3"/>
      <c r="E72" s="3"/>
      <c r="F72" s="1"/>
      <c r="G72" s="146"/>
      <c r="H72" s="1"/>
      <c r="I72" s="3"/>
      <c r="J72" s="1"/>
      <c r="K72" s="8"/>
      <c r="L72" s="9"/>
      <c r="M72" s="10"/>
      <c r="N72" s="10"/>
      <c r="O72" s="1"/>
      <c r="P72" s="1"/>
      <c r="Q72" s="1"/>
      <c r="R72" s="3"/>
      <c r="S72" s="145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>
      <c r="A73" s="1"/>
      <c r="B73" s="1"/>
      <c r="C73" s="1"/>
      <c r="D73" s="1"/>
      <c r="E73" s="1"/>
      <c r="F73" s="1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8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ht="19.5">
      <c r="A74" s="1"/>
      <c r="B74" s="1"/>
      <c r="C74" s="147"/>
      <c r="D74" s="1"/>
      <c r="E74" s="1"/>
      <c r="F74" s="1"/>
      <c r="G74" s="1"/>
      <c r="H74" s="1"/>
      <c r="I74" s="1"/>
      <c r="J74" s="1"/>
      <c r="K74" s="3"/>
      <c r="L74" s="1"/>
      <c r="M74" s="1"/>
      <c r="N74" s="1"/>
      <c r="O74" s="146"/>
      <c r="P74" s="1"/>
      <c r="Q74" s="3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>
      <c r="A75" s="1"/>
      <c r="B75" s="18"/>
      <c r="C75" s="1"/>
      <c r="D75" s="1"/>
      <c r="E75" s="1"/>
      <c r="F75" s="1"/>
      <c r="G75" s="1"/>
      <c r="H75" s="1"/>
      <c r="I75" s="1"/>
      <c r="J75" s="1"/>
      <c r="K75" s="3"/>
      <c r="L75" s="3"/>
      <c r="M75" s="1"/>
      <c r="N75" s="1"/>
      <c r="O75" s="3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>
      <c r="A76" s="148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48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>
      <c r="A77" s="148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48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>
      <c r="A78" s="148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48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>
      <c r="A79" s="148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48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>
      <c r="A80" s="148"/>
      <c r="B80" s="1"/>
      <c r="C80" s="1"/>
      <c r="D80" s="1"/>
      <c r="E80" s="196"/>
      <c r="F80" s="1"/>
      <c r="G80" s="1"/>
      <c r="H80" s="1"/>
      <c r="I80" s="196"/>
      <c r="J80" s="1"/>
      <c r="K80" s="1"/>
      <c r="L80" s="1"/>
      <c r="M80" s="196"/>
      <c r="N80" s="1"/>
      <c r="O80" s="1"/>
      <c r="P80" s="1"/>
      <c r="Q80" s="196"/>
      <c r="R80" s="1"/>
      <c r="S80" s="1"/>
      <c r="T80" s="1"/>
      <c r="U80" s="196"/>
      <c r="V80" s="148"/>
      <c r="W80" s="1"/>
      <c r="X80" s="196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>
      <c r="A81" s="148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48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>
      <c r="A82" s="148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48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>
      <c r="A83" s="148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48"/>
      <c r="W83" s="137"/>
      <c r="X83" s="137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>
      <c r="A84" s="148"/>
      <c r="B84" s="137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48"/>
      <c r="W84" s="137"/>
      <c r="X84" s="137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>
      <c r="A85" s="149"/>
      <c r="B85" s="216"/>
      <c r="C85" s="134"/>
      <c r="D85" s="1"/>
      <c r="E85" s="1"/>
      <c r="F85" s="134"/>
      <c r="G85" s="134"/>
      <c r="H85" s="1"/>
      <c r="I85" s="1"/>
      <c r="J85" s="134"/>
      <c r="K85" s="134"/>
      <c r="L85" s="1"/>
      <c r="M85" s="1"/>
      <c r="N85" s="134"/>
      <c r="O85" s="1"/>
      <c r="P85" s="1"/>
      <c r="Q85" s="1"/>
      <c r="R85" s="134"/>
      <c r="S85" s="134"/>
      <c r="T85" s="1"/>
      <c r="U85" s="1"/>
      <c r="V85" s="149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>
      <c r="A86" s="137"/>
      <c r="B86" s="216"/>
      <c r="C86" s="134"/>
      <c r="D86" s="213"/>
      <c r="E86" s="1"/>
      <c r="F86" s="134"/>
      <c r="G86" s="134"/>
      <c r="H86" s="213"/>
      <c r="I86" s="1"/>
      <c r="J86" s="134"/>
      <c r="K86" s="134"/>
      <c r="L86" s="1"/>
      <c r="M86" s="1"/>
      <c r="N86" s="134"/>
      <c r="O86" s="1"/>
      <c r="P86" s="1"/>
      <c r="Q86" s="1"/>
      <c r="R86" s="134"/>
      <c r="S86" s="134"/>
      <c r="T86" s="1"/>
      <c r="U86" s="1"/>
      <c r="V86" s="137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>
      <c r="A87" s="137"/>
      <c r="B87" s="216"/>
      <c r="C87" s="134"/>
      <c r="D87" s="213"/>
      <c r="E87" s="1"/>
      <c r="F87" s="134"/>
      <c r="G87" s="134"/>
      <c r="H87" s="213"/>
      <c r="I87" s="1"/>
      <c r="J87" s="134"/>
      <c r="K87" s="134"/>
      <c r="L87" s="1"/>
      <c r="M87" s="1"/>
      <c r="N87" s="134"/>
      <c r="O87" s="1"/>
      <c r="P87" s="1"/>
      <c r="Q87" s="1"/>
      <c r="R87" s="134"/>
      <c r="S87" s="134"/>
      <c r="T87" s="1"/>
      <c r="U87" s="1"/>
      <c r="V87" s="137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>
      <c r="A88" s="137"/>
      <c r="B88" s="216"/>
      <c r="C88" s="134"/>
      <c r="D88" s="213"/>
      <c r="E88" s="1"/>
      <c r="F88" s="134"/>
      <c r="G88" s="134"/>
      <c r="H88" s="213"/>
      <c r="I88" s="1"/>
      <c r="J88" s="134"/>
      <c r="K88" s="134"/>
      <c r="L88" s="1"/>
      <c r="M88" s="1"/>
      <c r="N88" s="134"/>
      <c r="O88" s="1"/>
      <c r="P88" s="1"/>
      <c r="Q88" s="1"/>
      <c r="R88" s="134"/>
      <c r="S88" s="134"/>
      <c r="T88" s="1"/>
      <c r="U88" s="1"/>
      <c r="V88" s="137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>
      <c r="A89" s="137"/>
      <c r="B89" s="216"/>
      <c r="C89" s="134"/>
      <c r="D89" s="213"/>
      <c r="E89" s="1"/>
      <c r="F89" s="134"/>
      <c r="G89" s="134"/>
      <c r="H89" s="213"/>
      <c r="I89" s="1"/>
      <c r="J89" s="134"/>
      <c r="K89" s="134"/>
      <c r="L89" s="1"/>
      <c r="M89" s="1"/>
      <c r="N89" s="134"/>
      <c r="O89" s="1"/>
      <c r="P89" s="1"/>
      <c r="Q89" s="1"/>
      <c r="R89" s="134"/>
      <c r="S89" s="134"/>
      <c r="T89" s="1"/>
      <c r="U89" s="1"/>
      <c r="V89" s="137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>
      <c r="A90" s="137"/>
      <c r="B90" s="216"/>
      <c r="C90" s="134"/>
      <c r="D90" s="213"/>
      <c r="E90" s="1"/>
      <c r="F90" s="134"/>
      <c r="G90" s="134"/>
      <c r="H90" s="213"/>
      <c r="I90" s="1"/>
      <c r="J90" s="134"/>
      <c r="K90" s="134"/>
      <c r="L90" s="1"/>
      <c r="M90" s="1"/>
      <c r="N90" s="134"/>
      <c r="O90" s="1"/>
      <c r="P90" s="1"/>
      <c r="Q90" s="1"/>
      <c r="R90" s="134"/>
      <c r="S90" s="134"/>
      <c r="T90" s="1"/>
      <c r="U90" s="1"/>
      <c r="V90" s="137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>
      <c r="A91" s="137"/>
      <c r="B91" s="216"/>
      <c r="C91" s="134"/>
      <c r="D91" s="213"/>
      <c r="E91" s="1"/>
      <c r="F91" s="134"/>
      <c r="G91" s="134"/>
      <c r="H91" s="213"/>
      <c r="I91" s="1"/>
      <c r="J91" s="134"/>
      <c r="K91" s="134"/>
      <c r="L91" s="1"/>
      <c r="M91" s="1"/>
      <c r="N91" s="134"/>
      <c r="O91" s="1"/>
      <c r="P91" s="1"/>
      <c r="Q91" s="1"/>
      <c r="R91" s="134"/>
      <c r="S91" s="134"/>
      <c r="T91" s="1"/>
      <c r="U91" s="1"/>
      <c r="V91" s="137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>
      <c r="A92" s="137"/>
      <c r="B92" s="216"/>
      <c r="C92" s="134"/>
      <c r="D92" s="213"/>
      <c r="E92" s="1"/>
      <c r="F92" s="134"/>
      <c r="G92" s="134"/>
      <c r="H92" s="213"/>
      <c r="I92" s="1"/>
      <c r="J92" s="134"/>
      <c r="K92" s="134"/>
      <c r="L92" s="1"/>
      <c r="M92" s="1"/>
      <c r="N92" s="134"/>
      <c r="O92" s="1"/>
      <c r="P92" s="1"/>
      <c r="Q92" s="1"/>
      <c r="R92" s="134"/>
      <c r="S92" s="134"/>
      <c r="T92" s="1"/>
      <c r="U92" s="1"/>
      <c r="V92" s="137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>
      <c r="A93" s="137"/>
      <c r="B93" s="216"/>
      <c r="C93" s="134"/>
      <c r="D93" s="213"/>
      <c r="E93" s="1"/>
      <c r="F93" s="134"/>
      <c r="G93" s="134"/>
      <c r="H93" s="213"/>
      <c r="I93" s="1"/>
      <c r="J93" s="134"/>
      <c r="K93" s="134"/>
      <c r="L93" s="1"/>
      <c r="M93" s="1"/>
      <c r="N93" s="134"/>
      <c r="O93" s="1"/>
      <c r="P93" s="1"/>
      <c r="Q93" s="1"/>
      <c r="R93" s="134"/>
      <c r="S93" s="134"/>
      <c r="T93" s="1"/>
      <c r="U93" s="1"/>
      <c r="V93" s="137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>
      <c r="A94" s="149"/>
      <c r="B94" s="216"/>
      <c r="C94" s="134"/>
      <c r="D94" s="213"/>
      <c r="E94" s="1"/>
      <c r="F94" s="134"/>
      <c r="G94" s="134"/>
      <c r="H94" s="213"/>
      <c r="I94" s="1"/>
      <c r="J94" s="134"/>
      <c r="K94" s="134"/>
      <c r="L94" s="1"/>
      <c r="M94" s="1"/>
      <c r="N94" s="134"/>
      <c r="O94" s="1"/>
      <c r="P94" s="1"/>
      <c r="Q94" s="1"/>
      <c r="R94" s="134"/>
      <c r="S94" s="134"/>
      <c r="T94" s="1"/>
      <c r="U94" s="1"/>
      <c r="V94" s="149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>
      <c r="A95" s="137"/>
      <c r="B95" s="216"/>
      <c r="C95" s="134"/>
      <c r="D95" s="213"/>
      <c r="E95" s="1"/>
      <c r="F95" s="134"/>
      <c r="G95" s="134"/>
      <c r="H95" s="213"/>
      <c r="I95" s="1"/>
      <c r="J95" s="134"/>
      <c r="K95" s="134"/>
      <c r="L95" s="1"/>
      <c r="M95" s="1"/>
      <c r="N95" s="134"/>
      <c r="O95" s="1"/>
      <c r="P95" s="1"/>
      <c r="Q95" s="1"/>
      <c r="R95" s="134"/>
      <c r="S95" s="134"/>
      <c r="T95" s="1"/>
      <c r="U95" s="1"/>
      <c r="V95" s="137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>
      <c r="A96" s="137"/>
      <c r="B96" s="216"/>
      <c r="C96" s="134"/>
      <c r="D96" s="213"/>
      <c r="E96" s="1"/>
      <c r="F96" s="134"/>
      <c r="G96" s="134"/>
      <c r="H96" s="213"/>
      <c r="I96" s="1"/>
      <c r="J96" s="134"/>
      <c r="K96" s="134"/>
      <c r="L96" s="1"/>
      <c r="M96" s="1"/>
      <c r="N96" s="134"/>
      <c r="O96" s="1"/>
      <c r="P96" s="1"/>
      <c r="Q96" s="1"/>
      <c r="R96" s="134"/>
      <c r="S96" s="134"/>
      <c r="T96" s="1"/>
      <c r="U96" s="1"/>
      <c r="V96" s="137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>
      <c r="A97" s="137"/>
      <c r="B97" s="216"/>
      <c r="C97" s="134"/>
      <c r="D97" s="213"/>
      <c r="E97" s="1"/>
      <c r="F97" s="134"/>
      <c r="G97" s="134"/>
      <c r="H97" s="213"/>
      <c r="I97" s="1"/>
      <c r="J97" s="134"/>
      <c r="K97" s="134"/>
      <c r="L97" s="1"/>
      <c r="M97" s="1"/>
      <c r="N97" s="134"/>
      <c r="O97" s="1"/>
      <c r="P97" s="1"/>
      <c r="Q97" s="1"/>
      <c r="R97" s="134"/>
      <c r="S97" s="134"/>
      <c r="T97" s="1"/>
      <c r="U97" s="1"/>
      <c r="V97" s="137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>
      <c r="A98" s="137"/>
      <c r="B98" s="216"/>
      <c r="C98" s="134"/>
      <c r="D98" s="213"/>
      <c r="E98" s="1"/>
      <c r="F98" s="134"/>
      <c r="G98" s="134"/>
      <c r="H98" s="213"/>
      <c r="I98" s="1"/>
      <c r="J98" s="134"/>
      <c r="K98" s="134"/>
      <c r="L98" s="1"/>
      <c r="M98" s="1"/>
      <c r="N98" s="134"/>
      <c r="O98" s="1"/>
      <c r="P98" s="1"/>
      <c r="Q98" s="1"/>
      <c r="R98" s="134"/>
      <c r="S98" s="134"/>
      <c r="T98" s="1"/>
      <c r="U98" s="1"/>
      <c r="V98" s="137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>
      <c r="A99" s="137"/>
      <c r="B99" s="216"/>
      <c r="C99" s="134"/>
      <c r="D99" s="213"/>
      <c r="E99" s="1"/>
      <c r="F99" s="134"/>
      <c r="G99" s="134"/>
      <c r="H99" s="213"/>
      <c r="I99" s="1"/>
      <c r="J99" s="134"/>
      <c r="K99" s="134"/>
      <c r="L99" s="1"/>
      <c r="M99" s="1"/>
      <c r="N99" s="134"/>
      <c r="O99" s="1"/>
      <c r="P99" s="1"/>
      <c r="Q99" s="1"/>
      <c r="R99" s="134"/>
      <c r="S99" s="134"/>
      <c r="T99" s="1"/>
      <c r="U99" s="1"/>
      <c r="V99" s="137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>
      <c r="A100" s="137"/>
      <c r="B100" s="216"/>
      <c r="C100" s="134"/>
      <c r="D100" s="213"/>
      <c r="E100" s="1"/>
      <c r="F100" s="134"/>
      <c r="G100" s="134"/>
      <c r="H100" s="213"/>
      <c r="I100" s="1"/>
      <c r="J100" s="134"/>
      <c r="K100" s="134"/>
      <c r="L100" s="1"/>
      <c r="M100" s="1"/>
      <c r="N100" s="134"/>
      <c r="O100" s="1"/>
      <c r="P100" s="1"/>
      <c r="Q100" s="1"/>
      <c r="R100" s="134"/>
      <c r="S100" s="134"/>
      <c r="T100" s="1"/>
      <c r="U100" s="1"/>
      <c r="V100" s="137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>
      <c r="A101" s="137"/>
      <c r="B101" s="216"/>
      <c r="C101" s="134"/>
      <c r="D101" s="213"/>
      <c r="E101" s="1"/>
      <c r="F101" s="134"/>
      <c r="G101" s="134"/>
      <c r="H101" s="213"/>
      <c r="I101" s="1"/>
      <c r="J101" s="134"/>
      <c r="K101" s="134"/>
      <c r="L101" s="1"/>
      <c r="M101" s="1"/>
      <c r="N101" s="134"/>
      <c r="O101" s="1"/>
      <c r="P101" s="1"/>
      <c r="Q101" s="1"/>
      <c r="R101" s="134"/>
      <c r="S101" s="134"/>
      <c r="T101" s="1"/>
      <c r="U101" s="1"/>
      <c r="V101" s="137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>
      <c r="A102" s="137"/>
      <c r="B102" s="216"/>
      <c r="C102" s="134"/>
      <c r="D102" s="213"/>
      <c r="E102" s="1"/>
      <c r="F102" s="134"/>
      <c r="G102" s="134"/>
      <c r="H102" s="213"/>
      <c r="I102" s="1"/>
      <c r="J102" s="134"/>
      <c r="K102" s="134"/>
      <c r="L102" s="1"/>
      <c r="M102" s="1"/>
      <c r="N102" s="134"/>
      <c r="O102" s="1"/>
      <c r="P102" s="1"/>
      <c r="Q102" s="1"/>
      <c r="R102" s="134"/>
      <c r="S102" s="134"/>
      <c r="T102" s="1"/>
      <c r="U102" s="1"/>
      <c r="V102" s="137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>
      <c r="A103" s="137"/>
      <c r="B103" s="216"/>
      <c r="C103" s="134"/>
      <c r="D103" s="213"/>
      <c r="E103" s="1"/>
      <c r="F103" s="134"/>
      <c r="G103" s="134"/>
      <c r="H103" s="213"/>
      <c r="I103" s="1"/>
      <c r="J103" s="134"/>
      <c r="K103" s="134"/>
      <c r="L103" s="1"/>
      <c r="M103" s="1"/>
      <c r="N103" s="134"/>
      <c r="O103" s="1"/>
      <c r="P103" s="1"/>
      <c r="Q103" s="1"/>
      <c r="R103" s="134"/>
      <c r="S103" s="134"/>
      <c r="T103" s="1"/>
      <c r="U103" s="1"/>
      <c r="V103" s="137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>
      <c r="A104" s="137"/>
      <c r="B104" s="216"/>
      <c r="C104" s="134"/>
      <c r="D104" s="215"/>
      <c r="E104" s="197"/>
      <c r="F104" s="134"/>
      <c r="G104" s="134"/>
      <c r="H104" s="215"/>
      <c r="I104" s="197"/>
      <c r="J104" s="134"/>
      <c r="K104" s="134"/>
      <c r="L104" s="197"/>
      <c r="M104" s="197"/>
      <c r="N104" s="134"/>
      <c r="O104" s="1"/>
      <c r="P104" s="197"/>
      <c r="Q104" s="197"/>
      <c r="R104" s="134"/>
      <c r="S104" s="134"/>
      <c r="T104" s="197"/>
      <c r="U104" s="197"/>
      <c r="V104" s="137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>
      <c r="A105" s="137"/>
      <c r="B105" s="216"/>
      <c r="C105" s="134"/>
      <c r="D105" s="241"/>
      <c r="E105" s="135"/>
      <c r="F105" s="134"/>
      <c r="G105" s="134"/>
      <c r="H105" s="241"/>
      <c r="I105" s="135"/>
      <c r="J105" s="134"/>
      <c r="K105" s="134"/>
      <c r="L105" s="135"/>
      <c r="M105" s="135"/>
      <c r="N105" s="134"/>
      <c r="O105" s="1"/>
      <c r="P105" s="135"/>
      <c r="Q105" s="135"/>
      <c r="R105" s="134"/>
      <c r="S105" s="134"/>
      <c r="T105" s="135"/>
      <c r="U105" s="135"/>
      <c r="V105" s="137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>
      <c r="A106" s="137"/>
      <c r="B106" s="216"/>
      <c r="C106" s="134"/>
      <c r="D106" s="213"/>
      <c r="E106" s="1"/>
      <c r="F106" s="134"/>
      <c r="G106" s="134"/>
      <c r="H106" s="213"/>
      <c r="I106" s="1"/>
      <c r="J106" s="134"/>
      <c r="K106" s="134"/>
      <c r="L106" s="1"/>
      <c r="M106" s="1"/>
      <c r="N106" s="134"/>
      <c r="O106" s="1"/>
      <c r="P106" s="1"/>
      <c r="Q106" s="1"/>
      <c r="R106" s="134"/>
      <c r="S106" s="134"/>
      <c r="T106" s="1"/>
      <c r="U106" s="1"/>
      <c r="V106" s="137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>
      <c r="A107" s="137"/>
      <c r="B107" s="216"/>
      <c r="C107" s="134"/>
      <c r="D107" s="213"/>
      <c r="E107" s="1"/>
      <c r="F107" s="134"/>
      <c r="G107" s="134"/>
      <c r="H107" s="213"/>
      <c r="I107" s="1"/>
      <c r="J107" s="134"/>
      <c r="K107" s="134"/>
      <c r="L107" s="1"/>
      <c r="M107" s="1"/>
      <c r="N107" s="134"/>
      <c r="O107" s="1"/>
      <c r="P107" s="1"/>
      <c r="Q107" s="1"/>
      <c r="R107" s="134"/>
      <c r="S107" s="134"/>
      <c r="T107" s="1"/>
      <c r="U107" s="1"/>
      <c r="V107" s="137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>
      <c r="A108" s="137"/>
      <c r="B108" s="216"/>
      <c r="C108" s="134"/>
      <c r="D108" s="213"/>
      <c r="E108" s="1"/>
      <c r="F108" s="134"/>
      <c r="G108" s="134"/>
      <c r="H108" s="213"/>
      <c r="I108" s="1"/>
      <c r="J108" s="134"/>
      <c r="K108" s="134"/>
      <c r="L108" s="1"/>
      <c r="M108" s="1"/>
      <c r="N108" s="134"/>
      <c r="O108" s="1"/>
      <c r="P108" s="1"/>
      <c r="Q108" s="1"/>
      <c r="R108" s="134"/>
      <c r="S108" s="134"/>
      <c r="T108" s="1"/>
      <c r="U108" s="1"/>
      <c r="V108" s="137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>
      <c r="A109" s="137"/>
      <c r="B109" s="216"/>
      <c r="C109" s="134"/>
      <c r="D109" s="213"/>
      <c r="E109" s="1"/>
      <c r="F109" s="134"/>
      <c r="G109" s="134"/>
      <c r="H109" s="213"/>
      <c r="I109" s="1"/>
      <c r="J109" s="134"/>
      <c r="K109" s="134"/>
      <c r="L109" s="1"/>
      <c r="M109" s="1"/>
      <c r="N109" s="134"/>
      <c r="O109" s="1"/>
      <c r="P109" s="1"/>
      <c r="Q109" s="1"/>
      <c r="R109" s="134"/>
      <c r="S109" s="134"/>
      <c r="T109" s="1"/>
      <c r="U109" s="1"/>
      <c r="V109" s="137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>
      <c r="A110" s="1"/>
      <c r="B110" s="1"/>
      <c r="C110" s="1"/>
      <c r="D110" s="213"/>
      <c r="E110" s="1"/>
      <c r="F110" s="1"/>
      <c r="G110" s="1"/>
      <c r="H110" s="213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>
      <c r="A111" s="1"/>
      <c r="B111" s="1"/>
      <c r="C111" s="3"/>
      <c r="D111" s="213"/>
      <c r="E111" s="135"/>
      <c r="F111" s="1"/>
      <c r="G111" s="3"/>
      <c r="H111" s="213"/>
      <c r="I111" s="135"/>
      <c r="J111" s="1"/>
      <c r="K111" s="3"/>
      <c r="L111" s="1"/>
      <c r="M111" s="135"/>
      <c r="N111" s="1"/>
      <c r="O111" s="3"/>
      <c r="P111" s="1"/>
      <c r="Q111" s="135"/>
      <c r="R111" s="1"/>
      <c r="S111" s="3"/>
      <c r="T111" s="1"/>
      <c r="U111" s="135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>
      <c r="A112" s="137"/>
      <c r="B112" s="1"/>
      <c r="C112" s="137"/>
      <c r="D112" s="137"/>
      <c r="E112" s="137"/>
      <c r="F112" s="1"/>
      <c r="G112" s="137"/>
      <c r="H112" s="137"/>
      <c r="I112" s="137"/>
      <c r="J112" s="137"/>
      <c r="K112" s="137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>
      <c r="A117" s="217"/>
      <c r="B117" s="216"/>
      <c r="C117" s="216"/>
      <c r="D117" s="213"/>
      <c r="E117" s="213"/>
      <c r="F117" s="134"/>
      <c r="G117" s="13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>
      <c r="A118" s="141"/>
      <c r="B118" s="216"/>
      <c r="C118" s="216"/>
      <c r="D118" s="213"/>
      <c r="E118" s="213"/>
      <c r="F118" s="134"/>
      <c r="G118" s="134"/>
      <c r="H118" s="213"/>
      <c r="I118" s="21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>
      <c r="A119" s="141"/>
      <c r="B119" s="216"/>
      <c r="C119" s="216"/>
      <c r="D119" s="213"/>
      <c r="E119" s="213"/>
      <c r="F119" s="134"/>
      <c r="G119" s="134"/>
      <c r="H119" s="213"/>
      <c r="I119" s="21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>
      <c r="A120" s="141"/>
      <c r="B120" s="216"/>
      <c r="C120" s="216"/>
      <c r="D120" s="213"/>
      <c r="E120" s="213"/>
      <c r="F120" s="134"/>
      <c r="G120" s="134"/>
      <c r="H120" s="213"/>
      <c r="I120" s="21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>
      <c r="A121" s="141"/>
      <c r="B121" s="216"/>
      <c r="C121" s="216"/>
      <c r="D121" s="213"/>
      <c r="E121" s="213"/>
      <c r="F121" s="134"/>
      <c r="G121" s="134"/>
      <c r="H121" s="213"/>
      <c r="I121" s="21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>
      <c r="A122" s="141"/>
      <c r="B122" s="216"/>
      <c r="C122" s="216"/>
      <c r="D122" s="213"/>
      <c r="E122" s="213"/>
      <c r="F122" s="134"/>
      <c r="G122" s="134"/>
      <c r="H122" s="213"/>
      <c r="I122" s="21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>
      <c r="A123" s="141"/>
      <c r="B123" s="216"/>
      <c r="C123" s="216"/>
      <c r="D123" s="213"/>
      <c r="E123" s="213"/>
      <c r="F123" s="134"/>
      <c r="G123" s="134"/>
      <c r="H123" s="213"/>
      <c r="I123" s="21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>
      <c r="A124" s="141"/>
      <c r="B124" s="216"/>
      <c r="C124" s="216"/>
      <c r="D124" s="213"/>
      <c r="E124" s="213"/>
      <c r="F124" s="134"/>
      <c r="G124" s="134"/>
      <c r="H124" s="213"/>
      <c r="I124" s="213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>
      <c r="A125" s="141"/>
      <c r="B125" s="216"/>
      <c r="C125" s="216"/>
      <c r="D125" s="213"/>
      <c r="E125" s="213"/>
      <c r="F125" s="134"/>
      <c r="G125" s="134"/>
      <c r="H125" s="213"/>
      <c r="I125" s="213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>
      <c r="A126" s="217"/>
      <c r="B126" s="216"/>
      <c r="C126" s="216"/>
      <c r="D126" s="213"/>
      <c r="E126" s="213"/>
      <c r="F126" s="134"/>
      <c r="G126" s="134"/>
      <c r="H126" s="213"/>
      <c r="I126" s="213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>
      <c r="A127" s="141"/>
      <c r="B127" s="216"/>
      <c r="C127" s="216"/>
      <c r="D127" s="213"/>
      <c r="E127" s="213"/>
      <c r="F127" s="134"/>
      <c r="G127" s="134"/>
      <c r="H127" s="213"/>
      <c r="I127" s="21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>
      <c r="A128" s="141"/>
      <c r="B128" s="216"/>
      <c r="C128" s="216"/>
      <c r="D128" s="213"/>
      <c r="E128" s="213"/>
      <c r="F128" s="134"/>
      <c r="G128" s="134"/>
      <c r="H128" s="213"/>
      <c r="I128" s="213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>
      <c r="A129" s="141"/>
      <c r="B129" s="216"/>
      <c r="C129" s="216"/>
      <c r="D129" s="213"/>
      <c r="E129" s="213"/>
      <c r="F129" s="134"/>
      <c r="G129" s="134"/>
      <c r="H129" s="213"/>
      <c r="I129" s="21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>
      <c r="A130" s="141"/>
      <c r="B130" s="216"/>
      <c r="C130" s="216"/>
      <c r="D130" s="213"/>
      <c r="E130" s="213"/>
      <c r="F130" s="134"/>
      <c r="G130" s="134"/>
      <c r="H130" s="213"/>
      <c r="I130" s="21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>
      <c r="A131" s="141"/>
      <c r="B131" s="216"/>
      <c r="C131" s="216"/>
      <c r="D131" s="213"/>
      <c r="E131" s="213"/>
      <c r="F131" s="134"/>
      <c r="G131" s="134"/>
      <c r="H131" s="213"/>
      <c r="I131" s="21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>
      <c r="A132" s="141"/>
      <c r="B132" s="216"/>
      <c r="C132" s="216"/>
      <c r="D132" s="213"/>
      <c r="E132" s="213"/>
      <c r="F132" s="134"/>
      <c r="G132" s="134"/>
      <c r="H132" s="213"/>
      <c r="I132" s="21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>
      <c r="A133" s="141"/>
      <c r="B133" s="216"/>
      <c r="C133" s="216"/>
      <c r="D133" s="213"/>
      <c r="E133" s="213"/>
      <c r="F133" s="134"/>
      <c r="G133" s="134"/>
      <c r="H133" s="213"/>
      <c r="I133" s="21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>
      <c r="A134" s="141"/>
      <c r="B134" s="216"/>
      <c r="C134" s="216"/>
      <c r="D134" s="213"/>
      <c r="E134" s="213"/>
      <c r="F134" s="134"/>
      <c r="G134" s="134"/>
      <c r="H134" s="213"/>
      <c r="I134" s="21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>
      <c r="A135" s="141"/>
      <c r="B135" s="216"/>
      <c r="C135" s="216"/>
      <c r="D135" s="213"/>
      <c r="E135" s="213"/>
      <c r="F135" s="134"/>
      <c r="G135" s="134"/>
      <c r="H135" s="213"/>
      <c r="I135" s="21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>
      <c r="A136" s="141"/>
      <c r="B136" s="216"/>
      <c r="C136" s="216"/>
      <c r="D136" s="213"/>
      <c r="E136" s="213"/>
      <c r="F136" s="134"/>
      <c r="G136" s="134"/>
      <c r="H136" s="213"/>
      <c r="I136" s="21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>
      <c r="A137" s="141"/>
      <c r="B137" s="216"/>
      <c r="C137" s="216"/>
      <c r="D137" s="213"/>
      <c r="E137" s="213"/>
      <c r="F137" s="134"/>
      <c r="G137" s="134"/>
      <c r="H137" s="213"/>
      <c r="I137" s="21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>
      <c r="A138" s="141"/>
      <c r="B138" s="216"/>
      <c r="C138" s="216"/>
      <c r="D138" s="213"/>
      <c r="E138" s="213"/>
      <c r="F138" s="134"/>
      <c r="G138" s="134"/>
      <c r="H138" s="213"/>
      <c r="I138" s="21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>
      <c r="A139" s="141"/>
      <c r="B139" s="216"/>
      <c r="C139" s="216"/>
      <c r="D139" s="213"/>
      <c r="E139" s="213"/>
      <c r="F139" s="134"/>
      <c r="G139" s="134"/>
      <c r="H139" s="213"/>
      <c r="I139" s="21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>
      <c r="A140" s="141"/>
      <c r="B140" s="216"/>
      <c r="C140" s="216"/>
      <c r="D140" s="213"/>
      <c r="E140" s="213"/>
      <c r="F140" s="134"/>
      <c r="G140" s="134"/>
      <c r="H140" s="213"/>
      <c r="I140" s="21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>
      <c r="A141" s="141"/>
      <c r="B141" s="216"/>
      <c r="C141" s="216"/>
      <c r="D141" s="213"/>
      <c r="E141" s="213"/>
      <c r="F141" s="134"/>
      <c r="G141" s="134"/>
      <c r="H141" s="213"/>
      <c r="I141" s="21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</sheetData>
  <mergeCells count="8">
    <mergeCell ref="W8:X8"/>
    <mergeCell ref="W9:X9"/>
    <mergeCell ref="A6:A14"/>
    <mergeCell ref="V6:V14"/>
    <mergeCell ref="R2:X2"/>
    <mergeCell ref="J6:M6"/>
    <mergeCell ref="F6:I6"/>
    <mergeCell ref="B6:E6"/>
  </mergeCells>
  <printOptions headings="0" gridLines="0"/>
  <pageMargins left="0.19685039370078738" right="0.19685039370078738" top="0.19685039370078738" bottom="0.19685039370078738" header="0" footer="0"/>
  <pageSetup paperSize="9" scale="73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6">
    <outlinePr applyStyles="0" summaryBelow="1" summaryRight="1" showOutlineSymbols="1"/>
    <pageSetUpPr autoPageBreaks="1" fitToPage="0"/>
  </sheetPr>
  <sheetViews>
    <sheetView zoomScale="85" workbookViewId="0">
      <selection activeCell="Z1" activeCellId="0" sqref="Z1"/>
    </sheetView>
  </sheetViews>
  <sheetFormatPr defaultRowHeight="12.75"/>
  <cols>
    <col customWidth="1" min="1" max="1" style="1" width="5.7109375"/>
    <col customWidth="1" min="2" max="3" style="1" width="9.85546875"/>
    <col customWidth="1" min="4" max="5" style="1" width="5.85546875"/>
    <col customWidth="1" min="6" max="7" style="1" width="9.85546875"/>
    <col customWidth="1" min="8" max="9" style="1" width="5.85546875"/>
    <col customWidth="1" min="10" max="11" style="1" width="9.85546875"/>
    <col customWidth="1" min="12" max="13" style="1" width="5.85546875"/>
    <col customWidth="1" min="14" max="15" style="1" width="9.85546875"/>
    <col customWidth="1" min="16" max="16" style="1" width="5.85546875"/>
    <col customWidth="1" min="17" max="17" style="1" width="5.5703125"/>
    <col customWidth="1" min="18" max="19" style="1" width="9.85546875"/>
    <col customWidth="1" min="20" max="21" style="1" width="5.85546875"/>
    <col customWidth="1" min="22" max="22" style="1" width="5.7109375"/>
    <col customWidth="1" min="23" max="24" style="1" width="9.85546875"/>
    <col customWidth="1" min="25" max="25" style="1" width="10"/>
    <col customWidth="1" min="26" max="26" style="1" width="5.7109375"/>
    <col customWidth="1" min="27" max="27" style="1" width="8.5703125"/>
    <col customWidth="1" min="28" max="28" style="1" width="7.7109375"/>
    <col customWidth="1" min="29" max="29" style="1" width="7.28515625"/>
    <col customWidth="1" min="30" max="30" style="1" width="6.5703125"/>
    <col customWidth="1" min="31" max="31" style="1" width="8.5703125"/>
    <col customWidth="1" min="32" max="32" style="1" width="8"/>
    <col customWidth="1" min="33" max="34" style="1" width="6.140625"/>
    <col customWidth="1" min="35" max="35" style="1" width="8.140625"/>
    <col customWidth="1" min="36" max="36" style="1" width="7.7109375"/>
    <col customWidth="1" min="37" max="38" style="1" width="7.140625"/>
    <col customWidth="1" min="39" max="39" style="1" width="7.7109375"/>
    <col customWidth="1" min="40" max="42" style="1" width="7.140625"/>
    <col customWidth="1" min="43" max="43" style="1" width="8.28515625"/>
    <col customWidth="1" min="44" max="44" style="1" width="7.7109375"/>
    <col customWidth="1" min="45" max="46" style="1" width="7.140625"/>
    <col customWidth="1" min="47" max="47" style="1" width="8.140625"/>
    <col customWidth="1" min="48" max="48" style="1" width="12.85546875"/>
    <col customWidth="1" min="49" max="49" style="1" width="12"/>
    <col min="50" max="50" style="1" width="9.140625"/>
    <col customWidth="1" min="51" max="51" style="1" width="11.28515625"/>
    <col customWidth="1" min="52" max="52" style="1" width="12.140625"/>
    <col min="53" max="16384" style="1" width="9.140625"/>
  </cols>
  <sheetData>
    <row r="1" s="2" customFormat="1">
      <c r="A1" s="2" t="s">
        <v>15</v>
      </c>
      <c r="B1" s="2">
        <v>65</v>
      </c>
      <c r="C1" s="2">
        <v>66</v>
      </c>
      <c r="F1" s="2">
        <v>67</v>
      </c>
      <c r="G1" s="2">
        <v>68</v>
      </c>
      <c r="J1" s="2">
        <v>59</v>
      </c>
      <c r="K1" s="2">
        <v>60</v>
      </c>
      <c r="N1" s="2">
        <v>61</v>
      </c>
      <c r="O1" s="2">
        <v>62</v>
      </c>
      <c r="R1" s="2">
        <v>63</v>
      </c>
      <c r="S1" s="2">
        <v>64</v>
      </c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242"/>
      <c r="K2" s="8" t="s">
        <v>88</v>
      </c>
      <c r="L2" s="9"/>
      <c r="M2" s="10"/>
      <c r="N2" s="10"/>
      <c r="Q2" s="3" t="s">
        <v>4</v>
      </c>
      <c r="R2" s="11" t="s">
        <v>89</v>
      </c>
      <c r="S2" s="186"/>
      <c r="T2" s="186"/>
      <c r="U2" s="186"/>
      <c r="V2" s="186"/>
      <c r="W2" s="186"/>
      <c r="X2" s="186"/>
    </row>
    <row r="3">
      <c r="F3" s="18" t="s">
        <v>8</v>
      </c>
      <c r="U3" s="18" t="s">
        <v>9</v>
      </c>
    </row>
    <row r="4" ht="19.5">
      <c r="A4" s="1" t="s">
        <v>11</v>
      </c>
      <c r="B4" s="4"/>
      <c r="C4" s="20" t="s">
        <v>90</v>
      </c>
      <c r="D4" s="4"/>
      <c r="E4" s="4"/>
      <c r="F4" s="4"/>
      <c r="G4" s="4"/>
      <c r="H4" s="4"/>
      <c r="I4" s="4"/>
      <c r="K4" s="3" t="s">
        <v>13</v>
      </c>
      <c r="N4" s="4"/>
      <c r="O4" s="21">
        <v>10</v>
      </c>
      <c r="P4" s="4"/>
      <c r="Q4" s="3" t="s">
        <v>14</v>
      </c>
    </row>
    <row r="5" ht="13.5">
      <c r="B5" s="18" t="s">
        <v>17</v>
      </c>
      <c r="K5" s="3"/>
      <c r="L5" s="3"/>
      <c r="N5" s="1"/>
      <c r="O5" s="3"/>
      <c r="P5" s="1"/>
    </row>
    <row r="6">
      <c r="A6" s="22" t="s">
        <v>18</v>
      </c>
      <c r="B6" s="23" t="s">
        <v>19</v>
      </c>
      <c r="C6" s="24"/>
      <c r="D6" s="27">
        <v>3</v>
      </c>
      <c r="E6" s="26"/>
      <c r="F6" s="23" t="s">
        <v>19</v>
      </c>
      <c r="G6" s="24"/>
      <c r="H6" s="27">
        <v>5</v>
      </c>
      <c r="I6" s="26"/>
      <c r="J6" s="23" t="s">
        <v>19</v>
      </c>
      <c r="K6" s="24"/>
      <c r="L6" s="27">
        <v>10</v>
      </c>
      <c r="M6" s="26"/>
      <c r="N6" s="24" t="s">
        <v>19</v>
      </c>
      <c r="O6" s="24"/>
      <c r="P6" s="27">
        <v>11</v>
      </c>
      <c r="Q6" s="26"/>
      <c r="R6" s="23" t="s">
        <v>19</v>
      </c>
      <c r="S6" s="24"/>
      <c r="T6" s="27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1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B8" s="35"/>
      <c r="C8" s="4"/>
      <c r="D8" s="4"/>
      <c r="E8" s="36"/>
      <c r="F8" s="35"/>
      <c r="G8" s="4"/>
      <c r="H8" s="4"/>
      <c r="I8" s="36"/>
      <c r="J8" s="35"/>
      <c r="K8" s="4"/>
      <c r="L8" s="4"/>
      <c r="M8" s="36"/>
      <c r="N8" s="4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8" t="s">
        <v>31</v>
      </c>
      <c r="C9" s="46" t="s">
        <v>68</v>
      </c>
      <c r="D9" s="46"/>
      <c r="E9" s="47"/>
      <c r="F9" s="48" t="s">
        <v>31</v>
      </c>
      <c r="G9" s="46" t="s">
        <v>71</v>
      </c>
      <c r="H9" s="46"/>
      <c r="I9" s="47"/>
      <c r="J9" s="48" t="s">
        <v>31</v>
      </c>
      <c r="K9" s="46" t="s">
        <v>71</v>
      </c>
      <c r="L9" s="46"/>
      <c r="M9" s="47"/>
      <c r="N9" s="243" t="s">
        <v>31</v>
      </c>
      <c r="O9" s="46" t="s">
        <v>68</v>
      </c>
      <c r="P9" s="46"/>
      <c r="Q9" s="47"/>
      <c r="R9" s="48" t="s">
        <v>31</v>
      </c>
      <c r="S9" s="46" t="s">
        <v>68</v>
      </c>
      <c r="T9" s="46"/>
      <c r="U9" s="46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2000</v>
      </c>
      <c r="E10" s="152">
        <v>2000</v>
      </c>
      <c r="F10" s="35" t="s">
        <v>36</v>
      </c>
      <c r="G10" s="4"/>
      <c r="H10" s="44">
        <v>1000</v>
      </c>
      <c r="I10" s="152">
        <v>1000</v>
      </c>
      <c r="J10" s="35" t="s">
        <v>36</v>
      </c>
      <c r="K10" s="4"/>
      <c r="L10" s="44">
        <v>1000</v>
      </c>
      <c r="M10" s="152">
        <v>1000</v>
      </c>
      <c r="N10" s="4" t="s">
        <v>36</v>
      </c>
      <c r="O10" s="4"/>
      <c r="P10" s="44">
        <v>2000</v>
      </c>
      <c r="Q10" s="152">
        <v>2000</v>
      </c>
      <c r="R10" s="35" t="s">
        <v>36</v>
      </c>
      <c r="S10" s="4"/>
      <c r="T10" s="44">
        <v>2000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55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4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233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72" t="s">
        <v>45</v>
      </c>
      <c r="C14" s="71" t="s">
        <v>46</v>
      </c>
      <c r="D14" s="71" t="s">
        <v>47</v>
      </c>
      <c r="E14" s="73" t="s">
        <v>48</v>
      </c>
      <c r="F14" s="72" t="s">
        <v>45</v>
      </c>
      <c r="G14" s="71" t="s">
        <v>46</v>
      </c>
      <c r="H14" s="71" t="s">
        <v>47</v>
      </c>
      <c r="I14" s="73" t="s">
        <v>48</v>
      </c>
      <c r="J14" s="72" t="s">
        <v>45</v>
      </c>
      <c r="K14" s="71" t="s">
        <v>46</v>
      </c>
      <c r="L14" s="71" t="s">
        <v>47</v>
      </c>
      <c r="M14" s="73" t="s">
        <v>48</v>
      </c>
      <c r="N14" t="s">
        <v>45</v>
      </c>
      <c r="O14" s="74" t="s">
        <v>46</v>
      </c>
      <c r="P14" t="s">
        <v>47</v>
      </c>
      <c r="Q14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" customFormat="1">
      <c r="A15" s="91">
        <f ca="1">INDIRECT(ADDRESS(Данные!$A7,4,1,1,"Данные"), 1)</f>
        <v>45644</v>
      </c>
      <c r="B15" s="76">
        <f ca="1">ROUND(INDIRECT(ADDRESS(Данные!$A7,B$1,1,1,"Данные"), 1),2)</f>
        <v>61.700000000000003</v>
      </c>
      <c r="C15" s="83">
        <f ca="1">ROUND(INDIRECT(ADDRESS(Данные!$A7,C$1,1,1,"Данные"), 1),2)</f>
        <v>8.3900000000000006</v>
      </c>
      <c r="D15" s="90"/>
      <c r="E15" s="190"/>
      <c r="F15" s="86">
        <f ca="1">ROUND(INDIRECT(ADDRESS(Данные!$A7,F$1,1,1,"Данные"), 1),2)</f>
        <v>116.46000000000001</v>
      </c>
      <c r="G15" s="83">
        <f ca="1">ROUND(INDIRECT(ADDRESS(Данные!$A7,G$1,1,1,"Данные"), 1),2)</f>
        <v>20.280000000000001</v>
      </c>
      <c r="H15" s="90"/>
      <c r="I15" s="189"/>
      <c r="J15" s="76">
        <f ca="1">ROUND(INDIRECT(ADDRESS(Данные!$A7,J$1,1,1,"Данные"), 1),2)</f>
        <v>102.91</v>
      </c>
      <c r="K15" s="83">
        <f ca="1">ROUND(INDIRECT(ADDRESS(Данные!$A7,K$1,1,1,"Данные"), 1),2)</f>
        <v>13.290000000000001</v>
      </c>
      <c r="L15" s="90"/>
      <c r="M15" s="190"/>
      <c r="N15" s="86">
        <f ca="1">ROUND(INDIRECT(ADDRESS(Данные!$A7,N$1,1,1,"Данные"), 1),2)</f>
        <v>14800.530000000001</v>
      </c>
      <c r="O15" s="83">
        <f ca="1">ROUND(INDIRECT(ADDRESS(Данные!$A7,O$1,1,1,"Данные"), 1),2)</f>
        <v>3782.6199999999999</v>
      </c>
      <c r="P15" s="90"/>
      <c r="Q15" s="189"/>
      <c r="R15" s="76">
        <f ca="1">ROUND(INDIRECT(ADDRESS(Данные!$A7,R$1,1,1,"Данные"), 1),2)</f>
        <v>67.519999999999996</v>
      </c>
      <c r="S15" s="83">
        <f ca="1">ROUND(INDIRECT(ADDRESS(Данные!$A7,S$1,1,1,"Данные"), 1),2)</f>
        <v>14.76</v>
      </c>
      <c r="T15" s="90"/>
      <c r="U15" s="88"/>
      <c r="V15" s="89">
        <f t="shared" ref="V15:V63" ca="1" si="20">$A15</f>
        <v>45644</v>
      </c>
      <c r="W15" s="93" t="s">
        <v>15</v>
      </c>
      <c r="X15" s="191" t="s">
        <v>15</v>
      </c>
    </row>
    <row r="16" s="1" customFormat="1">
      <c r="A16" s="111">
        <f ca="1">INDIRECT(ADDRESS(Данные!$A8,4,1,1,"Данные"),1)</f>
        <v>45644.020833333336</v>
      </c>
      <c r="B16" s="103">
        <f ca="1">ROUND(INDIRECT(ADDRESS(Данные!$A8,B$1,1,1,"Данные"),1),2)</f>
        <v>61.75</v>
      </c>
      <c r="C16" s="100">
        <f ca="1">ROUND(INDIRECT(ADDRESS(Данные!$A8,C$1,1,1,"Данные"),1),2)</f>
        <v>8.3900000000000006</v>
      </c>
      <c r="D16" s="104">
        <f ca="1">(B16-B15)*D$10</f>
        <v>99.999999999994316</v>
      </c>
      <c r="E16" s="106">
        <f ca="1">(C16-C15)*D$10</f>
        <v>0</v>
      </c>
      <c r="F16" s="109">
        <f ca="1">ROUND(INDIRECT(ADDRESS(Данные!$A8,F$1,1,1,"Данные"),1),2)</f>
        <v>116.57000000000001</v>
      </c>
      <c r="G16" s="100">
        <f ca="1">ROUND(INDIRECT(ADDRESS(Данные!$A8,G$1,1,1,"Данные"),1),2)</f>
        <v>20.300000000000001</v>
      </c>
      <c r="H16" s="104">
        <f ca="1">(F16-F15)*H$10</f>
        <v>109.99999999999943</v>
      </c>
      <c r="I16" s="107">
        <f ca="1">(G16-G15)*H$10</f>
        <v>19.999999999999574</v>
      </c>
      <c r="J16" s="95">
        <f ca="1">ROUND(INDIRECT(ADDRESS(Данные!$A8,J$1,1,1,"Данные"),1),2)</f>
        <v>103.01000000000001</v>
      </c>
      <c r="K16" s="100">
        <f ca="1">ROUND(INDIRECT(ADDRESS(Данные!$A8,K$1,1,1,"Данные"),1),2)</f>
        <v>13.300000000000001</v>
      </c>
      <c r="L16" s="104">
        <f ca="1">(J16-J15)*L$10</f>
        <v>100.00000000000853</v>
      </c>
      <c r="M16" s="106">
        <f ca="1">(K16-K15)*L$10</f>
        <v>9.9999999999997868</v>
      </c>
      <c r="N16" s="109">
        <f ca="1">ROUND(INDIRECT(ADDRESS(Данные!$A8,N$1,1,1,"Данные"),1),2)</f>
        <v>14800.530000000001</v>
      </c>
      <c r="O16" s="100">
        <f ca="1">ROUND(INDIRECT(ADDRESS(Данные!$A8,O$1,1,1,"Данные"),1),2)</f>
        <v>3782.6199999999999</v>
      </c>
      <c r="P16" s="104">
        <f ca="1">(N16-N15)*P$10</f>
        <v>0</v>
      </c>
      <c r="Q16" s="107">
        <f ca="1">(O16-O15)*P$10</f>
        <v>0</v>
      </c>
      <c r="R16" s="95">
        <f ca="1">ROUND(INDIRECT(ADDRESS(Данные!$A8,R$1,1,1,"Данные"),1),2)</f>
        <v>67.579999999999998</v>
      </c>
      <c r="S16" s="100">
        <f ca="1">ROUND(INDIRECT(ADDRESS(Данные!$A8,S$1,1,1,"Данные"),1),2)</f>
        <v>14.780000000000001</v>
      </c>
      <c r="T16" s="104">
        <f ca="1">(R16-R15)*T$10</f>
        <v>120.00000000000455</v>
      </c>
      <c r="U16" s="106">
        <f ca="1">(S16-S15)*T$10</f>
        <v>40.0000000000027</v>
      </c>
      <c r="V16" s="108">
        <f t="shared" ca="1" si="20"/>
        <v>45644.020833333336</v>
      </c>
      <c r="W16" s="113">
        <f t="shared" ref="W16:W63" ca="1" si="21">D16+H16+L16+P16+T16</f>
        <v>430.00000000000682</v>
      </c>
      <c r="X16" s="192">
        <f t="shared" ref="X16:X63" ca="1" si="22">E16+I16+M16+Q16+U16</f>
        <v>70.000000000002061</v>
      </c>
    </row>
    <row r="17" s="1" customFormat="1">
      <c r="A17" s="111">
        <f ca="1">INDIRECT(ADDRESS(Данные!$A9,4,1,1,"Данные"),1)</f>
        <v>45644.041666666664</v>
      </c>
      <c r="B17" s="103">
        <f ca="1">ROUND(INDIRECT(ADDRESS(Данные!$A9,B$1,1,1,"Данные"),1),2)</f>
        <v>61.810000000000002</v>
      </c>
      <c r="C17" s="100">
        <f ca="1">ROUND(INDIRECT(ADDRESS(Данные!$A9,C$1,1,1,"Данные"),1),2)</f>
        <v>8.4000000000000004</v>
      </c>
      <c r="D17" s="104">
        <f ca="1">(B17-B15)*D$10</f>
        <v>219.99999999999886</v>
      </c>
      <c r="E17" s="106">
        <f ca="1">(C17-C15)*D$10</f>
        <v>19.999999999999574</v>
      </c>
      <c r="F17" s="109">
        <f ca="1">ROUND(INDIRECT(ADDRESS(Данные!$A9,F$1,1,1,"Данные"),1),2)</f>
        <v>116.68000000000001</v>
      </c>
      <c r="G17" s="100">
        <f ca="1">ROUND(INDIRECT(ADDRESS(Данные!$A9,G$1,1,1,"Данные"),1),2)</f>
        <v>20.32</v>
      </c>
      <c r="H17" s="104">
        <f ca="1">(F17-F15)*H$10</f>
        <v>219.99999999999886</v>
      </c>
      <c r="I17" s="107">
        <f ca="1">(G17-G15)*H$10</f>
        <v>39.999999999999147</v>
      </c>
      <c r="J17" s="95">
        <f ca="1">ROUND(INDIRECT(ADDRESS(Данные!$A9,J$1,1,1,"Данные"),1),2)</f>
        <v>103.09</v>
      </c>
      <c r="K17" s="100">
        <f ca="1">ROUND(INDIRECT(ADDRESS(Данные!$A9,K$1,1,1,"Данные"),1),2)</f>
        <v>13.31</v>
      </c>
      <c r="L17" s="104">
        <f ca="1">(J17-J15)*L$10</f>
        <v>180.00000000000682</v>
      </c>
      <c r="M17" s="106">
        <f ca="1">(K17-K15)*L$10</f>
        <v>19.999999999999574</v>
      </c>
      <c r="N17" s="109">
        <f ca="1">ROUND(INDIRECT(ADDRESS(Данные!$A9,N$1,1,1,"Данные"),1),2)</f>
        <v>14800.530000000001</v>
      </c>
      <c r="O17" s="100">
        <f ca="1">ROUND(INDIRECT(ADDRESS(Данные!$A9,O$1,1,1,"Данные"),1),2)</f>
        <v>3782.6199999999999</v>
      </c>
      <c r="P17" s="104">
        <f ca="1">(N17-N15)*P$10</f>
        <v>0</v>
      </c>
      <c r="Q17" s="107">
        <f ca="1">(O17-O15)*P$10</f>
        <v>0</v>
      </c>
      <c r="R17" s="95">
        <f ca="1">ROUND(INDIRECT(ADDRESS(Данные!$A9,R$1,1,1,"Данные"),1),2)</f>
        <v>67.629999999999995</v>
      </c>
      <c r="S17" s="100">
        <f ca="1">ROUND(INDIRECT(ADDRESS(Данные!$A9,S$1,1,1,"Данные"),1),2)</f>
        <v>14.790000000000001</v>
      </c>
      <c r="T17" s="104">
        <f ca="1">(R17-R15)*T$10</f>
        <v>219.99999999999886</v>
      </c>
      <c r="U17" s="106">
        <f ca="1">(S17-S15)*T$10</f>
        <v>60.000000000002274</v>
      </c>
      <c r="V17" s="108">
        <f t="shared" ca="1" si="20"/>
        <v>45644.041666666664</v>
      </c>
      <c r="W17" s="113">
        <f t="shared" ca="1" si="21"/>
        <v>840.00000000000341</v>
      </c>
      <c r="X17" s="192">
        <f t="shared" ca="1" si="22"/>
        <v>140.00000000000057</v>
      </c>
    </row>
    <row r="18" s="1" customFormat="1">
      <c r="A18" s="111">
        <f ca="1">INDIRECT(ADDRESS(Данные!$A10,4,1,1,"Данные"), 1)</f>
        <v>45644.0625</v>
      </c>
      <c r="B18" s="103">
        <f ca="1">ROUND(INDIRECT(ADDRESS(Данные!$A10,B$1,1,1,"Данные"), 1),2)</f>
        <v>61.870000000000005</v>
      </c>
      <c r="C18" s="100">
        <f ca="1">ROUND(INDIRECT(ADDRESS(Данные!$A10,C$1,1,1,"Данные"), 1),2)</f>
        <v>8.4100000000000001</v>
      </c>
      <c r="D18" s="104">
        <f ca="1">(B18-B17)*D$10</f>
        <v>120.00000000000455</v>
      </c>
      <c r="E18" s="106">
        <f ca="1">(C18-C17)*D$10</f>
        <v>19.999999999999574</v>
      </c>
      <c r="F18" s="109">
        <f ca="1">ROUND(INDIRECT(ADDRESS(Данные!$A10,F$1,1,1,"Данные"), 1),2)</f>
        <v>116.78</v>
      </c>
      <c r="G18" s="100">
        <f ca="1">ROUND(INDIRECT(ADDRESS(Данные!$A10,G$1,1,1,"Данные"), 1),2)</f>
        <v>20.330000000000002</v>
      </c>
      <c r="H18" s="104">
        <f ca="1">(F18-F17)*H$10</f>
        <v>99.999999999994316</v>
      </c>
      <c r="I18" s="107">
        <f ca="1">(G18-G17)*H$10</f>
        <v>10.000000000001563</v>
      </c>
      <c r="J18" s="95">
        <f ca="1">ROUND(INDIRECT(ADDRESS(Данные!$A10,J$1,1,1,"Данные"), 1),2)</f>
        <v>103.18000000000001</v>
      </c>
      <c r="K18" s="100">
        <f ca="1">ROUND(INDIRECT(ADDRESS(Данные!$A10,K$1,1,1,"Данные"), 1),2)</f>
        <v>13.32</v>
      </c>
      <c r="L18" s="104">
        <f ca="1">(J18-J17)*L$10</f>
        <v>90.000000000003411</v>
      </c>
      <c r="M18" s="106">
        <f ca="1">(K18-K17)*L$10</f>
        <v>9.9999999999997868</v>
      </c>
      <c r="N18" s="109">
        <f ca="1">ROUND(INDIRECT(ADDRESS(Данные!$A10,N$1,1,1,"Данные"), 1),2)</f>
        <v>14800.530000000001</v>
      </c>
      <c r="O18" s="100">
        <f ca="1">ROUND(INDIRECT(ADDRESS(Данные!$A10,O$1,1,1,"Данные"), 1),2)</f>
        <v>3782.6199999999999</v>
      </c>
      <c r="P18" s="104">
        <f ca="1">(N18-N17)*P$10</f>
        <v>0</v>
      </c>
      <c r="Q18" s="107">
        <f ca="1">(O18-O17)*P$10</f>
        <v>0</v>
      </c>
      <c r="R18" s="95">
        <f ca="1">ROUND(INDIRECT(ADDRESS(Данные!$A10,R$1,1,1,"Данные"), 1),2)</f>
        <v>67.689999999999998</v>
      </c>
      <c r="S18" s="100">
        <f ca="1">ROUND(INDIRECT(ADDRESS(Данные!$A10,S$1,1,1,"Данные"), 1),2)</f>
        <v>14.800000000000001</v>
      </c>
      <c r="T18" s="104">
        <f ca="1">(R18-R17)*T$10</f>
        <v>120.00000000000455</v>
      </c>
      <c r="U18" s="106">
        <f ca="1">(S18-S17)*T$10</f>
        <v>19.999999999999574</v>
      </c>
      <c r="V18" s="108">
        <f t="shared" ca="1" si="20"/>
        <v>45644.0625</v>
      </c>
      <c r="W18" s="113">
        <f t="shared" ca="1" si="21"/>
        <v>430.00000000000682</v>
      </c>
      <c r="X18" s="192">
        <f t="shared" ca="1" si="22"/>
        <v>60.000000000000497</v>
      </c>
    </row>
    <row r="19" s="1" customFormat="1">
      <c r="A19" s="111">
        <f ca="1">INDIRECT(ADDRESS(Данные!$A11,4,1,1,"Данные"),1)</f>
        <v>45644.083333333336</v>
      </c>
      <c r="B19" s="103">
        <f ca="1">ROUND(INDIRECT(ADDRESS(Данные!$A11,B$1,1,1,"Данные"),1),2)</f>
        <v>61.93</v>
      </c>
      <c r="C19" s="100">
        <f ca="1">ROUND(INDIRECT(ADDRESS(Данные!$A11,C$1,1,1,"Данные"),1),2)</f>
        <v>8.4100000000000001</v>
      </c>
      <c r="D19" s="104">
        <f ca="1">(B19-B17)*D$10</f>
        <v>239.99999999999488</v>
      </c>
      <c r="E19" s="106">
        <f ca="1">(C19-C17)*D$10</f>
        <v>19.999999999999574</v>
      </c>
      <c r="F19" s="109">
        <f ca="1">ROUND(INDIRECT(ADDRESS(Данные!$A11,F$1,1,1,"Данные"),1),2)</f>
        <v>116.89</v>
      </c>
      <c r="G19" s="100">
        <f ca="1">ROUND(INDIRECT(ADDRESS(Данные!$A11,G$1,1,1,"Данные"),1),2)</f>
        <v>20.350000000000001</v>
      </c>
      <c r="H19" s="104">
        <f ca="1">(F19-F17)*H$10</f>
        <v>209.99999999999375</v>
      </c>
      <c r="I19" s="107">
        <f ca="1">(G19-G17)*H$10</f>
        <v>30.000000000001137</v>
      </c>
      <c r="J19" s="95">
        <f ca="1">ROUND(INDIRECT(ADDRESS(Данные!$A11,J$1,1,1,"Данные"),1),2)</f>
        <v>103.26000000000001</v>
      </c>
      <c r="K19" s="100">
        <f ca="1">ROUND(INDIRECT(ADDRESS(Данные!$A11,K$1,1,1,"Данные"),1),2)</f>
        <v>13.34</v>
      </c>
      <c r="L19" s="104">
        <f ca="1">(J19-J17)*L$10</f>
        <v>170.00000000000171</v>
      </c>
      <c r="M19" s="106">
        <f ca="1">(K19-K17)*L$10</f>
        <v>29.999999999999361</v>
      </c>
      <c r="N19" s="109">
        <f ca="1">ROUND(INDIRECT(ADDRESS(Данные!$A11,N$1,1,1,"Данные"),1),2)</f>
        <v>14800.530000000001</v>
      </c>
      <c r="O19" s="100">
        <f ca="1">ROUND(INDIRECT(ADDRESS(Данные!$A11,O$1,1,1,"Данные"),1),2)</f>
        <v>3782.6199999999999</v>
      </c>
      <c r="P19" s="104">
        <f ca="1">(N19-N17)*P$10</f>
        <v>0</v>
      </c>
      <c r="Q19" s="107">
        <f ca="1">(O19-O17)*P$10</f>
        <v>0</v>
      </c>
      <c r="R19" s="95">
        <f ca="1">ROUND(INDIRECT(ADDRESS(Данные!$A11,R$1,1,1,"Данные"),1),2)</f>
        <v>67.739999999999995</v>
      </c>
      <c r="S19" s="100">
        <f ca="1">ROUND(INDIRECT(ADDRESS(Данные!$A11,S$1,1,1,"Данные"),1),2)</f>
        <v>14.81</v>
      </c>
      <c r="T19" s="104">
        <f ca="1">(R19-R17)*T$10</f>
        <v>219.99999999999886</v>
      </c>
      <c r="U19" s="106">
        <f ca="1">(S19-S17)*T$10</f>
        <v>39.999999999999147</v>
      </c>
      <c r="V19" s="108">
        <f t="shared" ca="1" si="20"/>
        <v>45644.083333333336</v>
      </c>
      <c r="W19" s="113">
        <f t="shared" ca="1" si="21"/>
        <v>839.9999999999892</v>
      </c>
      <c r="X19" s="192">
        <f t="shared" ca="1" si="22"/>
        <v>119.99999999999922</v>
      </c>
    </row>
    <row r="20" s="1" customFormat="1">
      <c r="A20" s="111">
        <f ca="1">INDIRECT(ADDRESS(Данные!$A12,4,1,1,"Данные"),1)</f>
        <v>45644.104166666664</v>
      </c>
      <c r="B20" s="103">
        <f ca="1">ROUND(INDIRECT(ADDRESS(Данные!$A12,B$1,1,1,"Данные"),1),2)</f>
        <v>61.980000000000004</v>
      </c>
      <c r="C20" s="100">
        <f ca="1">ROUND(INDIRECT(ADDRESS(Данные!$A12,C$1,1,1,"Данные"),1),2)</f>
        <v>8.4199999999999999</v>
      </c>
      <c r="D20" s="104">
        <f ca="1">(B20-B19)*D$10</f>
        <v>100.00000000000853</v>
      </c>
      <c r="E20" s="106">
        <f ca="1">(C20-C19)*D$10</f>
        <v>19.999999999999574</v>
      </c>
      <c r="F20" s="109">
        <f ca="1">ROUND(INDIRECT(ADDRESS(Данные!$A12,F$1,1,1,"Данные"),1),2)</f>
        <v>116.99000000000001</v>
      </c>
      <c r="G20" s="100">
        <f ca="1">ROUND(INDIRECT(ADDRESS(Данные!$A12,G$1,1,1,"Данные"),1),2)</f>
        <v>20.370000000000001</v>
      </c>
      <c r="H20" s="104">
        <f ca="1">(F20-F19)*H$10</f>
        <v>100.00000000000853</v>
      </c>
      <c r="I20" s="107">
        <f ca="1">(G20-G19)*H$10</f>
        <v>19.999999999999574</v>
      </c>
      <c r="J20" s="95">
        <f ca="1">ROUND(INDIRECT(ADDRESS(Данные!$A12,J$1,1,1,"Данные"),1),2)</f>
        <v>103.33</v>
      </c>
      <c r="K20" s="100">
        <f ca="1">ROUND(INDIRECT(ADDRESS(Данные!$A12,K$1,1,1,"Данные"),1),2)</f>
        <v>13.35</v>
      </c>
      <c r="L20" s="104">
        <f ca="1">(J20-J19)*L$10</f>
        <v>69.999999999993179</v>
      </c>
      <c r="M20" s="106">
        <f ca="1">(K20-K19)*L$10</f>
        <v>9.9999999999997868</v>
      </c>
      <c r="N20" s="109">
        <f ca="1">ROUND(INDIRECT(ADDRESS(Данные!$A12,N$1,1,1,"Данные"),1),2)</f>
        <v>14800.530000000001</v>
      </c>
      <c r="O20" s="100">
        <f ca="1">ROUND(INDIRECT(ADDRESS(Данные!$A12,O$1,1,1,"Данные"),1),2)</f>
        <v>3782.6199999999999</v>
      </c>
      <c r="P20" s="104">
        <f ca="1">(N20-N19)*P$10</f>
        <v>0</v>
      </c>
      <c r="Q20" s="107">
        <f ca="1">(O20-O19)*P$10</f>
        <v>0</v>
      </c>
      <c r="R20" s="95">
        <f ca="1">ROUND(INDIRECT(ADDRESS(Данные!$A12,R$1,1,1,"Данные"),1),2)</f>
        <v>67.790000000000006</v>
      </c>
      <c r="S20" s="100">
        <f ca="1">ROUND(INDIRECT(ADDRESS(Данные!$A12,S$1,1,1,"Данные"),1),2)</f>
        <v>14.82</v>
      </c>
      <c r="T20" s="104">
        <f ca="1">(R20-R19)*T$10</f>
        <v>100.00000000002274</v>
      </c>
      <c r="U20" s="106">
        <f ca="1">(S20-S19)*T$10</f>
        <v>19.999999999999574</v>
      </c>
      <c r="V20" s="108">
        <f t="shared" ca="1" si="20"/>
        <v>45644.104166666664</v>
      </c>
      <c r="W20" s="113">
        <f t="shared" ca="1" si="21"/>
        <v>370.00000000003297</v>
      </c>
      <c r="X20" s="192">
        <f t="shared" ca="1" si="22"/>
        <v>69.999999999998508</v>
      </c>
    </row>
    <row r="21" s="1" customFormat="1">
      <c r="A21" s="111">
        <f ca="1">INDIRECT(ADDRESS(Данные!$A13,4,1,1,"Данные"),1)</f>
        <v>45644.125</v>
      </c>
      <c r="B21" s="103">
        <f ca="1">ROUND(INDIRECT(ADDRESS(Данные!$A13,B$1,1,1,"Данные"),1),2)</f>
        <v>62.039999999999999</v>
      </c>
      <c r="C21" s="100">
        <f ca="1">ROUND(INDIRECT(ADDRESS(Данные!$A13,C$1,1,1,"Данные"),1),2)</f>
        <v>8.4199999999999999</v>
      </c>
      <c r="D21" s="104">
        <f ca="1">(B21-B19)*D$10</f>
        <v>219.99999999999886</v>
      </c>
      <c r="E21" s="106">
        <f ca="1">(C21-C19)*D$10</f>
        <v>19.999999999999574</v>
      </c>
      <c r="F21" s="109">
        <f ca="1">ROUND(INDIRECT(ADDRESS(Данные!$A13,F$1,1,1,"Данные"),1),2)</f>
        <v>117.10000000000001</v>
      </c>
      <c r="G21" s="100">
        <f ca="1">ROUND(INDIRECT(ADDRESS(Данные!$A13,G$1,1,1,"Данные"),1),2)</f>
        <v>20.390000000000001</v>
      </c>
      <c r="H21" s="104">
        <f ca="1">(F21-F19)*H$10</f>
        <v>210.00000000000796</v>
      </c>
      <c r="I21" s="107">
        <f ca="1">(G21-G19)*H$10</f>
        <v>39.999999999999147</v>
      </c>
      <c r="J21" s="95">
        <f ca="1">ROUND(INDIRECT(ADDRESS(Данные!$A13,J$1,1,1,"Данные"),1),2)</f>
        <v>103.41</v>
      </c>
      <c r="K21" s="100">
        <f ca="1">ROUND(INDIRECT(ADDRESS(Данные!$A13,K$1,1,1,"Данные"),1),2)</f>
        <v>13.359999999999999</v>
      </c>
      <c r="L21" s="104">
        <f ca="1">(J21-J19)*L$10</f>
        <v>149.99999999999147</v>
      </c>
      <c r="M21" s="106">
        <f ca="1">(K21-K19)*L$10</f>
        <v>19.999999999999574</v>
      </c>
      <c r="N21" s="109">
        <f ca="1">ROUND(INDIRECT(ADDRESS(Данные!$A13,N$1,1,1,"Данные"),1),2)</f>
        <v>14800.530000000001</v>
      </c>
      <c r="O21" s="100">
        <f ca="1">ROUND(INDIRECT(ADDRESS(Данные!$A13,O$1,1,1,"Данные"),1),2)</f>
        <v>3782.6199999999999</v>
      </c>
      <c r="P21" s="104">
        <f ca="1">(N21-N19)*P$10</f>
        <v>0</v>
      </c>
      <c r="Q21" s="107">
        <f ca="1">(O21-O19)*P$10</f>
        <v>0</v>
      </c>
      <c r="R21" s="95">
        <f ca="1">ROUND(INDIRECT(ADDRESS(Данные!$A13,R$1,1,1,"Данные"),1),2)</f>
        <v>67.840000000000003</v>
      </c>
      <c r="S21" s="100">
        <f ca="1">ROUND(INDIRECT(ADDRESS(Данные!$A13,S$1,1,1,"Данные"),1),2)</f>
        <v>14.84</v>
      </c>
      <c r="T21" s="104">
        <f ca="1">(R21-R19)*T$10</f>
        <v>200.00000000001705</v>
      </c>
      <c r="U21" s="106">
        <f ca="1">(S21-S19)*T$10</f>
        <v>59.999999999998721</v>
      </c>
      <c r="V21" s="108">
        <f t="shared" ca="1" si="20"/>
        <v>45644.125</v>
      </c>
      <c r="W21" s="113">
        <f t="shared" ca="1" si="21"/>
        <v>780.00000000001535</v>
      </c>
      <c r="X21" s="192">
        <f t="shared" ca="1" si="22"/>
        <v>139.99999999999702</v>
      </c>
    </row>
    <row r="22" s="1" customFormat="1">
      <c r="A22" s="111">
        <f ca="1">INDIRECT(ADDRESS(Данные!$A14,4,1,1,"Данные"),1)</f>
        <v>45644.145833333336</v>
      </c>
      <c r="B22" s="103">
        <f ca="1">ROUND(INDIRECT(ADDRESS(Данные!$A14,B$1,1,1,"Данные"),1),2)</f>
        <v>62.100000000000001</v>
      </c>
      <c r="C22" s="100">
        <f ca="1">ROUND(INDIRECT(ADDRESS(Данные!$A14,C$1,1,1,"Данные"),1),2)</f>
        <v>8.4299999999999997</v>
      </c>
      <c r="D22" s="104">
        <f ca="1">(B22-B21)*D$10</f>
        <v>120.00000000000455</v>
      </c>
      <c r="E22" s="106">
        <f ca="1">(C22-C21)*D$10</f>
        <v>19.999999999999574</v>
      </c>
      <c r="F22" s="109">
        <f ca="1">ROUND(INDIRECT(ADDRESS(Данные!$A14,F$1,1,1,"Данные"),1),2)</f>
        <v>117.2</v>
      </c>
      <c r="G22" s="100">
        <f ca="1">ROUND(INDIRECT(ADDRESS(Данные!$A14,G$1,1,1,"Данные"),1),2)</f>
        <v>20.400000000000002</v>
      </c>
      <c r="H22" s="104">
        <f ca="1">(F22-F21)*H$10</f>
        <v>99.999999999994316</v>
      </c>
      <c r="I22" s="107">
        <f ca="1">(G22-G21)*H$10</f>
        <v>10.000000000001563</v>
      </c>
      <c r="J22" s="95">
        <f ca="1">ROUND(INDIRECT(ADDRESS(Данные!$A14,J$1,1,1,"Данные"),1),2)</f>
        <v>103.49000000000001</v>
      </c>
      <c r="K22" s="100">
        <f ca="1">ROUND(INDIRECT(ADDRESS(Данные!$A14,K$1,1,1,"Данные"),1),2)</f>
        <v>13.370000000000001</v>
      </c>
      <c r="L22" s="104">
        <f ca="1">(J22-J21)*L$10</f>
        <v>80.000000000012506</v>
      </c>
      <c r="M22" s="106">
        <f ca="1">(K22-K21)*L$10</f>
        <v>10.000000000001563</v>
      </c>
      <c r="N22" s="109">
        <f ca="1">ROUND(INDIRECT(ADDRESS(Данные!$A14,N$1,1,1,"Данные"),1),2)</f>
        <v>14800.530000000001</v>
      </c>
      <c r="O22" s="100">
        <f ca="1">ROUND(INDIRECT(ADDRESS(Данные!$A14,O$1,1,1,"Данные"),1),2)</f>
        <v>3782.6199999999999</v>
      </c>
      <c r="P22" s="104">
        <f ca="1">(N22-N21)*P$10</f>
        <v>0</v>
      </c>
      <c r="Q22" s="107">
        <f ca="1">(O22-O21)*P$10</f>
        <v>0</v>
      </c>
      <c r="R22" s="95">
        <f ca="1">ROUND(INDIRECT(ADDRESS(Данные!$A14,R$1,1,1,"Данные"),1),2)</f>
        <v>67.890000000000001</v>
      </c>
      <c r="S22" s="100">
        <f ca="1">ROUND(INDIRECT(ADDRESS(Данные!$A14,S$1,1,1,"Данные"),1),2)</f>
        <v>14.85</v>
      </c>
      <c r="T22" s="104">
        <f ca="1">(R22-R21)*T$10</f>
        <v>99.999999999994316</v>
      </c>
      <c r="U22" s="106">
        <f ca="1">(S22-S21)*T$10</f>
        <v>19.999999999999574</v>
      </c>
      <c r="V22" s="108">
        <f t="shared" ca="1" si="20"/>
        <v>45644.145833333336</v>
      </c>
      <c r="W22" s="113">
        <f t="shared" ca="1" si="21"/>
        <v>400.00000000000568</v>
      </c>
      <c r="X22" s="192">
        <f t="shared" ca="1" si="22"/>
        <v>60.000000000002274</v>
      </c>
    </row>
    <row r="23" s="1" customFormat="1">
      <c r="A23" s="111">
        <f ca="1">INDIRECT(ADDRESS(Данные!$A15,4,1,1,"Данные"),1)</f>
        <v>45644.166666666664</v>
      </c>
      <c r="B23" s="103">
        <f ca="1">ROUND(INDIRECT(ADDRESS(Данные!$A15,B$1,1,1,"Данные"),1),2)</f>
        <v>62.160000000000004</v>
      </c>
      <c r="C23" s="100">
        <f ca="1">ROUND(INDIRECT(ADDRESS(Данные!$A15,C$1,1,1,"Данные"),1),2)</f>
        <v>8.4399999999999995</v>
      </c>
      <c r="D23" s="104">
        <f ca="1">(B23-B21)*D$10</f>
        <v>240.00000000000909</v>
      </c>
      <c r="E23" s="106">
        <f ca="1">(C23-C21)*D$10</f>
        <v>39.999999999999147</v>
      </c>
      <c r="F23" s="109">
        <f ca="1">ROUND(INDIRECT(ADDRESS(Данные!$A15,F$1,1,1,"Данные"),1),2)</f>
        <v>117.3</v>
      </c>
      <c r="G23" s="100">
        <f ca="1">ROUND(INDIRECT(ADDRESS(Данные!$A15,G$1,1,1,"Данные"),1),2)</f>
        <v>20.420000000000002</v>
      </c>
      <c r="H23" s="104">
        <f ca="1">(F23-F21)*H$10</f>
        <v>199.99999999998863</v>
      </c>
      <c r="I23" s="107">
        <f ca="1">(G23-G21)*H$10</f>
        <v>30.000000000001137</v>
      </c>
      <c r="J23" s="95">
        <f ca="1">ROUND(INDIRECT(ADDRESS(Данные!$A15,J$1,1,1,"Данные"),1),2)</f>
        <v>103.57000000000001</v>
      </c>
      <c r="K23" s="100">
        <f ca="1">ROUND(INDIRECT(ADDRESS(Данные!$A15,K$1,1,1,"Данные"),1),2)</f>
        <v>13.380000000000001</v>
      </c>
      <c r="L23" s="104">
        <f ca="1">(J23-J21)*L$10</f>
        <v>160.0000000000108</v>
      </c>
      <c r="M23" s="106">
        <f ca="1">(K23-K21)*L$10</f>
        <v>20.00000000000135</v>
      </c>
      <c r="N23" s="109">
        <f ca="1">ROUND(INDIRECT(ADDRESS(Данные!$A15,N$1,1,1,"Данные"),1),2)</f>
        <v>14800.530000000001</v>
      </c>
      <c r="O23" s="100">
        <f ca="1">ROUND(INDIRECT(ADDRESS(Данные!$A15,O$1,1,1,"Данные"),1),2)</f>
        <v>3782.6199999999999</v>
      </c>
      <c r="P23" s="104">
        <f ca="1">(N23-N21)*P$10</f>
        <v>0</v>
      </c>
      <c r="Q23" s="107">
        <f ca="1">(O23-O21)*P$10</f>
        <v>0</v>
      </c>
      <c r="R23" s="95">
        <f ca="1">ROUND(INDIRECT(ADDRESS(Данные!$A15,R$1,1,1,"Данные"),1),2)</f>
        <v>67.939999999999998</v>
      </c>
      <c r="S23" s="100">
        <f ca="1">ROUND(INDIRECT(ADDRESS(Данные!$A15,S$1,1,1,"Данные"),1),2)</f>
        <v>14.859999999999999</v>
      </c>
      <c r="T23" s="104">
        <f ca="1">(R23-R21)*T$10</f>
        <v>199.99999999998863</v>
      </c>
      <c r="U23" s="106">
        <f ca="1">(S23-S21)*T$10</f>
        <v>39.999999999999147</v>
      </c>
      <c r="V23" s="108">
        <f t="shared" ca="1" si="20"/>
        <v>45644.166666666664</v>
      </c>
      <c r="W23" s="113">
        <f t="shared" ca="1" si="21"/>
        <v>799.99999999999716</v>
      </c>
      <c r="X23" s="192">
        <f t="shared" ca="1" si="22"/>
        <v>130.0000000000008</v>
      </c>
    </row>
    <row r="24" s="1" customFormat="1">
      <c r="A24" s="111">
        <f ca="1">INDIRECT(ADDRESS(Данные!$A16,4,1,1,"Данные"),1)</f>
        <v>45644.1875</v>
      </c>
      <c r="B24" s="103">
        <f ca="1">ROUND(INDIRECT(ADDRESS(Данные!$A16,B$1,1,1,"Данные"),1),2)</f>
        <v>62.219999999999999</v>
      </c>
      <c r="C24" s="100">
        <f ca="1">ROUND(INDIRECT(ADDRESS(Данные!$A16,C$1,1,1,"Данные"),1),2)</f>
        <v>8.4399999999999995</v>
      </c>
      <c r="D24" s="104">
        <f ca="1">(B24-B23)*D$10</f>
        <v>119.99999999999034</v>
      </c>
      <c r="E24" s="106">
        <f ca="1">(C24-C23)*D$10</f>
        <v>0</v>
      </c>
      <c r="F24" s="109">
        <f ca="1">ROUND(INDIRECT(ADDRESS(Данные!$A16,F$1,1,1,"Данные"),1),2)</f>
        <v>117.41</v>
      </c>
      <c r="G24" s="100">
        <f ca="1">ROUND(INDIRECT(ADDRESS(Данные!$A16,G$1,1,1,"Данные"),1),2)</f>
        <v>20.440000000000001</v>
      </c>
      <c r="H24" s="104">
        <f ca="1">(F24-F23)*H$10</f>
        <v>109.99999999999943</v>
      </c>
      <c r="I24" s="107">
        <f ca="1">(G24-G23)*H$10</f>
        <v>19.999999999999574</v>
      </c>
      <c r="J24" s="95">
        <f ca="1">ROUND(INDIRECT(ADDRESS(Данные!$A16,J$1,1,1,"Данные"),1),2)</f>
        <v>103.65000000000001</v>
      </c>
      <c r="K24" s="100">
        <f ca="1">ROUND(INDIRECT(ADDRESS(Данные!$A16,K$1,1,1,"Данные"),1),2)</f>
        <v>13.390000000000001</v>
      </c>
      <c r="L24" s="104">
        <f ca="1">(J24-J23)*L$10</f>
        <v>79.999999999998295</v>
      </c>
      <c r="M24" s="106">
        <f ca="1">(K24-K23)*L$10</f>
        <v>9.9999999999997868</v>
      </c>
      <c r="N24" s="109">
        <f ca="1">ROUND(INDIRECT(ADDRESS(Данные!$A16,N$1,1,1,"Данные"),1),2)</f>
        <v>14800.530000000001</v>
      </c>
      <c r="O24" s="100">
        <f ca="1">ROUND(INDIRECT(ADDRESS(Данные!$A16,O$1,1,1,"Данные"),1),2)</f>
        <v>3782.6199999999999</v>
      </c>
      <c r="P24" s="104">
        <f ca="1">(N24-N23)*P$10</f>
        <v>0</v>
      </c>
      <c r="Q24" s="107">
        <f ca="1">(O24-O23)*P$10</f>
        <v>0</v>
      </c>
      <c r="R24" s="95">
        <f ca="1">ROUND(INDIRECT(ADDRESS(Данные!$A16,R$1,1,1,"Данные"),1),2)</f>
        <v>67.989999999999995</v>
      </c>
      <c r="S24" s="100">
        <f ca="1">ROUND(INDIRECT(ADDRESS(Данные!$A16,S$1,1,1,"Данные"),1),2)</f>
        <v>14.870000000000001</v>
      </c>
      <c r="T24" s="104">
        <f ca="1">(R24-R23)*T$10</f>
        <v>99.999999999994316</v>
      </c>
      <c r="U24" s="106">
        <f ca="1">(S24-S23)*T$10</f>
        <v>20.000000000003126</v>
      </c>
      <c r="V24" s="108">
        <f t="shared" ca="1" si="20"/>
        <v>45644.1875</v>
      </c>
      <c r="W24" s="113">
        <f t="shared" ca="1" si="21"/>
        <v>409.99999999998238</v>
      </c>
      <c r="X24" s="192">
        <f t="shared" ca="1" si="22"/>
        <v>50.000000000002487</v>
      </c>
    </row>
    <row r="25" s="1" customFormat="1">
      <c r="A25" s="111">
        <f ca="1">INDIRECT(ADDRESS(Данные!$A17,4,1,1,"Данные"),1)</f>
        <v>45644.208333333336</v>
      </c>
      <c r="B25" s="103">
        <f ca="1">ROUND(INDIRECT(ADDRESS(Данные!$A17,B$1,1,1,"Данные"),1),2)</f>
        <v>62.280000000000001</v>
      </c>
      <c r="C25" s="100">
        <f ca="1">ROUND(INDIRECT(ADDRESS(Данные!$A17,C$1,1,1,"Данные"),1),2)</f>
        <v>8.4499999999999993</v>
      </c>
      <c r="D25" s="104">
        <f ca="1">(B25-B23)*D$10</f>
        <v>239.99999999999488</v>
      </c>
      <c r="E25" s="106">
        <f ca="1">(C25-C23)*D$10</f>
        <v>19.999999999999574</v>
      </c>
      <c r="F25" s="109">
        <f ca="1">ROUND(INDIRECT(ADDRESS(Данные!$A17,F$1,1,1,"Данные"),1),2)</f>
        <v>117.51000000000001</v>
      </c>
      <c r="G25" s="100">
        <f ca="1">ROUND(INDIRECT(ADDRESS(Данные!$A17,G$1,1,1,"Данные"),1),2)</f>
        <v>20.460000000000001</v>
      </c>
      <c r="H25" s="104">
        <f ca="1">(F25-F23)*H$10</f>
        <v>210.00000000000796</v>
      </c>
      <c r="I25" s="107">
        <f ca="1">(G25-G23)*H$10</f>
        <v>39.999999999999147</v>
      </c>
      <c r="J25" s="95">
        <f ca="1">ROUND(INDIRECT(ADDRESS(Данные!$A17,J$1,1,1,"Данные"),1),2)</f>
        <v>103.74000000000001</v>
      </c>
      <c r="K25" s="100">
        <f ca="1">ROUND(INDIRECT(ADDRESS(Данные!$A17,K$1,1,1,"Данные"),1),2)</f>
        <v>13.41</v>
      </c>
      <c r="L25" s="104">
        <f ca="1">(J25-J23)*L$10</f>
        <v>170.00000000000171</v>
      </c>
      <c r="M25" s="106">
        <f ca="1">(K25-K23)*L$10</f>
        <v>29.999999999999361</v>
      </c>
      <c r="N25" s="109">
        <f ca="1">ROUND(INDIRECT(ADDRESS(Данные!$A17,N$1,1,1,"Данные"),1),2)</f>
        <v>14800.530000000001</v>
      </c>
      <c r="O25" s="100">
        <f ca="1">ROUND(INDIRECT(ADDRESS(Данные!$A17,O$1,1,1,"Данные"),1),2)</f>
        <v>3782.6199999999999</v>
      </c>
      <c r="P25" s="104">
        <f ca="1">(N25-N23)*P$10</f>
        <v>0</v>
      </c>
      <c r="Q25" s="107">
        <f ca="1">(O25-O23)*P$10</f>
        <v>0</v>
      </c>
      <c r="R25" s="95">
        <f ca="1">ROUND(INDIRECT(ADDRESS(Данные!$A17,R$1,1,1,"Данные"),1),2)</f>
        <v>68.040000000000006</v>
      </c>
      <c r="S25" s="100">
        <f ca="1">ROUND(INDIRECT(ADDRESS(Данные!$A17,S$1,1,1,"Данные"),1),2)</f>
        <v>14.890000000000001</v>
      </c>
      <c r="T25" s="104">
        <f ca="1">(R25-R23)*T$10</f>
        <v>200.00000000001705</v>
      </c>
      <c r="U25" s="106">
        <f ca="1">(S25-S23)*T$10</f>
        <v>60.000000000002274</v>
      </c>
      <c r="V25" s="108">
        <f t="shared" ca="1" si="20"/>
        <v>45644.208333333336</v>
      </c>
      <c r="W25" s="113">
        <f t="shared" ca="1" si="21"/>
        <v>820.0000000000216</v>
      </c>
      <c r="X25" s="192">
        <f t="shared" ca="1" si="22"/>
        <v>150.00000000000034</v>
      </c>
    </row>
    <row r="26" s="1" customFormat="1">
      <c r="A26" s="111">
        <f ca="1">INDIRECT(ADDRESS(Данные!$A18,4,1,1,"Данные"),1)</f>
        <v>45644.229166666664</v>
      </c>
      <c r="B26" s="103">
        <f ca="1">ROUND(INDIRECT(ADDRESS(Данные!$A18,B$1,1,1,"Данные"),1),2)</f>
        <v>62.340000000000003</v>
      </c>
      <c r="C26" s="100">
        <f ca="1">ROUND(INDIRECT(ADDRESS(Данные!$A18,C$1,1,1,"Данные"),1),2)</f>
        <v>8.4600000000000009</v>
      </c>
      <c r="D26" s="104">
        <f ca="1">(B26-B25)*D$10</f>
        <v>120.00000000000455</v>
      </c>
      <c r="E26" s="106">
        <f ca="1">(C26-C25)*D$10</f>
        <v>20.000000000003126</v>
      </c>
      <c r="F26" s="109">
        <f ca="1">ROUND(INDIRECT(ADDRESS(Данные!$A18,F$1,1,1,"Данные"),1),2)</f>
        <v>117.62</v>
      </c>
      <c r="G26" s="100">
        <f ca="1">ROUND(INDIRECT(ADDRESS(Данные!$A18,G$1,1,1,"Данные"),1),2)</f>
        <v>20.469999999999999</v>
      </c>
      <c r="H26" s="104">
        <f ca="1">(F26-F25)*H$10</f>
        <v>109.99999999999943</v>
      </c>
      <c r="I26" s="107">
        <f ca="1">(G26-G25)*H$10</f>
        <v>9.9999999999980105</v>
      </c>
      <c r="J26" s="95">
        <f ca="1">ROUND(INDIRECT(ADDRESS(Данные!$A18,J$1,1,1,"Данные"),1),2)</f>
        <v>103.82000000000001</v>
      </c>
      <c r="K26" s="100">
        <f ca="1">ROUND(INDIRECT(ADDRESS(Данные!$A18,K$1,1,1,"Данные"),1),2)</f>
        <v>13.42</v>
      </c>
      <c r="L26" s="104">
        <f ca="1">(J26-J25)*L$10</f>
        <v>79.999999999998295</v>
      </c>
      <c r="M26" s="106">
        <f ca="1">(K26-K25)*L$10</f>
        <v>9.9999999999997868</v>
      </c>
      <c r="N26" s="109">
        <f ca="1">ROUND(INDIRECT(ADDRESS(Данные!$A18,N$1,1,1,"Данные"),1),2)</f>
        <v>14800.530000000001</v>
      </c>
      <c r="O26" s="100">
        <f ca="1">ROUND(INDIRECT(ADDRESS(Данные!$A18,O$1,1,1,"Данные"),1),2)</f>
        <v>3782.6199999999999</v>
      </c>
      <c r="P26" s="104">
        <f ca="1">(N26-N25)*P$10</f>
        <v>0</v>
      </c>
      <c r="Q26" s="107">
        <f ca="1">(O26-O25)*P$10</f>
        <v>0</v>
      </c>
      <c r="R26" s="95">
        <f ca="1">ROUND(INDIRECT(ADDRESS(Данные!$A18,R$1,1,1,"Данные"),1),2)</f>
        <v>68.090000000000003</v>
      </c>
      <c r="S26" s="100">
        <f ca="1">ROUND(INDIRECT(ADDRESS(Данные!$A18,S$1,1,1,"Данные"),1),2)</f>
        <v>14.9</v>
      </c>
      <c r="T26" s="104">
        <f ca="1">(R26-R25)*T$10</f>
        <v>99.999999999994316</v>
      </c>
      <c r="U26" s="106">
        <f ca="1">(S26-S25)*T$10</f>
        <v>19.999999999999574</v>
      </c>
      <c r="V26" s="108">
        <f t="shared" ca="1" si="20"/>
        <v>45644.229166666664</v>
      </c>
      <c r="W26" s="113">
        <f t="shared" ca="1" si="21"/>
        <v>409.99999999999659</v>
      </c>
      <c r="X26" s="192">
        <f t="shared" ca="1" si="22"/>
        <v>60.000000000000497</v>
      </c>
    </row>
    <row r="27" s="1" customFormat="1">
      <c r="A27" s="111">
        <f ca="1">INDIRECT(ADDRESS(Данные!$A19,4,1,1,"Данные"),1)</f>
        <v>45644.25</v>
      </c>
      <c r="B27" s="103">
        <f ca="1">ROUND(INDIRECT(ADDRESS(Данные!$A19,B$1,1,1,"Данные"),1),2)</f>
        <v>62.399999999999999</v>
      </c>
      <c r="C27" s="100">
        <f ca="1">ROUND(INDIRECT(ADDRESS(Данные!$A19,C$1,1,1,"Данные"),1),2)</f>
        <v>8.4600000000000009</v>
      </c>
      <c r="D27" s="104">
        <f ca="1">(B27-B25)*D$10</f>
        <v>239.99999999999488</v>
      </c>
      <c r="E27" s="106">
        <f ca="1">(C27-C25)*D$10</f>
        <v>20.000000000003126</v>
      </c>
      <c r="F27" s="109">
        <f ca="1">ROUND(INDIRECT(ADDRESS(Данные!$A19,F$1,1,1,"Данные"),1),2)</f>
        <v>117.72</v>
      </c>
      <c r="G27" s="100">
        <f ca="1">ROUND(INDIRECT(ADDRESS(Данные!$A19,G$1,1,1,"Данные"),1),2)</f>
        <v>20.490000000000002</v>
      </c>
      <c r="H27" s="104">
        <f ca="1">(F27-F25)*H$10</f>
        <v>209.99999999999375</v>
      </c>
      <c r="I27" s="107">
        <f ca="1">(G27-G25)*H$10</f>
        <v>30.000000000001137</v>
      </c>
      <c r="J27" s="95">
        <f ca="1">ROUND(INDIRECT(ADDRESS(Данные!$A19,J$1,1,1,"Данные"),1),2)</f>
        <v>103.90000000000001</v>
      </c>
      <c r="K27" s="100">
        <f ca="1">ROUND(INDIRECT(ADDRESS(Данные!$A19,K$1,1,1,"Данные"),1),2)</f>
        <v>13.43</v>
      </c>
      <c r="L27" s="104">
        <f ca="1">(J27-J25)*L$10</f>
        <v>159.99999999999659</v>
      </c>
      <c r="M27" s="106">
        <f ca="1">(K27-K25)*L$10</f>
        <v>19.999999999999574</v>
      </c>
      <c r="N27" s="109">
        <f ca="1">ROUND(INDIRECT(ADDRESS(Данные!$A19,N$1,1,1,"Данные"),1),2)</f>
        <v>14800.530000000001</v>
      </c>
      <c r="O27" s="100">
        <f ca="1">ROUND(INDIRECT(ADDRESS(Данные!$A19,O$1,1,1,"Данные"),1),2)</f>
        <v>3782.6199999999999</v>
      </c>
      <c r="P27" s="104">
        <f ca="1">(N27-N25)*P$10</f>
        <v>0</v>
      </c>
      <c r="Q27" s="107">
        <f ca="1">(O27-O25)*P$10</f>
        <v>0</v>
      </c>
      <c r="R27" s="95">
        <f ca="1">ROUND(INDIRECT(ADDRESS(Данные!$A19,R$1,1,1,"Данные"),1),2)</f>
        <v>68.150000000000006</v>
      </c>
      <c r="S27" s="100">
        <f ca="1">ROUND(INDIRECT(ADDRESS(Данные!$A19,S$1,1,1,"Данные"),1),2)</f>
        <v>14.91</v>
      </c>
      <c r="T27" s="104">
        <f ca="1">(R27-R25)*T$10</f>
        <v>219.99999999999886</v>
      </c>
      <c r="U27" s="106">
        <f ca="1">(S27-S25)*T$10</f>
        <v>39.999999999999147</v>
      </c>
      <c r="V27" s="108">
        <f t="shared" ca="1" si="20"/>
        <v>45644.25</v>
      </c>
      <c r="W27" s="113">
        <f t="shared" ca="1" si="21"/>
        <v>829.99999999998408</v>
      </c>
      <c r="X27" s="192">
        <f t="shared" ca="1" si="22"/>
        <v>110.00000000000298</v>
      </c>
    </row>
    <row r="28" s="1" customFormat="1">
      <c r="A28" s="111">
        <f ca="1">INDIRECT(ADDRESS(Данные!$A20,4,1,1,"Данные"),1)</f>
        <v>45644.270833333336</v>
      </c>
      <c r="B28" s="103">
        <f ca="1">ROUND(INDIRECT(ADDRESS(Данные!$A20,B$1,1,1,"Данные"),1),2)</f>
        <v>62.460000000000001</v>
      </c>
      <c r="C28" s="100">
        <f ca="1">ROUND(INDIRECT(ADDRESS(Данные!$A20,C$1,1,1,"Данные"),1),2)</f>
        <v>8.4700000000000006</v>
      </c>
      <c r="D28" s="104">
        <f ca="1">(B28-B27)*D$10</f>
        <v>120.00000000000455</v>
      </c>
      <c r="E28" s="106">
        <f ca="1">(C28-C27)*D$10</f>
        <v>19.999999999999574</v>
      </c>
      <c r="F28" s="109">
        <f ca="1">ROUND(INDIRECT(ADDRESS(Данные!$A20,F$1,1,1,"Данные"),1),2)</f>
        <v>117.82000000000001</v>
      </c>
      <c r="G28" s="100">
        <f ca="1">ROUND(INDIRECT(ADDRESS(Данные!$A20,G$1,1,1,"Данные"),1),2)</f>
        <v>20.510000000000002</v>
      </c>
      <c r="H28" s="104">
        <f ca="1">(F28-F27)*H$10</f>
        <v>100.00000000000853</v>
      </c>
      <c r="I28" s="107">
        <f ca="1">(G28-G27)*H$10</f>
        <v>19.999999999999574</v>
      </c>
      <c r="J28" s="95">
        <f ca="1">ROUND(INDIRECT(ADDRESS(Данные!$A20,J$1,1,1,"Данные"),1),2)</f>
        <v>103.99000000000001</v>
      </c>
      <c r="K28" s="100">
        <f ca="1">ROUND(INDIRECT(ADDRESS(Данные!$A20,K$1,1,1,"Данные"),1),2)</f>
        <v>13.44</v>
      </c>
      <c r="L28" s="104">
        <f ca="1">(J28-J27)*L$10</f>
        <v>90.000000000003411</v>
      </c>
      <c r="M28" s="106">
        <f ca="1">(K28-K27)*L$10</f>
        <v>9.9999999999997868</v>
      </c>
      <c r="N28" s="109">
        <f ca="1">ROUND(INDIRECT(ADDRESS(Данные!$A20,N$1,1,1,"Данные"),1),2)</f>
        <v>14800.530000000001</v>
      </c>
      <c r="O28" s="100">
        <f ca="1">ROUND(INDIRECT(ADDRESS(Данные!$A20,O$1,1,1,"Данные"),1),2)</f>
        <v>3782.6199999999999</v>
      </c>
      <c r="P28" s="104">
        <f ca="1">(N28-N27)*P$10</f>
        <v>0</v>
      </c>
      <c r="Q28" s="107">
        <f ca="1">(O28-O27)*P$10</f>
        <v>0</v>
      </c>
      <c r="R28" s="95">
        <f ca="1">ROUND(INDIRECT(ADDRESS(Данные!$A20,R$1,1,1,"Данные"),1),2)</f>
        <v>68.200000000000003</v>
      </c>
      <c r="S28" s="100">
        <f ca="1">ROUND(INDIRECT(ADDRESS(Данные!$A20,S$1,1,1,"Данные"),1),2)</f>
        <v>14.92</v>
      </c>
      <c r="T28" s="104">
        <f ca="1">(R28-R27)*T$10</f>
        <v>99.999999999994316</v>
      </c>
      <c r="U28" s="106">
        <f ca="1">(S28-S27)*T$10</f>
        <v>19.999999999999574</v>
      </c>
      <c r="V28" s="108">
        <f t="shared" ca="1" si="20"/>
        <v>45644.270833333336</v>
      </c>
      <c r="W28" s="113">
        <f t="shared" ca="1" si="21"/>
        <v>410.0000000000108</v>
      </c>
      <c r="X28" s="192">
        <f t="shared" ca="1" si="22"/>
        <v>69.999999999998508</v>
      </c>
    </row>
    <row r="29" s="1" customFormat="1">
      <c r="A29" s="111">
        <f ca="1">INDIRECT(ADDRESS(Данные!$A21,4,1,1,"Данные"),1)</f>
        <v>45644.291666666664</v>
      </c>
      <c r="B29" s="103">
        <f ca="1">ROUND(INDIRECT(ADDRESS(Данные!$A21,B$1,1,1,"Данные"),1),2)</f>
        <v>62.530000000000001</v>
      </c>
      <c r="C29" s="100">
        <f ca="1">ROUND(INDIRECT(ADDRESS(Данные!$A21,C$1,1,1,"Данные"),1),2)</f>
        <v>8.4700000000000006</v>
      </c>
      <c r="D29" s="104">
        <f ca="1">(B29-B27)*D$10</f>
        <v>260.00000000000512</v>
      </c>
      <c r="E29" s="106">
        <f ca="1">(C29-C27)*D$10</f>
        <v>19.999999999999574</v>
      </c>
      <c r="F29" s="109">
        <f ca="1">ROUND(INDIRECT(ADDRESS(Данные!$A21,F$1,1,1,"Данные"),1),2)</f>
        <v>117.93000000000001</v>
      </c>
      <c r="G29" s="100">
        <f ca="1">ROUND(INDIRECT(ADDRESS(Данные!$A21,G$1,1,1,"Данные"),1),2)</f>
        <v>20.52</v>
      </c>
      <c r="H29" s="104">
        <f ca="1">(F29-F27)*H$10</f>
        <v>210.00000000000796</v>
      </c>
      <c r="I29" s="107">
        <f ca="1">(G29-G27)*H$10</f>
        <v>29.999999999997584</v>
      </c>
      <c r="J29" s="95">
        <f ca="1">ROUND(INDIRECT(ADDRESS(Данные!$A21,J$1,1,1,"Данные"),1),2)</f>
        <v>104.09</v>
      </c>
      <c r="K29" s="100">
        <f ca="1">ROUND(INDIRECT(ADDRESS(Данные!$A21,K$1,1,1,"Данные"),1),2)</f>
        <v>13.460000000000001</v>
      </c>
      <c r="L29" s="104">
        <f ca="1">(J29-J27)*L$10</f>
        <v>189.99999999999773</v>
      </c>
      <c r="M29" s="106">
        <f ca="1">(K29-K27)*L$10</f>
        <v>30.000000000001137</v>
      </c>
      <c r="N29" s="109">
        <f ca="1">ROUND(INDIRECT(ADDRESS(Данные!$A21,N$1,1,1,"Данные"),1),2)</f>
        <v>14800.530000000001</v>
      </c>
      <c r="O29" s="100">
        <f ca="1">ROUND(INDIRECT(ADDRESS(Данные!$A21,O$1,1,1,"Данные"),1),2)</f>
        <v>3782.6199999999999</v>
      </c>
      <c r="P29" s="104">
        <f ca="1">(N29-N27)*P$10</f>
        <v>0</v>
      </c>
      <c r="Q29" s="107">
        <f ca="1">(O29-O27)*P$10</f>
        <v>0</v>
      </c>
      <c r="R29" s="95">
        <f ca="1">ROUND(INDIRECT(ADDRESS(Данные!$A21,R$1,1,1,"Данные"),1),2)</f>
        <v>68.269999999999996</v>
      </c>
      <c r="S29" s="100">
        <f ca="1">ROUND(INDIRECT(ADDRESS(Данные!$A21,S$1,1,1,"Данные"),1),2)</f>
        <v>14.94</v>
      </c>
      <c r="T29" s="104">
        <f ca="1">(R29-R27)*T$10</f>
        <v>239.99999999998067</v>
      </c>
      <c r="U29" s="106">
        <f ca="1">(S29-S27)*T$10</f>
        <v>59.999999999998721</v>
      </c>
      <c r="V29" s="108">
        <f t="shared" ca="1" si="20"/>
        <v>45644.291666666664</v>
      </c>
      <c r="W29" s="113">
        <f t="shared" ca="1" si="21"/>
        <v>899.99999999999147</v>
      </c>
      <c r="X29" s="192">
        <f t="shared" ca="1" si="22"/>
        <v>139.99999999999702</v>
      </c>
    </row>
    <row r="30" s="1" customFormat="1">
      <c r="A30" s="111">
        <f ca="1">INDIRECT(ADDRESS(Данные!$A22,4,1,1,"Данные"),1)</f>
        <v>45644.3125</v>
      </c>
      <c r="B30" s="103">
        <f ca="1">ROUND(INDIRECT(ADDRESS(Данные!$A22,B$1,1,1,"Данные"),1),2)</f>
        <v>62.590000000000003</v>
      </c>
      <c r="C30" s="100">
        <f ca="1">ROUND(INDIRECT(ADDRESS(Данные!$A22,C$1,1,1,"Данные"),1),2)</f>
        <v>8.4800000000000004</v>
      </c>
      <c r="D30" s="104">
        <f ca="1">(B30-B29)*D$10</f>
        <v>120.00000000000455</v>
      </c>
      <c r="E30" s="106">
        <f ca="1">(C30-C29)*D$10</f>
        <v>19.999999999999574</v>
      </c>
      <c r="F30" s="109">
        <f ca="1">ROUND(INDIRECT(ADDRESS(Данные!$A22,F$1,1,1,"Данные"),1),2)</f>
        <v>118.03</v>
      </c>
      <c r="G30" s="100">
        <f ca="1">ROUND(INDIRECT(ADDRESS(Данные!$A22,G$1,1,1,"Данные"),1),2)</f>
        <v>20.530000000000001</v>
      </c>
      <c r="H30" s="104">
        <f ca="1">(F30-F29)*H$10</f>
        <v>99.999999999994316</v>
      </c>
      <c r="I30" s="107">
        <f ca="1">(G30-G29)*H$10</f>
        <v>10.000000000001563</v>
      </c>
      <c r="J30" s="95">
        <f ca="1">ROUND(INDIRECT(ADDRESS(Данные!$A22,J$1,1,1,"Данные"),1),2)</f>
        <v>104.2</v>
      </c>
      <c r="K30" s="100">
        <f ca="1">ROUND(INDIRECT(ADDRESS(Данные!$A22,K$1,1,1,"Данные"),1),2)</f>
        <v>13.470000000000001</v>
      </c>
      <c r="L30" s="104">
        <f ca="1">(J30-J29)*L$10</f>
        <v>109.99999999999943</v>
      </c>
      <c r="M30" s="106">
        <f ca="1">(K30-K29)*L$10</f>
        <v>9.9999999999997868</v>
      </c>
      <c r="N30" s="109">
        <f ca="1">ROUND(INDIRECT(ADDRESS(Данные!$A22,N$1,1,1,"Данные"),1),2)</f>
        <v>14800.530000000001</v>
      </c>
      <c r="O30" s="100">
        <f ca="1">ROUND(INDIRECT(ADDRESS(Данные!$A22,O$1,1,1,"Данные"),1),2)</f>
        <v>3782.6199999999999</v>
      </c>
      <c r="P30" s="104">
        <f ca="1">(N30-N29)*P$10</f>
        <v>0</v>
      </c>
      <c r="Q30" s="107">
        <f ca="1">(O30-O29)*P$10</f>
        <v>0</v>
      </c>
      <c r="R30" s="95">
        <f ca="1">ROUND(INDIRECT(ADDRESS(Данные!$A22,R$1,1,1,"Данные"),1),2)</f>
        <v>68.340000000000003</v>
      </c>
      <c r="S30" s="100">
        <f ca="1">ROUND(INDIRECT(ADDRESS(Данные!$A22,S$1,1,1,"Данные"),1),2)</f>
        <v>14.950000000000001</v>
      </c>
      <c r="T30" s="104">
        <f ca="1">(R30-R29)*T$10</f>
        <v>140.00000000001478</v>
      </c>
      <c r="U30" s="106">
        <f ca="1">(S30-S29)*T$10</f>
        <v>20.000000000003126</v>
      </c>
      <c r="V30" s="108">
        <f t="shared" ca="1" si="20"/>
        <v>45644.3125</v>
      </c>
      <c r="W30" s="113">
        <f t="shared" ca="1" si="21"/>
        <v>470.00000000001307</v>
      </c>
      <c r="X30" s="192">
        <f t="shared" ca="1" si="22"/>
        <v>60.00000000000405</v>
      </c>
    </row>
    <row r="31" s="1" customFormat="1">
      <c r="A31" s="111">
        <f ca="1">INDIRECT(ADDRESS(Данные!$A23,4,1,1,"Данные"),1)</f>
        <v>45644.333333333336</v>
      </c>
      <c r="B31" s="103">
        <f ca="1">ROUND(INDIRECT(ADDRESS(Данные!$A23,B$1,1,1,"Данные"),1),2)</f>
        <v>62.649999999999999</v>
      </c>
      <c r="C31" s="100">
        <f ca="1">ROUND(INDIRECT(ADDRESS(Данные!$A23,C$1,1,1,"Данные"),1),2)</f>
        <v>8.4800000000000004</v>
      </c>
      <c r="D31" s="104">
        <f ca="1">(B31-B29)*D$10</f>
        <v>239.99999999999488</v>
      </c>
      <c r="E31" s="106">
        <f ca="1">(C31-C29)*D$10</f>
        <v>19.999999999999574</v>
      </c>
      <c r="F31" s="109">
        <f ca="1">ROUND(INDIRECT(ADDRESS(Данные!$A23,F$1,1,1,"Данные"),1),2)</f>
        <v>118.15000000000001</v>
      </c>
      <c r="G31" s="100">
        <f ca="1">ROUND(INDIRECT(ADDRESS(Данные!$A23,G$1,1,1,"Данные"),1),2)</f>
        <v>20.550000000000001</v>
      </c>
      <c r="H31" s="104">
        <f ca="1">(F31-F29)*H$10</f>
        <v>219.99999999999886</v>
      </c>
      <c r="I31" s="107">
        <f ca="1">(G31-G29)*H$10</f>
        <v>30.000000000001137</v>
      </c>
      <c r="J31" s="95">
        <f ca="1">ROUND(INDIRECT(ADDRESS(Данные!$A23,J$1,1,1,"Данные"),1),2)</f>
        <v>104.31</v>
      </c>
      <c r="K31" s="100">
        <f ca="1">ROUND(INDIRECT(ADDRESS(Данные!$A23,K$1,1,1,"Данные"),1),2)</f>
        <v>13.48</v>
      </c>
      <c r="L31" s="104">
        <f ca="1">(J31-J29)*L$10</f>
        <v>219.99999999999886</v>
      </c>
      <c r="M31" s="106">
        <f ca="1">(K31-K29)*L$10</f>
        <v>19.999999999999574</v>
      </c>
      <c r="N31" s="109">
        <f ca="1">ROUND(INDIRECT(ADDRESS(Данные!$A23,N$1,1,1,"Данные"),1),2)</f>
        <v>14800.530000000001</v>
      </c>
      <c r="O31" s="100">
        <f ca="1">ROUND(INDIRECT(ADDRESS(Данные!$A23,O$1,1,1,"Данные"),1),2)</f>
        <v>3782.6199999999999</v>
      </c>
      <c r="P31" s="104">
        <f ca="1">(N31-N29)*P$10</f>
        <v>0</v>
      </c>
      <c r="Q31" s="107">
        <f ca="1">(O31-O29)*P$10</f>
        <v>0</v>
      </c>
      <c r="R31" s="95">
        <f ca="1">ROUND(INDIRECT(ADDRESS(Данные!$A23,R$1,1,1,"Данные"),1),2)</f>
        <v>68.409999999999997</v>
      </c>
      <c r="S31" s="100">
        <f ca="1">ROUND(INDIRECT(ADDRESS(Данные!$A23,S$1,1,1,"Данные"),1),2)</f>
        <v>14.960000000000001</v>
      </c>
      <c r="T31" s="104">
        <f ca="1">(R31-R29)*T$10</f>
        <v>280.00000000000114</v>
      </c>
      <c r="U31" s="106">
        <f ca="1">(S31-S29)*T$10</f>
        <v>40.0000000000027</v>
      </c>
      <c r="V31" s="108">
        <f t="shared" ca="1" si="20"/>
        <v>45644.333333333336</v>
      </c>
      <c r="W31" s="113">
        <f t="shared" ca="1" si="21"/>
        <v>959.99999999999375</v>
      </c>
      <c r="X31" s="192">
        <f t="shared" ca="1" si="22"/>
        <v>110.00000000000298</v>
      </c>
    </row>
    <row r="32" s="1" customFormat="1">
      <c r="A32" s="111">
        <f ca="1">INDIRECT(ADDRESS(Данные!$A24,4,1,1,"Данные"),1)</f>
        <v>45644.354166666664</v>
      </c>
      <c r="B32" s="103">
        <f ca="1">ROUND(INDIRECT(ADDRESS(Данные!$A24,B$1,1,1,"Данные"),1),2)</f>
        <v>62.710000000000001</v>
      </c>
      <c r="C32" s="100">
        <f ca="1">ROUND(INDIRECT(ADDRESS(Данные!$A24,C$1,1,1,"Данные"),1),2)</f>
        <v>8.4900000000000002</v>
      </c>
      <c r="D32" s="104">
        <f ca="1">(B32-B31)*D$10</f>
        <v>120.00000000000455</v>
      </c>
      <c r="E32" s="106">
        <f ca="1">(C32-C31)*D$10</f>
        <v>19.999999999999574</v>
      </c>
      <c r="F32" s="109">
        <f ca="1">ROUND(INDIRECT(ADDRESS(Данные!$A24,F$1,1,1,"Данные"),1),2)</f>
        <v>118.27</v>
      </c>
      <c r="G32" s="100">
        <f ca="1">ROUND(INDIRECT(ADDRESS(Данные!$A24,G$1,1,1,"Данные"),1),2)</f>
        <v>20.57</v>
      </c>
      <c r="H32" s="104">
        <f ca="1">(F32-F31)*H$10</f>
        <v>119.99999999999034</v>
      </c>
      <c r="I32" s="107">
        <f ca="1">(G32-G31)*H$10</f>
        <v>19.999999999999574</v>
      </c>
      <c r="J32" s="95">
        <f ca="1">ROUND(INDIRECT(ADDRESS(Данные!$A24,J$1,1,1,"Данные"),1),2)</f>
        <v>104.42</v>
      </c>
      <c r="K32" s="100">
        <f ca="1">ROUND(INDIRECT(ADDRESS(Данные!$A24,K$1,1,1,"Данные"),1),2)</f>
        <v>13.49</v>
      </c>
      <c r="L32" s="104">
        <f ca="1">(J32-J31)*L$10</f>
        <v>109.99999999999943</v>
      </c>
      <c r="M32" s="106">
        <f ca="1">(K32-K31)*L$10</f>
        <v>9.9999999999997868</v>
      </c>
      <c r="N32" s="109">
        <f ca="1">ROUND(INDIRECT(ADDRESS(Данные!$A24,N$1,1,1,"Данные"),1),2)</f>
        <v>14800.530000000001</v>
      </c>
      <c r="O32" s="100">
        <f ca="1">ROUND(INDIRECT(ADDRESS(Данные!$A24,O$1,1,1,"Данные"),1),2)</f>
        <v>3782.6199999999999</v>
      </c>
      <c r="P32" s="104">
        <f ca="1">(N32-N31)*P$10</f>
        <v>0</v>
      </c>
      <c r="Q32" s="107">
        <f ca="1">(O32-O31)*P$10</f>
        <v>0</v>
      </c>
      <c r="R32" s="95">
        <f ca="1">ROUND(INDIRECT(ADDRESS(Данные!$A24,R$1,1,1,"Данные"),1),2)</f>
        <v>68.480000000000004</v>
      </c>
      <c r="S32" s="100">
        <f ca="1">ROUND(INDIRECT(ADDRESS(Данные!$A24,S$1,1,1,"Данные"),1),2)</f>
        <v>14.970000000000001</v>
      </c>
      <c r="T32" s="104">
        <f ca="1">(R32-R31)*T$10</f>
        <v>140.00000000001478</v>
      </c>
      <c r="U32" s="106">
        <f ca="1">(S32-S31)*T$10</f>
        <v>19.999999999999574</v>
      </c>
      <c r="V32" s="108">
        <f t="shared" ca="1" si="20"/>
        <v>45644.354166666664</v>
      </c>
      <c r="W32" s="113">
        <f t="shared" ca="1" si="21"/>
        <v>490.00000000000909</v>
      </c>
      <c r="X32" s="192">
        <f t="shared" ca="1" si="22"/>
        <v>69.999999999998508</v>
      </c>
    </row>
    <row r="33" s="1" customFormat="1">
      <c r="A33" s="111">
        <f ca="1">INDIRECT(ADDRESS(Данные!$A25,4,1,1,"Данные"),1)</f>
        <v>45644.375</v>
      </c>
      <c r="B33" s="103">
        <f ca="1">ROUND(INDIRECT(ADDRESS(Данные!$A25,B$1,1,1,"Данные"),1),2)</f>
        <v>62.770000000000003</v>
      </c>
      <c r="C33" s="100">
        <f ca="1">ROUND(INDIRECT(ADDRESS(Данные!$A25,C$1,1,1,"Данные"),1),2)</f>
        <v>8.4900000000000002</v>
      </c>
      <c r="D33" s="104">
        <f ca="1">(B33-B31)*D$10</f>
        <v>240.00000000000909</v>
      </c>
      <c r="E33" s="106">
        <f ca="1">(C33-C31)*D$10</f>
        <v>19.999999999999574</v>
      </c>
      <c r="F33" s="109">
        <f ca="1">ROUND(INDIRECT(ADDRESS(Данные!$A25,F$1,1,1,"Данные"),1),2)</f>
        <v>118.39</v>
      </c>
      <c r="G33" s="100">
        <f ca="1">ROUND(INDIRECT(ADDRESS(Данные!$A25,G$1,1,1,"Данные"),1),2)</f>
        <v>20.580000000000002</v>
      </c>
      <c r="H33" s="104">
        <f ca="1">(F33-F31)*H$10</f>
        <v>239.99999999999488</v>
      </c>
      <c r="I33" s="107">
        <f ca="1">(G33-G31)*H$10</f>
        <v>30.000000000001137</v>
      </c>
      <c r="J33" s="95">
        <f ca="1">ROUND(INDIRECT(ADDRESS(Данные!$A25,J$1,1,1,"Данные"),1),2)</f>
        <v>104.52</v>
      </c>
      <c r="K33" s="100">
        <f ca="1">ROUND(INDIRECT(ADDRESS(Данные!$A25,K$1,1,1,"Данные"),1),2)</f>
        <v>13.5</v>
      </c>
      <c r="L33" s="104">
        <f ca="1">(J33-J31)*L$10</f>
        <v>209.99999999999375</v>
      </c>
      <c r="M33" s="106">
        <f ca="1">(K33-K31)*L$10</f>
        <v>19.999999999999574</v>
      </c>
      <c r="N33" s="109">
        <f ca="1">ROUND(INDIRECT(ADDRESS(Данные!$A25,N$1,1,1,"Данные"),1),2)</f>
        <v>14800.530000000001</v>
      </c>
      <c r="O33" s="100">
        <f ca="1">ROUND(INDIRECT(ADDRESS(Данные!$A25,O$1,1,1,"Данные"),1),2)</f>
        <v>3782.6199999999999</v>
      </c>
      <c r="P33" s="104">
        <f ca="1">(N33-N31)*P$10</f>
        <v>0</v>
      </c>
      <c r="Q33" s="107">
        <f ca="1">(O33-O31)*P$10</f>
        <v>0</v>
      </c>
      <c r="R33" s="95">
        <f ca="1">ROUND(INDIRECT(ADDRESS(Данные!$A25,R$1,1,1,"Данные"),1),2)</f>
        <v>68.549999999999997</v>
      </c>
      <c r="S33" s="100">
        <f ca="1">ROUND(INDIRECT(ADDRESS(Данные!$A25,S$1,1,1,"Данные"),1),2)</f>
        <v>14.99</v>
      </c>
      <c r="T33" s="104">
        <f ca="1">(R33-R31)*T$10</f>
        <v>280.00000000000114</v>
      </c>
      <c r="U33" s="106">
        <f ca="1">(S33-S31)*T$10</f>
        <v>59.999999999998721</v>
      </c>
      <c r="V33" s="108">
        <f t="shared" ca="1" si="20"/>
        <v>45644.375</v>
      </c>
      <c r="W33" s="113">
        <f t="shared" ca="1" si="21"/>
        <v>969.99999999999886</v>
      </c>
      <c r="X33" s="192">
        <f t="shared" ca="1" si="22"/>
        <v>129.99999999999901</v>
      </c>
    </row>
    <row r="34" s="1" customFormat="1">
      <c r="A34" s="111">
        <f ca="1">INDIRECT(ADDRESS(Данные!$A26,4,1,1,"Данные"),1)</f>
        <v>45644.395833333336</v>
      </c>
      <c r="B34" s="103">
        <f ca="1">ROUND(INDIRECT(ADDRESS(Данные!$A26,B$1,1,1,"Данные"),1),2)</f>
        <v>62.82</v>
      </c>
      <c r="C34" s="100">
        <f ca="1">ROUND(INDIRECT(ADDRESS(Данные!$A26,C$1,1,1,"Данные"),1),2)</f>
        <v>8.5</v>
      </c>
      <c r="D34" s="104">
        <f ca="1">(B34-B33)*D$10</f>
        <v>99.999999999994316</v>
      </c>
      <c r="E34" s="106">
        <f ca="1">(C34-C33)*D$10</f>
        <v>19.999999999999574</v>
      </c>
      <c r="F34" s="109">
        <f ca="1">ROUND(INDIRECT(ADDRESS(Данные!$A26,F$1,1,1,"Данные"),1),2)</f>
        <v>118.51000000000001</v>
      </c>
      <c r="G34" s="100">
        <f ca="1">ROUND(INDIRECT(ADDRESS(Данные!$A26,G$1,1,1,"Данные"),1),2)</f>
        <v>20.59</v>
      </c>
      <c r="H34" s="104">
        <f ca="1">(F34-F33)*H$10</f>
        <v>120.00000000000455</v>
      </c>
      <c r="I34" s="107">
        <f ca="1">(G34-G33)*H$10</f>
        <v>9.9999999999980105</v>
      </c>
      <c r="J34" s="95">
        <f ca="1">ROUND(INDIRECT(ADDRESS(Данные!$A26,J$1,1,1,"Данные"),1),2)</f>
        <v>104.62</v>
      </c>
      <c r="K34" s="100">
        <f ca="1">ROUND(INDIRECT(ADDRESS(Данные!$A26,K$1,1,1,"Данные"),1),2)</f>
        <v>13.51</v>
      </c>
      <c r="L34" s="104">
        <f ca="1">(J34-J33)*L$10</f>
        <v>100.00000000000853</v>
      </c>
      <c r="M34" s="106">
        <f ca="1">(K34-K33)*L$10</f>
        <v>9.9999999999997868</v>
      </c>
      <c r="N34" s="109">
        <f ca="1">ROUND(INDIRECT(ADDRESS(Данные!$A26,N$1,1,1,"Данные"),1),2)</f>
        <v>14800.530000000001</v>
      </c>
      <c r="O34" s="100">
        <f ca="1">ROUND(INDIRECT(ADDRESS(Данные!$A26,O$1,1,1,"Данные"),1),2)</f>
        <v>3782.6199999999999</v>
      </c>
      <c r="P34" s="104">
        <f ca="1">(N34-N33)*P$10</f>
        <v>0</v>
      </c>
      <c r="Q34" s="107">
        <f ca="1">(O34-O33)*P$10</f>
        <v>0</v>
      </c>
      <c r="R34" s="95">
        <f ca="1">ROUND(INDIRECT(ADDRESS(Данные!$A26,R$1,1,1,"Данные"),1),2)</f>
        <v>68.620000000000005</v>
      </c>
      <c r="S34" s="100">
        <f ca="1">ROUND(INDIRECT(ADDRESS(Данные!$A26,S$1,1,1,"Данные"),1),2)</f>
        <v>15</v>
      </c>
      <c r="T34" s="104">
        <f ca="1">(R34-R33)*T$10</f>
        <v>140.00000000001478</v>
      </c>
      <c r="U34" s="106">
        <f ca="1">(S34-S33)*T$10</f>
        <v>19.999999999999574</v>
      </c>
      <c r="V34" s="108">
        <f t="shared" ca="1" si="20"/>
        <v>45644.395833333336</v>
      </c>
      <c r="W34" s="113">
        <f t="shared" ca="1" si="21"/>
        <v>460.00000000002217</v>
      </c>
      <c r="X34" s="192">
        <f t="shared" ca="1" si="22"/>
        <v>59.999999999996945</v>
      </c>
    </row>
    <row r="35" s="1" customFormat="1">
      <c r="A35" s="111">
        <f ca="1">INDIRECT(ADDRESS(Данные!$A27,4,1,1,"Данные"),1)</f>
        <v>45644.416666666664</v>
      </c>
      <c r="B35" s="103">
        <f ca="1">ROUND(INDIRECT(ADDRESS(Данные!$A27,B$1,1,1,"Данные"),1),2)</f>
        <v>62.880000000000003</v>
      </c>
      <c r="C35" s="100">
        <f ca="1">ROUND(INDIRECT(ADDRESS(Данные!$A27,C$1,1,1,"Данные"),1),2)</f>
        <v>8.5</v>
      </c>
      <c r="D35" s="104">
        <f ca="1">(B35-B33)*D$10</f>
        <v>219.99999999999886</v>
      </c>
      <c r="E35" s="106">
        <f ca="1">(C35-C33)*D$10</f>
        <v>19.999999999999574</v>
      </c>
      <c r="F35" s="109">
        <f ca="1">ROUND(INDIRECT(ADDRESS(Данные!$A27,F$1,1,1,"Данные"),1),2)</f>
        <v>118.62</v>
      </c>
      <c r="G35" s="100">
        <f ca="1">ROUND(INDIRECT(ADDRESS(Данные!$A27,G$1,1,1,"Данные"),1),2)</f>
        <v>20.600000000000001</v>
      </c>
      <c r="H35" s="104">
        <f ca="1">(F35-F33)*H$10</f>
        <v>230.00000000000398</v>
      </c>
      <c r="I35" s="107">
        <f ca="1">(G35-G33)*H$10</f>
        <v>19.999999999999574</v>
      </c>
      <c r="J35" s="95">
        <f ca="1">ROUND(INDIRECT(ADDRESS(Данные!$A27,J$1,1,1,"Данные"),1),2)</f>
        <v>104.73</v>
      </c>
      <c r="K35" s="100">
        <f ca="1">ROUND(INDIRECT(ADDRESS(Данные!$A27,K$1,1,1,"Данные"),1),2)</f>
        <v>13.530000000000001</v>
      </c>
      <c r="L35" s="104">
        <f ca="1">(J35-J33)*L$10</f>
        <v>210.00000000000796</v>
      </c>
      <c r="M35" s="106">
        <f ca="1">(K35-K33)*L$10</f>
        <v>30.000000000001137</v>
      </c>
      <c r="N35" s="109">
        <f ca="1">ROUND(INDIRECT(ADDRESS(Данные!$A27,N$1,1,1,"Данные"),1),2)</f>
        <v>14800.530000000001</v>
      </c>
      <c r="O35" s="100">
        <f ca="1">ROUND(INDIRECT(ADDRESS(Данные!$A27,O$1,1,1,"Данные"),1),2)</f>
        <v>3782.6199999999999</v>
      </c>
      <c r="P35" s="104">
        <f ca="1">(N35-N33)*P$10</f>
        <v>0</v>
      </c>
      <c r="Q35" s="107">
        <f ca="1">(O35-O33)*P$10</f>
        <v>0</v>
      </c>
      <c r="R35" s="95">
        <f ca="1">ROUND(INDIRECT(ADDRESS(Данные!$A27,R$1,1,1,"Данные"),1),2)</f>
        <v>68.700000000000003</v>
      </c>
      <c r="S35" s="100">
        <f ca="1">ROUND(INDIRECT(ADDRESS(Данные!$A27,S$1,1,1,"Данные"),1),2)</f>
        <v>15.01</v>
      </c>
      <c r="T35" s="104">
        <f ca="1">(R35-R33)*T$10</f>
        <v>300.00000000001137</v>
      </c>
      <c r="U35" s="106">
        <f ca="1">(S35-S33)*T$10</f>
        <v>39.999999999999147</v>
      </c>
      <c r="V35" s="108">
        <f t="shared" ca="1" si="20"/>
        <v>45644.416666666664</v>
      </c>
      <c r="W35" s="113">
        <f t="shared" ca="1" si="21"/>
        <v>960.00000000002217</v>
      </c>
      <c r="X35" s="192">
        <f t="shared" ca="1" si="22"/>
        <v>109.99999999999943</v>
      </c>
    </row>
    <row r="36" s="1" customFormat="1">
      <c r="A36" s="111">
        <f ca="1">INDIRECT(ADDRESS(Данные!$A28,4,1,1,"Данные"),1)</f>
        <v>45644.4375</v>
      </c>
      <c r="B36" s="103">
        <f ca="1">ROUND(INDIRECT(ADDRESS(Данные!$A28,B$1,1,1,"Данные"),1),2)</f>
        <v>62.93</v>
      </c>
      <c r="C36" s="100">
        <f ca="1">ROUND(INDIRECT(ADDRESS(Данные!$A28,C$1,1,1,"Данные"),1),2)</f>
        <v>8.5099999999999998</v>
      </c>
      <c r="D36" s="104">
        <f ca="1">(B36-B35)*D$10</f>
        <v>99.999999999994316</v>
      </c>
      <c r="E36" s="106">
        <f ca="1">(C36-C35)*D$10</f>
        <v>19.999999999999574</v>
      </c>
      <c r="F36" s="109">
        <f ca="1">ROUND(INDIRECT(ADDRESS(Данные!$A28,F$1,1,1,"Данные"),1),2)</f>
        <v>118.74000000000001</v>
      </c>
      <c r="G36" s="100">
        <f ca="1">ROUND(INDIRECT(ADDRESS(Данные!$A28,G$1,1,1,"Данные"),1),2)</f>
        <v>20.620000000000001</v>
      </c>
      <c r="H36" s="104">
        <f ca="1">(F36-F35)*H$10</f>
        <v>120.00000000000455</v>
      </c>
      <c r="I36" s="107">
        <f ca="1">(G36-G35)*H$10</f>
        <v>19.999999999999574</v>
      </c>
      <c r="J36" s="95">
        <f ca="1">ROUND(INDIRECT(ADDRESS(Данные!$A28,J$1,1,1,"Данные"),1),2)</f>
        <v>104.84</v>
      </c>
      <c r="K36" s="100">
        <f ca="1">ROUND(INDIRECT(ADDRESS(Данные!$A28,K$1,1,1,"Данные"),1),2)</f>
        <v>13.540000000000001</v>
      </c>
      <c r="L36" s="104">
        <f ca="1">(J36-J35)*L$10</f>
        <v>109.99999999999943</v>
      </c>
      <c r="M36" s="106">
        <f ca="1">(K36-K35)*L$10</f>
        <v>9.9999999999997868</v>
      </c>
      <c r="N36" s="109">
        <f ca="1">ROUND(INDIRECT(ADDRESS(Данные!$A28,N$1,1,1,"Данные"),1),2)</f>
        <v>14800.530000000001</v>
      </c>
      <c r="O36" s="100">
        <f ca="1">ROUND(INDIRECT(ADDRESS(Данные!$A28,O$1,1,1,"Данные"),1),2)</f>
        <v>3782.6199999999999</v>
      </c>
      <c r="P36" s="104">
        <f ca="1">(N36-N35)*P$10</f>
        <v>0</v>
      </c>
      <c r="Q36" s="107">
        <f ca="1">(O36-O35)*P$10</f>
        <v>0</v>
      </c>
      <c r="R36" s="95">
        <f ca="1">ROUND(INDIRECT(ADDRESS(Данные!$A28,R$1,1,1,"Данные"),1),2)</f>
        <v>68.769999999999996</v>
      </c>
      <c r="S36" s="100">
        <f ca="1">ROUND(INDIRECT(ADDRESS(Данные!$A28,S$1,1,1,"Данные"),1),2)</f>
        <v>15.02</v>
      </c>
      <c r="T36" s="104">
        <f ca="1">(R36-R35)*T$10</f>
        <v>139.99999999998636</v>
      </c>
      <c r="U36" s="106">
        <f ca="1">(S36-S35)*T$10</f>
        <v>19.999999999999574</v>
      </c>
      <c r="V36" s="108">
        <f t="shared" ca="1" si="20"/>
        <v>45644.4375</v>
      </c>
      <c r="W36" s="113">
        <f t="shared" ca="1" si="21"/>
        <v>469.99999999998465</v>
      </c>
      <c r="X36" s="192">
        <f t="shared" ca="1" si="22"/>
        <v>69.999999999998508</v>
      </c>
    </row>
    <row r="37" s="1" customFormat="1">
      <c r="A37" s="111">
        <f ca="1">INDIRECT(ADDRESS(Данные!$A29,4,1,1,"Данные"),1)</f>
        <v>45644.458333333336</v>
      </c>
      <c r="B37" s="103">
        <f ca="1">ROUND(INDIRECT(ADDRESS(Данные!$A29,B$1,1,1,"Данные"),1),2)</f>
        <v>62.980000000000004</v>
      </c>
      <c r="C37" s="100">
        <f ca="1">ROUND(INDIRECT(ADDRESS(Данные!$A29,C$1,1,1,"Данные"),1),2)</f>
        <v>8.5099999999999998</v>
      </c>
      <c r="D37" s="104">
        <f ca="1">(B37-B35)*D$10</f>
        <v>200.00000000000284</v>
      </c>
      <c r="E37" s="106">
        <f ca="1">(C37-C35)*D$10</f>
        <v>19.999999999999574</v>
      </c>
      <c r="F37" s="109">
        <f ca="1">ROUND(INDIRECT(ADDRESS(Данные!$A29,F$1,1,1,"Данные"),1),2)</f>
        <v>118.85000000000001</v>
      </c>
      <c r="G37" s="100">
        <f ca="1">ROUND(INDIRECT(ADDRESS(Данные!$A29,G$1,1,1,"Данные"),1),2)</f>
        <v>20.629999999999999</v>
      </c>
      <c r="H37" s="104">
        <f ca="1">(F37-F35)*H$10</f>
        <v>230.00000000000398</v>
      </c>
      <c r="I37" s="107">
        <f ca="1">(G37-G35)*H$10</f>
        <v>29.999999999997584</v>
      </c>
      <c r="J37" s="95">
        <f ca="1">ROUND(INDIRECT(ADDRESS(Данные!$A29,J$1,1,1,"Данные"),1),2)</f>
        <v>104.94</v>
      </c>
      <c r="K37" s="100">
        <f ca="1">ROUND(INDIRECT(ADDRESS(Данные!$A29,K$1,1,1,"Данные"),1),2)</f>
        <v>13.550000000000001</v>
      </c>
      <c r="L37" s="104">
        <f ca="1">(J37-J35)*L$10</f>
        <v>209.99999999999375</v>
      </c>
      <c r="M37" s="106">
        <f ca="1">(K37-K35)*L$10</f>
        <v>19.999999999999574</v>
      </c>
      <c r="N37" s="109">
        <f ca="1">ROUND(INDIRECT(ADDRESS(Данные!$A29,N$1,1,1,"Данные"),1),2)</f>
        <v>14800.530000000001</v>
      </c>
      <c r="O37" s="100">
        <f ca="1">ROUND(INDIRECT(ADDRESS(Данные!$A29,O$1,1,1,"Данные"),1),2)</f>
        <v>3782.6199999999999</v>
      </c>
      <c r="P37" s="104">
        <f ca="1">(N37-N35)*P$10</f>
        <v>0</v>
      </c>
      <c r="Q37" s="107">
        <f ca="1">(O37-O35)*P$10</f>
        <v>0</v>
      </c>
      <c r="R37" s="95">
        <f ca="1">ROUND(INDIRECT(ADDRESS(Данные!$A29,R$1,1,1,"Данные"),1),2)</f>
        <v>68.829999999999998</v>
      </c>
      <c r="S37" s="100">
        <f ca="1">ROUND(INDIRECT(ADDRESS(Данные!$A29,S$1,1,1,"Данные"),1),2)</f>
        <v>15.030000000000001</v>
      </c>
      <c r="T37" s="104">
        <f ca="1">(R37-R35)*T$10</f>
        <v>259.99999999999091</v>
      </c>
      <c r="U37" s="106">
        <f ca="1">(S37-S35)*T$10</f>
        <v>40.0000000000027</v>
      </c>
      <c r="V37" s="108">
        <f t="shared" ca="1" si="20"/>
        <v>45644.458333333336</v>
      </c>
      <c r="W37" s="113">
        <f t="shared" ca="1" si="21"/>
        <v>899.99999999999147</v>
      </c>
      <c r="X37" s="192">
        <f t="shared" ca="1" si="22"/>
        <v>109.99999999999943</v>
      </c>
    </row>
    <row r="38" s="1" customFormat="1">
      <c r="A38" s="111">
        <f ca="1">INDIRECT(ADDRESS(Данные!$A30,4,1,1,"Данные"),1)</f>
        <v>45644.479166666664</v>
      </c>
      <c r="B38" s="103">
        <f ca="1">ROUND(INDIRECT(ADDRESS(Данные!$A30,B$1,1,1,"Данные"),1),2)</f>
        <v>63.030000000000001</v>
      </c>
      <c r="C38" s="100">
        <f ca="1">ROUND(INDIRECT(ADDRESS(Данные!$A30,C$1,1,1,"Данные"),1),2)</f>
        <v>8.5199999999999996</v>
      </c>
      <c r="D38" s="104">
        <f ca="1">(B38-B37)*D$10</f>
        <v>99.999999999994316</v>
      </c>
      <c r="E38" s="106">
        <f ca="1">(C38-C37)*D$10</f>
        <v>19.999999999999574</v>
      </c>
      <c r="F38" s="109">
        <f ca="1">ROUND(INDIRECT(ADDRESS(Данные!$A30,F$1,1,1,"Данные"),1),2)</f>
        <v>118.95</v>
      </c>
      <c r="G38" s="100">
        <f ca="1">ROUND(INDIRECT(ADDRESS(Данные!$A30,G$1,1,1,"Данные"),1),2)</f>
        <v>20.650000000000002</v>
      </c>
      <c r="H38" s="104">
        <f ca="1">(F38-F37)*H$10</f>
        <v>99.999999999994316</v>
      </c>
      <c r="I38" s="107">
        <f ca="1">(G38-G37)*H$10</f>
        <v>20.000000000003126</v>
      </c>
      <c r="J38" s="95">
        <f ca="1">ROUND(INDIRECT(ADDRESS(Данные!$A30,J$1,1,1,"Данные"),1),2)</f>
        <v>105.04000000000001</v>
      </c>
      <c r="K38" s="100">
        <f ca="1">ROUND(INDIRECT(ADDRESS(Данные!$A30,K$1,1,1,"Данные"),1),2)</f>
        <v>13.56</v>
      </c>
      <c r="L38" s="104">
        <f ca="1">(J38-J37)*L$10</f>
        <v>100.00000000000853</v>
      </c>
      <c r="M38" s="106">
        <f ca="1">(K38-K37)*L$10</f>
        <v>9.9999999999997868</v>
      </c>
      <c r="N38" s="109">
        <f ca="1">ROUND(INDIRECT(ADDRESS(Данные!$A30,N$1,1,1,"Данные"),1),2)</f>
        <v>14800.530000000001</v>
      </c>
      <c r="O38" s="100">
        <f ca="1">ROUND(INDIRECT(ADDRESS(Данные!$A30,O$1,1,1,"Данные"),1),2)</f>
        <v>3782.6199999999999</v>
      </c>
      <c r="P38" s="104">
        <f ca="1">(N38-N37)*P$10</f>
        <v>0</v>
      </c>
      <c r="Q38" s="107">
        <f ca="1">(O38-O37)*P$10</f>
        <v>0</v>
      </c>
      <c r="R38" s="95">
        <f ca="1">ROUND(INDIRECT(ADDRESS(Данные!$A30,R$1,1,1,"Данные"),1),2)</f>
        <v>68.900000000000006</v>
      </c>
      <c r="S38" s="100">
        <f ca="1">ROUND(INDIRECT(ADDRESS(Данные!$A30,S$1,1,1,"Данные"),1),2)</f>
        <v>15.040000000000001</v>
      </c>
      <c r="T38" s="104">
        <f ca="1">(R38-R37)*T$10</f>
        <v>140.00000000001478</v>
      </c>
      <c r="U38" s="106">
        <f ca="1">(S38-S37)*T$10</f>
        <v>19.999999999999574</v>
      </c>
      <c r="V38" s="108">
        <f t="shared" ca="1" si="20"/>
        <v>45644.479166666664</v>
      </c>
      <c r="W38" s="113">
        <f t="shared" ca="1" si="21"/>
        <v>440.00000000001194</v>
      </c>
      <c r="X38" s="192">
        <f t="shared" ca="1" si="22"/>
        <v>70.000000000002061</v>
      </c>
    </row>
    <row r="39" s="1" customFormat="1">
      <c r="A39" s="111">
        <f ca="1">INDIRECT(ADDRESS(Данные!$A31,4,1,1,"Данные"),1)</f>
        <v>45644.5</v>
      </c>
      <c r="B39" s="103">
        <f ca="1">ROUND(INDIRECT(ADDRESS(Данные!$A31,B$1,1,1,"Данные"),1),2)</f>
        <v>63.079999999999998</v>
      </c>
      <c r="C39" s="100">
        <f ca="1">ROUND(INDIRECT(ADDRESS(Данные!$A31,C$1,1,1,"Данные"),1),2)</f>
        <v>8.5299999999999994</v>
      </c>
      <c r="D39" s="104">
        <f ca="1">(B39-B37)*D$10</f>
        <v>199.99999999998863</v>
      </c>
      <c r="E39" s="106">
        <f ca="1">(C39-C37)*D$10</f>
        <v>39.999999999999147</v>
      </c>
      <c r="F39" s="109">
        <f ca="1">ROUND(INDIRECT(ADDRESS(Данные!$A31,F$1,1,1,"Данные"),1),2)</f>
        <v>119.06</v>
      </c>
      <c r="G39" s="100">
        <f ca="1">ROUND(INDIRECT(ADDRESS(Данные!$A31,G$1,1,1,"Данные"),1),2)</f>
        <v>20.66</v>
      </c>
      <c r="H39" s="104">
        <f ca="1">(F39-F37)*H$10</f>
        <v>209.99999999999375</v>
      </c>
      <c r="I39" s="107">
        <f ca="1">(G39-G37)*H$10</f>
        <v>30.000000000001137</v>
      </c>
      <c r="J39" s="95">
        <f ca="1">ROUND(INDIRECT(ADDRESS(Данные!$A31,J$1,1,1,"Данные"),1),2)</f>
        <v>105.13</v>
      </c>
      <c r="K39" s="100">
        <f ca="1">ROUND(INDIRECT(ADDRESS(Данные!$A31,K$1,1,1,"Данные"),1),2)</f>
        <v>13.57</v>
      </c>
      <c r="L39" s="104">
        <f ca="1">(J39-J37)*L$10</f>
        <v>189.99999999999773</v>
      </c>
      <c r="M39" s="106">
        <f ca="1">(K39-K37)*L$10</f>
        <v>19.999999999999574</v>
      </c>
      <c r="N39" s="109">
        <f ca="1">ROUND(INDIRECT(ADDRESS(Данные!$A31,N$1,1,1,"Данные"),1),2)</f>
        <v>14800.530000000001</v>
      </c>
      <c r="O39" s="100">
        <f ca="1">ROUND(INDIRECT(ADDRESS(Данные!$A31,O$1,1,1,"Данные"),1),2)</f>
        <v>3782.6199999999999</v>
      </c>
      <c r="P39" s="104">
        <f ca="1">(N39-N37)*P$10</f>
        <v>0</v>
      </c>
      <c r="Q39" s="107">
        <f ca="1">(O39-O37)*P$10</f>
        <v>0</v>
      </c>
      <c r="R39" s="95">
        <f ca="1">ROUND(INDIRECT(ADDRESS(Данные!$A31,R$1,1,1,"Данные"),1),2)</f>
        <v>68.969999999999999</v>
      </c>
      <c r="S39" s="100">
        <f ca="1">ROUND(INDIRECT(ADDRESS(Данные!$A31,S$1,1,1,"Данные"),1),2)</f>
        <v>15.06</v>
      </c>
      <c r="T39" s="104">
        <f ca="1">(R39-R37)*T$10</f>
        <v>280.00000000000114</v>
      </c>
      <c r="U39" s="106">
        <f ca="1">(S39-S37)*T$10</f>
        <v>59.999999999998721</v>
      </c>
      <c r="V39" s="108">
        <f t="shared" ca="1" si="20"/>
        <v>45644.5</v>
      </c>
      <c r="W39" s="113">
        <f t="shared" ca="1" si="21"/>
        <v>879.99999999998124</v>
      </c>
      <c r="X39" s="192">
        <f t="shared" ca="1" si="22"/>
        <v>149.99999999999858</v>
      </c>
    </row>
    <row r="40" s="1" customFormat="1">
      <c r="A40" s="111">
        <f ca="1">INDIRECT(ADDRESS(Данные!$A32,4,1,1,"Данные"),1)</f>
        <v>45644.520833333336</v>
      </c>
      <c r="B40" s="103">
        <f ca="1">ROUND(INDIRECT(ADDRESS(Данные!$A32,B$1,1,1,"Данные"),1),2)</f>
        <v>63.140000000000001</v>
      </c>
      <c r="C40" s="100">
        <f ca="1">ROUND(INDIRECT(ADDRESS(Данные!$A32,C$1,1,1,"Данные"),1),2)</f>
        <v>8.5299999999999994</v>
      </c>
      <c r="D40" s="104">
        <f ca="1">(B40-B39)*D$10</f>
        <v>120.00000000000455</v>
      </c>
      <c r="E40" s="106">
        <f ca="1">(C40-C39)*D$10</f>
        <v>0</v>
      </c>
      <c r="F40" s="109">
        <f ca="1">ROUND(INDIRECT(ADDRESS(Данные!$A32,F$1,1,1,"Данные"),1),2)</f>
        <v>119.17</v>
      </c>
      <c r="G40" s="100">
        <f ca="1">ROUND(INDIRECT(ADDRESS(Данные!$A32,G$1,1,1,"Данные"),1),2)</f>
        <v>20.68</v>
      </c>
      <c r="H40" s="104">
        <f ca="1">(F40-F39)*H$10</f>
        <v>109.99999999999943</v>
      </c>
      <c r="I40" s="107">
        <f ca="1">(G40-G39)*H$10</f>
        <v>19.999999999999574</v>
      </c>
      <c r="J40" s="95">
        <f ca="1">ROUND(INDIRECT(ADDRESS(Данные!$A32,J$1,1,1,"Данные"),1),2)</f>
        <v>105.23</v>
      </c>
      <c r="K40" s="100">
        <f ca="1">ROUND(INDIRECT(ADDRESS(Данные!$A32,K$1,1,1,"Данные"),1),2)</f>
        <v>13.58</v>
      </c>
      <c r="L40" s="104">
        <f ca="1">(J40-J39)*L$10</f>
        <v>100.00000000000853</v>
      </c>
      <c r="M40" s="106">
        <f ca="1">(K40-K39)*L$10</f>
        <v>9.9999999999997868</v>
      </c>
      <c r="N40" s="109">
        <f ca="1">ROUND(INDIRECT(ADDRESS(Данные!$A32,N$1,1,1,"Данные"),1),2)</f>
        <v>14800.530000000001</v>
      </c>
      <c r="O40" s="100">
        <f ca="1">ROUND(INDIRECT(ADDRESS(Данные!$A32,O$1,1,1,"Данные"),1),2)</f>
        <v>3782.6199999999999</v>
      </c>
      <c r="P40" s="104">
        <f ca="1">(N40-N39)*P$10</f>
        <v>0</v>
      </c>
      <c r="Q40" s="107">
        <f ca="1">(O40-O39)*P$10</f>
        <v>0</v>
      </c>
      <c r="R40" s="95">
        <f ca="1">ROUND(INDIRECT(ADDRESS(Данные!$A32,R$1,1,1,"Данные"),1),2)</f>
        <v>69.030000000000001</v>
      </c>
      <c r="S40" s="100">
        <f ca="1">ROUND(INDIRECT(ADDRESS(Данные!$A32,S$1,1,1,"Данные"),1),2)</f>
        <v>15.07</v>
      </c>
      <c r="T40" s="104">
        <f ca="1">(R40-R39)*T$10</f>
        <v>120.00000000000455</v>
      </c>
      <c r="U40" s="106">
        <f ca="1">(S40-S39)*T$10</f>
        <v>19.999999999999574</v>
      </c>
      <c r="V40" s="108">
        <f t="shared" ca="1" si="20"/>
        <v>45644.520833333336</v>
      </c>
      <c r="W40" s="113">
        <f t="shared" ca="1" si="21"/>
        <v>450.00000000001705</v>
      </c>
      <c r="X40" s="192">
        <f t="shared" ca="1" si="22"/>
        <v>49.999999999998934</v>
      </c>
    </row>
    <row r="41" s="1" customFormat="1">
      <c r="A41" s="111">
        <f ca="1">INDIRECT(ADDRESS(Данные!$A33,4,1,1,"Данные"),1)</f>
        <v>45644.541666666664</v>
      </c>
      <c r="B41" s="103">
        <f ca="1">ROUND(INDIRECT(ADDRESS(Данные!$A33,B$1,1,1,"Данные"),1),2)</f>
        <v>63.190000000000005</v>
      </c>
      <c r="C41" s="100">
        <f ca="1">ROUND(INDIRECT(ADDRESS(Данные!$A33,C$1,1,1,"Данные"),1),2)</f>
        <v>8.5400000000000009</v>
      </c>
      <c r="D41" s="104">
        <f ca="1">(B41-B39)*D$10</f>
        <v>220.00000000001307</v>
      </c>
      <c r="E41" s="106">
        <f ca="1">(C41-C39)*D$10</f>
        <v>20.000000000003126</v>
      </c>
      <c r="F41" s="109">
        <f ca="1">ROUND(INDIRECT(ADDRESS(Данные!$A33,F$1,1,1,"Данные"),1),2)</f>
        <v>119.28</v>
      </c>
      <c r="G41" s="100">
        <f ca="1">ROUND(INDIRECT(ADDRESS(Данные!$A33,G$1,1,1,"Данные"),1),2)</f>
        <v>20.699999999999999</v>
      </c>
      <c r="H41" s="104">
        <f ca="1">(F41-F39)*H$10</f>
        <v>219.99999999999886</v>
      </c>
      <c r="I41" s="107">
        <f ca="1">(G41-G39)*H$10</f>
        <v>39.999999999999147</v>
      </c>
      <c r="J41" s="95">
        <f ca="1">ROUND(INDIRECT(ADDRESS(Данные!$A33,J$1,1,1,"Данные"),1),2)</f>
        <v>105.33</v>
      </c>
      <c r="K41" s="100">
        <f ca="1">ROUND(INDIRECT(ADDRESS(Данные!$A33,K$1,1,1,"Данные"),1),2)</f>
        <v>13.6</v>
      </c>
      <c r="L41" s="104">
        <f ca="1">(J41-J39)*L$10</f>
        <v>200.00000000000284</v>
      </c>
      <c r="M41" s="106">
        <f ca="1">(K41-K39)*L$10</f>
        <v>29.999999999999361</v>
      </c>
      <c r="N41" s="109">
        <f ca="1">ROUND(INDIRECT(ADDRESS(Данные!$A33,N$1,1,1,"Данные"),1),2)</f>
        <v>14800.530000000001</v>
      </c>
      <c r="O41" s="100">
        <f ca="1">ROUND(INDIRECT(ADDRESS(Данные!$A33,O$1,1,1,"Данные"),1),2)</f>
        <v>3782.6199999999999</v>
      </c>
      <c r="P41" s="104">
        <f ca="1">(N41-N39)*P$10</f>
        <v>0</v>
      </c>
      <c r="Q41" s="107">
        <f ca="1">(O41-O39)*P$10</f>
        <v>0</v>
      </c>
      <c r="R41" s="95">
        <f ca="1">ROUND(INDIRECT(ADDRESS(Данные!$A33,R$1,1,1,"Данные"),1),2)</f>
        <v>69.100000000000009</v>
      </c>
      <c r="S41" s="100">
        <f ca="1">ROUND(INDIRECT(ADDRESS(Данные!$A33,S$1,1,1,"Данные"),1),2)</f>
        <v>15.08</v>
      </c>
      <c r="T41" s="104">
        <f ca="1">(R41-R39)*T$10</f>
        <v>260.00000000001933</v>
      </c>
      <c r="U41" s="106">
        <f ca="1">(S41-S39)*T$10</f>
        <v>39.999999999999147</v>
      </c>
      <c r="V41" s="108">
        <f t="shared" ca="1" si="20"/>
        <v>45644.541666666664</v>
      </c>
      <c r="W41" s="113">
        <f t="shared" ca="1" si="21"/>
        <v>900.00000000003411</v>
      </c>
      <c r="X41" s="192">
        <f t="shared" ca="1" si="22"/>
        <v>130.0000000000008</v>
      </c>
    </row>
    <row r="42" s="1" customFormat="1">
      <c r="A42" s="111">
        <f ca="1">INDIRECT(ADDRESS(Данные!$A34,4,1,1,"Данные"),1)</f>
        <v>45644.5625</v>
      </c>
      <c r="B42" s="103">
        <f ca="1">ROUND(INDIRECT(ADDRESS(Данные!$A34,B$1,1,1,"Данные"),1),2)</f>
        <v>63.25</v>
      </c>
      <c r="C42" s="100">
        <f ca="1">ROUND(INDIRECT(ADDRESS(Данные!$A34,C$1,1,1,"Данные"),1),2)</f>
        <v>8.5400000000000009</v>
      </c>
      <c r="D42" s="104">
        <f ca="1">(B42-B41)*D$10</f>
        <v>119.99999999999034</v>
      </c>
      <c r="E42" s="106">
        <f ca="1">(C42-C41)*D$10</f>
        <v>0</v>
      </c>
      <c r="F42" s="109">
        <f ca="1">ROUND(INDIRECT(ADDRESS(Данные!$A34,F$1,1,1,"Данные"),1),2)</f>
        <v>119.39</v>
      </c>
      <c r="G42" s="100">
        <f ca="1">ROUND(INDIRECT(ADDRESS(Данные!$A34,G$1,1,1,"Данные"),1),2)</f>
        <v>20.719999999999999</v>
      </c>
      <c r="H42" s="104">
        <f ca="1">(F42-F41)*H$10</f>
        <v>109.99999999999943</v>
      </c>
      <c r="I42" s="107">
        <f ca="1">(G42-G41)*H$10</f>
        <v>19.999999999999574</v>
      </c>
      <c r="J42" s="95">
        <f ca="1">ROUND(INDIRECT(ADDRESS(Данные!$A34,J$1,1,1,"Данные"),1),2)</f>
        <v>105.43000000000001</v>
      </c>
      <c r="K42" s="100">
        <f ca="1">ROUND(INDIRECT(ADDRESS(Данные!$A34,K$1,1,1,"Данные"),1),2)</f>
        <v>13.609999999999999</v>
      </c>
      <c r="L42" s="104">
        <f ca="1">(J42-J41)*L$10</f>
        <v>100.00000000000853</v>
      </c>
      <c r="M42" s="106">
        <f ca="1">(K42-K41)*L$10</f>
        <v>9.9999999999997868</v>
      </c>
      <c r="N42" s="109">
        <f ca="1">ROUND(INDIRECT(ADDRESS(Данные!$A34,N$1,1,1,"Данные"),1),2)</f>
        <v>14800.530000000001</v>
      </c>
      <c r="O42" s="100">
        <f ca="1">ROUND(INDIRECT(ADDRESS(Данные!$A34,O$1,1,1,"Данные"),1),2)</f>
        <v>3782.6199999999999</v>
      </c>
      <c r="P42" s="104">
        <f ca="1">(N42-N41)*P$10</f>
        <v>0</v>
      </c>
      <c r="Q42" s="107">
        <f ca="1">(O42-O41)*P$10</f>
        <v>0</v>
      </c>
      <c r="R42" s="95">
        <f ca="1">ROUND(INDIRECT(ADDRESS(Данные!$A34,R$1,1,1,"Данные"),1),2)</f>
        <v>69.170000000000002</v>
      </c>
      <c r="S42" s="100">
        <f ca="1">ROUND(INDIRECT(ADDRESS(Данные!$A34,S$1,1,1,"Данные"),1),2)</f>
        <v>15.1</v>
      </c>
      <c r="T42" s="104">
        <f ca="1">(R42-R41)*T$10</f>
        <v>139.99999999998636</v>
      </c>
      <c r="U42" s="106">
        <f ca="1">(S42-S41)*T$10</f>
        <v>39.999999999999147</v>
      </c>
      <c r="V42" s="108">
        <f t="shared" ca="1" si="20"/>
        <v>45644.5625</v>
      </c>
      <c r="W42" s="113">
        <f t="shared" ca="1" si="21"/>
        <v>469.99999999998465</v>
      </c>
      <c r="X42" s="192">
        <f t="shared" ca="1" si="22"/>
        <v>69.999999999998508</v>
      </c>
    </row>
    <row r="43" s="1" customFormat="1">
      <c r="A43" s="111">
        <f ca="1">INDIRECT(ADDRESS(Данные!$A35,4,1,1,"Данные"),1)</f>
        <v>45644.583333333336</v>
      </c>
      <c r="B43" s="103">
        <f ca="1">ROUND(INDIRECT(ADDRESS(Данные!$A35,B$1,1,1,"Данные"),1),2)</f>
        <v>63.300000000000004</v>
      </c>
      <c r="C43" s="100">
        <f ca="1">ROUND(INDIRECT(ADDRESS(Данные!$A35,C$1,1,1,"Данные"),1),2)</f>
        <v>8.5500000000000007</v>
      </c>
      <c r="D43" s="104">
        <f ca="1">(B43-B41)*D$10</f>
        <v>219.99999999999886</v>
      </c>
      <c r="E43" s="106">
        <f ca="1">(C43-C41)*D$10</f>
        <v>19.999999999999574</v>
      </c>
      <c r="F43" s="109">
        <f ca="1">ROUND(INDIRECT(ADDRESS(Данные!$A35,F$1,1,1,"Данные"),1),2)</f>
        <v>119.5</v>
      </c>
      <c r="G43" s="100">
        <f ca="1">ROUND(INDIRECT(ADDRESS(Данные!$A35,G$1,1,1,"Данные"),1),2)</f>
        <v>20.73</v>
      </c>
      <c r="H43" s="104">
        <f ca="1">(F43-F41)*H$10</f>
        <v>219.99999999999886</v>
      </c>
      <c r="I43" s="107">
        <f ca="1">(G43-G41)*H$10</f>
        <v>30.000000000001137</v>
      </c>
      <c r="J43" s="95">
        <f ca="1">ROUND(INDIRECT(ADDRESS(Данные!$A35,J$1,1,1,"Данные"),1),2)</f>
        <v>105.52</v>
      </c>
      <c r="K43" s="100">
        <f ca="1">ROUND(INDIRECT(ADDRESS(Данные!$A35,K$1,1,1,"Данные"),1),2)</f>
        <v>13.620000000000001</v>
      </c>
      <c r="L43" s="104">
        <f ca="1">(J43-J41)*L$10</f>
        <v>189.99999999999773</v>
      </c>
      <c r="M43" s="106">
        <f ca="1">(K43-K41)*L$10</f>
        <v>20.00000000000135</v>
      </c>
      <c r="N43" s="109">
        <f ca="1">ROUND(INDIRECT(ADDRESS(Данные!$A35,N$1,1,1,"Данные"),1),2)</f>
        <v>14800.530000000001</v>
      </c>
      <c r="O43" s="100">
        <f ca="1">ROUND(INDIRECT(ADDRESS(Данные!$A35,O$1,1,1,"Данные"),1),2)</f>
        <v>3782.6199999999999</v>
      </c>
      <c r="P43" s="104">
        <f ca="1">(N43-N41)*P$10</f>
        <v>0</v>
      </c>
      <c r="Q43" s="107">
        <f ca="1">(O43-O41)*P$10</f>
        <v>0</v>
      </c>
      <c r="R43" s="95">
        <f ca="1">ROUND(INDIRECT(ADDRESS(Данные!$A35,R$1,1,1,"Данные"),1),2)</f>
        <v>69.230000000000004</v>
      </c>
      <c r="S43" s="100">
        <f ca="1">ROUND(INDIRECT(ADDRESS(Данные!$A35,S$1,1,1,"Данные"),1),2)</f>
        <v>15.109999999999999</v>
      </c>
      <c r="T43" s="104">
        <f ca="1">(R43-R41)*T$10</f>
        <v>259.99999999999091</v>
      </c>
      <c r="U43" s="106">
        <f ca="1">(S43-S41)*T$10</f>
        <v>59.999999999998721</v>
      </c>
      <c r="V43" s="108">
        <f t="shared" ca="1" si="20"/>
        <v>45644.583333333336</v>
      </c>
      <c r="W43" s="113">
        <f t="shared" ca="1" si="21"/>
        <v>889.99999999998636</v>
      </c>
      <c r="X43" s="192">
        <f t="shared" ca="1" si="22"/>
        <v>130.0000000000008</v>
      </c>
    </row>
    <row r="44" s="1" customFormat="1">
      <c r="A44" s="111">
        <f ca="1">INDIRECT(ADDRESS(Данные!$A36,4,1,1,"Данные"),1)</f>
        <v>45644.604166666664</v>
      </c>
      <c r="B44" s="103">
        <f ca="1">ROUND(INDIRECT(ADDRESS(Данные!$A36,B$1,1,1,"Данные"),1),2)</f>
        <v>63.350000000000001</v>
      </c>
      <c r="C44" s="100">
        <f ca="1">ROUND(INDIRECT(ADDRESS(Данные!$A36,C$1,1,1,"Данные"),1),2)</f>
        <v>8.5500000000000007</v>
      </c>
      <c r="D44" s="104">
        <f ca="1">(B44-B43)*D$10</f>
        <v>99.999999999994316</v>
      </c>
      <c r="E44" s="106">
        <f ca="1">(C44-C43)*D$10</f>
        <v>0</v>
      </c>
      <c r="F44" s="109">
        <f ca="1">ROUND(INDIRECT(ADDRESS(Данные!$A36,F$1,1,1,"Данные"),1),2)</f>
        <v>119.60000000000001</v>
      </c>
      <c r="G44" s="100">
        <f ca="1">ROUND(INDIRECT(ADDRESS(Данные!$A36,G$1,1,1,"Данные"),1),2)</f>
        <v>20.740000000000002</v>
      </c>
      <c r="H44" s="104">
        <f ca="1">(F44-F43)*H$10</f>
        <v>100.00000000000853</v>
      </c>
      <c r="I44" s="107">
        <f ca="1">(G44-G43)*H$10</f>
        <v>10.000000000001563</v>
      </c>
      <c r="J44" s="95">
        <f ca="1">ROUND(INDIRECT(ADDRESS(Данные!$A36,J$1,1,1,"Данные"),1),2)</f>
        <v>105.62</v>
      </c>
      <c r="K44" s="100">
        <f ca="1">ROUND(INDIRECT(ADDRESS(Данные!$A36,K$1,1,1,"Данные"),1),2)</f>
        <v>13.630000000000001</v>
      </c>
      <c r="L44" s="104">
        <f ca="1">(J44-J43)*L$10</f>
        <v>100.00000000000853</v>
      </c>
      <c r="M44" s="106">
        <f ca="1">(K44-K43)*L$10</f>
        <v>9.9999999999997868</v>
      </c>
      <c r="N44" s="109">
        <f ca="1">ROUND(INDIRECT(ADDRESS(Данные!$A36,N$1,1,1,"Данные"),1),2)</f>
        <v>14800.530000000001</v>
      </c>
      <c r="O44" s="100">
        <f ca="1">ROUND(INDIRECT(ADDRESS(Данные!$A36,O$1,1,1,"Данные"),1),2)</f>
        <v>3782.6199999999999</v>
      </c>
      <c r="P44" s="104">
        <f ca="1">(N44-N43)*P$10</f>
        <v>0</v>
      </c>
      <c r="Q44" s="107">
        <f ca="1">(O44-O43)*P$10</f>
        <v>0</v>
      </c>
      <c r="R44" s="95">
        <f ca="1">ROUND(INDIRECT(ADDRESS(Данные!$A36,R$1,1,1,"Данные"),1),2)</f>
        <v>69.290000000000006</v>
      </c>
      <c r="S44" s="100">
        <f ca="1">ROUND(INDIRECT(ADDRESS(Данные!$A36,S$1,1,1,"Данные"),1),2)</f>
        <v>15.120000000000001</v>
      </c>
      <c r="T44" s="104">
        <f ca="1">(R44-R43)*T$10</f>
        <v>120.00000000000455</v>
      </c>
      <c r="U44" s="106">
        <f ca="1">(S44-S43)*T$10</f>
        <v>20.000000000003126</v>
      </c>
      <c r="V44" s="108">
        <f t="shared" ca="1" si="20"/>
        <v>45644.604166666664</v>
      </c>
      <c r="W44" s="113">
        <f t="shared" ca="1" si="21"/>
        <v>420.00000000001592</v>
      </c>
      <c r="X44" s="192">
        <f t="shared" ca="1" si="22"/>
        <v>40.000000000004476</v>
      </c>
    </row>
    <row r="45" s="1" customFormat="1">
      <c r="A45" s="111">
        <f ca="1">INDIRECT(ADDRESS(Данные!$A37,4,1,1,"Данные"),1)</f>
        <v>45644.625</v>
      </c>
      <c r="B45" s="103">
        <f ca="1">ROUND(INDIRECT(ADDRESS(Данные!$A37,B$1,1,1,"Данные"),1),2)</f>
        <v>63.399999999999999</v>
      </c>
      <c r="C45" s="100">
        <f ca="1">ROUND(INDIRECT(ADDRESS(Данные!$A37,C$1,1,1,"Данные"),1),2)</f>
        <v>8.5600000000000005</v>
      </c>
      <c r="D45" s="104">
        <f ca="1">(B45-B43)*D$10</f>
        <v>199.99999999998863</v>
      </c>
      <c r="E45" s="106">
        <f ca="1">(C45-C43)*D$10</f>
        <v>19.999999999999574</v>
      </c>
      <c r="F45" s="109">
        <f ca="1">ROUND(INDIRECT(ADDRESS(Данные!$A37,F$1,1,1,"Данные"),1),2)</f>
        <v>119.69</v>
      </c>
      <c r="G45" s="100">
        <f ca="1">ROUND(INDIRECT(ADDRESS(Данные!$A37,G$1,1,1,"Данные"),1),2)</f>
        <v>20.760000000000002</v>
      </c>
      <c r="H45" s="104">
        <f ca="1">(F45-F43)*H$10</f>
        <v>189.99999999999773</v>
      </c>
      <c r="I45" s="107">
        <f ca="1">(G45-G43)*H$10</f>
        <v>30.000000000001137</v>
      </c>
      <c r="J45" s="95">
        <f ca="1">ROUND(INDIRECT(ADDRESS(Данные!$A37,J$1,1,1,"Данные"),1),2)</f>
        <v>105.71000000000001</v>
      </c>
      <c r="K45" s="100">
        <f ca="1">ROUND(INDIRECT(ADDRESS(Данные!$A37,K$1,1,1,"Данные"),1),2)</f>
        <v>13.640000000000001</v>
      </c>
      <c r="L45" s="104">
        <f ca="1">(J45-J43)*L$10</f>
        <v>190.00000000001194</v>
      </c>
      <c r="M45" s="106">
        <f ca="1">(K45-K43)*L$10</f>
        <v>19.999999999999574</v>
      </c>
      <c r="N45" s="109">
        <f ca="1">ROUND(INDIRECT(ADDRESS(Данные!$A37,N$1,1,1,"Данные"),1),2)</f>
        <v>14800.530000000001</v>
      </c>
      <c r="O45" s="100">
        <f ca="1">ROUND(INDIRECT(ADDRESS(Данные!$A37,O$1,1,1,"Данные"),1),2)</f>
        <v>3782.6199999999999</v>
      </c>
      <c r="P45" s="104">
        <f ca="1">(N45-N43)*P$10</f>
        <v>0</v>
      </c>
      <c r="Q45" s="107">
        <f ca="1">(O45-O43)*P$10</f>
        <v>0</v>
      </c>
      <c r="R45" s="95">
        <f ca="1">ROUND(INDIRECT(ADDRESS(Данные!$A37,R$1,1,1,"Данные"),1),2)</f>
        <v>69.359999999999999</v>
      </c>
      <c r="S45" s="100">
        <f ca="1">ROUND(INDIRECT(ADDRESS(Данные!$A37,S$1,1,1,"Данные"),1),2)</f>
        <v>15.130000000000001</v>
      </c>
      <c r="T45" s="104">
        <f ca="1">(R45-R43)*T$10</f>
        <v>259.99999999999091</v>
      </c>
      <c r="U45" s="106">
        <f ca="1">(S45-S43)*T$10</f>
        <v>40.0000000000027</v>
      </c>
      <c r="V45" s="108">
        <f t="shared" ca="1" si="20"/>
        <v>45644.625</v>
      </c>
      <c r="W45" s="113">
        <f t="shared" ca="1" si="21"/>
        <v>839.9999999999892</v>
      </c>
      <c r="X45" s="192">
        <f t="shared" ca="1" si="22"/>
        <v>110.00000000000298</v>
      </c>
    </row>
    <row r="46" s="1" customFormat="1">
      <c r="A46" s="111">
        <f ca="1">INDIRECT(ADDRESS(Данные!$A38,4,1,1,"Данные"),1)</f>
        <v>45644.645833333336</v>
      </c>
      <c r="B46" s="103">
        <f ca="1">ROUND(INDIRECT(ADDRESS(Данные!$A38,B$1,1,1,"Данные"),1),2)</f>
        <v>63.450000000000003</v>
      </c>
      <c r="C46" s="100">
        <f ca="1">ROUND(INDIRECT(ADDRESS(Данные!$A38,C$1,1,1,"Данные"),1),2)</f>
        <v>8.5600000000000005</v>
      </c>
      <c r="D46" s="104">
        <f ca="1">(B46-B45)*D$10</f>
        <v>100.00000000000853</v>
      </c>
      <c r="E46" s="106">
        <f ca="1">(C46-C45)*D$10</f>
        <v>0</v>
      </c>
      <c r="F46" s="109">
        <f ca="1">ROUND(INDIRECT(ADDRESS(Данные!$A38,F$1,1,1,"Данные"),1),2)</f>
        <v>119.79000000000001</v>
      </c>
      <c r="G46" s="100">
        <f ca="1">ROUND(INDIRECT(ADDRESS(Данные!$A38,G$1,1,1,"Данные"),1),2)</f>
        <v>20.77</v>
      </c>
      <c r="H46" s="104">
        <f ca="1">(F46-F45)*H$10</f>
        <v>100.00000000000853</v>
      </c>
      <c r="I46" s="107">
        <f ca="1">(G46-G45)*H$10</f>
        <v>9.9999999999980105</v>
      </c>
      <c r="J46" s="95">
        <f ca="1">ROUND(INDIRECT(ADDRESS(Данные!$A38,J$1,1,1,"Данные"),1),2)</f>
        <v>105.81</v>
      </c>
      <c r="K46" s="100">
        <f ca="1">ROUND(INDIRECT(ADDRESS(Данные!$A38,K$1,1,1,"Данные"),1),2)</f>
        <v>13.65</v>
      </c>
      <c r="L46" s="104">
        <f ca="1">(J46-J45)*L$10</f>
        <v>99.999999999994316</v>
      </c>
      <c r="M46" s="106">
        <f ca="1">(K46-K45)*L$10</f>
        <v>9.9999999999997868</v>
      </c>
      <c r="N46" s="109">
        <f ca="1">ROUND(INDIRECT(ADDRESS(Данные!$A38,N$1,1,1,"Данные"),1),2)</f>
        <v>14800.530000000001</v>
      </c>
      <c r="O46" s="100">
        <f ca="1">ROUND(INDIRECT(ADDRESS(Данные!$A38,O$1,1,1,"Данные"),1),2)</f>
        <v>3782.6199999999999</v>
      </c>
      <c r="P46" s="104">
        <f ca="1">(N46-N45)*P$10</f>
        <v>0</v>
      </c>
      <c r="Q46" s="107">
        <f ca="1">(O46-O45)*P$10</f>
        <v>0</v>
      </c>
      <c r="R46" s="95">
        <f ca="1">ROUND(INDIRECT(ADDRESS(Данные!$A38,R$1,1,1,"Данные"),1),2)</f>
        <v>69.420000000000002</v>
      </c>
      <c r="S46" s="100">
        <f ca="1">ROUND(INDIRECT(ADDRESS(Данные!$A38,S$1,1,1,"Данные"),1),2)</f>
        <v>15.15</v>
      </c>
      <c r="T46" s="104">
        <f ca="1">(R46-R45)*T$10</f>
        <v>120.00000000000455</v>
      </c>
      <c r="U46" s="106">
        <f ca="1">(S46-S45)*T$10</f>
        <v>39.999999999999147</v>
      </c>
      <c r="V46" s="108">
        <f t="shared" ca="1" si="20"/>
        <v>45644.645833333336</v>
      </c>
      <c r="W46" s="113">
        <f t="shared" ca="1" si="21"/>
        <v>420.00000000001592</v>
      </c>
      <c r="X46" s="192">
        <f t="shared" ca="1" si="22"/>
        <v>59.999999999996945</v>
      </c>
    </row>
    <row r="47" s="1" customFormat="1">
      <c r="A47" s="111">
        <f ca="1">INDIRECT(ADDRESS(Данные!$A39,4,1,1,"Данные"),1)</f>
        <v>45644.666666666664</v>
      </c>
      <c r="B47" s="103">
        <f ca="1">ROUND(INDIRECT(ADDRESS(Данные!$A39,B$1,1,1,"Данные"),1),2)</f>
        <v>63.5</v>
      </c>
      <c r="C47" s="100">
        <f ca="1">ROUND(INDIRECT(ADDRESS(Данные!$A39,C$1,1,1,"Данные"),1),2)</f>
        <v>8.5700000000000003</v>
      </c>
      <c r="D47" s="104">
        <f ca="1">(B47-B45)*D$10</f>
        <v>200.00000000000284</v>
      </c>
      <c r="E47" s="106">
        <f ca="1">(C47-C45)*D$10</f>
        <v>19.999999999999574</v>
      </c>
      <c r="F47" s="109">
        <f ca="1">ROUND(INDIRECT(ADDRESS(Данные!$A39,F$1,1,1,"Данные"),1),2)</f>
        <v>119.89</v>
      </c>
      <c r="G47" s="100">
        <f ca="1">ROUND(INDIRECT(ADDRESS(Данные!$A39,G$1,1,1,"Данные"),1),2)</f>
        <v>20.789999999999999</v>
      </c>
      <c r="H47" s="104">
        <f ca="1">(F47-F45)*H$10</f>
        <v>200.00000000000284</v>
      </c>
      <c r="I47" s="107">
        <f ca="1">(G47-G45)*H$10</f>
        <v>29.999999999997584</v>
      </c>
      <c r="J47" s="95">
        <f ca="1">ROUND(INDIRECT(ADDRESS(Данные!$A39,J$1,1,1,"Данные"),1),2)</f>
        <v>105.91</v>
      </c>
      <c r="K47" s="100">
        <f ca="1">ROUND(INDIRECT(ADDRESS(Данные!$A39,K$1,1,1,"Данные"),1),2)</f>
        <v>13.67</v>
      </c>
      <c r="L47" s="104">
        <f ca="1">(J47-J45)*L$10</f>
        <v>199.99999999998863</v>
      </c>
      <c r="M47" s="106">
        <f ca="1">(K47-K45)*L$10</f>
        <v>29.999999999999361</v>
      </c>
      <c r="N47" s="109">
        <f ca="1">ROUND(INDIRECT(ADDRESS(Данные!$A39,N$1,1,1,"Данные"),1),2)</f>
        <v>14800.530000000001</v>
      </c>
      <c r="O47" s="100">
        <f ca="1">ROUND(INDIRECT(ADDRESS(Данные!$A39,O$1,1,1,"Данные"),1),2)</f>
        <v>3782.6199999999999</v>
      </c>
      <c r="P47" s="104">
        <f ca="1">(N47-N45)*P$10</f>
        <v>0</v>
      </c>
      <c r="Q47" s="107">
        <f ca="1">(O47-O45)*P$10</f>
        <v>0</v>
      </c>
      <c r="R47" s="95">
        <f ca="1">ROUND(INDIRECT(ADDRESS(Данные!$A39,R$1,1,1,"Данные"),1),2)</f>
        <v>69.480000000000004</v>
      </c>
      <c r="S47" s="100">
        <f ca="1">ROUND(INDIRECT(ADDRESS(Данные!$A39,S$1,1,1,"Данные"),1),2)</f>
        <v>15.16</v>
      </c>
      <c r="T47" s="104">
        <f ca="1">(R47-R45)*T$10</f>
        <v>240.00000000000909</v>
      </c>
      <c r="U47" s="106">
        <f ca="1">(S47-S45)*T$10</f>
        <v>59.999999999998721</v>
      </c>
      <c r="V47" s="108">
        <f t="shared" ca="1" si="20"/>
        <v>45644.666666666664</v>
      </c>
      <c r="W47" s="113">
        <f t="shared" ca="1" si="21"/>
        <v>840.00000000000341</v>
      </c>
      <c r="X47" s="192">
        <f t="shared" ca="1" si="22"/>
        <v>139.99999999999523</v>
      </c>
    </row>
    <row r="48" s="1" customFormat="1">
      <c r="A48" s="111">
        <f ca="1">INDIRECT(ADDRESS(Данные!$A40,4,1,1,"Данные"),1)</f>
        <v>45644.6875</v>
      </c>
      <c r="B48" s="103">
        <f ca="1">ROUND(INDIRECT(ADDRESS(Данные!$A40,B$1,1,1,"Данные"),1),2)</f>
        <v>63.560000000000002</v>
      </c>
      <c r="C48" s="100">
        <f ca="1">ROUND(INDIRECT(ADDRESS(Данные!$A40,C$1,1,1,"Данные"),1),2)</f>
        <v>8.5800000000000001</v>
      </c>
      <c r="D48" s="104">
        <f ca="1">(B48-B47)*D$10</f>
        <v>120.00000000000455</v>
      </c>
      <c r="E48" s="106">
        <f ca="1">(C48-C47)*D$10</f>
        <v>19.999999999999574</v>
      </c>
      <c r="F48" s="109">
        <f ca="1">ROUND(INDIRECT(ADDRESS(Данные!$A40,F$1,1,1,"Данные"),1),2)</f>
        <v>119.99000000000001</v>
      </c>
      <c r="G48" s="100">
        <f ca="1">ROUND(INDIRECT(ADDRESS(Данные!$A40,G$1,1,1,"Данные"),1),2)</f>
        <v>20.809999999999999</v>
      </c>
      <c r="H48" s="104">
        <f ca="1">(F48-F47)*H$10</f>
        <v>100.00000000000853</v>
      </c>
      <c r="I48" s="107">
        <f ca="1">(G48-G47)*H$10</f>
        <v>19.999999999999574</v>
      </c>
      <c r="J48" s="95">
        <f ca="1">ROUND(INDIRECT(ADDRESS(Данные!$A40,J$1,1,1,"Данные"),1),2)</f>
        <v>106</v>
      </c>
      <c r="K48" s="100">
        <f ca="1">ROUND(INDIRECT(ADDRESS(Данные!$A40,K$1,1,1,"Данные"),1),2)</f>
        <v>13.68</v>
      </c>
      <c r="L48" s="104">
        <f ca="1">(J48-J47)*L$10</f>
        <v>90.000000000003411</v>
      </c>
      <c r="M48" s="106">
        <f ca="1">(K48-K47)*L$10</f>
        <v>9.9999999999997868</v>
      </c>
      <c r="N48" s="109">
        <f ca="1">ROUND(INDIRECT(ADDRESS(Данные!$A40,N$1,1,1,"Данные"),1),2)</f>
        <v>14800.530000000001</v>
      </c>
      <c r="O48" s="100">
        <f ca="1">ROUND(INDIRECT(ADDRESS(Данные!$A40,O$1,1,1,"Данные"),1),2)</f>
        <v>3782.6199999999999</v>
      </c>
      <c r="P48" s="104">
        <f ca="1">(N48-N47)*P$10</f>
        <v>0</v>
      </c>
      <c r="Q48" s="107">
        <f ca="1">(O48-O47)*P$10</f>
        <v>0</v>
      </c>
      <c r="R48" s="95">
        <f ca="1">ROUND(INDIRECT(ADDRESS(Данные!$A40,R$1,1,1,"Данные"),1),2)</f>
        <v>69.549999999999997</v>
      </c>
      <c r="S48" s="100">
        <f ca="1">ROUND(INDIRECT(ADDRESS(Данные!$A40,S$1,1,1,"Данные"),1),2)</f>
        <v>15.17</v>
      </c>
      <c r="T48" s="104">
        <f ca="1">(R48-R47)*T$10</f>
        <v>139.99999999998636</v>
      </c>
      <c r="U48" s="106">
        <f ca="1">(S48-S47)*T$10</f>
        <v>19.999999999999574</v>
      </c>
      <c r="V48" s="108">
        <f t="shared" ca="1" si="20"/>
        <v>45644.6875</v>
      </c>
      <c r="W48" s="113">
        <f t="shared" ca="1" si="21"/>
        <v>450.00000000000284</v>
      </c>
      <c r="X48" s="192">
        <f t="shared" ca="1" si="22"/>
        <v>69.999999999998508</v>
      </c>
    </row>
    <row r="49" s="1" customFormat="1">
      <c r="A49" s="111">
        <f ca="1">INDIRECT(ADDRESS(Данные!$A41,4,1,1,"Данные"),1)</f>
        <v>45644.708333333336</v>
      </c>
      <c r="B49" s="103">
        <f ca="1">ROUND(INDIRECT(ADDRESS(Данные!$A41,B$1,1,1,"Данные"),1),2)</f>
        <v>63.609999999999999</v>
      </c>
      <c r="C49" s="100">
        <f ca="1">ROUND(INDIRECT(ADDRESS(Данные!$A41,C$1,1,1,"Данные"),1),2)</f>
        <v>8.5800000000000001</v>
      </c>
      <c r="D49" s="104">
        <f ca="1">(B49-B47)*D$10</f>
        <v>219.99999999999886</v>
      </c>
      <c r="E49" s="106">
        <f ca="1">(C49-C47)*D$10</f>
        <v>19.999999999999574</v>
      </c>
      <c r="F49" s="109">
        <f ca="1">ROUND(INDIRECT(ADDRESS(Данные!$A41,F$1,1,1,"Данные"),1),2)</f>
        <v>120.09</v>
      </c>
      <c r="G49" s="100">
        <f ca="1">ROUND(INDIRECT(ADDRESS(Данные!$A41,G$1,1,1,"Данные"),1),2)</f>
        <v>20.82</v>
      </c>
      <c r="H49" s="104">
        <f ca="1">(F49-F47)*H$10</f>
        <v>200.00000000000284</v>
      </c>
      <c r="I49" s="107">
        <f ca="1">(G49-G47)*H$10</f>
        <v>30.000000000001137</v>
      </c>
      <c r="J49" s="95">
        <f ca="1">ROUND(INDIRECT(ADDRESS(Данные!$A41,J$1,1,1,"Данные"),1),2)</f>
        <v>106.11</v>
      </c>
      <c r="K49" s="100">
        <f ca="1">ROUND(INDIRECT(ADDRESS(Данные!$A41,K$1,1,1,"Данные"),1),2)</f>
        <v>13.69</v>
      </c>
      <c r="L49" s="104">
        <f ca="1">(J49-J47)*L$10</f>
        <v>200.00000000000284</v>
      </c>
      <c r="M49" s="106">
        <f ca="1">(K49-K47)*L$10</f>
        <v>19.999999999999574</v>
      </c>
      <c r="N49" s="109">
        <f ca="1">ROUND(INDIRECT(ADDRESS(Данные!$A41,N$1,1,1,"Данные"),1),2)</f>
        <v>14800.530000000001</v>
      </c>
      <c r="O49" s="100">
        <f ca="1">ROUND(INDIRECT(ADDRESS(Данные!$A41,O$1,1,1,"Данные"),1),2)</f>
        <v>3782.6199999999999</v>
      </c>
      <c r="P49" s="104">
        <f ca="1">(N49-N47)*P$10</f>
        <v>0</v>
      </c>
      <c r="Q49" s="107">
        <f ca="1">(O49-O47)*P$10</f>
        <v>0</v>
      </c>
      <c r="R49" s="95">
        <f ca="1">ROUND(INDIRECT(ADDRESS(Данные!$A41,R$1,1,1,"Данные"),1),2)</f>
        <v>69.609999999999999</v>
      </c>
      <c r="S49" s="100">
        <f ca="1">ROUND(INDIRECT(ADDRESS(Данные!$A41,S$1,1,1,"Данные"),1),2)</f>
        <v>15.18</v>
      </c>
      <c r="T49" s="104">
        <f ca="1">(R49-R47)*T$10</f>
        <v>259.99999999999091</v>
      </c>
      <c r="U49" s="106">
        <f ca="1">(S49-S47)*T$10</f>
        <v>39.999999999999147</v>
      </c>
      <c r="V49" s="108">
        <f t="shared" ca="1" si="20"/>
        <v>45644.708333333336</v>
      </c>
      <c r="W49" s="113">
        <f t="shared" ca="1" si="21"/>
        <v>879.99999999999545</v>
      </c>
      <c r="X49" s="192">
        <f t="shared" ca="1" si="22"/>
        <v>109.99999999999943</v>
      </c>
    </row>
    <row r="50" s="1" customFormat="1">
      <c r="A50" s="111">
        <f ca="1">INDIRECT(ADDRESS(Данные!$A42,4,1,1,"Данные"),1)</f>
        <v>45644.729166666664</v>
      </c>
      <c r="B50" s="103">
        <f ca="1">ROUND(INDIRECT(ADDRESS(Данные!$A42,B$1,1,1,"Данные"),1),2)</f>
        <v>63.660000000000004</v>
      </c>
      <c r="C50" s="100">
        <f ca="1">ROUND(INDIRECT(ADDRESS(Данные!$A42,C$1,1,1,"Данные"),1),2)</f>
        <v>8.5899999999999999</v>
      </c>
      <c r="D50" s="104">
        <f ca="1">(B50-B49)*D$10</f>
        <v>100.00000000000853</v>
      </c>
      <c r="E50" s="106">
        <f ca="1">(C50-C49)*D$10</f>
        <v>19.999999999999574</v>
      </c>
      <c r="F50" s="109">
        <f ca="1">ROUND(INDIRECT(ADDRESS(Данные!$A42,F$1,1,1,"Данные"),1),2)</f>
        <v>120.19</v>
      </c>
      <c r="G50" s="100">
        <f ca="1">ROUND(INDIRECT(ADDRESS(Данные!$A42,G$1,1,1,"Данные"),1),2)</f>
        <v>20.84</v>
      </c>
      <c r="H50" s="104">
        <f ca="1">(F50-F49)*H$10</f>
        <v>99.999999999994316</v>
      </c>
      <c r="I50" s="107">
        <f ca="1">(G50-G49)*H$10</f>
        <v>19.999999999999574</v>
      </c>
      <c r="J50" s="95">
        <f ca="1">ROUND(INDIRECT(ADDRESS(Данные!$A42,J$1,1,1,"Данные"),1),2)</f>
        <v>106.22</v>
      </c>
      <c r="K50" s="100">
        <f ca="1">ROUND(INDIRECT(ADDRESS(Данные!$A42,K$1,1,1,"Данные"),1),2)</f>
        <v>13.700000000000001</v>
      </c>
      <c r="L50" s="104">
        <f ca="1">(J50-J49)*L$10</f>
        <v>109.99999999999943</v>
      </c>
      <c r="M50" s="106">
        <f ca="1">(K50-K49)*L$10</f>
        <v>10.000000000001563</v>
      </c>
      <c r="N50" s="109">
        <f ca="1">ROUND(INDIRECT(ADDRESS(Данные!$A42,N$1,1,1,"Данные"),1),2)</f>
        <v>14800.530000000001</v>
      </c>
      <c r="O50" s="100">
        <f ca="1">ROUND(INDIRECT(ADDRESS(Данные!$A42,O$1,1,1,"Данные"),1),2)</f>
        <v>3782.6199999999999</v>
      </c>
      <c r="P50" s="104">
        <f ca="1">(N50-N49)*P$10</f>
        <v>0</v>
      </c>
      <c r="Q50" s="107">
        <f ca="1">(O50-O49)*P$10</f>
        <v>0</v>
      </c>
      <c r="R50" s="95">
        <f ca="1">ROUND(INDIRECT(ADDRESS(Данные!$A42,R$1,1,1,"Данные"),1),2)</f>
        <v>69.680000000000007</v>
      </c>
      <c r="S50" s="100">
        <f ca="1">ROUND(INDIRECT(ADDRESS(Данные!$A42,S$1,1,1,"Данные"),1),2)</f>
        <v>15.200000000000001</v>
      </c>
      <c r="T50" s="104">
        <f ca="1">(R50-R49)*T$10</f>
        <v>140.00000000001478</v>
      </c>
      <c r="U50" s="106">
        <f ca="1">(S50-S49)*T$10</f>
        <v>40.0000000000027</v>
      </c>
      <c r="V50" s="108">
        <f t="shared" ca="1" si="20"/>
        <v>45644.729166666664</v>
      </c>
      <c r="W50" s="113">
        <f t="shared" ca="1" si="21"/>
        <v>450.00000000001705</v>
      </c>
      <c r="X50" s="192">
        <f t="shared" ca="1" si="22"/>
        <v>90.000000000003411</v>
      </c>
    </row>
    <row r="51" s="1" customFormat="1">
      <c r="A51" s="111">
        <f ca="1">INDIRECT(ADDRESS(Данные!$A43,4,1,1,"Данные"),1)</f>
        <v>45644.75</v>
      </c>
      <c r="B51" s="103">
        <f ca="1">ROUND(INDIRECT(ADDRESS(Данные!$A43,B$1,1,1,"Данные"),1),2)</f>
        <v>63.710000000000001</v>
      </c>
      <c r="C51" s="100">
        <f ca="1">ROUND(INDIRECT(ADDRESS(Данные!$A43,C$1,1,1,"Данные"),1),2)</f>
        <v>8.5899999999999999</v>
      </c>
      <c r="D51" s="104">
        <f ca="1">(B51-B49)*D$10</f>
        <v>200.00000000000284</v>
      </c>
      <c r="E51" s="106">
        <f ca="1">(C51-C49)*D$10</f>
        <v>19.999999999999574</v>
      </c>
      <c r="F51" s="109">
        <f ca="1">ROUND(INDIRECT(ADDRESS(Данные!$A43,F$1,1,1,"Данные"),1),2)</f>
        <v>120.29000000000001</v>
      </c>
      <c r="G51" s="100">
        <f ca="1">ROUND(INDIRECT(ADDRESS(Данные!$A43,G$1,1,1,"Данные"),1),2)</f>
        <v>20.850000000000001</v>
      </c>
      <c r="H51" s="104">
        <f ca="1">(F51-F49)*H$10</f>
        <v>200.00000000000284</v>
      </c>
      <c r="I51" s="107">
        <f ca="1">(G51-G49)*H$10</f>
        <v>30.000000000001137</v>
      </c>
      <c r="J51" s="95">
        <f ca="1">ROUND(INDIRECT(ADDRESS(Данные!$A43,J$1,1,1,"Данные"),1),2)</f>
        <v>106.33</v>
      </c>
      <c r="K51" s="100">
        <f ca="1">ROUND(INDIRECT(ADDRESS(Данные!$A43,K$1,1,1,"Данные"),1),2)</f>
        <v>13.710000000000001</v>
      </c>
      <c r="L51" s="104">
        <f ca="1">(J51-J49)*L$10</f>
        <v>219.99999999999886</v>
      </c>
      <c r="M51" s="106">
        <f ca="1">(K51-K49)*L$10</f>
        <v>20.00000000000135</v>
      </c>
      <c r="N51" s="109">
        <f ca="1">ROUND(INDIRECT(ADDRESS(Данные!$A43,N$1,1,1,"Данные"),1),2)</f>
        <v>14800.530000000001</v>
      </c>
      <c r="O51" s="100">
        <f ca="1">ROUND(INDIRECT(ADDRESS(Данные!$A43,O$1,1,1,"Данные"),1),2)</f>
        <v>3782.6199999999999</v>
      </c>
      <c r="P51" s="104">
        <f ca="1">(N51-N49)*P$10</f>
        <v>0</v>
      </c>
      <c r="Q51" s="107">
        <f ca="1">(O51-O49)*P$10</f>
        <v>0</v>
      </c>
      <c r="R51" s="95">
        <f ca="1">ROUND(INDIRECT(ADDRESS(Данные!$A43,R$1,1,1,"Данные"),1),2)</f>
        <v>69.739999999999995</v>
      </c>
      <c r="S51" s="100">
        <f ca="1">ROUND(INDIRECT(ADDRESS(Данные!$A43,S$1,1,1,"Данные"),1),2)</f>
        <v>15.210000000000001</v>
      </c>
      <c r="T51" s="104">
        <f ca="1">(R51-R49)*T$10</f>
        <v>259.99999999999091</v>
      </c>
      <c r="U51" s="106">
        <f ca="1">(S51-S49)*T$10</f>
        <v>60.000000000002274</v>
      </c>
      <c r="V51" s="108">
        <f t="shared" ca="1" si="20"/>
        <v>45644.75</v>
      </c>
      <c r="W51" s="113">
        <f t="shared" ca="1" si="21"/>
        <v>879.99999999999545</v>
      </c>
      <c r="X51" s="192">
        <f t="shared" ca="1" si="22"/>
        <v>130.00000000000432</v>
      </c>
    </row>
    <row r="52" s="1" customFormat="1">
      <c r="A52" s="111">
        <f ca="1">INDIRECT(ADDRESS(Данные!$A44,4,1,1,"Данные"),1)</f>
        <v>45644.770833333336</v>
      </c>
      <c r="B52" s="103">
        <f ca="1">ROUND(INDIRECT(ADDRESS(Данные!$A44,B$1,1,1,"Данные"),1),2)</f>
        <v>63.770000000000003</v>
      </c>
      <c r="C52" s="100">
        <f ca="1">ROUND(INDIRECT(ADDRESS(Данные!$A44,C$1,1,1,"Данные"),1),2)</f>
        <v>8.5999999999999996</v>
      </c>
      <c r="D52" s="104">
        <f ca="1">(B52-B51)*D$10</f>
        <v>120.00000000000455</v>
      </c>
      <c r="E52" s="106">
        <f ca="1">(C52-C51)*D$10</f>
        <v>19.999999999999574</v>
      </c>
      <c r="F52" s="109">
        <f ca="1">ROUND(INDIRECT(ADDRESS(Данные!$A44,F$1,1,1,"Данные"),1),2)</f>
        <v>120.40000000000001</v>
      </c>
      <c r="G52" s="100">
        <f ca="1">ROUND(INDIRECT(ADDRESS(Данные!$A44,G$1,1,1,"Данные"),1),2)</f>
        <v>20.870000000000001</v>
      </c>
      <c r="H52" s="104">
        <f ca="1">(F52-F51)*H$10</f>
        <v>109.99999999999943</v>
      </c>
      <c r="I52" s="107">
        <f ca="1">(G52-G51)*H$10</f>
        <v>19.999999999999574</v>
      </c>
      <c r="J52" s="95">
        <f ca="1">ROUND(INDIRECT(ADDRESS(Данные!$A44,J$1,1,1,"Данные"),1),2)</f>
        <v>106.44</v>
      </c>
      <c r="K52" s="100">
        <f ca="1">ROUND(INDIRECT(ADDRESS(Данные!$A44,K$1,1,1,"Данные"),1),2)</f>
        <v>13.720000000000001</v>
      </c>
      <c r="L52" s="104">
        <f ca="1">(J52-J51)*L$10</f>
        <v>109.99999999999943</v>
      </c>
      <c r="M52" s="106">
        <f ca="1">(K52-K51)*L$10</f>
        <v>9.9999999999997868</v>
      </c>
      <c r="N52" s="109">
        <f ca="1">ROUND(INDIRECT(ADDRESS(Данные!$A44,N$1,1,1,"Данные"),1),2)</f>
        <v>14800.530000000001</v>
      </c>
      <c r="O52" s="100">
        <f ca="1">ROUND(INDIRECT(ADDRESS(Данные!$A44,O$1,1,1,"Данные"),1),2)</f>
        <v>3782.6199999999999</v>
      </c>
      <c r="P52" s="104">
        <f ca="1">(N52-N51)*P$10</f>
        <v>0</v>
      </c>
      <c r="Q52" s="107">
        <f ca="1">(O52-O51)*P$10</f>
        <v>0</v>
      </c>
      <c r="R52" s="95">
        <f ca="1">ROUND(INDIRECT(ADDRESS(Данные!$A44,R$1,1,1,"Данные"),1),2)</f>
        <v>69.810000000000002</v>
      </c>
      <c r="S52" s="100">
        <f ca="1">ROUND(INDIRECT(ADDRESS(Данные!$A44,S$1,1,1,"Данные"),1),2)</f>
        <v>15.220000000000001</v>
      </c>
      <c r="T52" s="104">
        <f ca="1">(R52-R51)*T$10</f>
        <v>140.00000000001478</v>
      </c>
      <c r="U52" s="106">
        <f ca="1">(S52-S51)*T$10</f>
        <v>19.999999999999574</v>
      </c>
      <c r="V52" s="108">
        <f t="shared" ca="1" si="20"/>
        <v>45644.770833333336</v>
      </c>
      <c r="W52" s="113">
        <f t="shared" ca="1" si="21"/>
        <v>480.00000000001819</v>
      </c>
      <c r="X52" s="192">
        <f t="shared" ca="1" si="22"/>
        <v>69.999999999998508</v>
      </c>
    </row>
    <row r="53" s="1" customFormat="1">
      <c r="A53" s="111">
        <f ca="1">INDIRECT(ADDRESS(Данные!$A45,4,1,1,"Данные"),1)</f>
        <v>45644.791666666664</v>
      </c>
      <c r="B53" s="103">
        <f ca="1">ROUND(INDIRECT(ADDRESS(Данные!$A45,B$1,1,1,"Данные"),1),2)</f>
        <v>63.829999999999998</v>
      </c>
      <c r="C53" s="100">
        <f ca="1">ROUND(INDIRECT(ADDRESS(Данные!$A45,C$1,1,1,"Данные"),1),2)</f>
        <v>8.5999999999999996</v>
      </c>
      <c r="D53" s="104">
        <f ca="1">(B53-B51)*D$10</f>
        <v>239.99999999999488</v>
      </c>
      <c r="E53" s="106">
        <f ca="1">(C53-C51)*D$10</f>
        <v>19.999999999999574</v>
      </c>
      <c r="F53" s="109">
        <f ca="1">ROUND(INDIRECT(ADDRESS(Данные!$A45,F$1,1,1,"Данные"),1),2)</f>
        <v>120.51000000000001</v>
      </c>
      <c r="G53" s="100">
        <f ca="1">ROUND(INDIRECT(ADDRESS(Данные!$A45,G$1,1,1,"Данные"),1),2)</f>
        <v>20.879999999999999</v>
      </c>
      <c r="H53" s="104">
        <f ca="1">(F53-F51)*H$10</f>
        <v>219.99999999999886</v>
      </c>
      <c r="I53" s="107">
        <f ca="1">(G53-G51)*H$10</f>
        <v>29.999999999997584</v>
      </c>
      <c r="J53" s="95">
        <f ca="1">ROUND(INDIRECT(ADDRESS(Данные!$A45,J$1,1,1,"Данные"),1),2)</f>
        <v>106.56</v>
      </c>
      <c r="K53" s="100">
        <f ca="1">ROUND(INDIRECT(ADDRESS(Данные!$A45,K$1,1,1,"Данные"),1),2)</f>
        <v>13.73</v>
      </c>
      <c r="L53" s="104">
        <f ca="1">(J53-J51)*L$10</f>
        <v>230.00000000000398</v>
      </c>
      <c r="M53" s="106">
        <f ca="1">(K53-K51)*L$10</f>
        <v>19.999999999999574</v>
      </c>
      <c r="N53" s="109">
        <f ca="1">ROUND(INDIRECT(ADDRESS(Данные!$A45,N$1,1,1,"Данные"),1),2)</f>
        <v>14800.530000000001</v>
      </c>
      <c r="O53" s="100">
        <f ca="1">ROUND(INDIRECT(ADDRESS(Данные!$A45,O$1,1,1,"Данные"),1),2)</f>
        <v>3782.6199999999999</v>
      </c>
      <c r="P53" s="104">
        <f ca="1">(N53-N51)*P$10</f>
        <v>0</v>
      </c>
      <c r="Q53" s="107">
        <f ca="1">(O53-O51)*P$10</f>
        <v>0</v>
      </c>
      <c r="R53" s="95">
        <f ca="1">ROUND(INDIRECT(ADDRESS(Данные!$A45,R$1,1,1,"Данные"),1),2)</f>
        <v>69.879999999999995</v>
      </c>
      <c r="S53" s="100">
        <f ca="1">ROUND(INDIRECT(ADDRESS(Данные!$A45,S$1,1,1,"Данные"),1),2)</f>
        <v>15.23</v>
      </c>
      <c r="T53" s="104">
        <f ca="1">(R53-R51)*T$10</f>
        <v>280.00000000000114</v>
      </c>
      <c r="U53" s="106">
        <f ca="1">(S53-S51)*T$10</f>
        <v>39.999999999999147</v>
      </c>
      <c r="V53" s="108">
        <f t="shared" ca="1" si="20"/>
        <v>45644.791666666664</v>
      </c>
      <c r="W53" s="113">
        <f t="shared" ca="1" si="21"/>
        <v>969.99999999999886</v>
      </c>
      <c r="X53" s="192">
        <f t="shared" ca="1" si="22"/>
        <v>109.99999999999588</v>
      </c>
    </row>
    <row r="54" s="1" customFormat="1">
      <c r="A54" s="111">
        <f ca="1">INDIRECT(ADDRESS(Данные!$A46,4,1,1,"Данные"),1)</f>
        <v>45644.8125</v>
      </c>
      <c r="B54" s="103">
        <f ca="1">ROUND(INDIRECT(ADDRESS(Данные!$A46,B$1,1,1,"Данные"),1),2)</f>
        <v>63.880000000000003</v>
      </c>
      <c r="C54" s="100">
        <f ca="1">ROUND(INDIRECT(ADDRESS(Данные!$A46,C$1,1,1,"Данные"),1),2)</f>
        <v>8.6099999999999994</v>
      </c>
      <c r="D54" s="104">
        <f ca="1">(B54-B53)*D$10</f>
        <v>100.00000000000853</v>
      </c>
      <c r="E54" s="106">
        <f ca="1">(C54-C53)*D$10</f>
        <v>19.999999999999574</v>
      </c>
      <c r="F54" s="109">
        <f ca="1">ROUND(INDIRECT(ADDRESS(Данные!$A46,F$1,1,1,"Данные"),1),2)</f>
        <v>120.62</v>
      </c>
      <c r="G54" s="100">
        <f ca="1">ROUND(INDIRECT(ADDRESS(Данные!$A46,G$1,1,1,"Данные"),1),2)</f>
        <v>20.890000000000001</v>
      </c>
      <c r="H54" s="104">
        <f ca="1">(F54-F53)*H$10</f>
        <v>109.99999999999943</v>
      </c>
      <c r="I54" s="107">
        <f ca="1">(G54-G53)*H$10</f>
        <v>10.000000000001563</v>
      </c>
      <c r="J54" s="95">
        <f ca="1">ROUND(INDIRECT(ADDRESS(Данные!$A46,J$1,1,1,"Данные"),1),2)</f>
        <v>106.68000000000001</v>
      </c>
      <c r="K54" s="100">
        <f ca="1">ROUND(INDIRECT(ADDRESS(Данные!$A46,K$1,1,1,"Данные"),1),2)</f>
        <v>13.73</v>
      </c>
      <c r="L54" s="104">
        <f ca="1">(J54-J53)*L$10</f>
        <v>120.00000000000455</v>
      </c>
      <c r="M54" s="106">
        <f ca="1">(K54-K53)*L$10</f>
        <v>0</v>
      </c>
      <c r="N54" s="109">
        <f ca="1">ROUND(INDIRECT(ADDRESS(Данные!$A46,N$1,1,1,"Данные"),1),2)</f>
        <v>14800.530000000001</v>
      </c>
      <c r="O54" s="100">
        <f ca="1">ROUND(INDIRECT(ADDRESS(Данные!$A46,O$1,1,1,"Данные"),1),2)</f>
        <v>3782.6199999999999</v>
      </c>
      <c r="P54" s="104">
        <f ca="1">(N54-N53)*P$10</f>
        <v>0</v>
      </c>
      <c r="Q54" s="107">
        <f ca="1">(O54-O53)*P$10</f>
        <v>0</v>
      </c>
      <c r="R54" s="95">
        <f ca="1">ROUND(INDIRECT(ADDRESS(Данные!$A46,R$1,1,1,"Данные"),1),2)</f>
        <v>69.950000000000003</v>
      </c>
      <c r="S54" s="100">
        <f ca="1">ROUND(INDIRECT(ADDRESS(Данные!$A46,S$1,1,1,"Данные"),1),2)</f>
        <v>15.24</v>
      </c>
      <c r="T54" s="104">
        <f ca="1">(R54-R53)*T$10</f>
        <v>140.00000000001478</v>
      </c>
      <c r="U54" s="106">
        <f ca="1">(S54-S53)*T$10</f>
        <v>19.999999999999574</v>
      </c>
      <c r="V54" s="108">
        <f t="shared" ca="1" si="20"/>
        <v>45644.8125</v>
      </c>
      <c r="W54" s="113">
        <f t="shared" ca="1" si="21"/>
        <v>470.00000000002728</v>
      </c>
      <c r="X54" s="192">
        <f t="shared" ca="1" si="22"/>
        <v>50.000000000000711</v>
      </c>
    </row>
    <row r="55" s="1" customFormat="1">
      <c r="A55" s="111">
        <f ca="1">INDIRECT(ADDRESS(Данные!$A47,4,1,1,"Данные"),1)</f>
        <v>45644.833333333336</v>
      </c>
      <c r="B55" s="103">
        <f ca="1">ROUND(INDIRECT(ADDRESS(Данные!$A47,B$1,1,1,"Данные"),1),2)</f>
        <v>63.940000000000005</v>
      </c>
      <c r="C55" s="100">
        <f ca="1">ROUND(INDIRECT(ADDRESS(Данные!$A47,C$1,1,1,"Данные"),1),2)</f>
        <v>8.6099999999999994</v>
      </c>
      <c r="D55" s="104">
        <f ca="1">(B55-B53)*D$10</f>
        <v>220.00000000001307</v>
      </c>
      <c r="E55" s="106">
        <f ca="1">(C55-C53)*D$10</f>
        <v>19.999999999999574</v>
      </c>
      <c r="F55" s="109">
        <f ca="1">ROUND(INDIRECT(ADDRESS(Данные!$A47,F$1,1,1,"Данные"),1),2)</f>
        <v>120.74000000000001</v>
      </c>
      <c r="G55" s="100">
        <f ca="1">ROUND(INDIRECT(ADDRESS(Данные!$A47,G$1,1,1,"Данные"),1),2)</f>
        <v>20.91</v>
      </c>
      <c r="H55" s="104">
        <f ca="1">(F55-F53)*H$10</f>
        <v>230.00000000000398</v>
      </c>
      <c r="I55" s="107">
        <f ca="1">(G55-G53)*H$10</f>
        <v>30.000000000001137</v>
      </c>
      <c r="J55" s="95">
        <f ca="1">ROUND(INDIRECT(ADDRESS(Данные!$A47,J$1,1,1,"Данные"),1),2)</f>
        <v>106.79000000000001</v>
      </c>
      <c r="K55" s="100">
        <f ca="1">ROUND(INDIRECT(ADDRESS(Данные!$A47,K$1,1,1,"Данные"),1),2)</f>
        <v>13.74</v>
      </c>
      <c r="L55" s="104">
        <f ca="1">(J55-J53)*L$10</f>
        <v>230.00000000000398</v>
      </c>
      <c r="M55" s="106">
        <f ca="1">(K55-K53)*L$10</f>
        <v>9.9999999999997868</v>
      </c>
      <c r="N55" s="109">
        <f ca="1">ROUND(INDIRECT(ADDRESS(Данные!$A47,N$1,1,1,"Данные"),1),2)</f>
        <v>14800.530000000001</v>
      </c>
      <c r="O55" s="100">
        <f ca="1">ROUND(INDIRECT(ADDRESS(Данные!$A47,O$1,1,1,"Данные"),1),2)</f>
        <v>3782.6199999999999</v>
      </c>
      <c r="P55" s="104">
        <f ca="1">(N55-N53)*P$10</f>
        <v>0</v>
      </c>
      <c r="Q55" s="107">
        <f ca="1">(O55-O53)*P$10</f>
        <v>0</v>
      </c>
      <c r="R55" s="95">
        <f ca="1">ROUND(INDIRECT(ADDRESS(Данные!$A47,R$1,1,1,"Данные"),1),2)</f>
        <v>70.019999999999996</v>
      </c>
      <c r="S55" s="100">
        <f ca="1">ROUND(INDIRECT(ADDRESS(Данные!$A47,S$1,1,1,"Данные"),1),2)</f>
        <v>15.26</v>
      </c>
      <c r="T55" s="104">
        <f ca="1">(R55-R53)*T$10</f>
        <v>280.00000000000114</v>
      </c>
      <c r="U55" s="106">
        <f ca="1">(S55-S53)*T$10</f>
        <v>59.999999999998721</v>
      </c>
      <c r="V55" s="108">
        <f t="shared" ca="1" si="20"/>
        <v>45644.833333333336</v>
      </c>
      <c r="W55" s="113">
        <f t="shared" ca="1" si="21"/>
        <v>960.00000000002217</v>
      </c>
      <c r="X55" s="192">
        <f t="shared" ca="1" si="22"/>
        <v>119.99999999999922</v>
      </c>
    </row>
    <row r="56" s="1" customFormat="1">
      <c r="A56" s="111">
        <f ca="1">INDIRECT(ADDRESS(Данные!$A48,4,1,1,"Данные"),1)</f>
        <v>45644.854166666664</v>
      </c>
      <c r="B56" s="103">
        <f ca="1">ROUND(INDIRECT(ADDRESS(Данные!$A48,B$1,1,1,"Данные"),1),2)</f>
        <v>64</v>
      </c>
      <c r="C56" s="100">
        <f ca="1">ROUND(INDIRECT(ADDRESS(Данные!$A48,C$1,1,1,"Данные"),1),2)</f>
        <v>8.620000000000001</v>
      </c>
      <c r="D56" s="104">
        <f ca="1">(B56-B55)*D$10</f>
        <v>119.99999999999034</v>
      </c>
      <c r="E56" s="106">
        <f ca="1">(C56-C55)*D$10</f>
        <v>20.000000000003126</v>
      </c>
      <c r="F56" s="109">
        <f ca="1">ROUND(INDIRECT(ADDRESS(Данные!$A48,F$1,1,1,"Данные"),1),2)</f>
        <v>120.86</v>
      </c>
      <c r="G56" s="100">
        <f ca="1">ROUND(INDIRECT(ADDRESS(Данные!$A48,G$1,1,1,"Данные"),1),2)</f>
        <v>20.940000000000001</v>
      </c>
      <c r="H56" s="104">
        <f ca="1">(F56-F55)*H$10</f>
        <v>119.99999999999034</v>
      </c>
      <c r="I56" s="107">
        <f ca="1">(G56-G55)*H$10</f>
        <v>30.000000000001137</v>
      </c>
      <c r="J56" s="95">
        <f ca="1">ROUND(INDIRECT(ADDRESS(Данные!$A48,J$1,1,1,"Данные"),1),2)</f>
        <v>106.91</v>
      </c>
      <c r="K56" s="100">
        <f ca="1">ROUND(INDIRECT(ADDRESS(Данные!$A48,K$1,1,1,"Данные"),1),2)</f>
        <v>13.75</v>
      </c>
      <c r="L56" s="104">
        <f ca="1">(J56-J55)*L$10</f>
        <v>119.99999999999034</v>
      </c>
      <c r="M56" s="106">
        <f ca="1">(K56-K55)*L$10</f>
        <v>9.9999999999997868</v>
      </c>
      <c r="N56" s="109">
        <f ca="1">ROUND(INDIRECT(ADDRESS(Данные!$A48,N$1,1,1,"Данные"),1),2)</f>
        <v>14800.530000000001</v>
      </c>
      <c r="O56" s="100">
        <f ca="1">ROUND(INDIRECT(ADDRESS(Данные!$A48,O$1,1,1,"Данные"),1),2)</f>
        <v>3782.6199999999999</v>
      </c>
      <c r="P56" s="104">
        <f ca="1">(N56-N55)*P$10</f>
        <v>0</v>
      </c>
      <c r="Q56" s="107">
        <f ca="1">(O56-O55)*P$10</f>
        <v>0</v>
      </c>
      <c r="R56" s="95">
        <f ca="1">ROUND(INDIRECT(ADDRESS(Данные!$A48,R$1,1,1,"Данные"),1),2)</f>
        <v>70.090000000000003</v>
      </c>
      <c r="S56" s="100">
        <f ca="1">ROUND(INDIRECT(ADDRESS(Данные!$A48,S$1,1,1,"Данные"),1),2)</f>
        <v>15.27</v>
      </c>
      <c r="T56" s="104">
        <f ca="1">(R56-R55)*T$10</f>
        <v>140.00000000001478</v>
      </c>
      <c r="U56" s="106">
        <f ca="1">(S56-S55)*T$10</f>
        <v>19.999999999999574</v>
      </c>
      <c r="V56" s="108">
        <f t="shared" ca="1" si="20"/>
        <v>45644.854166666664</v>
      </c>
      <c r="W56" s="113">
        <f t="shared" ca="1" si="21"/>
        <v>499.99999999998579</v>
      </c>
      <c r="X56" s="192">
        <f t="shared" ca="1" si="22"/>
        <v>80.000000000003624</v>
      </c>
    </row>
    <row r="57" s="1" customFormat="1">
      <c r="A57" s="111">
        <f ca="1">INDIRECT(ADDRESS(Данные!$A49,4,1,1,"Данные"),1)</f>
        <v>45644.875</v>
      </c>
      <c r="B57" s="103">
        <f ca="1">ROUND(INDIRECT(ADDRESS(Данные!$A49,B$1,1,1,"Данные"),1),2)</f>
        <v>64.060000000000002</v>
      </c>
      <c r="C57" s="100">
        <f ca="1">ROUND(INDIRECT(ADDRESS(Данные!$A49,C$1,1,1,"Данные"),1),2)</f>
        <v>8.620000000000001</v>
      </c>
      <c r="D57" s="104">
        <f ca="1">(B57-B55)*D$10</f>
        <v>239.99999999999488</v>
      </c>
      <c r="E57" s="106">
        <f ca="1">(C57-C55)*D$10</f>
        <v>20.000000000003126</v>
      </c>
      <c r="F57" s="109">
        <f ca="1">ROUND(INDIRECT(ADDRESS(Данные!$A49,F$1,1,1,"Данные"),1),2)</f>
        <v>120.97</v>
      </c>
      <c r="G57" s="100">
        <f ca="1">ROUND(INDIRECT(ADDRESS(Данные!$A49,G$1,1,1,"Данные"),1),2)</f>
        <v>20.949999999999999</v>
      </c>
      <c r="H57" s="104">
        <f ca="1">(F57-F55)*H$10</f>
        <v>229.99999999998977</v>
      </c>
      <c r="I57" s="107">
        <f ca="1">(G57-G55)*H$10</f>
        <v>39.999999999999147</v>
      </c>
      <c r="J57" s="95">
        <f ca="1">ROUND(INDIRECT(ADDRESS(Данные!$A49,J$1,1,1,"Данные"),1),2)</f>
        <v>107.03</v>
      </c>
      <c r="K57" s="100">
        <f ca="1">ROUND(INDIRECT(ADDRESS(Данные!$A49,K$1,1,1,"Данные"),1),2)</f>
        <v>13.76</v>
      </c>
      <c r="L57" s="104">
        <f ca="1">(J57-J55)*L$10</f>
        <v>239.99999999999488</v>
      </c>
      <c r="M57" s="106">
        <f ca="1">(K57-K55)*L$10</f>
        <v>19.999999999999574</v>
      </c>
      <c r="N57" s="109">
        <f ca="1">ROUND(INDIRECT(ADDRESS(Данные!$A49,N$1,1,1,"Данные"),1),2)</f>
        <v>14800.530000000001</v>
      </c>
      <c r="O57" s="100">
        <f ca="1">ROUND(INDIRECT(ADDRESS(Данные!$A49,O$1,1,1,"Данные"),1),2)</f>
        <v>3782.6199999999999</v>
      </c>
      <c r="P57" s="104">
        <f ca="1">(N57-N55)*P$10</f>
        <v>0</v>
      </c>
      <c r="Q57" s="107">
        <f ca="1">(O57-O55)*P$10</f>
        <v>0</v>
      </c>
      <c r="R57" s="95">
        <f ca="1">ROUND(INDIRECT(ADDRESS(Данные!$A49,R$1,1,1,"Данные"),1),2)</f>
        <v>70.150000000000006</v>
      </c>
      <c r="S57" s="100">
        <f ca="1">ROUND(INDIRECT(ADDRESS(Данные!$A49,S$1,1,1,"Данные"),1),2)</f>
        <v>15.280000000000001</v>
      </c>
      <c r="T57" s="104">
        <f ca="1">(R57-R55)*T$10</f>
        <v>260.00000000001933</v>
      </c>
      <c r="U57" s="106">
        <f ca="1">(S57-S55)*T$10</f>
        <v>40.0000000000027</v>
      </c>
      <c r="V57" s="108">
        <f t="shared" ca="1" si="20"/>
        <v>45644.875</v>
      </c>
      <c r="W57" s="113">
        <f t="shared" ca="1" si="21"/>
        <v>969.99999999999886</v>
      </c>
      <c r="X57" s="192">
        <f t="shared" ca="1" si="22"/>
        <v>120.00000000000455</v>
      </c>
    </row>
    <row r="58" s="1" customFormat="1">
      <c r="A58" s="111">
        <f ca="1">INDIRECT(ADDRESS(Данные!$A50,4,1,1,"Данные"),1)</f>
        <v>45644.895833333336</v>
      </c>
      <c r="B58" s="103">
        <f ca="1">ROUND(INDIRECT(ADDRESS(Данные!$A50,B$1,1,1,"Данные"),1),2)</f>
        <v>64.109999999999999</v>
      </c>
      <c r="C58" s="100">
        <f ca="1">ROUND(INDIRECT(ADDRESS(Данные!$A50,C$1,1,1,"Данные"),1),2)</f>
        <v>8.6300000000000008</v>
      </c>
      <c r="D58" s="104">
        <f ca="1">(B58-B57)*D$10</f>
        <v>99.999999999994316</v>
      </c>
      <c r="E58" s="106">
        <f ca="1">(C58-C57)*D$10</f>
        <v>19.999999999999574</v>
      </c>
      <c r="F58" s="109">
        <f ca="1">ROUND(INDIRECT(ADDRESS(Данные!$A50,F$1,1,1,"Данные"),1),2)</f>
        <v>121.07000000000001</v>
      </c>
      <c r="G58" s="100">
        <f ca="1">ROUND(INDIRECT(ADDRESS(Данные!$A50,G$1,1,1,"Данные"),1),2)</f>
        <v>20.969999999999999</v>
      </c>
      <c r="H58" s="104">
        <f ca="1">(F58-F57)*H$10</f>
        <v>100.00000000000853</v>
      </c>
      <c r="I58" s="107">
        <f ca="1">(G58-G57)*H$10</f>
        <v>19.999999999999574</v>
      </c>
      <c r="J58" s="95">
        <f ca="1">ROUND(INDIRECT(ADDRESS(Данные!$A50,J$1,1,1,"Данные"),1),2)</f>
        <v>107.14</v>
      </c>
      <c r="K58" s="100">
        <f ca="1">ROUND(INDIRECT(ADDRESS(Данные!$A50,K$1,1,1,"Данные"),1),2)</f>
        <v>13.77</v>
      </c>
      <c r="L58" s="104">
        <f ca="1">(J58-J57)*L$10</f>
        <v>109.99999999999943</v>
      </c>
      <c r="M58" s="106">
        <f ca="1">(K58-K57)*L$10</f>
        <v>9.9999999999997868</v>
      </c>
      <c r="N58" s="109">
        <f ca="1">ROUND(INDIRECT(ADDRESS(Данные!$A50,N$1,1,1,"Данные"),1),2)</f>
        <v>14800.530000000001</v>
      </c>
      <c r="O58" s="100">
        <f ca="1">ROUND(INDIRECT(ADDRESS(Данные!$A50,O$1,1,1,"Данные"),1),2)</f>
        <v>3782.6199999999999</v>
      </c>
      <c r="P58" s="104">
        <f ca="1">(N58-N57)*P$10</f>
        <v>0</v>
      </c>
      <c r="Q58" s="107">
        <f ca="1">(O58-O57)*P$10</f>
        <v>0</v>
      </c>
      <c r="R58" s="95">
        <f ca="1">ROUND(INDIRECT(ADDRESS(Данные!$A50,R$1,1,1,"Данные"),1),2)</f>
        <v>70.219999999999999</v>
      </c>
      <c r="S58" s="100">
        <f ca="1">ROUND(INDIRECT(ADDRESS(Данные!$A50,S$1,1,1,"Данные"),1),2)</f>
        <v>15.290000000000001</v>
      </c>
      <c r="T58" s="104">
        <f ca="1">(R58-R57)*T$10</f>
        <v>139.99999999998636</v>
      </c>
      <c r="U58" s="106">
        <f ca="1">(S58-S57)*T$10</f>
        <v>19.999999999999574</v>
      </c>
      <c r="V58" s="108">
        <f t="shared" ca="1" si="20"/>
        <v>45644.895833333336</v>
      </c>
      <c r="W58" s="113">
        <f t="shared" ca="1" si="21"/>
        <v>449.99999999998863</v>
      </c>
      <c r="X58" s="192">
        <f t="shared" ca="1" si="22"/>
        <v>69.999999999998508</v>
      </c>
    </row>
    <row r="59" s="1" customFormat="1">
      <c r="A59" s="111">
        <f ca="1">INDIRECT(ADDRESS(Данные!$A51,4,1,1,"Данные"),1)</f>
        <v>45644.916666666664</v>
      </c>
      <c r="B59" s="103">
        <f ca="1">ROUND(INDIRECT(ADDRESS(Данные!$A51,B$1,1,1,"Данные"),1),2)</f>
        <v>64.170000000000002</v>
      </c>
      <c r="C59" s="100">
        <f ca="1">ROUND(INDIRECT(ADDRESS(Данные!$A51,C$1,1,1,"Данные"),1),2)</f>
        <v>8.6300000000000008</v>
      </c>
      <c r="D59" s="104">
        <f ca="1">(B59-B57)*D$10</f>
        <v>219.99999999999886</v>
      </c>
      <c r="E59" s="106">
        <f ca="1">(C59-C57)*D$10</f>
        <v>19.999999999999574</v>
      </c>
      <c r="F59" s="109">
        <f ca="1">ROUND(INDIRECT(ADDRESS(Данные!$A51,F$1,1,1,"Данные"),1),2)</f>
        <v>121.18000000000001</v>
      </c>
      <c r="G59" s="100">
        <f ca="1">ROUND(INDIRECT(ADDRESS(Данные!$A51,G$1,1,1,"Данные"),1),2)</f>
        <v>20.98</v>
      </c>
      <c r="H59" s="104">
        <f ca="1">(F59-F57)*H$10</f>
        <v>210.00000000000796</v>
      </c>
      <c r="I59" s="107">
        <f ca="1">(G59-G57)*H$10</f>
        <v>30.000000000001137</v>
      </c>
      <c r="J59" s="95">
        <f ca="1">ROUND(INDIRECT(ADDRESS(Данные!$A51,J$1,1,1,"Данные"),1),2)</f>
        <v>107.25</v>
      </c>
      <c r="K59" s="100">
        <f ca="1">ROUND(INDIRECT(ADDRESS(Данные!$A51,K$1,1,1,"Данные"),1),2)</f>
        <v>13.780000000000001</v>
      </c>
      <c r="L59" s="104">
        <f ca="1">(J59-J57)*L$10</f>
        <v>219.99999999999886</v>
      </c>
      <c r="M59" s="106">
        <f ca="1">(K59-K57)*L$10</f>
        <v>20.00000000000135</v>
      </c>
      <c r="N59" s="109">
        <f ca="1">ROUND(INDIRECT(ADDRESS(Данные!$A51,N$1,1,1,"Данные"),1),2)</f>
        <v>14800.530000000001</v>
      </c>
      <c r="O59" s="100">
        <f ca="1">ROUND(INDIRECT(ADDRESS(Данные!$A51,O$1,1,1,"Данные"),1),2)</f>
        <v>3782.6199999999999</v>
      </c>
      <c r="P59" s="104">
        <f ca="1">(N59-N57)*P$10</f>
        <v>0</v>
      </c>
      <c r="Q59" s="107">
        <f ca="1">(O59-O57)*P$10</f>
        <v>0</v>
      </c>
      <c r="R59" s="95">
        <f ca="1">ROUND(INDIRECT(ADDRESS(Данные!$A51,R$1,1,1,"Данные"),1),2)</f>
        <v>70.290000000000006</v>
      </c>
      <c r="S59" s="100">
        <f ca="1">ROUND(INDIRECT(ADDRESS(Данные!$A51,S$1,1,1,"Данные"),1),2)</f>
        <v>15.300000000000001</v>
      </c>
      <c r="T59" s="104">
        <f ca="1">(R59-R57)*T$10</f>
        <v>280.00000000000114</v>
      </c>
      <c r="U59" s="106">
        <f ca="1">(S59-S57)*T$10</f>
        <v>39.999999999999147</v>
      </c>
      <c r="V59" s="108">
        <f t="shared" ca="1" si="20"/>
        <v>45644.916666666664</v>
      </c>
      <c r="W59" s="113">
        <f t="shared" ca="1" si="21"/>
        <v>930.00000000000682</v>
      </c>
      <c r="X59" s="192">
        <f t="shared" ca="1" si="22"/>
        <v>110.00000000000121</v>
      </c>
    </row>
    <row r="60" s="1" customFormat="1">
      <c r="A60" s="111">
        <f ca="1">INDIRECT(ADDRESS(Данные!$A52,4,1,1,"Данные"),1)</f>
        <v>45644.9375</v>
      </c>
      <c r="B60" s="103">
        <f ca="1">ROUND(INDIRECT(ADDRESS(Данные!$A52,B$1,1,1,"Данные"),1),2)</f>
        <v>64.230000000000004</v>
      </c>
      <c r="C60" s="100">
        <f ca="1">ROUND(INDIRECT(ADDRESS(Данные!$A52,C$1,1,1,"Данные"),1),2)</f>
        <v>8.6300000000000008</v>
      </c>
      <c r="D60" s="104">
        <f ca="1">(B60-B59)*D$10</f>
        <v>120.00000000000455</v>
      </c>
      <c r="E60" s="106">
        <f ca="1">(C60-C59)*D$10</f>
        <v>0</v>
      </c>
      <c r="F60" s="109">
        <f ca="1">ROUND(INDIRECT(ADDRESS(Данные!$A52,F$1,1,1,"Данные"),1),2)</f>
        <v>121.28</v>
      </c>
      <c r="G60" s="100">
        <f ca="1">ROUND(INDIRECT(ADDRESS(Данные!$A52,G$1,1,1,"Данные"),1),2)</f>
        <v>20.990000000000002</v>
      </c>
      <c r="H60" s="104">
        <f ca="1">(F60-F59)*H$10</f>
        <v>99.999999999994316</v>
      </c>
      <c r="I60" s="107">
        <f ca="1">(G60-G59)*H$10</f>
        <v>10.000000000001563</v>
      </c>
      <c r="J60" s="95">
        <f ca="1">ROUND(INDIRECT(ADDRESS(Данные!$A52,J$1,1,1,"Данные"),1),2)</f>
        <v>107.37</v>
      </c>
      <c r="K60" s="100">
        <f ca="1">ROUND(INDIRECT(ADDRESS(Данные!$A52,K$1,1,1,"Данные"),1),2)</f>
        <v>13.790000000000001</v>
      </c>
      <c r="L60" s="104">
        <f ca="1">(J60-J59)*L$10</f>
        <v>120.00000000000455</v>
      </c>
      <c r="M60" s="106">
        <f ca="1">(K60-K59)*L$10</f>
        <v>9.9999999999997868</v>
      </c>
      <c r="N60" s="109">
        <f ca="1">ROUND(INDIRECT(ADDRESS(Данные!$A52,N$1,1,1,"Данные"),1),2)</f>
        <v>14800.530000000001</v>
      </c>
      <c r="O60" s="100">
        <f ca="1">ROUND(INDIRECT(ADDRESS(Данные!$A52,O$1,1,1,"Данные"),1),2)</f>
        <v>3782.6199999999999</v>
      </c>
      <c r="P60" s="104">
        <f ca="1">(N60-N59)*P$10</f>
        <v>0</v>
      </c>
      <c r="Q60" s="107">
        <f ca="1">(O60-O59)*P$10</f>
        <v>0</v>
      </c>
      <c r="R60" s="95">
        <f ca="1">ROUND(INDIRECT(ADDRESS(Данные!$A52,R$1,1,1,"Данные"),1),2)</f>
        <v>70.359999999999999</v>
      </c>
      <c r="S60" s="100">
        <f ca="1">ROUND(INDIRECT(ADDRESS(Данные!$A52,S$1,1,1,"Данные"),1),2)</f>
        <v>15.31</v>
      </c>
      <c r="T60" s="104">
        <f ca="1">(R60-R59)*T$10</f>
        <v>139.99999999998636</v>
      </c>
      <c r="U60" s="106">
        <f ca="1">(S60-S59)*T$10</f>
        <v>19.999999999999574</v>
      </c>
      <c r="V60" s="108">
        <f t="shared" ca="1" si="20"/>
        <v>45644.9375</v>
      </c>
      <c r="W60" s="113">
        <f t="shared" ca="1" si="21"/>
        <v>479.99999999998977</v>
      </c>
      <c r="X60" s="192">
        <f t="shared" ca="1" si="22"/>
        <v>40.000000000000924</v>
      </c>
    </row>
    <row r="61" s="1" customFormat="1">
      <c r="A61" s="111">
        <f ca="1">INDIRECT(ADDRESS(Данные!$A53,4,1,1,"Данные"),1)</f>
        <v>45644.958333333336</v>
      </c>
      <c r="B61" s="103">
        <f ca="1">ROUND(INDIRECT(ADDRESS(Данные!$A53,B$1,1,1,"Данные"),1),2)</f>
        <v>64.280000000000001</v>
      </c>
      <c r="C61" s="100">
        <f ca="1">ROUND(INDIRECT(ADDRESS(Данные!$A53,C$1,1,1,"Данные"),1),2)</f>
        <v>8.6400000000000006</v>
      </c>
      <c r="D61" s="104">
        <f ca="1">(B61-B59)*D$10</f>
        <v>219.99999999999886</v>
      </c>
      <c r="E61" s="106">
        <f ca="1">(C61-C59)*D$10</f>
        <v>19.999999999999574</v>
      </c>
      <c r="F61" s="109">
        <f ca="1">ROUND(INDIRECT(ADDRESS(Данные!$A53,F$1,1,1,"Данные"),1),2)</f>
        <v>121.38</v>
      </c>
      <c r="G61" s="100">
        <f ca="1">ROUND(INDIRECT(ADDRESS(Данные!$A53,G$1,1,1,"Данные"),1),2)</f>
        <v>21.010000000000002</v>
      </c>
      <c r="H61" s="104">
        <f ca="1">(F61-F59)*H$10</f>
        <v>199.99999999998863</v>
      </c>
      <c r="I61" s="107">
        <f ca="1">(G61-G59)*H$10</f>
        <v>30.000000000001137</v>
      </c>
      <c r="J61" s="95">
        <f ca="1">ROUND(INDIRECT(ADDRESS(Данные!$A53,J$1,1,1,"Данные"),1),2)</f>
        <v>107.47</v>
      </c>
      <c r="K61" s="100">
        <f ca="1">ROUND(INDIRECT(ADDRESS(Данные!$A53,K$1,1,1,"Данные"),1),2)</f>
        <v>13.800000000000001</v>
      </c>
      <c r="L61" s="104">
        <f ca="1">(J61-J59)*L$10</f>
        <v>219.99999999999886</v>
      </c>
      <c r="M61" s="106">
        <f ca="1">(K61-K59)*L$10</f>
        <v>19.999999999999574</v>
      </c>
      <c r="N61" s="109">
        <f ca="1">ROUND(INDIRECT(ADDRESS(Данные!$A53,N$1,1,1,"Данные"),1),2)</f>
        <v>14800.530000000001</v>
      </c>
      <c r="O61" s="100">
        <f ca="1">ROUND(INDIRECT(ADDRESS(Данные!$A53,O$1,1,1,"Данные"),1),2)</f>
        <v>3782.6199999999999</v>
      </c>
      <c r="P61" s="104">
        <f ca="1">(N61-N59)*P$10</f>
        <v>0</v>
      </c>
      <c r="Q61" s="107">
        <f ca="1">(O61-O59)*P$10</f>
        <v>0</v>
      </c>
      <c r="R61" s="95">
        <f ca="1">ROUND(INDIRECT(ADDRESS(Данные!$A53,R$1,1,1,"Данные"),1),2)</f>
        <v>70.420000000000002</v>
      </c>
      <c r="S61" s="100">
        <f ca="1">ROUND(INDIRECT(ADDRESS(Данные!$A53,S$1,1,1,"Данные"),1),2)</f>
        <v>15.33</v>
      </c>
      <c r="T61" s="104">
        <f ca="1">(R61-R59)*T$10</f>
        <v>259.99999999999091</v>
      </c>
      <c r="U61" s="106">
        <f ca="1">(S61-S59)*T$10</f>
        <v>59.999999999998721</v>
      </c>
      <c r="V61" s="108">
        <f t="shared" ca="1" si="20"/>
        <v>45644.958333333336</v>
      </c>
      <c r="W61" s="113">
        <f t="shared" ca="1" si="21"/>
        <v>899.99999999997726</v>
      </c>
      <c r="X61" s="192">
        <f t="shared" ca="1" si="22"/>
        <v>129.99999999999901</v>
      </c>
    </row>
    <row r="62" s="1" customFormat="1">
      <c r="A62" s="111">
        <f ca="1">INDIRECT(ADDRESS(Данные!$A54,4,1,1,"Данные"),1)</f>
        <v>45644.979166666664</v>
      </c>
      <c r="B62" s="103">
        <f ca="1">ROUND(INDIRECT(ADDRESS(Данные!$A54,B$1,1,1,"Данные"),1),2)</f>
        <v>64.340000000000003</v>
      </c>
      <c r="C62" s="100">
        <f ca="1">ROUND(INDIRECT(ADDRESS(Данные!$A54,C$1,1,1,"Данные"),1),2)</f>
        <v>8.6500000000000004</v>
      </c>
      <c r="D62" s="104">
        <f ca="1">(B62-B61)*D$10</f>
        <v>120.00000000000455</v>
      </c>
      <c r="E62" s="106">
        <f ca="1">(C62-C61)*D$10</f>
        <v>19.999999999999574</v>
      </c>
      <c r="F62" s="109">
        <f ca="1">ROUND(INDIRECT(ADDRESS(Данные!$A54,F$1,1,1,"Данные"),1),2)</f>
        <v>121.48</v>
      </c>
      <c r="G62" s="100">
        <f ca="1">ROUND(INDIRECT(ADDRESS(Данные!$A54,G$1,1,1,"Данные"),1),2)</f>
        <v>21.02</v>
      </c>
      <c r="H62" s="104">
        <f ca="1">(F62-F61)*H$10</f>
        <v>100.00000000000853</v>
      </c>
      <c r="I62" s="107">
        <f ca="1">(G62-G61)*H$10</f>
        <v>9.9999999999980105</v>
      </c>
      <c r="J62" s="95">
        <f ca="1">ROUND(INDIRECT(ADDRESS(Данные!$A54,J$1,1,1,"Данные"),1),2)</f>
        <v>107.58</v>
      </c>
      <c r="K62" s="100">
        <f ca="1">ROUND(INDIRECT(ADDRESS(Данные!$A54,K$1,1,1,"Данные"),1),2)</f>
        <v>13.81</v>
      </c>
      <c r="L62" s="104">
        <f ca="1">(J62-J61)*L$10</f>
        <v>109.99999999999943</v>
      </c>
      <c r="M62" s="106">
        <f ca="1">(K62-K61)*L$10</f>
        <v>9.9999999999997868</v>
      </c>
      <c r="N62" s="109">
        <f ca="1">ROUND(INDIRECT(ADDRESS(Данные!$A54,N$1,1,1,"Данные"),1),2)</f>
        <v>14800.530000000001</v>
      </c>
      <c r="O62" s="100">
        <f ca="1">ROUND(INDIRECT(ADDRESS(Данные!$A54,O$1,1,1,"Данные"),1),2)</f>
        <v>3782.6199999999999</v>
      </c>
      <c r="P62" s="104">
        <f ca="1">(N62-N61)*P$10</f>
        <v>0</v>
      </c>
      <c r="Q62" s="107">
        <f ca="1">(O62-O61)*P$10</f>
        <v>0</v>
      </c>
      <c r="R62" s="95">
        <f ca="1">ROUND(INDIRECT(ADDRESS(Данные!$A54,R$1,1,1,"Данные"),1),2)</f>
        <v>70.489999999999995</v>
      </c>
      <c r="S62" s="100">
        <f ca="1">ROUND(INDIRECT(ADDRESS(Данные!$A54,S$1,1,1,"Данные"),1),2)</f>
        <v>15.34</v>
      </c>
      <c r="T62" s="104">
        <f ca="1">(R62-R61)*T$10</f>
        <v>139.99999999998636</v>
      </c>
      <c r="U62" s="106">
        <f ca="1">(S62-S61)*T$10</f>
        <v>19.999999999999574</v>
      </c>
      <c r="V62" s="108">
        <f t="shared" ca="1" si="20"/>
        <v>45644.979166666664</v>
      </c>
      <c r="W62" s="113">
        <f t="shared" ca="1" si="21"/>
        <v>469.99999999999886</v>
      </c>
      <c r="X62" s="192">
        <f t="shared" ca="1" si="22"/>
        <v>59.999999999996945</v>
      </c>
    </row>
    <row r="63" s="1" customFormat="1" ht="13.5">
      <c r="A63" s="132">
        <f ca="1">INDIRECT(ADDRESS(Данные!$A55,4,1,1,"Данные"),1)</f>
        <v>45645</v>
      </c>
      <c r="B63" s="128">
        <f ca="1">ROUND(INDIRECT(ADDRESS(Данные!$A55,B$1,1,1,"Данные"),1),2)</f>
        <v>64.400000000000006</v>
      </c>
      <c r="C63" s="117">
        <f ca="1">ROUND(INDIRECT(ADDRESS(Данные!$A55,C$1,1,1,"Данные"),1),2)</f>
        <v>8.6500000000000004</v>
      </c>
      <c r="D63" s="124">
        <f ca="1">(B63-B61)*D$10</f>
        <v>240.00000000000909</v>
      </c>
      <c r="E63" s="119">
        <f ca="1">(C63-C61)*D$10</f>
        <v>19.999999999999574</v>
      </c>
      <c r="F63" s="126">
        <f ca="1">ROUND(INDIRECT(ADDRESS(Данные!$A55,F$1,1,1,"Данные"),1),2)</f>
        <v>121.59</v>
      </c>
      <c r="G63" s="117">
        <f ca="1">ROUND(INDIRECT(ADDRESS(Данные!$A55,G$1,1,1,"Данные"),1),2)</f>
        <v>21.039999999999999</v>
      </c>
      <c r="H63" s="124">
        <f ca="1">(F63-F61)*H$10</f>
        <v>210.00000000000796</v>
      </c>
      <c r="I63" s="123">
        <f ca="1">(G63-G61)*H$10</f>
        <v>29.999999999997584</v>
      </c>
      <c r="J63" s="128">
        <f ca="1">ROUND(INDIRECT(ADDRESS(Данные!$A55,J$1,1,1,"Данные"),1),2)</f>
        <v>107.69</v>
      </c>
      <c r="K63" s="117">
        <f ca="1">ROUND(INDIRECT(ADDRESS(Данные!$A55,K$1,1,1,"Данные"),1),2)</f>
        <v>13.82</v>
      </c>
      <c r="L63" s="124">
        <f ca="1">(J63-J61)*L$10</f>
        <v>219.99999999999886</v>
      </c>
      <c r="M63" s="119">
        <f ca="1">(K63-K61)*L$10</f>
        <v>19.999999999999574</v>
      </c>
      <c r="N63" s="126">
        <f ca="1">ROUND(INDIRECT(ADDRESS(Данные!$A55,N$1,1,1,"Данные"),1),2)</f>
        <v>14800.530000000001</v>
      </c>
      <c r="O63" s="117">
        <f ca="1">ROUND(INDIRECT(ADDRESS(Данные!$A55,O$1,1,1,"Данные"),1),2)</f>
        <v>3782.6199999999999</v>
      </c>
      <c r="P63" s="124">
        <f ca="1">(N63-N61)*P$10</f>
        <v>0</v>
      </c>
      <c r="Q63" s="123">
        <f ca="1">(O63-O61)*P$10</f>
        <v>0</v>
      </c>
      <c r="R63" s="128">
        <f ca="1">ROUND(INDIRECT(ADDRESS(Данные!$A55,R$1,1,1,"Данные"),1),2)</f>
        <v>70.549999999999997</v>
      </c>
      <c r="S63" s="117">
        <f ca="1">ROUND(INDIRECT(ADDRESS(Данные!$A55,S$1,1,1,"Данные"),1),2)</f>
        <v>15.35</v>
      </c>
      <c r="T63" s="124">
        <f ca="1">(R63-R61)*T$10</f>
        <v>259.99999999999091</v>
      </c>
      <c r="U63" s="119">
        <f ca="1">(S63-S61)*T$10</f>
        <v>39.999999999999147</v>
      </c>
      <c r="V63" s="129">
        <f t="shared" ca="1" si="20"/>
        <v>45645</v>
      </c>
      <c r="W63" s="170">
        <f t="shared" ca="1" si="21"/>
        <v>930.00000000000682</v>
      </c>
      <c r="X63" s="171">
        <f t="shared" ca="1" si="22"/>
        <v>109.99999999999588</v>
      </c>
    </row>
    <row r="64" s="1" customFormat="1">
      <c r="J64" s="1" t="s">
        <v>15</v>
      </c>
      <c r="N64" t="s">
        <v>15</v>
      </c>
      <c r="O64" s="134"/>
    </row>
    <row r="65" s="1" customFormat="1">
      <c r="A65" s="1" t="s">
        <v>15</v>
      </c>
      <c r="C65" s="3" t="s">
        <v>51</v>
      </c>
      <c r="D65" s="136">
        <f ca="1">D$17+D$19+D$21+D$23+D$25+D$27+D$29+D$31+D$33+D$35+D$37+D$39+D$41+D$43+D$45+D$47+D$49+D$51+D$53+D$55+D$57+D$59+D$61+D$63</f>
        <v>5400.0000000000045</v>
      </c>
      <c r="E65" s="136">
        <f t="shared" ref="E65:X65" ca="1" si="23">E$17+E$19+E$21+E$23+E$25+E$27+E$29+E$31+E$33+E$35+E$37+E$39+E$41+E$43+E$45+E$47+E$49+E$51+E$53+E$55+E$57+E$59+E$61+E$63</f>
        <v>519.99999999999943</v>
      </c>
      <c r="G65" s="3" t="s">
        <v>51</v>
      </c>
      <c r="H65" s="136">
        <f t="shared" ca="1" si="23"/>
        <v>5129.9999999999955</v>
      </c>
      <c r="I65" s="136">
        <f t="shared" ca="1" si="23"/>
        <v>759.99999999999807</v>
      </c>
      <c r="K65" s="3" t="s">
        <v>51</v>
      </c>
      <c r="L65" s="136">
        <f t="shared" ca="1" si="23"/>
        <v>4780.0000000000018</v>
      </c>
      <c r="M65" s="136">
        <f t="shared" ca="1" si="23"/>
        <v>529.99999999999932</v>
      </c>
      <c r="O65" s="3" t="s">
        <v>51</v>
      </c>
      <c r="P65" s="136">
        <f t="shared" ca="1" si="23"/>
        <v>0</v>
      </c>
      <c r="Q65" s="136">
        <f t="shared" ca="1" si="23"/>
        <v>0</v>
      </c>
      <c r="S65" s="3" t="s">
        <v>51</v>
      </c>
      <c r="T65" s="136">
        <f t="shared" ca="1" si="23"/>
        <v>6060.0000000000009</v>
      </c>
      <c r="U65" s="136">
        <f t="shared" ca="1" si="23"/>
        <v>1179.9999999999995</v>
      </c>
      <c r="W65" s="136">
        <f t="shared" ca="1" si="23"/>
        <v>21370.000000000011</v>
      </c>
      <c r="X65" s="136">
        <f t="shared" ca="1" si="23"/>
        <v>2989.9999999999977</v>
      </c>
    </row>
    <row r="66" s="1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3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>
      <c r="O67" s="137"/>
    </row>
    <row r="68" ht="13.5" customHeight="1"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N68" s="140" t="s">
        <v>56</v>
      </c>
      <c r="O68" s="1"/>
      <c r="Q68" s="4"/>
      <c r="R68" s="4"/>
      <c r="S68" s="4"/>
      <c r="T68" s="1"/>
      <c r="U68" s="1" t="s">
        <v>57</v>
      </c>
    </row>
    <row r="69">
      <c r="F69" s="1" t="s">
        <v>58</v>
      </c>
      <c r="O69" s="1"/>
      <c r="R69" s="1" t="s">
        <v>59</v>
      </c>
    </row>
    <row r="72">
      <c r="A72" s="1"/>
      <c r="B72" s="24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ht="18.75">
      <c r="A73" s="3"/>
      <c r="B73" s="3"/>
      <c r="C73" s="3"/>
      <c r="D73" s="3"/>
      <c r="E73" s="3"/>
      <c r="F73" s="1"/>
      <c r="G73" s="146"/>
      <c r="H73" s="1"/>
      <c r="I73" s="3"/>
      <c r="J73" s="1"/>
      <c r="K73" s="8"/>
      <c r="L73" s="9"/>
      <c r="M73" s="10"/>
      <c r="N73" s="10"/>
      <c r="O73" s="1"/>
      <c r="P73" s="1"/>
      <c r="Q73" s="1"/>
      <c r="R73" s="3"/>
      <c r="S73" s="145"/>
      <c r="T73" s="1"/>
      <c r="U73" s="1"/>
      <c r="V73" s="1"/>
      <c r="W73" s="1"/>
      <c r="X73" s="1"/>
      <c r="Y73" s="1"/>
    </row>
    <row r="74">
      <c r="A74" s="1"/>
      <c r="B74" s="1"/>
      <c r="C74" s="1"/>
      <c r="D74" s="1"/>
      <c r="E74" s="1"/>
      <c r="F74" s="1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8"/>
      <c r="V74" s="1"/>
      <c r="W74" s="1"/>
      <c r="X74" s="1"/>
      <c r="Y74" s="1"/>
    </row>
    <row r="75" ht="19.5">
      <c r="A75" s="1"/>
      <c r="B75" s="1"/>
      <c r="C75" s="147"/>
      <c r="D75" s="1"/>
      <c r="E75" s="1"/>
      <c r="F75" s="1"/>
      <c r="G75" s="1"/>
      <c r="H75" s="1"/>
      <c r="I75" s="1"/>
      <c r="J75" s="1"/>
      <c r="K75" s="3"/>
      <c r="L75" s="1"/>
      <c r="M75" s="1"/>
      <c r="N75" s="1"/>
      <c r="O75" s="146"/>
      <c r="P75" s="1"/>
      <c r="Q75" s="3"/>
      <c r="R75" s="1"/>
      <c r="S75" s="1"/>
      <c r="T75" s="1"/>
      <c r="U75" s="1"/>
      <c r="V75" s="1"/>
      <c r="W75" s="1"/>
      <c r="X75" s="1"/>
      <c r="Y75" s="1"/>
    </row>
    <row r="76">
      <c r="A76" s="1"/>
      <c r="B76" s="18"/>
      <c r="C76" s="1"/>
      <c r="D76" s="1"/>
      <c r="E76" s="1"/>
      <c r="F76" s="1"/>
      <c r="G76" s="1"/>
      <c r="H76" s="1"/>
      <c r="I76" s="1"/>
      <c r="J76" s="1"/>
      <c r="K76" s="3"/>
      <c r="L76" s="3"/>
      <c r="M76" s="1"/>
      <c r="N76" s="1"/>
      <c r="O76" s="3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>
      <c r="A77" s="148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48"/>
      <c r="W77" s="1"/>
      <c r="X77" s="1"/>
      <c r="Y77" s="1"/>
    </row>
    <row r="78">
      <c r="A78" s="148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48"/>
      <c r="W78" s="1"/>
      <c r="X78" s="1"/>
      <c r="Y78" s="1"/>
    </row>
    <row r="79">
      <c r="A79" s="148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48"/>
      <c r="W79" s="1"/>
      <c r="X79" s="1"/>
      <c r="Y79" s="1"/>
    </row>
    <row r="80">
      <c r="A80" s="148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48"/>
      <c r="W80" s="1"/>
      <c r="X80" s="1"/>
      <c r="Y80" s="1"/>
    </row>
    <row r="81">
      <c r="A81" s="148"/>
      <c r="B81" s="1"/>
      <c r="C81" s="1"/>
      <c r="D81" s="1"/>
      <c r="E81" s="196"/>
      <c r="F81" s="1"/>
      <c r="G81" s="1"/>
      <c r="H81" s="1"/>
      <c r="I81" s="196"/>
      <c r="J81" s="1"/>
      <c r="K81" s="1"/>
      <c r="L81" s="1"/>
      <c r="M81" s="196"/>
      <c r="N81" s="1"/>
      <c r="O81" s="1"/>
      <c r="P81" s="1"/>
      <c r="Q81" s="196"/>
      <c r="R81" s="1"/>
      <c r="S81" s="1"/>
      <c r="T81" s="1"/>
      <c r="U81" s="196"/>
      <c r="V81" s="148"/>
      <c r="W81" s="1"/>
      <c r="X81" s="196"/>
      <c r="Y81" s="1"/>
    </row>
    <row r="82">
      <c r="A82" s="148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48"/>
      <c r="W82" s="1"/>
      <c r="X82" s="1"/>
      <c r="Y82" s="1"/>
    </row>
    <row r="83">
      <c r="A83" s="148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48"/>
      <c r="W83" s="1"/>
      <c r="X83" s="1"/>
      <c r="Y83" s="1"/>
    </row>
    <row r="84">
      <c r="A84" s="148"/>
      <c r="B84" s="137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48"/>
      <c r="W84" s="137"/>
      <c r="X84" s="137"/>
      <c r="Y84" s="1"/>
    </row>
    <row r="85">
      <c r="A85" s="148"/>
      <c r="B85" s="137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48"/>
      <c r="W85" s="137"/>
      <c r="X85" s="137"/>
      <c r="Y85" s="1"/>
    </row>
    <row r="86">
      <c r="A86" s="149"/>
      <c r="B86" s="134"/>
      <c r="C86" s="134"/>
      <c r="D86" s="1"/>
      <c r="E86" s="1"/>
      <c r="F86" s="134"/>
      <c r="G86" s="134"/>
      <c r="H86" s="1"/>
      <c r="I86" s="1"/>
      <c r="J86" s="134"/>
      <c r="K86" s="134"/>
      <c r="L86" s="1"/>
      <c r="M86" s="1"/>
      <c r="N86" s="134"/>
      <c r="O86" s="134"/>
      <c r="P86" s="1"/>
      <c r="Q86" s="1"/>
      <c r="R86" s="134"/>
      <c r="S86" s="134"/>
      <c r="T86" s="1"/>
      <c r="U86" s="1"/>
      <c r="V86" s="149"/>
      <c r="W86" s="1"/>
      <c r="X86" s="1"/>
      <c r="Y86" s="1"/>
    </row>
    <row r="87">
      <c r="A87" s="137"/>
      <c r="B87" s="134"/>
      <c r="C87" s="134"/>
      <c r="D87" s="1"/>
      <c r="E87" s="1"/>
      <c r="F87" s="134"/>
      <c r="G87" s="134"/>
      <c r="H87" s="1"/>
      <c r="I87" s="1"/>
      <c r="J87" s="134"/>
      <c r="K87" s="134"/>
      <c r="L87" s="1"/>
      <c r="M87" s="1"/>
      <c r="N87" s="134"/>
      <c r="O87" s="134"/>
      <c r="P87" s="1"/>
      <c r="Q87" s="1"/>
      <c r="R87" s="134"/>
      <c r="S87" s="134"/>
      <c r="T87" s="1"/>
      <c r="U87" s="1"/>
      <c r="V87" s="137"/>
      <c r="W87" s="1"/>
      <c r="X87" s="1"/>
      <c r="Y87" s="1"/>
    </row>
    <row r="88">
      <c r="A88" s="137"/>
      <c r="B88" s="134"/>
      <c r="C88" s="134"/>
      <c r="D88" s="1"/>
      <c r="E88" s="1"/>
      <c r="F88" s="134"/>
      <c r="G88" s="134"/>
      <c r="H88" s="1"/>
      <c r="I88" s="1"/>
      <c r="J88" s="134"/>
      <c r="K88" s="134"/>
      <c r="L88" s="1"/>
      <c r="M88" s="1"/>
      <c r="N88" s="134"/>
      <c r="O88" s="134"/>
      <c r="P88" s="1"/>
      <c r="Q88" s="1"/>
      <c r="R88" s="134"/>
      <c r="S88" s="134"/>
      <c r="T88" s="1"/>
      <c r="U88" s="1"/>
      <c r="V88" s="137"/>
      <c r="W88" s="1"/>
      <c r="X88" s="1"/>
      <c r="Y88" s="1"/>
    </row>
    <row r="89">
      <c r="A89" s="137"/>
      <c r="B89" s="134"/>
      <c r="C89" s="134"/>
      <c r="D89" s="1"/>
      <c r="E89" s="1"/>
      <c r="F89" s="134"/>
      <c r="G89" s="134"/>
      <c r="H89" s="1"/>
      <c r="I89" s="1"/>
      <c r="J89" s="134"/>
      <c r="K89" s="134"/>
      <c r="L89" s="1"/>
      <c r="M89" s="1"/>
      <c r="N89" s="134"/>
      <c r="O89" s="134"/>
      <c r="P89" s="1"/>
      <c r="Q89" s="1"/>
      <c r="R89" s="134"/>
      <c r="S89" s="134"/>
      <c r="T89" s="1"/>
      <c r="U89" s="1"/>
      <c r="V89" s="137"/>
      <c r="W89" s="1"/>
      <c r="X89" s="1"/>
      <c r="Y89" s="1"/>
    </row>
    <row r="90">
      <c r="A90" s="137"/>
      <c r="B90" s="134"/>
      <c r="C90" s="134"/>
      <c r="D90" s="1"/>
      <c r="E90" s="1"/>
      <c r="F90" s="134"/>
      <c r="G90" s="134"/>
      <c r="H90" s="1"/>
      <c r="I90" s="1"/>
      <c r="J90" s="134"/>
      <c r="K90" s="134"/>
      <c r="L90" s="1"/>
      <c r="M90" s="1"/>
      <c r="N90" s="134"/>
      <c r="O90" s="134"/>
      <c r="P90" s="1"/>
      <c r="Q90" s="1"/>
      <c r="R90" s="134"/>
      <c r="S90" s="134"/>
      <c r="T90" s="1"/>
      <c r="U90" s="1"/>
      <c r="V90" s="137"/>
      <c r="W90" s="1"/>
      <c r="X90" s="1"/>
      <c r="Y90" s="1"/>
    </row>
    <row r="91">
      <c r="A91" s="137"/>
      <c r="B91" s="134"/>
      <c r="C91" s="134"/>
      <c r="D91" s="1"/>
      <c r="E91" s="1"/>
      <c r="F91" s="134"/>
      <c r="G91" s="134"/>
      <c r="H91" s="1"/>
      <c r="I91" s="1"/>
      <c r="J91" s="134"/>
      <c r="K91" s="134"/>
      <c r="L91" s="1"/>
      <c r="M91" s="1"/>
      <c r="N91" s="134"/>
      <c r="O91" s="134"/>
      <c r="P91" s="1"/>
      <c r="Q91" s="1"/>
      <c r="R91" s="134"/>
      <c r="S91" s="134"/>
      <c r="T91" s="1"/>
      <c r="U91" s="1"/>
      <c r="V91" s="137"/>
      <c r="W91" s="1"/>
      <c r="X91" s="1"/>
      <c r="Y91" s="1"/>
    </row>
    <row r="92">
      <c r="A92" s="137"/>
      <c r="B92" s="134"/>
      <c r="C92" s="134"/>
      <c r="D92" s="1"/>
      <c r="E92" s="1"/>
      <c r="F92" s="134"/>
      <c r="G92" s="134"/>
      <c r="H92" s="1"/>
      <c r="I92" s="1"/>
      <c r="J92" s="134"/>
      <c r="K92" s="134"/>
      <c r="L92" s="1"/>
      <c r="M92" s="1"/>
      <c r="N92" s="134"/>
      <c r="O92" s="134"/>
      <c r="P92" s="1"/>
      <c r="Q92" s="1"/>
      <c r="R92" s="134"/>
      <c r="S92" s="134"/>
      <c r="T92" s="1"/>
      <c r="U92" s="1"/>
      <c r="V92" s="137"/>
      <c r="W92" s="1"/>
      <c r="X92" s="1"/>
      <c r="Y92" s="1"/>
    </row>
    <row r="93">
      <c r="A93" s="137"/>
      <c r="B93" s="134"/>
      <c r="C93" s="134"/>
      <c r="D93" s="1"/>
      <c r="E93" s="1"/>
      <c r="F93" s="134"/>
      <c r="G93" s="134"/>
      <c r="H93" s="1"/>
      <c r="I93" s="1"/>
      <c r="J93" s="134"/>
      <c r="K93" s="134"/>
      <c r="L93" s="1"/>
      <c r="M93" s="1"/>
      <c r="N93" s="134"/>
      <c r="O93" s="134"/>
      <c r="P93" s="1"/>
      <c r="Q93" s="1"/>
      <c r="R93" s="134"/>
      <c r="S93" s="134"/>
      <c r="T93" s="1"/>
      <c r="U93" s="1"/>
      <c r="V93" s="137"/>
      <c r="W93" s="1"/>
      <c r="X93" s="1"/>
      <c r="Y93" s="1"/>
    </row>
    <row r="94">
      <c r="A94" s="137"/>
      <c r="B94" s="134"/>
      <c r="C94" s="134"/>
      <c r="D94" s="1"/>
      <c r="E94" s="1"/>
      <c r="F94" s="134"/>
      <c r="G94" s="134"/>
      <c r="H94" s="1"/>
      <c r="I94" s="1"/>
      <c r="J94" s="134"/>
      <c r="K94" s="134"/>
      <c r="L94" s="1"/>
      <c r="M94" s="1"/>
      <c r="N94" s="134"/>
      <c r="O94" s="134"/>
      <c r="P94" s="1"/>
      <c r="Q94" s="1"/>
      <c r="R94" s="134"/>
      <c r="S94" s="134"/>
      <c r="T94" s="1"/>
      <c r="U94" s="1"/>
      <c r="V94" s="137"/>
      <c r="W94" s="1"/>
      <c r="X94" s="1"/>
      <c r="Y94" s="1"/>
    </row>
    <row r="95">
      <c r="A95" s="149"/>
      <c r="B95" s="134"/>
      <c r="C95" s="134"/>
      <c r="D95" s="1"/>
      <c r="E95" s="1"/>
      <c r="F95" s="134"/>
      <c r="G95" s="134"/>
      <c r="H95" s="1"/>
      <c r="I95" s="1"/>
      <c r="J95" s="134"/>
      <c r="K95" s="134"/>
      <c r="L95" s="1"/>
      <c r="M95" s="1"/>
      <c r="N95" s="134"/>
      <c r="O95" s="134"/>
      <c r="P95" s="1"/>
      <c r="Q95" s="1"/>
      <c r="R95" s="134"/>
      <c r="S95" s="134"/>
      <c r="T95" s="1"/>
      <c r="U95" s="1"/>
      <c r="V95" s="149"/>
      <c r="W95" s="1"/>
      <c r="X95" s="1"/>
      <c r="Y95" s="1"/>
    </row>
    <row r="96">
      <c r="A96" s="137"/>
      <c r="B96" s="134"/>
      <c r="C96" s="134"/>
      <c r="D96" s="1"/>
      <c r="E96" s="1"/>
      <c r="F96" s="134"/>
      <c r="G96" s="134"/>
      <c r="H96" s="1"/>
      <c r="I96" s="1"/>
      <c r="J96" s="134"/>
      <c r="K96" s="134"/>
      <c r="L96" s="1"/>
      <c r="M96" s="1"/>
      <c r="N96" s="134"/>
      <c r="O96" s="134"/>
      <c r="P96" s="1"/>
      <c r="Q96" s="1"/>
      <c r="R96" s="134"/>
      <c r="S96" s="134"/>
      <c r="T96" s="1"/>
      <c r="U96" s="1"/>
      <c r="V96" s="137"/>
      <c r="W96" s="1"/>
      <c r="X96" s="1"/>
      <c r="Y96" s="1"/>
    </row>
    <row r="97">
      <c r="A97" s="137"/>
      <c r="B97" s="134"/>
      <c r="C97" s="134"/>
      <c r="D97" s="1"/>
      <c r="E97" s="1"/>
      <c r="F97" s="134"/>
      <c r="G97" s="134"/>
      <c r="H97" s="1"/>
      <c r="I97" s="1"/>
      <c r="J97" s="134"/>
      <c r="K97" s="134"/>
      <c r="L97" s="1"/>
      <c r="M97" s="1"/>
      <c r="N97" s="134"/>
      <c r="O97" s="134"/>
      <c r="P97" s="1"/>
      <c r="Q97" s="1"/>
      <c r="R97" s="134"/>
      <c r="S97" s="134"/>
      <c r="T97" s="1"/>
      <c r="U97" s="1"/>
      <c r="V97" s="137"/>
      <c r="W97" s="1"/>
      <c r="X97" s="1"/>
      <c r="Y97" s="1"/>
    </row>
    <row r="98">
      <c r="A98" s="137"/>
      <c r="B98" s="134"/>
      <c r="C98" s="134"/>
      <c r="D98" s="1"/>
      <c r="E98" s="1"/>
      <c r="F98" s="134"/>
      <c r="G98" s="134"/>
      <c r="H98" s="1"/>
      <c r="I98" s="1"/>
      <c r="J98" s="134"/>
      <c r="K98" s="134"/>
      <c r="L98" s="1"/>
      <c r="M98" s="1"/>
      <c r="N98" s="134"/>
      <c r="O98" s="134"/>
      <c r="P98" s="1"/>
      <c r="Q98" s="1"/>
      <c r="R98" s="134"/>
      <c r="S98" s="134"/>
      <c r="T98" s="1"/>
      <c r="U98" s="1"/>
      <c r="V98" s="137"/>
      <c r="W98" s="1"/>
      <c r="X98" s="1"/>
      <c r="Y98" s="1"/>
    </row>
    <row r="99">
      <c r="A99" s="137"/>
      <c r="B99" s="134"/>
      <c r="C99" s="134"/>
      <c r="D99" s="1"/>
      <c r="E99" s="1"/>
      <c r="F99" s="134"/>
      <c r="G99" s="134"/>
      <c r="H99" s="1"/>
      <c r="I99" s="1"/>
      <c r="J99" s="134"/>
      <c r="K99" s="134"/>
      <c r="L99" s="1"/>
      <c r="M99" s="1"/>
      <c r="N99" s="134"/>
      <c r="O99" s="134"/>
      <c r="P99" s="1"/>
      <c r="Q99" s="1"/>
      <c r="R99" s="134"/>
      <c r="S99" s="134"/>
      <c r="T99" s="1"/>
      <c r="U99" s="1"/>
      <c r="V99" s="137"/>
      <c r="W99" s="1"/>
      <c r="X99" s="1"/>
      <c r="Y99" s="1"/>
    </row>
    <row r="100">
      <c r="A100" s="137"/>
      <c r="B100" s="134"/>
      <c r="C100" s="134"/>
      <c r="D100" s="1"/>
      <c r="E100" s="1"/>
      <c r="F100" s="134"/>
      <c r="G100" s="134"/>
      <c r="H100" s="1"/>
      <c r="I100" s="1"/>
      <c r="J100" s="134"/>
      <c r="K100" s="134"/>
      <c r="L100" s="1"/>
      <c r="M100" s="1"/>
      <c r="N100" s="134"/>
      <c r="O100" s="134"/>
      <c r="P100" s="1"/>
      <c r="Q100" s="1"/>
      <c r="R100" s="134"/>
      <c r="S100" s="134"/>
      <c r="T100" s="1"/>
      <c r="U100" s="1"/>
      <c r="V100" s="137"/>
      <c r="W100" s="1"/>
      <c r="X100" s="1"/>
      <c r="Y100" s="1"/>
    </row>
    <row r="101">
      <c r="A101" s="137"/>
      <c r="B101" s="134"/>
      <c r="C101" s="134"/>
      <c r="D101" s="1"/>
      <c r="E101" s="1"/>
      <c r="F101" s="134"/>
      <c r="G101" s="134"/>
      <c r="H101" s="1"/>
      <c r="I101" s="1"/>
      <c r="J101" s="134"/>
      <c r="K101" s="134"/>
      <c r="L101" s="1"/>
      <c r="M101" s="1"/>
      <c r="N101" s="134"/>
      <c r="O101" s="134"/>
      <c r="P101" s="1"/>
      <c r="Q101" s="1"/>
      <c r="R101" s="134"/>
      <c r="S101" s="134"/>
      <c r="T101" s="1"/>
      <c r="U101" s="1"/>
      <c r="V101" s="137"/>
      <c r="W101" s="1"/>
      <c r="X101" s="1"/>
      <c r="Y101" s="1"/>
    </row>
    <row r="102">
      <c r="A102" s="137"/>
      <c r="B102" s="134"/>
      <c r="C102" s="134"/>
      <c r="D102" s="1"/>
      <c r="E102" s="1"/>
      <c r="F102" s="134"/>
      <c r="G102" s="134"/>
      <c r="H102" s="1"/>
      <c r="I102" s="1"/>
      <c r="J102" s="134"/>
      <c r="K102" s="134"/>
      <c r="L102" s="1"/>
      <c r="M102" s="1"/>
      <c r="N102" s="134"/>
      <c r="O102" s="134"/>
      <c r="P102" s="1"/>
      <c r="Q102" s="1"/>
      <c r="R102" s="134"/>
      <c r="S102" s="134"/>
      <c r="T102" s="1"/>
      <c r="U102" s="1"/>
      <c r="V102" s="137"/>
      <c r="W102" s="1"/>
      <c r="X102" s="1"/>
      <c r="Y102" s="1"/>
    </row>
    <row r="103">
      <c r="A103" s="137"/>
      <c r="B103" s="134"/>
      <c r="C103" s="134"/>
      <c r="D103" s="1"/>
      <c r="E103" s="1"/>
      <c r="F103" s="134"/>
      <c r="G103" s="134"/>
      <c r="H103" s="1"/>
      <c r="I103" s="1"/>
      <c r="J103" s="134"/>
      <c r="K103" s="134"/>
      <c r="L103" s="1"/>
      <c r="M103" s="1"/>
      <c r="N103" s="134"/>
      <c r="O103" s="134"/>
      <c r="P103" s="1"/>
      <c r="Q103" s="1"/>
      <c r="R103" s="134"/>
      <c r="S103" s="134"/>
      <c r="T103" s="1"/>
      <c r="U103" s="1"/>
      <c r="V103" s="137"/>
      <c r="W103" s="1"/>
      <c r="X103" s="1"/>
      <c r="Y103" s="1"/>
    </row>
    <row r="104">
      <c r="A104" s="137"/>
      <c r="B104" s="134"/>
      <c r="C104" s="134"/>
      <c r="D104" s="1"/>
      <c r="E104" s="1"/>
      <c r="F104" s="134"/>
      <c r="G104" s="134"/>
      <c r="H104" s="1"/>
      <c r="I104" s="1"/>
      <c r="J104" s="134"/>
      <c r="K104" s="134"/>
      <c r="L104" s="1"/>
      <c r="M104" s="1"/>
      <c r="N104" s="134"/>
      <c r="O104" s="134"/>
      <c r="P104" s="1"/>
      <c r="Q104" s="1"/>
      <c r="R104" s="134"/>
      <c r="S104" s="134"/>
      <c r="T104" s="1"/>
      <c r="U104" s="1"/>
      <c r="V104" s="137"/>
      <c r="W104" s="1"/>
      <c r="X104" s="1"/>
      <c r="Y104" s="1"/>
    </row>
    <row r="105">
      <c r="A105" s="137"/>
      <c r="B105" s="134"/>
      <c r="C105" s="134"/>
      <c r="D105" s="197"/>
      <c r="E105" s="197"/>
      <c r="F105" s="134"/>
      <c r="G105" s="134"/>
      <c r="H105" s="197"/>
      <c r="I105" s="197"/>
      <c r="J105" s="134"/>
      <c r="K105" s="134"/>
      <c r="L105" s="197"/>
      <c r="M105" s="197"/>
      <c r="N105" s="134"/>
      <c r="O105" s="134"/>
      <c r="P105" s="197"/>
      <c r="Q105" s="197"/>
      <c r="R105" s="134"/>
      <c r="S105" s="134"/>
      <c r="T105" s="197"/>
      <c r="U105" s="197"/>
      <c r="V105" s="137"/>
      <c r="W105" s="1"/>
      <c r="X105" s="1"/>
      <c r="Y105" s="1"/>
    </row>
    <row r="106">
      <c r="A106" s="137"/>
      <c r="B106" s="134"/>
      <c r="C106" s="134"/>
      <c r="D106" s="135"/>
      <c r="E106" s="135"/>
      <c r="F106" s="134"/>
      <c r="G106" s="134"/>
      <c r="H106" s="135"/>
      <c r="I106" s="135"/>
      <c r="J106" s="134"/>
      <c r="K106" s="134"/>
      <c r="L106" s="135"/>
      <c r="M106" s="135"/>
      <c r="N106" s="134"/>
      <c r="O106" s="134"/>
      <c r="P106" s="135"/>
      <c r="Q106" s="135"/>
      <c r="R106" s="134"/>
      <c r="S106" s="134"/>
      <c r="T106" s="135"/>
      <c r="U106" s="135"/>
      <c r="V106" s="137"/>
      <c r="W106" s="1"/>
      <c r="X106" s="1"/>
      <c r="Y106" s="1"/>
    </row>
    <row r="107">
      <c r="A107" s="137"/>
      <c r="B107" s="134"/>
      <c r="C107" s="134"/>
      <c r="D107" s="1"/>
      <c r="E107" s="1"/>
      <c r="F107" s="134"/>
      <c r="G107" s="134"/>
      <c r="H107" s="1"/>
      <c r="I107" s="1"/>
      <c r="J107" s="134"/>
      <c r="K107" s="134"/>
      <c r="L107" s="1"/>
      <c r="M107" s="1"/>
      <c r="N107" s="134"/>
      <c r="O107" s="134"/>
      <c r="P107" s="1"/>
      <c r="Q107" s="1"/>
      <c r="R107" s="134"/>
      <c r="S107" s="134"/>
      <c r="T107" s="1"/>
      <c r="U107" s="1"/>
      <c r="V107" s="137"/>
      <c r="W107" s="1"/>
      <c r="X107" s="1"/>
      <c r="Y107" s="1"/>
    </row>
    <row r="108">
      <c r="A108" s="137"/>
      <c r="B108" s="134"/>
      <c r="C108" s="134"/>
      <c r="D108" s="1"/>
      <c r="E108" s="1"/>
      <c r="F108" s="134"/>
      <c r="G108" s="134"/>
      <c r="H108" s="1"/>
      <c r="I108" s="1"/>
      <c r="J108" s="134"/>
      <c r="K108" s="134"/>
      <c r="L108" s="1"/>
      <c r="M108" s="1"/>
      <c r="N108" s="134"/>
      <c r="O108" s="134"/>
      <c r="P108" s="1"/>
      <c r="Q108" s="1"/>
      <c r="R108" s="134"/>
      <c r="S108" s="134"/>
      <c r="T108" s="1"/>
      <c r="U108" s="1"/>
      <c r="V108" s="137"/>
      <c r="W108" s="1"/>
      <c r="X108" s="1"/>
      <c r="Y108" s="1"/>
    </row>
    <row r="109">
      <c r="A109" s="137"/>
      <c r="B109" s="134"/>
      <c r="C109" s="134"/>
      <c r="D109" s="1"/>
      <c r="E109" s="1"/>
      <c r="F109" s="134"/>
      <c r="G109" s="134"/>
      <c r="H109" s="1"/>
      <c r="I109" s="1"/>
      <c r="J109" s="134"/>
      <c r="K109" s="134"/>
      <c r="L109" s="1"/>
      <c r="M109" s="1"/>
      <c r="N109" s="134"/>
      <c r="O109" s="134"/>
      <c r="P109" s="1"/>
      <c r="Q109" s="1"/>
      <c r="R109" s="134"/>
      <c r="S109" s="134"/>
      <c r="T109" s="1"/>
      <c r="U109" s="1"/>
      <c r="V109" s="137"/>
      <c r="W109" s="1"/>
      <c r="X109" s="1"/>
      <c r="Y109" s="1"/>
    </row>
    <row r="110">
      <c r="A110" s="137"/>
      <c r="B110" s="134"/>
      <c r="C110" s="134"/>
      <c r="D110" s="1"/>
      <c r="E110" s="1"/>
      <c r="F110" s="134"/>
      <c r="G110" s="134"/>
      <c r="H110" s="1"/>
      <c r="I110" s="1"/>
      <c r="J110" s="134"/>
      <c r="K110" s="134"/>
      <c r="L110" s="1"/>
      <c r="M110" s="1"/>
      <c r="N110" s="134"/>
      <c r="O110" s="134"/>
      <c r="P110" s="1"/>
      <c r="Q110" s="1"/>
      <c r="R110" s="134"/>
      <c r="S110" s="134"/>
      <c r="T110" s="1"/>
      <c r="U110" s="1"/>
      <c r="V110" s="137"/>
      <c r="W110" s="1"/>
      <c r="X110" s="1"/>
      <c r="Y110" s="1"/>
    </row>
    <row r="111">
      <c r="A111" s="1"/>
      <c r="B111" s="1"/>
      <c r="C111" s="1"/>
      <c r="D111" s="213"/>
      <c r="E111" s="1"/>
      <c r="F111" s="1"/>
      <c r="G111" s="1"/>
      <c r="H111" s="213"/>
      <c r="I111" s="1"/>
      <c r="J111" s="1"/>
      <c r="K111" s="1"/>
      <c r="L111" s="213"/>
      <c r="M111" s="1"/>
      <c r="N111" s="1"/>
      <c r="O111" s="1"/>
      <c r="P111" s="213"/>
      <c r="Q111" s="1"/>
      <c r="R111" s="1"/>
      <c r="S111" s="1"/>
      <c r="T111" s="213"/>
      <c r="U111" s="1"/>
      <c r="V111" s="1"/>
      <c r="W111" s="1"/>
      <c r="X111" s="1"/>
      <c r="Y111" s="1"/>
    </row>
    <row r="112">
      <c r="A112" s="1"/>
      <c r="B112" s="1"/>
      <c r="C112" s="3"/>
      <c r="D112" s="213"/>
      <c r="E112" s="135"/>
      <c r="F112" s="1"/>
      <c r="G112" s="3"/>
      <c r="H112" s="213"/>
      <c r="I112" s="135"/>
      <c r="J112" s="1"/>
      <c r="K112" s="3"/>
      <c r="L112" s="213"/>
      <c r="M112" s="135"/>
      <c r="N112" s="1"/>
      <c r="O112" s="3"/>
      <c r="P112" s="213"/>
      <c r="Q112" s="135"/>
      <c r="R112" s="1"/>
      <c r="S112" s="3"/>
      <c r="T112" s="213"/>
      <c r="U112" s="135"/>
      <c r="V112" s="1"/>
      <c r="W112" s="1"/>
      <c r="X112" s="1"/>
      <c r="Y112" s="1"/>
    </row>
    <row r="113">
      <c r="A113" s="137"/>
      <c r="B113" s="1"/>
      <c r="C113" s="137"/>
      <c r="D113" s="137"/>
      <c r="E113" s="137"/>
      <c r="F113" s="1"/>
      <c r="G113" s="137"/>
      <c r="H113" s="137"/>
      <c r="I113" s="137"/>
      <c r="J113" s="1"/>
      <c r="K113" s="137"/>
      <c r="L113" s="137"/>
      <c r="M113" s="137"/>
      <c r="N113" s="1"/>
      <c r="O113" s="137"/>
      <c r="P113" s="137"/>
      <c r="Q113" s="137"/>
      <c r="R113" s="1"/>
      <c r="S113" s="137"/>
      <c r="T113" s="137"/>
      <c r="U113" s="137"/>
      <c r="V113" s="137"/>
      <c r="W113" s="137"/>
      <c r="X113" s="137"/>
      <c r="Y113" s="1"/>
    </row>
    <row r="114">
      <c r="B114" s="1"/>
    </row>
  </sheetData>
  <mergeCells count="5">
    <mergeCell ref="W8:X8"/>
    <mergeCell ref="W9:X9"/>
    <mergeCell ref="A6:A14"/>
    <mergeCell ref="R2:X2"/>
    <mergeCell ref="V6:V14"/>
  </mergeCells>
  <printOptions headings="0" gridLines="0"/>
  <pageMargins left="0.39370078740157477" right="0.19685039370078738" top="0.19685039370078738" bottom="0.19685039370078738" header="0" footer="0"/>
  <pageSetup paperSize="9" scale="73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2">
    <outlinePr applyStyles="0" summaryBelow="1" summaryRight="1" showOutlineSymbols="1"/>
    <pageSetUpPr autoPageBreaks="1" fitToPage="0"/>
  </sheetPr>
  <sheetViews>
    <sheetView zoomScale="100" workbookViewId="0">
      <selection activeCell="I21" activeCellId="0" sqref="I21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8" style="63" width="9.85546875"/>
    <col customWidth="1" min="19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75</v>
      </c>
      <c r="C1" s="2">
        <v>76</v>
      </c>
      <c r="D1" s="2"/>
      <c r="E1" s="2"/>
      <c r="F1" s="2">
        <v>15</v>
      </c>
      <c r="G1" s="2">
        <v>16</v>
      </c>
      <c r="H1" s="2"/>
      <c r="I1" s="2"/>
      <c r="J1" s="2">
        <v>17</v>
      </c>
      <c r="K1" s="2">
        <v>18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91</v>
      </c>
      <c r="Q2" s="1"/>
      <c r="R2" s="11" t="s">
        <v>65</v>
      </c>
      <c r="S2" s="245"/>
      <c r="T2" s="245"/>
      <c r="U2" s="245"/>
      <c r="V2" s="245"/>
      <c r="W2" s="245"/>
      <c r="X2" s="245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92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/>
      <c r="X5" s="1"/>
    </row>
    <row r="6" ht="12.75" customHeight="1">
      <c r="A6" s="22" t="s">
        <v>18</v>
      </c>
      <c r="B6" s="23" t="s">
        <v>19</v>
      </c>
      <c r="C6" s="24"/>
      <c r="D6" s="27">
        <v>6</v>
      </c>
      <c r="E6" s="26"/>
      <c r="F6" s="23" t="s">
        <v>19</v>
      </c>
      <c r="G6" s="24"/>
      <c r="H6" s="27"/>
      <c r="I6" s="26"/>
      <c r="J6" s="28"/>
      <c r="K6" s="29"/>
      <c r="L6" s="29"/>
      <c r="M6" s="30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6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34"/>
      <c r="V7" s="32"/>
      <c r="W7" s="1"/>
      <c r="X7" s="34"/>
    </row>
    <row r="8" ht="12.949999999999999" customHeight="1">
      <c r="A8" s="32"/>
      <c r="B8" s="35"/>
      <c r="C8" s="4"/>
      <c r="D8" s="4"/>
      <c r="E8" s="36"/>
      <c r="F8" s="35"/>
      <c r="G8" s="4"/>
      <c r="H8" s="4"/>
      <c r="I8" s="36"/>
      <c r="J8" s="38"/>
      <c r="K8" s="39"/>
      <c r="L8" s="39"/>
      <c r="M8" s="40"/>
      <c r="N8" s="35"/>
      <c r="O8" s="4"/>
      <c r="P8" s="4"/>
      <c r="Q8" s="36"/>
      <c r="R8" s="35"/>
      <c r="S8" s="4"/>
      <c r="T8" s="4"/>
      <c r="U8" s="36"/>
      <c r="V8" s="32"/>
      <c r="W8" s="1"/>
      <c r="X8" s="34"/>
    </row>
    <row r="9">
      <c r="A9" s="32"/>
      <c r="B9" s="43" t="s">
        <v>31</v>
      </c>
      <c r="C9" s="44" t="s">
        <v>32</v>
      </c>
      <c r="D9" s="44"/>
      <c r="E9" s="45"/>
      <c r="F9" s="43" t="s">
        <v>31</v>
      </c>
      <c r="G9" s="46"/>
      <c r="H9" s="44"/>
      <c r="I9" s="45"/>
      <c r="J9" s="43" t="s">
        <v>31</v>
      </c>
      <c r="K9" s="46"/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5"/>
      <c r="V9" s="32"/>
      <c r="W9" s="1"/>
      <c r="X9" s="34"/>
    </row>
    <row r="10" ht="12.75" customHeight="1">
      <c r="A10" s="32"/>
      <c r="B10" s="35" t="s">
        <v>36</v>
      </c>
      <c r="C10" s="4"/>
      <c r="D10" s="44">
        <v>4000</v>
      </c>
      <c r="E10" s="152">
        <v>4000</v>
      </c>
      <c r="F10" s="35" t="s">
        <v>36</v>
      </c>
      <c r="G10" s="4"/>
      <c r="H10" s="49"/>
      <c r="I10" s="152">
        <f>H10</f>
        <v>0</v>
      </c>
      <c r="J10" s="50" t="s">
        <v>37</v>
      </c>
      <c r="K10" s="51"/>
      <c r="L10" s="44">
        <v>4000</v>
      </c>
      <c r="M10" s="40"/>
      <c r="N10" s="35" t="s">
        <v>36</v>
      </c>
      <c r="O10" s="4"/>
      <c r="P10" s="44">
        <v>0</v>
      </c>
      <c r="Q10" s="152">
        <f>P10</f>
        <v>0</v>
      </c>
      <c r="R10" s="35" t="s">
        <v>36</v>
      </c>
      <c r="S10" s="4"/>
      <c r="T10" s="44">
        <v>0</v>
      </c>
      <c r="U10" s="152">
        <f>T10</f>
        <v>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4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Q12" s="36"/>
      <c r="R12" s="35" t="s">
        <v>40</v>
      </c>
      <c r="S12" s="56"/>
      <c r="T12" s="57"/>
      <c r="U12" s="36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62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49</v>
      </c>
      <c r="K14" s="74" t="s">
        <v>50</v>
      </c>
      <c r="L14" s="74" t="s">
        <v>47</v>
      </c>
      <c r="M14" s="66" t="s">
        <v>48</v>
      </c>
      <c r="N14" s="65" t="s">
        <v>93</v>
      </c>
      <c r="O14" s="74" t="s">
        <v>94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66" t="s">
        <v>48</v>
      </c>
      <c r="V14" s="32"/>
      <c r="W14" s="157" t="s">
        <v>47</v>
      </c>
      <c r="X14" s="66" t="s">
        <v>48</v>
      </c>
    </row>
    <row r="15" s="159" customFormat="1">
      <c r="A15" s="75">
        <f ca="1">INDIRECT(ADDRESS(Данные!$A7,4,1,1,"Данные"), 1)</f>
        <v>45644</v>
      </c>
      <c r="B15" s="76">
        <f ca="1">ROUND(INDIRECT(ADDRESS(Данные!$A7,B$1,1,1,"Данные"), 1),2)</f>
        <v>16611.720000000001</v>
      </c>
      <c r="C15" s="83">
        <f ca="1">ROUND(INDIRECT(ADDRESS(Данные!$A7,C$1,1,1,"Данные"), 1),2)</f>
        <v>5894.25</v>
      </c>
      <c r="D15" s="90"/>
      <c r="E15" s="190"/>
      <c r="F15" s="86"/>
      <c r="G15" s="83"/>
      <c r="H15" s="90"/>
      <c r="I15" s="189"/>
      <c r="J15" s="76"/>
      <c r="K15" s="83"/>
      <c r="L15" s="90"/>
      <c r="M15" s="88"/>
      <c r="N15" s="200"/>
      <c r="O15" s="90"/>
      <c r="P15" s="90"/>
      <c r="Q15" s="87"/>
      <c r="R15" s="199"/>
      <c r="S15" s="90"/>
      <c r="T15" s="90"/>
      <c r="U15" s="79"/>
      <c r="V15" s="89">
        <f t="shared" ref="V15:V63" ca="1" si="24">$A15</f>
        <v>45644</v>
      </c>
      <c r="W15" s="93" t="s">
        <v>15</v>
      </c>
      <c r="X15" s="26" t="s">
        <v>15</v>
      </c>
    </row>
    <row r="16" s="159" customFormat="1">
      <c r="A16" s="94">
        <f ca="1">INDIRECT(ADDRESS(Данные!$A8,4,1,1,"Данные"),1)</f>
        <v>45644.020833333336</v>
      </c>
      <c r="B16" s="103">
        <f ca="1">ROUND(INDIRECT(ADDRESS(Данные!$A8,B$1,1,1,"Данные"),1),2)</f>
        <v>16611.779999999999</v>
      </c>
      <c r="C16" s="100">
        <f ca="1">ROUND(INDIRECT(ADDRESS(Данные!$A8,C$1,1,1,"Данные"),1),2)</f>
        <v>5894.2600000000002</v>
      </c>
      <c r="D16" s="104">
        <f ca="1">(B16-B15)*D$10</f>
        <v>239.99999999068677</v>
      </c>
      <c r="E16" s="106">
        <f ca="1">(C16-C15)*D$10</f>
        <v>40.000000000873115</v>
      </c>
      <c r="F16" s="109"/>
      <c r="G16" s="100"/>
      <c r="H16" s="104"/>
      <c r="I16" s="107"/>
      <c r="J16" s="95"/>
      <c r="K16" s="100"/>
      <c r="L16" s="104"/>
      <c r="M16" s="106"/>
      <c r="N16" s="203"/>
      <c r="O16" s="97"/>
      <c r="P16" s="97"/>
      <c r="Q16" s="107"/>
      <c r="R16" s="202"/>
      <c r="S16" s="97"/>
      <c r="T16" s="97"/>
      <c r="U16" s="98"/>
      <c r="V16" s="108">
        <f t="shared" ca="1" si="24"/>
        <v>45644.020833333336</v>
      </c>
      <c r="W16" s="113">
        <f t="shared" ref="W16:W63" ca="1" si="25">D16+H16+L16+P16+T16</f>
        <v>239.99999999068677</v>
      </c>
      <c r="X16" s="192">
        <f t="shared" ref="X16:X63" ca="1" si="26">E16+I16+M16+Q16+U16</f>
        <v>40.000000000873115</v>
      </c>
    </row>
    <row r="17" s="159" customFormat="1">
      <c r="A17" s="94">
        <f ca="1">INDIRECT(ADDRESS(Данные!$A9,4,1,1,"Данные"),1)</f>
        <v>45644.041666666664</v>
      </c>
      <c r="B17" s="103">
        <f ca="1">ROUND(INDIRECT(ADDRESS(Данные!$A9,B$1,1,1,"Данные"),1),2)</f>
        <v>16611.84</v>
      </c>
      <c r="C17" s="100">
        <f ca="1">ROUND(INDIRECT(ADDRESS(Данные!$A9,C$1,1,1,"Данные"),1),2)</f>
        <v>5894.2600000000002</v>
      </c>
      <c r="D17" s="104">
        <f ca="1">(B17-B15)*D$10</f>
        <v>479.99999999592546</v>
      </c>
      <c r="E17" s="106">
        <f ca="1">(C17-C15)*D$10</f>
        <v>40.000000000873115</v>
      </c>
      <c r="F17" s="109"/>
      <c r="G17" s="100"/>
      <c r="H17" s="104"/>
      <c r="I17" s="107"/>
      <c r="J17" s="95"/>
      <c r="K17" s="100"/>
      <c r="L17" s="104"/>
      <c r="M17" s="106"/>
      <c r="N17" s="203"/>
      <c r="O17" s="101"/>
      <c r="P17" s="101"/>
      <c r="Q17" s="110"/>
      <c r="R17" s="103"/>
      <c r="S17" s="100"/>
      <c r="T17" s="101"/>
      <c r="U17" s="98"/>
      <c r="V17" s="108">
        <f t="shared" ca="1" si="24"/>
        <v>45644.041666666664</v>
      </c>
      <c r="W17" s="113">
        <f t="shared" ca="1" si="25"/>
        <v>479.99999999592546</v>
      </c>
      <c r="X17" s="114">
        <f t="shared" ca="1" si="26"/>
        <v>40.000000000873115</v>
      </c>
    </row>
    <row r="18" s="159" customFormat="1">
      <c r="A18" s="94">
        <f ca="1">INDIRECT(ADDRESS(Данные!$A10,4,1,1,"Данные"), 1)</f>
        <v>45644.0625</v>
      </c>
      <c r="B18" s="103">
        <f ca="1">ROUND(INDIRECT(ADDRESS(Данные!$A10,B$1,1,1,"Данные"), 1),2)</f>
        <v>16611.91</v>
      </c>
      <c r="C18" s="100">
        <f ca="1">ROUND(INDIRECT(ADDRESS(Данные!$A10,C$1,1,1,"Данные"), 1),2)</f>
        <v>5894.2700000000004</v>
      </c>
      <c r="D18" s="104">
        <f ca="1">(B18-B17)*D$10</f>
        <v>279.99999999883585</v>
      </c>
      <c r="E18" s="106">
        <f ca="1">(C18-C17)*D$10</f>
        <v>40.000000000873115</v>
      </c>
      <c r="F18" s="109"/>
      <c r="G18" s="100"/>
      <c r="H18" s="104"/>
      <c r="I18" s="107"/>
      <c r="J18" s="95"/>
      <c r="K18" s="100"/>
      <c r="L18" s="104"/>
      <c r="M18" s="106"/>
      <c r="N18" s="203"/>
      <c r="O18" s="101"/>
      <c r="P18" s="101"/>
      <c r="Q18" s="110"/>
      <c r="R18" s="103"/>
      <c r="S18" s="100"/>
      <c r="T18" s="101"/>
      <c r="U18" s="98"/>
      <c r="V18" s="108">
        <f t="shared" ca="1" si="24"/>
        <v>45644.0625</v>
      </c>
      <c r="W18" s="113">
        <f t="shared" ca="1" si="25"/>
        <v>279.99999999883585</v>
      </c>
      <c r="X18" s="192">
        <f t="shared" ca="1" si="26"/>
        <v>40.000000000873115</v>
      </c>
    </row>
    <row r="19" s="159" customFormat="1">
      <c r="A19" s="94">
        <f ca="1">INDIRECT(ADDRESS(Данные!$A11,4,1,1,"Данные"),1)</f>
        <v>45644.083333333336</v>
      </c>
      <c r="B19" s="103">
        <f ca="1">ROUND(INDIRECT(ADDRESS(Данные!$A11,B$1,1,1,"Данные"),1),2)</f>
        <v>16611.970000000001</v>
      </c>
      <c r="C19" s="100">
        <f ca="1">ROUND(INDIRECT(ADDRESS(Данные!$A11,C$1,1,1,"Данные"),1),2)</f>
        <v>5894.2700000000004</v>
      </c>
      <c r="D19" s="104">
        <f ca="1">(B19-B17)*D$10</f>
        <v>520.00000000407454</v>
      </c>
      <c r="E19" s="106">
        <f ca="1">(C19-C17)*D$10</f>
        <v>40.000000000873115</v>
      </c>
      <c r="F19" s="109"/>
      <c r="G19" s="100"/>
      <c r="H19" s="104"/>
      <c r="I19" s="107"/>
      <c r="J19" s="95"/>
      <c r="K19" s="100"/>
      <c r="L19" s="104"/>
      <c r="M19" s="106"/>
      <c r="N19" s="203"/>
      <c r="O19" s="101"/>
      <c r="P19" s="101"/>
      <c r="Q19" s="110"/>
      <c r="R19" s="103"/>
      <c r="S19" s="100"/>
      <c r="T19" s="101"/>
      <c r="U19" s="98"/>
      <c r="V19" s="108">
        <f t="shared" ca="1" si="24"/>
        <v>45644.083333333336</v>
      </c>
      <c r="W19" s="113">
        <f t="shared" ca="1" si="25"/>
        <v>520.00000000407454</v>
      </c>
      <c r="X19" s="192">
        <f t="shared" ca="1" si="26"/>
        <v>40.000000000873115</v>
      </c>
    </row>
    <row r="20" s="159" customFormat="1">
      <c r="A20" s="94">
        <f ca="1">INDIRECT(ADDRESS(Данные!$A12,4,1,1,"Данные"),1)</f>
        <v>45644.104166666664</v>
      </c>
      <c r="B20" s="103">
        <f ca="1">ROUND(INDIRECT(ADDRESS(Данные!$A12,B$1,1,1,"Данные"),1),2)</f>
        <v>16612.029999999999</v>
      </c>
      <c r="C20" s="100">
        <f ca="1">ROUND(INDIRECT(ADDRESS(Данные!$A12,C$1,1,1,"Данные"),1),2)</f>
        <v>5894.2799999999997</v>
      </c>
      <c r="D20" s="104">
        <f ca="1">(B20-B19)*D$10</f>
        <v>239.99999999068677</v>
      </c>
      <c r="E20" s="106">
        <f ca="1">(C20-C19)*D$10</f>
        <v>39.999999997235136</v>
      </c>
      <c r="F20" s="109"/>
      <c r="G20" s="100"/>
      <c r="H20" s="104"/>
      <c r="I20" s="107"/>
      <c r="J20" s="95"/>
      <c r="K20" s="100"/>
      <c r="L20" s="104"/>
      <c r="M20" s="106"/>
      <c r="N20" s="203"/>
      <c r="O20" s="101"/>
      <c r="P20" s="101"/>
      <c r="Q20" s="110"/>
      <c r="R20" s="103"/>
      <c r="S20" s="100"/>
      <c r="T20" s="101"/>
      <c r="U20" s="98"/>
      <c r="V20" s="108">
        <f t="shared" ca="1" si="24"/>
        <v>45644.104166666664</v>
      </c>
      <c r="W20" s="113">
        <f t="shared" ca="1" si="25"/>
        <v>239.99999999068677</v>
      </c>
      <c r="X20" s="192">
        <f t="shared" ca="1" si="26"/>
        <v>39.999999997235136</v>
      </c>
    </row>
    <row r="21" s="159" customFormat="1">
      <c r="A21" s="94">
        <f ca="1">INDIRECT(ADDRESS(Данные!$A13,4,1,1,"Данные"),1)</f>
        <v>45644.125</v>
      </c>
      <c r="B21" s="103">
        <f ca="1">ROUND(INDIRECT(ADDRESS(Данные!$A13,B$1,1,1,"Данные"),1),2)</f>
        <v>16612.099999999999</v>
      </c>
      <c r="C21" s="100">
        <f ca="1">ROUND(INDIRECT(ADDRESS(Данные!$A13,C$1,1,1,"Данные"),1),2)</f>
        <v>5894.2799999999997</v>
      </c>
      <c r="D21" s="104">
        <f ca="1">(B21-B19)*D$10</f>
        <v>519.99999998952262</v>
      </c>
      <c r="E21" s="106">
        <f ca="1">(C21-C19)*D$10</f>
        <v>39.999999997235136</v>
      </c>
      <c r="F21" s="109"/>
      <c r="G21" s="100"/>
      <c r="H21" s="104"/>
      <c r="I21" s="107"/>
      <c r="J21" s="95"/>
      <c r="K21" s="100"/>
      <c r="L21" s="104"/>
      <c r="M21" s="106"/>
      <c r="N21" s="203"/>
      <c r="O21" s="101"/>
      <c r="P21" s="101"/>
      <c r="Q21" s="110"/>
      <c r="R21" s="103"/>
      <c r="S21" s="100"/>
      <c r="T21" s="101"/>
      <c r="U21" s="98"/>
      <c r="V21" s="108">
        <f t="shared" ca="1" si="24"/>
        <v>45644.125</v>
      </c>
      <c r="W21" s="113">
        <f t="shared" ca="1" si="25"/>
        <v>519.99999998952262</v>
      </c>
      <c r="X21" s="192">
        <f t="shared" ca="1" si="26"/>
        <v>39.999999997235136</v>
      </c>
    </row>
    <row r="22" s="159" customFormat="1">
      <c r="A22" s="94">
        <f ca="1">INDIRECT(ADDRESS(Данные!$A14,4,1,1,"Данные"),1)</f>
        <v>45644.145833333336</v>
      </c>
      <c r="B22" s="103">
        <f ca="1">ROUND(INDIRECT(ADDRESS(Данные!$A14,B$1,1,1,"Данные"),1),2)</f>
        <v>16612.16</v>
      </c>
      <c r="C22" s="100">
        <f ca="1">ROUND(INDIRECT(ADDRESS(Данные!$A14,C$1,1,1,"Данные"),1),2)</f>
        <v>5894.29</v>
      </c>
      <c r="D22" s="104">
        <f ca="1">(B22-B21)*D$10</f>
        <v>240.00000000523869</v>
      </c>
      <c r="E22" s="106">
        <f ca="1">(C22-C21)*D$10</f>
        <v>40.000000000873115</v>
      </c>
      <c r="F22" s="109"/>
      <c r="G22" s="100"/>
      <c r="H22" s="104"/>
      <c r="I22" s="107"/>
      <c r="J22" s="95"/>
      <c r="K22" s="100"/>
      <c r="L22" s="104"/>
      <c r="M22" s="106"/>
      <c r="N22" s="203"/>
      <c r="O22" s="101"/>
      <c r="P22" s="101"/>
      <c r="Q22" s="110"/>
      <c r="R22" s="103"/>
      <c r="S22" s="100"/>
      <c r="T22" s="101"/>
      <c r="U22" s="98"/>
      <c r="V22" s="108">
        <f t="shared" ca="1" si="24"/>
        <v>45644.145833333336</v>
      </c>
      <c r="W22" s="113">
        <f t="shared" ca="1" si="25"/>
        <v>240.00000000523869</v>
      </c>
      <c r="X22" s="192">
        <f t="shared" ca="1" si="26"/>
        <v>40.000000000873115</v>
      </c>
    </row>
    <row r="23" s="159" customFormat="1">
      <c r="A23" s="94">
        <f ca="1">INDIRECT(ADDRESS(Данные!$A15,4,1,1,"Данные"),1)</f>
        <v>45644.166666666664</v>
      </c>
      <c r="B23" s="103">
        <f ca="1">ROUND(INDIRECT(ADDRESS(Данные!$A15,B$1,1,1,"Данные"),1),2)</f>
        <v>16612.220000000001</v>
      </c>
      <c r="C23" s="100">
        <f ca="1">ROUND(INDIRECT(ADDRESS(Данные!$A15,C$1,1,1,"Данные"),1),2)</f>
        <v>5894.3000000000002</v>
      </c>
      <c r="D23" s="104">
        <f ca="1">(B23-B21)*D$10</f>
        <v>480.00000001047738</v>
      </c>
      <c r="E23" s="106">
        <f ca="1">(C23-C21)*D$10</f>
        <v>80.00000000174623</v>
      </c>
      <c r="F23" s="109"/>
      <c r="G23" s="100"/>
      <c r="H23" s="104"/>
      <c r="I23" s="107"/>
      <c r="J23" s="95"/>
      <c r="K23" s="100"/>
      <c r="L23" s="104"/>
      <c r="M23" s="106"/>
      <c r="N23" s="203"/>
      <c r="O23" s="101"/>
      <c r="P23" s="101"/>
      <c r="Q23" s="110"/>
      <c r="R23" s="103"/>
      <c r="S23" s="100"/>
      <c r="T23" s="101"/>
      <c r="U23" s="98"/>
      <c r="V23" s="108">
        <f t="shared" ca="1" si="24"/>
        <v>45644.166666666664</v>
      </c>
      <c r="W23" s="113">
        <f t="shared" ca="1" si="25"/>
        <v>480.00000001047738</v>
      </c>
      <c r="X23" s="192">
        <f t="shared" ca="1" si="26"/>
        <v>80.00000000174623</v>
      </c>
    </row>
    <row r="24" s="159" customFormat="1">
      <c r="A24" s="94">
        <f ca="1">INDIRECT(ADDRESS(Данные!$A16,4,1,1,"Данные"),1)</f>
        <v>45644.1875</v>
      </c>
      <c r="B24" s="103">
        <f ca="1">ROUND(INDIRECT(ADDRESS(Данные!$A16,B$1,1,1,"Данные"),1),2)</f>
        <v>16612.290000000001</v>
      </c>
      <c r="C24" s="100">
        <f ca="1">ROUND(INDIRECT(ADDRESS(Данные!$A16,C$1,1,1,"Данные"),1),2)</f>
        <v>5894.3000000000002</v>
      </c>
      <c r="D24" s="104">
        <f ca="1">(B24-B23)*D$10</f>
        <v>279.99999999883585</v>
      </c>
      <c r="E24" s="106">
        <f ca="1">(C24-C23)*D$10</f>
        <v>0</v>
      </c>
      <c r="F24" s="109"/>
      <c r="G24" s="100"/>
      <c r="H24" s="104"/>
      <c r="I24" s="107"/>
      <c r="J24" s="95"/>
      <c r="K24" s="100"/>
      <c r="L24" s="104"/>
      <c r="M24" s="106"/>
      <c r="N24" s="203"/>
      <c r="O24" s="101"/>
      <c r="P24" s="101"/>
      <c r="Q24" s="110"/>
      <c r="R24" s="103"/>
      <c r="S24" s="100"/>
      <c r="T24" s="101"/>
      <c r="U24" s="98"/>
      <c r="V24" s="108">
        <f t="shared" ca="1" si="24"/>
        <v>45644.1875</v>
      </c>
      <c r="W24" s="113">
        <f t="shared" ca="1" si="25"/>
        <v>279.99999999883585</v>
      </c>
      <c r="X24" s="192">
        <f t="shared" ca="1" si="26"/>
        <v>0</v>
      </c>
    </row>
    <row r="25" s="159" customFormat="1">
      <c r="A25" s="94">
        <f ca="1">INDIRECT(ADDRESS(Данные!$A17,4,1,1,"Данные"),1)</f>
        <v>45644.208333333336</v>
      </c>
      <c r="B25" s="103">
        <f ca="1">ROUND(INDIRECT(ADDRESS(Данные!$A17,B$1,1,1,"Данные"),1),2)</f>
        <v>16612.349999999999</v>
      </c>
      <c r="C25" s="100">
        <f ca="1">ROUND(INDIRECT(ADDRESS(Данные!$A17,C$1,1,1,"Данные"),1),2)</f>
        <v>5894.3100000000004</v>
      </c>
      <c r="D25" s="104">
        <f ca="1">(B25-B23)*D$10</f>
        <v>519.99999998952262</v>
      </c>
      <c r="E25" s="106">
        <f ca="1">(C25-C23)*D$10</f>
        <v>40.000000000873115</v>
      </c>
      <c r="F25" s="109"/>
      <c r="G25" s="100"/>
      <c r="H25" s="104"/>
      <c r="I25" s="107"/>
      <c r="J25" s="95"/>
      <c r="K25" s="100"/>
      <c r="L25" s="104"/>
      <c r="M25" s="106"/>
      <c r="N25" s="203"/>
      <c r="O25" s="101"/>
      <c r="P25" s="101"/>
      <c r="Q25" s="110"/>
      <c r="R25" s="103"/>
      <c r="S25" s="100"/>
      <c r="T25" s="101"/>
      <c r="U25" s="98"/>
      <c r="V25" s="108">
        <f t="shared" ca="1" si="24"/>
        <v>45644.208333333336</v>
      </c>
      <c r="W25" s="113">
        <f t="shared" ca="1" si="25"/>
        <v>519.99999998952262</v>
      </c>
      <c r="X25" s="192">
        <f t="shared" ca="1" si="26"/>
        <v>40.000000000873115</v>
      </c>
    </row>
    <row r="26" s="159" customFormat="1">
      <c r="A26" s="94">
        <f ca="1">INDIRECT(ADDRESS(Данные!$A18,4,1,1,"Данные"),1)</f>
        <v>45644.229166666664</v>
      </c>
      <c r="B26" s="103">
        <f ca="1">ROUND(INDIRECT(ADDRESS(Данные!$A18,B$1,1,1,"Данные"),1),2)</f>
        <v>16612.41</v>
      </c>
      <c r="C26" s="100">
        <f ca="1">ROUND(INDIRECT(ADDRESS(Данные!$A18,C$1,1,1,"Данные"),1),2)</f>
        <v>5894.3100000000004</v>
      </c>
      <c r="D26" s="104">
        <f ca="1">(B26-B25)*D$10</f>
        <v>240.00000000523869</v>
      </c>
      <c r="E26" s="106">
        <f ca="1">(C26-C25)*D$10</f>
        <v>0</v>
      </c>
      <c r="F26" s="109"/>
      <c r="G26" s="100"/>
      <c r="H26" s="104"/>
      <c r="I26" s="107"/>
      <c r="J26" s="95"/>
      <c r="K26" s="100"/>
      <c r="L26" s="104"/>
      <c r="M26" s="106"/>
      <c r="N26" s="203"/>
      <c r="O26" s="101"/>
      <c r="P26" s="101"/>
      <c r="Q26" s="110"/>
      <c r="R26" s="103"/>
      <c r="S26" s="100"/>
      <c r="T26" s="101"/>
      <c r="U26" s="98"/>
      <c r="V26" s="108">
        <f t="shared" ca="1" si="24"/>
        <v>45644.229166666664</v>
      </c>
      <c r="W26" s="113">
        <f t="shared" ca="1" si="25"/>
        <v>240.00000000523869</v>
      </c>
      <c r="X26" s="192">
        <f t="shared" ca="1" si="26"/>
        <v>0</v>
      </c>
    </row>
    <row r="27" s="159" customFormat="1">
      <c r="A27" s="94">
        <f ca="1">INDIRECT(ADDRESS(Данные!$A19,4,1,1,"Данные"),1)</f>
        <v>45644.25</v>
      </c>
      <c r="B27" s="103">
        <f ca="1">ROUND(INDIRECT(ADDRESS(Данные!$A19,B$1,1,1,"Данные"),1),2)</f>
        <v>16612.48</v>
      </c>
      <c r="C27" s="100">
        <f ca="1">ROUND(INDIRECT(ADDRESS(Данные!$A19,C$1,1,1,"Данные"),1),2)</f>
        <v>5894.3199999999997</v>
      </c>
      <c r="D27" s="104">
        <f ca="1">(B27-B25)*D$10</f>
        <v>520.00000000407454</v>
      </c>
      <c r="E27" s="106">
        <f ca="1">(C27-C25)*D$10</f>
        <v>39.999999997235136</v>
      </c>
      <c r="F27" s="109"/>
      <c r="G27" s="100"/>
      <c r="H27" s="104"/>
      <c r="I27" s="107"/>
      <c r="J27" s="95"/>
      <c r="K27" s="100"/>
      <c r="L27" s="104"/>
      <c r="M27" s="106"/>
      <c r="N27" s="203"/>
      <c r="O27" s="101"/>
      <c r="P27" s="101"/>
      <c r="Q27" s="110"/>
      <c r="R27" s="103"/>
      <c r="S27" s="100"/>
      <c r="T27" s="101"/>
      <c r="U27" s="98"/>
      <c r="V27" s="108">
        <f t="shared" ca="1" si="24"/>
        <v>45644.25</v>
      </c>
      <c r="W27" s="113">
        <f t="shared" ca="1" si="25"/>
        <v>520.00000000407454</v>
      </c>
      <c r="X27" s="192">
        <f t="shared" ca="1" si="26"/>
        <v>39.999999997235136</v>
      </c>
    </row>
    <row r="28" s="159" customFormat="1">
      <c r="A28" s="94">
        <f ca="1">INDIRECT(ADDRESS(Данные!$A20,4,1,1,"Данные"),1)</f>
        <v>45644.270833333336</v>
      </c>
      <c r="B28" s="103">
        <f ca="1">ROUND(INDIRECT(ADDRESS(Данные!$A20,B$1,1,1,"Данные"),1),2)</f>
        <v>16612.540000000001</v>
      </c>
      <c r="C28" s="100">
        <f ca="1">ROUND(INDIRECT(ADDRESS(Данные!$A20,C$1,1,1,"Данные"),1),2)</f>
        <v>5894.3199999999997</v>
      </c>
      <c r="D28" s="104">
        <f ca="1">(B28-B27)*D$10</f>
        <v>240.00000000523869</v>
      </c>
      <c r="E28" s="106">
        <f ca="1">(C28-C27)*D$10</f>
        <v>0</v>
      </c>
      <c r="F28" s="109"/>
      <c r="G28" s="100"/>
      <c r="H28" s="104"/>
      <c r="I28" s="107"/>
      <c r="J28" s="95"/>
      <c r="K28" s="100"/>
      <c r="L28" s="104"/>
      <c r="M28" s="106"/>
      <c r="N28" s="203"/>
      <c r="O28" s="101"/>
      <c r="P28" s="101"/>
      <c r="Q28" s="110"/>
      <c r="R28" s="103"/>
      <c r="S28" s="100"/>
      <c r="T28" s="101"/>
      <c r="U28" s="98"/>
      <c r="V28" s="108">
        <f t="shared" ca="1" si="24"/>
        <v>45644.270833333336</v>
      </c>
      <c r="W28" s="113">
        <f t="shared" ca="1" si="25"/>
        <v>240.00000000523869</v>
      </c>
      <c r="X28" s="192">
        <f t="shared" ca="1" si="26"/>
        <v>0</v>
      </c>
    </row>
    <row r="29" s="159" customFormat="1">
      <c r="A29" s="94">
        <f ca="1">INDIRECT(ADDRESS(Данные!$A21,4,1,1,"Данные"),1)</f>
        <v>45644.291666666664</v>
      </c>
      <c r="B29" s="103">
        <f ca="1">ROUND(INDIRECT(ADDRESS(Данные!$A21,B$1,1,1,"Данные"),1),2)</f>
        <v>16612.610000000001</v>
      </c>
      <c r="C29" s="100">
        <f ca="1">ROUND(INDIRECT(ADDRESS(Данные!$A21,C$1,1,1,"Данные"),1),2)</f>
        <v>5894.3299999999999</v>
      </c>
      <c r="D29" s="104">
        <f ca="1">(B29-B27)*D$10</f>
        <v>520.00000000407454</v>
      </c>
      <c r="E29" s="106">
        <f ca="1">(C29-C27)*D$10</f>
        <v>40.000000000873115</v>
      </c>
      <c r="F29" s="109"/>
      <c r="G29" s="100"/>
      <c r="H29" s="104"/>
      <c r="I29" s="107"/>
      <c r="J29" s="95"/>
      <c r="K29" s="100"/>
      <c r="L29" s="104"/>
      <c r="M29" s="106"/>
      <c r="N29" s="203"/>
      <c r="O29" s="101"/>
      <c r="P29" s="101"/>
      <c r="Q29" s="110"/>
      <c r="R29" s="103"/>
      <c r="S29" s="100"/>
      <c r="T29" s="101"/>
      <c r="U29" s="98"/>
      <c r="V29" s="108">
        <f t="shared" ca="1" si="24"/>
        <v>45644.291666666664</v>
      </c>
      <c r="W29" s="113">
        <f t="shared" ca="1" si="25"/>
        <v>520.00000000407454</v>
      </c>
      <c r="X29" s="192">
        <f t="shared" ca="1" si="26"/>
        <v>40.000000000873115</v>
      </c>
    </row>
    <row r="30" s="159" customFormat="1">
      <c r="A30" s="94">
        <f ca="1">INDIRECT(ADDRESS(Данные!$A22,4,1,1,"Данные"),1)</f>
        <v>45644.3125</v>
      </c>
      <c r="B30" s="103">
        <f ca="1">ROUND(INDIRECT(ADDRESS(Данные!$A22,B$1,1,1,"Данные"),1),2)</f>
        <v>16612.670000000002</v>
      </c>
      <c r="C30" s="100">
        <f ca="1">ROUND(INDIRECT(ADDRESS(Данные!$A22,C$1,1,1,"Данные"),1),2)</f>
        <v>5894.3299999999999</v>
      </c>
      <c r="D30" s="104">
        <f ca="1">(B30-B29)*D$10</f>
        <v>240.00000000523869</v>
      </c>
      <c r="E30" s="106">
        <f ca="1">(C30-C29)*D$10</f>
        <v>0</v>
      </c>
      <c r="F30" s="109"/>
      <c r="G30" s="100"/>
      <c r="H30" s="104"/>
      <c r="I30" s="107"/>
      <c r="J30" s="95"/>
      <c r="K30" s="100"/>
      <c r="L30" s="104"/>
      <c r="M30" s="106"/>
      <c r="N30" s="203"/>
      <c r="O30" s="101"/>
      <c r="P30" s="101"/>
      <c r="Q30" s="110"/>
      <c r="R30" s="103"/>
      <c r="S30" s="100"/>
      <c r="T30" s="101"/>
      <c r="U30" s="98"/>
      <c r="V30" s="108">
        <f t="shared" ca="1" si="24"/>
        <v>45644.3125</v>
      </c>
      <c r="W30" s="113">
        <f t="shared" ca="1" si="25"/>
        <v>240.00000000523869</v>
      </c>
      <c r="X30" s="192">
        <f t="shared" ca="1" si="26"/>
        <v>0</v>
      </c>
    </row>
    <row r="31" s="159" customFormat="1">
      <c r="A31" s="94">
        <f ca="1">INDIRECT(ADDRESS(Данные!$A23,4,1,1,"Данные"),1)</f>
        <v>45644.333333333336</v>
      </c>
      <c r="B31" s="103">
        <f ca="1">ROUND(INDIRECT(ADDRESS(Данные!$A23,B$1,1,1,"Данные"),1),2)</f>
        <v>16612.73</v>
      </c>
      <c r="C31" s="100">
        <f ca="1">ROUND(INDIRECT(ADDRESS(Данные!$A23,C$1,1,1,"Данные"),1),2)</f>
        <v>5894.3400000000001</v>
      </c>
      <c r="D31" s="104">
        <f ca="1">(B31-B29)*D$10</f>
        <v>479.99999999592546</v>
      </c>
      <c r="E31" s="106">
        <f ca="1">(C31-C29)*D$10</f>
        <v>40.000000000873115</v>
      </c>
      <c r="F31" s="109"/>
      <c r="G31" s="100"/>
      <c r="H31" s="104"/>
      <c r="I31" s="107"/>
      <c r="J31" s="95"/>
      <c r="K31" s="100"/>
      <c r="L31" s="104"/>
      <c r="M31" s="106"/>
      <c r="N31" s="203"/>
      <c r="O31" s="101"/>
      <c r="P31" s="101"/>
      <c r="Q31" s="110"/>
      <c r="R31" s="103"/>
      <c r="S31" s="100"/>
      <c r="T31" s="101"/>
      <c r="U31" s="98"/>
      <c r="V31" s="108">
        <f t="shared" ca="1" si="24"/>
        <v>45644.333333333336</v>
      </c>
      <c r="W31" s="113">
        <f t="shared" ca="1" si="25"/>
        <v>479.99999999592546</v>
      </c>
      <c r="X31" s="192">
        <f t="shared" ca="1" si="26"/>
        <v>40.000000000873115</v>
      </c>
    </row>
    <row r="32" s="159" customFormat="1">
      <c r="A32" s="94">
        <f ca="1">INDIRECT(ADDRESS(Данные!$A24,4,1,1,"Данные"),1)</f>
        <v>45644.354166666664</v>
      </c>
      <c r="B32" s="103">
        <f ca="1">ROUND(INDIRECT(ADDRESS(Данные!$A24,B$1,1,1,"Данные"),1),2)</f>
        <v>16612.790000000001</v>
      </c>
      <c r="C32" s="100">
        <f ca="1">ROUND(INDIRECT(ADDRESS(Данные!$A24,C$1,1,1,"Данные"),1),2)</f>
        <v>5894.3400000000001</v>
      </c>
      <c r="D32" s="104">
        <f ca="1">(B32-B31)*D$10</f>
        <v>240.00000000523869</v>
      </c>
      <c r="E32" s="106">
        <f ca="1">(C32-C31)*D$10</f>
        <v>0</v>
      </c>
      <c r="F32" s="109"/>
      <c r="G32" s="100"/>
      <c r="H32" s="104"/>
      <c r="I32" s="107"/>
      <c r="J32" s="95"/>
      <c r="K32" s="100"/>
      <c r="L32" s="104"/>
      <c r="M32" s="106"/>
      <c r="N32" s="203"/>
      <c r="O32" s="101"/>
      <c r="P32" s="101"/>
      <c r="Q32" s="110"/>
      <c r="R32" s="103"/>
      <c r="S32" s="100"/>
      <c r="T32" s="101"/>
      <c r="U32" s="98"/>
      <c r="V32" s="108">
        <f t="shared" ca="1" si="24"/>
        <v>45644.354166666664</v>
      </c>
      <c r="W32" s="113">
        <f t="shared" ca="1" si="25"/>
        <v>240.00000000523869</v>
      </c>
      <c r="X32" s="192">
        <f t="shared" ca="1" si="26"/>
        <v>0</v>
      </c>
    </row>
    <row r="33" s="159" customFormat="1">
      <c r="A33" s="94">
        <f ca="1">INDIRECT(ADDRESS(Данные!$A25,4,1,1,"Данные"),1)</f>
        <v>45644.375</v>
      </c>
      <c r="B33" s="103">
        <f ca="1">ROUND(INDIRECT(ADDRESS(Данные!$A25,B$1,1,1,"Данные"),1),2)</f>
        <v>16612.84</v>
      </c>
      <c r="C33" s="100">
        <f ca="1">ROUND(INDIRECT(ADDRESS(Данные!$A25,C$1,1,1,"Данные"),1),2)</f>
        <v>5894.3500000000004</v>
      </c>
      <c r="D33" s="104">
        <f ca="1">(B33-B31)*D$10</f>
        <v>440.00000000232831</v>
      </c>
      <c r="E33" s="106">
        <f ca="1">(C33-C31)*D$10</f>
        <v>40.000000000873115</v>
      </c>
      <c r="F33" s="109"/>
      <c r="G33" s="100"/>
      <c r="H33" s="104"/>
      <c r="I33" s="107"/>
      <c r="J33" s="95"/>
      <c r="K33" s="100"/>
      <c r="L33" s="104"/>
      <c r="M33" s="106"/>
      <c r="N33" s="203"/>
      <c r="O33" s="101"/>
      <c r="P33" s="101"/>
      <c r="Q33" s="110"/>
      <c r="R33" s="103"/>
      <c r="S33" s="100"/>
      <c r="T33" s="101"/>
      <c r="U33" s="98"/>
      <c r="V33" s="108">
        <f t="shared" ca="1" si="24"/>
        <v>45644.375</v>
      </c>
      <c r="W33" s="113">
        <f t="shared" ca="1" si="25"/>
        <v>440.00000000232831</v>
      </c>
      <c r="X33" s="192">
        <f t="shared" ca="1" si="26"/>
        <v>40.000000000873115</v>
      </c>
    </row>
    <row r="34" s="159" customFormat="1">
      <c r="A34" s="94">
        <f ca="1">INDIRECT(ADDRESS(Данные!$A26,4,1,1,"Данные"),1)</f>
        <v>45644.395833333336</v>
      </c>
      <c r="B34" s="103">
        <f ca="1">ROUND(INDIRECT(ADDRESS(Данные!$A26,B$1,1,1,"Данные"),1),2)</f>
        <v>16612.900000000001</v>
      </c>
      <c r="C34" s="100">
        <f ca="1">ROUND(INDIRECT(ADDRESS(Данные!$A26,C$1,1,1,"Данные"),1),2)</f>
        <v>5894.3500000000004</v>
      </c>
      <c r="D34" s="104">
        <f ca="1">(B34-B33)*D$10</f>
        <v>240.00000000523869</v>
      </c>
      <c r="E34" s="106">
        <f ca="1">(C34-C33)*D$10</f>
        <v>0</v>
      </c>
      <c r="F34" s="109"/>
      <c r="G34" s="100"/>
      <c r="H34" s="104"/>
      <c r="I34" s="107"/>
      <c r="J34" s="95"/>
      <c r="K34" s="100"/>
      <c r="L34" s="104"/>
      <c r="M34" s="106"/>
      <c r="N34" s="203"/>
      <c r="O34" s="101"/>
      <c r="P34" s="101"/>
      <c r="Q34" s="110"/>
      <c r="R34" s="103"/>
      <c r="S34" s="100"/>
      <c r="T34" s="101"/>
      <c r="U34" s="98"/>
      <c r="V34" s="108">
        <f t="shared" ca="1" si="24"/>
        <v>45644.395833333336</v>
      </c>
      <c r="W34" s="113">
        <f t="shared" ca="1" si="25"/>
        <v>240.00000000523869</v>
      </c>
      <c r="X34" s="192">
        <f t="shared" ca="1" si="26"/>
        <v>0</v>
      </c>
    </row>
    <row r="35" s="159" customFormat="1">
      <c r="A35" s="94">
        <f ca="1">INDIRECT(ADDRESS(Данные!$A27,4,1,1,"Данные"),1)</f>
        <v>45644.416666666664</v>
      </c>
      <c r="B35" s="103">
        <f ca="1">ROUND(INDIRECT(ADDRESS(Данные!$A27,B$1,1,1,"Данные"),1),2)</f>
        <v>16612.950000000001</v>
      </c>
      <c r="C35" s="100">
        <f ca="1">ROUND(INDIRECT(ADDRESS(Данные!$A27,C$1,1,1,"Данные"),1),2)</f>
        <v>5894.3599999999997</v>
      </c>
      <c r="D35" s="104">
        <f ca="1">(B35-B33)*D$10</f>
        <v>440.00000000232831</v>
      </c>
      <c r="E35" s="106">
        <f ca="1">(C35-C33)*D$10</f>
        <v>39.999999997235136</v>
      </c>
      <c r="F35" s="109"/>
      <c r="G35" s="100"/>
      <c r="H35" s="104"/>
      <c r="I35" s="107"/>
      <c r="J35" s="95"/>
      <c r="K35" s="100"/>
      <c r="L35" s="104"/>
      <c r="M35" s="106"/>
      <c r="N35" s="203"/>
      <c r="O35" s="101"/>
      <c r="P35" s="101"/>
      <c r="Q35" s="110"/>
      <c r="R35" s="103"/>
      <c r="S35" s="100"/>
      <c r="T35" s="101"/>
      <c r="U35" s="98"/>
      <c r="V35" s="108">
        <f t="shared" ca="1" si="24"/>
        <v>45644.416666666664</v>
      </c>
      <c r="W35" s="113">
        <f t="shared" ca="1" si="25"/>
        <v>440.00000000232831</v>
      </c>
      <c r="X35" s="192">
        <f t="shared" ca="1" si="26"/>
        <v>39.999999997235136</v>
      </c>
    </row>
    <row r="36" s="159" customFormat="1">
      <c r="A36" s="94">
        <f ca="1">INDIRECT(ADDRESS(Данные!$A28,4,1,1,"Данные"),1)</f>
        <v>45644.4375</v>
      </c>
      <c r="B36" s="103">
        <f ca="1">ROUND(INDIRECT(ADDRESS(Данные!$A28,B$1,1,1,"Данные"),1),2)</f>
        <v>16613.010000000002</v>
      </c>
      <c r="C36" s="100">
        <f ca="1">ROUND(INDIRECT(ADDRESS(Данные!$A28,C$1,1,1,"Данные"),1),2)</f>
        <v>5894.3599999999997</v>
      </c>
      <c r="D36" s="104">
        <f ca="1">(B36-B35)*D$10</f>
        <v>240.00000000523869</v>
      </c>
      <c r="E36" s="106">
        <f ca="1">(C36-C35)*D$10</f>
        <v>0</v>
      </c>
      <c r="F36" s="109"/>
      <c r="G36" s="100"/>
      <c r="H36" s="104"/>
      <c r="I36" s="107"/>
      <c r="J36" s="95"/>
      <c r="K36" s="100"/>
      <c r="L36" s="104"/>
      <c r="M36" s="106"/>
      <c r="N36" s="203"/>
      <c r="O36" s="101"/>
      <c r="P36" s="101"/>
      <c r="Q36" s="110"/>
      <c r="R36" s="103"/>
      <c r="S36" s="100"/>
      <c r="T36" s="101"/>
      <c r="U36" s="98"/>
      <c r="V36" s="108">
        <f t="shared" ca="1" si="24"/>
        <v>45644.4375</v>
      </c>
      <c r="W36" s="113">
        <f t="shared" ca="1" si="25"/>
        <v>240.00000000523869</v>
      </c>
      <c r="X36" s="192">
        <f t="shared" ca="1" si="26"/>
        <v>0</v>
      </c>
    </row>
    <row r="37" s="159" customFormat="1">
      <c r="A37" s="94">
        <f ca="1">INDIRECT(ADDRESS(Данные!$A29,4,1,1,"Данные"),1)</f>
        <v>45644.458333333336</v>
      </c>
      <c r="B37" s="103">
        <f ca="1">ROUND(INDIRECT(ADDRESS(Данные!$A29,B$1,1,1,"Данные"),1),2)</f>
        <v>16613.060000000001</v>
      </c>
      <c r="C37" s="100">
        <f ca="1">ROUND(INDIRECT(ADDRESS(Данные!$A29,C$1,1,1,"Данные"),1),2)</f>
        <v>5894.3699999999999</v>
      </c>
      <c r="D37" s="104">
        <f ca="1">(B37-B35)*D$10</f>
        <v>440.00000000232831</v>
      </c>
      <c r="E37" s="106">
        <f ca="1">(C37-C35)*D$10</f>
        <v>40.000000000873115</v>
      </c>
      <c r="F37" s="109"/>
      <c r="G37" s="100"/>
      <c r="H37" s="104"/>
      <c r="I37" s="107"/>
      <c r="J37" s="95"/>
      <c r="K37" s="100"/>
      <c r="L37" s="104"/>
      <c r="M37" s="106"/>
      <c r="N37" s="203"/>
      <c r="O37" s="101"/>
      <c r="P37" s="101"/>
      <c r="Q37" s="110"/>
      <c r="R37" s="103"/>
      <c r="S37" s="100"/>
      <c r="T37" s="101"/>
      <c r="U37" s="98"/>
      <c r="V37" s="108">
        <f t="shared" ca="1" si="24"/>
        <v>45644.458333333336</v>
      </c>
      <c r="W37" s="113">
        <f t="shared" ca="1" si="25"/>
        <v>440.00000000232831</v>
      </c>
      <c r="X37" s="192">
        <f t="shared" ca="1" si="26"/>
        <v>40.000000000873115</v>
      </c>
    </row>
    <row r="38" s="159" customFormat="1">
      <c r="A38" s="94">
        <f ca="1">INDIRECT(ADDRESS(Данные!$A30,4,1,1,"Данные"),1)</f>
        <v>45644.479166666664</v>
      </c>
      <c r="B38" s="103">
        <f ca="1">ROUND(INDIRECT(ADDRESS(Данные!$A30,B$1,1,1,"Данные"),1),2)</f>
        <v>16613.110000000001</v>
      </c>
      <c r="C38" s="100">
        <f ca="1">ROUND(INDIRECT(ADDRESS(Данные!$A30,C$1,1,1,"Данные"),1),2)</f>
        <v>5894.3699999999999</v>
      </c>
      <c r="D38" s="104">
        <f ca="1">(B38-B37)*D$10</f>
        <v>199.99999999708962</v>
      </c>
      <c r="E38" s="106">
        <f ca="1">(C38-C37)*D$10</f>
        <v>0</v>
      </c>
      <c r="F38" s="109"/>
      <c r="G38" s="100"/>
      <c r="H38" s="104"/>
      <c r="I38" s="107"/>
      <c r="J38" s="95"/>
      <c r="K38" s="100"/>
      <c r="L38" s="104"/>
      <c r="M38" s="106"/>
      <c r="N38" s="203"/>
      <c r="O38" s="101"/>
      <c r="P38" s="101"/>
      <c r="Q38" s="110"/>
      <c r="R38" s="103"/>
      <c r="S38" s="100"/>
      <c r="T38" s="101"/>
      <c r="U38" s="98"/>
      <c r="V38" s="108">
        <f t="shared" ca="1" si="24"/>
        <v>45644.479166666664</v>
      </c>
      <c r="W38" s="113">
        <f t="shared" ca="1" si="25"/>
        <v>199.99999999708962</v>
      </c>
      <c r="X38" s="192">
        <f t="shared" ca="1" si="26"/>
        <v>0</v>
      </c>
    </row>
    <row r="39" s="159" customFormat="1">
      <c r="A39" s="94">
        <f ca="1">INDIRECT(ADDRESS(Данные!$A31,4,1,1,"Данные"),1)</f>
        <v>45644.5</v>
      </c>
      <c r="B39" s="103">
        <f ca="1">ROUND(INDIRECT(ADDRESS(Данные!$A31,B$1,1,1,"Данные"),1),2)</f>
        <v>16613.16</v>
      </c>
      <c r="C39" s="100">
        <f ca="1">ROUND(INDIRECT(ADDRESS(Данные!$A31,C$1,1,1,"Данные"),1),2)</f>
        <v>5894.3800000000001</v>
      </c>
      <c r="D39" s="104">
        <f ca="1">(B39-B37)*D$10</f>
        <v>399.99999999417923</v>
      </c>
      <c r="E39" s="106">
        <f ca="1">(C39-C37)*D$10</f>
        <v>40.000000000873115</v>
      </c>
      <c r="F39" s="109"/>
      <c r="G39" s="100"/>
      <c r="H39" s="104"/>
      <c r="I39" s="107"/>
      <c r="J39" s="95"/>
      <c r="K39" s="100"/>
      <c r="L39" s="104"/>
      <c r="M39" s="106"/>
      <c r="N39" s="203"/>
      <c r="O39" s="101"/>
      <c r="P39" s="101"/>
      <c r="Q39" s="110"/>
      <c r="R39" s="103"/>
      <c r="S39" s="100"/>
      <c r="T39" s="101"/>
      <c r="U39" s="98"/>
      <c r="V39" s="108">
        <f t="shared" ca="1" si="24"/>
        <v>45644.5</v>
      </c>
      <c r="W39" s="113">
        <f t="shared" ca="1" si="25"/>
        <v>399.99999999417923</v>
      </c>
      <c r="X39" s="192">
        <f t="shared" ca="1" si="26"/>
        <v>40.000000000873115</v>
      </c>
    </row>
    <row r="40" s="159" customFormat="1">
      <c r="A40" s="94">
        <f ca="1">INDIRECT(ADDRESS(Данные!$A32,4,1,1,"Данные"),1)</f>
        <v>45644.520833333336</v>
      </c>
      <c r="B40" s="103">
        <f ca="1">ROUND(INDIRECT(ADDRESS(Данные!$A32,B$1,1,1,"Данные"),1),2)</f>
        <v>16613.209999999999</v>
      </c>
      <c r="C40" s="100">
        <f ca="1">ROUND(INDIRECT(ADDRESS(Данные!$A32,C$1,1,1,"Данные"),1),2)</f>
        <v>5894.3800000000001</v>
      </c>
      <c r="D40" s="104">
        <f ca="1">(B40-B39)*D$10</f>
        <v>199.99999999708962</v>
      </c>
      <c r="E40" s="106">
        <f ca="1">(C40-C39)*D$10</f>
        <v>0</v>
      </c>
      <c r="F40" s="109"/>
      <c r="G40" s="100"/>
      <c r="H40" s="104"/>
      <c r="I40" s="107"/>
      <c r="J40" s="95"/>
      <c r="K40" s="100"/>
      <c r="L40" s="104"/>
      <c r="M40" s="106"/>
      <c r="N40" s="203"/>
      <c r="O40" s="101"/>
      <c r="P40" s="101"/>
      <c r="Q40" s="110"/>
      <c r="R40" s="103"/>
      <c r="S40" s="100"/>
      <c r="T40" s="101"/>
      <c r="U40" s="98"/>
      <c r="V40" s="108">
        <f t="shared" ca="1" si="24"/>
        <v>45644.520833333336</v>
      </c>
      <c r="W40" s="113">
        <f t="shared" ca="1" si="25"/>
        <v>199.99999999708962</v>
      </c>
      <c r="X40" s="192">
        <f t="shared" ca="1" si="26"/>
        <v>0</v>
      </c>
    </row>
    <row r="41" s="159" customFormat="1">
      <c r="A41" s="94">
        <f ca="1">INDIRECT(ADDRESS(Данные!$A33,4,1,1,"Данные"),1)</f>
        <v>45644.541666666664</v>
      </c>
      <c r="B41" s="103">
        <f ca="1">ROUND(INDIRECT(ADDRESS(Данные!$A33,B$1,1,1,"Данные"),1),2)</f>
        <v>16613.260000000002</v>
      </c>
      <c r="C41" s="100">
        <f ca="1">ROUND(INDIRECT(ADDRESS(Данные!$A33,C$1,1,1,"Данные"),1),2)</f>
        <v>5894.3900000000003</v>
      </c>
      <c r="D41" s="104">
        <f ca="1">(B41-B39)*D$10</f>
        <v>400.00000000873115</v>
      </c>
      <c r="E41" s="106">
        <f ca="1">(C41-C39)*D$10</f>
        <v>40.000000000873115</v>
      </c>
      <c r="F41" s="109"/>
      <c r="G41" s="100"/>
      <c r="H41" s="104"/>
      <c r="I41" s="107"/>
      <c r="J41" s="95"/>
      <c r="K41" s="100"/>
      <c r="L41" s="104"/>
      <c r="M41" s="106"/>
      <c r="N41" s="203"/>
      <c r="O41" s="101"/>
      <c r="P41" s="101"/>
      <c r="Q41" s="110"/>
      <c r="R41" s="103"/>
      <c r="S41" s="100"/>
      <c r="T41" s="101"/>
      <c r="U41" s="98"/>
      <c r="V41" s="108">
        <f t="shared" ca="1" si="24"/>
        <v>45644.541666666664</v>
      </c>
      <c r="W41" s="113">
        <f t="shared" ca="1" si="25"/>
        <v>400.00000000873115</v>
      </c>
      <c r="X41" s="192">
        <f t="shared" ca="1" si="26"/>
        <v>40.000000000873115</v>
      </c>
    </row>
    <row r="42" s="159" customFormat="1">
      <c r="A42" s="94">
        <f ca="1">INDIRECT(ADDRESS(Данные!$A34,4,1,1,"Данные"),1)</f>
        <v>45644.5625</v>
      </c>
      <c r="B42" s="103">
        <f ca="1">ROUND(INDIRECT(ADDRESS(Данные!$A34,B$1,1,1,"Данные"),1),2)</f>
        <v>16613.310000000001</v>
      </c>
      <c r="C42" s="100">
        <f ca="1">ROUND(INDIRECT(ADDRESS(Данные!$A34,C$1,1,1,"Данные"),1),2)</f>
        <v>5894.3900000000003</v>
      </c>
      <c r="D42" s="104">
        <f ca="1">(B42-B41)*D$10</f>
        <v>199.99999999708962</v>
      </c>
      <c r="E42" s="106">
        <f ca="1">(C42-C41)*D$10</f>
        <v>0</v>
      </c>
      <c r="F42" s="109"/>
      <c r="G42" s="100"/>
      <c r="H42" s="104"/>
      <c r="I42" s="107"/>
      <c r="J42" s="95"/>
      <c r="K42" s="100"/>
      <c r="L42" s="104"/>
      <c r="M42" s="106"/>
      <c r="N42" s="203"/>
      <c r="O42" s="101"/>
      <c r="P42" s="101"/>
      <c r="Q42" s="110"/>
      <c r="R42" s="103"/>
      <c r="S42" s="100"/>
      <c r="T42" s="101"/>
      <c r="U42" s="98"/>
      <c r="V42" s="108">
        <f t="shared" ca="1" si="24"/>
        <v>45644.5625</v>
      </c>
      <c r="W42" s="113">
        <f t="shared" ca="1" si="25"/>
        <v>199.99999999708962</v>
      </c>
      <c r="X42" s="192">
        <f t="shared" ca="1" si="26"/>
        <v>0</v>
      </c>
    </row>
    <row r="43" s="159" customFormat="1">
      <c r="A43" s="94">
        <f ca="1">INDIRECT(ADDRESS(Данные!$A35,4,1,1,"Данные"),1)</f>
        <v>45644.583333333336</v>
      </c>
      <c r="B43" s="103">
        <f ca="1">ROUND(INDIRECT(ADDRESS(Данные!$A35,B$1,1,1,"Данные"),1),2)</f>
        <v>16613.360000000001</v>
      </c>
      <c r="C43" s="100">
        <f ca="1">ROUND(INDIRECT(ADDRESS(Данные!$A35,C$1,1,1,"Данные"),1),2)</f>
        <v>5894.4000000000005</v>
      </c>
      <c r="D43" s="104">
        <f ca="1">(B43-B41)*D$10</f>
        <v>399.99999999417923</v>
      </c>
      <c r="E43" s="106">
        <f ca="1">(C43-C41)*D$10</f>
        <v>40.000000000873115</v>
      </c>
      <c r="F43" s="109"/>
      <c r="G43" s="100"/>
      <c r="H43" s="104"/>
      <c r="I43" s="107"/>
      <c r="J43" s="95"/>
      <c r="K43" s="100"/>
      <c r="L43" s="104"/>
      <c r="M43" s="106"/>
      <c r="N43" s="203"/>
      <c r="O43" s="101"/>
      <c r="P43" s="101"/>
      <c r="Q43" s="110"/>
      <c r="R43" s="103"/>
      <c r="S43" s="100"/>
      <c r="T43" s="101"/>
      <c r="U43" s="98"/>
      <c r="V43" s="108">
        <f t="shared" ca="1" si="24"/>
        <v>45644.583333333336</v>
      </c>
      <c r="W43" s="113">
        <f t="shared" ca="1" si="25"/>
        <v>399.99999999417923</v>
      </c>
      <c r="X43" s="192">
        <f t="shared" ca="1" si="26"/>
        <v>40.000000000873115</v>
      </c>
    </row>
    <row r="44" s="159" customFormat="1">
      <c r="A44" s="94">
        <f ca="1">INDIRECT(ADDRESS(Данные!$A36,4,1,1,"Данные"),1)</f>
        <v>45644.604166666664</v>
      </c>
      <c r="B44" s="103">
        <f ca="1">ROUND(INDIRECT(ADDRESS(Данные!$A36,B$1,1,1,"Данные"),1),2)</f>
        <v>16613.41</v>
      </c>
      <c r="C44" s="100">
        <f ca="1">ROUND(INDIRECT(ADDRESS(Данные!$A36,C$1,1,1,"Данные"),1),2)</f>
        <v>5894.4000000000005</v>
      </c>
      <c r="D44" s="104">
        <f ca="1">(B44-B43)*D$10</f>
        <v>199.99999999708962</v>
      </c>
      <c r="E44" s="106">
        <f ca="1">(C44-C43)*D$10</f>
        <v>0</v>
      </c>
      <c r="F44" s="109"/>
      <c r="G44" s="100"/>
      <c r="H44" s="104"/>
      <c r="I44" s="107"/>
      <c r="J44" s="95"/>
      <c r="K44" s="100"/>
      <c r="L44" s="104"/>
      <c r="M44" s="106"/>
      <c r="N44" s="203"/>
      <c r="O44" s="101"/>
      <c r="P44" s="101"/>
      <c r="Q44" s="110"/>
      <c r="R44" s="103"/>
      <c r="S44" s="100"/>
      <c r="T44" s="101"/>
      <c r="U44" s="98"/>
      <c r="V44" s="108">
        <f t="shared" ca="1" si="24"/>
        <v>45644.604166666664</v>
      </c>
      <c r="W44" s="113">
        <f t="shared" ca="1" si="25"/>
        <v>199.99999999708962</v>
      </c>
      <c r="X44" s="192">
        <f t="shared" ca="1" si="26"/>
        <v>0</v>
      </c>
    </row>
    <row r="45" s="159" customFormat="1">
      <c r="A45" s="94">
        <f ca="1">INDIRECT(ADDRESS(Данные!$A37,4,1,1,"Данные"),1)</f>
        <v>45644.625</v>
      </c>
      <c r="B45" s="103">
        <f ca="1">ROUND(INDIRECT(ADDRESS(Данные!$A37,B$1,1,1,"Данные"),1),2)</f>
        <v>16613.470000000001</v>
      </c>
      <c r="C45" s="100">
        <f ca="1">ROUND(INDIRECT(ADDRESS(Данные!$A37,C$1,1,1,"Данные"),1),2)</f>
        <v>5894.4099999999999</v>
      </c>
      <c r="D45" s="104">
        <f ca="1">(B45-B43)*D$10</f>
        <v>440.00000000232831</v>
      </c>
      <c r="E45" s="106">
        <f ca="1">(C45-C43)*D$10</f>
        <v>39.999999997235136</v>
      </c>
      <c r="F45" s="109"/>
      <c r="G45" s="100"/>
      <c r="H45" s="104"/>
      <c r="I45" s="107"/>
      <c r="J45" s="95"/>
      <c r="K45" s="100"/>
      <c r="L45" s="104"/>
      <c r="M45" s="106"/>
      <c r="N45" s="203"/>
      <c r="O45" s="101"/>
      <c r="P45" s="101"/>
      <c r="Q45" s="110"/>
      <c r="R45" s="103"/>
      <c r="S45" s="100"/>
      <c r="T45" s="101"/>
      <c r="U45" s="98"/>
      <c r="V45" s="108">
        <f t="shared" ca="1" si="24"/>
        <v>45644.625</v>
      </c>
      <c r="W45" s="113">
        <f t="shared" ca="1" si="25"/>
        <v>440.00000000232831</v>
      </c>
      <c r="X45" s="192">
        <f t="shared" ca="1" si="26"/>
        <v>39.999999997235136</v>
      </c>
    </row>
    <row r="46" s="159" customFormat="1">
      <c r="A46" s="94">
        <f ca="1">INDIRECT(ADDRESS(Данные!$A38,4,1,1,"Данные"),1)</f>
        <v>45644.645833333336</v>
      </c>
      <c r="B46" s="103">
        <f ca="1">ROUND(INDIRECT(ADDRESS(Данные!$A38,B$1,1,1,"Данные"),1),2)</f>
        <v>16613.52</v>
      </c>
      <c r="C46" s="100">
        <f ca="1">ROUND(INDIRECT(ADDRESS(Данные!$A38,C$1,1,1,"Данные"),1),2)</f>
        <v>5894.4099999999999</v>
      </c>
      <c r="D46" s="104">
        <f ca="1">(B46-B45)*D$10</f>
        <v>199.99999999708962</v>
      </c>
      <c r="E46" s="106">
        <f ca="1">(C46-C45)*D$10</f>
        <v>0</v>
      </c>
      <c r="F46" s="109"/>
      <c r="G46" s="100"/>
      <c r="H46" s="104"/>
      <c r="I46" s="107"/>
      <c r="J46" s="95"/>
      <c r="K46" s="100"/>
      <c r="L46" s="104"/>
      <c r="M46" s="106"/>
      <c r="N46" s="203"/>
      <c r="O46" s="101"/>
      <c r="P46" s="101"/>
      <c r="Q46" s="110"/>
      <c r="R46" s="103"/>
      <c r="S46" s="100"/>
      <c r="T46" s="101"/>
      <c r="U46" s="98"/>
      <c r="V46" s="108">
        <f t="shared" ca="1" si="24"/>
        <v>45644.645833333336</v>
      </c>
      <c r="W46" s="113">
        <f t="shared" ca="1" si="25"/>
        <v>199.99999999708962</v>
      </c>
      <c r="X46" s="192">
        <f t="shared" ca="1" si="26"/>
        <v>0</v>
      </c>
    </row>
    <row r="47" s="159" customFormat="1">
      <c r="A47" s="94">
        <f ca="1">INDIRECT(ADDRESS(Данные!$A39,4,1,1,"Данные"),1)</f>
        <v>45644.666666666664</v>
      </c>
      <c r="B47" s="103">
        <f ca="1">ROUND(INDIRECT(ADDRESS(Данные!$A39,B$1,1,1,"Данные"),1),2)</f>
        <v>16613.57</v>
      </c>
      <c r="C47" s="100">
        <f ca="1">ROUND(INDIRECT(ADDRESS(Данные!$A39,C$1,1,1,"Данные"),1),2)</f>
        <v>5894.4200000000001</v>
      </c>
      <c r="D47" s="104">
        <f ca="1">(B47-B45)*D$10</f>
        <v>399.99999999417923</v>
      </c>
      <c r="E47" s="106">
        <f ca="1">(C47-C45)*D$10</f>
        <v>40.000000000873115</v>
      </c>
      <c r="F47" s="109"/>
      <c r="G47" s="100"/>
      <c r="H47" s="104"/>
      <c r="I47" s="107"/>
      <c r="J47" s="95"/>
      <c r="K47" s="100"/>
      <c r="L47" s="104"/>
      <c r="M47" s="106"/>
      <c r="N47" s="203"/>
      <c r="O47" s="101"/>
      <c r="P47" s="101"/>
      <c r="Q47" s="110"/>
      <c r="R47" s="103"/>
      <c r="S47" s="100"/>
      <c r="T47" s="101"/>
      <c r="U47" s="98"/>
      <c r="V47" s="108">
        <f t="shared" ca="1" si="24"/>
        <v>45644.666666666664</v>
      </c>
      <c r="W47" s="113">
        <f t="shared" ca="1" si="25"/>
        <v>399.99999999417923</v>
      </c>
      <c r="X47" s="192">
        <f t="shared" ca="1" si="26"/>
        <v>40.000000000873115</v>
      </c>
    </row>
    <row r="48" s="159" customFormat="1">
      <c r="A48" s="94">
        <f ca="1">INDIRECT(ADDRESS(Данные!$A40,4,1,1,"Данные"),1)</f>
        <v>45644.6875</v>
      </c>
      <c r="B48" s="103">
        <f ca="1">ROUND(INDIRECT(ADDRESS(Данные!$A40,B$1,1,1,"Данные"),1),2)</f>
        <v>16613.619999999999</v>
      </c>
      <c r="C48" s="100">
        <f ca="1">ROUND(INDIRECT(ADDRESS(Данные!$A40,C$1,1,1,"Данные"),1),2)</f>
        <v>5894.4200000000001</v>
      </c>
      <c r="D48" s="104">
        <f ca="1">(B48-B47)*D$10</f>
        <v>199.99999999708962</v>
      </c>
      <c r="E48" s="106">
        <f ca="1">(C48-C47)*D$10</f>
        <v>0</v>
      </c>
      <c r="F48" s="109"/>
      <c r="G48" s="100"/>
      <c r="H48" s="104"/>
      <c r="I48" s="107"/>
      <c r="J48" s="95"/>
      <c r="K48" s="100"/>
      <c r="L48" s="104"/>
      <c r="M48" s="106"/>
      <c r="N48" s="203"/>
      <c r="O48" s="101"/>
      <c r="P48" s="101"/>
      <c r="Q48" s="110"/>
      <c r="R48" s="103"/>
      <c r="S48" s="100"/>
      <c r="T48" s="101"/>
      <c r="U48" s="98"/>
      <c r="V48" s="108">
        <f t="shared" ca="1" si="24"/>
        <v>45644.6875</v>
      </c>
      <c r="W48" s="113">
        <f t="shared" ca="1" si="25"/>
        <v>199.99999999708962</v>
      </c>
      <c r="X48" s="192">
        <f t="shared" ca="1" si="26"/>
        <v>0</v>
      </c>
    </row>
    <row r="49" s="159" customFormat="1">
      <c r="A49" s="94">
        <f ca="1">INDIRECT(ADDRESS(Данные!$A41,4,1,1,"Данные"),1)</f>
        <v>45644.708333333336</v>
      </c>
      <c r="B49" s="103">
        <f ca="1">ROUND(INDIRECT(ADDRESS(Данные!$A41,B$1,1,1,"Данные"),1),2)</f>
        <v>16613.670000000002</v>
      </c>
      <c r="C49" s="100">
        <f ca="1">ROUND(INDIRECT(ADDRESS(Данные!$A41,C$1,1,1,"Данные"),1),2)</f>
        <v>5894.4300000000003</v>
      </c>
      <c r="D49" s="104">
        <f ca="1">(B49-B47)*D$10</f>
        <v>400.00000000873115</v>
      </c>
      <c r="E49" s="106">
        <f ca="1">(C49-C47)*D$10</f>
        <v>40.000000000873115</v>
      </c>
      <c r="F49" s="109"/>
      <c r="G49" s="100"/>
      <c r="H49" s="104"/>
      <c r="I49" s="107"/>
      <c r="J49" s="95"/>
      <c r="K49" s="100"/>
      <c r="L49" s="104"/>
      <c r="M49" s="106"/>
      <c r="N49" s="203"/>
      <c r="O49" s="101"/>
      <c r="P49" s="101"/>
      <c r="Q49" s="110"/>
      <c r="R49" s="103"/>
      <c r="S49" s="100"/>
      <c r="T49" s="101"/>
      <c r="U49" s="98"/>
      <c r="V49" s="108">
        <f t="shared" ca="1" si="24"/>
        <v>45644.708333333336</v>
      </c>
      <c r="W49" s="113">
        <f t="shared" ca="1" si="25"/>
        <v>400.00000000873115</v>
      </c>
      <c r="X49" s="192">
        <f t="shared" ca="1" si="26"/>
        <v>40.000000000873115</v>
      </c>
    </row>
    <row r="50" s="159" customFormat="1">
      <c r="A50" s="94">
        <f ca="1">INDIRECT(ADDRESS(Данные!$A42,4,1,1,"Данные"),1)</f>
        <v>45644.729166666664</v>
      </c>
      <c r="B50" s="103">
        <f ca="1">ROUND(INDIRECT(ADDRESS(Данные!$A42,B$1,1,1,"Данные"),1),2)</f>
        <v>16613.720000000001</v>
      </c>
      <c r="C50" s="100">
        <f ca="1">ROUND(INDIRECT(ADDRESS(Данные!$A42,C$1,1,1,"Данные"),1),2)</f>
        <v>5894.4300000000003</v>
      </c>
      <c r="D50" s="104">
        <f ca="1">(B50-B49)*D$10</f>
        <v>199.99999999708962</v>
      </c>
      <c r="E50" s="106">
        <f ca="1">(C50-C49)*D$10</f>
        <v>0</v>
      </c>
      <c r="F50" s="109"/>
      <c r="G50" s="100"/>
      <c r="H50" s="104"/>
      <c r="I50" s="107"/>
      <c r="J50" s="95"/>
      <c r="K50" s="100"/>
      <c r="L50" s="104"/>
      <c r="M50" s="106"/>
      <c r="N50" s="203"/>
      <c r="O50" s="101"/>
      <c r="P50" s="101"/>
      <c r="Q50" s="110"/>
      <c r="R50" s="103"/>
      <c r="S50" s="100"/>
      <c r="T50" s="101"/>
      <c r="U50" s="98"/>
      <c r="V50" s="108">
        <f t="shared" ca="1" si="24"/>
        <v>45644.729166666664</v>
      </c>
      <c r="W50" s="113">
        <f t="shared" ca="1" si="25"/>
        <v>199.99999999708962</v>
      </c>
      <c r="X50" s="192">
        <f t="shared" ca="1" si="26"/>
        <v>0</v>
      </c>
    </row>
    <row r="51" s="159" customFormat="1">
      <c r="A51" s="94">
        <f ca="1">INDIRECT(ADDRESS(Данные!$A43,4,1,1,"Данные"),1)</f>
        <v>45644.75</v>
      </c>
      <c r="B51" s="103">
        <f ca="1">ROUND(INDIRECT(ADDRESS(Данные!$A43,B$1,1,1,"Данные"),1),2)</f>
        <v>16613.779999999999</v>
      </c>
      <c r="C51" s="100">
        <f ca="1">ROUND(INDIRECT(ADDRESS(Данные!$A43,C$1,1,1,"Данные"),1),2)</f>
        <v>5894.4400000000005</v>
      </c>
      <c r="D51" s="104">
        <f ca="1">(B51-B49)*D$10</f>
        <v>439.99999998777639</v>
      </c>
      <c r="E51" s="106">
        <f ca="1">(C51-C49)*D$10</f>
        <v>40.000000000873115</v>
      </c>
      <c r="F51" s="109"/>
      <c r="G51" s="100"/>
      <c r="H51" s="104"/>
      <c r="I51" s="107"/>
      <c r="J51" s="95"/>
      <c r="K51" s="100"/>
      <c r="L51" s="104"/>
      <c r="M51" s="106"/>
      <c r="N51" s="203"/>
      <c r="O51" s="101"/>
      <c r="P51" s="101"/>
      <c r="Q51" s="110"/>
      <c r="R51" s="103"/>
      <c r="S51" s="100"/>
      <c r="T51" s="101"/>
      <c r="U51" s="98"/>
      <c r="V51" s="108">
        <f t="shared" ca="1" si="24"/>
        <v>45644.75</v>
      </c>
      <c r="W51" s="113">
        <f t="shared" ca="1" si="25"/>
        <v>439.99999998777639</v>
      </c>
      <c r="X51" s="192">
        <f t="shared" ca="1" si="26"/>
        <v>40.000000000873115</v>
      </c>
    </row>
    <row r="52" s="159" customFormat="1">
      <c r="A52" s="94">
        <f ca="1">INDIRECT(ADDRESS(Данные!$A44,4,1,1,"Данные"),1)</f>
        <v>45644.770833333336</v>
      </c>
      <c r="B52" s="103">
        <f ca="1">ROUND(INDIRECT(ADDRESS(Данные!$A44,B$1,1,1,"Данные"),1),2)</f>
        <v>16613.830000000002</v>
      </c>
      <c r="C52" s="100">
        <f ca="1">ROUND(INDIRECT(ADDRESS(Данные!$A44,C$1,1,1,"Данные"),1),2)</f>
        <v>5894.4400000000005</v>
      </c>
      <c r="D52" s="104">
        <f ca="1">(B52-B51)*D$10</f>
        <v>200.00000001164153</v>
      </c>
      <c r="E52" s="106">
        <f ca="1">(C52-C51)*D$10</f>
        <v>0</v>
      </c>
      <c r="F52" s="109"/>
      <c r="G52" s="100"/>
      <c r="H52" s="104"/>
      <c r="I52" s="107"/>
      <c r="J52" s="95"/>
      <c r="K52" s="100"/>
      <c r="L52" s="104"/>
      <c r="M52" s="106"/>
      <c r="N52" s="203"/>
      <c r="O52" s="101"/>
      <c r="P52" s="101"/>
      <c r="Q52" s="110"/>
      <c r="R52" s="103"/>
      <c r="S52" s="100"/>
      <c r="T52" s="101"/>
      <c r="U52" s="98"/>
      <c r="V52" s="108">
        <f t="shared" ca="1" si="24"/>
        <v>45644.770833333336</v>
      </c>
      <c r="W52" s="113">
        <f t="shared" ca="1" si="25"/>
        <v>200.00000001164153</v>
      </c>
      <c r="X52" s="192">
        <f t="shared" ca="1" si="26"/>
        <v>0</v>
      </c>
    </row>
    <row r="53" s="159" customFormat="1">
      <c r="A53" s="94">
        <f ca="1">INDIRECT(ADDRESS(Данные!$A45,4,1,1,"Данные"),1)</f>
        <v>45644.791666666664</v>
      </c>
      <c r="B53" s="103">
        <f ca="1">ROUND(INDIRECT(ADDRESS(Данные!$A45,B$1,1,1,"Данные"),1),2)</f>
        <v>16613.889999999999</v>
      </c>
      <c r="C53" s="100">
        <f ca="1">ROUND(INDIRECT(ADDRESS(Данные!$A45,C$1,1,1,"Данные"),1),2)</f>
        <v>5894.4499999999998</v>
      </c>
      <c r="D53" s="104">
        <f ca="1">(B53-B51)*D$10</f>
        <v>440.00000000232831</v>
      </c>
      <c r="E53" s="106">
        <f ca="1">(C53-C51)*D$10</f>
        <v>39.999999997235136</v>
      </c>
      <c r="F53" s="109"/>
      <c r="G53" s="100"/>
      <c r="H53" s="104"/>
      <c r="I53" s="107"/>
      <c r="J53" s="95"/>
      <c r="K53" s="100"/>
      <c r="L53" s="104"/>
      <c r="M53" s="106"/>
      <c r="N53" s="203"/>
      <c r="O53" s="101"/>
      <c r="P53" s="101"/>
      <c r="Q53" s="110"/>
      <c r="R53" s="103"/>
      <c r="S53" s="100"/>
      <c r="T53" s="101"/>
      <c r="U53" s="98"/>
      <c r="V53" s="108">
        <f t="shared" ca="1" si="24"/>
        <v>45644.791666666664</v>
      </c>
      <c r="W53" s="113">
        <f t="shared" ca="1" si="25"/>
        <v>440.00000000232831</v>
      </c>
      <c r="X53" s="192">
        <f t="shared" ca="1" si="26"/>
        <v>39.999999997235136</v>
      </c>
    </row>
    <row r="54" s="159" customFormat="1">
      <c r="A54" s="94">
        <f ca="1">INDIRECT(ADDRESS(Данные!$A46,4,1,1,"Данные"),1)</f>
        <v>45644.8125</v>
      </c>
      <c r="B54" s="103">
        <f ca="1">ROUND(INDIRECT(ADDRESS(Данные!$A46,B$1,1,1,"Данные"),1),2)</f>
        <v>16613.939999999999</v>
      </c>
      <c r="C54" s="100">
        <f ca="1">ROUND(INDIRECT(ADDRESS(Данные!$A46,C$1,1,1,"Данные"),1),2)</f>
        <v>5894.4499999999998</v>
      </c>
      <c r="D54" s="104">
        <f ca="1">(B54-B53)*D$10</f>
        <v>199.99999999708962</v>
      </c>
      <c r="E54" s="106">
        <f ca="1">(C54-C53)*D$10</f>
        <v>0</v>
      </c>
      <c r="F54" s="109"/>
      <c r="G54" s="100"/>
      <c r="H54" s="104"/>
      <c r="I54" s="107"/>
      <c r="J54" s="95"/>
      <c r="K54" s="100"/>
      <c r="L54" s="104"/>
      <c r="M54" s="106"/>
      <c r="N54" s="203"/>
      <c r="O54" s="101"/>
      <c r="P54" s="101"/>
      <c r="Q54" s="110"/>
      <c r="R54" s="103"/>
      <c r="S54" s="100"/>
      <c r="T54" s="101"/>
      <c r="U54" s="98"/>
      <c r="V54" s="108">
        <f t="shared" ca="1" si="24"/>
        <v>45644.8125</v>
      </c>
      <c r="W54" s="113">
        <f t="shared" ca="1" si="25"/>
        <v>199.99999999708962</v>
      </c>
      <c r="X54" s="192">
        <f t="shared" ca="1" si="26"/>
        <v>0</v>
      </c>
    </row>
    <row r="55" s="159" customFormat="1">
      <c r="A55" s="94">
        <f ca="1">INDIRECT(ADDRESS(Данные!$A47,4,1,1,"Данные"),1)</f>
        <v>45644.833333333336</v>
      </c>
      <c r="B55" s="103">
        <f ca="1">ROUND(INDIRECT(ADDRESS(Данные!$A47,B$1,1,1,"Данные"),1),2)</f>
        <v>16614</v>
      </c>
      <c r="C55" s="100">
        <f ca="1">ROUND(INDIRECT(ADDRESS(Данные!$A47,C$1,1,1,"Данные"),1),2)</f>
        <v>5894.4499999999998</v>
      </c>
      <c r="D55" s="104">
        <f ca="1">(B55-B53)*D$10</f>
        <v>440.00000000232831</v>
      </c>
      <c r="E55" s="106">
        <f ca="1">(C55-C53)*D$10</f>
        <v>0</v>
      </c>
      <c r="F55" s="109"/>
      <c r="G55" s="100"/>
      <c r="H55" s="104"/>
      <c r="I55" s="107"/>
      <c r="J55" s="95"/>
      <c r="K55" s="100"/>
      <c r="L55" s="104"/>
      <c r="M55" s="106"/>
      <c r="N55" s="203"/>
      <c r="O55" s="101"/>
      <c r="P55" s="101"/>
      <c r="Q55" s="110"/>
      <c r="R55" s="103"/>
      <c r="S55" s="100"/>
      <c r="T55" s="101"/>
      <c r="U55" s="98"/>
      <c r="V55" s="108">
        <f t="shared" ca="1" si="24"/>
        <v>45644.833333333336</v>
      </c>
      <c r="W55" s="113">
        <f t="shared" ca="1" si="25"/>
        <v>440.00000000232831</v>
      </c>
      <c r="X55" s="192">
        <f t="shared" ca="1" si="26"/>
        <v>0</v>
      </c>
    </row>
    <row r="56" s="159" customFormat="1">
      <c r="A56" s="94">
        <f ca="1">INDIRECT(ADDRESS(Данные!$A48,4,1,1,"Данные"),1)</f>
        <v>45644.854166666664</v>
      </c>
      <c r="B56" s="103">
        <f ca="1">ROUND(INDIRECT(ADDRESS(Данные!$A48,B$1,1,1,"Данные"),1),2)</f>
        <v>16614.049999999999</v>
      </c>
      <c r="C56" s="100">
        <f ca="1">ROUND(INDIRECT(ADDRESS(Данные!$A48,C$1,1,1,"Данные"),1),2)</f>
        <v>5894.46</v>
      </c>
      <c r="D56" s="104">
        <f ca="1">(B56-B55)*D$10</f>
        <v>199.99999999708962</v>
      </c>
      <c r="E56" s="106">
        <f ca="1">(C56-C55)*D$10</f>
        <v>40.000000000873115</v>
      </c>
      <c r="F56" s="109"/>
      <c r="G56" s="100"/>
      <c r="H56" s="104"/>
      <c r="I56" s="107"/>
      <c r="J56" s="95"/>
      <c r="K56" s="100"/>
      <c r="L56" s="104"/>
      <c r="M56" s="106"/>
      <c r="N56" s="203"/>
      <c r="O56" s="101"/>
      <c r="P56" s="101"/>
      <c r="Q56" s="110"/>
      <c r="R56" s="103"/>
      <c r="S56" s="100"/>
      <c r="T56" s="101"/>
      <c r="U56" s="98"/>
      <c r="V56" s="108">
        <f t="shared" ca="1" si="24"/>
        <v>45644.854166666664</v>
      </c>
      <c r="W56" s="113">
        <f t="shared" ca="1" si="25"/>
        <v>199.99999999708962</v>
      </c>
      <c r="X56" s="192">
        <f t="shared" ca="1" si="26"/>
        <v>40.000000000873115</v>
      </c>
    </row>
    <row r="57" s="159" customFormat="1">
      <c r="A57" s="94">
        <f ca="1">INDIRECT(ADDRESS(Данные!$A49,4,1,1,"Данные"),1)</f>
        <v>45644.875</v>
      </c>
      <c r="B57" s="103">
        <f ca="1">ROUND(INDIRECT(ADDRESS(Данные!$A49,B$1,1,1,"Данные"),1),2)</f>
        <v>16614.099999999999</v>
      </c>
      <c r="C57" s="100">
        <f ca="1">ROUND(INDIRECT(ADDRESS(Данные!$A49,C$1,1,1,"Данные"),1),2)</f>
        <v>5894.46</v>
      </c>
      <c r="D57" s="104">
        <f ca="1">(B57-B55)*D$10</f>
        <v>399.99999999417923</v>
      </c>
      <c r="E57" s="106">
        <f ca="1">(C57-C55)*D$10</f>
        <v>40.000000000873115</v>
      </c>
      <c r="F57" s="109"/>
      <c r="G57" s="100"/>
      <c r="H57" s="104"/>
      <c r="I57" s="107"/>
      <c r="J57" s="95"/>
      <c r="K57" s="100"/>
      <c r="L57" s="104"/>
      <c r="M57" s="106"/>
      <c r="N57" s="203"/>
      <c r="O57" s="101"/>
      <c r="P57" s="101"/>
      <c r="Q57" s="110"/>
      <c r="R57" s="103"/>
      <c r="S57" s="100"/>
      <c r="T57" s="101"/>
      <c r="U57" s="98"/>
      <c r="V57" s="108">
        <f t="shared" ca="1" si="24"/>
        <v>45644.875</v>
      </c>
      <c r="W57" s="113">
        <f t="shared" ca="1" si="25"/>
        <v>399.99999999417923</v>
      </c>
      <c r="X57" s="192">
        <f t="shared" ca="1" si="26"/>
        <v>40.000000000873115</v>
      </c>
    </row>
    <row r="58" s="159" customFormat="1">
      <c r="A58" s="94">
        <f ca="1">INDIRECT(ADDRESS(Данные!$A50,4,1,1,"Данные"),1)</f>
        <v>45644.895833333336</v>
      </c>
      <c r="B58" s="103">
        <f ca="1">ROUND(INDIRECT(ADDRESS(Данные!$A50,B$1,1,1,"Данные"),1),2)</f>
        <v>16614.16</v>
      </c>
      <c r="C58" s="100">
        <f ca="1">ROUND(INDIRECT(ADDRESS(Данные!$A50,C$1,1,1,"Данные"),1),2)</f>
        <v>5894.4700000000003</v>
      </c>
      <c r="D58" s="104">
        <f ca="1">(B58-B57)*D$10</f>
        <v>240.00000000523869</v>
      </c>
      <c r="E58" s="106">
        <f ca="1">(C58-C57)*D$10</f>
        <v>40.000000000873115</v>
      </c>
      <c r="F58" s="109"/>
      <c r="G58" s="100"/>
      <c r="H58" s="104"/>
      <c r="I58" s="107"/>
      <c r="J58" s="95"/>
      <c r="K58" s="100"/>
      <c r="L58" s="104"/>
      <c r="M58" s="106"/>
      <c r="N58" s="203"/>
      <c r="O58" s="101"/>
      <c r="P58" s="101"/>
      <c r="Q58" s="110"/>
      <c r="R58" s="103"/>
      <c r="S58" s="100"/>
      <c r="T58" s="101"/>
      <c r="U58" s="98"/>
      <c r="V58" s="108">
        <f t="shared" ca="1" si="24"/>
        <v>45644.895833333336</v>
      </c>
      <c r="W58" s="113">
        <f t="shared" ca="1" si="25"/>
        <v>240.00000000523869</v>
      </c>
      <c r="X58" s="192">
        <f t="shared" ca="1" si="26"/>
        <v>40.000000000873115</v>
      </c>
    </row>
    <row r="59" s="159" customFormat="1" ht="12" customHeight="1">
      <c r="A59" s="94">
        <f ca="1">INDIRECT(ADDRESS(Данные!$A51,4,1,1,"Данные"),1)</f>
        <v>45644.916666666664</v>
      </c>
      <c r="B59" s="103">
        <f ca="1">ROUND(INDIRECT(ADDRESS(Данные!$A51,B$1,1,1,"Данные"),1),2)</f>
        <v>16614.209999999999</v>
      </c>
      <c r="C59" s="100">
        <f ca="1">ROUND(INDIRECT(ADDRESS(Данные!$A51,C$1,1,1,"Данные"),1),2)</f>
        <v>5894.4700000000003</v>
      </c>
      <c r="D59" s="104">
        <f ca="1">(B59-B57)*D$10</f>
        <v>440.00000000232831</v>
      </c>
      <c r="E59" s="106">
        <f ca="1">(C59-C57)*D$10</f>
        <v>40.000000000873115</v>
      </c>
      <c r="F59" s="109"/>
      <c r="G59" s="100"/>
      <c r="H59" s="104"/>
      <c r="I59" s="107"/>
      <c r="J59" s="95"/>
      <c r="K59" s="100"/>
      <c r="L59" s="104"/>
      <c r="M59" s="106"/>
      <c r="N59" s="203"/>
      <c r="O59" s="101"/>
      <c r="P59" s="101"/>
      <c r="Q59" s="110"/>
      <c r="R59" s="103"/>
      <c r="S59" s="100"/>
      <c r="T59" s="101"/>
      <c r="U59" s="98"/>
      <c r="V59" s="108">
        <f t="shared" ca="1" si="24"/>
        <v>45644.916666666664</v>
      </c>
      <c r="W59" s="113">
        <f t="shared" ca="1" si="25"/>
        <v>440.00000000232831</v>
      </c>
      <c r="X59" s="192">
        <f t="shared" ca="1" si="26"/>
        <v>40.000000000873115</v>
      </c>
    </row>
    <row r="60" s="159" customFormat="1">
      <c r="A60" s="94">
        <f ca="1">INDIRECT(ADDRESS(Данные!$A52,4,1,1,"Данные"),1)</f>
        <v>45644.9375</v>
      </c>
      <c r="B60" s="103">
        <f ca="1">ROUND(INDIRECT(ADDRESS(Данные!$A52,B$1,1,1,"Данные"),1),2)</f>
        <v>16614.27</v>
      </c>
      <c r="C60" s="100">
        <f ca="1">ROUND(INDIRECT(ADDRESS(Данные!$A52,C$1,1,1,"Данные"),1),2)</f>
        <v>5894.4700000000003</v>
      </c>
      <c r="D60" s="104">
        <f ca="1">(B60-B59)*D$10</f>
        <v>240.00000000523869</v>
      </c>
      <c r="E60" s="106">
        <f ca="1">(C60-C59)*D$10</f>
        <v>0</v>
      </c>
      <c r="F60" s="109"/>
      <c r="G60" s="100"/>
      <c r="H60" s="104"/>
      <c r="I60" s="107"/>
      <c r="J60" s="95"/>
      <c r="K60" s="100"/>
      <c r="L60" s="104"/>
      <c r="M60" s="106"/>
      <c r="N60" s="203"/>
      <c r="O60" s="101"/>
      <c r="P60" s="101"/>
      <c r="Q60" s="110"/>
      <c r="R60" s="103"/>
      <c r="S60" s="100"/>
      <c r="T60" s="101"/>
      <c r="U60" s="98"/>
      <c r="V60" s="108">
        <f t="shared" ca="1" si="24"/>
        <v>45644.9375</v>
      </c>
      <c r="W60" s="113">
        <f t="shared" ca="1" si="25"/>
        <v>240.00000000523869</v>
      </c>
      <c r="X60" s="192">
        <f t="shared" ca="1" si="26"/>
        <v>0</v>
      </c>
    </row>
    <row r="61" s="159" customFormat="1">
      <c r="A61" s="94">
        <f ca="1">INDIRECT(ADDRESS(Данные!$A53,4,1,1,"Данные"),1)</f>
        <v>45644.958333333336</v>
      </c>
      <c r="B61" s="103">
        <f ca="1">ROUND(INDIRECT(ADDRESS(Данные!$A53,B$1,1,1,"Данные"),1),2)</f>
        <v>16614.330000000002</v>
      </c>
      <c r="C61" s="100">
        <f ca="1">ROUND(INDIRECT(ADDRESS(Данные!$A53,C$1,1,1,"Данные"),1),2)</f>
        <v>5894.4800000000005</v>
      </c>
      <c r="D61" s="104">
        <f ca="1">(B61-B59)*D$10</f>
        <v>480.00000001047738</v>
      </c>
      <c r="E61" s="106">
        <f ca="1">(C61-C59)*D$10</f>
        <v>40.000000000873115</v>
      </c>
      <c r="F61" s="109"/>
      <c r="G61" s="100"/>
      <c r="H61" s="104"/>
      <c r="I61" s="107"/>
      <c r="J61" s="95"/>
      <c r="K61" s="100"/>
      <c r="L61" s="104"/>
      <c r="M61" s="106"/>
      <c r="N61" s="203"/>
      <c r="O61" s="101"/>
      <c r="P61" s="101"/>
      <c r="Q61" s="110"/>
      <c r="R61" s="103"/>
      <c r="S61" s="100"/>
      <c r="T61" s="101"/>
      <c r="U61" s="98"/>
      <c r="V61" s="108">
        <f t="shared" ca="1" si="24"/>
        <v>45644.958333333336</v>
      </c>
      <c r="W61" s="113">
        <f t="shared" ca="1" si="25"/>
        <v>480.00000001047738</v>
      </c>
      <c r="X61" s="192">
        <f t="shared" ca="1" si="26"/>
        <v>40.000000000873115</v>
      </c>
    </row>
    <row r="62" s="159" customFormat="1">
      <c r="A62" s="94">
        <f ca="1">INDIRECT(ADDRESS(Данные!$A54,4,1,1,"Данные"),1)</f>
        <v>45644.979166666664</v>
      </c>
      <c r="B62" s="103">
        <f ca="1">ROUND(INDIRECT(ADDRESS(Данные!$A54,B$1,1,1,"Данные"),1),2)</f>
        <v>16614.380000000001</v>
      </c>
      <c r="C62" s="100">
        <f ca="1">ROUND(INDIRECT(ADDRESS(Данные!$A54,C$1,1,1,"Данные"),1),2)</f>
        <v>5894.4800000000005</v>
      </c>
      <c r="D62" s="104">
        <f ca="1">(B62-B61)*D$10</f>
        <v>199.99999999708962</v>
      </c>
      <c r="E62" s="106">
        <f ca="1">(C62-C61)*D$10</f>
        <v>0</v>
      </c>
      <c r="F62" s="109"/>
      <c r="G62" s="100"/>
      <c r="H62" s="104"/>
      <c r="I62" s="107"/>
      <c r="J62" s="95"/>
      <c r="K62" s="100"/>
      <c r="L62" s="104"/>
      <c r="M62" s="106"/>
      <c r="N62" s="203"/>
      <c r="O62" s="101"/>
      <c r="P62" s="101"/>
      <c r="Q62" s="110"/>
      <c r="R62" s="103"/>
      <c r="S62" s="100"/>
      <c r="T62" s="101"/>
      <c r="U62" s="98"/>
      <c r="V62" s="108">
        <f t="shared" ca="1" si="24"/>
        <v>45644.979166666664</v>
      </c>
      <c r="W62" s="113">
        <f t="shared" ca="1" si="25"/>
        <v>199.99999999708962</v>
      </c>
      <c r="X62" s="192">
        <f t="shared" ca="1" si="26"/>
        <v>0</v>
      </c>
    </row>
    <row r="63" s="159" customFormat="1" ht="13.5">
      <c r="A63" s="115">
        <f ca="1">INDIRECT(ADDRESS(Данные!$A55,4,1,1,"Данные"),1)</f>
        <v>45645</v>
      </c>
      <c r="B63" s="128">
        <f ca="1">ROUND(INDIRECT(ADDRESS(Данные!$A55,B$1,1,1,"Данные"),1),2)</f>
        <v>16614.450000000001</v>
      </c>
      <c r="C63" s="117">
        <f ca="1">ROUND(INDIRECT(ADDRESS(Данные!$A55,C$1,1,1,"Данные"),1),2)</f>
        <v>5894.4899999999998</v>
      </c>
      <c r="D63" s="124">
        <f ca="1">(B63-B61)*D$10</f>
        <v>479.99999999592546</v>
      </c>
      <c r="E63" s="119">
        <f ca="1">(C63-C61)*D$10</f>
        <v>39.999999997235136</v>
      </c>
      <c r="F63" s="126"/>
      <c r="G63" s="117"/>
      <c r="H63" s="124"/>
      <c r="I63" s="123"/>
      <c r="J63" s="128"/>
      <c r="K63" s="117"/>
      <c r="L63" s="124"/>
      <c r="M63" s="119"/>
      <c r="N63" s="126"/>
      <c r="O63" s="118"/>
      <c r="P63" s="118"/>
      <c r="Q63" s="131"/>
      <c r="R63" s="128"/>
      <c r="S63" s="117"/>
      <c r="T63" s="118"/>
      <c r="U63" s="130"/>
      <c r="V63" s="129">
        <f t="shared" ca="1" si="24"/>
        <v>45645</v>
      </c>
      <c r="W63" s="170">
        <f t="shared" ca="1" si="25"/>
        <v>479.99999999592546</v>
      </c>
      <c r="X63" s="239">
        <f t="shared" ca="1" si="26"/>
        <v>39.999999997235136</v>
      </c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>
      <c r="A65" s="1" t="s">
        <v>15</v>
      </c>
      <c r="B65" s="1"/>
      <c r="C65" s="3" t="s">
        <v>51</v>
      </c>
      <c r="D65" s="136">
        <f ca="1">D17+D19+D21+D23+D25+D27+D29+D31+D33+D35+D37+D39+D41+D43+D45+D47+D49+D51+D53+D55+D57+D59+D61+D63</f>
        <v>10919.999999998254</v>
      </c>
      <c r="E65" s="136">
        <f t="shared" ref="E65:X65" ca="1" si="27">E17+E19+E21+E23+E25+E27+E29+E31+E33+E35+E37+E39+E41+E43+E45+E47+E49+E51+E53+E55+E57+E59+E61+E63</f>
        <v>959.99999999912689</v>
      </c>
      <c r="G65" s="3" t="s">
        <v>51</v>
      </c>
      <c r="H65" s="136">
        <f t="shared" ca="1" si="27"/>
        <v>0</v>
      </c>
      <c r="I65" s="136">
        <f t="shared" ca="1" si="27"/>
        <v>0</v>
      </c>
      <c r="K65" s="3" t="s">
        <v>51</v>
      </c>
      <c r="L65" s="136">
        <f t="shared" ca="1" si="27"/>
        <v>0</v>
      </c>
      <c r="M65" s="136">
        <f t="shared" ca="1" si="27"/>
        <v>0</v>
      </c>
      <c r="O65" s="3" t="s">
        <v>51</v>
      </c>
      <c r="P65" s="136">
        <f t="shared" ca="1" si="27"/>
        <v>0</v>
      </c>
      <c r="Q65" s="136">
        <f t="shared" ca="1" si="27"/>
        <v>0</v>
      </c>
      <c r="S65" s="3" t="s">
        <v>51</v>
      </c>
      <c r="T65" s="136">
        <f t="shared" ca="1" si="27"/>
        <v>0</v>
      </c>
      <c r="U65" s="136">
        <f t="shared" ca="1" si="27"/>
        <v>0</v>
      </c>
      <c r="W65" s="136">
        <f t="shared" ca="1" si="27"/>
        <v>10919.999999998254</v>
      </c>
      <c r="X65" s="136">
        <f t="shared" ca="1" si="27"/>
        <v>959.99999999912689</v>
      </c>
    </row>
    <row r="66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>
      <c r="A67" s="1"/>
      <c r="B67" s="1" t="s">
        <v>15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>
      <c r="A70" s="16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</row>
    <row r="71" ht="18">
      <c r="A71" s="16"/>
      <c r="B71" s="16"/>
      <c r="C71" s="16"/>
      <c r="D71" s="16"/>
      <c r="E71" s="16"/>
      <c r="F71" s="63"/>
      <c r="G71" s="172"/>
      <c r="H71" s="63"/>
      <c r="I71" s="16"/>
      <c r="J71" s="63"/>
      <c r="K71" s="173"/>
      <c r="L71" s="174"/>
      <c r="M71" s="175"/>
      <c r="N71" s="175"/>
      <c r="O71" s="63"/>
      <c r="P71" s="63"/>
      <c r="Q71" s="63"/>
      <c r="R71" s="16"/>
      <c r="S71" s="176"/>
      <c r="T71" s="63"/>
      <c r="U71" s="63"/>
      <c r="V71" s="63"/>
      <c r="W71" s="63"/>
      <c r="X71" s="63"/>
    </row>
    <row r="72">
      <c r="A72" s="63"/>
      <c r="B72" s="63"/>
      <c r="C72" s="63"/>
      <c r="D72" s="63"/>
      <c r="E72" s="63"/>
      <c r="F72" s="177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177"/>
      <c r="V72" s="63"/>
      <c r="W72" s="63"/>
      <c r="X72" s="63"/>
    </row>
    <row r="73" ht="18.75">
      <c r="A73" s="63"/>
      <c r="B73" s="63"/>
      <c r="C73" s="178"/>
      <c r="D73" s="63"/>
      <c r="E73" s="63"/>
      <c r="F73" s="63"/>
      <c r="G73" s="63"/>
      <c r="H73" s="63"/>
      <c r="I73" s="63"/>
      <c r="J73" s="63"/>
      <c r="K73" s="16"/>
      <c r="L73" s="63"/>
      <c r="M73" s="63"/>
      <c r="N73" s="63"/>
      <c r="O73" s="172"/>
      <c r="P73" s="63"/>
      <c r="Q73" s="16"/>
      <c r="R73" s="63"/>
      <c r="S73" s="63"/>
      <c r="T73" s="63"/>
      <c r="U73" s="63"/>
      <c r="V73" s="63"/>
      <c r="W73" s="63"/>
      <c r="X73" s="63"/>
    </row>
    <row r="74">
      <c r="A74" s="63"/>
      <c r="B74" s="177"/>
      <c r="C74" s="63"/>
      <c r="D74" s="63"/>
      <c r="E74" s="63"/>
      <c r="F74" s="63"/>
      <c r="G74" s="63"/>
      <c r="H74" s="63"/>
      <c r="I74" s="63"/>
      <c r="J74" s="63"/>
      <c r="K74" s="16"/>
      <c r="L74" s="16"/>
      <c r="M74" s="63"/>
      <c r="N74" s="63"/>
      <c r="O74" s="16"/>
      <c r="P74" s="63"/>
      <c r="Q74" s="63"/>
      <c r="R74" s="63"/>
      <c r="S74" s="63"/>
      <c r="T74" s="63"/>
      <c r="U74" s="63"/>
      <c r="V74" s="63"/>
      <c r="W74" s="63"/>
      <c r="X74" s="63"/>
    </row>
    <row r="75">
      <c r="A75" s="246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246"/>
      <c r="W75" s="63"/>
      <c r="X75" s="63"/>
    </row>
    <row r="76">
      <c r="A76" s="246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246"/>
      <c r="W76" s="63"/>
      <c r="X76" s="63"/>
    </row>
    <row r="77">
      <c r="A77" s="246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246"/>
      <c r="W77" s="63"/>
      <c r="X77" s="63"/>
    </row>
    <row r="78">
      <c r="A78" s="246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246"/>
      <c r="W78" s="63"/>
      <c r="X78" s="63"/>
    </row>
    <row r="79">
      <c r="A79" s="246"/>
      <c r="B79" s="63"/>
      <c r="C79" s="63"/>
      <c r="D79" s="63"/>
      <c r="E79" s="247"/>
      <c r="F79" s="63"/>
      <c r="G79" s="63"/>
      <c r="H79" s="63"/>
      <c r="I79" s="247"/>
      <c r="J79" s="63"/>
      <c r="K79" s="63"/>
      <c r="L79" s="63"/>
      <c r="M79" s="247"/>
      <c r="N79" s="63"/>
      <c r="O79" s="63"/>
      <c r="P79" s="63"/>
      <c r="Q79" s="247"/>
      <c r="R79" s="63"/>
      <c r="S79" s="63"/>
      <c r="T79" s="63"/>
      <c r="U79" s="247"/>
      <c r="V79" s="246"/>
      <c r="W79" s="63"/>
      <c r="X79" s="247"/>
    </row>
    <row r="80">
      <c r="A80" s="246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246"/>
      <c r="W80" s="63"/>
      <c r="X80" s="63"/>
    </row>
    <row r="81">
      <c r="A81" s="246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246"/>
      <c r="W81" s="63"/>
      <c r="X81" s="63"/>
    </row>
    <row r="82">
      <c r="A82" s="246"/>
      <c r="B82" s="248"/>
      <c r="C82" s="248"/>
      <c r="D82" s="248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8"/>
      <c r="Q82" s="248"/>
      <c r="R82" s="248"/>
      <c r="S82" s="248"/>
      <c r="T82" s="248"/>
      <c r="U82" s="248"/>
      <c r="V82" s="246"/>
      <c r="W82" s="248"/>
      <c r="X82" s="248"/>
    </row>
    <row r="83">
      <c r="A83" s="246"/>
      <c r="B83" s="248"/>
      <c r="C83" s="248"/>
      <c r="D83" s="248"/>
      <c r="E83" s="248"/>
      <c r="F83" s="248"/>
      <c r="G83" s="248"/>
      <c r="H83" s="248"/>
      <c r="I83" s="248"/>
      <c r="J83" s="248"/>
      <c r="K83" s="248"/>
      <c r="L83" s="248"/>
      <c r="M83" s="248"/>
      <c r="N83" s="248"/>
      <c r="O83" s="248"/>
      <c r="P83" s="248"/>
      <c r="Q83" s="248"/>
      <c r="R83" s="248"/>
      <c r="S83" s="248"/>
      <c r="T83" s="248"/>
      <c r="U83" s="248"/>
      <c r="V83" s="246"/>
      <c r="W83" s="248"/>
      <c r="X83" s="248"/>
    </row>
    <row r="84" s="159" customFormat="1">
      <c r="A84" s="181"/>
      <c r="B84" s="182"/>
      <c r="C84" s="182"/>
      <c r="D84" s="159"/>
      <c r="E84" s="159"/>
      <c r="F84" s="182"/>
      <c r="G84" s="182"/>
      <c r="H84" s="159"/>
      <c r="I84" s="159"/>
      <c r="J84" s="182"/>
      <c r="K84" s="182"/>
      <c r="L84" s="159"/>
      <c r="M84" s="159"/>
      <c r="N84" s="182"/>
      <c r="O84" s="159"/>
      <c r="P84" s="159"/>
      <c r="Q84" s="159"/>
      <c r="R84" s="182"/>
      <c r="S84" s="182"/>
      <c r="T84" s="159"/>
      <c r="U84" s="159"/>
      <c r="V84" s="181"/>
      <c r="W84" s="159"/>
      <c r="X84" s="159"/>
    </row>
    <row r="85" s="159" customFormat="1">
      <c r="A85" s="180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0"/>
      <c r="W85" s="159"/>
      <c r="X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</row>
    <row r="93" s="159" customFormat="1">
      <c r="A93" s="181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1"/>
      <c r="W93" s="159"/>
      <c r="X93" s="159"/>
    </row>
    <row r="94" s="159" customFormat="1">
      <c r="A94" s="180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0"/>
      <c r="W94" s="159"/>
      <c r="X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</row>
    <row r="103" s="159" customFormat="1">
      <c r="A103" s="180"/>
      <c r="B103" s="182"/>
      <c r="C103" s="182"/>
      <c r="D103" s="183"/>
      <c r="E103" s="183"/>
      <c r="F103" s="182"/>
      <c r="G103" s="182"/>
      <c r="H103" s="183"/>
      <c r="I103" s="183"/>
      <c r="J103" s="182"/>
      <c r="K103" s="182"/>
      <c r="L103" s="183"/>
      <c r="M103" s="183"/>
      <c r="N103" s="182"/>
      <c r="O103" s="159"/>
      <c r="P103" s="183"/>
      <c r="Q103" s="183"/>
      <c r="R103" s="182"/>
      <c r="S103" s="182"/>
      <c r="T103" s="183"/>
      <c r="U103" s="183"/>
      <c r="V103" s="180"/>
      <c r="W103" s="159"/>
      <c r="X103" s="159"/>
    </row>
    <row r="104" s="159" customFormat="1">
      <c r="A104" s="180"/>
      <c r="B104" s="182"/>
      <c r="C104" s="182"/>
      <c r="D104" s="184"/>
      <c r="E104" s="184"/>
      <c r="F104" s="182"/>
      <c r="G104" s="182"/>
      <c r="H104" s="184"/>
      <c r="I104" s="184"/>
      <c r="J104" s="182"/>
      <c r="K104" s="182"/>
      <c r="L104" s="184"/>
      <c r="M104" s="184"/>
      <c r="N104" s="182"/>
      <c r="O104" s="159"/>
      <c r="P104" s="184"/>
      <c r="Q104" s="184"/>
      <c r="R104" s="182"/>
      <c r="S104" s="182"/>
      <c r="T104" s="184"/>
      <c r="U104" s="184"/>
      <c r="V104" s="180"/>
      <c r="W104" s="159"/>
      <c r="X104" s="159"/>
    </row>
    <row r="105" s="159" customFormat="1">
      <c r="A105" s="180"/>
      <c r="B105" s="182"/>
      <c r="C105" s="182"/>
      <c r="D105" s="159"/>
      <c r="E105" s="159"/>
      <c r="F105" s="182"/>
      <c r="G105" s="182"/>
      <c r="H105" s="159"/>
      <c r="I105" s="159"/>
      <c r="J105" s="182"/>
      <c r="K105" s="182"/>
      <c r="L105" s="159"/>
      <c r="M105" s="159"/>
      <c r="N105" s="182"/>
      <c r="O105" s="159"/>
      <c r="P105" s="159"/>
      <c r="Q105" s="159"/>
      <c r="R105" s="182"/>
      <c r="S105" s="182"/>
      <c r="T105" s="159"/>
      <c r="U105" s="159"/>
      <c r="V105" s="180"/>
      <c r="W105" s="159"/>
      <c r="X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</row>
    <row r="109">
      <c r="A109" s="63"/>
      <c r="B109" s="63"/>
      <c r="C109" s="63"/>
      <c r="D109" s="249"/>
      <c r="E109" s="63"/>
      <c r="F109" s="63"/>
      <c r="G109" s="63"/>
      <c r="H109" s="249"/>
      <c r="I109" s="63"/>
      <c r="J109" s="63"/>
      <c r="K109" s="63"/>
      <c r="L109" s="249"/>
      <c r="M109" s="63"/>
      <c r="N109" s="63"/>
      <c r="O109" s="63"/>
      <c r="P109" s="249"/>
      <c r="Q109" s="63"/>
      <c r="R109" s="63"/>
      <c r="S109" s="63"/>
      <c r="T109" s="63"/>
      <c r="U109" s="63"/>
      <c r="V109" s="63"/>
      <c r="W109" s="63"/>
      <c r="X109" s="63"/>
    </row>
    <row r="110">
      <c r="A110" s="63"/>
      <c r="B110" s="63"/>
      <c r="C110" s="16"/>
      <c r="D110" s="249"/>
      <c r="E110" s="250"/>
      <c r="F110" s="63"/>
      <c r="G110" s="16"/>
      <c r="H110" s="249"/>
      <c r="I110" s="250"/>
      <c r="J110" s="63"/>
      <c r="K110" s="16"/>
      <c r="L110" s="249"/>
      <c r="M110" s="250"/>
      <c r="N110" s="63"/>
      <c r="O110" s="16"/>
      <c r="P110" s="249"/>
      <c r="Q110" s="250"/>
      <c r="R110" s="63"/>
      <c r="S110" s="16"/>
      <c r="T110" s="63"/>
      <c r="U110" s="250"/>
      <c r="V110" s="63"/>
      <c r="W110" s="63"/>
      <c r="X110" s="63"/>
    </row>
    <row r="111">
      <c r="A111" s="248"/>
      <c r="B111" s="63"/>
      <c r="C111" s="248"/>
      <c r="D111" s="248"/>
      <c r="E111" s="248"/>
      <c r="F111" s="63"/>
      <c r="G111" s="248"/>
      <c r="H111" s="248"/>
      <c r="I111" s="248"/>
      <c r="J111" s="63"/>
      <c r="K111" s="248"/>
      <c r="L111" s="248"/>
      <c r="M111" s="248"/>
      <c r="N111" s="63"/>
      <c r="O111" s="248"/>
      <c r="P111" s="248"/>
      <c r="Q111" s="248"/>
      <c r="R111" s="248"/>
      <c r="S111" s="248"/>
      <c r="T111" s="248"/>
      <c r="U111" s="248"/>
      <c r="V111" s="248"/>
      <c r="W111" s="248"/>
      <c r="X111" s="248"/>
    </row>
    <row r="112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</row>
    <row r="113">
      <c r="A113" s="63"/>
      <c r="B113" s="63"/>
      <c r="C113" s="16"/>
      <c r="D113" s="16"/>
      <c r="E113" s="16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</row>
    <row r="114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</row>
  </sheetData>
  <mergeCells count="6">
    <mergeCell ref="A6:A14"/>
    <mergeCell ref="V6:V14"/>
    <mergeCell ref="R2:X2"/>
    <mergeCell ref="J8:M8"/>
    <mergeCell ref="J6:M6"/>
    <mergeCell ref="J10:K10"/>
  </mergeCells>
  <printOptions headings="0" gridLines="0"/>
  <pageMargins left="0.39370078740157477" right="0.19685039370078738" top="0.19685039370078738" bottom="0.19685039370078738" header="0" footer="0"/>
  <pageSetup paperSize="9" scale="73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6" activeCellId="0" sqref="A6:A14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9" style="63" width="9.85546875"/>
    <col customWidth="1" min="20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95</v>
      </c>
      <c r="C1" s="2">
        <v>96</v>
      </c>
      <c r="D1" s="2"/>
      <c r="E1" s="2"/>
      <c r="F1" s="2">
        <v>97</v>
      </c>
      <c r="G1" s="2">
        <v>98</v>
      </c>
      <c r="H1" s="2"/>
      <c r="I1" s="2"/>
      <c r="J1" s="2">
        <v>99</v>
      </c>
      <c r="K1" s="2">
        <v>100</v>
      </c>
      <c r="L1" s="2"/>
      <c r="M1" s="2"/>
      <c r="N1" s="2">
        <v>101</v>
      </c>
      <c r="O1" s="2">
        <v>102</v>
      </c>
      <c r="P1" s="2"/>
      <c r="Q1" s="2"/>
      <c r="R1" s="2">
        <v>103</v>
      </c>
      <c r="S1" s="2">
        <v>104</v>
      </c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95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>
        <v>8</v>
      </c>
      <c r="E6" s="26"/>
      <c r="F6" s="23" t="s">
        <v>19</v>
      </c>
      <c r="G6" s="24"/>
      <c r="H6" s="27">
        <v>15</v>
      </c>
      <c r="I6" s="26"/>
      <c r="J6" s="23" t="s">
        <v>19</v>
      </c>
      <c r="K6" s="24"/>
      <c r="L6" s="27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>
        <v>7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C8" s="63" t="s">
        <v>96</v>
      </c>
      <c r="D8" s="4"/>
      <c r="E8" s="36"/>
      <c r="F8" s="35"/>
      <c r="G8" s="251" t="s">
        <v>96</v>
      </c>
      <c r="H8" s="251"/>
      <c r="I8" s="36"/>
      <c r="J8" s="35"/>
      <c r="K8" s="4" t="s">
        <v>97</v>
      </c>
      <c r="L8" s="4"/>
      <c r="M8" s="36"/>
      <c r="N8" s="35"/>
      <c r="O8" s="4" t="s">
        <v>98</v>
      </c>
      <c r="P8" s="4"/>
      <c r="Q8" s="36"/>
      <c r="R8" s="4" t="s">
        <v>99</v>
      </c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4"/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900</v>
      </c>
      <c r="E10" s="152">
        <v>4000</v>
      </c>
      <c r="F10" s="35" t="s">
        <v>36</v>
      </c>
      <c r="G10" s="4"/>
      <c r="H10" s="44">
        <v>900</v>
      </c>
      <c r="I10" s="152">
        <v>80</v>
      </c>
      <c r="J10" s="35" t="s">
        <v>36</v>
      </c>
      <c r="K10" s="4"/>
      <c r="L10" s="44">
        <v>360</v>
      </c>
      <c r="M10" s="152">
        <v>2000</v>
      </c>
      <c r="N10" s="35" t="s">
        <v>36</v>
      </c>
      <c r="O10" s="4"/>
      <c r="P10" s="44">
        <v>900</v>
      </c>
      <c r="Q10" s="152">
        <v>2000</v>
      </c>
      <c r="R10" s="35" t="s">
        <v>36</v>
      </c>
      <c r="S10" s="4"/>
      <c r="T10" s="44">
        <v>900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59" customFormat="1">
      <c r="A15" s="160">
        <f ca="1">INDIRECT(ADDRESS(Данные!$A7,4,1,1,"Данные"), 1)</f>
        <v>45644</v>
      </c>
      <c r="B15" s="77">
        <f ca="1">ROUND(INDIRECT(ADDRESS(Данные!$A7,B$1,1,1,"Данные"), 1),2)</f>
        <v>5282.7300000000005</v>
      </c>
      <c r="C15" s="83">
        <f ca="1">ROUND(INDIRECT(ADDRESS(Данные!$A7,C$1,1,1,"Данные"), 1),2)</f>
        <v>1122.0799999999999</v>
      </c>
      <c r="D15" s="78"/>
      <c r="E15" s="81"/>
      <c r="F15" s="82">
        <f ca="1">ROUND(INDIRECT(ADDRESS(Данные!$A7,F$1,1,1,"Данные"), 1),2)</f>
        <v>0</v>
      </c>
      <c r="G15" s="83">
        <f ca="1">ROUND(INDIRECT(ADDRESS(Данные!$A7,G$1,1,1,"Данные"), 1),2)</f>
        <v>0</v>
      </c>
      <c r="H15" s="78"/>
      <c r="I15" s="79"/>
      <c r="J15" s="82">
        <f ca="1">ROUND(INDIRECT(ADDRESS(Данные!$A7,J$1,1,1,"Данные"), 1),2)</f>
        <v>1118.1100000000001</v>
      </c>
      <c r="K15" s="83">
        <f ca="1">ROUND(INDIRECT(ADDRESS(Данные!$A7,K$1,1,1,"Данные"), 1),2)</f>
        <v>452.31999999999999</v>
      </c>
      <c r="L15" s="78"/>
      <c r="M15" s="79"/>
      <c r="N15" s="82">
        <f ca="1">ROUND(INDIRECT(ADDRESS(Данные!$A7,N$1,1,1,"Данные"), 1),2)</f>
        <v>5062.2799999999997</v>
      </c>
      <c r="O15" s="83">
        <f ca="1">ROUND(INDIRECT(ADDRESS(Данные!$A7,O$1,1,1,"Данные"), 1),2)</f>
        <v>977.48000000000002</v>
      </c>
      <c r="P15" s="78"/>
      <c r="Q15" s="79"/>
      <c r="R15" s="82">
        <f ca="1">ROUND(INDIRECT(ADDRESS(Данные!$A7,R$1,1,1,"Данные"), 1),2)</f>
        <v>3414.8600000000001</v>
      </c>
      <c r="S15" s="83">
        <f ca="1">ROUND(INDIRECT(ADDRESS(Данные!$A7,S$1,1,1,"Данные"), 1),2)</f>
        <v>217.92000000000002</v>
      </c>
      <c r="T15" s="78"/>
      <c r="U15" s="79"/>
      <c r="V15" s="161">
        <f t="shared" ref="V15:V63" ca="1" si="28">$A15</f>
        <v>45644</v>
      </c>
      <c r="W15" s="93" t="s">
        <v>15</v>
      </c>
      <c r="X15" s="26" t="s">
        <v>15</v>
      </c>
    </row>
    <row r="16" s="159" customFormat="1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5282.8400000000001</v>
      </c>
      <c r="C16" s="96">
        <f ca="1">ROUND(INDIRECT(ADDRESS(Данные!$A8,C$1,1,1,"Данные"),1),2)</f>
        <v>1122.1000000000001</v>
      </c>
      <c r="D16" s="104">
        <f ca="1">(B16-B15)*D$10</f>
        <v>98.999999999705324</v>
      </c>
      <c r="E16" s="102">
        <f ca="1">(C16-C15)*D$10</f>
        <v>18.000000000188265</v>
      </c>
      <c r="F16" s="95">
        <f ca="1">ROUND(INDIRECT(ADDRESS(Данные!$A8,F$1,1,1,"Данные"),1),2)</f>
        <v>0</v>
      </c>
      <c r="G16" s="96">
        <f ca="1">ROUND(INDIRECT(ADDRESS(Данные!$A8,G$1,1,1,"Данные"),1),2)</f>
        <v>0</v>
      </c>
      <c r="H16" s="104">
        <f ca="1">(F16-F15)*H$10</f>
        <v>0</v>
      </c>
      <c r="I16" s="105">
        <f ca="1">(G16-G15)*H$10</f>
        <v>0</v>
      </c>
      <c r="J16" s="95">
        <f ca="1">ROUND(INDIRECT(ADDRESS(Данные!$A8,J$1,1,1,"Данные"),1),2)</f>
        <v>1118.1100000000001</v>
      </c>
      <c r="K16" s="96">
        <f ca="1">ROUND(INDIRECT(ADDRESS(Данные!$A8,K$1,1,1,"Данные"),1),2)</f>
        <v>452.31999999999999</v>
      </c>
      <c r="L16" s="104">
        <f ca="1">(J16-J15)*L$10</f>
        <v>0</v>
      </c>
      <c r="M16" s="105">
        <f ca="1">(K16-K15)*L$10</f>
        <v>0</v>
      </c>
      <c r="N16" s="95">
        <f ca="1">ROUND(INDIRECT(ADDRESS(Данные!$A8,N$1,1,1,"Данные"),1),2)</f>
        <v>5062.4000000000005</v>
      </c>
      <c r="O16" s="96">
        <f ca="1">ROUND(INDIRECT(ADDRESS(Данные!$A8,O$1,1,1,"Данные"),1),2)</f>
        <v>977.49000000000001</v>
      </c>
      <c r="P16" s="104">
        <f ca="1">(N16-N15)*P$10</f>
        <v>108.00000000072032</v>
      </c>
      <c r="Q16" s="105">
        <f ca="1">(O16-O15)*P$10</f>
        <v>8.9999999999918145</v>
      </c>
      <c r="R16" s="95">
        <f ca="1">ROUND(INDIRECT(ADDRESS(Данные!$A8,R$1,1,1,"Данные"),1),2)</f>
        <v>3415.0100000000002</v>
      </c>
      <c r="S16" s="96">
        <f ca="1">ROUND(INDIRECT(ADDRESS(Данные!$A8,S$1,1,1,"Данные"),1),2)</f>
        <v>217.93000000000001</v>
      </c>
      <c r="T16" s="104">
        <f ca="1">(R16-R15)*T$10</f>
        <v>135.00000000008185</v>
      </c>
      <c r="U16" s="105">
        <f ca="1">(S16-S15)*T$10</f>
        <v>8.9999999999918145</v>
      </c>
      <c r="V16" s="163">
        <f t="shared" ca="1" si="28"/>
        <v>45644.020833333336</v>
      </c>
      <c r="W16" s="113">
        <f t="shared" ref="W16:X63" ca="1" si="29">D16+H16+L16+P16+T16</f>
        <v>342.0000000005075</v>
      </c>
      <c r="X16" s="114">
        <f ca="1">E16+I16+M16+Q16+U16</f>
        <v>36.000000000171894</v>
      </c>
    </row>
    <row r="17" s="159" customFormat="1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5282.9300000000003</v>
      </c>
      <c r="C17" s="96">
        <f ca="1">ROUND(INDIRECT(ADDRESS(Данные!$A9,C$1,1,1,"Данные"),1),2)</f>
        <v>1122.1100000000001</v>
      </c>
      <c r="D17" s="104">
        <f ca="1">(B17-B15)*D$10</f>
        <v>179.99999999983629</v>
      </c>
      <c r="E17" s="102">
        <f ca="1">(C17-C15)*D$10</f>
        <v>27.00000000018008</v>
      </c>
      <c r="F17" s="95">
        <f ca="1">ROUND(INDIRECT(ADDRESS(Данные!$A9,F$1,1,1,"Данные"),1),2)</f>
        <v>0</v>
      </c>
      <c r="G17" s="96">
        <f ca="1">ROUND(INDIRECT(ADDRESS(Данные!$A9,G$1,1,1,"Данные"),1),2)</f>
        <v>0</v>
      </c>
      <c r="H17" s="104">
        <f ca="1">(F17-F15)*H$10</f>
        <v>0</v>
      </c>
      <c r="I17" s="105">
        <f ca="1">(G17-G15)*H$10</f>
        <v>0</v>
      </c>
      <c r="J17" s="95">
        <f ca="1">ROUND(INDIRECT(ADDRESS(Данные!$A9,J$1,1,1,"Данные"),1),2)</f>
        <v>1118.1100000000001</v>
      </c>
      <c r="K17" s="96">
        <f ca="1">ROUND(INDIRECT(ADDRESS(Данные!$A9,K$1,1,1,"Данные"),1),2)</f>
        <v>452.31999999999999</v>
      </c>
      <c r="L17" s="104">
        <f ca="1">(J17-J15)*L$10</f>
        <v>0</v>
      </c>
      <c r="M17" s="105">
        <f ca="1">(K17-K15)*L$10</f>
        <v>0</v>
      </c>
      <c r="N17" s="95">
        <f ca="1">ROUND(INDIRECT(ADDRESS(Данные!$A9,N$1,1,1,"Данные"),1),2)</f>
        <v>5062.5299999999997</v>
      </c>
      <c r="O17" s="96">
        <f ca="1">ROUND(INDIRECT(ADDRESS(Данные!$A9,O$1,1,1,"Данные"),1),2)</f>
        <v>977.5</v>
      </c>
      <c r="P17" s="104">
        <f ca="1">(N17-N15)*P$10</f>
        <v>225</v>
      </c>
      <c r="Q17" s="105">
        <f ca="1">(O17-O15)*P$10</f>
        <v>17.999999999983629</v>
      </c>
      <c r="R17" s="95">
        <f ca="1">ROUND(INDIRECT(ADDRESS(Данные!$A9,R$1,1,1,"Данные"),1),2)</f>
        <v>3415.1599999999999</v>
      </c>
      <c r="S17" s="96">
        <f ca="1">ROUND(INDIRECT(ADDRESS(Данные!$A9,S$1,1,1,"Данные"),1),2)</f>
        <v>217.94</v>
      </c>
      <c r="T17" s="104">
        <f ca="1">(R17-R15)*T$10</f>
        <v>269.99999999975444</v>
      </c>
      <c r="U17" s="105">
        <f ca="1">(S17-S15)*T$10</f>
        <v>17.999999999983629</v>
      </c>
      <c r="V17" s="163">
        <f t="shared" ca="1" si="28"/>
        <v>45644.041666666664</v>
      </c>
      <c r="W17" s="113">
        <f t="shared" ca="1" si="29"/>
        <v>674.99999999959073</v>
      </c>
      <c r="X17" s="114">
        <f t="shared" ca="1" si="29"/>
        <v>63.000000000147338</v>
      </c>
    </row>
    <row r="18" s="159" customFormat="1">
      <c r="A18" s="162">
        <f ca="1">INDIRECT(ADDRESS(Данные!$A10,4,1,1,"Данные"), 1)</f>
        <v>45644.0625</v>
      </c>
      <c r="B18" s="96">
        <f ca="1">ROUND(INDIRECT(ADDRESS(Данные!$A10,B$1,1,1,"Данные"), 1),2)</f>
        <v>5283.0100000000002</v>
      </c>
      <c r="C18" s="96">
        <f ca="1">ROUND(INDIRECT(ADDRESS(Данные!$A10,C$1,1,1,"Данные"), 1),2)</f>
        <v>1122.1300000000001</v>
      </c>
      <c r="D18" s="104">
        <f ca="1">(B18-B17)*D$10</f>
        <v>71.999999999934516</v>
      </c>
      <c r="E18" s="102">
        <f ca="1">(C18-C17)*D$10</f>
        <v>17.999999999983629</v>
      </c>
      <c r="F18" s="95">
        <f ca="1">ROUND(INDIRECT(ADDRESS(Данные!$A10,F$1,1,1,"Данные"), 1),2)</f>
        <v>0</v>
      </c>
      <c r="G18" s="96">
        <f ca="1">ROUND(INDIRECT(ADDRESS(Данные!$A10,G$1,1,1,"Данные"), 1),2)</f>
        <v>0</v>
      </c>
      <c r="H18" s="104">
        <f ca="1">(F18-F17)*H$10</f>
        <v>0</v>
      </c>
      <c r="I18" s="105">
        <f ca="1">(G18-G17)*H$10</f>
        <v>0</v>
      </c>
      <c r="J18" s="95">
        <f ca="1">ROUND(INDIRECT(ADDRESS(Данные!$A10,J$1,1,1,"Данные"), 1),2)</f>
        <v>1118.1100000000001</v>
      </c>
      <c r="K18" s="96">
        <f ca="1">ROUND(INDIRECT(ADDRESS(Данные!$A10,K$1,1,1,"Данные"), 1),2)</f>
        <v>452.31999999999999</v>
      </c>
      <c r="L18" s="104">
        <f ca="1">(J18-J17)*L$10</f>
        <v>0</v>
      </c>
      <c r="M18" s="105">
        <f ca="1">(K18-K17)*L$10</f>
        <v>0</v>
      </c>
      <c r="N18" s="95">
        <f ca="1">ROUND(INDIRECT(ADDRESS(Данные!$A10,N$1,1,1,"Данные"), 1),2)</f>
        <v>5062.6599999999999</v>
      </c>
      <c r="O18" s="96">
        <f ca="1">ROUND(INDIRECT(ADDRESS(Данные!$A10,O$1,1,1,"Данные"), 1),2)</f>
        <v>977.50999999999999</v>
      </c>
      <c r="P18" s="104">
        <f ca="1">(N18-N17)*P$10</f>
        <v>117.00000000009823</v>
      </c>
      <c r="Q18" s="105">
        <f ca="1">(O18-O17)*P$10</f>
        <v>8.9999999999918145</v>
      </c>
      <c r="R18" s="95">
        <f ca="1">ROUND(INDIRECT(ADDRESS(Данные!$A10,R$1,1,1,"Данные"), 1),2)</f>
        <v>3415.3099999999999</v>
      </c>
      <c r="S18" s="96">
        <f ca="1">ROUND(INDIRECT(ADDRESS(Данные!$A10,S$1,1,1,"Данные"), 1),2)</f>
        <v>217.94</v>
      </c>
      <c r="T18" s="104">
        <f ca="1">(R18-R17)*T$10</f>
        <v>135.00000000008185</v>
      </c>
      <c r="U18" s="105">
        <f ca="1">(S18-S17)*T$10</f>
        <v>0</v>
      </c>
      <c r="V18" s="163">
        <f t="shared" ca="1" si="28"/>
        <v>45644.0625</v>
      </c>
      <c r="W18" s="113">
        <f t="shared" ca="1" si="29"/>
        <v>324.0000000001146</v>
      </c>
      <c r="X18" s="114">
        <f t="shared" ca="1" si="29"/>
        <v>26.999999999975444</v>
      </c>
    </row>
    <row r="19" s="159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5283.0799999999999</v>
      </c>
      <c r="C19" s="96">
        <f ca="1">ROUND(INDIRECT(ADDRESS(Данные!$A11,C$1,1,1,"Данные"),1),2)</f>
        <v>1122.1500000000001</v>
      </c>
      <c r="D19" s="104">
        <f ca="1">(B19-B17)*D$10</f>
        <v>134.99999999967258</v>
      </c>
      <c r="E19" s="102">
        <f ca="1">(C19-C17)*D$10</f>
        <v>35.999999999967258</v>
      </c>
      <c r="F19" s="95">
        <f ca="1">ROUND(INDIRECT(ADDRESS(Данные!$A11,F$1,1,1,"Данные"),1),2)</f>
        <v>0</v>
      </c>
      <c r="G19" s="96">
        <f ca="1">ROUND(INDIRECT(ADDRESS(Данные!$A11,G$1,1,1,"Данные"),1),2)</f>
        <v>0</v>
      </c>
      <c r="H19" s="104">
        <f ca="1">(F19-F17)*H$10</f>
        <v>0</v>
      </c>
      <c r="I19" s="105">
        <f ca="1">(G19-G17)*H$10</f>
        <v>0</v>
      </c>
      <c r="J19" s="95">
        <f ca="1">ROUND(INDIRECT(ADDRESS(Данные!$A11,J$1,1,1,"Данные"),1),2)</f>
        <v>1118.1100000000001</v>
      </c>
      <c r="K19" s="96">
        <f ca="1">ROUND(INDIRECT(ADDRESS(Данные!$A11,K$1,1,1,"Данные"),1),2)</f>
        <v>452.31999999999999</v>
      </c>
      <c r="L19" s="104">
        <f ca="1">(J19-J17)*L$10</f>
        <v>0</v>
      </c>
      <c r="M19" s="105">
        <f ca="1">(K19-K17)*L$10</f>
        <v>0</v>
      </c>
      <c r="N19" s="95">
        <f ca="1">ROUND(INDIRECT(ADDRESS(Данные!$A11,N$1,1,1,"Данные"),1),2)</f>
        <v>5062.79</v>
      </c>
      <c r="O19" s="96">
        <f ca="1">ROUND(INDIRECT(ADDRESS(Данные!$A11,O$1,1,1,"Данные"),1),2)</f>
        <v>977.51999999999998</v>
      </c>
      <c r="P19" s="104">
        <f ca="1">(N19-N17)*P$10</f>
        <v>234.00000000019645</v>
      </c>
      <c r="Q19" s="105">
        <f ca="1">(O19-O17)*P$10</f>
        <v>17.999999999983629</v>
      </c>
      <c r="R19" s="95">
        <f ca="1">ROUND(INDIRECT(ADDRESS(Данные!$A11,R$1,1,1,"Данные"),1),2)</f>
        <v>3415.46</v>
      </c>
      <c r="S19" s="96">
        <f ca="1">ROUND(INDIRECT(ADDRESS(Данные!$A11,S$1,1,1,"Данные"),1),2)</f>
        <v>217.95000000000002</v>
      </c>
      <c r="T19" s="104">
        <f ca="1">(R19-R17)*T$10</f>
        <v>270.00000000016371</v>
      </c>
      <c r="U19" s="105">
        <f ca="1">(S19-S17)*T$10</f>
        <v>9.0000000000173941</v>
      </c>
      <c r="V19" s="163">
        <f t="shared" ca="1" si="28"/>
        <v>45644.083333333336</v>
      </c>
      <c r="W19" s="113">
        <f t="shared" ca="1" si="29"/>
        <v>639.00000000003274</v>
      </c>
      <c r="X19" s="114">
        <f t="shared" ca="1" si="29"/>
        <v>62.999999999968281</v>
      </c>
    </row>
    <row r="20" s="159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5283.1500000000005</v>
      </c>
      <c r="C20" s="96">
        <f ca="1">ROUND(INDIRECT(ADDRESS(Данные!$A12,C$1,1,1,"Данные"),1),2)</f>
        <v>1122.1700000000001</v>
      </c>
      <c r="D20" s="104">
        <f ca="1">(B20-B19)*D$10</f>
        <v>63.000000000556611</v>
      </c>
      <c r="E20" s="102">
        <f ca="1">(C20-C19)*D$10</f>
        <v>17.999999999983629</v>
      </c>
      <c r="F20" s="95">
        <f ca="1">ROUND(INDIRECT(ADDRESS(Данные!$A12,F$1,1,1,"Данные"),1),2)</f>
        <v>0</v>
      </c>
      <c r="G20" s="96">
        <f ca="1">ROUND(INDIRECT(ADDRESS(Данные!$A12,G$1,1,1,"Данные"),1),2)</f>
        <v>0</v>
      </c>
      <c r="H20" s="104">
        <f ca="1">(F20-F19)*H$10</f>
        <v>0</v>
      </c>
      <c r="I20" s="105">
        <f ca="1">(G20-G19)*H$10</f>
        <v>0</v>
      </c>
      <c r="J20" s="95">
        <f ca="1">ROUND(INDIRECT(ADDRESS(Данные!$A12,J$1,1,1,"Данные"),1),2)</f>
        <v>1118.1100000000001</v>
      </c>
      <c r="K20" s="96">
        <f ca="1">ROUND(INDIRECT(ADDRESS(Данные!$A12,K$1,1,1,"Данные"),1),2)</f>
        <v>452.31999999999999</v>
      </c>
      <c r="L20" s="104">
        <f ca="1">(J20-J19)*L$10</f>
        <v>0</v>
      </c>
      <c r="M20" s="105">
        <f ca="1">(K20-K19)*L$10</f>
        <v>0</v>
      </c>
      <c r="N20" s="95">
        <f ca="1">ROUND(INDIRECT(ADDRESS(Данные!$A12,N$1,1,1,"Данные"),1),2)</f>
        <v>5062.9200000000001</v>
      </c>
      <c r="O20" s="96">
        <f ca="1">ROUND(INDIRECT(ADDRESS(Данные!$A12,O$1,1,1,"Данные"),1),2)</f>
        <v>977.52999999999997</v>
      </c>
      <c r="P20" s="104">
        <f ca="1">(N20-N19)*P$10</f>
        <v>117.00000000009823</v>
      </c>
      <c r="Q20" s="105">
        <f ca="1">(O20-O19)*P$10</f>
        <v>8.9999999999918145</v>
      </c>
      <c r="R20" s="95">
        <f ca="1">ROUND(INDIRECT(ADDRESS(Данные!$A12,R$1,1,1,"Данные"),1),2)</f>
        <v>3415.5999999999999</v>
      </c>
      <c r="S20" s="96">
        <f ca="1">ROUND(INDIRECT(ADDRESS(Данные!$A12,S$1,1,1,"Данные"),1),2)</f>
        <v>217.95000000000002</v>
      </c>
      <c r="T20" s="104">
        <f ca="1">(R20-R19)*T$10</f>
        <v>125.9999999998854</v>
      </c>
      <c r="U20" s="105">
        <f ca="1">(S20-S19)*T$10</f>
        <v>0</v>
      </c>
      <c r="V20" s="163">
        <f t="shared" ca="1" si="28"/>
        <v>45644.104166666664</v>
      </c>
      <c r="W20" s="113">
        <f t="shared" ca="1" si="29"/>
        <v>306.00000000054024</v>
      </c>
      <c r="X20" s="114">
        <f t="shared" ca="1" si="29"/>
        <v>26.999999999975444</v>
      </c>
    </row>
    <row r="21" s="159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5283.2200000000003</v>
      </c>
      <c r="C21" s="96">
        <f ca="1">ROUND(INDIRECT(ADDRESS(Данные!$A13,C$1,1,1,"Данные"),1),2)</f>
        <v>1122.1800000000001</v>
      </c>
      <c r="D21" s="104">
        <f ca="1">(B21-B19)*D$10</f>
        <v>126.00000000029468</v>
      </c>
      <c r="E21" s="102">
        <f ca="1">(C21-C19)*D$10</f>
        <v>26.999999999975444</v>
      </c>
      <c r="F21" s="95">
        <f ca="1">ROUND(INDIRECT(ADDRESS(Данные!$A13,F$1,1,1,"Данные"),1),2)</f>
        <v>0</v>
      </c>
      <c r="G21" s="96">
        <f ca="1">ROUND(INDIRECT(ADDRESS(Данные!$A13,G$1,1,1,"Данные"),1),2)</f>
        <v>0</v>
      </c>
      <c r="H21" s="104">
        <f ca="1">(F21-F19)*H$10</f>
        <v>0</v>
      </c>
      <c r="I21" s="105">
        <f ca="1">(G21-G19)*H$10</f>
        <v>0</v>
      </c>
      <c r="J21" s="95">
        <f ca="1">ROUND(INDIRECT(ADDRESS(Данные!$A13,J$1,1,1,"Данные"),1),2)</f>
        <v>1118.1100000000001</v>
      </c>
      <c r="K21" s="96">
        <f ca="1">ROUND(INDIRECT(ADDRESS(Данные!$A13,K$1,1,1,"Данные"),1),2)</f>
        <v>452.31999999999999</v>
      </c>
      <c r="L21" s="104">
        <f ca="1">(J21-J19)*L$10</f>
        <v>0</v>
      </c>
      <c r="M21" s="105">
        <f ca="1">(K21-K19)*L$10</f>
        <v>0</v>
      </c>
      <c r="N21" s="95">
        <f ca="1">ROUND(INDIRECT(ADDRESS(Данные!$A13,N$1,1,1,"Данные"),1),2)</f>
        <v>5063.0500000000002</v>
      </c>
      <c r="O21" s="96">
        <f ca="1">ROUND(INDIRECT(ADDRESS(Данные!$A13,O$1,1,1,"Данные"),1),2)</f>
        <v>977.53999999999996</v>
      </c>
      <c r="P21" s="104">
        <f ca="1">(N21-N19)*P$10</f>
        <v>234.00000000019645</v>
      </c>
      <c r="Q21" s="105">
        <f ca="1">(O21-O19)*P$10</f>
        <v>17.999999999983629</v>
      </c>
      <c r="R21" s="95">
        <f ca="1">ROUND(INDIRECT(ADDRESS(Данные!$A13,R$1,1,1,"Данные"),1),2)</f>
        <v>3415.75</v>
      </c>
      <c r="S21" s="96">
        <f ca="1">ROUND(INDIRECT(ADDRESS(Данные!$A13,S$1,1,1,"Данные"),1),2)</f>
        <v>217.96000000000001</v>
      </c>
      <c r="T21" s="104">
        <f ca="1">(R21-R19)*T$10</f>
        <v>260.99999999996726</v>
      </c>
      <c r="U21" s="105">
        <f ca="1">(S21-S19)*T$10</f>
        <v>8.9999999999918145</v>
      </c>
      <c r="V21" s="163">
        <f t="shared" ca="1" si="28"/>
        <v>45644.125</v>
      </c>
      <c r="W21" s="113">
        <f t="shared" ca="1" si="29"/>
        <v>621.00000000045839</v>
      </c>
      <c r="X21" s="114">
        <f t="shared" ca="1" si="29"/>
        <v>53.999999999950887</v>
      </c>
    </row>
    <row r="22" s="159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5283.2799999999997</v>
      </c>
      <c r="C22" s="96">
        <f ca="1">ROUND(INDIRECT(ADDRESS(Данные!$A14,C$1,1,1,"Данные"),1),2)</f>
        <v>1122.2</v>
      </c>
      <c r="D22" s="104">
        <f ca="1">(B22-B21)*D$10</f>
        <v>53.999999999541615</v>
      </c>
      <c r="E22" s="102">
        <f ca="1">(C22-C21)*D$10</f>
        <v>17.999999999983629</v>
      </c>
      <c r="F22" s="95">
        <f ca="1">ROUND(INDIRECT(ADDRESS(Данные!$A14,F$1,1,1,"Данные"),1),2)</f>
        <v>0</v>
      </c>
      <c r="G22" s="96">
        <f ca="1">ROUND(INDIRECT(ADDRESS(Данные!$A14,G$1,1,1,"Данные"),1),2)</f>
        <v>0</v>
      </c>
      <c r="H22" s="104">
        <f ca="1">(F22-F21)*H$10</f>
        <v>0</v>
      </c>
      <c r="I22" s="105">
        <f ca="1">(G22-G21)*H$10</f>
        <v>0</v>
      </c>
      <c r="J22" s="95">
        <f ca="1">ROUND(INDIRECT(ADDRESS(Данные!$A14,J$1,1,1,"Данные"),1),2)</f>
        <v>1118.1200000000001</v>
      </c>
      <c r="K22" s="96">
        <f ca="1">ROUND(INDIRECT(ADDRESS(Данные!$A14,K$1,1,1,"Данные"),1),2)</f>
        <v>452.31999999999999</v>
      </c>
      <c r="L22" s="104">
        <f ca="1">(J22-J21)*L$10</f>
        <v>3.5999999999967258</v>
      </c>
      <c r="M22" s="105">
        <f ca="1">(K22-K21)*L$10</f>
        <v>0</v>
      </c>
      <c r="N22" s="95">
        <f ca="1">ROUND(INDIRECT(ADDRESS(Данные!$A14,N$1,1,1,"Данные"),1),2)</f>
        <v>5063.1900000000005</v>
      </c>
      <c r="O22" s="96">
        <f ca="1">ROUND(INDIRECT(ADDRESS(Данные!$A14,O$1,1,1,"Данные"),1),2)</f>
        <v>977.55000000000007</v>
      </c>
      <c r="P22" s="104">
        <f ca="1">(N22-N21)*P$10</f>
        <v>126.00000000029468</v>
      </c>
      <c r="Q22" s="105">
        <f ca="1">(O22-O21)*P$10</f>
        <v>9.0000000000941327</v>
      </c>
      <c r="R22" s="95">
        <f ca="1">ROUND(INDIRECT(ADDRESS(Данные!$A14,R$1,1,1,"Данные"),1),2)</f>
        <v>3415.9000000000001</v>
      </c>
      <c r="S22" s="96">
        <f ca="1">ROUND(INDIRECT(ADDRESS(Данные!$A14,S$1,1,1,"Данные"),1),2)</f>
        <v>217.97</v>
      </c>
      <c r="T22" s="104">
        <f ca="1">(R22-R21)*T$10</f>
        <v>135.00000000008185</v>
      </c>
      <c r="U22" s="105">
        <f ca="1">(S22-S21)*T$10</f>
        <v>8.9999999999918145</v>
      </c>
      <c r="V22" s="163">
        <f t="shared" ca="1" si="28"/>
        <v>45644.145833333336</v>
      </c>
      <c r="W22" s="113">
        <f t="shared" ca="1" si="29"/>
        <v>318.59999999991487</v>
      </c>
      <c r="X22" s="114">
        <f t="shared" ca="1" si="29"/>
        <v>36.000000000069576</v>
      </c>
    </row>
    <row r="23" s="159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5283.3400000000001</v>
      </c>
      <c r="C23" s="96">
        <f ca="1">ROUND(INDIRECT(ADDRESS(Данные!$A15,C$1,1,1,"Данные"),1),2)</f>
        <v>1122.22</v>
      </c>
      <c r="D23" s="104">
        <f ca="1">(B23-B21)*D$10</f>
        <v>107.99999999990177</v>
      </c>
      <c r="E23" s="102">
        <f ca="1">(C23-C21)*D$10</f>
        <v>35.999999999967258</v>
      </c>
      <c r="F23" s="95">
        <f ca="1">ROUND(INDIRECT(ADDRESS(Данные!$A15,F$1,1,1,"Данные"),1),2)</f>
        <v>0</v>
      </c>
      <c r="G23" s="96">
        <f ca="1">ROUND(INDIRECT(ADDRESS(Данные!$A15,G$1,1,1,"Данные"),1),2)</f>
        <v>0</v>
      </c>
      <c r="H23" s="104">
        <f ca="1">(F23-F21)*H$10</f>
        <v>0</v>
      </c>
      <c r="I23" s="105">
        <f ca="1">(G23-G21)*H$10</f>
        <v>0</v>
      </c>
      <c r="J23" s="95">
        <f ca="1">ROUND(INDIRECT(ADDRESS(Данные!$A15,J$1,1,1,"Данные"),1),2)</f>
        <v>1118.1200000000001</v>
      </c>
      <c r="K23" s="96">
        <f ca="1">ROUND(INDIRECT(ADDRESS(Данные!$A15,K$1,1,1,"Данные"),1),2)</f>
        <v>452.31999999999999</v>
      </c>
      <c r="L23" s="104">
        <f ca="1">(J23-J21)*L$10</f>
        <v>3.5999999999967258</v>
      </c>
      <c r="M23" s="105">
        <f ca="1">(K23-K21)*L$10</f>
        <v>0</v>
      </c>
      <c r="N23" s="95">
        <f ca="1">ROUND(INDIRECT(ADDRESS(Данные!$A15,N$1,1,1,"Данные"),1),2)</f>
        <v>5063.3199999999997</v>
      </c>
      <c r="O23" s="96">
        <f ca="1">ROUND(INDIRECT(ADDRESS(Данные!$A15,O$1,1,1,"Данные"),1),2)</f>
        <v>977.56000000000006</v>
      </c>
      <c r="P23" s="104">
        <f ca="1">(N23-N21)*P$10</f>
        <v>242.99999999957436</v>
      </c>
      <c r="Q23" s="105">
        <f ca="1">(O23-O21)*P$10</f>
        <v>18.000000000085947</v>
      </c>
      <c r="R23" s="95">
        <f ca="1">ROUND(INDIRECT(ADDRESS(Данные!$A15,R$1,1,1,"Данные"),1),2)</f>
        <v>3416.0500000000002</v>
      </c>
      <c r="S23" s="96">
        <f ca="1">ROUND(INDIRECT(ADDRESS(Данные!$A15,S$1,1,1,"Данные"),1),2)</f>
        <v>217.97</v>
      </c>
      <c r="T23" s="104">
        <f ca="1">(R23-R21)*T$10</f>
        <v>270.00000000016371</v>
      </c>
      <c r="U23" s="105">
        <f ca="1">(S23-S21)*T$10</f>
        <v>8.9999999999918145</v>
      </c>
      <c r="V23" s="163">
        <f t="shared" ca="1" si="28"/>
        <v>45644.166666666664</v>
      </c>
      <c r="W23" s="113">
        <f t="shared" ca="1" si="29"/>
        <v>624.59999999963657</v>
      </c>
      <c r="X23" s="114">
        <f t="shared" ca="1" si="29"/>
        <v>63.00000000004502</v>
      </c>
    </row>
    <row r="24" s="159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5283.4000000000005</v>
      </c>
      <c r="C24" s="96">
        <f ca="1">ROUND(INDIRECT(ADDRESS(Данные!$A16,C$1,1,1,"Данные"),1),2)</f>
        <v>1122.24</v>
      </c>
      <c r="D24" s="104">
        <f ca="1">(B24-B23)*D$10</f>
        <v>54.00000000036016</v>
      </c>
      <c r="E24" s="102">
        <f ca="1">(C24-C23)*D$10</f>
        <v>17.999999999983629</v>
      </c>
      <c r="F24" s="95">
        <f ca="1">ROUND(INDIRECT(ADDRESS(Данные!$A16,F$1,1,1,"Данные"),1),2)</f>
        <v>0</v>
      </c>
      <c r="G24" s="96">
        <f ca="1">ROUND(INDIRECT(ADDRESS(Данные!$A16,G$1,1,1,"Данные"),1),2)</f>
        <v>0</v>
      </c>
      <c r="H24" s="104">
        <f ca="1">(F24-F23)*H$10</f>
        <v>0</v>
      </c>
      <c r="I24" s="105">
        <f ca="1">(G24-G23)*H$10</f>
        <v>0</v>
      </c>
      <c r="J24" s="95">
        <f ca="1">ROUND(INDIRECT(ADDRESS(Данные!$A16,J$1,1,1,"Данные"),1),2)</f>
        <v>1118.1200000000001</v>
      </c>
      <c r="K24" s="96">
        <f ca="1">ROUND(INDIRECT(ADDRESS(Данные!$A16,K$1,1,1,"Данные"),1),2)</f>
        <v>452.32999999999998</v>
      </c>
      <c r="L24" s="104">
        <f ca="1">(J24-J23)*L$10</f>
        <v>0</v>
      </c>
      <c r="M24" s="105">
        <f ca="1">(K24-K23)*L$10</f>
        <v>3.5999999999967258</v>
      </c>
      <c r="N24" s="95">
        <f ca="1">ROUND(INDIRECT(ADDRESS(Данные!$A16,N$1,1,1,"Данные"),1),2)</f>
        <v>5063.4499999999998</v>
      </c>
      <c r="O24" s="96">
        <f ca="1">ROUND(INDIRECT(ADDRESS(Данные!$A16,O$1,1,1,"Данные"),1),2)</f>
        <v>977.57000000000005</v>
      </c>
      <c r="P24" s="104">
        <f ca="1">(N24-N23)*P$10</f>
        <v>117.00000000009823</v>
      </c>
      <c r="Q24" s="105">
        <f ca="1">(O24-O23)*P$10</f>
        <v>8.9999999999918145</v>
      </c>
      <c r="R24" s="95">
        <f ca="1">ROUND(INDIRECT(ADDRESS(Данные!$A16,R$1,1,1,"Данные"),1),2)</f>
        <v>3416.21</v>
      </c>
      <c r="S24" s="96">
        <f ca="1">ROUND(INDIRECT(ADDRESS(Данные!$A16,S$1,1,1,"Данные"),1),2)</f>
        <v>217.98000000000002</v>
      </c>
      <c r="T24" s="104">
        <f ca="1">(R24-R23)*T$10</f>
        <v>143.99999999986903</v>
      </c>
      <c r="U24" s="105">
        <f ca="1">(S24-S23)*T$10</f>
        <v>9.0000000000173941</v>
      </c>
      <c r="V24" s="163">
        <f t="shared" ca="1" si="28"/>
        <v>45644.1875</v>
      </c>
      <c r="W24" s="113">
        <f t="shared" ca="1" si="29"/>
        <v>315.00000000032742</v>
      </c>
      <c r="X24" s="114">
        <f t="shared" ca="1" si="29"/>
        <v>39.599999999989564</v>
      </c>
    </row>
    <row r="25" s="159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5283.46</v>
      </c>
      <c r="C25" s="96">
        <f ca="1">ROUND(INDIRECT(ADDRESS(Данные!$A17,C$1,1,1,"Данные"),1),2)</f>
        <v>1122.25</v>
      </c>
      <c r="D25" s="104">
        <f ca="1">(B25-B23)*D$10</f>
        <v>107.99999999990177</v>
      </c>
      <c r="E25" s="102">
        <f ca="1">(C25-C23)*D$10</f>
        <v>26.999999999975444</v>
      </c>
      <c r="F25" s="95">
        <f ca="1">ROUND(INDIRECT(ADDRESS(Данные!$A17,F$1,1,1,"Данные"),1),2)</f>
        <v>0</v>
      </c>
      <c r="G25" s="96">
        <f ca="1">ROUND(INDIRECT(ADDRESS(Данные!$A17,G$1,1,1,"Данные"),1),2)</f>
        <v>0</v>
      </c>
      <c r="H25" s="104">
        <f ca="1">(F25-F23)*H$10</f>
        <v>0</v>
      </c>
      <c r="I25" s="105">
        <f ca="1">(G25-G23)*H$10</f>
        <v>0</v>
      </c>
      <c r="J25" s="95">
        <f ca="1">ROUND(INDIRECT(ADDRESS(Данные!$A17,J$1,1,1,"Данные"),1),2)</f>
        <v>1118.1200000000001</v>
      </c>
      <c r="K25" s="96">
        <f ca="1">ROUND(INDIRECT(ADDRESS(Данные!$A17,K$1,1,1,"Данные"),1),2)</f>
        <v>452.32999999999998</v>
      </c>
      <c r="L25" s="104">
        <f ca="1">(J25-J23)*L$10</f>
        <v>0</v>
      </c>
      <c r="M25" s="105">
        <f ca="1">(K25-K23)*L$10</f>
        <v>3.5999999999967258</v>
      </c>
      <c r="N25" s="95">
        <f ca="1">ROUND(INDIRECT(ADDRESS(Данные!$A17,N$1,1,1,"Данные"),1),2)</f>
        <v>5063.5799999999999</v>
      </c>
      <c r="O25" s="96">
        <f ca="1">ROUND(INDIRECT(ADDRESS(Данные!$A17,O$1,1,1,"Данные"),1),2)</f>
        <v>977.58000000000004</v>
      </c>
      <c r="P25" s="104">
        <f ca="1">(N25-N23)*P$10</f>
        <v>234.00000000019645</v>
      </c>
      <c r="Q25" s="105">
        <f ca="1">(O25-O23)*P$10</f>
        <v>17.999999999983629</v>
      </c>
      <c r="R25" s="95">
        <f ca="1">ROUND(INDIRECT(ADDRESS(Данные!$A17,R$1,1,1,"Данные"),1),2)</f>
        <v>3416.3499999999999</v>
      </c>
      <c r="S25" s="96">
        <f ca="1">ROUND(INDIRECT(ADDRESS(Данные!$A17,S$1,1,1,"Данные"),1),2)</f>
        <v>217.98000000000002</v>
      </c>
      <c r="T25" s="104">
        <f ca="1">(R25-R23)*T$10</f>
        <v>269.99999999975444</v>
      </c>
      <c r="U25" s="105">
        <f ca="1">(S25-S23)*T$10</f>
        <v>9.0000000000173941</v>
      </c>
      <c r="V25" s="163">
        <f t="shared" ca="1" si="28"/>
        <v>45644.208333333336</v>
      </c>
      <c r="W25" s="113">
        <f t="shared" ca="1" si="29"/>
        <v>611.99999999985266</v>
      </c>
      <c r="X25" s="114">
        <f t="shared" ca="1" si="29"/>
        <v>57.599999999973193</v>
      </c>
    </row>
    <row r="26" s="159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5283.5200000000004</v>
      </c>
      <c r="C26" s="96">
        <f ca="1">ROUND(INDIRECT(ADDRESS(Данные!$A18,C$1,1,1,"Данные"),1),2)</f>
        <v>1122.27</v>
      </c>
      <c r="D26" s="104">
        <f ca="1">(B26-B25)*D$10</f>
        <v>54.00000000036016</v>
      </c>
      <c r="E26" s="102">
        <f ca="1">(C26-C25)*D$10</f>
        <v>17.999999999983629</v>
      </c>
      <c r="F26" s="95">
        <f ca="1">ROUND(INDIRECT(ADDRESS(Данные!$A18,F$1,1,1,"Данные"),1),2)</f>
        <v>0</v>
      </c>
      <c r="G26" s="96">
        <f ca="1">ROUND(INDIRECT(ADDRESS(Данные!$A18,G$1,1,1,"Данные"),1),2)</f>
        <v>0</v>
      </c>
      <c r="H26" s="104">
        <f ca="1">(F26-F25)*H$10</f>
        <v>0</v>
      </c>
      <c r="I26" s="105">
        <f ca="1">(G26-G25)*H$10</f>
        <v>0</v>
      </c>
      <c r="J26" s="95">
        <f ca="1">ROUND(INDIRECT(ADDRESS(Данные!$A18,J$1,1,1,"Данные"),1),2)</f>
        <v>1118.1200000000001</v>
      </c>
      <c r="K26" s="96">
        <f ca="1">ROUND(INDIRECT(ADDRESS(Данные!$A18,K$1,1,1,"Данные"),1),2)</f>
        <v>452.32999999999998</v>
      </c>
      <c r="L26" s="104">
        <f ca="1">(J26-J25)*L$10</f>
        <v>0</v>
      </c>
      <c r="M26" s="105">
        <f ca="1">(K26-K25)*L$10</f>
        <v>0</v>
      </c>
      <c r="N26" s="95">
        <f ca="1">ROUND(INDIRECT(ADDRESS(Данные!$A18,N$1,1,1,"Данные"),1),2)</f>
        <v>5063.7200000000003</v>
      </c>
      <c r="O26" s="96">
        <f ca="1">ROUND(INDIRECT(ADDRESS(Данные!$A18,O$1,1,1,"Данные"),1),2)</f>
        <v>977.59000000000003</v>
      </c>
      <c r="P26" s="104">
        <f ca="1">(N26-N25)*P$10</f>
        <v>126.00000000029468</v>
      </c>
      <c r="Q26" s="105">
        <f ca="1">(O26-O25)*P$10</f>
        <v>8.9999999999918145</v>
      </c>
      <c r="R26" s="95">
        <f ca="1">ROUND(INDIRECT(ADDRESS(Данные!$A18,R$1,1,1,"Данные"),1),2)</f>
        <v>3416.5</v>
      </c>
      <c r="S26" s="96">
        <f ca="1">ROUND(INDIRECT(ADDRESS(Данные!$A18,S$1,1,1,"Данные"),1),2)</f>
        <v>217.99000000000001</v>
      </c>
      <c r="T26" s="104">
        <f ca="1">(R26-R25)*T$10</f>
        <v>135.00000000008185</v>
      </c>
      <c r="U26" s="105">
        <f ca="1">(S26-S25)*T$10</f>
        <v>8.9999999999918145</v>
      </c>
      <c r="V26" s="163">
        <f t="shared" ca="1" si="28"/>
        <v>45644.229166666664</v>
      </c>
      <c r="W26" s="113">
        <f t="shared" ca="1" si="29"/>
        <v>315.00000000073669</v>
      </c>
      <c r="X26" s="114">
        <f t="shared" ca="1" si="29"/>
        <v>35.999999999967258</v>
      </c>
    </row>
    <row r="27" s="159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5283.5900000000001</v>
      </c>
      <c r="C27" s="96">
        <f ca="1">ROUND(INDIRECT(ADDRESS(Данные!$A19,C$1,1,1,"Данные"),1),2)</f>
        <v>1122.29</v>
      </c>
      <c r="D27" s="104">
        <f ca="1">(B27-B25)*D$10</f>
        <v>117.00000000009823</v>
      </c>
      <c r="E27" s="102">
        <f ca="1">(C27-C25)*D$10</f>
        <v>35.999999999967258</v>
      </c>
      <c r="F27" s="95">
        <f ca="1">ROUND(INDIRECT(ADDRESS(Данные!$A19,F$1,1,1,"Данные"),1),2)</f>
        <v>0</v>
      </c>
      <c r="G27" s="96">
        <f ca="1">ROUND(INDIRECT(ADDRESS(Данные!$A19,G$1,1,1,"Данные"),1),2)</f>
        <v>0</v>
      </c>
      <c r="H27" s="104">
        <f ca="1">(F27-F25)*H$10</f>
        <v>0</v>
      </c>
      <c r="I27" s="105">
        <f ca="1">(G27-G25)*H$10</f>
        <v>0</v>
      </c>
      <c r="J27" s="95">
        <f ca="1">ROUND(INDIRECT(ADDRESS(Данные!$A19,J$1,1,1,"Данные"),1),2)</f>
        <v>1118.1200000000001</v>
      </c>
      <c r="K27" s="96">
        <f ca="1">ROUND(INDIRECT(ADDRESS(Данные!$A19,K$1,1,1,"Данные"),1),2)</f>
        <v>452.32999999999998</v>
      </c>
      <c r="L27" s="104">
        <f ca="1">(J27-J25)*L$10</f>
        <v>0</v>
      </c>
      <c r="M27" s="105">
        <f ca="1">(K27-K25)*L$10</f>
        <v>0</v>
      </c>
      <c r="N27" s="95">
        <f ca="1">ROUND(INDIRECT(ADDRESS(Данные!$A19,N$1,1,1,"Данные"),1),2)</f>
        <v>5063.8500000000004</v>
      </c>
      <c r="O27" s="96">
        <f ca="1">ROUND(INDIRECT(ADDRESS(Данные!$A19,O$1,1,1,"Данные"),1),2)</f>
        <v>977.60000000000002</v>
      </c>
      <c r="P27" s="104">
        <f ca="1">(N27-N25)*P$10</f>
        <v>243.0000000003929</v>
      </c>
      <c r="Q27" s="105">
        <f ca="1">(O27-O25)*P$10</f>
        <v>17.999999999983629</v>
      </c>
      <c r="R27" s="95">
        <f ca="1">ROUND(INDIRECT(ADDRESS(Данные!$A19,R$1,1,1,"Данные"),1),2)</f>
        <v>3416.6500000000001</v>
      </c>
      <c r="S27" s="96">
        <f ca="1">ROUND(INDIRECT(ADDRESS(Данные!$A19,S$1,1,1,"Данные"),1),2)</f>
        <v>217.99000000000001</v>
      </c>
      <c r="T27" s="104">
        <f ca="1">(R27-R25)*T$10</f>
        <v>270.00000000016371</v>
      </c>
      <c r="U27" s="105">
        <f ca="1">(S27-S25)*T$10</f>
        <v>8.9999999999918145</v>
      </c>
      <c r="V27" s="163">
        <f t="shared" ca="1" si="28"/>
        <v>45644.25</v>
      </c>
      <c r="W27" s="113">
        <f t="shared" ca="1" si="29"/>
        <v>630.00000000065484</v>
      </c>
      <c r="X27" s="114">
        <f t="shared" ca="1" si="29"/>
        <v>62.999999999942702</v>
      </c>
    </row>
    <row r="28" s="159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5283.6800000000003</v>
      </c>
      <c r="C28" s="96">
        <f ca="1">ROUND(INDIRECT(ADDRESS(Данные!$A20,C$1,1,1,"Данные"),1),2)</f>
        <v>1122.3</v>
      </c>
      <c r="D28" s="104">
        <f ca="1">(B28-B27)*D$10</f>
        <v>81.000000000130967</v>
      </c>
      <c r="E28" s="102">
        <f ca="1">(C28-C27)*D$10</f>
        <v>8.9999999999918145</v>
      </c>
      <c r="F28" s="95">
        <f ca="1">ROUND(INDIRECT(ADDRESS(Данные!$A20,F$1,1,1,"Данные"),1),2)</f>
        <v>0</v>
      </c>
      <c r="G28" s="96">
        <f ca="1">ROUND(INDIRECT(ADDRESS(Данные!$A20,G$1,1,1,"Данные"),1),2)</f>
        <v>0</v>
      </c>
      <c r="H28" s="104">
        <f ca="1">(F28-F27)*H$10</f>
        <v>0</v>
      </c>
      <c r="I28" s="105">
        <f ca="1">(G28-G27)*H$10</f>
        <v>0</v>
      </c>
      <c r="J28" s="95">
        <f ca="1">ROUND(INDIRECT(ADDRESS(Данные!$A20,J$1,1,1,"Данные"),1),2)</f>
        <v>1118.1200000000001</v>
      </c>
      <c r="K28" s="96">
        <f ca="1">ROUND(INDIRECT(ADDRESS(Данные!$A20,K$1,1,1,"Данные"),1),2)</f>
        <v>452.32999999999998</v>
      </c>
      <c r="L28" s="104">
        <f ca="1">(J28-J27)*L$10</f>
        <v>0</v>
      </c>
      <c r="M28" s="105">
        <f ca="1">(K28-K27)*L$10</f>
        <v>0</v>
      </c>
      <c r="N28" s="95">
        <f ca="1">ROUND(INDIRECT(ADDRESS(Данные!$A20,N$1,1,1,"Данные"),1),2)</f>
        <v>5063.9899999999998</v>
      </c>
      <c r="O28" s="96">
        <f ca="1">ROUND(INDIRECT(ADDRESS(Данные!$A20,O$1,1,1,"Данные"),1),2)</f>
        <v>977.61000000000001</v>
      </c>
      <c r="P28" s="104">
        <f ca="1">(N28-N27)*P$10</f>
        <v>125.99999999947613</v>
      </c>
      <c r="Q28" s="105">
        <f ca="1">(O28-O27)*P$10</f>
        <v>8.9999999999918145</v>
      </c>
      <c r="R28" s="95">
        <f ca="1">ROUND(INDIRECT(ADDRESS(Данные!$A20,R$1,1,1,"Данные"),1),2)</f>
        <v>3416.8099999999999</v>
      </c>
      <c r="S28" s="96">
        <f ca="1">ROUND(INDIRECT(ADDRESS(Данные!$A20,S$1,1,1,"Данные"),1),2)</f>
        <v>218</v>
      </c>
      <c r="T28" s="104">
        <f ca="1">(R28-R27)*T$10</f>
        <v>143.99999999986903</v>
      </c>
      <c r="U28" s="105">
        <f ca="1">(S28-S27)*T$10</f>
        <v>8.9999999999918145</v>
      </c>
      <c r="V28" s="163">
        <f t="shared" ca="1" si="28"/>
        <v>45644.270833333336</v>
      </c>
      <c r="W28" s="113">
        <f t="shared" ca="1" si="29"/>
        <v>350.99999999947613</v>
      </c>
      <c r="X28" s="114">
        <f t="shared" ca="1" si="29"/>
        <v>26.999999999975444</v>
      </c>
    </row>
    <row r="29" s="159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5283.79</v>
      </c>
      <c r="C29" s="96">
        <f ca="1">ROUND(INDIRECT(ADDRESS(Данные!$A21,C$1,1,1,"Данные"),1),2)</f>
        <v>1122.3199999999999</v>
      </c>
      <c r="D29" s="104">
        <f ca="1">(B29-B27)*D$10</f>
        <v>179.99999999983629</v>
      </c>
      <c r="E29" s="102">
        <f ca="1">(C29-C27)*D$10</f>
        <v>26.999999999975444</v>
      </c>
      <c r="F29" s="95">
        <f ca="1">ROUND(INDIRECT(ADDRESS(Данные!$A21,F$1,1,1,"Данные"),1),2)</f>
        <v>0</v>
      </c>
      <c r="G29" s="96">
        <f ca="1">ROUND(INDIRECT(ADDRESS(Данные!$A21,G$1,1,1,"Данные"),1),2)</f>
        <v>0</v>
      </c>
      <c r="H29" s="104">
        <f ca="1">(F29-F27)*H$10</f>
        <v>0</v>
      </c>
      <c r="I29" s="105">
        <f ca="1">(G29-G27)*H$10</f>
        <v>0</v>
      </c>
      <c r="J29" s="95">
        <f ca="1">ROUND(INDIRECT(ADDRESS(Данные!$A21,J$1,1,1,"Данные"),1),2)</f>
        <v>1118.1200000000001</v>
      </c>
      <c r="K29" s="96">
        <f ca="1">ROUND(INDIRECT(ADDRESS(Данные!$A21,K$1,1,1,"Данные"),1),2)</f>
        <v>452.32999999999998</v>
      </c>
      <c r="L29" s="104">
        <f ca="1">(J29-J27)*L$10</f>
        <v>0</v>
      </c>
      <c r="M29" s="105">
        <f ca="1">(K29-K27)*L$10</f>
        <v>0</v>
      </c>
      <c r="N29" s="95">
        <f ca="1">ROUND(INDIRECT(ADDRESS(Данные!$A21,N$1,1,1,"Данные"),1),2)</f>
        <v>5064.1199999999999</v>
      </c>
      <c r="O29" s="96">
        <f ca="1">ROUND(INDIRECT(ADDRESS(Данные!$A21,O$1,1,1,"Данные"),1),2)</f>
        <v>977.62</v>
      </c>
      <c r="P29" s="104">
        <f ca="1">(N29-N27)*P$10</f>
        <v>242.99999999957436</v>
      </c>
      <c r="Q29" s="105">
        <f ca="1">(O29-O27)*P$10</f>
        <v>17.999999999983629</v>
      </c>
      <c r="R29" s="95">
        <f ca="1">ROUND(INDIRECT(ADDRESS(Данные!$A21,R$1,1,1,"Данные"),1),2)</f>
        <v>3416.98</v>
      </c>
      <c r="S29" s="96">
        <f ca="1">ROUND(INDIRECT(ADDRESS(Данные!$A21,S$1,1,1,"Данные"),1),2)</f>
        <v>218.00999999999999</v>
      </c>
      <c r="T29" s="104">
        <f ca="1">(R29-R27)*T$10</f>
        <v>296.99999999993452</v>
      </c>
      <c r="U29" s="105">
        <f ca="1">(S29-S27)*T$10</f>
        <v>17.999999999983629</v>
      </c>
      <c r="V29" s="163">
        <f t="shared" ca="1" si="28"/>
        <v>45644.291666666664</v>
      </c>
      <c r="W29" s="113">
        <f t="shared" ca="1" si="29"/>
        <v>719.99999999934516</v>
      </c>
      <c r="X29" s="114">
        <f t="shared" ca="1" si="29"/>
        <v>62.999999999942702</v>
      </c>
    </row>
    <row r="30" s="159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5283.9200000000001</v>
      </c>
      <c r="C30" s="96">
        <f ca="1">ROUND(INDIRECT(ADDRESS(Данные!$A22,C$1,1,1,"Данные"),1),2)</f>
        <v>1122.3399999999999</v>
      </c>
      <c r="D30" s="104">
        <f ca="1">(B30-B29)*D$10</f>
        <v>117.00000000009823</v>
      </c>
      <c r="E30" s="102">
        <f ca="1">(C30-C29)*D$10</f>
        <v>17.999999999983629</v>
      </c>
      <c r="F30" s="95">
        <f ca="1">ROUND(INDIRECT(ADDRESS(Данные!$A22,F$1,1,1,"Данные"),1),2)</f>
        <v>0</v>
      </c>
      <c r="G30" s="96">
        <f ca="1">ROUND(INDIRECT(ADDRESS(Данные!$A22,G$1,1,1,"Данные"),1),2)</f>
        <v>0</v>
      </c>
      <c r="H30" s="104">
        <f ca="1">(F30-F29)*H$10</f>
        <v>0</v>
      </c>
      <c r="I30" s="105">
        <f ca="1">(G30-G29)*H$10</f>
        <v>0</v>
      </c>
      <c r="J30" s="95">
        <f ca="1">ROUND(INDIRECT(ADDRESS(Данные!$A22,J$1,1,1,"Данные"),1),2)</f>
        <v>1118.1200000000001</v>
      </c>
      <c r="K30" s="96">
        <f ca="1">ROUND(INDIRECT(ADDRESS(Данные!$A22,K$1,1,1,"Данные"),1),2)</f>
        <v>452.32999999999998</v>
      </c>
      <c r="L30" s="104">
        <f ca="1">(J30-J29)*L$10</f>
        <v>0</v>
      </c>
      <c r="M30" s="105">
        <f ca="1">(K30-K29)*L$10</f>
        <v>0</v>
      </c>
      <c r="N30" s="95">
        <f ca="1">ROUND(INDIRECT(ADDRESS(Данные!$A22,N$1,1,1,"Данные"),1),2)</f>
        <v>5064.2399999999998</v>
      </c>
      <c r="O30" s="96">
        <f ca="1">ROUND(INDIRECT(ADDRESS(Данные!$A22,O$1,1,1,"Данные"),1),2)</f>
        <v>977.63</v>
      </c>
      <c r="P30" s="104">
        <f ca="1">(N30-N29)*P$10</f>
        <v>107.99999999990177</v>
      </c>
      <c r="Q30" s="105">
        <f ca="1">(O30-O29)*P$10</f>
        <v>8.9999999999918145</v>
      </c>
      <c r="R30" s="95">
        <f ca="1">ROUND(INDIRECT(ADDRESS(Данные!$A22,R$1,1,1,"Данные"),1),2)</f>
        <v>3417.1399999999999</v>
      </c>
      <c r="S30" s="96">
        <f ca="1">ROUND(INDIRECT(ADDRESS(Данные!$A22,S$1,1,1,"Данные"),1),2)</f>
        <v>218.02000000000001</v>
      </c>
      <c r="T30" s="104">
        <f ca="1">(R30-R29)*T$10</f>
        <v>143.99999999986903</v>
      </c>
      <c r="U30" s="105">
        <f ca="1">(S30-S29)*T$10</f>
        <v>9.0000000000173941</v>
      </c>
      <c r="V30" s="163">
        <f t="shared" ca="1" si="28"/>
        <v>45644.3125</v>
      </c>
      <c r="W30" s="113">
        <f t="shared" ca="1" si="29"/>
        <v>368.99999999986903</v>
      </c>
      <c r="X30" s="114">
        <f t="shared" ca="1" si="29"/>
        <v>35.999999999992838</v>
      </c>
    </row>
    <row r="31" s="159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5284.0600000000004</v>
      </c>
      <c r="C31" s="96">
        <f ca="1">ROUND(INDIRECT(ADDRESS(Данные!$A23,C$1,1,1,"Данные"),1),2)</f>
        <v>1122.3500000000001</v>
      </c>
      <c r="D31" s="104">
        <f ca="1">(B31-B29)*D$10</f>
        <v>243.0000000003929</v>
      </c>
      <c r="E31" s="102">
        <f ca="1">(C31-C29)*D$10</f>
        <v>27.00000000018008</v>
      </c>
      <c r="F31" s="95">
        <f ca="1">ROUND(INDIRECT(ADDRESS(Данные!$A23,F$1,1,1,"Данные"),1),2)</f>
        <v>0</v>
      </c>
      <c r="G31" s="96">
        <f ca="1">ROUND(INDIRECT(ADDRESS(Данные!$A23,G$1,1,1,"Данные"),1),2)</f>
        <v>0</v>
      </c>
      <c r="H31" s="104">
        <f ca="1">(F31-F29)*H$10</f>
        <v>0</v>
      </c>
      <c r="I31" s="105">
        <f ca="1">(G31-G29)*H$10</f>
        <v>0</v>
      </c>
      <c r="J31" s="95">
        <f ca="1">ROUND(INDIRECT(ADDRESS(Данные!$A23,J$1,1,1,"Данные"),1),2)</f>
        <v>1118.1200000000001</v>
      </c>
      <c r="K31" s="96">
        <f ca="1">ROUND(INDIRECT(ADDRESS(Данные!$A23,K$1,1,1,"Данные"),1),2)</f>
        <v>452.32999999999998</v>
      </c>
      <c r="L31" s="104">
        <f ca="1">(J31-J29)*L$10</f>
        <v>0</v>
      </c>
      <c r="M31" s="105">
        <f ca="1">(K31-K29)*L$10</f>
        <v>0</v>
      </c>
      <c r="N31" s="95">
        <f ca="1">ROUND(INDIRECT(ADDRESS(Данные!$A23,N$1,1,1,"Данные"),1),2)</f>
        <v>5064.3599999999997</v>
      </c>
      <c r="O31" s="96">
        <f ca="1">ROUND(INDIRECT(ADDRESS(Данные!$A23,O$1,1,1,"Данные"),1),2)</f>
        <v>977.63999999999999</v>
      </c>
      <c r="P31" s="104">
        <f ca="1">(N31-N29)*P$10</f>
        <v>215.99999999980355</v>
      </c>
      <c r="Q31" s="105">
        <f ca="1">(O31-O29)*P$10</f>
        <v>17.999999999983629</v>
      </c>
      <c r="R31" s="95">
        <f ca="1">ROUND(INDIRECT(ADDRESS(Данные!$A23,R$1,1,1,"Данные"),1),2)</f>
        <v>3417.2800000000002</v>
      </c>
      <c r="S31" s="96">
        <f ca="1">ROUND(INDIRECT(ADDRESS(Данные!$A23,S$1,1,1,"Данные"),1),2)</f>
        <v>218.02000000000001</v>
      </c>
      <c r="T31" s="104">
        <f ca="1">(R31-R29)*T$10</f>
        <v>270.00000000016371</v>
      </c>
      <c r="U31" s="105">
        <f ca="1">(S31-S29)*T$10</f>
        <v>9.0000000000173941</v>
      </c>
      <c r="V31" s="163">
        <f t="shared" ca="1" si="28"/>
        <v>45644.333333333336</v>
      </c>
      <c r="W31" s="113">
        <f t="shared" ca="1" si="29"/>
        <v>729.00000000036016</v>
      </c>
      <c r="X31" s="114">
        <f t="shared" ca="1" si="29"/>
        <v>54.000000000181103</v>
      </c>
    </row>
    <row r="32" s="159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5284.1999999999998</v>
      </c>
      <c r="C32" s="96">
        <f ca="1">ROUND(INDIRECT(ADDRESS(Данные!$A24,C$1,1,1,"Данные"),1),2)</f>
        <v>1122.3700000000001</v>
      </c>
      <c r="D32" s="104">
        <f ca="1">(B32-B31)*D$10</f>
        <v>125.99999999947613</v>
      </c>
      <c r="E32" s="102">
        <f ca="1">(C32-C31)*D$10</f>
        <v>17.999999999983629</v>
      </c>
      <c r="F32" s="95">
        <f ca="1">ROUND(INDIRECT(ADDRESS(Данные!$A24,F$1,1,1,"Данные"),1),2)</f>
        <v>0</v>
      </c>
      <c r="G32" s="96">
        <f ca="1">ROUND(INDIRECT(ADDRESS(Данные!$A24,G$1,1,1,"Данные"),1),2)</f>
        <v>0</v>
      </c>
      <c r="H32" s="104">
        <f ca="1">(F32-F31)*H$10</f>
        <v>0</v>
      </c>
      <c r="I32" s="105">
        <f ca="1">(G32-G31)*H$10</f>
        <v>0</v>
      </c>
      <c r="J32" s="95">
        <f ca="1">ROUND(INDIRECT(ADDRESS(Данные!$A24,J$1,1,1,"Данные"),1),2)</f>
        <v>1118.1200000000001</v>
      </c>
      <c r="K32" s="96">
        <f ca="1">ROUND(INDIRECT(ADDRESS(Данные!$A24,K$1,1,1,"Данные"),1),2)</f>
        <v>452.32999999999998</v>
      </c>
      <c r="L32" s="104">
        <f ca="1">(J32-J31)*L$10</f>
        <v>0</v>
      </c>
      <c r="M32" s="105">
        <f ca="1">(K32-K31)*L$10</f>
        <v>0</v>
      </c>
      <c r="N32" s="95">
        <f ca="1">ROUND(INDIRECT(ADDRESS(Данные!$A24,N$1,1,1,"Данные"),1),2)</f>
        <v>5064.4800000000005</v>
      </c>
      <c r="O32" s="96">
        <f ca="1">ROUND(INDIRECT(ADDRESS(Данные!$A24,O$1,1,1,"Данные"),1),2)</f>
        <v>977.64999999999998</v>
      </c>
      <c r="P32" s="104">
        <f ca="1">(N32-N31)*P$10</f>
        <v>108.00000000072032</v>
      </c>
      <c r="Q32" s="105">
        <f ca="1">(O32-O31)*P$10</f>
        <v>8.9999999999918145</v>
      </c>
      <c r="R32" s="95">
        <f ca="1">ROUND(INDIRECT(ADDRESS(Данные!$A24,R$1,1,1,"Данные"),1),2)</f>
        <v>3417.4099999999999</v>
      </c>
      <c r="S32" s="96">
        <f ca="1">ROUND(INDIRECT(ADDRESS(Данные!$A24,S$1,1,1,"Данные"),1),2)</f>
        <v>218.03</v>
      </c>
      <c r="T32" s="104">
        <f ca="1">(R32-R31)*T$10</f>
        <v>116.99999999968895</v>
      </c>
      <c r="U32" s="105">
        <f ca="1">(S32-S31)*T$10</f>
        <v>8.9999999999918145</v>
      </c>
      <c r="V32" s="163">
        <f t="shared" ca="1" si="28"/>
        <v>45644.354166666664</v>
      </c>
      <c r="W32" s="113">
        <f t="shared" ca="1" si="29"/>
        <v>350.9999999998854</v>
      </c>
      <c r="X32" s="114">
        <f t="shared" ca="1" si="29"/>
        <v>35.999999999967258</v>
      </c>
    </row>
    <row r="33" s="159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5284.3199999999997</v>
      </c>
      <c r="C33" s="96">
        <f ca="1">ROUND(INDIRECT(ADDRESS(Данные!$A25,C$1,1,1,"Данные"),1),2)</f>
        <v>1122.3800000000001</v>
      </c>
      <c r="D33" s="104">
        <f ca="1">(B33-B31)*D$10</f>
        <v>233.99999999937791</v>
      </c>
      <c r="E33" s="102">
        <f ca="1">(C33-C31)*D$10</f>
        <v>26.999999999975444</v>
      </c>
      <c r="F33" s="95">
        <f ca="1">ROUND(INDIRECT(ADDRESS(Данные!$A25,F$1,1,1,"Данные"),1),2)</f>
        <v>0</v>
      </c>
      <c r="G33" s="96">
        <f ca="1">ROUND(INDIRECT(ADDRESS(Данные!$A25,G$1,1,1,"Данные"),1),2)</f>
        <v>0</v>
      </c>
      <c r="H33" s="104">
        <f ca="1">(F33-F31)*H$10</f>
        <v>0</v>
      </c>
      <c r="I33" s="105">
        <f ca="1">(G33-G31)*H$10</f>
        <v>0</v>
      </c>
      <c r="J33" s="95">
        <f ca="1">ROUND(INDIRECT(ADDRESS(Данные!$A25,J$1,1,1,"Данные"),1),2)</f>
        <v>1118.1200000000001</v>
      </c>
      <c r="K33" s="96">
        <f ca="1">ROUND(INDIRECT(ADDRESS(Данные!$A25,K$1,1,1,"Данные"),1),2)</f>
        <v>452.32999999999998</v>
      </c>
      <c r="L33" s="104">
        <f ca="1">(J33-J31)*L$10</f>
        <v>0</v>
      </c>
      <c r="M33" s="105">
        <f ca="1">(K33-K31)*L$10</f>
        <v>0</v>
      </c>
      <c r="N33" s="95">
        <f ca="1">ROUND(INDIRECT(ADDRESS(Данные!$A25,N$1,1,1,"Данные"),1),2)</f>
        <v>5064.5900000000001</v>
      </c>
      <c r="O33" s="96">
        <f ca="1">ROUND(INDIRECT(ADDRESS(Данные!$A25,O$1,1,1,"Данные"),1),2)</f>
        <v>977.65999999999997</v>
      </c>
      <c r="P33" s="104">
        <f ca="1">(N33-N31)*P$10</f>
        <v>207.00000000042564</v>
      </c>
      <c r="Q33" s="105">
        <f ca="1">(O33-O31)*P$10</f>
        <v>17.999999999983629</v>
      </c>
      <c r="R33" s="95">
        <f ca="1">ROUND(INDIRECT(ADDRESS(Данные!$A25,R$1,1,1,"Данные"),1),2)</f>
        <v>3417.5500000000002</v>
      </c>
      <c r="S33" s="96">
        <f ca="1">ROUND(INDIRECT(ADDRESS(Данные!$A25,S$1,1,1,"Данные"),1),2)</f>
        <v>218.03</v>
      </c>
      <c r="T33" s="104">
        <f ca="1">(R33-R31)*T$10</f>
        <v>242.99999999998363</v>
      </c>
      <c r="U33" s="105">
        <f ca="1">(S33-S31)*T$10</f>
        <v>8.9999999999918145</v>
      </c>
      <c r="V33" s="163">
        <f t="shared" ca="1" si="28"/>
        <v>45644.375</v>
      </c>
      <c r="W33" s="113">
        <f t="shared" ca="1" si="29"/>
        <v>683.99999999978718</v>
      </c>
      <c r="X33" s="114">
        <f t="shared" ca="1" si="29"/>
        <v>53.999999999950887</v>
      </c>
    </row>
    <row r="34" s="159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5284.46</v>
      </c>
      <c r="C34" s="96">
        <f ca="1">ROUND(INDIRECT(ADDRESS(Данные!$A26,C$1,1,1,"Данные"),1),2)</f>
        <v>1122.4000000000001</v>
      </c>
      <c r="D34" s="104">
        <f ca="1">(B34-B33)*D$10</f>
        <v>126.00000000029468</v>
      </c>
      <c r="E34" s="102">
        <f ca="1">(C34-C33)*D$10</f>
        <v>17.999999999983629</v>
      </c>
      <c r="F34" s="95">
        <f ca="1">ROUND(INDIRECT(ADDRESS(Данные!$A26,F$1,1,1,"Данные"),1),2)</f>
        <v>0</v>
      </c>
      <c r="G34" s="96">
        <f ca="1">ROUND(INDIRECT(ADDRESS(Данные!$A26,G$1,1,1,"Данные"),1),2)</f>
        <v>0</v>
      </c>
      <c r="H34" s="104">
        <f ca="1">(F34-F33)*H$10</f>
        <v>0</v>
      </c>
      <c r="I34" s="105">
        <f ca="1">(G34-G33)*H$10</f>
        <v>0</v>
      </c>
      <c r="J34" s="95">
        <f ca="1">ROUND(INDIRECT(ADDRESS(Данные!$A26,J$1,1,1,"Данные"),1),2)</f>
        <v>1118.1200000000001</v>
      </c>
      <c r="K34" s="96">
        <f ca="1">ROUND(INDIRECT(ADDRESS(Данные!$A26,K$1,1,1,"Данные"),1),2)</f>
        <v>452.34000000000003</v>
      </c>
      <c r="L34" s="104">
        <f ca="1">(J34-J33)*L$10</f>
        <v>0</v>
      </c>
      <c r="M34" s="105">
        <f ca="1">(K34-K33)*L$10</f>
        <v>3.6000000000171894</v>
      </c>
      <c r="N34" s="95">
        <f ca="1">ROUND(INDIRECT(ADDRESS(Данные!$A26,N$1,1,1,"Данные"),1),2)</f>
        <v>5064.6999999999998</v>
      </c>
      <c r="O34" s="96">
        <f ca="1">ROUND(INDIRECT(ADDRESS(Данные!$A26,O$1,1,1,"Данные"),1),2)</f>
        <v>977.67000000000007</v>
      </c>
      <c r="P34" s="104">
        <f ca="1">(N34-N33)*P$10</f>
        <v>98.999999999705324</v>
      </c>
      <c r="Q34" s="105">
        <f ca="1">(O34-O33)*P$10</f>
        <v>9.0000000000941327</v>
      </c>
      <c r="R34" s="95">
        <f ca="1">ROUND(INDIRECT(ADDRESS(Данные!$A26,R$1,1,1,"Данные"),1),2)</f>
        <v>3417.6800000000003</v>
      </c>
      <c r="S34" s="96">
        <f ca="1">ROUND(INDIRECT(ADDRESS(Данные!$A26,S$1,1,1,"Данные"),1),2)</f>
        <v>218.03999999999999</v>
      </c>
      <c r="T34" s="104">
        <f ca="1">(R34-R33)*T$10</f>
        <v>117.00000000009823</v>
      </c>
      <c r="U34" s="105">
        <f ca="1">(S34-S33)*T$10</f>
        <v>8.9999999999918145</v>
      </c>
      <c r="V34" s="163">
        <f t="shared" ca="1" si="28"/>
        <v>45644.395833333336</v>
      </c>
      <c r="W34" s="113">
        <f t="shared" ca="1" si="29"/>
        <v>342.00000000009823</v>
      </c>
      <c r="X34" s="114">
        <f t="shared" ca="1" si="29"/>
        <v>39.600000000086766</v>
      </c>
    </row>
    <row r="35" s="164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5284.5900000000001</v>
      </c>
      <c r="C35" s="96">
        <f ca="1">ROUND(INDIRECT(ADDRESS(Данные!$A27,C$1,1,1,"Данные"),1),2)</f>
        <v>1122.4200000000001</v>
      </c>
      <c r="D35" s="104">
        <f ca="1">(B35-B33)*D$10</f>
        <v>243.0000000003929</v>
      </c>
      <c r="E35" s="102">
        <f ca="1">(C35-C33)*D$10</f>
        <v>35.999999999967258</v>
      </c>
      <c r="F35" s="95">
        <f ca="1">ROUND(INDIRECT(ADDRESS(Данные!$A27,F$1,1,1,"Данные"),1),2)</f>
        <v>0</v>
      </c>
      <c r="G35" s="96">
        <f ca="1">ROUND(INDIRECT(ADDRESS(Данные!$A27,G$1,1,1,"Данные"),1),2)</f>
        <v>0</v>
      </c>
      <c r="H35" s="104">
        <f ca="1">(F35-F33)*H$10</f>
        <v>0</v>
      </c>
      <c r="I35" s="105">
        <f ca="1">(G35-G33)*H$10</f>
        <v>0</v>
      </c>
      <c r="J35" s="95">
        <f ca="1">ROUND(INDIRECT(ADDRESS(Данные!$A27,J$1,1,1,"Данные"),1),2)</f>
        <v>1118.1200000000001</v>
      </c>
      <c r="K35" s="96">
        <f ca="1">ROUND(INDIRECT(ADDRESS(Данные!$A27,K$1,1,1,"Данные"),1),2)</f>
        <v>452.34000000000003</v>
      </c>
      <c r="L35" s="104">
        <f ca="1">(J35-J33)*L$10</f>
        <v>0</v>
      </c>
      <c r="M35" s="105">
        <f ca="1">(K35-K33)*L$10</f>
        <v>3.6000000000171894</v>
      </c>
      <c r="N35" s="95">
        <f ca="1">ROUND(INDIRECT(ADDRESS(Данные!$A27,N$1,1,1,"Данные"),1),2)</f>
        <v>5064.8100000000004</v>
      </c>
      <c r="O35" s="96">
        <f ca="1">ROUND(INDIRECT(ADDRESS(Данные!$A27,O$1,1,1,"Данные"),1),2)</f>
        <v>977.67000000000007</v>
      </c>
      <c r="P35" s="104">
        <f ca="1">(N35-N33)*P$10</f>
        <v>198.00000000022919</v>
      </c>
      <c r="Q35" s="105">
        <f ca="1">(O35-O33)*P$10</f>
        <v>9.0000000000941327</v>
      </c>
      <c r="R35" s="95">
        <f ca="1">ROUND(INDIRECT(ADDRESS(Данные!$A27,R$1,1,1,"Данные"),1),2)</f>
        <v>3417.8099999999999</v>
      </c>
      <c r="S35" s="96">
        <f ca="1">ROUND(INDIRECT(ADDRESS(Данные!$A27,S$1,1,1,"Данные"),1),2)</f>
        <v>218.03999999999999</v>
      </c>
      <c r="T35" s="104">
        <f ca="1">(R35-R33)*T$10</f>
        <v>233.99999999978718</v>
      </c>
      <c r="U35" s="105">
        <f ca="1">(S35-S33)*T$10</f>
        <v>8.9999999999918145</v>
      </c>
      <c r="V35" s="163">
        <f t="shared" ca="1" si="28"/>
        <v>45644.416666666664</v>
      </c>
      <c r="W35" s="113">
        <f t="shared" ca="1" si="29"/>
        <v>675.00000000040927</v>
      </c>
      <c r="X35" s="114">
        <f t="shared" ca="1" si="29"/>
        <v>57.600000000070395</v>
      </c>
    </row>
    <row r="36" s="159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5284.7399999999998</v>
      </c>
      <c r="C36" s="96">
        <f ca="1">ROUND(INDIRECT(ADDRESS(Данные!$A28,C$1,1,1,"Данные"),1),2)</f>
        <v>1122.4400000000001</v>
      </c>
      <c r="D36" s="104">
        <f ca="1">(B36-B35)*D$10</f>
        <v>134.99999999967258</v>
      </c>
      <c r="E36" s="102">
        <f ca="1">(C36-C35)*D$10</f>
        <v>17.999999999983629</v>
      </c>
      <c r="F36" s="95">
        <f ca="1">ROUND(INDIRECT(ADDRESS(Данные!$A28,F$1,1,1,"Данные"),1),2)</f>
        <v>0</v>
      </c>
      <c r="G36" s="96">
        <f ca="1">ROUND(INDIRECT(ADDRESS(Данные!$A28,G$1,1,1,"Данные"),1),2)</f>
        <v>0</v>
      </c>
      <c r="H36" s="104">
        <f ca="1">(F36-F35)*H$10</f>
        <v>0</v>
      </c>
      <c r="I36" s="105">
        <f ca="1">(G36-G35)*H$10</f>
        <v>0</v>
      </c>
      <c r="J36" s="95">
        <f ca="1">ROUND(INDIRECT(ADDRESS(Данные!$A28,J$1,1,1,"Данные"),1),2)</f>
        <v>1118.1200000000001</v>
      </c>
      <c r="K36" s="96">
        <f ca="1">ROUND(INDIRECT(ADDRESS(Данные!$A28,K$1,1,1,"Данные"),1),2)</f>
        <v>452.34000000000003</v>
      </c>
      <c r="L36" s="104">
        <f ca="1">(J36-J35)*L$10</f>
        <v>0</v>
      </c>
      <c r="M36" s="105">
        <f ca="1">(K36-K35)*L$10</f>
        <v>0</v>
      </c>
      <c r="N36" s="95">
        <f ca="1">ROUND(INDIRECT(ADDRESS(Данные!$A28,N$1,1,1,"Данные"),1),2)</f>
        <v>5064.9099999999999</v>
      </c>
      <c r="O36" s="96">
        <f ca="1">ROUND(INDIRECT(ADDRESS(Данные!$A28,O$1,1,1,"Данные"),1),2)</f>
        <v>977.68000000000006</v>
      </c>
      <c r="P36" s="104">
        <f ca="1">(N36-N35)*P$10</f>
        <v>89.999999999508873</v>
      </c>
      <c r="Q36" s="105">
        <f ca="1">(O36-O35)*P$10</f>
        <v>8.9999999999918145</v>
      </c>
      <c r="R36" s="95">
        <f ca="1">ROUND(INDIRECT(ADDRESS(Данные!$A28,R$1,1,1,"Данные"),1),2)</f>
        <v>3417.9300000000003</v>
      </c>
      <c r="S36" s="96">
        <f ca="1">ROUND(INDIRECT(ADDRESS(Данные!$A28,S$1,1,1,"Данные"),1),2)</f>
        <v>218.03999999999999</v>
      </c>
      <c r="T36" s="104">
        <f ca="1">(R36-R35)*T$10</f>
        <v>108.00000000031105</v>
      </c>
      <c r="U36" s="105">
        <f ca="1">(S36-S35)*T$10</f>
        <v>0</v>
      </c>
      <c r="V36" s="163">
        <f t="shared" ca="1" si="28"/>
        <v>45644.4375</v>
      </c>
      <c r="W36" s="113">
        <f t="shared" ca="1" si="29"/>
        <v>332.9999999994925</v>
      </c>
      <c r="X36" s="114">
        <f t="shared" ca="1" si="29"/>
        <v>26.999999999975444</v>
      </c>
    </row>
    <row r="37" s="164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5284.8699999999999</v>
      </c>
      <c r="C37" s="96">
        <f ca="1">ROUND(INDIRECT(ADDRESS(Данные!$A29,C$1,1,1,"Данные"),1),2)</f>
        <v>1122.45</v>
      </c>
      <c r="D37" s="104">
        <f ca="1">(B37-B35)*D$10</f>
        <v>251.99999999977081</v>
      </c>
      <c r="E37" s="102">
        <f ca="1">(C37-C35)*D$10</f>
        <v>26.999999999975444</v>
      </c>
      <c r="F37" s="95">
        <f ca="1">ROUND(INDIRECT(ADDRESS(Данные!$A29,F$1,1,1,"Данные"),1),2)</f>
        <v>0</v>
      </c>
      <c r="G37" s="96">
        <f ca="1">ROUND(INDIRECT(ADDRESS(Данные!$A29,G$1,1,1,"Данные"),1),2)</f>
        <v>0</v>
      </c>
      <c r="H37" s="104">
        <f ca="1">(F37-F35)*H$10</f>
        <v>0</v>
      </c>
      <c r="I37" s="105">
        <f ca="1">(G37-G35)*H$10</f>
        <v>0</v>
      </c>
      <c r="J37" s="95">
        <f ca="1">ROUND(INDIRECT(ADDRESS(Данные!$A29,J$1,1,1,"Данные"),1),2)</f>
        <v>1118.1200000000001</v>
      </c>
      <c r="K37" s="96">
        <f ca="1">ROUND(INDIRECT(ADDRESS(Данные!$A29,K$1,1,1,"Данные"),1),2)</f>
        <v>452.34000000000003</v>
      </c>
      <c r="L37" s="104">
        <f ca="1">(J37-J35)*L$10</f>
        <v>0</v>
      </c>
      <c r="M37" s="105">
        <f ca="1">(K37-K35)*L$10</f>
        <v>0</v>
      </c>
      <c r="N37" s="95">
        <f ca="1">ROUND(INDIRECT(ADDRESS(Данные!$A29,N$1,1,1,"Данные"),1),2)</f>
        <v>5065.0100000000002</v>
      </c>
      <c r="O37" s="96">
        <f ca="1">ROUND(INDIRECT(ADDRESS(Данные!$A29,O$1,1,1,"Данные"),1),2)</f>
        <v>977.69000000000005</v>
      </c>
      <c r="P37" s="104">
        <f ca="1">(N37-N35)*P$10</f>
        <v>179.99999999983629</v>
      </c>
      <c r="Q37" s="105">
        <f ca="1">(O37-O35)*P$10</f>
        <v>17.999999999983629</v>
      </c>
      <c r="R37" s="95">
        <f ca="1">ROUND(INDIRECT(ADDRESS(Данные!$A29,R$1,1,1,"Данные"),1),2)</f>
        <v>3418.0500000000002</v>
      </c>
      <c r="S37" s="96">
        <f ca="1">ROUND(INDIRECT(ADDRESS(Данные!$A29,S$1,1,1,"Данные"),1),2)</f>
        <v>218.05000000000001</v>
      </c>
      <c r="T37" s="104">
        <f ca="1">(R37-R35)*T$10</f>
        <v>216.00000000021282</v>
      </c>
      <c r="U37" s="105">
        <f ca="1">(S37-S35)*T$10</f>
        <v>9.0000000000173941</v>
      </c>
      <c r="V37" s="163">
        <f t="shared" ca="1" si="28"/>
        <v>45644.458333333336</v>
      </c>
      <c r="W37" s="113">
        <f t="shared" ca="1" si="29"/>
        <v>647.99999999981992</v>
      </c>
      <c r="X37" s="114">
        <f t="shared" ca="1" si="29"/>
        <v>53.999999999976467</v>
      </c>
    </row>
    <row r="38" s="164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5285.0100000000002</v>
      </c>
      <c r="C38" s="96">
        <f ca="1">ROUND(INDIRECT(ADDRESS(Данные!$A30,C$1,1,1,"Данные"),1),2)</f>
        <v>1122.47</v>
      </c>
      <c r="D38" s="104">
        <f ca="1">(B38-B37)*D$10</f>
        <v>126.00000000029468</v>
      </c>
      <c r="E38" s="102">
        <f ca="1">(C38-C37)*D$10</f>
        <v>17.999999999983629</v>
      </c>
      <c r="F38" s="95">
        <f ca="1">ROUND(INDIRECT(ADDRESS(Данные!$A30,F$1,1,1,"Данные"),1),2)</f>
        <v>0</v>
      </c>
      <c r="G38" s="96">
        <f ca="1">ROUND(INDIRECT(ADDRESS(Данные!$A30,G$1,1,1,"Данные"),1),2)</f>
        <v>0</v>
      </c>
      <c r="H38" s="104">
        <f ca="1">(F38-F37)*H$10</f>
        <v>0</v>
      </c>
      <c r="I38" s="105">
        <f ca="1">(G38-G37)*H$10</f>
        <v>0</v>
      </c>
      <c r="J38" s="95">
        <f ca="1">ROUND(INDIRECT(ADDRESS(Данные!$A30,J$1,1,1,"Данные"),1),2)</f>
        <v>1118.1200000000001</v>
      </c>
      <c r="K38" s="96">
        <f ca="1">ROUND(INDIRECT(ADDRESS(Данные!$A30,K$1,1,1,"Данные"),1),2)</f>
        <v>452.34000000000003</v>
      </c>
      <c r="L38" s="104">
        <f ca="1">(J38-J37)*L$10</f>
        <v>0</v>
      </c>
      <c r="M38" s="105">
        <f ca="1">(K38-K37)*L$10</f>
        <v>0</v>
      </c>
      <c r="N38" s="95">
        <f ca="1">ROUND(INDIRECT(ADDRESS(Данные!$A30,N$1,1,1,"Данные"),1),2)</f>
        <v>5065.1199999999999</v>
      </c>
      <c r="O38" s="96">
        <f ca="1">ROUND(INDIRECT(ADDRESS(Данные!$A30,O$1,1,1,"Данные"),1),2)</f>
        <v>977.70000000000005</v>
      </c>
      <c r="P38" s="104">
        <f ca="1">(N38-N37)*P$10</f>
        <v>98.999999999705324</v>
      </c>
      <c r="Q38" s="105">
        <f ca="1">(O38-O37)*P$10</f>
        <v>8.9999999999918145</v>
      </c>
      <c r="R38" s="95">
        <f ca="1">ROUND(INDIRECT(ADDRESS(Данные!$A30,R$1,1,1,"Данные"),1),2)</f>
        <v>3418.1700000000001</v>
      </c>
      <c r="S38" s="96">
        <f ca="1">ROUND(INDIRECT(ADDRESS(Данные!$A30,S$1,1,1,"Данные"),1),2)</f>
        <v>218.05000000000001</v>
      </c>
      <c r="T38" s="104">
        <f ca="1">(R38-R37)*T$10</f>
        <v>107.99999999990177</v>
      </c>
      <c r="U38" s="105">
        <f ca="1">(S38-S37)*T$10</f>
        <v>0</v>
      </c>
      <c r="V38" s="163">
        <f t="shared" ca="1" si="28"/>
        <v>45644.479166666664</v>
      </c>
      <c r="W38" s="113">
        <f t="shared" ca="1" si="29"/>
        <v>332.99999999990177</v>
      </c>
      <c r="X38" s="114">
        <f t="shared" ca="1" si="29"/>
        <v>26.999999999975444</v>
      </c>
    </row>
    <row r="39" s="159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5285.1500000000005</v>
      </c>
      <c r="C39" s="96">
        <f ca="1">ROUND(INDIRECT(ADDRESS(Данные!$A31,C$1,1,1,"Данные"),1),2)</f>
        <v>1122.49</v>
      </c>
      <c r="D39" s="104">
        <f ca="1">(B39-B37)*D$10</f>
        <v>252.00000000058935</v>
      </c>
      <c r="E39" s="102">
        <f ca="1">(C39-C37)*D$10</f>
        <v>35.999999999967258</v>
      </c>
      <c r="F39" s="95">
        <f ca="1">ROUND(INDIRECT(ADDRESS(Данные!$A31,F$1,1,1,"Данные"),1),2)</f>
        <v>0</v>
      </c>
      <c r="G39" s="96">
        <f ca="1">ROUND(INDIRECT(ADDRESS(Данные!$A31,G$1,1,1,"Данные"),1),2)</f>
        <v>0</v>
      </c>
      <c r="H39" s="104">
        <f ca="1">(F39-F37)*H$10</f>
        <v>0</v>
      </c>
      <c r="I39" s="105">
        <f ca="1">(G39-G37)*H$10</f>
        <v>0</v>
      </c>
      <c r="J39" s="95">
        <f ca="1">ROUND(INDIRECT(ADDRESS(Данные!$A31,J$1,1,1,"Данные"),1),2)</f>
        <v>1118.1300000000001</v>
      </c>
      <c r="K39" s="96">
        <f ca="1">ROUND(INDIRECT(ADDRESS(Данные!$A31,K$1,1,1,"Данные"),1),2)</f>
        <v>452.34000000000003</v>
      </c>
      <c r="L39" s="104">
        <f ca="1">(J39-J37)*L$10</f>
        <v>3.5999999999967258</v>
      </c>
      <c r="M39" s="105">
        <f ca="1">(K39-K37)*L$10</f>
        <v>0</v>
      </c>
      <c r="N39" s="95">
        <f ca="1">ROUND(INDIRECT(ADDRESS(Данные!$A31,N$1,1,1,"Данные"),1),2)</f>
        <v>5065.2300000000005</v>
      </c>
      <c r="O39" s="96">
        <f ca="1">ROUND(INDIRECT(ADDRESS(Данные!$A31,O$1,1,1,"Данные"),1),2)</f>
        <v>977.71000000000004</v>
      </c>
      <c r="P39" s="104">
        <f ca="1">(N39-N37)*P$10</f>
        <v>198.00000000022919</v>
      </c>
      <c r="Q39" s="105">
        <f ca="1">(O39-O37)*P$10</f>
        <v>17.999999999983629</v>
      </c>
      <c r="R39" s="95">
        <f ca="1">ROUND(INDIRECT(ADDRESS(Данные!$A31,R$1,1,1,"Данные"),1),2)</f>
        <v>3418.29</v>
      </c>
      <c r="S39" s="96">
        <f ca="1">ROUND(INDIRECT(ADDRESS(Данные!$A31,S$1,1,1,"Данные"),1),2)</f>
        <v>218.05000000000001</v>
      </c>
      <c r="T39" s="104">
        <f ca="1">(R39-R37)*T$10</f>
        <v>215.99999999980355</v>
      </c>
      <c r="U39" s="105">
        <f ca="1">(S39-S37)*T$10</f>
        <v>0</v>
      </c>
      <c r="V39" s="163">
        <f t="shared" ca="1" si="28"/>
        <v>45644.5</v>
      </c>
      <c r="W39" s="113">
        <f t="shared" ca="1" si="29"/>
        <v>669.60000000061882</v>
      </c>
      <c r="X39" s="114">
        <f t="shared" ca="1" si="29"/>
        <v>53.999999999950887</v>
      </c>
    </row>
    <row r="40" s="159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5285.29</v>
      </c>
      <c r="C40" s="96">
        <f ca="1">ROUND(INDIRECT(ADDRESS(Данные!$A32,C$1,1,1,"Данные"),1),2)</f>
        <v>1122.51</v>
      </c>
      <c r="D40" s="104">
        <f ca="1">(B40-B39)*D$10</f>
        <v>125.99999999947613</v>
      </c>
      <c r="E40" s="102">
        <f ca="1">(C40-C39)*D$10</f>
        <v>17.999999999983629</v>
      </c>
      <c r="F40" s="95">
        <f ca="1">ROUND(INDIRECT(ADDRESS(Данные!$A32,F$1,1,1,"Данные"),1),2)</f>
        <v>0</v>
      </c>
      <c r="G40" s="96">
        <f ca="1">ROUND(INDIRECT(ADDRESS(Данные!$A32,G$1,1,1,"Данные"),1),2)</f>
        <v>0</v>
      </c>
      <c r="H40" s="104">
        <f ca="1">(F40-F39)*H$10</f>
        <v>0</v>
      </c>
      <c r="I40" s="105">
        <f ca="1">(G40-G39)*H$10</f>
        <v>0</v>
      </c>
      <c r="J40" s="95">
        <f ca="1">ROUND(INDIRECT(ADDRESS(Данные!$A32,J$1,1,1,"Данные"),1),2)</f>
        <v>1118.1300000000001</v>
      </c>
      <c r="K40" s="96">
        <f ca="1">ROUND(INDIRECT(ADDRESS(Данные!$A32,K$1,1,1,"Данные"),1),2)</f>
        <v>452.34000000000003</v>
      </c>
      <c r="L40" s="104">
        <f ca="1">(J40-J39)*L$10</f>
        <v>0</v>
      </c>
      <c r="M40" s="105">
        <f ca="1">(K40-K39)*L$10</f>
        <v>0</v>
      </c>
      <c r="N40" s="95">
        <f ca="1">ROUND(INDIRECT(ADDRESS(Данные!$A32,N$1,1,1,"Данные"),1),2)</f>
        <v>5065.3400000000001</v>
      </c>
      <c r="O40" s="96">
        <f ca="1">ROUND(INDIRECT(ADDRESS(Данные!$A32,O$1,1,1,"Данные"),1),2)</f>
        <v>977.72000000000003</v>
      </c>
      <c r="P40" s="104">
        <f ca="1">(N40-N39)*P$10</f>
        <v>98.999999999705324</v>
      </c>
      <c r="Q40" s="105">
        <f ca="1">(O40-O39)*P$10</f>
        <v>8.9999999999918145</v>
      </c>
      <c r="R40" s="95">
        <f ca="1">ROUND(INDIRECT(ADDRESS(Данные!$A32,R$1,1,1,"Данные"),1),2)</f>
        <v>3418.4000000000001</v>
      </c>
      <c r="S40" s="96">
        <f ca="1">ROUND(INDIRECT(ADDRESS(Данные!$A32,S$1,1,1,"Данные"),1),2)</f>
        <v>218.05000000000001</v>
      </c>
      <c r="T40" s="104">
        <f ca="1">(R40-R39)*T$10</f>
        <v>99.000000000114596</v>
      </c>
      <c r="U40" s="105">
        <f ca="1">(S40-S39)*T$10</f>
        <v>0</v>
      </c>
      <c r="V40" s="163">
        <f t="shared" ca="1" si="28"/>
        <v>45644.520833333336</v>
      </c>
      <c r="W40" s="113">
        <f t="shared" ca="1" si="29"/>
        <v>323.99999999929605</v>
      </c>
      <c r="X40" s="114">
        <f t="shared" ca="1" si="29"/>
        <v>26.999999999975444</v>
      </c>
    </row>
    <row r="41" s="159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5285.4300000000003</v>
      </c>
      <c r="C41" s="96">
        <f ca="1">ROUND(INDIRECT(ADDRESS(Данные!$A33,C$1,1,1,"Данные"),1),2)</f>
        <v>1122.53</v>
      </c>
      <c r="D41" s="104">
        <f ca="1">(B41-B39)*D$10</f>
        <v>251.99999999977081</v>
      </c>
      <c r="E41" s="102">
        <f ca="1">(C41-C39)*D$10</f>
        <v>35.999999999967258</v>
      </c>
      <c r="F41" s="95">
        <f ca="1">ROUND(INDIRECT(ADDRESS(Данные!$A33,F$1,1,1,"Данные"),1),2)</f>
        <v>0</v>
      </c>
      <c r="G41" s="96">
        <f ca="1">ROUND(INDIRECT(ADDRESS(Данные!$A33,G$1,1,1,"Данные"),1),2)</f>
        <v>0</v>
      </c>
      <c r="H41" s="104">
        <f ca="1">(F41-F39)*H$10</f>
        <v>0</v>
      </c>
      <c r="I41" s="105">
        <f ca="1">(G41-G39)*H$10</f>
        <v>0</v>
      </c>
      <c r="J41" s="95">
        <f ca="1">ROUND(INDIRECT(ADDRESS(Данные!$A33,J$1,1,1,"Данные"),1),2)</f>
        <v>1118.1300000000001</v>
      </c>
      <c r="K41" s="96">
        <f ca="1">ROUND(INDIRECT(ADDRESS(Данные!$A33,K$1,1,1,"Данные"),1),2)</f>
        <v>452.34000000000003</v>
      </c>
      <c r="L41" s="104">
        <f ca="1">(J41-J39)*L$10</f>
        <v>0</v>
      </c>
      <c r="M41" s="105">
        <f ca="1">(K41-K39)*L$10</f>
        <v>0</v>
      </c>
      <c r="N41" s="95">
        <f ca="1">ROUND(INDIRECT(ADDRESS(Данные!$A33,N$1,1,1,"Данные"),1),2)</f>
        <v>5065.4499999999998</v>
      </c>
      <c r="O41" s="96">
        <f ca="1">ROUND(INDIRECT(ADDRESS(Данные!$A33,O$1,1,1,"Данные"),1),2)</f>
        <v>977.73000000000002</v>
      </c>
      <c r="P41" s="104">
        <f ca="1">(N41-N39)*P$10</f>
        <v>197.99999999941065</v>
      </c>
      <c r="Q41" s="105">
        <f ca="1">(O41-O39)*P$10</f>
        <v>17.999999999983629</v>
      </c>
      <c r="R41" s="95">
        <f ca="1">ROUND(INDIRECT(ADDRESS(Данные!$A33,R$1,1,1,"Данные"),1),2)</f>
        <v>3418.5100000000002</v>
      </c>
      <c r="S41" s="96">
        <f ca="1">ROUND(INDIRECT(ADDRESS(Данные!$A33,S$1,1,1,"Данные"),1),2)</f>
        <v>218.06</v>
      </c>
      <c r="T41" s="104">
        <f ca="1">(R41-R39)*T$10</f>
        <v>198.00000000022919</v>
      </c>
      <c r="U41" s="105">
        <f ca="1">(S41-S39)*T$10</f>
        <v>8.9999999999918145</v>
      </c>
      <c r="V41" s="163">
        <f t="shared" ca="1" si="28"/>
        <v>45644.541666666664</v>
      </c>
      <c r="W41" s="113">
        <f t="shared" ca="1" si="29"/>
        <v>647.99999999941065</v>
      </c>
      <c r="X41" s="114">
        <f t="shared" ca="1" si="29"/>
        <v>62.999999999942702</v>
      </c>
    </row>
    <row r="42" s="159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5285.5699999999997</v>
      </c>
      <c r="C42" s="96">
        <f ca="1">ROUND(INDIRECT(ADDRESS(Данные!$A34,C$1,1,1,"Данные"),1),2)</f>
        <v>1122.55</v>
      </c>
      <c r="D42" s="104">
        <f ca="1">(B42-B41)*D$10</f>
        <v>125.99999999947613</v>
      </c>
      <c r="E42" s="102">
        <f ca="1">(C42-C41)*D$10</f>
        <v>17.999999999983629</v>
      </c>
      <c r="F42" s="95">
        <f ca="1">ROUND(INDIRECT(ADDRESS(Данные!$A34,F$1,1,1,"Данные"),1),2)</f>
        <v>0</v>
      </c>
      <c r="G42" s="96">
        <f ca="1">ROUND(INDIRECT(ADDRESS(Данные!$A34,G$1,1,1,"Данные"),1),2)</f>
        <v>0</v>
      </c>
      <c r="H42" s="104">
        <f ca="1">(F42-F41)*H$10</f>
        <v>0</v>
      </c>
      <c r="I42" s="105">
        <f ca="1">(G42-G41)*H$10</f>
        <v>0</v>
      </c>
      <c r="J42" s="95">
        <f ca="1">ROUND(INDIRECT(ADDRESS(Данные!$A34,J$1,1,1,"Данные"),1),2)</f>
        <v>1118.1300000000001</v>
      </c>
      <c r="K42" s="96">
        <f ca="1">ROUND(INDIRECT(ADDRESS(Данные!$A34,K$1,1,1,"Данные"),1),2)</f>
        <v>452.35000000000002</v>
      </c>
      <c r="L42" s="104">
        <f ca="1">(J42-J41)*L$10</f>
        <v>0</v>
      </c>
      <c r="M42" s="105">
        <f ca="1">(K42-K41)*L$10</f>
        <v>3.5999999999967258</v>
      </c>
      <c r="N42" s="95">
        <f ca="1">ROUND(INDIRECT(ADDRESS(Данные!$A34,N$1,1,1,"Данные"),1),2)</f>
        <v>5065.5600000000004</v>
      </c>
      <c r="O42" s="96">
        <f ca="1">ROUND(INDIRECT(ADDRESS(Данные!$A34,O$1,1,1,"Данные"),1),2)</f>
        <v>977.74000000000001</v>
      </c>
      <c r="P42" s="104">
        <f ca="1">(N42-N41)*P$10</f>
        <v>99.000000000523869</v>
      </c>
      <c r="Q42" s="105">
        <f ca="1">(O42-O41)*P$10</f>
        <v>8.9999999999918145</v>
      </c>
      <c r="R42" s="95">
        <f ca="1">ROUND(INDIRECT(ADDRESS(Данные!$A34,R$1,1,1,"Данные"),1),2)</f>
        <v>3418.6199999999999</v>
      </c>
      <c r="S42" s="96">
        <f ca="1">ROUND(INDIRECT(ADDRESS(Данные!$A34,S$1,1,1,"Данные"),1),2)</f>
        <v>218.06</v>
      </c>
      <c r="T42" s="104">
        <f ca="1">(R42-R41)*T$10</f>
        <v>98.999999999705324</v>
      </c>
      <c r="U42" s="105">
        <f ca="1">(S42-S41)*T$10</f>
        <v>0</v>
      </c>
      <c r="V42" s="163">
        <f t="shared" ca="1" si="28"/>
        <v>45644.5625</v>
      </c>
      <c r="W42" s="113">
        <f t="shared" ca="1" si="29"/>
        <v>323.99999999970532</v>
      </c>
      <c r="X42" s="114">
        <f t="shared" ca="1" si="29"/>
        <v>30.599999999972169</v>
      </c>
    </row>
    <row r="43" s="159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5285.6999999999998</v>
      </c>
      <c r="C43" s="96">
        <f ca="1">ROUND(INDIRECT(ADDRESS(Данные!$A35,C$1,1,1,"Данные"),1),2)</f>
        <v>1122.5699999999999</v>
      </c>
      <c r="D43" s="104">
        <f ca="1">(B43-B41)*D$10</f>
        <v>242.99999999957436</v>
      </c>
      <c r="E43" s="102">
        <f ca="1">(C43-C41)*D$10</f>
        <v>35.999999999967258</v>
      </c>
      <c r="F43" s="95">
        <f ca="1">ROUND(INDIRECT(ADDRESS(Данные!$A35,F$1,1,1,"Данные"),1),2)</f>
        <v>0</v>
      </c>
      <c r="G43" s="96">
        <f ca="1">ROUND(INDIRECT(ADDRESS(Данные!$A35,G$1,1,1,"Данные"),1),2)</f>
        <v>0</v>
      </c>
      <c r="H43" s="104">
        <f ca="1">(F43-F41)*H$10</f>
        <v>0</v>
      </c>
      <c r="I43" s="105">
        <f ca="1">(G43-G41)*H$10</f>
        <v>0</v>
      </c>
      <c r="J43" s="95">
        <f ca="1">ROUND(INDIRECT(ADDRESS(Данные!$A35,J$1,1,1,"Данные"),1),2)</f>
        <v>1118.1300000000001</v>
      </c>
      <c r="K43" s="96">
        <f ca="1">ROUND(INDIRECT(ADDRESS(Данные!$A35,K$1,1,1,"Данные"),1),2)</f>
        <v>452.35000000000002</v>
      </c>
      <c r="L43" s="104">
        <f ca="1">(J43-J41)*L$10</f>
        <v>0</v>
      </c>
      <c r="M43" s="105">
        <f ca="1">(K43-K41)*L$10</f>
        <v>3.5999999999967258</v>
      </c>
      <c r="N43" s="95">
        <f ca="1">ROUND(INDIRECT(ADDRESS(Данные!$A35,N$1,1,1,"Данные"),1),2)</f>
        <v>5065.6599999999999</v>
      </c>
      <c r="O43" s="96">
        <f ca="1">ROUND(INDIRECT(ADDRESS(Данные!$A35,O$1,1,1,"Данные"),1),2)</f>
        <v>977.75</v>
      </c>
      <c r="P43" s="104">
        <f ca="1">(N43-N41)*P$10</f>
        <v>189.00000000003274</v>
      </c>
      <c r="Q43" s="105">
        <f ca="1">(O43-O41)*P$10</f>
        <v>17.999999999983629</v>
      </c>
      <c r="R43" s="95">
        <f ca="1">ROUND(INDIRECT(ADDRESS(Данные!$A35,R$1,1,1,"Данные"),1),2)</f>
        <v>3418.73</v>
      </c>
      <c r="S43" s="96">
        <f ca="1">ROUND(INDIRECT(ADDRESS(Данные!$A35,S$1,1,1,"Данные"),1),2)</f>
        <v>218.06</v>
      </c>
      <c r="T43" s="104">
        <f ca="1">(R43-R41)*T$10</f>
        <v>197.99999999981992</v>
      </c>
      <c r="U43" s="105">
        <f ca="1">(S43-S41)*T$10</f>
        <v>0</v>
      </c>
      <c r="V43" s="163">
        <f t="shared" ca="1" si="28"/>
        <v>45644.583333333336</v>
      </c>
      <c r="W43" s="113">
        <f t="shared" ca="1" si="29"/>
        <v>629.99999999942702</v>
      </c>
      <c r="X43" s="114">
        <f t="shared" ca="1" si="29"/>
        <v>57.599999999947613</v>
      </c>
    </row>
    <row r="44" s="159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5285.8299999999999</v>
      </c>
      <c r="C44" s="96">
        <f ca="1">ROUND(INDIRECT(ADDRESS(Данные!$A36,C$1,1,1,"Данные"),1),2)</f>
        <v>1122.5899999999999</v>
      </c>
      <c r="D44" s="104">
        <f ca="1">(B44-B43)*D$10</f>
        <v>117.00000000009823</v>
      </c>
      <c r="E44" s="102">
        <f ca="1">(C44-C43)*D$10</f>
        <v>17.999999999983629</v>
      </c>
      <c r="F44" s="95">
        <f ca="1">ROUND(INDIRECT(ADDRESS(Данные!$A36,F$1,1,1,"Данные"),1),2)</f>
        <v>0</v>
      </c>
      <c r="G44" s="96">
        <f ca="1">ROUND(INDIRECT(ADDRESS(Данные!$A36,G$1,1,1,"Данные"),1),2)</f>
        <v>0</v>
      </c>
      <c r="H44" s="104">
        <f ca="1">(F44-F43)*H$10</f>
        <v>0</v>
      </c>
      <c r="I44" s="105">
        <f ca="1">(G44-G43)*H$10</f>
        <v>0</v>
      </c>
      <c r="J44" s="95">
        <f ca="1">ROUND(INDIRECT(ADDRESS(Данные!$A36,J$1,1,1,"Данные"),1),2)</f>
        <v>1118.1300000000001</v>
      </c>
      <c r="K44" s="96">
        <f ca="1">ROUND(INDIRECT(ADDRESS(Данные!$A36,K$1,1,1,"Данные"),1),2)</f>
        <v>452.35000000000002</v>
      </c>
      <c r="L44" s="104">
        <f ca="1">(J44-J43)*L$10</f>
        <v>0</v>
      </c>
      <c r="M44" s="105">
        <f ca="1">(K44-K43)*L$10</f>
        <v>0</v>
      </c>
      <c r="N44" s="95">
        <f ca="1">ROUND(INDIRECT(ADDRESS(Данные!$A36,N$1,1,1,"Данные"),1),2)</f>
        <v>5065.7600000000002</v>
      </c>
      <c r="O44" s="96">
        <f ca="1">ROUND(INDIRECT(ADDRESS(Данные!$A36,O$1,1,1,"Данные"),1),2)</f>
        <v>977.75</v>
      </c>
      <c r="P44" s="104">
        <f ca="1">(N44-N43)*P$10</f>
        <v>90.000000000327418</v>
      </c>
      <c r="Q44" s="105">
        <f ca="1">(O44-O43)*P$10</f>
        <v>0</v>
      </c>
      <c r="R44" s="95">
        <f ca="1">ROUND(INDIRECT(ADDRESS(Данные!$A36,R$1,1,1,"Данные"),1),2)</f>
        <v>3418.8400000000001</v>
      </c>
      <c r="S44" s="96">
        <f ca="1">ROUND(INDIRECT(ADDRESS(Данные!$A36,S$1,1,1,"Данные"),1),2)</f>
        <v>218.06999999999999</v>
      </c>
      <c r="T44" s="104">
        <f ca="1">(R44-R43)*T$10</f>
        <v>99.000000000114596</v>
      </c>
      <c r="U44" s="105">
        <f ca="1">(S44-S43)*T$10</f>
        <v>8.9999999999918145</v>
      </c>
      <c r="V44" s="163">
        <f t="shared" ca="1" si="28"/>
        <v>45644.604166666664</v>
      </c>
      <c r="W44" s="113">
        <f t="shared" ca="1" si="29"/>
        <v>306.00000000054024</v>
      </c>
      <c r="X44" s="114">
        <f t="shared" ca="1" si="29"/>
        <v>26.999999999975444</v>
      </c>
    </row>
    <row r="45" s="159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5285.9499999999998</v>
      </c>
      <c r="C45" s="96">
        <f ca="1">ROUND(INDIRECT(ADDRESS(Данные!$A37,C$1,1,1,"Данные"),1),2)</f>
        <v>1122.6100000000001</v>
      </c>
      <c r="D45" s="104">
        <f ca="1">(B45-B43)*D$10</f>
        <v>225</v>
      </c>
      <c r="E45" s="102">
        <f ca="1">(C45-C43)*D$10</f>
        <v>36.000000000171894</v>
      </c>
      <c r="F45" s="95">
        <f ca="1">ROUND(INDIRECT(ADDRESS(Данные!$A37,F$1,1,1,"Данные"),1),2)</f>
        <v>0</v>
      </c>
      <c r="G45" s="96">
        <f ca="1">ROUND(INDIRECT(ADDRESS(Данные!$A37,G$1,1,1,"Данные"),1),2)</f>
        <v>0</v>
      </c>
      <c r="H45" s="104">
        <f ca="1">(F45-F43)*H$10</f>
        <v>0</v>
      </c>
      <c r="I45" s="105">
        <f ca="1">(G45-G43)*H$10</f>
        <v>0</v>
      </c>
      <c r="J45" s="95">
        <f ca="1">ROUND(INDIRECT(ADDRESS(Данные!$A37,J$1,1,1,"Данные"),1),2)</f>
        <v>1118.1300000000001</v>
      </c>
      <c r="K45" s="96">
        <f ca="1">ROUND(INDIRECT(ADDRESS(Данные!$A37,K$1,1,1,"Данные"),1),2)</f>
        <v>452.35000000000002</v>
      </c>
      <c r="L45" s="104">
        <f ca="1">(J45-J43)*L$10</f>
        <v>0</v>
      </c>
      <c r="M45" s="105">
        <f ca="1">(K45-K43)*L$10</f>
        <v>0</v>
      </c>
      <c r="N45" s="95">
        <f ca="1">ROUND(INDIRECT(ADDRESS(Данные!$A37,N$1,1,1,"Данные"),1),2)</f>
        <v>5065.8699999999999</v>
      </c>
      <c r="O45" s="96">
        <f ca="1">ROUND(INDIRECT(ADDRESS(Данные!$A37,O$1,1,1,"Данные"),1),2)</f>
        <v>977.75999999999999</v>
      </c>
      <c r="P45" s="104">
        <f ca="1">(N45-N43)*P$10</f>
        <v>189.00000000003274</v>
      </c>
      <c r="Q45" s="105">
        <f ca="1">(O45-O43)*P$10</f>
        <v>8.9999999999918145</v>
      </c>
      <c r="R45" s="95">
        <f ca="1">ROUND(INDIRECT(ADDRESS(Данные!$A37,R$1,1,1,"Данные"),1),2)</f>
        <v>3418.9500000000003</v>
      </c>
      <c r="S45" s="96">
        <f ca="1">ROUND(INDIRECT(ADDRESS(Данные!$A37,S$1,1,1,"Данные"),1),2)</f>
        <v>218.06999999999999</v>
      </c>
      <c r="T45" s="104">
        <f ca="1">(R45-R43)*T$10</f>
        <v>198.00000000022919</v>
      </c>
      <c r="U45" s="105">
        <f ca="1">(S45-S43)*T$10</f>
        <v>8.9999999999918145</v>
      </c>
      <c r="V45" s="163">
        <f t="shared" ca="1" si="28"/>
        <v>45644.625</v>
      </c>
      <c r="W45" s="113">
        <f t="shared" ca="1" si="29"/>
        <v>612.00000000026193</v>
      </c>
      <c r="X45" s="114">
        <f t="shared" ca="1" si="29"/>
        <v>54.000000000155524</v>
      </c>
    </row>
    <row r="46" s="159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5286.0900000000001</v>
      </c>
      <c r="C46" s="96">
        <f ca="1">ROUND(INDIRECT(ADDRESS(Данные!$A38,C$1,1,1,"Данные"),1),2)</f>
        <v>1122.6300000000001</v>
      </c>
      <c r="D46" s="104">
        <f ca="1">(B46-B45)*D$10</f>
        <v>126.00000000029468</v>
      </c>
      <c r="E46" s="102">
        <f ca="1">(C46-C45)*D$10</f>
        <v>17.999999999983629</v>
      </c>
      <c r="F46" s="95">
        <f ca="1">ROUND(INDIRECT(ADDRESS(Данные!$A38,F$1,1,1,"Данные"),1),2)</f>
        <v>0</v>
      </c>
      <c r="G46" s="96">
        <f ca="1">ROUND(INDIRECT(ADDRESS(Данные!$A38,G$1,1,1,"Данные"),1),2)</f>
        <v>0</v>
      </c>
      <c r="H46" s="104">
        <f ca="1">(F46-F45)*H$10</f>
        <v>0</v>
      </c>
      <c r="I46" s="105">
        <f ca="1">(G46-G45)*H$10</f>
        <v>0</v>
      </c>
      <c r="J46" s="95">
        <f ca="1">ROUND(INDIRECT(ADDRESS(Данные!$A38,J$1,1,1,"Данные"),1),2)</f>
        <v>1118.1300000000001</v>
      </c>
      <c r="K46" s="96">
        <f ca="1">ROUND(INDIRECT(ADDRESS(Данные!$A38,K$1,1,1,"Данные"),1),2)</f>
        <v>452.35000000000002</v>
      </c>
      <c r="L46" s="104">
        <f ca="1">(J46-J45)*L$10</f>
        <v>0</v>
      </c>
      <c r="M46" s="105">
        <f ca="1">(K46-K45)*L$10</f>
        <v>0</v>
      </c>
      <c r="N46" s="95">
        <f ca="1">ROUND(INDIRECT(ADDRESS(Данные!$A38,N$1,1,1,"Данные"),1),2)</f>
        <v>5065.9800000000005</v>
      </c>
      <c r="O46" s="96">
        <f ca="1">ROUND(INDIRECT(ADDRESS(Данные!$A38,O$1,1,1,"Данные"),1),2)</f>
        <v>977.76999999999998</v>
      </c>
      <c r="P46" s="104">
        <f ca="1">(N46-N45)*P$10</f>
        <v>99.000000000523869</v>
      </c>
      <c r="Q46" s="105">
        <f ca="1">(O46-O45)*P$10</f>
        <v>8.9999999999918145</v>
      </c>
      <c r="R46" s="95">
        <f ca="1">ROUND(INDIRECT(ADDRESS(Данные!$A38,R$1,1,1,"Данные"),1),2)</f>
        <v>3419.0700000000002</v>
      </c>
      <c r="S46" s="96">
        <f ca="1">ROUND(INDIRECT(ADDRESS(Данные!$A38,S$1,1,1,"Данные"),1),2)</f>
        <v>218.06999999999999</v>
      </c>
      <c r="T46" s="104">
        <f ca="1">(R46-R45)*T$10</f>
        <v>107.99999999990177</v>
      </c>
      <c r="U46" s="105">
        <f ca="1">(S46-S45)*T$10</f>
        <v>0</v>
      </c>
      <c r="V46" s="163">
        <f t="shared" ca="1" si="28"/>
        <v>45644.645833333336</v>
      </c>
      <c r="W46" s="113">
        <f t="shared" ca="1" si="29"/>
        <v>333.00000000072032</v>
      </c>
      <c r="X46" s="114">
        <f t="shared" ca="1" si="29"/>
        <v>26.999999999975444</v>
      </c>
    </row>
    <row r="47" s="159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5286.21</v>
      </c>
      <c r="C47" s="96">
        <f ca="1">ROUND(INDIRECT(ADDRESS(Данные!$A39,C$1,1,1,"Данные"),1),2)</f>
        <v>1122.6500000000001</v>
      </c>
      <c r="D47" s="104">
        <f ca="1">(B47-B45)*D$10</f>
        <v>234.00000000019645</v>
      </c>
      <c r="E47" s="102">
        <f ca="1">(C47-C45)*D$10</f>
        <v>35.999999999967258</v>
      </c>
      <c r="F47" s="95">
        <f ca="1">ROUND(INDIRECT(ADDRESS(Данные!$A39,F$1,1,1,"Данные"),1),2)</f>
        <v>0</v>
      </c>
      <c r="G47" s="96">
        <f ca="1">ROUND(INDIRECT(ADDRESS(Данные!$A39,G$1,1,1,"Данные"),1),2)</f>
        <v>0</v>
      </c>
      <c r="H47" s="104">
        <f ca="1">(F47-F45)*H$10</f>
        <v>0</v>
      </c>
      <c r="I47" s="105">
        <f ca="1">(G47-G45)*H$10</f>
        <v>0</v>
      </c>
      <c r="J47" s="95">
        <f ca="1">ROUND(INDIRECT(ADDRESS(Данные!$A39,J$1,1,1,"Данные"),1),2)</f>
        <v>1118.1300000000001</v>
      </c>
      <c r="K47" s="96">
        <f ca="1">ROUND(INDIRECT(ADDRESS(Данные!$A39,K$1,1,1,"Данные"),1),2)</f>
        <v>452.36000000000001</v>
      </c>
      <c r="L47" s="104">
        <f ca="1">(J47-J45)*L$10</f>
        <v>0</v>
      </c>
      <c r="M47" s="105">
        <f ca="1">(K47-K45)*L$10</f>
        <v>3.5999999999967258</v>
      </c>
      <c r="N47" s="95">
        <f ca="1">ROUND(INDIRECT(ADDRESS(Данные!$A39,N$1,1,1,"Данные"),1),2)</f>
        <v>5066.0900000000001</v>
      </c>
      <c r="O47" s="96">
        <f ca="1">ROUND(INDIRECT(ADDRESS(Данные!$A39,O$1,1,1,"Данные"),1),2)</f>
        <v>977.77999999999997</v>
      </c>
      <c r="P47" s="104">
        <f ca="1">(N47-N45)*P$10</f>
        <v>198.00000000022919</v>
      </c>
      <c r="Q47" s="105">
        <f ca="1">(O47-O45)*P$10</f>
        <v>17.999999999983629</v>
      </c>
      <c r="R47" s="95">
        <f ca="1">ROUND(INDIRECT(ADDRESS(Данные!$A39,R$1,1,1,"Данные"),1),2)</f>
        <v>3419.1800000000003</v>
      </c>
      <c r="S47" s="96">
        <f ca="1">ROUND(INDIRECT(ADDRESS(Данные!$A39,S$1,1,1,"Данные"),1),2)</f>
        <v>218.08000000000001</v>
      </c>
      <c r="T47" s="104">
        <f ca="1">(R47-R45)*T$10</f>
        <v>207.00000000001637</v>
      </c>
      <c r="U47" s="105">
        <f ca="1">(S47-S45)*T$10</f>
        <v>9.0000000000173941</v>
      </c>
      <c r="V47" s="163">
        <f t="shared" ca="1" si="28"/>
        <v>45644.666666666664</v>
      </c>
      <c r="W47" s="113">
        <f t="shared" ca="1" si="29"/>
        <v>639.00000000044201</v>
      </c>
      <c r="X47" s="114">
        <f t="shared" ca="1" si="29"/>
        <v>66.599999999965007</v>
      </c>
    </row>
    <row r="48" s="159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5286.3400000000001</v>
      </c>
      <c r="C48" s="96">
        <f ca="1">ROUND(INDIRECT(ADDRESS(Данные!$A40,C$1,1,1,"Данные"),1),2)</f>
        <v>1122.6700000000001</v>
      </c>
      <c r="D48" s="104">
        <f ca="1">(B48-B47)*D$10</f>
        <v>117.00000000009823</v>
      </c>
      <c r="E48" s="102">
        <f ca="1">(C48-C47)*D$10</f>
        <v>17.999999999983629</v>
      </c>
      <c r="F48" s="95">
        <f ca="1">ROUND(INDIRECT(ADDRESS(Данные!$A40,F$1,1,1,"Данные"),1),2)</f>
        <v>0</v>
      </c>
      <c r="G48" s="96">
        <f ca="1">ROUND(INDIRECT(ADDRESS(Данные!$A40,G$1,1,1,"Данные"),1),2)</f>
        <v>0</v>
      </c>
      <c r="H48" s="104">
        <f ca="1">(F48-F47)*H$10</f>
        <v>0</v>
      </c>
      <c r="I48" s="105">
        <f ca="1">(G48-G47)*H$10</f>
        <v>0</v>
      </c>
      <c r="J48" s="95">
        <f ca="1">ROUND(INDIRECT(ADDRESS(Данные!$A40,J$1,1,1,"Данные"),1),2)</f>
        <v>1118.1300000000001</v>
      </c>
      <c r="K48" s="96">
        <f ca="1">ROUND(INDIRECT(ADDRESS(Данные!$A40,K$1,1,1,"Данные"),1),2)</f>
        <v>452.36000000000001</v>
      </c>
      <c r="L48" s="104">
        <f ca="1">(J48-J47)*L$10</f>
        <v>0</v>
      </c>
      <c r="M48" s="105">
        <f ca="1">(K48-K47)*L$10</f>
        <v>0</v>
      </c>
      <c r="N48" s="95">
        <f ca="1">ROUND(INDIRECT(ADDRESS(Данные!$A40,N$1,1,1,"Данные"),1),2)</f>
        <v>5066.1999999999998</v>
      </c>
      <c r="O48" s="96">
        <f ca="1">ROUND(INDIRECT(ADDRESS(Данные!$A40,O$1,1,1,"Данные"),1),2)</f>
        <v>977.78999999999996</v>
      </c>
      <c r="P48" s="104">
        <f ca="1">(N48-N47)*P$10</f>
        <v>98.999999999705324</v>
      </c>
      <c r="Q48" s="105">
        <f ca="1">(O48-O47)*P$10</f>
        <v>8.9999999999918145</v>
      </c>
      <c r="R48" s="95">
        <f ca="1">ROUND(INDIRECT(ADDRESS(Данные!$A40,R$1,1,1,"Данные"),1),2)</f>
        <v>3419.3000000000002</v>
      </c>
      <c r="S48" s="96">
        <f ca="1">ROUND(INDIRECT(ADDRESS(Данные!$A40,S$1,1,1,"Данные"),1),2)</f>
        <v>218.08000000000001</v>
      </c>
      <c r="T48" s="104">
        <f ca="1">(R48-R47)*T$10</f>
        <v>107.99999999990177</v>
      </c>
      <c r="U48" s="105">
        <f ca="1">(S48-S47)*T$10</f>
        <v>0</v>
      </c>
      <c r="V48" s="163">
        <f t="shared" ca="1" si="28"/>
        <v>45644.6875</v>
      </c>
      <c r="W48" s="113">
        <f t="shared" ca="1" si="29"/>
        <v>323.99999999970532</v>
      </c>
      <c r="X48" s="114">
        <f t="shared" ca="1" si="29"/>
        <v>26.999999999975444</v>
      </c>
    </row>
    <row r="49" s="159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5286.4700000000003</v>
      </c>
      <c r="C49" s="96">
        <f ca="1">ROUND(INDIRECT(ADDRESS(Данные!$A41,C$1,1,1,"Данные"),1),2)</f>
        <v>1122.6900000000001</v>
      </c>
      <c r="D49" s="104">
        <f ca="1">(B49-B47)*D$10</f>
        <v>234.00000000019645</v>
      </c>
      <c r="E49" s="102">
        <f ca="1">(C49-C47)*D$10</f>
        <v>35.999999999967258</v>
      </c>
      <c r="F49" s="95">
        <f ca="1">ROUND(INDIRECT(ADDRESS(Данные!$A41,F$1,1,1,"Данные"),1),2)</f>
        <v>0</v>
      </c>
      <c r="G49" s="96">
        <f ca="1">ROUND(INDIRECT(ADDRESS(Данные!$A41,G$1,1,1,"Данные"),1),2)</f>
        <v>0</v>
      </c>
      <c r="H49" s="104">
        <f ca="1">(F49-F47)*H$10</f>
        <v>0</v>
      </c>
      <c r="I49" s="105">
        <f ca="1">(G49-G47)*H$10</f>
        <v>0</v>
      </c>
      <c r="J49" s="95">
        <f ca="1">ROUND(INDIRECT(ADDRESS(Данные!$A41,J$1,1,1,"Данные"),1),2)</f>
        <v>1118.1300000000001</v>
      </c>
      <c r="K49" s="96">
        <f ca="1">ROUND(INDIRECT(ADDRESS(Данные!$A41,K$1,1,1,"Данные"),1),2)</f>
        <v>452.36000000000001</v>
      </c>
      <c r="L49" s="104">
        <f ca="1">(J49-J47)*L$10</f>
        <v>0</v>
      </c>
      <c r="M49" s="105">
        <f ca="1">(K49-K47)*L$10</f>
        <v>0</v>
      </c>
      <c r="N49" s="95">
        <f ca="1">ROUND(INDIRECT(ADDRESS(Данные!$A41,N$1,1,1,"Данные"),1),2)</f>
        <v>5066.3100000000004</v>
      </c>
      <c r="O49" s="96">
        <f ca="1">ROUND(INDIRECT(ADDRESS(Данные!$A41,O$1,1,1,"Данные"),1),2)</f>
        <v>977.80000000000007</v>
      </c>
      <c r="P49" s="104">
        <f ca="1">(N49-N47)*P$10</f>
        <v>198.00000000022919</v>
      </c>
      <c r="Q49" s="105">
        <f ca="1">(O49-O47)*P$10</f>
        <v>18.000000000085947</v>
      </c>
      <c r="R49" s="95">
        <f ca="1">ROUND(INDIRECT(ADDRESS(Данные!$A41,R$1,1,1,"Данные"),1),2)</f>
        <v>3419.4200000000001</v>
      </c>
      <c r="S49" s="96">
        <f ca="1">ROUND(INDIRECT(ADDRESS(Данные!$A41,S$1,1,1,"Данные"),1),2)</f>
        <v>218.09</v>
      </c>
      <c r="T49" s="104">
        <f ca="1">(R49-R47)*T$10</f>
        <v>215.99999999980355</v>
      </c>
      <c r="U49" s="105">
        <f ca="1">(S49-S47)*T$10</f>
        <v>8.9999999999918145</v>
      </c>
      <c r="V49" s="163">
        <f t="shared" ca="1" si="28"/>
        <v>45644.708333333336</v>
      </c>
      <c r="W49" s="113">
        <f t="shared" ca="1" si="29"/>
        <v>648.00000000022919</v>
      </c>
      <c r="X49" s="114">
        <f t="shared" ca="1" si="29"/>
        <v>63.00000000004502</v>
      </c>
    </row>
    <row r="50" s="159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5286.6199999999999</v>
      </c>
      <c r="C50" s="96">
        <f ca="1">ROUND(INDIRECT(ADDRESS(Данные!$A42,C$1,1,1,"Данные"),1),2)</f>
        <v>1122.71</v>
      </c>
      <c r="D50" s="104">
        <f ca="1">(B50-B49)*D$10</f>
        <v>134.99999999967258</v>
      </c>
      <c r="E50" s="102">
        <f ca="1">(C50-C49)*D$10</f>
        <v>17.999999999983629</v>
      </c>
      <c r="F50" s="95">
        <f ca="1">ROUND(INDIRECT(ADDRESS(Данные!$A42,F$1,1,1,"Данные"),1),2)</f>
        <v>0</v>
      </c>
      <c r="G50" s="96">
        <f ca="1">ROUND(INDIRECT(ADDRESS(Данные!$A42,G$1,1,1,"Данные"),1),2)</f>
        <v>0</v>
      </c>
      <c r="H50" s="104">
        <f ca="1">(F50-F49)*H$10</f>
        <v>0</v>
      </c>
      <c r="I50" s="105">
        <f ca="1">(G50-G49)*H$10</f>
        <v>0</v>
      </c>
      <c r="J50" s="95">
        <f ca="1">ROUND(INDIRECT(ADDRESS(Данные!$A42,J$1,1,1,"Данные"),1),2)</f>
        <v>1118.1300000000001</v>
      </c>
      <c r="K50" s="96">
        <f ca="1">ROUND(INDIRECT(ADDRESS(Данные!$A42,K$1,1,1,"Данные"),1),2)</f>
        <v>452.36000000000001</v>
      </c>
      <c r="L50" s="104">
        <f ca="1">(J50-J49)*L$10</f>
        <v>0</v>
      </c>
      <c r="M50" s="105">
        <f ca="1">(K50-K49)*L$10</f>
        <v>0</v>
      </c>
      <c r="N50" s="95">
        <f ca="1">ROUND(INDIRECT(ADDRESS(Данные!$A42,N$1,1,1,"Данные"),1),2)</f>
        <v>5066.4300000000003</v>
      </c>
      <c r="O50" s="96">
        <f ca="1">ROUND(INDIRECT(ADDRESS(Данные!$A42,O$1,1,1,"Данные"),1),2)</f>
        <v>977.81000000000006</v>
      </c>
      <c r="P50" s="104">
        <f ca="1">(N50-N49)*P$10</f>
        <v>107.99999999990177</v>
      </c>
      <c r="Q50" s="105">
        <f ca="1">(O50-O49)*P$10</f>
        <v>8.9999999999918145</v>
      </c>
      <c r="R50" s="95">
        <f ca="1">ROUND(INDIRECT(ADDRESS(Данные!$A42,R$1,1,1,"Данные"),1),2)</f>
        <v>3419.5500000000002</v>
      </c>
      <c r="S50" s="96">
        <f ca="1">ROUND(INDIRECT(ADDRESS(Данные!$A42,S$1,1,1,"Данные"),1),2)</f>
        <v>218.09</v>
      </c>
      <c r="T50" s="104">
        <f ca="1">(R50-R49)*T$10</f>
        <v>117.00000000009823</v>
      </c>
      <c r="U50" s="105">
        <f ca="1">(S50-S49)*T$10</f>
        <v>0</v>
      </c>
      <c r="V50" s="163">
        <f t="shared" ca="1" si="28"/>
        <v>45644.729166666664</v>
      </c>
      <c r="W50" s="113">
        <f t="shared" ca="1" si="29"/>
        <v>359.99999999967258</v>
      </c>
      <c r="X50" s="114">
        <f t="shared" ca="1" si="29"/>
        <v>26.999999999975444</v>
      </c>
    </row>
    <row r="51" s="159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5286.7600000000002</v>
      </c>
      <c r="C51" s="96">
        <f ca="1">ROUND(INDIRECT(ADDRESS(Данные!$A43,C$1,1,1,"Данные"),1),2)</f>
        <v>1122.73</v>
      </c>
      <c r="D51" s="104">
        <f ca="1">(B51-B49)*D$10</f>
        <v>260.99999999996726</v>
      </c>
      <c r="E51" s="102">
        <f ca="1">(C51-C49)*D$10</f>
        <v>35.999999999967258</v>
      </c>
      <c r="F51" s="95">
        <f ca="1">ROUND(INDIRECT(ADDRESS(Данные!$A43,F$1,1,1,"Данные"),1),2)</f>
        <v>0</v>
      </c>
      <c r="G51" s="96">
        <f ca="1">ROUND(INDIRECT(ADDRESS(Данные!$A43,G$1,1,1,"Данные"),1),2)</f>
        <v>0</v>
      </c>
      <c r="H51" s="104">
        <f ca="1">(F51-F49)*H$10</f>
        <v>0</v>
      </c>
      <c r="I51" s="105">
        <f ca="1">(G51-G49)*H$10</f>
        <v>0</v>
      </c>
      <c r="J51" s="95">
        <f ca="1">ROUND(INDIRECT(ADDRESS(Данные!$A43,J$1,1,1,"Данные"),1),2)</f>
        <v>1118.1300000000001</v>
      </c>
      <c r="K51" s="96">
        <f ca="1">ROUND(INDIRECT(ADDRESS(Данные!$A43,K$1,1,1,"Данные"),1),2)</f>
        <v>452.36000000000001</v>
      </c>
      <c r="L51" s="104">
        <f ca="1">(J51-J49)*L$10</f>
        <v>0</v>
      </c>
      <c r="M51" s="105">
        <f ca="1">(K51-K49)*L$10</f>
        <v>0</v>
      </c>
      <c r="N51" s="95">
        <f ca="1">ROUND(INDIRECT(ADDRESS(Данные!$A43,N$1,1,1,"Данные"),1),2)</f>
        <v>5066.5500000000002</v>
      </c>
      <c r="O51" s="96">
        <f ca="1">ROUND(INDIRECT(ADDRESS(Данные!$A43,O$1,1,1,"Данные"),1),2)</f>
        <v>977.82000000000005</v>
      </c>
      <c r="P51" s="104">
        <f ca="1">(N51-N49)*P$10</f>
        <v>215.99999999980355</v>
      </c>
      <c r="Q51" s="105">
        <f ca="1">(O51-O49)*P$10</f>
        <v>17.999999999983629</v>
      </c>
      <c r="R51" s="95">
        <f ca="1">ROUND(INDIRECT(ADDRESS(Данные!$A43,R$1,1,1,"Данные"),1),2)</f>
        <v>3419.6800000000003</v>
      </c>
      <c r="S51" s="96">
        <f ca="1">ROUND(INDIRECT(ADDRESS(Данные!$A43,S$1,1,1,"Данные"),1),2)</f>
        <v>218.09999999999999</v>
      </c>
      <c r="T51" s="104">
        <f ca="1">(R51-R49)*T$10</f>
        <v>234.00000000019645</v>
      </c>
      <c r="U51" s="105">
        <f ca="1">(S51-S49)*T$10</f>
        <v>8.9999999999918145</v>
      </c>
      <c r="V51" s="163">
        <f t="shared" ca="1" si="28"/>
        <v>45644.75</v>
      </c>
      <c r="W51" s="113">
        <f t="shared" ca="1" si="29"/>
        <v>710.99999999996726</v>
      </c>
      <c r="X51" s="114">
        <f t="shared" ca="1" si="29"/>
        <v>62.999999999942702</v>
      </c>
    </row>
    <row r="52" s="159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5286.9200000000001</v>
      </c>
      <c r="C52" s="96">
        <f ca="1">ROUND(INDIRECT(ADDRESS(Данные!$A44,C$1,1,1,"Данные"),1),2)</f>
        <v>1122.75</v>
      </c>
      <c r="D52" s="104">
        <f ca="1">(B52-B51)*D$10</f>
        <v>143.99999999986903</v>
      </c>
      <c r="E52" s="102">
        <f ca="1">(C52-C51)*D$10</f>
        <v>17.999999999983629</v>
      </c>
      <c r="F52" s="95">
        <f ca="1">ROUND(INDIRECT(ADDRESS(Данные!$A44,F$1,1,1,"Данные"),1),2)</f>
        <v>0</v>
      </c>
      <c r="G52" s="96">
        <f ca="1">ROUND(INDIRECT(ADDRESS(Данные!$A44,G$1,1,1,"Данные"),1),2)</f>
        <v>0</v>
      </c>
      <c r="H52" s="104">
        <f ca="1">(F52-F51)*H$10</f>
        <v>0</v>
      </c>
      <c r="I52" s="105">
        <f ca="1">(G52-G51)*H$10</f>
        <v>0</v>
      </c>
      <c r="J52" s="95">
        <f ca="1">ROUND(INDIRECT(ADDRESS(Данные!$A44,J$1,1,1,"Данные"),1),2)</f>
        <v>1118.1300000000001</v>
      </c>
      <c r="K52" s="96">
        <f ca="1">ROUND(INDIRECT(ADDRESS(Данные!$A44,K$1,1,1,"Данные"),1),2)</f>
        <v>452.37</v>
      </c>
      <c r="L52" s="104">
        <f ca="1">(J52-J51)*L$10</f>
        <v>0</v>
      </c>
      <c r="M52" s="105">
        <f ca="1">(K52-K51)*L$10</f>
        <v>3.5999999999967258</v>
      </c>
      <c r="N52" s="95">
        <f ca="1">ROUND(INDIRECT(ADDRESS(Данные!$A44,N$1,1,1,"Данные"),1),2)</f>
        <v>5066.6700000000001</v>
      </c>
      <c r="O52" s="96">
        <f ca="1">ROUND(INDIRECT(ADDRESS(Данные!$A44,O$1,1,1,"Данные"),1),2)</f>
        <v>977.83000000000004</v>
      </c>
      <c r="P52" s="104">
        <f ca="1">(N52-N51)*P$10</f>
        <v>107.99999999990177</v>
      </c>
      <c r="Q52" s="105">
        <f ca="1">(O52-O51)*P$10</f>
        <v>8.9999999999918145</v>
      </c>
      <c r="R52" s="95">
        <f ca="1">ROUND(INDIRECT(ADDRESS(Данные!$A44,R$1,1,1,"Данные"),1),2)</f>
        <v>3419.8099999999999</v>
      </c>
      <c r="S52" s="96">
        <f ca="1">ROUND(INDIRECT(ADDRESS(Данные!$A44,S$1,1,1,"Данные"),1),2)</f>
        <v>218.09999999999999</v>
      </c>
      <c r="T52" s="104">
        <f ca="1">(R52-R51)*T$10</f>
        <v>116.99999999968895</v>
      </c>
      <c r="U52" s="105">
        <f ca="1">(S52-S51)*T$10</f>
        <v>0</v>
      </c>
      <c r="V52" s="163">
        <f t="shared" ca="1" si="28"/>
        <v>45644.770833333336</v>
      </c>
      <c r="W52" s="113">
        <f t="shared" ca="1" si="29"/>
        <v>368.99999999945976</v>
      </c>
      <c r="X52" s="114">
        <f t="shared" ca="1" si="29"/>
        <v>30.599999999972169</v>
      </c>
    </row>
    <row r="53" s="159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5287.1000000000004</v>
      </c>
      <c r="C53" s="96">
        <f ca="1">ROUND(INDIRECT(ADDRESS(Данные!$A45,C$1,1,1,"Данные"),1),2)</f>
        <v>1122.77</v>
      </c>
      <c r="D53" s="104">
        <f ca="1">(B53-B51)*D$10</f>
        <v>306.00000000013097</v>
      </c>
      <c r="E53" s="102">
        <f ca="1">(C53-C51)*D$10</f>
        <v>35.999999999967258</v>
      </c>
      <c r="F53" s="95">
        <f ca="1">ROUND(INDIRECT(ADDRESS(Данные!$A45,F$1,1,1,"Данные"),1),2)</f>
        <v>0</v>
      </c>
      <c r="G53" s="96">
        <f ca="1">ROUND(INDIRECT(ADDRESS(Данные!$A45,G$1,1,1,"Данные"),1),2)</f>
        <v>0</v>
      </c>
      <c r="H53" s="104">
        <f ca="1">(F53-F51)*H$10</f>
        <v>0</v>
      </c>
      <c r="I53" s="105">
        <f ca="1">(G53-G51)*H$10</f>
        <v>0</v>
      </c>
      <c r="J53" s="95">
        <f ca="1">ROUND(INDIRECT(ADDRESS(Данные!$A45,J$1,1,1,"Данные"),1),2)</f>
        <v>1118.1300000000001</v>
      </c>
      <c r="K53" s="96">
        <f ca="1">ROUND(INDIRECT(ADDRESS(Данные!$A45,K$1,1,1,"Данные"),1),2)</f>
        <v>452.37</v>
      </c>
      <c r="L53" s="104">
        <f ca="1">(J53-J51)*L$10</f>
        <v>0</v>
      </c>
      <c r="M53" s="105">
        <f ca="1">(K53-K51)*L$10</f>
        <v>3.5999999999967258</v>
      </c>
      <c r="N53" s="95">
        <f ca="1">ROUND(INDIRECT(ADDRESS(Данные!$A45,N$1,1,1,"Данные"),1),2)</f>
        <v>5066.7799999999997</v>
      </c>
      <c r="O53" s="96">
        <f ca="1">ROUND(INDIRECT(ADDRESS(Данные!$A45,O$1,1,1,"Данные"),1),2)</f>
        <v>977.84000000000003</v>
      </c>
      <c r="P53" s="104">
        <f ca="1">(N53-N51)*P$10</f>
        <v>206.9999999996071</v>
      </c>
      <c r="Q53" s="105">
        <f ca="1">(O53-O51)*P$10</f>
        <v>17.999999999983629</v>
      </c>
      <c r="R53" s="95">
        <f ca="1">ROUND(INDIRECT(ADDRESS(Данные!$A45,R$1,1,1,"Данные"),1),2)</f>
        <v>3419.9400000000001</v>
      </c>
      <c r="S53" s="96">
        <f ca="1">ROUND(INDIRECT(ADDRESS(Данные!$A45,S$1,1,1,"Данные"),1),2)</f>
        <v>218.11000000000001</v>
      </c>
      <c r="T53" s="104">
        <f ca="1">(R53-R51)*T$10</f>
        <v>233.99999999978718</v>
      </c>
      <c r="U53" s="105">
        <f ca="1">(S53-S51)*T$10</f>
        <v>9.0000000000173941</v>
      </c>
      <c r="V53" s="163">
        <f t="shared" ca="1" si="28"/>
        <v>45644.791666666664</v>
      </c>
      <c r="W53" s="113">
        <f t="shared" ca="1" si="29"/>
        <v>746.99999999952524</v>
      </c>
      <c r="X53" s="114">
        <f t="shared" ca="1" si="29"/>
        <v>66.599999999965007</v>
      </c>
    </row>
    <row r="54" s="159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5287.2700000000004</v>
      </c>
      <c r="C54" s="96">
        <f ca="1">ROUND(INDIRECT(ADDRESS(Данные!$A46,C$1,1,1,"Данные"),1),2)</f>
        <v>1122.79</v>
      </c>
      <c r="D54" s="104">
        <f ca="1">(B54-B53)*D$10</f>
        <v>153.00000000006548</v>
      </c>
      <c r="E54" s="102">
        <f ca="1">(C54-C53)*D$10</f>
        <v>17.999999999983629</v>
      </c>
      <c r="F54" s="95">
        <f ca="1">ROUND(INDIRECT(ADDRESS(Данные!$A46,F$1,1,1,"Данные"),1),2)</f>
        <v>0</v>
      </c>
      <c r="G54" s="96">
        <f ca="1">ROUND(INDIRECT(ADDRESS(Данные!$A46,G$1,1,1,"Данные"),1),2)</f>
        <v>0</v>
      </c>
      <c r="H54" s="104">
        <f ca="1">(F54-F53)*H$10</f>
        <v>0</v>
      </c>
      <c r="I54" s="105">
        <f ca="1">(G54-G53)*H$10</f>
        <v>0</v>
      </c>
      <c r="J54" s="95">
        <f ca="1">ROUND(INDIRECT(ADDRESS(Данные!$A46,J$1,1,1,"Данные"),1),2)</f>
        <v>1118.1400000000001</v>
      </c>
      <c r="K54" s="96">
        <f ca="1">ROUND(INDIRECT(ADDRESS(Данные!$A46,K$1,1,1,"Данные"),1),2)</f>
        <v>452.37</v>
      </c>
      <c r="L54" s="104">
        <f ca="1">(J54-J53)*L$10</f>
        <v>3.5999999999967258</v>
      </c>
      <c r="M54" s="105">
        <f ca="1">(K54-K53)*L$10</f>
        <v>0</v>
      </c>
      <c r="N54" s="95">
        <f ca="1">ROUND(INDIRECT(ADDRESS(Данные!$A46,N$1,1,1,"Данные"),1),2)</f>
        <v>5066.9000000000005</v>
      </c>
      <c r="O54" s="96">
        <f ca="1">ROUND(INDIRECT(ADDRESS(Данные!$A46,O$1,1,1,"Данные"),1),2)</f>
        <v>977.85000000000002</v>
      </c>
      <c r="P54" s="104">
        <f ca="1">(N54-N53)*P$10</f>
        <v>108.00000000072032</v>
      </c>
      <c r="Q54" s="105">
        <f ca="1">(O54-O53)*P$10</f>
        <v>8.9999999999918145</v>
      </c>
      <c r="R54" s="95">
        <f ca="1">ROUND(INDIRECT(ADDRESS(Данные!$A46,R$1,1,1,"Данные"),1),2)</f>
        <v>3420.0799999999999</v>
      </c>
      <c r="S54" s="96">
        <f ca="1">ROUND(INDIRECT(ADDRESS(Данные!$A46,S$1,1,1,"Данные"),1),2)</f>
        <v>218.11000000000001</v>
      </c>
      <c r="T54" s="104">
        <f ca="1">(R54-R53)*T$10</f>
        <v>125.9999999998854</v>
      </c>
      <c r="U54" s="105">
        <f ca="1">(S54-S53)*T$10</f>
        <v>0</v>
      </c>
      <c r="V54" s="163">
        <f t="shared" ca="1" si="28"/>
        <v>45644.8125</v>
      </c>
      <c r="W54" s="113">
        <f t="shared" ca="1" si="29"/>
        <v>390.60000000066793</v>
      </c>
      <c r="X54" s="114">
        <f t="shared" ca="1" si="29"/>
        <v>26.999999999975444</v>
      </c>
    </row>
    <row r="55" s="159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5287.4400000000005</v>
      </c>
      <c r="C55" s="96">
        <f ca="1">ROUND(INDIRECT(ADDRESS(Данные!$A47,C$1,1,1,"Данные"),1),2)</f>
        <v>1122.8</v>
      </c>
      <c r="D55" s="104">
        <f ca="1">(B55-B53)*D$10</f>
        <v>306.00000000013097</v>
      </c>
      <c r="E55" s="102">
        <f ca="1">(C55-C53)*D$10</f>
        <v>26.999999999975444</v>
      </c>
      <c r="F55" s="95">
        <f ca="1">ROUND(INDIRECT(ADDRESS(Данные!$A47,F$1,1,1,"Данные"),1),2)</f>
        <v>0</v>
      </c>
      <c r="G55" s="96">
        <f ca="1">ROUND(INDIRECT(ADDRESS(Данные!$A47,G$1,1,1,"Данные"),1),2)</f>
        <v>0</v>
      </c>
      <c r="H55" s="104">
        <f ca="1">(F55-F53)*H$10</f>
        <v>0</v>
      </c>
      <c r="I55" s="105">
        <f ca="1">(G55-G53)*H$10</f>
        <v>0</v>
      </c>
      <c r="J55" s="95">
        <f ca="1">ROUND(INDIRECT(ADDRESS(Данные!$A47,J$1,1,1,"Данные"),1),2)</f>
        <v>1118.1400000000001</v>
      </c>
      <c r="K55" s="96">
        <f ca="1">ROUND(INDIRECT(ADDRESS(Данные!$A47,K$1,1,1,"Данные"),1),2)</f>
        <v>452.37</v>
      </c>
      <c r="L55" s="104">
        <f ca="1">(J55-J53)*L$10</f>
        <v>3.5999999999967258</v>
      </c>
      <c r="M55" s="105">
        <f ca="1">(K55-K53)*L$10</f>
        <v>0</v>
      </c>
      <c r="N55" s="95">
        <f ca="1">ROUND(INDIRECT(ADDRESS(Данные!$A47,N$1,1,1,"Данные"),1),2)</f>
        <v>5067.0200000000004</v>
      </c>
      <c r="O55" s="96">
        <f ca="1">ROUND(INDIRECT(ADDRESS(Данные!$A47,O$1,1,1,"Данные"),1),2)</f>
        <v>977.86000000000001</v>
      </c>
      <c r="P55" s="104">
        <f ca="1">(N55-N53)*P$10</f>
        <v>216.00000000062209</v>
      </c>
      <c r="Q55" s="105">
        <f ca="1">(O55-O53)*P$10</f>
        <v>17.999999999983629</v>
      </c>
      <c r="R55" s="95">
        <f ca="1">ROUND(INDIRECT(ADDRESS(Данные!$A47,R$1,1,1,"Данные"),1),2)</f>
        <v>3420.2200000000003</v>
      </c>
      <c r="S55" s="96">
        <f ca="1">ROUND(INDIRECT(ADDRESS(Данные!$A47,S$1,1,1,"Данные"),1),2)</f>
        <v>218.12</v>
      </c>
      <c r="T55" s="104">
        <f ca="1">(R55-R53)*T$10</f>
        <v>252.00000000018008</v>
      </c>
      <c r="U55" s="105">
        <f ca="1">(S55-S53)*T$10</f>
        <v>8.9999999999918145</v>
      </c>
      <c r="V55" s="163">
        <f t="shared" ca="1" si="28"/>
        <v>45644.833333333336</v>
      </c>
      <c r="W55" s="113">
        <f t="shared" ca="1" si="29"/>
        <v>777.60000000092987</v>
      </c>
      <c r="X55" s="114">
        <f t="shared" ca="1" si="29"/>
        <v>53.999999999950887</v>
      </c>
    </row>
    <row r="56" s="159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5287.6099999999997</v>
      </c>
      <c r="C56" s="96">
        <f ca="1">ROUND(INDIRECT(ADDRESS(Данные!$A48,C$1,1,1,"Данные"),1),2)</f>
        <v>1122.8199999999999</v>
      </c>
      <c r="D56" s="104">
        <f ca="1">(B56-B55)*D$10</f>
        <v>152.99999999924694</v>
      </c>
      <c r="E56" s="102">
        <f ca="1">(C56-C55)*D$10</f>
        <v>17.999999999983629</v>
      </c>
      <c r="F56" s="95">
        <f ca="1">ROUND(INDIRECT(ADDRESS(Данные!$A48,F$1,1,1,"Данные"),1),2)</f>
        <v>0</v>
      </c>
      <c r="G56" s="96">
        <f ca="1">ROUND(INDIRECT(ADDRESS(Данные!$A48,G$1,1,1,"Данные"),1),2)</f>
        <v>0</v>
      </c>
      <c r="H56" s="104">
        <f ca="1">(F56-F55)*H$10</f>
        <v>0</v>
      </c>
      <c r="I56" s="105">
        <f ca="1">(G56-G55)*H$10</f>
        <v>0</v>
      </c>
      <c r="J56" s="95">
        <f ca="1">ROUND(INDIRECT(ADDRESS(Данные!$A48,J$1,1,1,"Данные"),1),2)</f>
        <v>1118.1400000000001</v>
      </c>
      <c r="K56" s="96">
        <f ca="1">ROUND(INDIRECT(ADDRESS(Данные!$A48,K$1,1,1,"Данные"),1),2)</f>
        <v>452.37</v>
      </c>
      <c r="L56" s="104">
        <f ca="1">(J56-J55)*L$10</f>
        <v>0</v>
      </c>
      <c r="M56" s="105">
        <f ca="1">(K56-K55)*L$10</f>
        <v>0</v>
      </c>
      <c r="N56" s="95">
        <f ca="1">ROUND(INDIRECT(ADDRESS(Данные!$A48,N$1,1,1,"Данные"),1),2)</f>
        <v>5067.1300000000001</v>
      </c>
      <c r="O56" s="96">
        <f ca="1">ROUND(INDIRECT(ADDRESS(Данные!$A48,O$1,1,1,"Данные"),1),2)</f>
        <v>977.86000000000001</v>
      </c>
      <c r="P56" s="104">
        <f ca="1">(N56-N55)*P$10</f>
        <v>98.999999999705324</v>
      </c>
      <c r="Q56" s="105">
        <f ca="1">(O56-O55)*P$10</f>
        <v>0</v>
      </c>
      <c r="R56" s="95">
        <f ca="1">ROUND(INDIRECT(ADDRESS(Данные!$A48,R$1,1,1,"Данные"),1),2)</f>
        <v>3420.3600000000001</v>
      </c>
      <c r="S56" s="96">
        <f ca="1">ROUND(INDIRECT(ADDRESS(Данные!$A48,S$1,1,1,"Данные"),1),2)</f>
        <v>218.12</v>
      </c>
      <c r="T56" s="104">
        <f ca="1">(R56-R55)*T$10</f>
        <v>125.9999999998854</v>
      </c>
      <c r="U56" s="105">
        <f ca="1">(S56-S55)*T$10</f>
        <v>0</v>
      </c>
      <c r="V56" s="163">
        <f t="shared" ca="1" si="28"/>
        <v>45644.854166666664</v>
      </c>
      <c r="W56" s="113">
        <f t="shared" ca="1" si="29"/>
        <v>377.99999999883767</v>
      </c>
      <c r="X56" s="114">
        <f t="shared" ca="1" si="29"/>
        <v>17.999999999983629</v>
      </c>
    </row>
    <row r="57" s="159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5287.7799999999997</v>
      </c>
      <c r="C57" s="96">
        <f ca="1">ROUND(INDIRECT(ADDRESS(Данные!$A49,C$1,1,1,"Данные"),1),2)</f>
        <v>1122.8399999999999</v>
      </c>
      <c r="D57" s="104">
        <f ca="1">(B57-B55)*D$10</f>
        <v>305.99999999931242</v>
      </c>
      <c r="E57" s="102">
        <f ca="1">(C57-C55)*D$10</f>
        <v>35.999999999967258</v>
      </c>
      <c r="F57" s="95">
        <f ca="1">ROUND(INDIRECT(ADDRESS(Данные!$A49,F$1,1,1,"Данные"),1),2)</f>
        <v>0</v>
      </c>
      <c r="G57" s="96">
        <f ca="1">ROUND(INDIRECT(ADDRESS(Данные!$A49,G$1,1,1,"Данные"),1),2)</f>
        <v>0</v>
      </c>
      <c r="H57" s="104">
        <f ca="1">(F57-F55)*H$10</f>
        <v>0</v>
      </c>
      <c r="I57" s="105">
        <f ca="1">(G57-G55)*H$10</f>
        <v>0</v>
      </c>
      <c r="J57" s="95">
        <f ca="1">ROUND(INDIRECT(ADDRESS(Данные!$A49,J$1,1,1,"Данные"),1),2)</f>
        <v>1118.1400000000001</v>
      </c>
      <c r="K57" s="96">
        <f ca="1">ROUND(INDIRECT(ADDRESS(Данные!$A49,K$1,1,1,"Данные"),1),2)</f>
        <v>452.37</v>
      </c>
      <c r="L57" s="104">
        <f ca="1">(J57-J55)*L$10</f>
        <v>0</v>
      </c>
      <c r="M57" s="105">
        <f ca="1">(K57-K55)*L$10</f>
        <v>0</v>
      </c>
      <c r="N57" s="95">
        <f ca="1">ROUND(INDIRECT(ADDRESS(Данные!$A49,N$1,1,1,"Данные"),1),2)</f>
        <v>5067.25</v>
      </c>
      <c r="O57" s="96">
        <f ca="1">ROUND(INDIRECT(ADDRESS(Данные!$A49,O$1,1,1,"Данные"),1),2)</f>
        <v>977.87</v>
      </c>
      <c r="P57" s="104">
        <f ca="1">(N57-N55)*P$10</f>
        <v>206.9999999996071</v>
      </c>
      <c r="Q57" s="105">
        <f ca="1">(O57-O55)*P$10</f>
        <v>8.9999999999918145</v>
      </c>
      <c r="R57" s="95">
        <f ca="1">ROUND(INDIRECT(ADDRESS(Данные!$A49,R$1,1,1,"Данные"),1),2)</f>
        <v>3420.4900000000002</v>
      </c>
      <c r="S57" s="96">
        <f ca="1">ROUND(INDIRECT(ADDRESS(Данные!$A49,S$1,1,1,"Данные"),1),2)</f>
        <v>218.13</v>
      </c>
      <c r="T57" s="104">
        <f ca="1">(R57-R55)*T$10</f>
        <v>242.99999999998363</v>
      </c>
      <c r="U57" s="105">
        <f ca="1">(S57-S55)*T$10</f>
        <v>8.9999999999918145</v>
      </c>
      <c r="V57" s="163">
        <f t="shared" ca="1" si="28"/>
        <v>45644.875</v>
      </c>
      <c r="W57" s="113">
        <f t="shared" ca="1" si="29"/>
        <v>755.99999999890315</v>
      </c>
      <c r="X57" s="114">
        <f t="shared" ca="1" si="29"/>
        <v>53.999999999950887</v>
      </c>
    </row>
    <row r="58" s="159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5287.9499999999998</v>
      </c>
      <c r="C58" s="96">
        <f ca="1">ROUND(INDIRECT(ADDRESS(Данные!$A50,C$1,1,1,"Данные"),1),2)</f>
        <v>1122.8600000000001</v>
      </c>
      <c r="D58" s="104">
        <f ca="1">(B58-B57)*D$10</f>
        <v>153.00000000006548</v>
      </c>
      <c r="E58" s="102">
        <f ca="1">(C58-C57)*D$10</f>
        <v>18.000000000188265</v>
      </c>
      <c r="F58" s="95">
        <f ca="1">ROUND(INDIRECT(ADDRESS(Данные!$A50,F$1,1,1,"Данные"),1),2)</f>
        <v>0</v>
      </c>
      <c r="G58" s="96">
        <f ca="1">ROUND(INDIRECT(ADDRESS(Данные!$A50,G$1,1,1,"Данные"),1),2)</f>
        <v>0</v>
      </c>
      <c r="H58" s="104">
        <f ca="1">(F58-F57)*H$10</f>
        <v>0</v>
      </c>
      <c r="I58" s="105">
        <f ca="1">(G58-G57)*H$10</f>
        <v>0</v>
      </c>
      <c r="J58" s="95">
        <f ca="1">ROUND(INDIRECT(ADDRESS(Данные!$A50,J$1,1,1,"Данные"),1),2)</f>
        <v>1118.1400000000001</v>
      </c>
      <c r="K58" s="96">
        <f ca="1">ROUND(INDIRECT(ADDRESS(Данные!$A50,K$1,1,1,"Данные"),1),2)</f>
        <v>452.37</v>
      </c>
      <c r="L58" s="104">
        <f ca="1">(J58-J57)*L$10</f>
        <v>0</v>
      </c>
      <c r="M58" s="105">
        <f ca="1">(K58-K57)*L$10</f>
        <v>0</v>
      </c>
      <c r="N58" s="95">
        <f ca="1">ROUND(INDIRECT(ADDRESS(Данные!$A50,N$1,1,1,"Данные"),1),2)</f>
        <v>5067.3800000000001</v>
      </c>
      <c r="O58" s="96">
        <f ca="1">ROUND(INDIRECT(ADDRESS(Данные!$A50,O$1,1,1,"Данные"),1),2)</f>
        <v>977.88</v>
      </c>
      <c r="P58" s="104">
        <f ca="1">(N58-N57)*P$10</f>
        <v>117.00000000009823</v>
      </c>
      <c r="Q58" s="105">
        <f ca="1">(O58-O57)*P$10</f>
        <v>8.9999999999918145</v>
      </c>
      <c r="R58" s="95">
        <f ca="1">ROUND(INDIRECT(ADDRESS(Данные!$A50,R$1,1,1,"Данные"),1),2)</f>
        <v>3420.6300000000001</v>
      </c>
      <c r="S58" s="96">
        <f ca="1">ROUND(INDIRECT(ADDRESS(Данные!$A50,S$1,1,1,"Данные"),1),2)</f>
        <v>218.13</v>
      </c>
      <c r="T58" s="104">
        <f ca="1">(R58-R57)*T$10</f>
        <v>125.9999999998854</v>
      </c>
      <c r="U58" s="105">
        <f ca="1">(S58-S57)*T$10</f>
        <v>0</v>
      </c>
      <c r="V58" s="163">
        <f t="shared" ca="1" si="28"/>
        <v>45644.895833333336</v>
      </c>
      <c r="W58" s="113">
        <f t="shared" ca="1" si="29"/>
        <v>396.00000000004911</v>
      </c>
      <c r="X58" s="114">
        <f t="shared" ca="1" si="29"/>
        <v>27.00000000018008</v>
      </c>
    </row>
    <row r="59" s="164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5288.1099999999997</v>
      </c>
      <c r="C59" s="96">
        <f ca="1">ROUND(INDIRECT(ADDRESS(Данные!$A51,C$1,1,1,"Данные"),1),2)</f>
        <v>1122.8800000000001</v>
      </c>
      <c r="D59" s="104">
        <f ca="1">(B59-B57)*D$10</f>
        <v>296.99999999993452</v>
      </c>
      <c r="E59" s="102">
        <f ca="1">(C59-C57)*D$10</f>
        <v>36.000000000171894</v>
      </c>
      <c r="F59" s="95">
        <f ca="1">ROUND(INDIRECT(ADDRESS(Данные!$A51,F$1,1,1,"Данные"),1),2)</f>
        <v>0</v>
      </c>
      <c r="G59" s="96">
        <f ca="1">ROUND(INDIRECT(ADDRESS(Данные!$A51,G$1,1,1,"Данные"),1),2)</f>
        <v>0</v>
      </c>
      <c r="H59" s="104">
        <f ca="1">(F59-F57)*H$10</f>
        <v>0</v>
      </c>
      <c r="I59" s="105">
        <f ca="1">(G59-G57)*H$10</f>
        <v>0</v>
      </c>
      <c r="J59" s="95">
        <f ca="1">ROUND(INDIRECT(ADDRESS(Данные!$A51,J$1,1,1,"Данные"),1),2)</f>
        <v>1118.1400000000001</v>
      </c>
      <c r="K59" s="96">
        <f ca="1">ROUND(INDIRECT(ADDRESS(Данные!$A51,K$1,1,1,"Данные"),1),2)</f>
        <v>452.37</v>
      </c>
      <c r="L59" s="104">
        <f ca="1">(J59-J57)*L$10</f>
        <v>0</v>
      </c>
      <c r="M59" s="105">
        <f ca="1">(K59-K57)*L$10</f>
        <v>0</v>
      </c>
      <c r="N59" s="95">
        <f ca="1">ROUND(INDIRECT(ADDRESS(Данные!$A51,N$1,1,1,"Данные"),1),2)</f>
        <v>5067.5</v>
      </c>
      <c r="O59" s="96">
        <f ca="1">ROUND(INDIRECT(ADDRESS(Данные!$A51,O$1,1,1,"Данные"),1),2)</f>
        <v>977.88999999999999</v>
      </c>
      <c r="P59" s="104">
        <f ca="1">(N59-N57)*P$10</f>
        <v>225</v>
      </c>
      <c r="Q59" s="105">
        <f ca="1">(O59-O57)*P$10</f>
        <v>17.999999999983629</v>
      </c>
      <c r="R59" s="95">
        <f ca="1">ROUND(INDIRECT(ADDRESS(Данные!$A51,R$1,1,1,"Данные"),1),2)</f>
        <v>3420.77</v>
      </c>
      <c r="S59" s="96">
        <f ca="1">ROUND(INDIRECT(ADDRESS(Данные!$A51,S$1,1,1,"Данные"),1),2)</f>
        <v>218.13</v>
      </c>
      <c r="T59" s="104">
        <f ca="1">(R59-R57)*T$10</f>
        <v>251.99999999977081</v>
      </c>
      <c r="U59" s="105">
        <f ca="1">(S59-S57)*T$10</f>
        <v>0</v>
      </c>
      <c r="V59" s="163">
        <f t="shared" ca="1" si="28"/>
        <v>45644.916666666664</v>
      </c>
      <c r="W59" s="113">
        <f t="shared" ca="1" si="29"/>
        <v>773.99999999970532</v>
      </c>
      <c r="X59" s="114">
        <f t="shared" ca="1" si="29"/>
        <v>54.000000000155524</v>
      </c>
    </row>
    <row r="60" s="159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5288.2600000000002</v>
      </c>
      <c r="C60" s="96">
        <f ca="1">ROUND(INDIRECT(ADDRESS(Данные!$A52,C$1,1,1,"Данные"),1),2)</f>
        <v>1122.9000000000001</v>
      </c>
      <c r="D60" s="104">
        <f ca="1">(B60-B59)*D$10</f>
        <v>135.00000000049113</v>
      </c>
      <c r="E60" s="102">
        <f ca="1">(C60-C59)*D$10</f>
        <v>17.999999999983629</v>
      </c>
      <c r="F60" s="95">
        <f ca="1">ROUND(INDIRECT(ADDRESS(Данные!$A52,F$1,1,1,"Данные"),1),2)</f>
        <v>0</v>
      </c>
      <c r="G60" s="96">
        <f ca="1">ROUND(INDIRECT(ADDRESS(Данные!$A52,G$1,1,1,"Данные"),1),2)</f>
        <v>0</v>
      </c>
      <c r="H60" s="104">
        <f ca="1">(F60-F59)*H$10</f>
        <v>0</v>
      </c>
      <c r="I60" s="105">
        <f ca="1">(G60-G59)*H$10</f>
        <v>0</v>
      </c>
      <c r="J60" s="95">
        <f ca="1">ROUND(INDIRECT(ADDRESS(Данные!$A52,J$1,1,1,"Данные"),1),2)</f>
        <v>1118.1400000000001</v>
      </c>
      <c r="K60" s="96">
        <f ca="1">ROUND(INDIRECT(ADDRESS(Данные!$A52,K$1,1,1,"Данные"),1),2)</f>
        <v>452.37</v>
      </c>
      <c r="L60" s="104">
        <f ca="1">(J60-J59)*L$10</f>
        <v>0</v>
      </c>
      <c r="M60" s="105">
        <f ca="1">(K60-K59)*L$10</f>
        <v>0</v>
      </c>
      <c r="N60" s="95">
        <f ca="1">ROUND(INDIRECT(ADDRESS(Данные!$A52,N$1,1,1,"Данные"),1),2)</f>
        <v>5067.6199999999999</v>
      </c>
      <c r="O60" s="96">
        <f ca="1">ROUND(INDIRECT(ADDRESS(Данные!$A52,O$1,1,1,"Данные"),1),2)</f>
        <v>977.89999999999998</v>
      </c>
      <c r="P60" s="104">
        <f ca="1">(N60-N59)*P$10</f>
        <v>107.99999999990177</v>
      </c>
      <c r="Q60" s="105">
        <f ca="1">(O60-O59)*P$10</f>
        <v>8.9999999999918145</v>
      </c>
      <c r="R60" s="95">
        <f ca="1">ROUND(INDIRECT(ADDRESS(Данные!$A52,R$1,1,1,"Данные"),1),2)</f>
        <v>3420.9099999999999</v>
      </c>
      <c r="S60" s="96">
        <f ca="1">ROUND(INDIRECT(ADDRESS(Данные!$A52,S$1,1,1,"Данные"),1),2)</f>
        <v>218.14000000000001</v>
      </c>
      <c r="T60" s="104">
        <f ca="1">(R60-R59)*T$10</f>
        <v>125.9999999998854</v>
      </c>
      <c r="U60" s="105">
        <f ca="1">(S60-S59)*T$10</f>
        <v>9.0000000000173941</v>
      </c>
      <c r="V60" s="163">
        <f t="shared" ca="1" si="28"/>
        <v>45644.9375</v>
      </c>
      <c r="W60" s="113">
        <f t="shared" ca="1" si="29"/>
        <v>369.00000000027831</v>
      </c>
      <c r="X60" s="114">
        <f t="shared" ca="1" si="29"/>
        <v>35.999999999992838</v>
      </c>
    </row>
    <row r="61" s="164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5288.4000000000005</v>
      </c>
      <c r="C61" s="96">
        <f ca="1">ROUND(INDIRECT(ADDRESS(Данные!$A53,C$1,1,1,"Данные"),1),2)</f>
        <v>1122.9200000000001</v>
      </c>
      <c r="D61" s="104">
        <f ca="1">(B61-B59)*D$10</f>
        <v>261.0000000007858</v>
      </c>
      <c r="E61" s="102">
        <f ca="1">(C61-C59)*D$10</f>
        <v>35.999999999967258</v>
      </c>
      <c r="F61" s="95">
        <f ca="1">ROUND(INDIRECT(ADDRESS(Данные!$A53,F$1,1,1,"Данные"),1),2)</f>
        <v>0</v>
      </c>
      <c r="G61" s="96">
        <f ca="1">ROUND(INDIRECT(ADDRESS(Данные!$A53,G$1,1,1,"Данные"),1),2)</f>
        <v>0</v>
      </c>
      <c r="H61" s="104">
        <f ca="1">(F61-F59)*H$10</f>
        <v>0</v>
      </c>
      <c r="I61" s="105">
        <f ca="1">(G61-G59)*H$10</f>
        <v>0</v>
      </c>
      <c r="J61" s="95">
        <f ca="1">ROUND(INDIRECT(ADDRESS(Данные!$A53,J$1,1,1,"Данные"),1),2)</f>
        <v>1118.1400000000001</v>
      </c>
      <c r="K61" s="96">
        <f ca="1">ROUND(INDIRECT(ADDRESS(Данные!$A53,K$1,1,1,"Данные"),1),2)</f>
        <v>452.37</v>
      </c>
      <c r="L61" s="104">
        <f ca="1">(J61-J59)*L$10</f>
        <v>0</v>
      </c>
      <c r="M61" s="105">
        <f ca="1">(K61-K59)*L$10</f>
        <v>0</v>
      </c>
      <c r="N61" s="95">
        <f ca="1">ROUND(INDIRECT(ADDRESS(Данные!$A53,N$1,1,1,"Данные"),1),2)</f>
        <v>5067.75</v>
      </c>
      <c r="O61" s="96">
        <f ca="1">ROUND(INDIRECT(ADDRESS(Данные!$A53,O$1,1,1,"Данные"),1),2)</f>
        <v>977.90999999999997</v>
      </c>
      <c r="P61" s="104">
        <f ca="1">(N61-N59)*P$10</f>
        <v>225</v>
      </c>
      <c r="Q61" s="105">
        <f ca="1">(O61-O59)*P$10</f>
        <v>17.999999999983629</v>
      </c>
      <c r="R61" s="95">
        <f ca="1">ROUND(INDIRECT(ADDRESS(Данные!$A53,R$1,1,1,"Данные"),1),2)</f>
        <v>3421.0599999999999</v>
      </c>
      <c r="S61" s="96">
        <f ca="1">ROUND(INDIRECT(ADDRESS(Данные!$A53,S$1,1,1,"Данные"),1),2)</f>
        <v>218.14000000000001</v>
      </c>
      <c r="T61" s="104">
        <f ca="1">(R61-R59)*T$10</f>
        <v>260.99999999996726</v>
      </c>
      <c r="U61" s="105">
        <f ca="1">(S61-S59)*T$10</f>
        <v>9.0000000000173941</v>
      </c>
      <c r="V61" s="163">
        <f t="shared" ca="1" si="28"/>
        <v>45644.958333333336</v>
      </c>
      <c r="W61" s="113">
        <f t="shared" ca="1" si="29"/>
        <v>747.00000000075306</v>
      </c>
      <c r="X61" s="114">
        <f t="shared" ca="1" si="29"/>
        <v>62.999999999968281</v>
      </c>
    </row>
    <row r="62" s="164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5288.5299999999997</v>
      </c>
      <c r="C62" s="96">
        <f ca="1">ROUND(INDIRECT(ADDRESS(Данные!$A54,C$1,1,1,"Данные"),1),2)</f>
        <v>1122.9300000000001</v>
      </c>
      <c r="D62" s="104">
        <f ca="1">(B62-B61)*D$10</f>
        <v>116.99999999927968</v>
      </c>
      <c r="E62" s="102">
        <f ca="1">(C62-C61)*D$10</f>
        <v>8.9999999999918145</v>
      </c>
      <c r="F62" s="95">
        <f ca="1">ROUND(INDIRECT(ADDRESS(Данные!$A54,F$1,1,1,"Данные"),1),2)</f>
        <v>0</v>
      </c>
      <c r="G62" s="96">
        <f ca="1">ROUND(INDIRECT(ADDRESS(Данные!$A54,G$1,1,1,"Данные"),1),2)</f>
        <v>0</v>
      </c>
      <c r="H62" s="104">
        <f ca="1">(F62-F61)*H$10</f>
        <v>0</v>
      </c>
      <c r="I62" s="105">
        <f ca="1">(G62-G61)*H$10</f>
        <v>0</v>
      </c>
      <c r="J62" s="95">
        <f ca="1">ROUND(INDIRECT(ADDRESS(Данные!$A54,J$1,1,1,"Данные"),1),2)</f>
        <v>1118.1400000000001</v>
      </c>
      <c r="K62" s="96">
        <f ca="1">ROUND(INDIRECT(ADDRESS(Данные!$A54,K$1,1,1,"Данные"),1),2)</f>
        <v>452.37</v>
      </c>
      <c r="L62" s="104">
        <f ca="1">(J62-J61)*L$10</f>
        <v>0</v>
      </c>
      <c r="M62" s="105">
        <f ca="1">(K62-K61)*L$10</f>
        <v>0</v>
      </c>
      <c r="N62" s="95">
        <f ca="1">ROUND(INDIRECT(ADDRESS(Данные!$A54,N$1,1,1,"Данные"),1),2)</f>
        <v>5067.8699999999999</v>
      </c>
      <c r="O62" s="96">
        <f ca="1">ROUND(INDIRECT(ADDRESS(Данные!$A54,O$1,1,1,"Данные"),1),2)</f>
        <v>977.92000000000007</v>
      </c>
      <c r="P62" s="104">
        <f ca="1">(N62-N61)*P$10</f>
        <v>107.99999999990177</v>
      </c>
      <c r="Q62" s="105">
        <f ca="1">(O62-O61)*P$10</f>
        <v>9.0000000000941327</v>
      </c>
      <c r="R62" s="95">
        <f ca="1">ROUND(INDIRECT(ADDRESS(Данные!$A54,R$1,1,1,"Данные"),1),2)</f>
        <v>3421.21</v>
      </c>
      <c r="S62" s="96">
        <f ca="1">ROUND(INDIRECT(ADDRESS(Данные!$A54,S$1,1,1,"Данные"),1),2)</f>
        <v>218.15000000000001</v>
      </c>
      <c r="T62" s="104">
        <f ca="1">(R62-R61)*T$10</f>
        <v>135.00000000008185</v>
      </c>
      <c r="U62" s="105">
        <f ca="1">(S62-S61)*T$10</f>
        <v>8.9999999999918145</v>
      </c>
      <c r="V62" s="163">
        <f t="shared" ca="1" si="28"/>
        <v>45644.979166666664</v>
      </c>
      <c r="W62" s="113">
        <f t="shared" ca="1" si="29"/>
        <v>359.99999999926331</v>
      </c>
      <c r="X62" s="114">
        <f t="shared" ca="1" si="29"/>
        <v>27.000000000077762</v>
      </c>
    </row>
    <row r="63" s="159" customFormat="1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5288.6400000000003</v>
      </c>
      <c r="C63" s="121">
        <f ca="1">ROUND(INDIRECT(ADDRESS(Данные!$A55,C$1,1,1,"Данные"),1),2)</f>
        <v>1122.95</v>
      </c>
      <c r="D63" s="124">
        <f ca="1">(B63-B61)*D$10</f>
        <v>215.99999999980355</v>
      </c>
      <c r="E63" s="123">
        <f ca="1">(C63-C61)*D$10</f>
        <v>26.999999999975444</v>
      </c>
      <c r="F63" s="116">
        <f ca="1">ROUND(INDIRECT(ADDRESS(Данные!$A55,F$1,1,1,"Данные"),1),2)</f>
        <v>0</v>
      </c>
      <c r="G63" s="121">
        <f ca="1">ROUND(INDIRECT(ADDRESS(Данные!$A55,G$1,1,1,"Данные"),1),2)</f>
        <v>0</v>
      </c>
      <c r="H63" s="124">
        <f ca="1">(F63-F61)*H$10</f>
        <v>0</v>
      </c>
      <c r="I63" s="119">
        <f ca="1">(G63-G61)*H$10</f>
        <v>0</v>
      </c>
      <c r="J63" s="116">
        <f ca="1">ROUND(INDIRECT(ADDRESS(Данные!$A55,J$1,1,1,"Данные"),1),2)</f>
        <v>1118.1400000000001</v>
      </c>
      <c r="K63" s="121">
        <f ca="1">ROUND(INDIRECT(ADDRESS(Данные!$A55,K$1,1,1,"Данные"),1),2)</f>
        <v>452.37</v>
      </c>
      <c r="L63" s="124">
        <f ca="1">(J63-J61)*L$10</f>
        <v>0</v>
      </c>
      <c r="M63" s="119">
        <f ca="1">(K63-K61)*L$10</f>
        <v>0</v>
      </c>
      <c r="N63" s="116">
        <f ca="1">ROUND(INDIRECT(ADDRESS(Данные!$A55,N$1,1,1,"Данные"),1),2)</f>
        <v>5068</v>
      </c>
      <c r="O63" s="121">
        <f ca="1">ROUND(INDIRECT(ADDRESS(Данные!$A55,O$1,1,1,"Данные"),1),2)</f>
        <v>977.93000000000006</v>
      </c>
      <c r="P63" s="124">
        <f ca="1">(N63-N61)*P$10</f>
        <v>225</v>
      </c>
      <c r="Q63" s="119">
        <f ca="1">(O63-O61)*P$10</f>
        <v>18.000000000085947</v>
      </c>
      <c r="R63" s="116">
        <f ca="1">ROUND(INDIRECT(ADDRESS(Данные!$A55,R$1,1,1,"Данные"),1),2)</f>
        <v>3421.3499999999999</v>
      </c>
      <c r="S63" s="121">
        <f ca="1">ROUND(INDIRECT(ADDRESS(Данные!$A55,S$1,1,1,"Данные"),1),2)</f>
        <v>218.15000000000001</v>
      </c>
      <c r="T63" s="124">
        <f ca="1">(R63-R61)*T$10</f>
        <v>260.99999999996726</v>
      </c>
      <c r="U63" s="119">
        <f ca="1">(S63-S61)*T$10</f>
        <v>8.9999999999918145</v>
      </c>
      <c r="V63" s="169">
        <f t="shared" ca="1" si="28"/>
        <v>45645</v>
      </c>
      <c r="W63" s="170">
        <f t="shared" ca="1" si="29"/>
        <v>701.99999999977081</v>
      </c>
      <c r="X63" s="171">
        <f ca="1">E63+I63+M63+Q63+U63</f>
        <v>54.000000000053205</v>
      </c>
    </row>
    <row r="64" s="159" customFormat="1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</row>
    <row r="65" s="159" customFormat="1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5318.999999999869</v>
      </c>
      <c r="E65" s="136">
        <f ca="1">E$17+E$19+E$21+E$23+E$25+E$27+E$29+E$31+E$33+E$35+E$37+E$39+E$41+E$43+E$45+E$47+E$49+E$51+E$53+E$55+E$57+E$59+E$61+E$63</f>
        <v>783.00000000010641</v>
      </c>
      <c r="G65" s="3" t="s">
        <v>51</v>
      </c>
      <c r="H65" s="136">
        <f t="shared" ref="H65:X65" ca="1" si="30">H$17+H$19+H$21+H$23+H$25+H$27+H$29+H$31+H$33+H$35+H$37+H$39+H$41+H$43+H$45+H$47+H$49+H$51+H$53+H$55+H$57+H$59+H$61+H$63</f>
        <v>0</v>
      </c>
      <c r="I65" s="136">
        <f t="shared" ca="1" si="30"/>
        <v>0</v>
      </c>
      <c r="K65" s="3" t="s">
        <v>51</v>
      </c>
      <c r="L65" s="136">
        <f t="shared" ca="1" si="30"/>
        <v>10.799999999990177</v>
      </c>
      <c r="M65" s="136">
        <f t="shared" ca="1" si="30"/>
        <v>18.000000000004093</v>
      </c>
      <c r="O65" s="3" t="s">
        <v>51</v>
      </c>
      <c r="P65" s="136">
        <f t="shared" ca="1" si="30"/>
        <v>5148.0000000002292</v>
      </c>
      <c r="Q65" s="136">
        <f t="shared" ca="1" si="30"/>
        <v>405.00000000004093</v>
      </c>
      <c r="S65" s="3" t="s">
        <v>51</v>
      </c>
      <c r="T65" s="136">
        <f t="shared" ca="1" si="30"/>
        <v>5840.9999999998035</v>
      </c>
      <c r="U65" s="136">
        <f t="shared" ca="1" si="30"/>
        <v>206.99999999999079</v>
      </c>
      <c r="W65" s="136">
        <f t="shared" ca="1" si="30"/>
        <v>16318.799999999892</v>
      </c>
      <c r="X65" s="136">
        <f t="shared" ca="1" si="30"/>
        <v>1413.0000000001419</v>
      </c>
    </row>
    <row r="66" s="159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5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="159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 s="159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 s="159" customForma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</row>
    <row r="71" s="159" customFormat="1">
      <c r="A71" s="16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</row>
    <row r="72" s="159" customFormat="1" ht="18">
      <c r="A72" s="16"/>
      <c r="B72" s="16"/>
      <c r="C72" s="16"/>
      <c r="D72" s="16"/>
      <c r="E72" s="16"/>
      <c r="F72" s="159"/>
      <c r="G72" s="172"/>
      <c r="H72" s="159"/>
      <c r="I72" s="16"/>
      <c r="J72" s="159"/>
      <c r="K72" s="173"/>
      <c r="L72" s="174"/>
      <c r="M72" s="175"/>
      <c r="N72" s="175"/>
      <c r="O72" s="159"/>
      <c r="P72" s="159"/>
      <c r="Q72" s="159"/>
      <c r="R72" s="16"/>
      <c r="S72" s="176"/>
      <c r="T72" s="159"/>
      <c r="U72" s="159"/>
      <c r="V72" s="159"/>
      <c r="W72" s="159"/>
      <c r="X72" s="159"/>
      <c r="Y72" s="159"/>
      <c r="Z72" s="159"/>
      <c r="AA72" s="159"/>
    </row>
    <row r="73" s="159" customFormat="1">
      <c r="A73" s="159"/>
      <c r="B73" s="159"/>
      <c r="C73" s="159"/>
      <c r="D73" s="159"/>
      <c r="E73" s="159"/>
      <c r="F73" s="177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77"/>
      <c r="V73" s="159"/>
      <c r="W73" s="159"/>
      <c r="X73" s="159"/>
      <c r="Y73" s="159"/>
      <c r="Z73" s="159"/>
      <c r="AA73" s="159"/>
    </row>
    <row r="74" s="159" customFormat="1" ht="18.75">
      <c r="A74" s="159"/>
      <c r="B74" s="159"/>
      <c r="C74" s="178"/>
      <c r="D74" s="159"/>
      <c r="E74" s="159"/>
      <c r="F74" s="159"/>
      <c r="G74" s="159"/>
      <c r="H74" s="159"/>
      <c r="I74" s="159"/>
      <c r="J74" s="159"/>
      <c r="K74" s="16"/>
      <c r="L74" s="159"/>
      <c r="M74" s="159"/>
      <c r="N74" s="159"/>
      <c r="O74" s="172"/>
      <c r="P74" s="159"/>
      <c r="Q74" s="16"/>
      <c r="R74" s="159"/>
      <c r="S74" s="159"/>
      <c r="T74" s="159"/>
      <c r="U74" s="159"/>
      <c r="V74" s="159"/>
      <c r="W74" s="159"/>
      <c r="X74" s="159"/>
      <c r="Y74" s="159"/>
      <c r="Z74" s="159"/>
      <c r="AA74" s="159"/>
    </row>
    <row r="75" s="159" customFormat="1">
      <c r="A75" s="159"/>
      <c r="B75" s="177"/>
      <c r="C75" s="159"/>
      <c r="D75" s="159"/>
      <c r="E75" s="159"/>
      <c r="F75" s="159"/>
      <c r="G75" s="159"/>
      <c r="H75" s="159"/>
      <c r="I75" s="159"/>
      <c r="J75" s="159"/>
      <c r="K75" s="16"/>
      <c r="L75" s="16"/>
      <c r="M75" s="159"/>
      <c r="N75" s="159"/>
      <c r="O75" s="16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</row>
    <row r="76" s="159" customFormat="1">
      <c r="A76" s="17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79"/>
      <c r="W76" s="159"/>
      <c r="X76" s="159"/>
      <c r="Y76" s="159"/>
      <c r="Z76" s="159"/>
      <c r="AA76" s="159"/>
    </row>
    <row r="77" s="159" customFormat="1">
      <c r="A77" s="17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79"/>
      <c r="W77" s="159"/>
      <c r="X77" s="159"/>
      <c r="Y77" s="159"/>
      <c r="Z77" s="159"/>
      <c r="AA77" s="159"/>
    </row>
    <row r="78" s="159" customFormat="1">
      <c r="A78" s="17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79"/>
      <c r="W78" s="159"/>
      <c r="X78" s="159"/>
      <c r="Y78" s="159"/>
      <c r="Z78" s="159"/>
      <c r="AA78" s="159"/>
    </row>
    <row r="79" s="159" customFormat="1">
      <c r="A79" s="17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79"/>
      <c r="W79" s="159"/>
      <c r="X79" s="159"/>
      <c r="Y79" s="159"/>
      <c r="Z79" s="159"/>
      <c r="AA79" s="159"/>
    </row>
    <row r="80" s="159" customFormat="1">
      <c r="A80" s="17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79"/>
      <c r="W80" s="159"/>
      <c r="X80" s="159"/>
      <c r="Y80" s="159"/>
      <c r="Z80" s="159"/>
      <c r="AA80" s="159"/>
    </row>
    <row r="81" s="159" customFormat="1">
      <c r="A81" s="17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79"/>
      <c r="W81" s="159"/>
      <c r="X81" s="159"/>
      <c r="Y81" s="159"/>
      <c r="Z81" s="159"/>
      <c r="AA81" s="159"/>
    </row>
    <row r="82" s="159" customFormat="1">
      <c r="A82" s="17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79"/>
      <c r="W82" s="159"/>
      <c r="X82" s="159"/>
      <c r="Y82" s="159"/>
      <c r="Z82" s="159"/>
      <c r="AA82" s="159"/>
    </row>
    <row r="83" s="159" customFormat="1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79"/>
      <c r="W83" s="180"/>
      <c r="X83" s="180"/>
      <c r="Y83" s="159"/>
      <c r="Z83" s="159"/>
      <c r="AA83" s="159"/>
    </row>
    <row r="84" s="159" customFormat="1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79"/>
      <c r="W84" s="180"/>
      <c r="X84" s="180"/>
      <c r="Y84" s="159"/>
      <c r="Z84" s="159"/>
      <c r="AA84" s="159"/>
    </row>
    <row r="85" s="159" customFormat="1">
      <c r="A85" s="181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1"/>
      <c r="W85" s="159"/>
      <c r="X85" s="159"/>
      <c r="Y85" s="159"/>
      <c r="Z85" s="159"/>
      <c r="AA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  <c r="Y86" s="159"/>
      <c r="Z86" s="159"/>
      <c r="AA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  <c r="Y87" s="159"/>
      <c r="Z87" s="159"/>
      <c r="AA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  <c r="Y88" s="159"/>
      <c r="Z88" s="159"/>
      <c r="AA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  <c r="Y89" s="159"/>
      <c r="Z89" s="159"/>
      <c r="AA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  <c r="Y90" s="159"/>
      <c r="Z90" s="159"/>
      <c r="AA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  <c r="Y91" s="159"/>
      <c r="Z91" s="159"/>
      <c r="AA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  <c r="Y92" s="159"/>
      <c r="Z92" s="159"/>
      <c r="AA92" s="159"/>
    </row>
    <row r="93" s="159" customFormat="1">
      <c r="A93" s="180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0"/>
      <c r="W93" s="159"/>
      <c r="X93" s="159"/>
      <c r="Y93" s="159"/>
      <c r="Z93" s="159"/>
      <c r="AA93" s="159"/>
    </row>
    <row r="94" s="159" customFormat="1">
      <c r="A94" s="181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1"/>
      <c r="W94" s="159"/>
      <c r="X94" s="159"/>
      <c r="Y94" s="159"/>
      <c r="Z94" s="159"/>
      <c r="AA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  <c r="Y95" s="159"/>
      <c r="Z95" s="159"/>
      <c r="AA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  <c r="Y96" s="159"/>
      <c r="Z96" s="159"/>
      <c r="AA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  <c r="Y97" s="159"/>
      <c r="Z97" s="159"/>
      <c r="AA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  <c r="Y98" s="159"/>
      <c r="Z98" s="159"/>
      <c r="AA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  <c r="Y99" s="159"/>
      <c r="Z99" s="159"/>
      <c r="AA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  <c r="Y100" s="159"/>
      <c r="Z100" s="159"/>
      <c r="AA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  <c r="Y101" s="159"/>
      <c r="Z101" s="159"/>
      <c r="AA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  <c r="Y102" s="159"/>
      <c r="Z102" s="159"/>
      <c r="AA102" s="159"/>
    </row>
    <row r="103" s="159" customFormat="1">
      <c r="A103" s="180"/>
      <c r="B103" s="182"/>
      <c r="C103" s="182"/>
      <c r="D103" s="159"/>
      <c r="E103" s="159"/>
      <c r="F103" s="182"/>
      <c r="G103" s="182"/>
      <c r="H103" s="159"/>
      <c r="I103" s="159"/>
      <c r="J103" s="182"/>
      <c r="K103" s="182"/>
      <c r="L103" s="159"/>
      <c r="M103" s="159"/>
      <c r="N103" s="182"/>
      <c r="O103" s="159"/>
      <c r="P103" s="159"/>
      <c r="Q103" s="159"/>
      <c r="R103" s="182"/>
      <c r="S103" s="182"/>
      <c r="T103" s="159"/>
      <c r="U103" s="159"/>
      <c r="V103" s="180"/>
      <c r="W103" s="159"/>
      <c r="X103" s="159"/>
      <c r="Y103" s="159"/>
      <c r="Z103" s="159"/>
      <c r="AA103" s="159"/>
    </row>
    <row r="104" s="159" customFormat="1">
      <c r="A104" s="180"/>
      <c r="B104" s="182"/>
      <c r="C104" s="182"/>
      <c r="D104" s="183"/>
      <c r="E104" s="183"/>
      <c r="F104" s="182"/>
      <c r="G104" s="182"/>
      <c r="H104" s="183"/>
      <c r="I104" s="183"/>
      <c r="J104" s="182"/>
      <c r="K104" s="182"/>
      <c r="L104" s="183"/>
      <c r="M104" s="183"/>
      <c r="N104" s="182"/>
      <c r="O104" s="159"/>
      <c r="P104" s="183"/>
      <c r="Q104" s="183"/>
      <c r="R104" s="182"/>
      <c r="S104" s="182"/>
      <c r="T104" s="183"/>
      <c r="U104" s="183"/>
      <c r="V104" s="180"/>
      <c r="W104" s="159"/>
      <c r="X104" s="159"/>
      <c r="Y104" s="159"/>
      <c r="Z104" s="159"/>
      <c r="AA104" s="159"/>
    </row>
    <row r="105" s="159" customFormat="1">
      <c r="A105" s="180"/>
      <c r="B105" s="182"/>
      <c r="C105" s="182"/>
      <c r="D105" s="184"/>
      <c r="E105" s="184"/>
      <c r="F105" s="182"/>
      <c r="G105" s="182"/>
      <c r="H105" s="184"/>
      <c r="I105" s="184"/>
      <c r="J105" s="182"/>
      <c r="K105" s="182"/>
      <c r="L105" s="184"/>
      <c r="M105" s="184"/>
      <c r="N105" s="182"/>
      <c r="O105" s="159"/>
      <c r="P105" s="184"/>
      <c r="Q105" s="184"/>
      <c r="R105" s="182"/>
      <c r="S105" s="182"/>
      <c r="T105" s="184"/>
      <c r="U105" s="184"/>
      <c r="V105" s="180"/>
      <c r="W105" s="159"/>
      <c r="X105" s="159"/>
      <c r="Y105" s="159"/>
      <c r="Z105" s="159"/>
      <c r="AA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  <c r="Y106" s="159"/>
      <c r="Z106" s="159"/>
      <c r="AA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  <c r="Y107" s="159"/>
      <c r="Z107" s="159"/>
      <c r="AA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  <c r="Y108" s="159"/>
      <c r="Z108" s="159"/>
      <c r="AA108" s="159"/>
    </row>
    <row r="109" s="159" customFormat="1">
      <c r="A109" s="180"/>
      <c r="B109" s="182"/>
      <c r="C109" s="182"/>
      <c r="D109" s="159"/>
      <c r="E109" s="159"/>
      <c r="F109" s="182"/>
      <c r="G109" s="182"/>
      <c r="H109" s="159"/>
      <c r="I109" s="159"/>
      <c r="J109" s="182"/>
      <c r="K109" s="182"/>
      <c r="L109" s="159"/>
      <c r="M109" s="159"/>
      <c r="N109" s="182"/>
      <c r="O109" s="159"/>
      <c r="P109" s="159"/>
      <c r="Q109" s="159"/>
      <c r="R109" s="182"/>
      <c r="S109" s="182"/>
      <c r="T109" s="159"/>
      <c r="U109" s="159"/>
      <c r="V109" s="180"/>
      <c r="W109" s="159"/>
      <c r="X109" s="159"/>
      <c r="Y109" s="159"/>
      <c r="Z109" s="159"/>
      <c r="AA109" s="159"/>
    </row>
    <row r="110" s="159" customForma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</row>
    <row r="111" s="159" customFormat="1">
      <c r="A111" s="159"/>
      <c r="B111" s="159"/>
      <c r="C111" s="159"/>
      <c r="D111" s="159"/>
      <c r="E111" s="184"/>
      <c r="F111" s="159"/>
      <c r="G111" s="16"/>
      <c r="H111" s="159"/>
      <c r="I111" s="184"/>
      <c r="J111" s="159"/>
      <c r="K111" s="16"/>
      <c r="L111" s="159"/>
      <c r="M111" s="184"/>
      <c r="N111" s="159"/>
      <c r="O111" s="16"/>
      <c r="P111" s="159"/>
      <c r="Q111" s="184"/>
      <c r="R111" s="159"/>
      <c r="S111" s="16"/>
      <c r="T111" s="159"/>
      <c r="U111" s="184"/>
      <c r="V111" s="159"/>
      <c r="W111" s="159"/>
      <c r="X111" s="159"/>
      <c r="Y111" s="159"/>
      <c r="Z111" s="159"/>
      <c r="AA111" s="159"/>
    </row>
    <row r="112" s="159" customFormat="1">
      <c r="A112" s="180"/>
      <c r="B112" s="159"/>
      <c r="C112" s="159"/>
      <c r="D112" s="180"/>
      <c r="E112" s="180"/>
      <c r="F112" s="159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9"/>
      <c r="Z112" s="159"/>
      <c r="AA112" s="159"/>
    </row>
    <row r="113" s="159" customForma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</row>
    <row r="114" s="159" customForma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</row>
    <row r="115" s="159" customForma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</row>
    <row r="116" s="159" customFormat="1" ht="12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</row>
    <row r="117" s="159" customForma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</row>
    <row r="118" s="159" customForma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</row>
    <row r="119" s="159" customForma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</row>
    <row r="120" s="159" customForma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</row>
    <row r="121" s="159" customForma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</row>
    <row r="122" s="159" customForma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</row>
    <row r="123" s="159" customForma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</row>
    <row r="124" s="159" customForma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</row>
    <row r="125" s="159" customForma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</row>
    <row r="126" s="159" customForma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</row>
    <row r="127" s="159" customForma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</row>
    <row r="128" s="159" customForma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</row>
    <row r="129" s="159" customForma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</row>
    <row r="130" s="159" customForma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</row>
    <row r="131" s="159" customForma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</row>
    <row r="132" s="159" customForma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</row>
    <row r="133" s="159" customForma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</row>
    <row r="134" s="159" customForma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</row>
    <row r="135" s="159" customForma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</row>
    <row r="136" s="159" customForma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</row>
    <row r="137" s="159" customForma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</row>
    <row r="138" s="159" customForma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</row>
    <row r="139" s="159" customForma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</row>
    <row r="140" s="159" customForma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</row>
    <row r="141" s="159" customForma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</row>
    <row r="142" s="159" customForma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</row>
    <row r="143" s="159" customForma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</row>
    <row r="144" s="159" customForma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</row>
    <row r="145" s="159" customForma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</row>
    <row r="146" s="159" customForma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</row>
    <row r="147" s="159" customForma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</row>
    <row r="148" s="159" customForma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</row>
    <row r="149" s="159" customForma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</row>
    <row r="150" s="159" customForma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</row>
    <row r="151" s="159" customForma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</row>
    <row r="152" s="159" customForma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</row>
    <row r="153" s="159" customForma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</row>
    <row r="154" s="159" customForma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</row>
    <row r="155" s="159" customForma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</row>
    <row r="156" s="159" customForma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</row>
    <row r="157" s="159" customFormat="1"/>
    <row r="158" s="159" customFormat="1"/>
    <row r="159" s="159" customFormat="1"/>
    <row r="160" s="159" customFormat="1"/>
    <row r="161" s="159" customFormat="1"/>
    <row r="162" s="159" customFormat="1"/>
    <row r="163" s="159" customFormat="1"/>
    <row r="164" s="159" customFormat="1"/>
    <row r="165" s="159" customFormat="1"/>
    <row r="166" s="159" customFormat="1"/>
  </sheetData>
  <mergeCells count="6">
    <mergeCell ref="Q2:X2"/>
    <mergeCell ref="A6:A14"/>
    <mergeCell ref="W8:X8"/>
    <mergeCell ref="W9:X9"/>
    <mergeCell ref="G8:H8"/>
    <mergeCell ref="V6:V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C9" activeCellId="0" sqref="C9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9" style="63" width="9.85546875"/>
    <col customWidth="1" min="20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93</v>
      </c>
      <c r="C1" s="2">
        <v>94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100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/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C8" s="35" t="s">
        <v>101</v>
      </c>
      <c r="D8" s="4"/>
      <c r="E8" s="36"/>
      <c r="F8" s="35"/>
      <c r="G8" s="4"/>
      <c r="H8" s="4" t="s">
        <v>15</v>
      </c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4"/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360</v>
      </c>
      <c r="E10" s="152">
        <v>4000</v>
      </c>
      <c r="F10" s="35" t="s">
        <v>36</v>
      </c>
      <c r="G10" s="4"/>
      <c r="H10" s="153">
        <v>0</v>
      </c>
      <c r="I10" s="152">
        <v>80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59" customFormat="1">
      <c r="A15" s="160">
        <f ca="1">INDIRECT(ADDRESS(Данные!$A7,4,1,1,"Данные"), 1)</f>
        <v>45644</v>
      </c>
      <c r="B15" s="77">
        <f ca="1">ROUND(INDIRECT(ADDRESS(Данные!$A7,B$1,1,1,"Данные"), 1),2)</f>
        <v>1450.52</v>
      </c>
      <c r="C15" s="83">
        <f ca="1">ROUND(INDIRECT(ADDRESS(Данные!$A7,C$1,1,1,"Данные"), 1),2)</f>
        <v>926.10000000000002</v>
      </c>
      <c r="D15" s="78"/>
      <c r="E15" s="81"/>
      <c r="F15" s="82"/>
      <c r="G15" s="77"/>
      <c r="H15" s="78" t="s">
        <v>15</v>
      </c>
      <c r="I15" s="79" t="s">
        <v>15</v>
      </c>
      <c r="J15" s="80"/>
      <c r="K15" s="77"/>
      <c r="L15" s="78" t="s">
        <v>15</v>
      </c>
      <c r="M15" s="81" t="s">
        <v>15</v>
      </c>
      <c r="N15" s="82"/>
      <c r="O15" s="78"/>
      <c r="P15" s="78" t="s">
        <v>15</v>
      </c>
      <c r="Q15" s="79" t="s">
        <v>15</v>
      </c>
      <c r="R15" s="80"/>
      <c r="S15" s="77"/>
      <c r="T15" s="78" t="s">
        <v>15</v>
      </c>
      <c r="U15" s="81" t="s">
        <v>15</v>
      </c>
      <c r="V15" s="161">
        <f t="shared" ref="V15:V63" ca="1" si="31">$A15</f>
        <v>45644</v>
      </c>
      <c r="W15" s="93" t="s">
        <v>15</v>
      </c>
      <c r="X15" s="26" t="s">
        <v>15</v>
      </c>
    </row>
    <row r="16" s="159" customFormat="1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1450.54</v>
      </c>
      <c r="C16" s="96">
        <f ca="1">ROUND(INDIRECT(ADDRESS(Данные!$A8,C$1,1,1,"Данные"),1),2)</f>
        <v>926.10000000000002</v>
      </c>
      <c r="D16" s="104">
        <f ca="1">(B16-B15)*D$10</f>
        <v>7.1999999999934516</v>
      </c>
      <c r="E16" s="102">
        <f ca="1">(C16-C15)*D$10</f>
        <v>0</v>
      </c>
      <c r="F16" s="103"/>
      <c r="G16" s="100"/>
      <c r="H16" s="101"/>
      <c r="I16" s="98"/>
      <c r="J16" s="99"/>
      <c r="K16" s="100"/>
      <c r="L16" s="101"/>
      <c r="M16" s="110"/>
      <c r="N16" s="103"/>
      <c r="O16" s="101"/>
      <c r="P16" s="101"/>
      <c r="Q16" s="98"/>
      <c r="R16" s="99"/>
      <c r="S16" s="100"/>
      <c r="T16" s="101"/>
      <c r="U16" s="110"/>
      <c r="V16" s="163">
        <f t="shared" ca="1" si="31"/>
        <v>45644.020833333336</v>
      </c>
      <c r="W16" s="113">
        <f t="shared" ref="W16:X63" ca="1" si="32">D16+H16+L16+P16+T16</f>
        <v>7.1999999999934516</v>
      </c>
      <c r="X16" s="114">
        <f ca="1">E16+I16+M16+Q16+U16</f>
        <v>0</v>
      </c>
    </row>
    <row r="17" s="159" customFormat="1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1450.55</v>
      </c>
      <c r="C17" s="96">
        <f ca="1">ROUND(INDIRECT(ADDRESS(Данные!$A9,C$1,1,1,"Данные"),1),2)</f>
        <v>926.10000000000002</v>
      </c>
      <c r="D17" s="104">
        <f ca="1">(B17-B15)*D$10</f>
        <v>10.799999999990177</v>
      </c>
      <c r="E17" s="102">
        <f ca="1">(C17-C15)*D$10</f>
        <v>0</v>
      </c>
      <c r="F17" s="103"/>
      <c r="G17" s="100"/>
      <c r="H17" s="104">
        <f>(F17-F15)*H10</f>
        <v>0</v>
      </c>
      <c r="I17" s="105">
        <f>(G17-G15)*I10</f>
        <v>0</v>
      </c>
      <c r="J17" s="99"/>
      <c r="K17" s="100"/>
      <c r="L17" s="104">
        <f>(J17-J15)*L10</f>
        <v>0</v>
      </c>
      <c r="M17" s="102">
        <f>(K17-K15)*M10</f>
        <v>0</v>
      </c>
      <c r="N17" s="103"/>
      <c r="O17" s="101"/>
      <c r="P17" s="104">
        <f>(N17-N15)*P10</f>
        <v>0</v>
      </c>
      <c r="Q17" s="105">
        <f>(O17-O15)*Q10</f>
        <v>0</v>
      </c>
      <c r="R17" s="99"/>
      <c r="S17" s="100"/>
      <c r="T17" s="104">
        <f>(R17-R15)*T10</f>
        <v>0</v>
      </c>
      <c r="U17" s="102">
        <f>(S17-S15)*U10</f>
        <v>0</v>
      </c>
      <c r="V17" s="163">
        <f t="shared" ca="1" si="31"/>
        <v>45644.041666666664</v>
      </c>
      <c r="W17" s="113">
        <f t="shared" ca="1" si="32"/>
        <v>10.799999999990177</v>
      </c>
      <c r="X17" s="114">
        <f t="shared" ca="1" si="32"/>
        <v>0</v>
      </c>
    </row>
    <row r="18" s="159" customFormat="1">
      <c r="A18" s="162">
        <f ca="1">INDIRECT(ADDRESS(Данные!$A10,4,1,1,"Данные"), 1)</f>
        <v>45644.0625</v>
      </c>
      <c r="B18" s="96">
        <f ca="1">ROUND(INDIRECT(ADDRESS(Данные!$A10,B$1,1,1,"Данные"), 1),2)</f>
        <v>1450.5699999999999</v>
      </c>
      <c r="C18" s="96">
        <f ca="1">ROUND(INDIRECT(ADDRESS(Данные!$A10,C$1,1,1,"Данные"), 1),2)</f>
        <v>926.11000000000001</v>
      </c>
      <c r="D18" s="104">
        <f ca="1">(B18-B17)*D$10</f>
        <v>7.1999999999934516</v>
      </c>
      <c r="E18" s="102">
        <f ca="1">(C18-C17)*D$10</f>
        <v>3.5999999999967258</v>
      </c>
      <c r="F18" s="103"/>
      <c r="G18" s="100"/>
      <c r="H18" s="104"/>
      <c r="I18" s="105"/>
      <c r="J18" s="99"/>
      <c r="K18" s="100"/>
      <c r="L18" s="104"/>
      <c r="M18" s="102"/>
      <c r="N18" s="103"/>
      <c r="O18" s="101"/>
      <c r="P18" s="104"/>
      <c r="Q18" s="105"/>
      <c r="R18" s="99"/>
      <c r="S18" s="100"/>
      <c r="T18" s="104"/>
      <c r="U18" s="102"/>
      <c r="V18" s="163">
        <f t="shared" ca="1" si="31"/>
        <v>45644.0625</v>
      </c>
      <c r="W18" s="113">
        <f t="shared" ca="1" si="32"/>
        <v>7.1999999999934516</v>
      </c>
      <c r="X18" s="114">
        <f t="shared" ca="1" si="32"/>
        <v>3.5999999999967258</v>
      </c>
    </row>
    <row r="19" s="159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1450.5899999999999</v>
      </c>
      <c r="C19" s="96">
        <f ca="1">ROUND(INDIRECT(ADDRESS(Данные!$A11,C$1,1,1,"Данные"),1),2)</f>
        <v>926.11000000000001</v>
      </c>
      <c r="D19" s="104">
        <f ca="1">(B19-B17)*D$10</f>
        <v>14.399999999986903</v>
      </c>
      <c r="E19" s="102">
        <f ca="1">(C19-C17)*D$10</f>
        <v>3.5999999999967258</v>
      </c>
      <c r="F19" s="103"/>
      <c r="G19" s="100"/>
      <c r="H19" s="104">
        <f>(F19-F17)*H10</f>
        <v>0</v>
      </c>
      <c r="I19" s="105">
        <f>(G19-G17)*I10</f>
        <v>0</v>
      </c>
      <c r="J19" s="99"/>
      <c r="K19" s="100"/>
      <c r="L19" s="104">
        <f>(J19-J17)*L10</f>
        <v>0</v>
      </c>
      <c r="M19" s="102">
        <f>(K19-K17)*M10</f>
        <v>0</v>
      </c>
      <c r="N19" s="103"/>
      <c r="O19" s="101"/>
      <c r="P19" s="104">
        <f>(N19-N17)*P10</f>
        <v>0</v>
      </c>
      <c r="Q19" s="105">
        <f>(O19-O17)*Q10</f>
        <v>0</v>
      </c>
      <c r="R19" s="99"/>
      <c r="S19" s="100"/>
      <c r="T19" s="104">
        <f>(R19-R17)*T10</f>
        <v>0</v>
      </c>
      <c r="U19" s="102">
        <f>(S19-S17)*U10</f>
        <v>0</v>
      </c>
      <c r="V19" s="163">
        <f t="shared" ca="1" si="31"/>
        <v>45644.083333333336</v>
      </c>
      <c r="W19" s="113">
        <f t="shared" ca="1" si="32"/>
        <v>14.399999999986903</v>
      </c>
      <c r="X19" s="114">
        <f t="shared" ca="1" si="32"/>
        <v>3.5999999999967258</v>
      </c>
    </row>
    <row r="20" s="159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1450.6100000000001</v>
      </c>
      <c r="C20" s="96">
        <f ca="1">ROUND(INDIRECT(ADDRESS(Данные!$A12,C$1,1,1,"Данные"),1),2)</f>
        <v>926.11000000000001</v>
      </c>
      <c r="D20" s="104">
        <f ca="1">(B20-B19)*D$10</f>
        <v>7.2000000000753062</v>
      </c>
      <c r="E20" s="102">
        <f ca="1">(C20-C19)*D$10</f>
        <v>0</v>
      </c>
      <c r="F20" s="103"/>
      <c r="G20" s="100"/>
      <c r="H20" s="104"/>
      <c r="I20" s="105"/>
      <c r="J20" s="99"/>
      <c r="K20" s="100"/>
      <c r="L20" s="104"/>
      <c r="M20" s="102"/>
      <c r="N20" s="103"/>
      <c r="O20" s="101"/>
      <c r="P20" s="104"/>
      <c r="Q20" s="105"/>
      <c r="R20" s="99"/>
      <c r="S20" s="100"/>
      <c r="T20" s="104"/>
      <c r="U20" s="102"/>
      <c r="V20" s="163">
        <f t="shared" ca="1" si="31"/>
        <v>45644.104166666664</v>
      </c>
      <c r="W20" s="113">
        <f t="shared" ca="1" si="32"/>
        <v>7.2000000000753062</v>
      </c>
      <c r="X20" s="114">
        <f t="shared" ca="1" si="32"/>
        <v>0</v>
      </c>
    </row>
    <row r="21" s="159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1450.6200000000001</v>
      </c>
      <c r="C21" s="96">
        <f ca="1">ROUND(INDIRECT(ADDRESS(Данные!$A13,C$1,1,1,"Данные"),1),2)</f>
        <v>926.12</v>
      </c>
      <c r="D21" s="104">
        <f ca="1">(B21-B19)*D$10</f>
        <v>10.800000000072032</v>
      </c>
      <c r="E21" s="102">
        <f ca="1">(C21-C19)*D$10</f>
        <v>3.5999999999967258</v>
      </c>
      <c r="F21" s="103"/>
      <c r="G21" s="100"/>
      <c r="H21" s="104">
        <f>(F21-F19)*H10</f>
        <v>0</v>
      </c>
      <c r="I21" s="105">
        <f>(G21-G19)*I10</f>
        <v>0</v>
      </c>
      <c r="J21" s="99"/>
      <c r="K21" s="100"/>
      <c r="L21" s="104">
        <f>(J21-J19)*L10</f>
        <v>0</v>
      </c>
      <c r="M21" s="102">
        <f>(K21-K19)*M10</f>
        <v>0</v>
      </c>
      <c r="N21" s="103"/>
      <c r="O21" s="101"/>
      <c r="P21" s="104">
        <f>(N21-N19)*P10</f>
        <v>0</v>
      </c>
      <c r="Q21" s="105">
        <f>(O21-O19)*Q10</f>
        <v>0</v>
      </c>
      <c r="R21" s="99"/>
      <c r="S21" s="100"/>
      <c r="T21" s="104">
        <f>(R21-R19)*T10</f>
        <v>0</v>
      </c>
      <c r="U21" s="102">
        <f>(S21-S19)*U10</f>
        <v>0</v>
      </c>
      <c r="V21" s="163">
        <f t="shared" ca="1" si="31"/>
        <v>45644.125</v>
      </c>
      <c r="W21" s="113">
        <f t="shared" ca="1" si="32"/>
        <v>10.800000000072032</v>
      </c>
      <c r="X21" s="114">
        <f t="shared" ca="1" si="32"/>
        <v>3.5999999999967258</v>
      </c>
    </row>
    <row r="22" s="159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1450.6400000000001</v>
      </c>
      <c r="C22" s="96">
        <f ca="1">ROUND(INDIRECT(ADDRESS(Данные!$A14,C$1,1,1,"Данные"),1),2)</f>
        <v>926.12</v>
      </c>
      <c r="D22" s="104">
        <f ca="1">(B22-B21)*D$10</f>
        <v>7.1999999999934516</v>
      </c>
      <c r="E22" s="102">
        <f ca="1">(C22-C21)*D$10</f>
        <v>0</v>
      </c>
      <c r="F22" s="103"/>
      <c r="G22" s="100"/>
      <c r="H22" s="104"/>
      <c r="I22" s="105"/>
      <c r="J22" s="99"/>
      <c r="K22" s="100"/>
      <c r="L22" s="104"/>
      <c r="M22" s="102"/>
      <c r="N22" s="103"/>
      <c r="O22" s="101"/>
      <c r="P22" s="104"/>
      <c r="Q22" s="105"/>
      <c r="R22" s="99"/>
      <c r="S22" s="100"/>
      <c r="T22" s="104"/>
      <c r="U22" s="102"/>
      <c r="V22" s="163">
        <f t="shared" ca="1" si="31"/>
        <v>45644.145833333336</v>
      </c>
      <c r="W22" s="113">
        <f t="shared" ca="1" si="32"/>
        <v>7.1999999999934516</v>
      </c>
      <c r="X22" s="114">
        <f t="shared" ca="1" si="32"/>
        <v>0</v>
      </c>
    </row>
    <row r="23" s="159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1450.6600000000001</v>
      </c>
      <c r="C23" s="96">
        <f ca="1">ROUND(INDIRECT(ADDRESS(Данные!$A15,C$1,1,1,"Данные"),1),2)</f>
        <v>926.13</v>
      </c>
      <c r="D23" s="104">
        <f ca="1">(B23-B21)*D$10</f>
        <v>14.399999999986903</v>
      </c>
      <c r="E23" s="102">
        <f ca="1">(C23-C21)*D$10</f>
        <v>3.5999999999967258</v>
      </c>
      <c r="F23" s="103"/>
      <c r="G23" s="100"/>
      <c r="H23" s="104">
        <f>(F23-F21)*H10</f>
        <v>0</v>
      </c>
      <c r="I23" s="105">
        <f>(G23-G21)*I10</f>
        <v>0</v>
      </c>
      <c r="J23" s="99"/>
      <c r="K23" s="100"/>
      <c r="L23" s="104">
        <f>(J23-J21)*L10</f>
        <v>0</v>
      </c>
      <c r="M23" s="102">
        <f>(K23-K21)*M10</f>
        <v>0</v>
      </c>
      <c r="N23" s="103"/>
      <c r="O23" s="101"/>
      <c r="P23" s="104">
        <f>(N23-N21)*P10</f>
        <v>0</v>
      </c>
      <c r="Q23" s="105">
        <f>(O23-O21)*Q10</f>
        <v>0</v>
      </c>
      <c r="R23" s="99"/>
      <c r="S23" s="100"/>
      <c r="T23" s="104">
        <f>(R23-R21)*T10</f>
        <v>0</v>
      </c>
      <c r="U23" s="102">
        <f>(S23-S21)*U10</f>
        <v>0</v>
      </c>
      <c r="V23" s="163">
        <f t="shared" ca="1" si="31"/>
        <v>45644.166666666664</v>
      </c>
      <c r="W23" s="113">
        <f t="shared" ca="1" si="32"/>
        <v>14.399999999986903</v>
      </c>
      <c r="X23" s="114">
        <f t="shared" ca="1" si="32"/>
        <v>3.5999999999967258</v>
      </c>
    </row>
    <row r="24" s="159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1450.6700000000001</v>
      </c>
      <c r="C24" s="96">
        <f ca="1">ROUND(INDIRECT(ADDRESS(Данные!$A16,C$1,1,1,"Данные"),1),2)</f>
        <v>926.13</v>
      </c>
      <c r="D24" s="104">
        <f ca="1">(B24-B23)*D$10</f>
        <v>3.5999999999967258</v>
      </c>
      <c r="E24" s="102">
        <f ca="1">(C24-C23)*D$10</f>
        <v>0</v>
      </c>
      <c r="F24" s="103"/>
      <c r="G24" s="100"/>
      <c r="H24" s="104"/>
      <c r="I24" s="105"/>
      <c r="J24" s="99"/>
      <c r="K24" s="100"/>
      <c r="L24" s="104"/>
      <c r="M24" s="102"/>
      <c r="N24" s="103"/>
      <c r="O24" s="101"/>
      <c r="P24" s="104"/>
      <c r="Q24" s="105"/>
      <c r="R24" s="99"/>
      <c r="S24" s="100"/>
      <c r="T24" s="104"/>
      <c r="U24" s="102"/>
      <c r="V24" s="163">
        <f t="shared" ca="1" si="31"/>
        <v>45644.1875</v>
      </c>
      <c r="W24" s="113">
        <f t="shared" ca="1" si="32"/>
        <v>3.5999999999967258</v>
      </c>
      <c r="X24" s="114">
        <f t="shared" ca="1" si="32"/>
        <v>0</v>
      </c>
    </row>
    <row r="25" s="159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1450.6900000000001</v>
      </c>
      <c r="C25" s="96">
        <f ca="1">ROUND(INDIRECT(ADDRESS(Данные!$A17,C$1,1,1,"Данные"),1),2)</f>
        <v>926.13</v>
      </c>
      <c r="D25" s="104">
        <f ca="1">(B25-B23)*D$10</f>
        <v>10.799999999990177</v>
      </c>
      <c r="E25" s="102">
        <f ca="1">(C25-C23)*D$10</f>
        <v>0</v>
      </c>
      <c r="F25" s="103"/>
      <c r="G25" s="100"/>
      <c r="H25" s="104">
        <f>(F25-F23)*H10</f>
        <v>0</v>
      </c>
      <c r="I25" s="105">
        <f>(G25-G23)*I10</f>
        <v>0</v>
      </c>
      <c r="J25" s="99"/>
      <c r="K25" s="100"/>
      <c r="L25" s="104">
        <f>(J25-J23)*L10</f>
        <v>0</v>
      </c>
      <c r="M25" s="102">
        <f>(K25-K23)*M10</f>
        <v>0</v>
      </c>
      <c r="N25" s="103"/>
      <c r="O25" s="101"/>
      <c r="P25" s="104">
        <f>(N25-N23)*P10</f>
        <v>0</v>
      </c>
      <c r="Q25" s="105">
        <f>(O25-O23)*Q10</f>
        <v>0</v>
      </c>
      <c r="R25" s="99"/>
      <c r="S25" s="100"/>
      <c r="T25" s="104">
        <f>(R25-R23)*T10</f>
        <v>0</v>
      </c>
      <c r="U25" s="102">
        <f>(S25-S23)*U10</f>
        <v>0</v>
      </c>
      <c r="V25" s="163">
        <f t="shared" ca="1" si="31"/>
        <v>45644.208333333336</v>
      </c>
      <c r="W25" s="113">
        <f t="shared" ca="1" si="32"/>
        <v>10.799999999990177</v>
      </c>
      <c r="X25" s="114">
        <f t="shared" ca="1" si="32"/>
        <v>0</v>
      </c>
    </row>
    <row r="26" s="159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1450.7</v>
      </c>
      <c r="C26" s="96">
        <f ca="1">ROUND(INDIRECT(ADDRESS(Данные!$A18,C$1,1,1,"Данные"),1),2)</f>
        <v>926.13999999999999</v>
      </c>
      <c r="D26" s="104">
        <f ca="1">(B26-B25)*D$10</f>
        <v>3.5999999999967258</v>
      </c>
      <c r="E26" s="102">
        <f ca="1">(C26-C25)*D$10</f>
        <v>3.5999999999967258</v>
      </c>
      <c r="F26" s="103"/>
      <c r="G26" s="100"/>
      <c r="H26" s="104"/>
      <c r="I26" s="105"/>
      <c r="J26" s="99"/>
      <c r="K26" s="100"/>
      <c r="L26" s="104"/>
      <c r="M26" s="102"/>
      <c r="N26" s="103"/>
      <c r="O26" s="101"/>
      <c r="P26" s="104"/>
      <c r="Q26" s="105"/>
      <c r="R26" s="99"/>
      <c r="S26" s="100"/>
      <c r="T26" s="104"/>
      <c r="U26" s="102"/>
      <c r="V26" s="163">
        <f t="shared" ca="1" si="31"/>
        <v>45644.229166666664</v>
      </c>
      <c r="W26" s="113">
        <f t="shared" ca="1" si="32"/>
        <v>3.5999999999967258</v>
      </c>
      <c r="X26" s="114">
        <f t="shared" ca="1" si="32"/>
        <v>3.5999999999967258</v>
      </c>
    </row>
    <row r="27" s="159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1450.72</v>
      </c>
      <c r="C27" s="96">
        <f ca="1">ROUND(INDIRECT(ADDRESS(Данные!$A19,C$1,1,1,"Данные"),1),2)</f>
        <v>926.13999999999999</v>
      </c>
      <c r="D27" s="104">
        <f ca="1">(B27-B25)*D$10</f>
        <v>10.799999999990177</v>
      </c>
      <c r="E27" s="102">
        <f ca="1">(C27-C25)*D$10</f>
        <v>3.5999999999967258</v>
      </c>
      <c r="F27" s="103"/>
      <c r="G27" s="100"/>
      <c r="H27" s="104">
        <f>(F27-F25)*H10</f>
        <v>0</v>
      </c>
      <c r="I27" s="105">
        <f>(G27-G25)*I10</f>
        <v>0</v>
      </c>
      <c r="J27" s="99"/>
      <c r="K27" s="100"/>
      <c r="L27" s="104">
        <f>(J27-J25)*L10</f>
        <v>0</v>
      </c>
      <c r="M27" s="102">
        <f>(K27-K25)*M10</f>
        <v>0</v>
      </c>
      <c r="N27" s="103"/>
      <c r="O27" s="101"/>
      <c r="P27" s="104">
        <f>(N27-N25)*P10</f>
        <v>0</v>
      </c>
      <c r="Q27" s="105">
        <f>(O27-O25)*Q10</f>
        <v>0</v>
      </c>
      <c r="R27" s="99"/>
      <c r="S27" s="100"/>
      <c r="T27" s="104">
        <f>(R27-R25)*T10</f>
        <v>0</v>
      </c>
      <c r="U27" s="102">
        <f>(S27-S25)*U10</f>
        <v>0</v>
      </c>
      <c r="V27" s="163">
        <f t="shared" ca="1" si="31"/>
        <v>45644.25</v>
      </c>
      <c r="W27" s="113">
        <f t="shared" ca="1" si="32"/>
        <v>10.799999999990177</v>
      </c>
      <c r="X27" s="114">
        <f t="shared" ca="1" si="32"/>
        <v>3.5999999999967258</v>
      </c>
    </row>
    <row r="28" s="159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1450.73</v>
      </c>
      <c r="C28" s="96">
        <f ca="1">ROUND(INDIRECT(ADDRESS(Данные!$A20,C$1,1,1,"Данные"),1),2)</f>
        <v>926.13999999999999</v>
      </c>
      <c r="D28" s="104">
        <f ca="1">(B28-B27)*D$10</f>
        <v>3.5999999999967258</v>
      </c>
      <c r="E28" s="102">
        <f ca="1">(C28-C27)*D$10</f>
        <v>0</v>
      </c>
      <c r="F28" s="103"/>
      <c r="G28" s="100"/>
      <c r="H28" s="104"/>
      <c r="I28" s="105"/>
      <c r="J28" s="99"/>
      <c r="K28" s="100"/>
      <c r="L28" s="104"/>
      <c r="M28" s="102"/>
      <c r="N28" s="103"/>
      <c r="O28" s="101"/>
      <c r="P28" s="104"/>
      <c r="Q28" s="105"/>
      <c r="R28" s="99"/>
      <c r="S28" s="100"/>
      <c r="T28" s="104"/>
      <c r="U28" s="102"/>
      <c r="V28" s="163">
        <f t="shared" ca="1" si="31"/>
        <v>45644.270833333336</v>
      </c>
      <c r="W28" s="113">
        <f t="shared" ca="1" si="32"/>
        <v>3.5999999999967258</v>
      </c>
      <c r="X28" s="114">
        <f t="shared" ca="1" si="32"/>
        <v>0</v>
      </c>
    </row>
    <row r="29" s="159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1450.75</v>
      </c>
      <c r="C29" s="96">
        <f ca="1">ROUND(INDIRECT(ADDRESS(Данные!$A21,C$1,1,1,"Данные"),1),2)</f>
        <v>926.13999999999999</v>
      </c>
      <c r="D29" s="104">
        <f ca="1">(B29-B27)*D$10</f>
        <v>10.799999999990177</v>
      </c>
      <c r="E29" s="102">
        <f ca="1">(C29-C27)*D$10</f>
        <v>0</v>
      </c>
      <c r="F29" s="103"/>
      <c r="G29" s="100"/>
      <c r="H29" s="104">
        <f>(F29-F27)*H10</f>
        <v>0</v>
      </c>
      <c r="I29" s="105">
        <f>(G29-G27)*I10</f>
        <v>0</v>
      </c>
      <c r="J29" s="99"/>
      <c r="K29" s="100"/>
      <c r="L29" s="104">
        <f>(J29-J27)*L10</f>
        <v>0</v>
      </c>
      <c r="M29" s="102">
        <f>(K29-K27)*M10</f>
        <v>0</v>
      </c>
      <c r="N29" s="103"/>
      <c r="O29" s="101"/>
      <c r="P29" s="104">
        <f>(N29-N27)*P10</f>
        <v>0</v>
      </c>
      <c r="Q29" s="105">
        <f>(O29-O27)*Q10</f>
        <v>0</v>
      </c>
      <c r="R29" s="99"/>
      <c r="S29" s="100"/>
      <c r="T29" s="104">
        <f>(R29-R27)*T10</f>
        <v>0</v>
      </c>
      <c r="U29" s="102">
        <f>(S29-S27)*U10</f>
        <v>0</v>
      </c>
      <c r="V29" s="163">
        <f t="shared" ca="1" si="31"/>
        <v>45644.291666666664</v>
      </c>
      <c r="W29" s="113">
        <f t="shared" ca="1" si="32"/>
        <v>10.799999999990177</v>
      </c>
      <c r="X29" s="114">
        <f t="shared" ca="1" si="32"/>
        <v>0</v>
      </c>
    </row>
    <row r="30" s="159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1450.76</v>
      </c>
      <c r="C30" s="96">
        <f ca="1">ROUND(INDIRECT(ADDRESS(Данные!$A22,C$1,1,1,"Данные"),1),2)</f>
        <v>926.14999999999998</v>
      </c>
      <c r="D30" s="104">
        <f ca="1">(B30-B29)*D$10</f>
        <v>3.5999999999967258</v>
      </c>
      <c r="E30" s="102">
        <f ca="1">(C30-C29)*D$10</f>
        <v>3.5999999999967258</v>
      </c>
      <c r="F30" s="103"/>
      <c r="G30" s="100"/>
      <c r="H30" s="104"/>
      <c r="I30" s="105"/>
      <c r="J30" s="99"/>
      <c r="K30" s="100"/>
      <c r="L30" s="104"/>
      <c r="M30" s="102"/>
      <c r="N30" s="103"/>
      <c r="O30" s="101"/>
      <c r="P30" s="104"/>
      <c r="Q30" s="105"/>
      <c r="R30" s="99"/>
      <c r="S30" s="100"/>
      <c r="T30" s="104"/>
      <c r="U30" s="102"/>
      <c r="V30" s="163">
        <f t="shared" ca="1" si="31"/>
        <v>45644.3125</v>
      </c>
      <c r="W30" s="113">
        <f t="shared" ca="1" si="32"/>
        <v>3.5999999999967258</v>
      </c>
      <c r="X30" s="114">
        <f t="shared" ca="1" si="32"/>
        <v>3.5999999999967258</v>
      </c>
    </row>
    <row r="31" s="159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1450.78</v>
      </c>
      <c r="C31" s="96">
        <f ca="1">ROUND(INDIRECT(ADDRESS(Данные!$A23,C$1,1,1,"Данные"),1),2)</f>
        <v>926.14999999999998</v>
      </c>
      <c r="D31" s="104">
        <f ca="1">(B31-B29)*D$10</f>
        <v>10.799999999990177</v>
      </c>
      <c r="E31" s="102">
        <f ca="1">(C31-C29)*D$10</f>
        <v>3.5999999999967258</v>
      </c>
      <c r="F31" s="103"/>
      <c r="G31" s="100"/>
      <c r="H31" s="104">
        <f>(F31-F29)*H10</f>
        <v>0</v>
      </c>
      <c r="I31" s="105">
        <f>(G31-G29)*I10</f>
        <v>0</v>
      </c>
      <c r="J31" s="99"/>
      <c r="K31" s="100"/>
      <c r="L31" s="104">
        <f>(J31-J29)*L10</f>
        <v>0</v>
      </c>
      <c r="M31" s="102">
        <f>(K31-K29)*M10</f>
        <v>0</v>
      </c>
      <c r="N31" s="103"/>
      <c r="O31" s="101"/>
      <c r="P31" s="104">
        <f>(N31-N29)*P10</f>
        <v>0</v>
      </c>
      <c r="Q31" s="105">
        <f>(O31-O29)*Q10</f>
        <v>0</v>
      </c>
      <c r="R31" s="99"/>
      <c r="S31" s="100"/>
      <c r="T31" s="104">
        <f>(R31-R29)*T10</f>
        <v>0</v>
      </c>
      <c r="U31" s="102">
        <f>(S31-S29)*U10</f>
        <v>0</v>
      </c>
      <c r="V31" s="163">
        <f t="shared" ca="1" si="31"/>
        <v>45644.333333333336</v>
      </c>
      <c r="W31" s="113">
        <f t="shared" ca="1" si="32"/>
        <v>10.799999999990177</v>
      </c>
      <c r="X31" s="114">
        <f t="shared" ca="1" si="32"/>
        <v>3.5999999999967258</v>
      </c>
    </row>
    <row r="32" s="159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1450.79</v>
      </c>
      <c r="C32" s="96">
        <f ca="1">ROUND(INDIRECT(ADDRESS(Данные!$A24,C$1,1,1,"Данные"),1),2)</f>
        <v>926.14999999999998</v>
      </c>
      <c r="D32" s="104">
        <f ca="1">(B32-B31)*D$10</f>
        <v>3.5999999999967258</v>
      </c>
      <c r="E32" s="102">
        <f ca="1">(C32-C31)*D$10</f>
        <v>0</v>
      </c>
      <c r="F32" s="103"/>
      <c r="G32" s="100"/>
      <c r="H32" s="104"/>
      <c r="I32" s="105"/>
      <c r="J32" s="99"/>
      <c r="K32" s="100"/>
      <c r="L32" s="104"/>
      <c r="M32" s="102"/>
      <c r="N32" s="103"/>
      <c r="O32" s="101"/>
      <c r="P32" s="104"/>
      <c r="Q32" s="105"/>
      <c r="R32" s="99"/>
      <c r="S32" s="100"/>
      <c r="T32" s="104"/>
      <c r="U32" s="102"/>
      <c r="V32" s="163">
        <f t="shared" ca="1" si="31"/>
        <v>45644.354166666664</v>
      </c>
      <c r="W32" s="113">
        <f t="shared" ca="1" si="32"/>
        <v>3.5999999999967258</v>
      </c>
      <c r="X32" s="114">
        <f t="shared" ca="1" si="32"/>
        <v>0</v>
      </c>
    </row>
    <row r="33" s="159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1450.8099999999999</v>
      </c>
      <c r="C33" s="96">
        <f ca="1">ROUND(INDIRECT(ADDRESS(Данные!$A25,C$1,1,1,"Данные"),1),2)</f>
        <v>926.15999999999997</v>
      </c>
      <c r="D33" s="104">
        <f ca="1">(B33-B31)*D$10</f>
        <v>10.799999999990177</v>
      </c>
      <c r="E33" s="102">
        <f ca="1">(C33-C31)*D$10</f>
        <v>3.5999999999967258</v>
      </c>
      <c r="F33" s="103"/>
      <c r="G33" s="100"/>
      <c r="H33" s="104">
        <f>(F33-F31)*H10</f>
        <v>0</v>
      </c>
      <c r="I33" s="105">
        <f>(G33-G31)*I10</f>
        <v>0</v>
      </c>
      <c r="J33" s="99"/>
      <c r="K33" s="100"/>
      <c r="L33" s="104">
        <f>(J33-J31)*L10</f>
        <v>0</v>
      </c>
      <c r="M33" s="102">
        <f>(K33-K31)*M10</f>
        <v>0</v>
      </c>
      <c r="N33" s="103"/>
      <c r="O33" s="101"/>
      <c r="P33" s="104">
        <f>(N33-N31)*P10</f>
        <v>0</v>
      </c>
      <c r="Q33" s="105">
        <f>(O33-O31)*Q10</f>
        <v>0</v>
      </c>
      <c r="R33" s="99"/>
      <c r="S33" s="100"/>
      <c r="T33" s="104">
        <f>(R33-R31)*T10</f>
        <v>0</v>
      </c>
      <c r="U33" s="102">
        <f>(S33-S31)*U10</f>
        <v>0</v>
      </c>
      <c r="V33" s="163">
        <f t="shared" ca="1" si="31"/>
        <v>45644.375</v>
      </c>
      <c r="W33" s="113">
        <f t="shared" ca="1" si="32"/>
        <v>10.799999999990177</v>
      </c>
      <c r="X33" s="114">
        <f t="shared" ca="1" si="32"/>
        <v>3.5999999999967258</v>
      </c>
    </row>
    <row r="34" s="159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1450.8199999999999</v>
      </c>
      <c r="C34" s="96">
        <f ca="1">ROUND(INDIRECT(ADDRESS(Данные!$A26,C$1,1,1,"Данные"),1),2)</f>
        <v>926.15999999999997</v>
      </c>
      <c r="D34" s="104">
        <f ca="1">(B34-B33)*D$10</f>
        <v>3.5999999999967258</v>
      </c>
      <c r="E34" s="102">
        <f ca="1">(C34-C33)*D$10</f>
        <v>0</v>
      </c>
      <c r="F34" s="103"/>
      <c r="G34" s="100"/>
      <c r="H34" s="104">
        <f>(F34-F33)*H10/0.5</f>
        <v>0</v>
      </c>
      <c r="I34" s="105">
        <f>(G34-G33)*I10/0.5</f>
        <v>0</v>
      </c>
      <c r="J34" s="99"/>
      <c r="K34" s="100"/>
      <c r="L34" s="104">
        <f>(J34-J33)*L10/0.5</f>
        <v>0</v>
      </c>
      <c r="M34" s="102">
        <f>(K34-K33)*M10/0.5</f>
        <v>0</v>
      </c>
      <c r="N34" s="103"/>
      <c r="O34" s="101"/>
      <c r="P34" s="104">
        <f>(N34-N33)*P10/0.5</f>
        <v>0</v>
      </c>
      <c r="Q34" s="105">
        <f>(O34-O33)*Q10/0.5</f>
        <v>0</v>
      </c>
      <c r="R34" s="99"/>
      <c r="S34" s="100"/>
      <c r="T34" s="104">
        <f>(R34-R33)*T10/0.5</f>
        <v>0</v>
      </c>
      <c r="U34" s="102">
        <f>(S34-S33)*U10/0.5</f>
        <v>0</v>
      </c>
      <c r="V34" s="163">
        <f t="shared" ca="1" si="31"/>
        <v>45644.395833333336</v>
      </c>
      <c r="W34" s="113">
        <f t="shared" ca="1" si="32"/>
        <v>3.5999999999967258</v>
      </c>
      <c r="X34" s="114">
        <f t="shared" ca="1" si="32"/>
        <v>0</v>
      </c>
    </row>
    <row r="35" s="164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1450.8399999999999</v>
      </c>
      <c r="C35" s="96">
        <f ca="1">ROUND(INDIRECT(ADDRESS(Данные!$A27,C$1,1,1,"Данные"),1),2)</f>
        <v>926.15999999999997</v>
      </c>
      <c r="D35" s="104">
        <f ca="1">(B35-B33)*D$10</f>
        <v>10.799999999990177</v>
      </c>
      <c r="E35" s="102">
        <f ca="1">(C35-C33)*D$10</f>
        <v>0</v>
      </c>
      <c r="F35" s="103"/>
      <c r="G35" s="100"/>
      <c r="H35" s="104">
        <f>(F35-F34)*H10/0.5</f>
        <v>0</v>
      </c>
      <c r="I35" s="105">
        <f>(G35-G34)*I10/0.5</f>
        <v>0</v>
      </c>
      <c r="J35" s="99"/>
      <c r="K35" s="100"/>
      <c r="L35" s="104">
        <f>(J35-J34)*L10/0.5</f>
        <v>0</v>
      </c>
      <c r="M35" s="102">
        <f>(K35-K34)*M10/0.5</f>
        <v>0</v>
      </c>
      <c r="N35" s="103"/>
      <c r="O35" s="101"/>
      <c r="P35" s="104">
        <f>(N35-N34)*P10/0.5</f>
        <v>0</v>
      </c>
      <c r="Q35" s="105">
        <f>(O35-O34)*Q10/0.5</f>
        <v>0</v>
      </c>
      <c r="R35" s="99"/>
      <c r="S35" s="100"/>
      <c r="T35" s="104">
        <f>(R35-R34)*T10/0.5</f>
        <v>0</v>
      </c>
      <c r="U35" s="102">
        <f>(S35-S34)*U10/0.5</f>
        <v>0</v>
      </c>
      <c r="V35" s="163">
        <f t="shared" ca="1" si="31"/>
        <v>45644.416666666664</v>
      </c>
      <c r="W35" s="113">
        <f t="shared" ca="1" si="32"/>
        <v>10.799999999990177</v>
      </c>
      <c r="X35" s="114">
        <f t="shared" ca="1" si="32"/>
        <v>0</v>
      </c>
    </row>
    <row r="36" s="159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1450.8500000000001</v>
      </c>
      <c r="C36" s="96">
        <f ca="1">ROUND(INDIRECT(ADDRESS(Данные!$A28,C$1,1,1,"Данные"),1),2)</f>
        <v>926.15999999999997</v>
      </c>
      <c r="D36" s="104">
        <f ca="1">(B36-B35)*D$10</f>
        <v>3.6000000000785803</v>
      </c>
      <c r="E36" s="102">
        <f ca="1">(C36-C35)*D$10</f>
        <v>0</v>
      </c>
      <c r="F36" s="103"/>
      <c r="G36" s="100"/>
      <c r="H36" s="104">
        <f>(F36-F35)*H10/0.5</f>
        <v>0</v>
      </c>
      <c r="I36" s="105">
        <f>(G36-G35)*I10/0.5</f>
        <v>0</v>
      </c>
      <c r="J36" s="99"/>
      <c r="K36" s="100"/>
      <c r="L36" s="104">
        <f>(J36-J35)*L10/0.5</f>
        <v>0</v>
      </c>
      <c r="M36" s="102">
        <f>(K36-K35)*M10/0.5</f>
        <v>0</v>
      </c>
      <c r="N36" s="103"/>
      <c r="O36" s="101"/>
      <c r="P36" s="104">
        <f>(N36-N35)*P10/0.5</f>
        <v>0</v>
      </c>
      <c r="Q36" s="105">
        <f>(O36-O35)*Q10/0.5</f>
        <v>0</v>
      </c>
      <c r="R36" s="99"/>
      <c r="S36" s="100"/>
      <c r="T36" s="104">
        <f>(R36-R35)*T10/0.5</f>
        <v>0</v>
      </c>
      <c r="U36" s="102">
        <f>(S36-S35)*U10/0.5</f>
        <v>0</v>
      </c>
      <c r="V36" s="163">
        <f t="shared" ca="1" si="31"/>
        <v>45644.4375</v>
      </c>
      <c r="W36" s="113">
        <f t="shared" ca="1" si="32"/>
        <v>3.6000000000785803</v>
      </c>
      <c r="X36" s="114">
        <f t="shared" ca="1" si="32"/>
        <v>0</v>
      </c>
    </row>
    <row r="37" s="164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1450.8700000000001</v>
      </c>
      <c r="C37" s="96">
        <f ca="1">ROUND(INDIRECT(ADDRESS(Данные!$A29,C$1,1,1,"Данные"),1),2)</f>
        <v>926.15999999999997</v>
      </c>
      <c r="D37" s="104">
        <f ca="1">(B37-B35)*D$10</f>
        <v>10.800000000072032</v>
      </c>
      <c r="E37" s="102">
        <f ca="1">(C37-C35)*D$10</f>
        <v>0</v>
      </c>
      <c r="F37" s="103"/>
      <c r="G37" s="100"/>
      <c r="H37" s="104">
        <f>(F37-F36)*H10/0.5</f>
        <v>0</v>
      </c>
      <c r="I37" s="105">
        <f>(G37-G36)*I10/0.5</f>
        <v>0</v>
      </c>
      <c r="J37" s="99"/>
      <c r="K37" s="100"/>
      <c r="L37" s="104">
        <f>(J37-J36)*L10/0.5</f>
        <v>0</v>
      </c>
      <c r="M37" s="102">
        <f>(K37-K36)*M10/0.5</f>
        <v>0</v>
      </c>
      <c r="N37" s="103"/>
      <c r="O37" s="101"/>
      <c r="P37" s="104">
        <f>(N37-N36)*P10/0.5</f>
        <v>0</v>
      </c>
      <c r="Q37" s="105">
        <f>(O37-O36)*Q10/0.5</f>
        <v>0</v>
      </c>
      <c r="R37" s="99"/>
      <c r="S37" s="100"/>
      <c r="T37" s="104">
        <f>(R37-R36)*T10/0.5</f>
        <v>0</v>
      </c>
      <c r="U37" s="102">
        <f>(S37-S36)*U10/0.5</f>
        <v>0</v>
      </c>
      <c r="V37" s="163">
        <f t="shared" ca="1" si="31"/>
        <v>45644.458333333336</v>
      </c>
      <c r="W37" s="113">
        <f t="shared" ca="1" si="32"/>
        <v>10.800000000072032</v>
      </c>
      <c r="X37" s="114">
        <f t="shared" ca="1" si="32"/>
        <v>0</v>
      </c>
    </row>
    <row r="38" s="164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1450.8800000000001</v>
      </c>
      <c r="C38" s="96">
        <f ca="1">ROUND(INDIRECT(ADDRESS(Данные!$A30,C$1,1,1,"Данные"),1),2)</f>
        <v>926.17000000000007</v>
      </c>
      <c r="D38" s="104">
        <f ca="1">(B38-B37)*D$10</f>
        <v>3.5999999999967258</v>
      </c>
      <c r="E38" s="102">
        <f ca="1">(C38-C37)*D$10</f>
        <v>3.6000000000376531</v>
      </c>
      <c r="F38" s="103"/>
      <c r="G38" s="100"/>
      <c r="H38" s="104"/>
      <c r="I38" s="105"/>
      <c r="J38" s="99"/>
      <c r="K38" s="100"/>
      <c r="L38" s="104"/>
      <c r="M38" s="102"/>
      <c r="N38" s="103"/>
      <c r="O38" s="101"/>
      <c r="P38" s="104"/>
      <c r="Q38" s="105"/>
      <c r="R38" s="99"/>
      <c r="S38" s="100"/>
      <c r="T38" s="104"/>
      <c r="U38" s="102"/>
      <c r="V38" s="163">
        <f t="shared" ca="1" si="31"/>
        <v>45644.479166666664</v>
      </c>
      <c r="W38" s="113">
        <f t="shared" ca="1" si="32"/>
        <v>3.5999999999967258</v>
      </c>
      <c r="X38" s="114">
        <f t="shared" ca="1" si="32"/>
        <v>3.6000000000376531</v>
      </c>
    </row>
    <row r="39" s="159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1450.9000000000001</v>
      </c>
      <c r="C39" s="96">
        <f ca="1">ROUND(INDIRECT(ADDRESS(Данные!$A31,C$1,1,1,"Данные"),1),2)</f>
        <v>926.17000000000007</v>
      </c>
      <c r="D39" s="104">
        <f ca="1">(B39-B37)*D$10</f>
        <v>10.799999999990177</v>
      </c>
      <c r="E39" s="102">
        <f ca="1">(C39-C37)*D$10</f>
        <v>3.6000000000376531</v>
      </c>
      <c r="F39" s="103"/>
      <c r="G39" s="100"/>
      <c r="H39" s="104">
        <f>(F39-F37)*H10</f>
        <v>0</v>
      </c>
      <c r="I39" s="105">
        <f>(G39-G37)*I10</f>
        <v>0</v>
      </c>
      <c r="J39" s="99"/>
      <c r="K39" s="100"/>
      <c r="L39" s="104">
        <f>(J39-J37)*L10</f>
        <v>0</v>
      </c>
      <c r="M39" s="102">
        <f>(K39-K37)*M10</f>
        <v>0</v>
      </c>
      <c r="N39" s="103"/>
      <c r="O39" s="101"/>
      <c r="P39" s="104">
        <f>(N39-N37)*P10</f>
        <v>0</v>
      </c>
      <c r="Q39" s="105">
        <f>(O39-O37)*Q10</f>
        <v>0</v>
      </c>
      <c r="R39" s="99"/>
      <c r="S39" s="100"/>
      <c r="T39" s="104">
        <f>(R39-R37)*T10</f>
        <v>0</v>
      </c>
      <c r="U39" s="102">
        <f>(S39-S37)*U10</f>
        <v>0</v>
      </c>
      <c r="V39" s="163">
        <f t="shared" ca="1" si="31"/>
        <v>45644.5</v>
      </c>
      <c r="W39" s="113">
        <f t="shared" ca="1" si="32"/>
        <v>10.799999999990177</v>
      </c>
      <c r="X39" s="114">
        <f t="shared" ca="1" si="32"/>
        <v>3.6000000000376531</v>
      </c>
    </row>
    <row r="40" s="159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1450.9100000000001</v>
      </c>
      <c r="C40" s="96">
        <f ca="1">ROUND(INDIRECT(ADDRESS(Данные!$A32,C$1,1,1,"Данные"),1),2)</f>
        <v>926.17000000000007</v>
      </c>
      <c r="D40" s="104">
        <f ca="1">(B40-B39)*D$10</f>
        <v>3.5999999999967258</v>
      </c>
      <c r="E40" s="102">
        <f ca="1">(C40-C39)*D$10</f>
        <v>0</v>
      </c>
      <c r="F40" s="103"/>
      <c r="G40" s="100"/>
      <c r="H40" s="104"/>
      <c r="I40" s="105"/>
      <c r="J40" s="99"/>
      <c r="K40" s="100"/>
      <c r="L40" s="104"/>
      <c r="M40" s="102"/>
      <c r="N40" s="103"/>
      <c r="O40" s="101"/>
      <c r="P40" s="104"/>
      <c r="Q40" s="105"/>
      <c r="R40" s="99"/>
      <c r="S40" s="100"/>
      <c r="T40" s="104"/>
      <c r="U40" s="102"/>
      <c r="V40" s="163">
        <f t="shared" ca="1" si="31"/>
        <v>45644.520833333336</v>
      </c>
      <c r="W40" s="113">
        <f t="shared" ca="1" si="32"/>
        <v>3.5999999999967258</v>
      </c>
      <c r="X40" s="114">
        <f t="shared" ca="1" si="32"/>
        <v>0</v>
      </c>
    </row>
    <row r="41" s="159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1450.9300000000001</v>
      </c>
      <c r="C41" s="96">
        <f ca="1">ROUND(INDIRECT(ADDRESS(Данные!$A33,C$1,1,1,"Данные"),1),2)</f>
        <v>926.17000000000007</v>
      </c>
      <c r="D41" s="104">
        <f ca="1">(B41-B39)*D$10</f>
        <v>10.799999999990177</v>
      </c>
      <c r="E41" s="102">
        <f ca="1">(C41-C39)*D$10</f>
        <v>0</v>
      </c>
      <c r="F41" s="103"/>
      <c r="G41" s="100"/>
      <c r="H41" s="104">
        <f>(F41-F39)*H10</f>
        <v>0</v>
      </c>
      <c r="I41" s="105">
        <f>(G41-G39)*I10</f>
        <v>0</v>
      </c>
      <c r="J41" s="99"/>
      <c r="K41" s="100"/>
      <c r="L41" s="104">
        <f>(J41-J39)*L10</f>
        <v>0</v>
      </c>
      <c r="M41" s="102">
        <f>(K41-K39)*M10</f>
        <v>0</v>
      </c>
      <c r="N41" s="103"/>
      <c r="O41" s="101"/>
      <c r="P41" s="104">
        <f>(N41-N39)*P10</f>
        <v>0</v>
      </c>
      <c r="Q41" s="105">
        <f>(O41-O39)*Q10</f>
        <v>0</v>
      </c>
      <c r="R41" s="99"/>
      <c r="S41" s="100"/>
      <c r="T41" s="104">
        <f>(R41-R39)*T10</f>
        <v>0</v>
      </c>
      <c r="U41" s="102">
        <f>(S41-S39)*U10</f>
        <v>0</v>
      </c>
      <c r="V41" s="163">
        <f t="shared" ca="1" si="31"/>
        <v>45644.541666666664</v>
      </c>
      <c r="W41" s="113">
        <f t="shared" ca="1" si="32"/>
        <v>10.799999999990177</v>
      </c>
      <c r="X41" s="114">
        <f t="shared" ca="1" si="32"/>
        <v>0</v>
      </c>
    </row>
    <row r="42" s="159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1450.9400000000001</v>
      </c>
      <c r="C42" s="96">
        <f ca="1">ROUND(INDIRECT(ADDRESS(Данные!$A34,C$1,1,1,"Данные"),1),2)</f>
        <v>926.17000000000007</v>
      </c>
      <c r="D42" s="104">
        <f ca="1">(B42-B41)*D$10</f>
        <v>3.5999999999967258</v>
      </c>
      <c r="E42" s="102">
        <f ca="1">(C42-C41)*D$10</f>
        <v>0</v>
      </c>
      <c r="F42" s="103"/>
      <c r="G42" s="100"/>
      <c r="H42" s="104"/>
      <c r="I42" s="105"/>
      <c r="J42" s="99"/>
      <c r="K42" s="100"/>
      <c r="L42" s="104"/>
      <c r="M42" s="102"/>
      <c r="N42" s="103"/>
      <c r="O42" s="101"/>
      <c r="P42" s="104"/>
      <c r="Q42" s="105"/>
      <c r="R42" s="99"/>
      <c r="S42" s="100"/>
      <c r="T42" s="104"/>
      <c r="U42" s="102"/>
      <c r="V42" s="163">
        <f t="shared" ca="1" si="31"/>
        <v>45644.5625</v>
      </c>
      <c r="W42" s="113">
        <f t="shared" ca="1" si="32"/>
        <v>3.5999999999967258</v>
      </c>
      <c r="X42" s="114">
        <f t="shared" ca="1" si="32"/>
        <v>0</v>
      </c>
    </row>
    <row r="43" s="159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1450.96</v>
      </c>
      <c r="C43" s="96">
        <f ca="1">ROUND(INDIRECT(ADDRESS(Данные!$A35,C$1,1,1,"Данные"),1),2)</f>
        <v>926.17000000000007</v>
      </c>
      <c r="D43" s="104">
        <f ca="1">(B43-B41)*D$10</f>
        <v>10.799999999990177</v>
      </c>
      <c r="E43" s="102">
        <f ca="1">(C43-C41)*D$10</f>
        <v>0</v>
      </c>
      <c r="F43" s="103"/>
      <c r="G43" s="100"/>
      <c r="H43" s="104">
        <f>(F43-F41)*H10</f>
        <v>0</v>
      </c>
      <c r="I43" s="105">
        <f>(G43-G41)*I10</f>
        <v>0</v>
      </c>
      <c r="J43" s="99"/>
      <c r="K43" s="100"/>
      <c r="L43" s="104">
        <f>(J43-J41)*L10</f>
        <v>0</v>
      </c>
      <c r="M43" s="102">
        <f>(K43-K41)*M10</f>
        <v>0</v>
      </c>
      <c r="N43" s="103"/>
      <c r="O43" s="101"/>
      <c r="P43" s="104">
        <f>(N43-N41)*P10</f>
        <v>0</v>
      </c>
      <c r="Q43" s="105">
        <f>(O43-O41)*Q10</f>
        <v>0</v>
      </c>
      <c r="R43" s="99"/>
      <c r="S43" s="100"/>
      <c r="T43" s="104">
        <f>(R43-R41)*T10</f>
        <v>0</v>
      </c>
      <c r="U43" s="102">
        <f>(S43-S41)*U10</f>
        <v>0</v>
      </c>
      <c r="V43" s="163">
        <f t="shared" ca="1" si="31"/>
        <v>45644.583333333336</v>
      </c>
      <c r="W43" s="113">
        <f t="shared" ca="1" si="32"/>
        <v>10.799999999990177</v>
      </c>
      <c r="X43" s="114">
        <f t="shared" ca="1" si="32"/>
        <v>0</v>
      </c>
    </row>
    <row r="44" s="159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1450.97</v>
      </c>
      <c r="C44" s="96">
        <f ca="1">ROUND(INDIRECT(ADDRESS(Данные!$A36,C$1,1,1,"Данные"),1),2)</f>
        <v>926.18000000000006</v>
      </c>
      <c r="D44" s="104">
        <f ca="1">(B44-B43)*D$10</f>
        <v>3.5999999999967258</v>
      </c>
      <c r="E44" s="102">
        <f ca="1">(C44-C43)*D$10</f>
        <v>3.5999999999967258</v>
      </c>
      <c r="F44" s="103"/>
      <c r="G44" s="100"/>
      <c r="H44" s="104"/>
      <c r="I44" s="105"/>
      <c r="J44" s="99"/>
      <c r="K44" s="100"/>
      <c r="L44" s="104"/>
      <c r="M44" s="102"/>
      <c r="N44" s="103"/>
      <c r="O44" s="101"/>
      <c r="P44" s="104"/>
      <c r="Q44" s="105"/>
      <c r="R44" s="99"/>
      <c r="S44" s="100"/>
      <c r="T44" s="104"/>
      <c r="U44" s="102"/>
      <c r="V44" s="163">
        <f t="shared" ca="1" si="31"/>
        <v>45644.604166666664</v>
      </c>
      <c r="W44" s="113">
        <f t="shared" ca="1" si="32"/>
        <v>3.5999999999967258</v>
      </c>
      <c r="X44" s="114">
        <f t="shared" ca="1" si="32"/>
        <v>3.5999999999967258</v>
      </c>
    </row>
    <row r="45" s="159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1450.98</v>
      </c>
      <c r="C45" s="96">
        <f ca="1">ROUND(INDIRECT(ADDRESS(Данные!$A37,C$1,1,1,"Данные"),1),2)</f>
        <v>926.18000000000006</v>
      </c>
      <c r="D45" s="104">
        <f ca="1">(B45-B43)*D$10</f>
        <v>7.1999999999934516</v>
      </c>
      <c r="E45" s="102">
        <f ca="1">(C45-C43)*D$10</f>
        <v>3.5999999999967258</v>
      </c>
      <c r="F45" s="103"/>
      <c r="G45" s="100"/>
      <c r="H45" s="104">
        <f>(F45-F43)*H10</f>
        <v>0</v>
      </c>
      <c r="I45" s="105">
        <f>(G45-G43)*I10</f>
        <v>0</v>
      </c>
      <c r="J45" s="99"/>
      <c r="K45" s="100"/>
      <c r="L45" s="104">
        <f>(J45-J43)*L10</f>
        <v>0</v>
      </c>
      <c r="M45" s="102">
        <f>(K45-K43)*M10</f>
        <v>0</v>
      </c>
      <c r="N45" s="103"/>
      <c r="O45" s="101"/>
      <c r="P45" s="104">
        <f>(N45-N43)*P10</f>
        <v>0</v>
      </c>
      <c r="Q45" s="105">
        <f>(O45-O43)*Q10</f>
        <v>0</v>
      </c>
      <c r="R45" s="99"/>
      <c r="S45" s="100"/>
      <c r="T45" s="104">
        <f>(R45-R43)*T10</f>
        <v>0</v>
      </c>
      <c r="U45" s="102">
        <f>(S45-S43)*U10</f>
        <v>0</v>
      </c>
      <c r="V45" s="163">
        <f t="shared" ca="1" si="31"/>
        <v>45644.625</v>
      </c>
      <c r="W45" s="113">
        <f t="shared" ca="1" si="32"/>
        <v>7.1999999999934516</v>
      </c>
      <c r="X45" s="114">
        <f t="shared" ca="1" si="32"/>
        <v>3.5999999999967258</v>
      </c>
    </row>
    <row r="46" s="159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1451</v>
      </c>
      <c r="C46" s="96">
        <f ca="1">ROUND(INDIRECT(ADDRESS(Данные!$A38,C$1,1,1,"Данные"),1),2)</f>
        <v>926.18000000000006</v>
      </c>
      <c r="D46" s="104">
        <f ca="1">(B46-B45)*D$10</f>
        <v>7.1999999999934516</v>
      </c>
      <c r="E46" s="102">
        <f ca="1">(C46-C45)*D$10</f>
        <v>0</v>
      </c>
      <c r="F46" s="103"/>
      <c r="G46" s="100"/>
      <c r="H46" s="104"/>
      <c r="I46" s="105"/>
      <c r="J46" s="99"/>
      <c r="K46" s="100"/>
      <c r="L46" s="104"/>
      <c r="M46" s="102"/>
      <c r="N46" s="103"/>
      <c r="O46" s="101"/>
      <c r="P46" s="104"/>
      <c r="Q46" s="105"/>
      <c r="R46" s="99"/>
      <c r="S46" s="100"/>
      <c r="T46" s="104"/>
      <c r="U46" s="102"/>
      <c r="V46" s="163">
        <f t="shared" ca="1" si="31"/>
        <v>45644.645833333336</v>
      </c>
      <c r="W46" s="113">
        <f t="shared" ca="1" si="32"/>
        <v>7.1999999999934516</v>
      </c>
      <c r="X46" s="114">
        <f t="shared" ca="1" si="32"/>
        <v>0</v>
      </c>
    </row>
    <row r="47" s="159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1451.01</v>
      </c>
      <c r="C47" s="96">
        <f ca="1">ROUND(INDIRECT(ADDRESS(Данные!$A39,C$1,1,1,"Данные"),1),2)</f>
        <v>926.18000000000006</v>
      </c>
      <c r="D47" s="104">
        <f ca="1">(B47-B45)*D$10</f>
        <v>10.799999999990177</v>
      </c>
      <c r="E47" s="102">
        <f ca="1">(C47-C45)*D$10</f>
        <v>0</v>
      </c>
      <c r="F47" s="103"/>
      <c r="G47" s="100"/>
      <c r="H47" s="104">
        <f>(F47-F45)*H10</f>
        <v>0</v>
      </c>
      <c r="I47" s="105">
        <f>(G47-G45)*I10</f>
        <v>0</v>
      </c>
      <c r="J47" s="99"/>
      <c r="K47" s="100"/>
      <c r="L47" s="104">
        <f>(J47-J45)*L10</f>
        <v>0</v>
      </c>
      <c r="M47" s="102">
        <f>(K47-K45)*M10</f>
        <v>0</v>
      </c>
      <c r="N47" s="103"/>
      <c r="O47" s="101"/>
      <c r="P47" s="104">
        <f>(N47-N45)*P10</f>
        <v>0</v>
      </c>
      <c r="Q47" s="105">
        <f>(O47-O45)*Q10</f>
        <v>0</v>
      </c>
      <c r="R47" s="99"/>
      <c r="S47" s="100"/>
      <c r="T47" s="104">
        <f>(R47-R45)*T10</f>
        <v>0</v>
      </c>
      <c r="U47" s="102">
        <f>(S47-S45)*U10</f>
        <v>0</v>
      </c>
      <c r="V47" s="163">
        <f t="shared" ca="1" si="31"/>
        <v>45644.666666666664</v>
      </c>
      <c r="W47" s="113">
        <f t="shared" ca="1" si="32"/>
        <v>10.799999999990177</v>
      </c>
      <c r="X47" s="114">
        <f t="shared" ca="1" si="32"/>
        <v>0</v>
      </c>
    </row>
    <row r="48" s="159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1451.02</v>
      </c>
      <c r="C48" s="96">
        <f ca="1">ROUND(INDIRECT(ADDRESS(Данные!$A40,C$1,1,1,"Данные"),1),2)</f>
        <v>926.19000000000005</v>
      </c>
      <c r="D48" s="104">
        <f ca="1">(B48-B47)*D$10</f>
        <v>3.5999999999967258</v>
      </c>
      <c r="E48" s="102">
        <f ca="1">(C48-C47)*D$10</f>
        <v>3.5999999999967258</v>
      </c>
      <c r="F48" s="103"/>
      <c r="G48" s="100"/>
      <c r="H48" s="104"/>
      <c r="I48" s="105"/>
      <c r="J48" s="99"/>
      <c r="K48" s="100"/>
      <c r="L48" s="104"/>
      <c r="M48" s="102"/>
      <c r="N48" s="103"/>
      <c r="O48" s="101"/>
      <c r="P48" s="104"/>
      <c r="Q48" s="105"/>
      <c r="R48" s="99"/>
      <c r="S48" s="100"/>
      <c r="T48" s="104"/>
      <c r="U48" s="102"/>
      <c r="V48" s="163">
        <f t="shared" ca="1" si="31"/>
        <v>45644.6875</v>
      </c>
      <c r="W48" s="113">
        <f t="shared" ca="1" si="32"/>
        <v>3.5999999999967258</v>
      </c>
      <c r="X48" s="114">
        <f t="shared" ca="1" si="32"/>
        <v>3.5999999999967258</v>
      </c>
    </row>
    <row r="49" s="159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1451.04</v>
      </c>
      <c r="C49" s="96">
        <f ca="1">ROUND(INDIRECT(ADDRESS(Данные!$A41,C$1,1,1,"Данные"),1),2)</f>
        <v>926.19000000000005</v>
      </c>
      <c r="D49" s="104">
        <f ca="1">(B49-B47)*D$10</f>
        <v>10.799999999990177</v>
      </c>
      <c r="E49" s="102">
        <f ca="1">(C49-C47)*D$10</f>
        <v>3.5999999999967258</v>
      </c>
      <c r="F49" s="103"/>
      <c r="G49" s="100"/>
      <c r="H49" s="104">
        <f>(F49-F47)*H10</f>
        <v>0</v>
      </c>
      <c r="I49" s="105">
        <f>(G49-G47)*I10</f>
        <v>0</v>
      </c>
      <c r="J49" s="99"/>
      <c r="K49" s="100"/>
      <c r="L49" s="104">
        <f>(J49-J47)*L10</f>
        <v>0</v>
      </c>
      <c r="M49" s="102">
        <f>(K49-K47)*M10</f>
        <v>0</v>
      </c>
      <c r="N49" s="103"/>
      <c r="O49" s="101"/>
      <c r="P49" s="104">
        <f>(N49-N47)*P10</f>
        <v>0</v>
      </c>
      <c r="Q49" s="105">
        <f>(O49-O47)*Q10</f>
        <v>0</v>
      </c>
      <c r="R49" s="99"/>
      <c r="S49" s="100"/>
      <c r="T49" s="104">
        <f>(R49-R47)*T10</f>
        <v>0</v>
      </c>
      <c r="U49" s="102">
        <f>(S49-S47)*U10</f>
        <v>0</v>
      </c>
      <c r="V49" s="163">
        <f t="shared" ca="1" si="31"/>
        <v>45644.708333333336</v>
      </c>
      <c r="W49" s="113">
        <f t="shared" ca="1" si="32"/>
        <v>10.799999999990177</v>
      </c>
      <c r="X49" s="114">
        <f t="shared" ca="1" si="32"/>
        <v>3.5999999999967258</v>
      </c>
    </row>
    <row r="50" s="159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1451.05</v>
      </c>
      <c r="C50" s="96">
        <f ca="1">ROUND(INDIRECT(ADDRESS(Данные!$A42,C$1,1,1,"Данные"),1),2)</f>
        <v>926.19000000000005</v>
      </c>
      <c r="D50" s="104">
        <f ca="1">(B50-B49)*D$10</f>
        <v>3.5999999999967258</v>
      </c>
      <c r="E50" s="102">
        <f ca="1">(C50-C49)*D$10</f>
        <v>0</v>
      </c>
      <c r="F50" s="103"/>
      <c r="G50" s="100"/>
      <c r="H50" s="104"/>
      <c r="I50" s="105"/>
      <c r="J50" s="99"/>
      <c r="K50" s="100"/>
      <c r="L50" s="104"/>
      <c r="M50" s="102"/>
      <c r="N50" s="103"/>
      <c r="O50" s="101"/>
      <c r="P50" s="104"/>
      <c r="Q50" s="105"/>
      <c r="R50" s="99"/>
      <c r="S50" s="100"/>
      <c r="T50" s="104"/>
      <c r="U50" s="102"/>
      <c r="V50" s="163">
        <f t="shared" ca="1" si="31"/>
        <v>45644.729166666664</v>
      </c>
      <c r="W50" s="113">
        <f t="shared" ca="1" si="32"/>
        <v>3.5999999999967258</v>
      </c>
      <c r="X50" s="114">
        <f t="shared" ca="1" si="32"/>
        <v>0</v>
      </c>
    </row>
    <row r="51" s="159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1451.0699999999999</v>
      </c>
      <c r="C51" s="96">
        <f ca="1">ROUND(INDIRECT(ADDRESS(Данные!$A43,C$1,1,1,"Данные"),1),2)</f>
        <v>926.19000000000005</v>
      </c>
      <c r="D51" s="104">
        <f ca="1">(B51-B49)*D$10</f>
        <v>10.799999999990177</v>
      </c>
      <c r="E51" s="102">
        <f ca="1">(C51-C49)*D$10</f>
        <v>0</v>
      </c>
      <c r="F51" s="103"/>
      <c r="G51" s="100"/>
      <c r="H51" s="104">
        <f>(F51-F49)*H10</f>
        <v>0</v>
      </c>
      <c r="I51" s="105">
        <f>(G51-G49)*I10</f>
        <v>0</v>
      </c>
      <c r="J51" s="99"/>
      <c r="K51" s="100"/>
      <c r="L51" s="104">
        <f>(J51-J49)*L10</f>
        <v>0</v>
      </c>
      <c r="M51" s="102">
        <f>(K51-K49)*M10</f>
        <v>0</v>
      </c>
      <c r="N51" s="103"/>
      <c r="O51" s="101"/>
      <c r="P51" s="104">
        <f>(N51-N49)*P10</f>
        <v>0</v>
      </c>
      <c r="Q51" s="105">
        <f>(O51-O49)*Q10</f>
        <v>0</v>
      </c>
      <c r="R51" s="99"/>
      <c r="S51" s="100"/>
      <c r="T51" s="104">
        <f>(R51-R49)*T10</f>
        <v>0</v>
      </c>
      <c r="U51" s="102">
        <f>(S51-S49)*U10</f>
        <v>0</v>
      </c>
      <c r="V51" s="163">
        <f t="shared" ca="1" si="31"/>
        <v>45644.75</v>
      </c>
      <c r="W51" s="113">
        <f t="shared" ca="1" si="32"/>
        <v>10.799999999990177</v>
      </c>
      <c r="X51" s="114">
        <f t="shared" ca="1" si="32"/>
        <v>0</v>
      </c>
    </row>
    <row r="52" s="159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1451.0899999999999</v>
      </c>
      <c r="C52" s="96">
        <f ca="1">ROUND(INDIRECT(ADDRESS(Данные!$A44,C$1,1,1,"Данные"),1),2)</f>
        <v>926.20000000000005</v>
      </c>
      <c r="D52" s="104">
        <f ca="1">(B52-B51)*D$10</f>
        <v>7.1999999999934516</v>
      </c>
      <c r="E52" s="102">
        <f ca="1">(C52-C51)*D$10</f>
        <v>3.5999999999967258</v>
      </c>
      <c r="F52" s="103"/>
      <c r="G52" s="100"/>
      <c r="H52" s="104"/>
      <c r="I52" s="105"/>
      <c r="J52" s="99"/>
      <c r="K52" s="100"/>
      <c r="L52" s="104"/>
      <c r="M52" s="102"/>
      <c r="N52" s="103"/>
      <c r="O52" s="101"/>
      <c r="P52" s="104"/>
      <c r="Q52" s="105"/>
      <c r="R52" s="99"/>
      <c r="S52" s="100"/>
      <c r="T52" s="104"/>
      <c r="U52" s="102"/>
      <c r="V52" s="163">
        <f t="shared" ca="1" si="31"/>
        <v>45644.770833333336</v>
      </c>
      <c r="W52" s="113">
        <f t="shared" ca="1" si="32"/>
        <v>7.1999999999934516</v>
      </c>
      <c r="X52" s="114">
        <f t="shared" ca="1" si="32"/>
        <v>3.5999999999967258</v>
      </c>
    </row>
    <row r="53" s="159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1451.1000000000001</v>
      </c>
      <c r="C53" s="96">
        <f ca="1">ROUND(INDIRECT(ADDRESS(Данные!$A45,C$1,1,1,"Данные"),1),2)</f>
        <v>926.20000000000005</v>
      </c>
      <c r="D53" s="104">
        <f ca="1">(B53-B51)*D$10</f>
        <v>10.800000000072032</v>
      </c>
      <c r="E53" s="102">
        <f ca="1">(C53-C51)*D$10</f>
        <v>3.5999999999967258</v>
      </c>
      <c r="F53" s="103"/>
      <c r="G53" s="100"/>
      <c r="H53" s="104">
        <f>(F53-F51)*H10/0.5</f>
        <v>0</v>
      </c>
      <c r="I53" s="105">
        <f>(G53-G51)*I10/0.5</f>
        <v>0</v>
      </c>
      <c r="J53" s="99"/>
      <c r="K53" s="100"/>
      <c r="L53" s="104">
        <f>(J53-J51)*L10/0.5</f>
        <v>0</v>
      </c>
      <c r="M53" s="102">
        <f>(K53-K51)*M10/0.5</f>
        <v>0</v>
      </c>
      <c r="N53" s="103"/>
      <c r="O53" s="101"/>
      <c r="P53" s="104">
        <f>(N53-N51)*P10/0.5</f>
        <v>0</v>
      </c>
      <c r="Q53" s="105">
        <f>(O53-O51)*Q10/0.5</f>
        <v>0</v>
      </c>
      <c r="R53" s="99"/>
      <c r="S53" s="100"/>
      <c r="T53" s="104">
        <f>(R53-R51)*T10/0.5</f>
        <v>0</v>
      </c>
      <c r="U53" s="102">
        <f>(S53-S51)*U10/0.5</f>
        <v>0</v>
      </c>
      <c r="V53" s="163">
        <f t="shared" ca="1" si="31"/>
        <v>45644.791666666664</v>
      </c>
      <c r="W53" s="113">
        <f t="shared" ca="1" si="32"/>
        <v>10.800000000072032</v>
      </c>
      <c r="X53" s="114">
        <f t="shared" ca="1" si="32"/>
        <v>3.5999999999967258</v>
      </c>
    </row>
    <row r="54" s="159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1451.1200000000001</v>
      </c>
      <c r="C54" s="96">
        <f ca="1">ROUND(INDIRECT(ADDRESS(Данные!$A46,C$1,1,1,"Данные"),1),2)</f>
        <v>926.20000000000005</v>
      </c>
      <c r="D54" s="104">
        <f ca="1">(B54-B53)*D$10</f>
        <v>7.1999999999934516</v>
      </c>
      <c r="E54" s="102">
        <f ca="1">(C54-C53)*D$10</f>
        <v>0</v>
      </c>
      <c r="F54" s="103"/>
      <c r="G54" s="100"/>
      <c r="H54" s="104"/>
      <c r="I54" s="105"/>
      <c r="J54" s="99"/>
      <c r="K54" s="100"/>
      <c r="L54" s="104"/>
      <c r="M54" s="102"/>
      <c r="N54" s="103"/>
      <c r="O54" s="101"/>
      <c r="P54" s="104"/>
      <c r="Q54" s="105"/>
      <c r="R54" s="99"/>
      <c r="S54" s="100"/>
      <c r="T54" s="104"/>
      <c r="U54" s="102"/>
      <c r="V54" s="163">
        <f t="shared" ca="1" si="31"/>
        <v>45644.8125</v>
      </c>
      <c r="W54" s="113">
        <f t="shared" ca="1" si="32"/>
        <v>7.1999999999934516</v>
      </c>
      <c r="X54" s="114">
        <f t="shared" ca="1" si="32"/>
        <v>0</v>
      </c>
    </row>
    <row r="55" s="159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1451.1300000000001</v>
      </c>
      <c r="C55" s="96">
        <f ca="1">ROUND(INDIRECT(ADDRESS(Данные!$A47,C$1,1,1,"Данные"),1),2)</f>
        <v>926.20000000000005</v>
      </c>
      <c r="D55" s="104">
        <f ca="1">(B55-B53)*D$10</f>
        <v>10.799999999990177</v>
      </c>
      <c r="E55" s="102">
        <f ca="1">(C55-C53)*D$10</f>
        <v>0</v>
      </c>
      <c r="F55" s="103"/>
      <c r="G55" s="100"/>
      <c r="H55" s="165">
        <f>(F55-F53)*H10/0.5</f>
        <v>0</v>
      </c>
      <c r="I55" s="166">
        <f>(G55-G53)*I10/0.5</f>
        <v>0</v>
      </c>
      <c r="J55" s="99"/>
      <c r="K55" s="100"/>
      <c r="L55" s="165">
        <f>(J55-J53)*L10/0.5</f>
        <v>0</v>
      </c>
      <c r="M55" s="167">
        <f>(K55-K53)*M10/0.5</f>
        <v>0</v>
      </c>
      <c r="N55" s="103"/>
      <c r="O55" s="101"/>
      <c r="P55" s="165">
        <f>(N55-N53)*P10/0.5</f>
        <v>0</v>
      </c>
      <c r="Q55" s="166">
        <f>(O55-O53)*Q10/0.5</f>
        <v>0</v>
      </c>
      <c r="R55" s="99"/>
      <c r="S55" s="100"/>
      <c r="T55" s="165">
        <f>(R55-R53)*T10/0.5</f>
        <v>0</v>
      </c>
      <c r="U55" s="167">
        <f>(S55-S53)*U10/0.5</f>
        <v>0</v>
      </c>
      <c r="V55" s="163">
        <f t="shared" ca="1" si="31"/>
        <v>45644.833333333336</v>
      </c>
      <c r="W55" s="113">
        <f t="shared" ca="1" si="32"/>
        <v>10.799999999990177</v>
      </c>
      <c r="X55" s="114">
        <f t="shared" ca="1" si="32"/>
        <v>0</v>
      </c>
    </row>
    <row r="56" s="159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1451.1500000000001</v>
      </c>
      <c r="C56" s="96">
        <f ca="1">ROUND(INDIRECT(ADDRESS(Данные!$A48,C$1,1,1,"Данные"),1),2)</f>
        <v>926.20000000000005</v>
      </c>
      <c r="D56" s="104">
        <f ca="1">(B56-B55)*D$10</f>
        <v>7.1999999999934516</v>
      </c>
      <c r="E56" s="102">
        <f ca="1">(C56-C55)*D$10</f>
        <v>0</v>
      </c>
      <c r="F56" s="103"/>
      <c r="G56" s="100"/>
      <c r="H56" s="165"/>
      <c r="I56" s="166"/>
      <c r="J56" s="99"/>
      <c r="K56" s="100"/>
      <c r="L56" s="165"/>
      <c r="M56" s="167"/>
      <c r="N56" s="103"/>
      <c r="O56" s="101"/>
      <c r="P56" s="165"/>
      <c r="Q56" s="166"/>
      <c r="R56" s="99"/>
      <c r="S56" s="100"/>
      <c r="T56" s="165"/>
      <c r="U56" s="167"/>
      <c r="V56" s="163">
        <f t="shared" ca="1" si="31"/>
        <v>45644.854166666664</v>
      </c>
      <c r="W56" s="113">
        <f t="shared" ca="1" si="32"/>
        <v>7.1999999999934516</v>
      </c>
      <c r="X56" s="114">
        <f t="shared" ca="1" si="32"/>
        <v>0</v>
      </c>
    </row>
    <row r="57" s="159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1451.1600000000001</v>
      </c>
      <c r="C57" s="96">
        <f ca="1">ROUND(INDIRECT(ADDRESS(Данные!$A49,C$1,1,1,"Данные"),1),2)</f>
        <v>926.21000000000004</v>
      </c>
      <c r="D57" s="104">
        <f ca="1">(B57-B55)*D$10</f>
        <v>10.799999999990177</v>
      </c>
      <c r="E57" s="102">
        <f ca="1">(C57-C55)*D$10</f>
        <v>3.5999999999967258</v>
      </c>
      <c r="F57" s="103"/>
      <c r="G57" s="100"/>
      <c r="H57" s="104">
        <f>(F57-F55)*H10/0.5</f>
        <v>0</v>
      </c>
      <c r="I57" s="105">
        <f>(G57-G55)*I10/0.5</f>
        <v>0</v>
      </c>
      <c r="J57" s="99"/>
      <c r="K57" s="100"/>
      <c r="L57" s="104">
        <f>(J57-J55)*L10/0.5</f>
        <v>0</v>
      </c>
      <c r="M57" s="102">
        <f>(K57-K55)*M10/0.5</f>
        <v>0</v>
      </c>
      <c r="N57" s="103"/>
      <c r="O57" s="101"/>
      <c r="P57" s="104">
        <f>(N57-N55)*P10/0.5</f>
        <v>0</v>
      </c>
      <c r="Q57" s="105">
        <f>(O57-O55)*Q10/0.5</f>
        <v>0</v>
      </c>
      <c r="R57" s="99"/>
      <c r="S57" s="100"/>
      <c r="T57" s="104">
        <f>(R57-R55)*T10/0.5</f>
        <v>0</v>
      </c>
      <c r="U57" s="102">
        <f>(S57-S55)*U10/0.5</f>
        <v>0</v>
      </c>
      <c r="V57" s="163">
        <f t="shared" ca="1" si="31"/>
        <v>45644.875</v>
      </c>
      <c r="W57" s="113">
        <f t="shared" ca="1" si="32"/>
        <v>10.799999999990177</v>
      </c>
      <c r="X57" s="114">
        <f t="shared" ca="1" si="32"/>
        <v>3.5999999999967258</v>
      </c>
    </row>
    <row r="58" s="159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1451.1800000000001</v>
      </c>
      <c r="C58" s="96">
        <f ca="1">ROUND(INDIRECT(ADDRESS(Данные!$A50,C$1,1,1,"Данные"),1),2)</f>
        <v>926.21000000000004</v>
      </c>
      <c r="D58" s="104">
        <f ca="1">(B58-B57)*D$10</f>
        <v>7.1999999999934516</v>
      </c>
      <c r="E58" s="102">
        <f ca="1">(C58-C57)*D$10</f>
        <v>0</v>
      </c>
      <c r="F58" s="103"/>
      <c r="G58" s="100"/>
      <c r="H58" s="104">
        <f>(F58-F57)*H10/0.5</f>
        <v>0</v>
      </c>
      <c r="I58" s="105">
        <f>(G58-G57)*I10/0.5</f>
        <v>0</v>
      </c>
      <c r="J58" s="99"/>
      <c r="K58" s="100"/>
      <c r="L58" s="104">
        <f>(J58-J57)*L10/0.5</f>
        <v>0</v>
      </c>
      <c r="M58" s="102">
        <f>(K58-K57)*M10/0.5</f>
        <v>0</v>
      </c>
      <c r="N58" s="103"/>
      <c r="O58" s="101"/>
      <c r="P58" s="104">
        <f>(N58-N57)*P10/0.5</f>
        <v>0</v>
      </c>
      <c r="Q58" s="105">
        <f>(O58-O57)*Q10/0.5</f>
        <v>0</v>
      </c>
      <c r="R58" s="99"/>
      <c r="S58" s="100"/>
      <c r="T58" s="104">
        <f>(R58-R57)*T10/0.5</f>
        <v>0</v>
      </c>
      <c r="U58" s="102">
        <f>(S58-S57)*U10/0.5</f>
        <v>0</v>
      </c>
      <c r="V58" s="163">
        <f t="shared" ca="1" si="31"/>
        <v>45644.895833333336</v>
      </c>
      <c r="W58" s="113">
        <f t="shared" ca="1" si="32"/>
        <v>7.1999999999934516</v>
      </c>
      <c r="X58" s="114">
        <f t="shared" ca="1" si="32"/>
        <v>0</v>
      </c>
    </row>
    <row r="59" s="164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1451.1900000000001</v>
      </c>
      <c r="C59" s="96">
        <f ca="1">ROUND(INDIRECT(ADDRESS(Данные!$A51,C$1,1,1,"Данные"),1),2)</f>
        <v>926.21000000000004</v>
      </c>
      <c r="D59" s="104">
        <f ca="1">(B59-B57)*D$10</f>
        <v>10.799999999990177</v>
      </c>
      <c r="E59" s="102">
        <f ca="1">(C59-C57)*D$10</f>
        <v>0</v>
      </c>
      <c r="F59" s="103"/>
      <c r="G59" s="100"/>
      <c r="H59" s="104">
        <f>(F59-F58)*H10/0.5</f>
        <v>0</v>
      </c>
      <c r="I59" s="105">
        <f>(G59-G58)*I10/0.5</f>
        <v>0</v>
      </c>
      <c r="J59" s="99"/>
      <c r="K59" s="100"/>
      <c r="L59" s="104">
        <f>(J59-J58)*L10/0.5</f>
        <v>0</v>
      </c>
      <c r="M59" s="102">
        <f>(K59-K58)*M10/0.5</f>
        <v>0</v>
      </c>
      <c r="N59" s="103"/>
      <c r="O59" s="101"/>
      <c r="P59" s="104">
        <f>(N59-N58)*P10/0.5</f>
        <v>0</v>
      </c>
      <c r="Q59" s="105">
        <f>(O59-O58)*Q10/0.5</f>
        <v>0</v>
      </c>
      <c r="R59" s="99"/>
      <c r="S59" s="100"/>
      <c r="T59" s="104">
        <f>(R59-R58)*T10/0.5</f>
        <v>0</v>
      </c>
      <c r="U59" s="102">
        <f>(S59-S58)*U10/0.5</f>
        <v>0</v>
      </c>
      <c r="V59" s="163">
        <f t="shared" ca="1" si="31"/>
        <v>45644.916666666664</v>
      </c>
      <c r="W59" s="113">
        <f t="shared" ca="1" si="32"/>
        <v>10.799999999990177</v>
      </c>
      <c r="X59" s="114">
        <f t="shared" ca="1" si="32"/>
        <v>0</v>
      </c>
    </row>
    <row r="60" s="159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1451.2</v>
      </c>
      <c r="C60" s="96">
        <f ca="1">ROUND(INDIRECT(ADDRESS(Данные!$A52,C$1,1,1,"Данные"),1),2)</f>
        <v>926.21000000000004</v>
      </c>
      <c r="D60" s="104">
        <f ca="1">(B60-B59)*D$10</f>
        <v>3.5999999999967258</v>
      </c>
      <c r="E60" s="102">
        <f ca="1">(C60-C59)*D$10</f>
        <v>0</v>
      </c>
      <c r="F60" s="103"/>
      <c r="G60" s="100"/>
      <c r="H60" s="104">
        <f>(F60-F59)*H10/0.5</f>
        <v>0</v>
      </c>
      <c r="I60" s="105">
        <f>(G60-G59)*I10/0.5</f>
        <v>0</v>
      </c>
      <c r="J60" s="99"/>
      <c r="K60" s="100"/>
      <c r="L60" s="104">
        <f>(J60-J59)*L10/0.5</f>
        <v>0</v>
      </c>
      <c r="M60" s="102">
        <f>(K60-K59)*M10/0.5</f>
        <v>0</v>
      </c>
      <c r="N60" s="103"/>
      <c r="O60" s="101"/>
      <c r="P60" s="104">
        <f>(N60-N59)*P10/0.5</f>
        <v>0</v>
      </c>
      <c r="Q60" s="105">
        <f>(O60-O59)*Q10/0.5</f>
        <v>0</v>
      </c>
      <c r="R60" s="99"/>
      <c r="S60" s="100"/>
      <c r="T60" s="104">
        <f>(R60-R59)*T10/0.5</f>
        <v>0</v>
      </c>
      <c r="U60" s="102">
        <f>(S60-S59)*U10/0.5</f>
        <v>0</v>
      </c>
      <c r="V60" s="163">
        <f t="shared" ca="1" si="31"/>
        <v>45644.9375</v>
      </c>
      <c r="W60" s="113">
        <f t="shared" ca="1" si="32"/>
        <v>3.5999999999967258</v>
      </c>
      <c r="X60" s="114">
        <f t="shared" ca="1" si="32"/>
        <v>0</v>
      </c>
    </row>
    <row r="61" s="164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1451.22</v>
      </c>
      <c r="C61" s="96">
        <f ca="1">ROUND(INDIRECT(ADDRESS(Данные!$A53,C$1,1,1,"Данные"),1),2)</f>
        <v>926.21000000000004</v>
      </c>
      <c r="D61" s="104">
        <f ca="1">(B61-B59)*D$10</f>
        <v>10.799999999990177</v>
      </c>
      <c r="E61" s="102">
        <f ca="1">(C61-C59)*D$10</f>
        <v>0</v>
      </c>
      <c r="F61" s="103"/>
      <c r="G61" s="100"/>
      <c r="H61" s="104">
        <f>(F61-F60)*H10/0.5</f>
        <v>0</v>
      </c>
      <c r="I61" s="105">
        <f>(G61-G60)*I10/0.5</f>
        <v>0</v>
      </c>
      <c r="J61" s="99"/>
      <c r="K61" s="100"/>
      <c r="L61" s="104">
        <f>(J61-J60)*L10/0.5</f>
        <v>0</v>
      </c>
      <c r="M61" s="102">
        <f>(K61-K60)*M10/0.5</f>
        <v>0</v>
      </c>
      <c r="N61" s="103"/>
      <c r="O61" s="101"/>
      <c r="P61" s="104">
        <f>(N61-N60)*P10/0.5</f>
        <v>0</v>
      </c>
      <c r="Q61" s="105">
        <f>(O61-O60)*Q10/0.5</f>
        <v>0</v>
      </c>
      <c r="R61" s="99"/>
      <c r="S61" s="100"/>
      <c r="T61" s="104">
        <f>(R61-R60)*T10/0.5</f>
        <v>0</v>
      </c>
      <c r="U61" s="102">
        <f>(S61-S60)*U10/0.5</f>
        <v>0</v>
      </c>
      <c r="V61" s="163">
        <f t="shared" ca="1" si="31"/>
        <v>45644.958333333336</v>
      </c>
      <c r="W61" s="113">
        <f t="shared" ca="1" si="32"/>
        <v>10.799999999990177</v>
      </c>
      <c r="X61" s="114">
        <f t="shared" ca="1" si="32"/>
        <v>0</v>
      </c>
    </row>
    <row r="62" s="164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1451.24</v>
      </c>
      <c r="C62" s="96">
        <f ca="1">ROUND(INDIRECT(ADDRESS(Данные!$A54,C$1,1,1,"Данные"),1),2)</f>
        <v>926.22000000000003</v>
      </c>
      <c r="D62" s="104">
        <f ca="1">(B62-B61)*D$10</f>
        <v>7.1999999999934516</v>
      </c>
      <c r="E62" s="102">
        <f ca="1">(C62-C61)*D$10</f>
        <v>3.5999999999967258</v>
      </c>
      <c r="F62" s="103"/>
      <c r="G62" s="100"/>
      <c r="H62" s="104"/>
      <c r="I62" s="105"/>
      <c r="J62" s="99"/>
      <c r="K62" s="100"/>
      <c r="L62" s="104"/>
      <c r="M62" s="102"/>
      <c r="N62" s="103"/>
      <c r="O62" s="101"/>
      <c r="P62" s="104"/>
      <c r="Q62" s="105"/>
      <c r="R62" s="99"/>
      <c r="S62" s="100"/>
      <c r="T62" s="104"/>
      <c r="U62" s="102"/>
      <c r="V62" s="163">
        <f t="shared" ca="1" si="31"/>
        <v>45644.979166666664</v>
      </c>
      <c r="W62" s="113">
        <f t="shared" ca="1" si="32"/>
        <v>7.1999999999934516</v>
      </c>
      <c r="X62" s="114">
        <f t="shared" ca="1" si="32"/>
        <v>3.5999999999967258</v>
      </c>
    </row>
    <row r="63" s="159" customFormat="1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1451.25</v>
      </c>
      <c r="C63" s="121">
        <f ca="1">ROUND(INDIRECT(ADDRESS(Данные!$A55,C$1,1,1,"Данные"),1),2)</f>
        <v>926.22000000000003</v>
      </c>
      <c r="D63" s="124">
        <f ca="1">(B63-B61)*D$10</f>
        <v>10.799999999990177</v>
      </c>
      <c r="E63" s="123">
        <f ca="1">(C63-C61)*D$10</f>
        <v>3.5999999999967258</v>
      </c>
      <c r="F63" s="128"/>
      <c r="G63" s="117"/>
      <c r="H63" s="124">
        <f>(F63-F61)*H10/0.5</f>
        <v>0</v>
      </c>
      <c r="I63" s="119">
        <f>(G63-G61)*I10/0.5</f>
        <v>0</v>
      </c>
      <c r="J63" s="126"/>
      <c r="K63" s="117"/>
      <c r="L63" s="124">
        <f>(J63-J61)*L10/0.5</f>
        <v>0</v>
      </c>
      <c r="M63" s="123">
        <f>(K63-K61)*M10/0.5</f>
        <v>0</v>
      </c>
      <c r="N63" s="128"/>
      <c r="O63" s="118"/>
      <c r="P63" s="124">
        <f>(N63-N61)*P10/0.5</f>
        <v>0</v>
      </c>
      <c r="Q63" s="119">
        <f>(O63-O61)*Q10/0.5</f>
        <v>0</v>
      </c>
      <c r="R63" s="126"/>
      <c r="S63" s="117"/>
      <c r="T63" s="124">
        <f>(R63-R61)*T10/0.5</f>
        <v>0</v>
      </c>
      <c r="U63" s="123">
        <f>(S63-S61)*U10/0.5</f>
        <v>0</v>
      </c>
      <c r="V63" s="169">
        <f t="shared" ca="1" si="31"/>
        <v>45645</v>
      </c>
      <c r="W63" s="170">
        <f t="shared" ca="1" si="32"/>
        <v>10.799999999990177</v>
      </c>
      <c r="X63" s="171">
        <f ca="1">E63+I63+M63+Q63+U63</f>
        <v>3.5999999999967258</v>
      </c>
    </row>
    <row r="64" s="159" customFormat="1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</row>
    <row r="65" s="159" customFormat="1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262.80000000000655</v>
      </c>
      <c r="E65" s="136">
        <f ca="1">E$17+E$19+E$21+E$23+E$25+E$27+E$29+E$31+E$33+E$35+E$37+E$39+E$41+E$43+E$45+E$47+E$49+E$51+E$53+E$55+E$57+E$59+E$61+E$63</f>
        <v>43.200000000001637</v>
      </c>
      <c r="G65" s="3" t="s">
        <v>51</v>
      </c>
      <c r="H65" s="136">
        <f t="shared" ref="H65:X65" si="33">H$17+H$19+H$21+H$23+H$25+H$27+H$29+H$31+H$33+H$35+H$37+H$39+H$41+H$43+H$45+H$47+H$49+H$51+H$53+H$55+H$57+H$59+H$61+H$63</f>
        <v>0</v>
      </c>
      <c r="I65" s="136">
        <f t="shared" si="33"/>
        <v>0</v>
      </c>
      <c r="K65" s="3" t="s">
        <v>51</v>
      </c>
      <c r="L65" s="136">
        <f t="shared" si="33"/>
        <v>0</v>
      </c>
      <c r="M65" s="136">
        <f t="shared" si="33"/>
        <v>0</v>
      </c>
      <c r="O65" s="3" t="s">
        <v>51</v>
      </c>
      <c r="P65" s="136">
        <f t="shared" si="33"/>
        <v>0</v>
      </c>
      <c r="Q65" s="136">
        <f t="shared" si="33"/>
        <v>0</v>
      </c>
      <c r="S65" s="3" t="s">
        <v>51</v>
      </c>
      <c r="T65" s="136">
        <f t="shared" si="33"/>
        <v>0</v>
      </c>
      <c r="U65" s="136">
        <f t="shared" si="33"/>
        <v>0</v>
      </c>
      <c r="W65" s="136">
        <f t="shared" si="33"/>
        <v>262.80000000000655</v>
      </c>
      <c r="X65" s="136">
        <f t="shared" si="33"/>
        <v>43.200000000001637</v>
      </c>
    </row>
    <row r="66" s="159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5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="159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 s="159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 s="159" customForma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</row>
    <row r="71" s="159" customFormat="1">
      <c r="A71" s="16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</row>
    <row r="72" s="159" customFormat="1" ht="18">
      <c r="A72" s="16"/>
      <c r="B72" s="16"/>
      <c r="C72" s="16"/>
      <c r="D72" s="16"/>
      <c r="E72" s="16"/>
      <c r="F72" s="159"/>
      <c r="G72" s="172"/>
      <c r="H72" s="159"/>
      <c r="I72" s="16"/>
      <c r="J72" s="159"/>
      <c r="K72" s="173"/>
      <c r="L72" s="174"/>
      <c r="M72" s="175"/>
      <c r="N72" s="175"/>
      <c r="O72" s="159"/>
      <c r="P72" s="159"/>
      <c r="Q72" s="159"/>
      <c r="R72" s="16"/>
      <c r="S72" s="176"/>
      <c r="T72" s="159"/>
      <c r="U72" s="159"/>
      <c r="V72" s="159"/>
      <c r="W72" s="159"/>
      <c r="X72" s="159"/>
      <c r="Y72" s="159"/>
      <c r="Z72" s="159"/>
      <c r="AA72" s="159"/>
    </row>
    <row r="73" s="159" customFormat="1">
      <c r="A73" s="159"/>
      <c r="B73" s="159"/>
      <c r="C73" s="159"/>
      <c r="D73" s="159"/>
      <c r="E73" s="159"/>
      <c r="F73" s="177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77"/>
      <c r="V73" s="159"/>
      <c r="W73" s="159"/>
      <c r="X73" s="159"/>
      <c r="Y73" s="159"/>
      <c r="Z73" s="159"/>
      <c r="AA73" s="159"/>
    </row>
    <row r="74" s="159" customFormat="1" ht="18.75">
      <c r="A74" s="159"/>
      <c r="B74" s="159"/>
      <c r="C74" s="178"/>
      <c r="D74" s="159"/>
      <c r="E74" s="159"/>
      <c r="F74" s="159"/>
      <c r="G74" s="159"/>
      <c r="H74" s="159"/>
      <c r="I74" s="159"/>
      <c r="J74" s="159"/>
      <c r="K74" s="16"/>
      <c r="L74" s="159"/>
      <c r="M74" s="159"/>
      <c r="N74" s="159"/>
      <c r="O74" s="172"/>
      <c r="P74" s="159"/>
      <c r="Q74" s="16"/>
      <c r="R74" s="159"/>
      <c r="S74" s="159"/>
      <c r="T74" s="159"/>
      <c r="U74" s="159"/>
      <c r="V74" s="159"/>
      <c r="W74" s="159"/>
      <c r="X74" s="159"/>
      <c r="Y74" s="159"/>
      <c r="Z74" s="159"/>
      <c r="AA74" s="159"/>
    </row>
    <row r="75" s="159" customFormat="1">
      <c r="A75" s="159"/>
      <c r="B75" s="177"/>
      <c r="C75" s="159"/>
      <c r="D75" s="159"/>
      <c r="E75" s="159"/>
      <c r="F75" s="159"/>
      <c r="G75" s="159"/>
      <c r="H75" s="159"/>
      <c r="I75" s="159"/>
      <c r="J75" s="159"/>
      <c r="K75" s="16"/>
      <c r="L75" s="16"/>
      <c r="M75" s="159"/>
      <c r="N75" s="159"/>
      <c r="O75" s="16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</row>
    <row r="76" s="159" customFormat="1">
      <c r="A76" s="17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79"/>
      <c r="W76" s="159"/>
      <c r="X76" s="159"/>
      <c r="Y76" s="159"/>
      <c r="Z76" s="159"/>
      <c r="AA76" s="159"/>
    </row>
    <row r="77" s="159" customFormat="1">
      <c r="A77" s="17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79"/>
      <c r="W77" s="159"/>
      <c r="X77" s="159"/>
      <c r="Y77" s="159"/>
      <c r="Z77" s="159"/>
      <c r="AA77" s="159"/>
    </row>
    <row r="78" s="159" customFormat="1">
      <c r="A78" s="17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79"/>
      <c r="W78" s="159"/>
      <c r="X78" s="159"/>
      <c r="Y78" s="159"/>
      <c r="Z78" s="159"/>
      <c r="AA78" s="159"/>
    </row>
    <row r="79" s="159" customFormat="1">
      <c r="A79" s="17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79"/>
      <c r="W79" s="159"/>
      <c r="X79" s="159"/>
      <c r="Y79" s="159"/>
      <c r="Z79" s="159"/>
      <c r="AA79" s="159"/>
    </row>
    <row r="80" s="159" customFormat="1">
      <c r="A80" s="17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79"/>
      <c r="W80" s="159"/>
      <c r="X80" s="159"/>
      <c r="Y80" s="159"/>
      <c r="Z80" s="159"/>
      <c r="AA80" s="159"/>
    </row>
    <row r="81" s="159" customFormat="1">
      <c r="A81" s="17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79"/>
      <c r="W81" s="159"/>
      <c r="X81" s="159"/>
      <c r="Y81" s="159"/>
      <c r="Z81" s="159"/>
      <c r="AA81" s="159"/>
    </row>
    <row r="82" s="159" customFormat="1">
      <c r="A82" s="17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79"/>
      <c r="W82" s="159"/>
      <c r="X82" s="159"/>
      <c r="Y82" s="159"/>
      <c r="Z82" s="159"/>
      <c r="AA82" s="159"/>
    </row>
    <row r="83" s="159" customFormat="1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79"/>
      <c r="W83" s="180"/>
      <c r="X83" s="180"/>
      <c r="Y83" s="159"/>
      <c r="Z83" s="159"/>
      <c r="AA83" s="159"/>
    </row>
    <row r="84" s="159" customFormat="1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79"/>
      <c r="W84" s="180"/>
      <c r="X84" s="180"/>
      <c r="Y84" s="159"/>
      <c r="Z84" s="159"/>
      <c r="AA84" s="159"/>
    </row>
    <row r="85" s="159" customFormat="1">
      <c r="A85" s="181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1"/>
      <c r="W85" s="159"/>
      <c r="X85" s="159"/>
      <c r="Y85" s="159"/>
      <c r="Z85" s="159"/>
      <c r="AA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  <c r="Y86" s="159"/>
      <c r="Z86" s="159"/>
      <c r="AA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  <c r="Y87" s="159"/>
      <c r="Z87" s="159"/>
      <c r="AA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  <c r="Y88" s="159"/>
      <c r="Z88" s="159"/>
      <c r="AA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  <c r="Y89" s="159"/>
      <c r="Z89" s="159"/>
      <c r="AA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  <c r="Y90" s="159"/>
      <c r="Z90" s="159"/>
      <c r="AA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  <c r="Y91" s="159"/>
      <c r="Z91" s="159"/>
      <c r="AA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  <c r="Y92" s="159"/>
      <c r="Z92" s="159"/>
      <c r="AA92" s="159"/>
    </row>
    <row r="93" s="159" customFormat="1">
      <c r="A93" s="180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0"/>
      <c r="W93" s="159"/>
      <c r="X93" s="159"/>
      <c r="Y93" s="159"/>
      <c r="Z93" s="159"/>
      <c r="AA93" s="159"/>
    </row>
    <row r="94" s="159" customFormat="1">
      <c r="A94" s="181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1"/>
      <c r="W94" s="159"/>
      <c r="X94" s="159"/>
      <c r="Y94" s="159"/>
      <c r="Z94" s="159"/>
      <c r="AA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  <c r="Y95" s="159"/>
      <c r="Z95" s="159"/>
      <c r="AA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  <c r="Y96" s="159"/>
      <c r="Z96" s="159"/>
      <c r="AA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  <c r="Y97" s="159"/>
      <c r="Z97" s="159"/>
      <c r="AA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  <c r="Y98" s="159"/>
      <c r="Z98" s="159"/>
      <c r="AA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  <c r="Y99" s="159"/>
      <c r="Z99" s="159"/>
      <c r="AA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  <c r="Y100" s="159"/>
      <c r="Z100" s="159"/>
      <c r="AA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  <c r="Y101" s="159"/>
      <c r="Z101" s="159"/>
      <c r="AA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  <c r="Y102" s="159"/>
      <c r="Z102" s="159"/>
      <c r="AA102" s="159"/>
    </row>
    <row r="103" s="159" customFormat="1">
      <c r="A103" s="180"/>
      <c r="B103" s="182"/>
      <c r="C103" s="182"/>
      <c r="D103" s="159"/>
      <c r="E103" s="159"/>
      <c r="F103" s="182"/>
      <c r="G103" s="182"/>
      <c r="H103" s="159"/>
      <c r="I103" s="159"/>
      <c r="J103" s="182"/>
      <c r="K103" s="182"/>
      <c r="L103" s="159"/>
      <c r="M103" s="159"/>
      <c r="N103" s="182"/>
      <c r="O103" s="159"/>
      <c r="P103" s="159"/>
      <c r="Q103" s="159"/>
      <c r="R103" s="182"/>
      <c r="S103" s="182"/>
      <c r="T103" s="159"/>
      <c r="U103" s="159"/>
      <c r="V103" s="180"/>
      <c r="W103" s="159"/>
      <c r="X103" s="159"/>
      <c r="Y103" s="159"/>
      <c r="Z103" s="159"/>
      <c r="AA103" s="159"/>
    </row>
    <row r="104" s="159" customFormat="1">
      <c r="A104" s="180"/>
      <c r="B104" s="182"/>
      <c r="C104" s="182"/>
      <c r="D104" s="183"/>
      <c r="E104" s="183"/>
      <c r="F104" s="182"/>
      <c r="G104" s="182"/>
      <c r="H104" s="183"/>
      <c r="I104" s="183"/>
      <c r="J104" s="182"/>
      <c r="K104" s="182"/>
      <c r="L104" s="183"/>
      <c r="M104" s="183"/>
      <c r="N104" s="182"/>
      <c r="O104" s="159"/>
      <c r="P104" s="183"/>
      <c r="Q104" s="183"/>
      <c r="R104" s="182"/>
      <c r="S104" s="182"/>
      <c r="T104" s="183"/>
      <c r="U104" s="183"/>
      <c r="V104" s="180"/>
      <c r="W104" s="159"/>
      <c r="X104" s="159"/>
      <c r="Y104" s="159"/>
      <c r="Z104" s="159"/>
      <c r="AA104" s="159"/>
    </row>
    <row r="105" s="159" customFormat="1">
      <c r="A105" s="180"/>
      <c r="B105" s="182"/>
      <c r="C105" s="182"/>
      <c r="D105" s="184"/>
      <c r="E105" s="184"/>
      <c r="F105" s="182"/>
      <c r="G105" s="182"/>
      <c r="H105" s="184"/>
      <c r="I105" s="184"/>
      <c r="J105" s="182"/>
      <c r="K105" s="182"/>
      <c r="L105" s="184"/>
      <c r="M105" s="184"/>
      <c r="N105" s="182"/>
      <c r="O105" s="159"/>
      <c r="P105" s="184"/>
      <c r="Q105" s="184"/>
      <c r="R105" s="182"/>
      <c r="S105" s="182"/>
      <c r="T105" s="184"/>
      <c r="U105" s="184"/>
      <c r="V105" s="180"/>
      <c r="W105" s="159"/>
      <c r="X105" s="159"/>
      <c r="Y105" s="159"/>
      <c r="Z105" s="159"/>
      <c r="AA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  <c r="Y106" s="159"/>
      <c r="Z106" s="159"/>
      <c r="AA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  <c r="Y107" s="159"/>
      <c r="Z107" s="159"/>
      <c r="AA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  <c r="Y108" s="159"/>
      <c r="Z108" s="159"/>
      <c r="AA108" s="159"/>
    </row>
    <row r="109" s="159" customFormat="1">
      <c r="A109" s="180"/>
      <c r="B109" s="182"/>
      <c r="C109" s="182"/>
      <c r="D109" s="159"/>
      <c r="E109" s="159"/>
      <c r="F109" s="182"/>
      <c r="G109" s="182"/>
      <c r="H109" s="159"/>
      <c r="I109" s="159"/>
      <c r="J109" s="182"/>
      <c r="K109" s="182"/>
      <c r="L109" s="159"/>
      <c r="M109" s="159"/>
      <c r="N109" s="182"/>
      <c r="O109" s="159"/>
      <c r="P109" s="159"/>
      <c r="Q109" s="159"/>
      <c r="R109" s="182"/>
      <c r="S109" s="182"/>
      <c r="T109" s="159"/>
      <c r="U109" s="159"/>
      <c r="V109" s="180"/>
      <c r="W109" s="159"/>
      <c r="X109" s="159"/>
      <c r="Y109" s="159"/>
      <c r="Z109" s="159"/>
      <c r="AA109" s="159"/>
    </row>
    <row r="110" s="159" customForma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</row>
    <row r="111" s="159" customFormat="1">
      <c r="A111" s="159"/>
      <c r="B111" s="159"/>
      <c r="C111" s="159"/>
      <c r="D111" s="159"/>
      <c r="E111" s="184"/>
      <c r="F111" s="159"/>
      <c r="G111" s="16"/>
      <c r="H111" s="159"/>
      <c r="I111" s="184"/>
      <c r="J111" s="159"/>
      <c r="K111" s="16"/>
      <c r="L111" s="159"/>
      <c r="M111" s="184"/>
      <c r="N111" s="159"/>
      <c r="O111" s="16"/>
      <c r="P111" s="159"/>
      <c r="Q111" s="184"/>
      <c r="R111" s="159"/>
      <c r="S111" s="16"/>
      <c r="T111" s="159"/>
      <c r="U111" s="184"/>
      <c r="V111" s="159"/>
      <c r="W111" s="159"/>
      <c r="X111" s="159"/>
      <c r="Y111" s="159"/>
      <c r="Z111" s="159"/>
      <c r="AA111" s="159"/>
    </row>
    <row r="112" s="159" customFormat="1">
      <c r="A112" s="180"/>
      <c r="B112" s="159"/>
      <c r="C112" s="159"/>
      <c r="D112" s="180"/>
      <c r="E112" s="180"/>
      <c r="F112" s="159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9"/>
      <c r="Z112" s="159"/>
      <c r="AA112" s="159"/>
    </row>
    <row r="113" s="159" customForma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</row>
    <row r="114" s="159" customForma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</row>
    <row r="115" s="159" customForma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</row>
    <row r="116" s="159" customFormat="1" ht="12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</row>
    <row r="117" s="159" customForma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</row>
    <row r="118" s="159" customForma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</row>
    <row r="119" s="159" customForma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</row>
    <row r="120" s="159" customForma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</row>
    <row r="121" s="159" customForma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</row>
    <row r="122" s="159" customForma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</row>
    <row r="123" s="159" customForma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</row>
    <row r="124" s="159" customForma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</row>
    <row r="125" s="159" customForma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</row>
    <row r="126" s="159" customForma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</row>
    <row r="127" s="159" customForma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</row>
    <row r="128" s="159" customForma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</row>
    <row r="129" s="159" customForma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</row>
    <row r="130" s="159" customForma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</row>
    <row r="131" s="159" customForma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</row>
    <row r="132" s="159" customForma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</row>
    <row r="133" s="159" customForma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</row>
    <row r="134" s="159" customForma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</row>
    <row r="135" s="159" customForma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</row>
    <row r="136" s="159" customForma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</row>
    <row r="137" s="159" customForma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</row>
    <row r="138" s="159" customForma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</row>
    <row r="139" s="159" customForma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</row>
    <row r="140" s="159" customForma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</row>
    <row r="141" s="159" customForma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</row>
    <row r="142" s="159" customForma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</row>
    <row r="143" s="159" customForma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</row>
    <row r="144" s="159" customForma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</row>
    <row r="145" s="159" customForma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</row>
    <row r="146" s="159" customForma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</row>
    <row r="147" s="159" customForma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</row>
    <row r="148" s="159" customForma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</row>
    <row r="149" s="159" customForma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</row>
    <row r="150" s="159" customForma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</row>
    <row r="151" s="159" customForma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</row>
    <row r="152" s="159" customForma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</row>
    <row r="153" s="159" customForma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</row>
    <row r="154" s="159" customForma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</row>
    <row r="155" s="159" customForma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</row>
    <row r="156" s="159" customForma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</row>
    <row r="157" s="159" customFormat="1"/>
    <row r="158" s="159" customFormat="1"/>
    <row r="159" s="159" customFormat="1"/>
    <row r="160" s="159" customFormat="1"/>
    <row r="161" s="159" customFormat="1"/>
    <row r="162" s="159" customFormat="1"/>
    <row r="163" s="159" customFormat="1"/>
    <row r="164" s="159" customFormat="1"/>
    <row r="165" s="159" customFormat="1"/>
    <row r="166" s="159" customFormat="1"/>
  </sheetData>
  <mergeCells count="5">
    <mergeCell ref="Q2:X2"/>
    <mergeCell ref="A6:A14"/>
    <mergeCell ref="W8:X8"/>
    <mergeCell ref="W9:X9"/>
    <mergeCell ref="V6:V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F10" activeCellId="0" sqref="F10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9" style="63" width="9.85546875"/>
    <col customWidth="1" min="20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105</v>
      </c>
      <c r="C1" s="2">
        <v>106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102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/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C8" s="4" t="s">
        <v>103</v>
      </c>
      <c r="D8" s="4"/>
      <c r="E8" s="36"/>
      <c r="F8" s="35"/>
      <c r="G8" s="4"/>
      <c r="H8" s="4" t="s">
        <v>15</v>
      </c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"/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1500</v>
      </c>
      <c r="E10" s="152">
        <v>4000</v>
      </c>
      <c r="F10" s="35" t="s">
        <v>36</v>
      </c>
      <c r="G10" s="4"/>
      <c r="H10" s="153">
        <v>0</v>
      </c>
      <c r="I10" s="152">
        <v>80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59" customFormat="1">
      <c r="A15" s="160">
        <f ca="1">INDIRECT(ADDRESS(Данные!$A7,4,1,1,"Данные"), 1)</f>
        <v>45644</v>
      </c>
      <c r="B15" s="77">
        <f ca="1">ROUND(INDIRECT(ADDRESS(Данные!$A7,B$1,1,1,"Данные"), 1),2)</f>
        <v>564.63999999999999</v>
      </c>
      <c r="C15" s="83">
        <f ca="1">ROUND(INDIRECT(ADDRESS(Данные!$A7,C$1,1,1,"Данные"), 1),2)</f>
        <v>191.70000000000002</v>
      </c>
      <c r="D15" s="78"/>
      <c r="E15" s="81"/>
      <c r="F15" s="82"/>
      <c r="G15" s="77"/>
      <c r="H15" s="78" t="s">
        <v>15</v>
      </c>
      <c r="I15" s="79" t="s">
        <v>15</v>
      </c>
      <c r="J15" s="80"/>
      <c r="K15" s="77"/>
      <c r="L15" s="78" t="s">
        <v>15</v>
      </c>
      <c r="M15" s="81" t="s">
        <v>15</v>
      </c>
      <c r="N15" s="82"/>
      <c r="O15" s="78"/>
      <c r="P15" s="78" t="s">
        <v>15</v>
      </c>
      <c r="Q15" s="79" t="s">
        <v>15</v>
      </c>
      <c r="R15" s="80"/>
      <c r="S15" s="77"/>
      <c r="T15" s="78" t="s">
        <v>15</v>
      </c>
      <c r="U15" s="81" t="s">
        <v>15</v>
      </c>
      <c r="V15" s="161">
        <f t="shared" ref="V15:V63" ca="1" si="34">$A15</f>
        <v>45644</v>
      </c>
      <c r="W15" s="93" t="s">
        <v>15</v>
      </c>
      <c r="X15" s="26" t="s">
        <v>15</v>
      </c>
    </row>
    <row r="16" s="159" customFormat="1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564.65999999999997</v>
      </c>
      <c r="C16" s="96">
        <f ca="1">ROUND(INDIRECT(ADDRESS(Данные!$A8,C$1,1,1,"Данные"),1),2)</f>
        <v>191.71000000000001</v>
      </c>
      <c r="D16" s="104">
        <f ca="1">(B16-B15)*D$10</f>
        <v>29.999999999972715</v>
      </c>
      <c r="E16" s="102">
        <f ca="1">(C16-C15)*D$10</f>
        <v>14.999999999986358</v>
      </c>
      <c r="F16" s="103"/>
      <c r="G16" s="100"/>
      <c r="H16" s="101"/>
      <c r="I16" s="98"/>
      <c r="J16" s="99"/>
      <c r="K16" s="100"/>
      <c r="L16" s="101"/>
      <c r="M16" s="110"/>
      <c r="N16" s="103"/>
      <c r="O16" s="101"/>
      <c r="P16" s="101"/>
      <c r="Q16" s="98"/>
      <c r="R16" s="99"/>
      <c r="S16" s="100"/>
      <c r="T16" s="101"/>
      <c r="U16" s="110"/>
      <c r="V16" s="163">
        <f t="shared" ca="1" si="34"/>
        <v>45644.020833333336</v>
      </c>
      <c r="W16" s="113">
        <f t="shared" ref="W16:X63" ca="1" si="35">D16+H16+L16+P16+T16</f>
        <v>29.999999999972715</v>
      </c>
      <c r="X16" s="114">
        <f ca="1">E16+I16+M16+Q16+U16</f>
        <v>14.999999999986358</v>
      </c>
    </row>
    <row r="17" s="159" customFormat="1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564.66999999999996</v>
      </c>
      <c r="C17" s="96">
        <f ca="1">ROUND(INDIRECT(ADDRESS(Данные!$A9,C$1,1,1,"Данные"),1),2)</f>
        <v>191.71000000000001</v>
      </c>
      <c r="D17" s="104">
        <f ca="1">(B17-B15)*D$10</f>
        <v>44.999999999959073</v>
      </c>
      <c r="E17" s="102">
        <f ca="1">(C17-C15)*D$10</f>
        <v>14.999999999986358</v>
      </c>
      <c r="F17" s="103"/>
      <c r="G17" s="100"/>
      <c r="H17" s="104">
        <f>(F17-F15)*H10</f>
        <v>0</v>
      </c>
      <c r="I17" s="105">
        <f>(G17-G15)*I10</f>
        <v>0</v>
      </c>
      <c r="J17" s="99"/>
      <c r="K17" s="100"/>
      <c r="L17" s="104">
        <f>(J17-J15)*L10</f>
        <v>0</v>
      </c>
      <c r="M17" s="102">
        <f>(K17-K15)*M10</f>
        <v>0</v>
      </c>
      <c r="N17" s="103"/>
      <c r="O17" s="101"/>
      <c r="P17" s="104">
        <f>(N17-N15)*P10</f>
        <v>0</v>
      </c>
      <c r="Q17" s="105">
        <f>(O17-O15)*Q10</f>
        <v>0</v>
      </c>
      <c r="R17" s="99"/>
      <c r="S17" s="100"/>
      <c r="T17" s="104">
        <f>(R17-R15)*T10</f>
        <v>0</v>
      </c>
      <c r="U17" s="102">
        <f>(S17-S15)*U10</f>
        <v>0</v>
      </c>
      <c r="V17" s="163">
        <f t="shared" ca="1" si="34"/>
        <v>45644.041666666664</v>
      </c>
      <c r="W17" s="113">
        <f t="shared" ca="1" si="35"/>
        <v>44.999999999959073</v>
      </c>
      <c r="X17" s="114">
        <f t="shared" ca="1" si="35"/>
        <v>14.999999999986358</v>
      </c>
    </row>
    <row r="18" s="159" customFormat="1">
      <c r="A18" s="162">
        <f ca="1">INDIRECT(ADDRESS(Данные!$A10,4,1,1,"Данные"), 1)</f>
        <v>45644.0625</v>
      </c>
      <c r="B18" s="96">
        <f ca="1">ROUND(INDIRECT(ADDRESS(Данные!$A10,B$1,1,1,"Данные"), 1),2)</f>
        <v>564.69000000000005</v>
      </c>
      <c r="C18" s="96">
        <f ca="1">ROUND(INDIRECT(ADDRESS(Данные!$A10,C$1,1,1,"Данные"), 1),2)</f>
        <v>191.71000000000001</v>
      </c>
      <c r="D18" s="104">
        <f ca="1">(B18-B17)*D$10</f>
        <v>30.000000000143245</v>
      </c>
      <c r="E18" s="102">
        <f ca="1">(C18-C17)*D$10</f>
        <v>0</v>
      </c>
      <c r="F18" s="103"/>
      <c r="G18" s="100"/>
      <c r="H18" s="104"/>
      <c r="I18" s="105"/>
      <c r="J18" s="99"/>
      <c r="K18" s="100"/>
      <c r="L18" s="104"/>
      <c r="M18" s="102"/>
      <c r="N18" s="103"/>
      <c r="O18" s="101"/>
      <c r="P18" s="104"/>
      <c r="Q18" s="105"/>
      <c r="R18" s="99"/>
      <c r="S18" s="100"/>
      <c r="T18" s="104"/>
      <c r="U18" s="102"/>
      <c r="V18" s="163">
        <f t="shared" ca="1" si="34"/>
        <v>45644.0625</v>
      </c>
      <c r="W18" s="113">
        <f t="shared" ca="1" si="35"/>
        <v>30.000000000143245</v>
      </c>
      <c r="X18" s="114">
        <f t="shared" ca="1" si="35"/>
        <v>0</v>
      </c>
    </row>
    <row r="19" s="159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564.70000000000005</v>
      </c>
      <c r="C19" s="96">
        <f ca="1">ROUND(INDIRECT(ADDRESS(Данные!$A11,C$1,1,1,"Данные"),1),2)</f>
        <v>191.71000000000001</v>
      </c>
      <c r="D19" s="104">
        <f ca="1">(B19-B17)*D$10</f>
        <v>45.000000000129603</v>
      </c>
      <c r="E19" s="102">
        <f ca="1">(C19-C17)*D$10</f>
        <v>0</v>
      </c>
      <c r="F19" s="103"/>
      <c r="G19" s="100"/>
      <c r="H19" s="104">
        <f>(F19-F17)*H10</f>
        <v>0</v>
      </c>
      <c r="I19" s="105">
        <f>(G19-G17)*I10</f>
        <v>0</v>
      </c>
      <c r="J19" s="99"/>
      <c r="K19" s="100"/>
      <c r="L19" s="104">
        <f>(J19-J17)*L10</f>
        <v>0</v>
      </c>
      <c r="M19" s="102">
        <f>(K19-K17)*M10</f>
        <v>0</v>
      </c>
      <c r="N19" s="103"/>
      <c r="O19" s="101"/>
      <c r="P19" s="104">
        <f>(N19-N17)*P10</f>
        <v>0</v>
      </c>
      <c r="Q19" s="105">
        <f>(O19-O17)*Q10</f>
        <v>0</v>
      </c>
      <c r="R19" s="99"/>
      <c r="S19" s="100"/>
      <c r="T19" s="104">
        <f>(R19-R17)*T10</f>
        <v>0</v>
      </c>
      <c r="U19" s="102">
        <f>(S19-S17)*U10</f>
        <v>0</v>
      </c>
      <c r="V19" s="163">
        <f t="shared" ca="1" si="34"/>
        <v>45644.083333333336</v>
      </c>
      <c r="W19" s="113">
        <f t="shared" ca="1" si="35"/>
        <v>45.000000000129603</v>
      </c>
      <c r="X19" s="114">
        <f t="shared" ca="1" si="35"/>
        <v>0</v>
      </c>
    </row>
    <row r="20" s="159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564.71000000000004</v>
      </c>
      <c r="C20" s="96">
        <f ca="1">ROUND(INDIRECT(ADDRESS(Данные!$A12,C$1,1,1,"Данные"),1),2)</f>
        <v>191.71000000000001</v>
      </c>
      <c r="D20" s="104">
        <f ca="1">(B20-B19)*D$10</f>
        <v>14.999999999986358</v>
      </c>
      <c r="E20" s="102">
        <f ca="1">(C20-C19)*D$10</f>
        <v>0</v>
      </c>
      <c r="F20" s="103"/>
      <c r="G20" s="100"/>
      <c r="H20" s="104"/>
      <c r="I20" s="105"/>
      <c r="J20" s="99"/>
      <c r="K20" s="100"/>
      <c r="L20" s="104"/>
      <c r="M20" s="102"/>
      <c r="N20" s="103"/>
      <c r="O20" s="101"/>
      <c r="P20" s="104"/>
      <c r="Q20" s="105"/>
      <c r="R20" s="99"/>
      <c r="S20" s="100"/>
      <c r="T20" s="104"/>
      <c r="U20" s="102"/>
      <c r="V20" s="163">
        <f t="shared" ca="1" si="34"/>
        <v>45644.104166666664</v>
      </c>
      <c r="W20" s="113">
        <f t="shared" ca="1" si="35"/>
        <v>14.999999999986358</v>
      </c>
      <c r="X20" s="114">
        <f t="shared" ca="1" si="35"/>
        <v>0</v>
      </c>
    </row>
    <row r="21" s="159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564.73000000000002</v>
      </c>
      <c r="C21" s="96">
        <f ca="1">ROUND(INDIRECT(ADDRESS(Данные!$A13,C$1,1,1,"Данные"),1),2)</f>
        <v>191.71000000000001</v>
      </c>
      <c r="D21" s="104">
        <f ca="1">(B21-B19)*D$10</f>
        <v>44.999999999959073</v>
      </c>
      <c r="E21" s="102">
        <f ca="1">(C21-C19)*D$10</f>
        <v>0</v>
      </c>
      <c r="F21" s="103"/>
      <c r="G21" s="100"/>
      <c r="H21" s="104">
        <f>(F21-F19)*H10</f>
        <v>0</v>
      </c>
      <c r="I21" s="105">
        <f>(G21-G19)*I10</f>
        <v>0</v>
      </c>
      <c r="J21" s="99"/>
      <c r="K21" s="100"/>
      <c r="L21" s="104">
        <f>(J21-J19)*L10</f>
        <v>0</v>
      </c>
      <c r="M21" s="102">
        <f>(K21-K19)*M10</f>
        <v>0</v>
      </c>
      <c r="N21" s="103"/>
      <c r="O21" s="101"/>
      <c r="P21" s="104">
        <f>(N21-N19)*P10</f>
        <v>0</v>
      </c>
      <c r="Q21" s="105">
        <f>(O21-O19)*Q10</f>
        <v>0</v>
      </c>
      <c r="R21" s="99"/>
      <c r="S21" s="100"/>
      <c r="T21" s="104">
        <f>(R21-R19)*T10</f>
        <v>0</v>
      </c>
      <c r="U21" s="102">
        <f>(S21-S19)*U10</f>
        <v>0</v>
      </c>
      <c r="V21" s="163">
        <f t="shared" ca="1" si="34"/>
        <v>45644.125</v>
      </c>
      <c r="W21" s="113">
        <f t="shared" ca="1" si="35"/>
        <v>44.999999999959073</v>
      </c>
      <c r="X21" s="114">
        <f t="shared" ca="1" si="35"/>
        <v>0</v>
      </c>
    </row>
    <row r="22" s="159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564.74000000000001</v>
      </c>
      <c r="C22" s="96">
        <f ca="1">ROUND(INDIRECT(ADDRESS(Данные!$A14,C$1,1,1,"Данные"),1),2)</f>
        <v>191.72</v>
      </c>
      <c r="D22" s="104">
        <f ca="1">(B22-B21)*D$10</f>
        <v>14.999999999986358</v>
      </c>
      <c r="E22" s="102">
        <f ca="1">(C22-C21)*D$10</f>
        <v>14.999999999986358</v>
      </c>
      <c r="F22" s="103"/>
      <c r="G22" s="100"/>
      <c r="H22" s="104"/>
      <c r="I22" s="105"/>
      <c r="J22" s="99"/>
      <c r="K22" s="100"/>
      <c r="L22" s="104"/>
      <c r="M22" s="102"/>
      <c r="N22" s="103"/>
      <c r="O22" s="101"/>
      <c r="P22" s="104"/>
      <c r="Q22" s="105"/>
      <c r="R22" s="99"/>
      <c r="S22" s="100"/>
      <c r="T22" s="104"/>
      <c r="U22" s="102"/>
      <c r="V22" s="163">
        <f t="shared" ca="1" si="34"/>
        <v>45644.145833333336</v>
      </c>
      <c r="W22" s="113">
        <f t="shared" ca="1" si="35"/>
        <v>14.999999999986358</v>
      </c>
      <c r="X22" s="114">
        <f t="shared" ca="1" si="35"/>
        <v>14.999999999986358</v>
      </c>
    </row>
    <row r="23" s="159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564.75999999999999</v>
      </c>
      <c r="C23" s="96">
        <f ca="1">ROUND(INDIRECT(ADDRESS(Данные!$A15,C$1,1,1,"Данные"),1),2)</f>
        <v>191.72</v>
      </c>
      <c r="D23" s="104">
        <f ca="1">(B23-B21)*D$10</f>
        <v>44.999999999959073</v>
      </c>
      <c r="E23" s="102">
        <f ca="1">(C23-C21)*D$10</f>
        <v>14.999999999986358</v>
      </c>
      <c r="F23" s="103"/>
      <c r="G23" s="100"/>
      <c r="H23" s="104">
        <f>(F23-F21)*H10</f>
        <v>0</v>
      </c>
      <c r="I23" s="105">
        <f>(G23-G21)*I10</f>
        <v>0</v>
      </c>
      <c r="J23" s="99"/>
      <c r="K23" s="100"/>
      <c r="L23" s="104">
        <f>(J23-J21)*L10</f>
        <v>0</v>
      </c>
      <c r="M23" s="102">
        <f>(K23-K21)*M10</f>
        <v>0</v>
      </c>
      <c r="N23" s="103"/>
      <c r="O23" s="101"/>
      <c r="P23" s="104">
        <f>(N23-N21)*P10</f>
        <v>0</v>
      </c>
      <c r="Q23" s="105">
        <f>(O23-O21)*Q10</f>
        <v>0</v>
      </c>
      <c r="R23" s="99"/>
      <c r="S23" s="100"/>
      <c r="T23" s="104">
        <f>(R23-R21)*T10</f>
        <v>0</v>
      </c>
      <c r="U23" s="102">
        <f>(S23-S21)*U10</f>
        <v>0</v>
      </c>
      <c r="V23" s="163">
        <f t="shared" ca="1" si="34"/>
        <v>45644.166666666664</v>
      </c>
      <c r="W23" s="113">
        <f t="shared" ca="1" si="35"/>
        <v>44.999999999959073</v>
      </c>
      <c r="X23" s="114">
        <f t="shared" ca="1" si="35"/>
        <v>14.999999999986358</v>
      </c>
    </row>
    <row r="24" s="159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564.76999999999998</v>
      </c>
      <c r="C24" s="96">
        <f ca="1">ROUND(INDIRECT(ADDRESS(Данные!$A16,C$1,1,1,"Данные"),1),2)</f>
        <v>191.72</v>
      </c>
      <c r="D24" s="104">
        <f ca="1">(B24-B23)*D$10</f>
        <v>14.999999999986358</v>
      </c>
      <c r="E24" s="102">
        <f ca="1">(C24-C23)*D$10</f>
        <v>0</v>
      </c>
      <c r="F24" s="103"/>
      <c r="G24" s="100"/>
      <c r="H24" s="104"/>
      <c r="I24" s="105"/>
      <c r="J24" s="99"/>
      <c r="K24" s="100"/>
      <c r="L24" s="104"/>
      <c r="M24" s="102"/>
      <c r="N24" s="103"/>
      <c r="O24" s="101"/>
      <c r="P24" s="104"/>
      <c r="Q24" s="105"/>
      <c r="R24" s="99"/>
      <c r="S24" s="100"/>
      <c r="T24" s="104"/>
      <c r="U24" s="102"/>
      <c r="V24" s="163">
        <f t="shared" ca="1" si="34"/>
        <v>45644.1875</v>
      </c>
      <c r="W24" s="113">
        <f t="shared" ca="1" si="35"/>
        <v>14.999999999986358</v>
      </c>
      <c r="X24" s="114">
        <f t="shared" ca="1" si="35"/>
        <v>0</v>
      </c>
    </row>
    <row r="25" s="159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564.77999999999997</v>
      </c>
      <c r="C25" s="96">
        <f ca="1">ROUND(INDIRECT(ADDRESS(Данные!$A17,C$1,1,1,"Данные"),1),2)</f>
        <v>191.72</v>
      </c>
      <c r="D25" s="104">
        <f ca="1">(B25-B23)*D$10</f>
        <v>29.999999999972715</v>
      </c>
      <c r="E25" s="102">
        <f ca="1">(C25-C23)*D$10</f>
        <v>0</v>
      </c>
      <c r="F25" s="103"/>
      <c r="G25" s="100"/>
      <c r="H25" s="104">
        <f>(F25-F23)*H10</f>
        <v>0</v>
      </c>
      <c r="I25" s="105">
        <f>(G25-G23)*I10</f>
        <v>0</v>
      </c>
      <c r="J25" s="99"/>
      <c r="K25" s="100"/>
      <c r="L25" s="104">
        <f>(J25-J23)*L10</f>
        <v>0</v>
      </c>
      <c r="M25" s="102">
        <f>(K25-K23)*M10</f>
        <v>0</v>
      </c>
      <c r="N25" s="103"/>
      <c r="O25" s="101"/>
      <c r="P25" s="104">
        <f>(N25-N23)*P10</f>
        <v>0</v>
      </c>
      <c r="Q25" s="105">
        <f>(O25-O23)*Q10</f>
        <v>0</v>
      </c>
      <c r="R25" s="99"/>
      <c r="S25" s="100"/>
      <c r="T25" s="104">
        <f>(R25-R23)*T10</f>
        <v>0</v>
      </c>
      <c r="U25" s="102">
        <f>(S25-S23)*U10</f>
        <v>0</v>
      </c>
      <c r="V25" s="163">
        <f t="shared" ca="1" si="34"/>
        <v>45644.208333333336</v>
      </c>
      <c r="W25" s="113">
        <f t="shared" ca="1" si="35"/>
        <v>29.999999999972715</v>
      </c>
      <c r="X25" s="114">
        <f t="shared" ca="1" si="35"/>
        <v>0</v>
      </c>
    </row>
    <row r="26" s="159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564.80000000000007</v>
      </c>
      <c r="C26" s="96">
        <f ca="1">ROUND(INDIRECT(ADDRESS(Данные!$A18,C$1,1,1,"Данные"),1),2)</f>
        <v>191.72</v>
      </c>
      <c r="D26" s="104">
        <f ca="1">(B26-B25)*D$10</f>
        <v>30.000000000143245</v>
      </c>
      <c r="E26" s="102">
        <f ca="1">(C26-C25)*D$10</f>
        <v>0</v>
      </c>
      <c r="F26" s="103"/>
      <c r="G26" s="100"/>
      <c r="H26" s="104"/>
      <c r="I26" s="105"/>
      <c r="J26" s="99"/>
      <c r="K26" s="100"/>
      <c r="L26" s="104"/>
      <c r="M26" s="102"/>
      <c r="N26" s="103"/>
      <c r="O26" s="101"/>
      <c r="P26" s="104"/>
      <c r="Q26" s="105"/>
      <c r="R26" s="99"/>
      <c r="S26" s="100"/>
      <c r="T26" s="104"/>
      <c r="U26" s="102"/>
      <c r="V26" s="163">
        <f t="shared" ca="1" si="34"/>
        <v>45644.229166666664</v>
      </c>
      <c r="W26" s="113">
        <f t="shared" ca="1" si="35"/>
        <v>30.000000000143245</v>
      </c>
      <c r="X26" s="114">
        <f t="shared" ca="1" si="35"/>
        <v>0</v>
      </c>
    </row>
    <row r="27" s="159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564.81000000000006</v>
      </c>
      <c r="C27" s="96">
        <f ca="1">ROUND(INDIRECT(ADDRESS(Данные!$A19,C$1,1,1,"Данные"),1),2)</f>
        <v>191.72</v>
      </c>
      <c r="D27" s="104">
        <f ca="1">(B27-B25)*D$10</f>
        <v>45.000000000129603</v>
      </c>
      <c r="E27" s="102">
        <f ca="1">(C27-C25)*D$10</f>
        <v>0</v>
      </c>
      <c r="F27" s="103"/>
      <c r="G27" s="100"/>
      <c r="H27" s="104">
        <f>(F27-F25)*H10</f>
        <v>0</v>
      </c>
      <c r="I27" s="105">
        <f>(G27-G25)*I10</f>
        <v>0</v>
      </c>
      <c r="J27" s="99"/>
      <c r="K27" s="100"/>
      <c r="L27" s="104">
        <f>(J27-J25)*L10</f>
        <v>0</v>
      </c>
      <c r="M27" s="102">
        <f>(K27-K25)*M10</f>
        <v>0</v>
      </c>
      <c r="N27" s="103"/>
      <c r="O27" s="101"/>
      <c r="P27" s="104">
        <f>(N27-N25)*P10</f>
        <v>0</v>
      </c>
      <c r="Q27" s="105">
        <f>(O27-O25)*Q10</f>
        <v>0</v>
      </c>
      <c r="R27" s="99"/>
      <c r="S27" s="100"/>
      <c r="T27" s="104">
        <f>(R27-R25)*T10</f>
        <v>0</v>
      </c>
      <c r="U27" s="102">
        <f>(S27-S25)*U10</f>
        <v>0</v>
      </c>
      <c r="V27" s="163">
        <f t="shared" ca="1" si="34"/>
        <v>45644.25</v>
      </c>
      <c r="W27" s="113">
        <f t="shared" ca="1" si="35"/>
        <v>45.000000000129603</v>
      </c>
      <c r="X27" s="114">
        <f t="shared" ca="1" si="35"/>
        <v>0</v>
      </c>
    </row>
    <row r="28" s="159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564.83000000000004</v>
      </c>
      <c r="C28" s="96">
        <f ca="1">ROUND(INDIRECT(ADDRESS(Данные!$A20,C$1,1,1,"Данные"),1),2)</f>
        <v>191.73000000000002</v>
      </c>
      <c r="D28" s="104">
        <f ca="1">(B28-B27)*D$10</f>
        <v>29.999999999972715</v>
      </c>
      <c r="E28" s="102">
        <f ca="1">(C28-C27)*D$10</f>
        <v>15.00000000002899</v>
      </c>
      <c r="F28" s="103"/>
      <c r="G28" s="100"/>
      <c r="H28" s="104"/>
      <c r="I28" s="105"/>
      <c r="J28" s="99"/>
      <c r="K28" s="100"/>
      <c r="L28" s="104"/>
      <c r="M28" s="102"/>
      <c r="N28" s="103"/>
      <c r="O28" s="101"/>
      <c r="P28" s="104"/>
      <c r="Q28" s="105"/>
      <c r="R28" s="99"/>
      <c r="S28" s="100"/>
      <c r="T28" s="104"/>
      <c r="U28" s="102"/>
      <c r="V28" s="163">
        <f t="shared" ca="1" si="34"/>
        <v>45644.270833333336</v>
      </c>
      <c r="W28" s="113">
        <f t="shared" ca="1" si="35"/>
        <v>29.999999999972715</v>
      </c>
      <c r="X28" s="114">
        <f t="shared" ca="1" si="35"/>
        <v>15.00000000002899</v>
      </c>
    </row>
    <row r="29" s="159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564.84000000000003</v>
      </c>
      <c r="C29" s="96">
        <f ca="1">ROUND(INDIRECT(ADDRESS(Данные!$A21,C$1,1,1,"Данные"),1),2)</f>
        <v>191.73000000000002</v>
      </c>
      <c r="D29" s="104">
        <f ca="1">(B29-B27)*D$10</f>
        <v>44.999999999959073</v>
      </c>
      <c r="E29" s="102">
        <f ca="1">(C29-C27)*D$10</f>
        <v>15.00000000002899</v>
      </c>
      <c r="F29" s="103"/>
      <c r="G29" s="100"/>
      <c r="H29" s="104">
        <f>(F29-F27)*H10</f>
        <v>0</v>
      </c>
      <c r="I29" s="105">
        <f>(G29-G27)*I10</f>
        <v>0</v>
      </c>
      <c r="J29" s="99"/>
      <c r="K29" s="100"/>
      <c r="L29" s="104">
        <f>(J29-J27)*L10</f>
        <v>0</v>
      </c>
      <c r="M29" s="102">
        <f>(K29-K27)*M10</f>
        <v>0</v>
      </c>
      <c r="N29" s="103"/>
      <c r="O29" s="101"/>
      <c r="P29" s="104">
        <f>(N29-N27)*P10</f>
        <v>0</v>
      </c>
      <c r="Q29" s="105">
        <f>(O29-O27)*Q10</f>
        <v>0</v>
      </c>
      <c r="R29" s="99"/>
      <c r="S29" s="100"/>
      <c r="T29" s="104">
        <f>(R29-R27)*T10</f>
        <v>0</v>
      </c>
      <c r="U29" s="102">
        <f>(S29-S27)*U10</f>
        <v>0</v>
      </c>
      <c r="V29" s="163">
        <f t="shared" ca="1" si="34"/>
        <v>45644.291666666664</v>
      </c>
      <c r="W29" s="113">
        <f t="shared" ca="1" si="35"/>
        <v>44.999999999959073</v>
      </c>
      <c r="X29" s="114">
        <f t="shared" ca="1" si="35"/>
        <v>15.00000000002899</v>
      </c>
    </row>
    <row r="30" s="159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564.86000000000001</v>
      </c>
      <c r="C30" s="96">
        <f ca="1">ROUND(INDIRECT(ADDRESS(Данные!$A22,C$1,1,1,"Данные"),1),2)</f>
        <v>191.73000000000002</v>
      </c>
      <c r="D30" s="104">
        <f ca="1">(B30-B29)*D$10</f>
        <v>29.999999999972715</v>
      </c>
      <c r="E30" s="102">
        <f ca="1">(C30-C29)*D$10</f>
        <v>0</v>
      </c>
      <c r="F30" s="103"/>
      <c r="G30" s="100"/>
      <c r="H30" s="104"/>
      <c r="I30" s="105"/>
      <c r="J30" s="99"/>
      <c r="K30" s="100"/>
      <c r="L30" s="104"/>
      <c r="M30" s="102"/>
      <c r="N30" s="103"/>
      <c r="O30" s="101"/>
      <c r="P30" s="104"/>
      <c r="Q30" s="105"/>
      <c r="R30" s="99"/>
      <c r="S30" s="100"/>
      <c r="T30" s="104"/>
      <c r="U30" s="102"/>
      <c r="V30" s="163">
        <f t="shared" ca="1" si="34"/>
        <v>45644.3125</v>
      </c>
      <c r="W30" s="113">
        <f t="shared" ca="1" si="35"/>
        <v>29.999999999972715</v>
      </c>
      <c r="X30" s="114">
        <f t="shared" ca="1" si="35"/>
        <v>0</v>
      </c>
    </row>
    <row r="31" s="159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564.87</v>
      </c>
      <c r="C31" s="96">
        <f ca="1">ROUND(INDIRECT(ADDRESS(Данные!$A23,C$1,1,1,"Данные"),1),2)</f>
        <v>191.73000000000002</v>
      </c>
      <c r="D31" s="104">
        <f ca="1">(B31-B29)*D$10</f>
        <v>44.999999999959073</v>
      </c>
      <c r="E31" s="102">
        <f ca="1">(C31-C29)*D$10</f>
        <v>0</v>
      </c>
      <c r="F31" s="103"/>
      <c r="G31" s="100"/>
      <c r="H31" s="104">
        <f>(F31-F29)*H10</f>
        <v>0</v>
      </c>
      <c r="I31" s="105">
        <f>(G31-G29)*I10</f>
        <v>0</v>
      </c>
      <c r="J31" s="99"/>
      <c r="K31" s="100"/>
      <c r="L31" s="104">
        <f>(J31-J29)*L10</f>
        <v>0</v>
      </c>
      <c r="M31" s="102">
        <f>(K31-K29)*M10</f>
        <v>0</v>
      </c>
      <c r="N31" s="103"/>
      <c r="O31" s="101"/>
      <c r="P31" s="104">
        <f>(N31-N29)*P10</f>
        <v>0</v>
      </c>
      <c r="Q31" s="105">
        <f>(O31-O29)*Q10</f>
        <v>0</v>
      </c>
      <c r="R31" s="99"/>
      <c r="S31" s="100"/>
      <c r="T31" s="104">
        <f>(R31-R29)*T10</f>
        <v>0</v>
      </c>
      <c r="U31" s="102">
        <f>(S31-S29)*U10</f>
        <v>0</v>
      </c>
      <c r="V31" s="163">
        <f t="shared" ca="1" si="34"/>
        <v>45644.333333333336</v>
      </c>
      <c r="W31" s="113">
        <f t="shared" ca="1" si="35"/>
        <v>44.999999999959073</v>
      </c>
      <c r="X31" s="114">
        <f t="shared" ca="1" si="35"/>
        <v>0</v>
      </c>
    </row>
    <row r="32" s="159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564.88999999999999</v>
      </c>
      <c r="C32" s="96">
        <f ca="1">ROUND(INDIRECT(ADDRESS(Данные!$A24,C$1,1,1,"Данные"),1),2)</f>
        <v>191.73000000000002</v>
      </c>
      <c r="D32" s="104">
        <f ca="1">(B32-B31)*D$10</f>
        <v>29.999999999972715</v>
      </c>
      <c r="E32" s="102">
        <f ca="1">(C32-C31)*D$10</f>
        <v>0</v>
      </c>
      <c r="F32" s="103"/>
      <c r="G32" s="100"/>
      <c r="H32" s="104"/>
      <c r="I32" s="105"/>
      <c r="J32" s="99"/>
      <c r="K32" s="100"/>
      <c r="L32" s="104"/>
      <c r="M32" s="102"/>
      <c r="N32" s="103"/>
      <c r="O32" s="101"/>
      <c r="P32" s="104"/>
      <c r="Q32" s="105"/>
      <c r="R32" s="99"/>
      <c r="S32" s="100"/>
      <c r="T32" s="104"/>
      <c r="U32" s="102"/>
      <c r="V32" s="163">
        <f t="shared" ca="1" si="34"/>
        <v>45644.354166666664</v>
      </c>
      <c r="W32" s="113">
        <f t="shared" ca="1" si="35"/>
        <v>29.999999999972715</v>
      </c>
      <c r="X32" s="114">
        <f t="shared" ca="1" si="35"/>
        <v>0</v>
      </c>
    </row>
    <row r="33" s="159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564.89999999999998</v>
      </c>
      <c r="C33" s="96">
        <f ca="1">ROUND(INDIRECT(ADDRESS(Данные!$A25,C$1,1,1,"Данные"),1),2)</f>
        <v>191.73000000000002</v>
      </c>
      <c r="D33" s="104">
        <f ca="1">(B33-B31)*D$10</f>
        <v>44.999999999959073</v>
      </c>
      <c r="E33" s="102">
        <f ca="1">(C33-C31)*D$10</f>
        <v>0</v>
      </c>
      <c r="F33" s="103"/>
      <c r="G33" s="100"/>
      <c r="H33" s="104">
        <f>(F33-F31)*H10</f>
        <v>0</v>
      </c>
      <c r="I33" s="105">
        <f>(G33-G31)*I10</f>
        <v>0</v>
      </c>
      <c r="J33" s="99"/>
      <c r="K33" s="100"/>
      <c r="L33" s="104">
        <f>(J33-J31)*L10</f>
        <v>0</v>
      </c>
      <c r="M33" s="102">
        <f>(K33-K31)*M10</f>
        <v>0</v>
      </c>
      <c r="N33" s="103"/>
      <c r="O33" s="101"/>
      <c r="P33" s="104">
        <f>(N33-N31)*P10</f>
        <v>0</v>
      </c>
      <c r="Q33" s="105">
        <f>(O33-O31)*Q10</f>
        <v>0</v>
      </c>
      <c r="R33" s="99"/>
      <c r="S33" s="100"/>
      <c r="T33" s="104">
        <f>(R33-R31)*T10</f>
        <v>0</v>
      </c>
      <c r="U33" s="102">
        <f>(S33-S31)*U10</f>
        <v>0</v>
      </c>
      <c r="V33" s="163">
        <f t="shared" ca="1" si="34"/>
        <v>45644.375</v>
      </c>
      <c r="W33" s="113">
        <f t="shared" ca="1" si="35"/>
        <v>44.999999999959073</v>
      </c>
      <c r="X33" s="114">
        <f t="shared" ca="1" si="35"/>
        <v>0</v>
      </c>
    </row>
    <row r="34" s="159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564.91999999999996</v>
      </c>
      <c r="C34" s="96">
        <f ca="1">ROUND(INDIRECT(ADDRESS(Данные!$A26,C$1,1,1,"Данные"),1),2)</f>
        <v>191.73000000000002</v>
      </c>
      <c r="D34" s="104">
        <f ca="1">(B34-B33)*D$10</f>
        <v>29.999999999972715</v>
      </c>
      <c r="E34" s="102">
        <f ca="1">(C34-C33)*D$10</f>
        <v>0</v>
      </c>
      <c r="F34" s="103"/>
      <c r="G34" s="100"/>
      <c r="H34" s="104">
        <f>(F34-F33)*H10/0.5</f>
        <v>0</v>
      </c>
      <c r="I34" s="105">
        <f>(G34-G33)*I10/0.5</f>
        <v>0</v>
      </c>
      <c r="J34" s="99"/>
      <c r="K34" s="100"/>
      <c r="L34" s="104">
        <f>(J34-J33)*L10/0.5</f>
        <v>0</v>
      </c>
      <c r="M34" s="102">
        <f>(K34-K33)*M10/0.5</f>
        <v>0</v>
      </c>
      <c r="N34" s="103"/>
      <c r="O34" s="101"/>
      <c r="P34" s="104">
        <f>(N34-N33)*P10/0.5</f>
        <v>0</v>
      </c>
      <c r="Q34" s="105">
        <f>(O34-O33)*Q10/0.5</f>
        <v>0</v>
      </c>
      <c r="R34" s="99"/>
      <c r="S34" s="100"/>
      <c r="T34" s="104">
        <f>(R34-R33)*T10/0.5</f>
        <v>0</v>
      </c>
      <c r="U34" s="102">
        <f>(S34-S33)*U10/0.5</f>
        <v>0</v>
      </c>
      <c r="V34" s="163">
        <f t="shared" ca="1" si="34"/>
        <v>45644.395833333336</v>
      </c>
      <c r="W34" s="113">
        <f t="shared" ca="1" si="35"/>
        <v>29.999999999972715</v>
      </c>
      <c r="X34" s="114">
        <f t="shared" ca="1" si="35"/>
        <v>0</v>
      </c>
    </row>
    <row r="35" s="164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564.93000000000006</v>
      </c>
      <c r="C35" s="96">
        <f ca="1">ROUND(INDIRECT(ADDRESS(Данные!$A27,C$1,1,1,"Данные"),1),2)</f>
        <v>191.74000000000001</v>
      </c>
      <c r="D35" s="104">
        <f ca="1">(B35-B33)*D$10</f>
        <v>45.000000000129603</v>
      </c>
      <c r="E35" s="102">
        <f ca="1">(C35-C33)*D$10</f>
        <v>14.999999999986358</v>
      </c>
      <c r="F35" s="103"/>
      <c r="G35" s="100"/>
      <c r="H35" s="104">
        <f>(F35-F34)*H10/0.5</f>
        <v>0</v>
      </c>
      <c r="I35" s="105">
        <f>(G35-G34)*I10/0.5</f>
        <v>0</v>
      </c>
      <c r="J35" s="99"/>
      <c r="K35" s="100"/>
      <c r="L35" s="104">
        <f>(J35-J34)*L10/0.5</f>
        <v>0</v>
      </c>
      <c r="M35" s="102">
        <f>(K35-K34)*M10/0.5</f>
        <v>0</v>
      </c>
      <c r="N35" s="103"/>
      <c r="O35" s="101"/>
      <c r="P35" s="104">
        <f>(N35-N34)*P10/0.5</f>
        <v>0</v>
      </c>
      <c r="Q35" s="105">
        <f>(O35-O34)*Q10/0.5</f>
        <v>0</v>
      </c>
      <c r="R35" s="99"/>
      <c r="S35" s="100"/>
      <c r="T35" s="104">
        <f>(R35-R34)*T10/0.5</f>
        <v>0</v>
      </c>
      <c r="U35" s="102">
        <f>(S35-S34)*U10/0.5</f>
        <v>0</v>
      </c>
      <c r="V35" s="163">
        <f t="shared" ca="1" si="34"/>
        <v>45644.416666666664</v>
      </c>
      <c r="W35" s="113">
        <f t="shared" ca="1" si="35"/>
        <v>45.000000000129603</v>
      </c>
      <c r="X35" s="114">
        <f t="shared" ca="1" si="35"/>
        <v>14.999999999986358</v>
      </c>
    </row>
    <row r="36" s="159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564.95000000000005</v>
      </c>
      <c r="C36" s="96">
        <f ca="1">ROUND(INDIRECT(ADDRESS(Данные!$A28,C$1,1,1,"Данные"),1),2)</f>
        <v>191.74000000000001</v>
      </c>
      <c r="D36" s="104">
        <f ca="1">(B36-B35)*D$10</f>
        <v>29.999999999972715</v>
      </c>
      <c r="E36" s="102">
        <f ca="1">(C36-C35)*D$10</f>
        <v>0</v>
      </c>
      <c r="F36" s="103"/>
      <c r="G36" s="100"/>
      <c r="H36" s="104">
        <f>(F36-F35)*H10/0.5</f>
        <v>0</v>
      </c>
      <c r="I36" s="105">
        <f>(G36-G35)*I10/0.5</f>
        <v>0</v>
      </c>
      <c r="J36" s="99"/>
      <c r="K36" s="100"/>
      <c r="L36" s="104">
        <f>(J36-J35)*L10/0.5</f>
        <v>0</v>
      </c>
      <c r="M36" s="102">
        <f>(K36-K35)*M10/0.5</f>
        <v>0</v>
      </c>
      <c r="N36" s="103"/>
      <c r="O36" s="101"/>
      <c r="P36" s="104">
        <f>(N36-N35)*P10/0.5</f>
        <v>0</v>
      </c>
      <c r="Q36" s="105">
        <f>(O36-O35)*Q10/0.5</f>
        <v>0</v>
      </c>
      <c r="R36" s="99"/>
      <c r="S36" s="100"/>
      <c r="T36" s="104">
        <f>(R36-R35)*T10/0.5</f>
        <v>0</v>
      </c>
      <c r="U36" s="102">
        <f>(S36-S35)*U10/0.5</f>
        <v>0</v>
      </c>
      <c r="V36" s="163">
        <f t="shared" ca="1" si="34"/>
        <v>45644.4375</v>
      </c>
      <c r="W36" s="113">
        <f t="shared" ca="1" si="35"/>
        <v>29.999999999972715</v>
      </c>
      <c r="X36" s="114">
        <f t="shared" ca="1" si="35"/>
        <v>0</v>
      </c>
    </row>
    <row r="37" s="164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564.96000000000004</v>
      </c>
      <c r="C37" s="96">
        <f ca="1">ROUND(INDIRECT(ADDRESS(Данные!$A29,C$1,1,1,"Данные"),1),2)</f>
        <v>191.74000000000001</v>
      </c>
      <c r="D37" s="104">
        <f ca="1">(B37-B35)*D$10</f>
        <v>44.999999999959073</v>
      </c>
      <c r="E37" s="102">
        <f ca="1">(C37-C35)*D$10</f>
        <v>0</v>
      </c>
      <c r="F37" s="103"/>
      <c r="G37" s="100"/>
      <c r="H37" s="104">
        <f>(F37-F36)*H10/0.5</f>
        <v>0</v>
      </c>
      <c r="I37" s="105">
        <f>(G37-G36)*I10/0.5</f>
        <v>0</v>
      </c>
      <c r="J37" s="99"/>
      <c r="K37" s="100"/>
      <c r="L37" s="104">
        <f>(J37-J36)*L10/0.5</f>
        <v>0</v>
      </c>
      <c r="M37" s="102">
        <f>(K37-K36)*M10/0.5</f>
        <v>0</v>
      </c>
      <c r="N37" s="103"/>
      <c r="O37" s="101"/>
      <c r="P37" s="104">
        <f>(N37-N36)*P10/0.5</f>
        <v>0</v>
      </c>
      <c r="Q37" s="105">
        <f>(O37-O36)*Q10/0.5</f>
        <v>0</v>
      </c>
      <c r="R37" s="99"/>
      <c r="S37" s="100"/>
      <c r="T37" s="104">
        <f>(R37-R36)*T10/0.5</f>
        <v>0</v>
      </c>
      <c r="U37" s="102">
        <f>(S37-S36)*U10/0.5</f>
        <v>0</v>
      </c>
      <c r="V37" s="163">
        <f t="shared" ca="1" si="34"/>
        <v>45644.458333333336</v>
      </c>
      <c r="W37" s="113">
        <f t="shared" ca="1" si="35"/>
        <v>44.999999999959073</v>
      </c>
      <c r="X37" s="114">
        <f t="shared" ca="1" si="35"/>
        <v>0</v>
      </c>
    </row>
    <row r="38" s="164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564.97000000000003</v>
      </c>
      <c r="C38" s="96">
        <f ca="1">ROUND(INDIRECT(ADDRESS(Данные!$A30,C$1,1,1,"Данные"),1),2)</f>
        <v>191.74000000000001</v>
      </c>
      <c r="D38" s="104">
        <f ca="1">(B38-B37)*D$10</f>
        <v>14.999999999986358</v>
      </c>
      <c r="E38" s="102">
        <f ca="1">(C38-C37)*D$10</f>
        <v>0</v>
      </c>
      <c r="F38" s="103"/>
      <c r="G38" s="100"/>
      <c r="H38" s="104"/>
      <c r="I38" s="105"/>
      <c r="J38" s="99"/>
      <c r="K38" s="100"/>
      <c r="L38" s="104"/>
      <c r="M38" s="102"/>
      <c r="N38" s="103"/>
      <c r="O38" s="101"/>
      <c r="P38" s="104"/>
      <c r="Q38" s="105"/>
      <c r="R38" s="99"/>
      <c r="S38" s="100"/>
      <c r="T38" s="104"/>
      <c r="U38" s="102"/>
      <c r="V38" s="163">
        <f t="shared" ca="1" si="34"/>
        <v>45644.479166666664</v>
      </c>
      <c r="W38" s="113">
        <f t="shared" ca="1" si="35"/>
        <v>14.999999999986358</v>
      </c>
      <c r="X38" s="114">
        <f t="shared" ca="1" si="35"/>
        <v>0</v>
      </c>
    </row>
    <row r="39" s="159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564.98000000000002</v>
      </c>
      <c r="C39" s="96">
        <f ca="1">ROUND(INDIRECT(ADDRESS(Данные!$A31,C$1,1,1,"Данные"),1),2)</f>
        <v>191.74000000000001</v>
      </c>
      <c r="D39" s="104">
        <f ca="1">(B39-B37)*D$10</f>
        <v>29.999999999972715</v>
      </c>
      <c r="E39" s="102">
        <f ca="1">(C39-C37)*D$10</f>
        <v>0</v>
      </c>
      <c r="F39" s="103"/>
      <c r="G39" s="100"/>
      <c r="H39" s="104">
        <f>(F39-F37)*H10</f>
        <v>0</v>
      </c>
      <c r="I39" s="105">
        <f>(G39-G37)*I10</f>
        <v>0</v>
      </c>
      <c r="J39" s="99"/>
      <c r="K39" s="100"/>
      <c r="L39" s="104">
        <f>(J39-J37)*L10</f>
        <v>0</v>
      </c>
      <c r="M39" s="102">
        <f>(K39-K37)*M10</f>
        <v>0</v>
      </c>
      <c r="N39" s="103"/>
      <c r="O39" s="101"/>
      <c r="P39" s="104">
        <f>(N39-N37)*P10</f>
        <v>0</v>
      </c>
      <c r="Q39" s="105">
        <f>(O39-O37)*Q10</f>
        <v>0</v>
      </c>
      <c r="R39" s="99"/>
      <c r="S39" s="100"/>
      <c r="T39" s="104">
        <f>(R39-R37)*T10</f>
        <v>0</v>
      </c>
      <c r="U39" s="102">
        <f>(S39-S37)*U10</f>
        <v>0</v>
      </c>
      <c r="V39" s="163">
        <f t="shared" ca="1" si="34"/>
        <v>45644.5</v>
      </c>
      <c r="W39" s="113">
        <f t="shared" ca="1" si="35"/>
        <v>29.999999999972715</v>
      </c>
      <c r="X39" s="114">
        <f t="shared" ca="1" si="35"/>
        <v>0</v>
      </c>
    </row>
    <row r="40" s="159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565</v>
      </c>
      <c r="C40" s="96">
        <f ca="1">ROUND(INDIRECT(ADDRESS(Данные!$A32,C$1,1,1,"Данные"),1),2)</f>
        <v>191.74000000000001</v>
      </c>
      <c r="D40" s="104">
        <f ca="1">(B40-B39)*D$10</f>
        <v>29.999999999972715</v>
      </c>
      <c r="E40" s="102">
        <f ca="1">(C40-C39)*D$10</f>
        <v>0</v>
      </c>
      <c r="F40" s="103"/>
      <c r="G40" s="100"/>
      <c r="H40" s="104"/>
      <c r="I40" s="105"/>
      <c r="J40" s="99"/>
      <c r="K40" s="100"/>
      <c r="L40" s="104"/>
      <c r="M40" s="102"/>
      <c r="N40" s="103"/>
      <c r="O40" s="101"/>
      <c r="P40" s="104"/>
      <c r="Q40" s="105"/>
      <c r="R40" s="99"/>
      <c r="S40" s="100"/>
      <c r="T40" s="104"/>
      <c r="U40" s="102"/>
      <c r="V40" s="163">
        <f t="shared" ca="1" si="34"/>
        <v>45644.520833333336</v>
      </c>
      <c r="W40" s="113">
        <f t="shared" ca="1" si="35"/>
        <v>29.999999999972715</v>
      </c>
      <c r="X40" s="114">
        <f t="shared" ca="1" si="35"/>
        <v>0</v>
      </c>
    </row>
    <row r="41" s="159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565.00999999999999</v>
      </c>
      <c r="C41" s="96">
        <f ca="1">ROUND(INDIRECT(ADDRESS(Данные!$A33,C$1,1,1,"Данные"),1),2)</f>
        <v>191.74000000000001</v>
      </c>
      <c r="D41" s="104">
        <f ca="1">(B41-B39)*D$10</f>
        <v>44.999999999959073</v>
      </c>
      <c r="E41" s="102">
        <f ca="1">(C41-C39)*D$10</f>
        <v>0</v>
      </c>
      <c r="F41" s="103"/>
      <c r="G41" s="100"/>
      <c r="H41" s="104">
        <f>(F41-F39)*H10</f>
        <v>0</v>
      </c>
      <c r="I41" s="105">
        <f>(G41-G39)*I10</f>
        <v>0</v>
      </c>
      <c r="J41" s="99"/>
      <c r="K41" s="100"/>
      <c r="L41" s="104">
        <f>(J41-J39)*L10</f>
        <v>0</v>
      </c>
      <c r="M41" s="102">
        <f>(K41-K39)*M10</f>
        <v>0</v>
      </c>
      <c r="N41" s="103"/>
      <c r="O41" s="101"/>
      <c r="P41" s="104">
        <f>(N41-N39)*P10</f>
        <v>0</v>
      </c>
      <c r="Q41" s="105">
        <f>(O41-O39)*Q10</f>
        <v>0</v>
      </c>
      <c r="R41" s="99"/>
      <c r="S41" s="100"/>
      <c r="T41" s="104">
        <f>(R41-R39)*T10</f>
        <v>0</v>
      </c>
      <c r="U41" s="102">
        <f>(S41-S39)*U10</f>
        <v>0</v>
      </c>
      <c r="V41" s="163">
        <f t="shared" ca="1" si="34"/>
        <v>45644.541666666664</v>
      </c>
      <c r="W41" s="113">
        <f t="shared" ca="1" si="35"/>
        <v>44.999999999959073</v>
      </c>
      <c r="X41" s="114">
        <f t="shared" ca="1" si="35"/>
        <v>0</v>
      </c>
    </row>
    <row r="42" s="159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565.01999999999998</v>
      </c>
      <c r="C42" s="96">
        <f ca="1">ROUND(INDIRECT(ADDRESS(Данные!$A34,C$1,1,1,"Данные"),1),2)</f>
        <v>191.74000000000001</v>
      </c>
      <c r="D42" s="104">
        <f ca="1">(B42-B41)*D$10</f>
        <v>14.999999999986358</v>
      </c>
      <c r="E42" s="102">
        <f ca="1">(C42-C41)*D$10</f>
        <v>0</v>
      </c>
      <c r="F42" s="103"/>
      <c r="G42" s="100"/>
      <c r="H42" s="104"/>
      <c r="I42" s="105"/>
      <c r="J42" s="99"/>
      <c r="K42" s="100"/>
      <c r="L42" s="104"/>
      <c r="M42" s="102"/>
      <c r="N42" s="103"/>
      <c r="O42" s="101"/>
      <c r="P42" s="104"/>
      <c r="Q42" s="105"/>
      <c r="R42" s="99"/>
      <c r="S42" s="100"/>
      <c r="T42" s="104"/>
      <c r="U42" s="102"/>
      <c r="V42" s="163">
        <f t="shared" ca="1" si="34"/>
        <v>45644.5625</v>
      </c>
      <c r="W42" s="113">
        <f t="shared" ca="1" si="35"/>
        <v>14.999999999986358</v>
      </c>
      <c r="X42" s="114">
        <f t="shared" ca="1" si="35"/>
        <v>0</v>
      </c>
    </row>
    <row r="43" s="159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565.02999999999997</v>
      </c>
      <c r="C43" s="96">
        <f ca="1">ROUND(INDIRECT(ADDRESS(Данные!$A35,C$1,1,1,"Данные"),1),2)</f>
        <v>191.75</v>
      </c>
      <c r="D43" s="104">
        <f ca="1">(B43-B41)*D$10</f>
        <v>29.999999999972715</v>
      </c>
      <c r="E43" s="102">
        <f ca="1">(C43-C41)*D$10</f>
        <v>14.999999999986358</v>
      </c>
      <c r="F43" s="103"/>
      <c r="G43" s="100"/>
      <c r="H43" s="104">
        <f>(F43-F41)*H10</f>
        <v>0</v>
      </c>
      <c r="I43" s="105">
        <f>(G43-G41)*I10</f>
        <v>0</v>
      </c>
      <c r="J43" s="99"/>
      <c r="K43" s="100"/>
      <c r="L43" s="104">
        <f>(J43-J41)*L10</f>
        <v>0</v>
      </c>
      <c r="M43" s="102">
        <f>(K43-K41)*M10</f>
        <v>0</v>
      </c>
      <c r="N43" s="103"/>
      <c r="O43" s="101"/>
      <c r="P43" s="104">
        <f>(N43-N41)*P10</f>
        <v>0</v>
      </c>
      <c r="Q43" s="105">
        <f>(O43-O41)*Q10</f>
        <v>0</v>
      </c>
      <c r="R43" s="99"/>
      <c r="S43" s="100"/>
      <c r="T43" s="104">
        <f>(R43-R41)*T10</f>
        <v>0</v>
      </c>
      <c r="U43" s="102">
        <f>(S43-S41)*U10</f>
        <v>0</v>
      </c>
      <c r="V43" s="163">
        <f t="shared" ca="1" si="34"/>
        <v>45644.583333333336</v>
      </c>
      <c r="W43" s="113">
        <f t="shared" ca="1" si="35"/>
        <v>29.999999999972715</v>
      </c>
      <c r="X43" s="114">
        <f t="shared" ca="1" si="35"/>
        <v>14.999999999986358</v>
      </c>
    </row>
    <row r="44" s="159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565.03999999999996</v>
      </c>
      <c r="C44" s="96">
        <f ca="1">ROUND(INDIRECT(ADDRESS(Данные!$A36,C$1,1,1,"Данные"),1),2)</f>
        <v>191.75</v>
      </c>
      <c r="D44" s="104">
        <f ca="1">(B44-B43)*D$10</f>
        <v>14.999999999986358</v>
      </c>
      <c r="E44" s="102">
        <f ca="1">(C44-C43)*D$10</f>
        <v>0</v>
      </c>
      <c r="F44" s="103"/>
      <c r="G44" s="100"/>
      <c r="H44" s="104"/>
      <c r="I44" s="105"/>
      <c r="J44" s="99"/>
      <c r="K44" s="100"/>
      <c r="L44" s="104"/>
      <c r="M44" s="102"/>
      <c r="N44" s="103"/>
      <c r="O44" s="101"/>
      <c r="P44" s="104"/>
      <c r="Q44" s="105"/>
      <c r="R44" s="99"/>
      <c r="S44" s="100"/>
      <c r="T44" s="104"/>
      <c r="U44" s="102"/>
      <c r="V44" s="163">
        <f t="shared" ca="1" si="34"/>
        <v>45644.604166666664</v>
      </c>
      <c r="W44" s="113">
        <f t="shared" ca="1" si="35"/>
        <v>14.999999999986358</v>
      </c>
      <c r="X44" s="114">
        <f t="shared" ca="1" si="35"/>
        <v>0</v>
      </c>
    </row>
    <row r="45" s="159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565.05000000000007</v>
      </c>
      <c r="C45" s="96">
        <f ca="1">ROUND(INDIRECT(ADDRESS(Данные!$A37,C$1,1,1,"Данные"),1),2)</f>
        <v>191.75</v>
      </c>
      <c r="D45" s="104">
        <f ca="1">(B45-B43)*D$10</f>
        <v>30.000000000143245</v>
      </c>
      <c r="E45" s="102">
        <f ca="1">(C45-C43)*D$10</f>
        <v>0</v>
      </c>
      <c r="F45" s="103"/>
      <c r="G45" s="100"/>
      <c r="H45" s="104">
        <f>(F45-F43)*H10</f>
        <v>0</v>
      </c>
      <c r="I45" s="105">
        <f>(G45-G43)*I10</f>
        <v>0</v>
      </c>
      <c r="J45" s="99"/>
      <c r="K45" s="100"/>
      <c r="L45" s="104">
        <f>(J45-J43)*L10</f>
        <v>0</v>
      </c>
      <c r="M45" s="102">
        <f>(K45-K43)*M10</f>
        <v>0</v>
      </c>
      <c r="N45" s="103"/>
      <c r="O45" s="101"/>
      <c r="P45" s="104">
        <f>(N45-N43)*P10</f>
        <v>0</v>
      </c>
      <c r="Q45" s="105">
        <f>(O45-O43)*Q10</f>
        <v>0</v>
      </c>
      <c r="R45" s="99"/>
      <c r="S45" s="100"/>
      <c r="T45" s="104">
        <f>(R45-R43)*T10</f>
        <v>0</v>
      </c>
      <c r="U45" s="102">
        <f>(S45-S43)*U10</f>
        <v>0</v>
      </c>
      <c r="V45" s="163">
        <f t="shared" ca="1" si="34"/>
        <v>45644.625</v>
      </c>
      <c r="W45" s="113">
        <f t="shared" ca="1" si="35"/>
        <v>30.000000000143245</v>
      </c>
      <c r="X45" s="114">
        <f t="shared" ca="1" si="35"/>
        <v>0</v>
      </c>
    </row>
    <row r="46" s="159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565.05000000000007</v>
      </c>
      <c r="C46" s="96">
        <f ca="1">ROUND(INDIRECT(ADDRESS(Данные!$A38,C$1,1,1,"Данные"),1),2)</f>
        <v>191.75</v>
      </c>
      <c r="D46" s="104">
        <f ca="1">(B46-B45)*D$10</f>
        <v>0</v>
      </c>
      <c r="E46" s="102">
        <f ca="1">(C46-C45)*D$10</f>
        <v>0</v>
      </c>
      <c r="F46" s="103"/>
      <c r="G46" s="100"/>
      <c r="H46" s="104"/>
      <c r="I46" s="105"/>
      <c r="J46" s="99"/>
      <c r="K46" s="100"/>
      <c r="L46" s="104"/>
      <c r="M46" s="102"/>
      <c r="N46" s="103"/>
      <c r="O46" s="101"/>
      <c r="P46" s="104"/>
      <c r="Q46" s="105"/>
      <c r="R46" s="99"/>
      <c r="S46" s="100"/>
      <c r="T46" s="104"/>
      <c r="U46" s="102"/>
      <c r="V46" s="163">
        <f t="shared" ca="1" si="34"/>
        <v>45644.645833333336</v>
      </c>
      <c r="W46" s="113">
        <f t="shared" ca="1" si="35"/>
        <v>0</v>
      </c>
      <c r="X46" s="114">
        <f t="shared" ca="1" si="35"/>
        <v>0</v>
      </c>
    </row>
    <row r="47" s="159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565.06000000000006</v>
      </c>
      <c r="C47" s="96">
        <f ca="1">ROUND(INDIRECT(ADDRESS(Данные!$A39,C$1,1,1,"Данные"),1),2)</f>
        <v>191.75</v>
      </c>
      <c r="D47" s="104">
        <f ca="1">(B47-B45)*D$10</f>
        <v>14.999999999986358</v>
      </c>
      <c r="E47" s="102">
        <f ca="1">(C47-C45)*D$10</f>
        <v>0</v>
      </c>
      <c r="F47" s="103"/>
      <c r="G47" s="100"/>
      <c r="H47" s="104">
        <f>(F47-F45)*H10</f>
        <v>0</v>
      </c>
      <c r="I47" s="105">
        <f>(G47-G45)*I10</f>
        <v>0</v>
      </c>
      <c r="J47" s="99"/>
      <c r="K47" s="100"/>
      <c r="L47" s="104">
        <f>(J47-J45)*L10</f>
        <v>0</v>
      </c>
      <c r="M47" s="102">
        <f>(K47-K45)*M10</f>
        <v>0</v>
      </c>
      <c r="N47" s="103"/>
      <c r="O47" s="101"/>
      <c r="P47" s="104">
        <f>(N47-N45)*P10</f>
        <v>0</v>
      </c>
      <c r="Q47" s="105">
        <f>(O47-O45)*Q10</f>
        <v>0</v>
      </c>
      <c r="R47" s="99"/>
      <c r="S47" s="100"/>
      <c r="T47" s="104">
        <f>(R47-R45)*T10</f>
        <v>0</v>
      </c>
      <c r="U47" s="102">
        <f>(S47-S45)*U10</f>
        <v>0</v>
      </c>
      <c r="V47" s="163">
        <f t="shared" ca="1" si="34"/>
        <v>45644.666666666664</v>
      </c>
      <c r="W47" s="113">
        <f t="shared" ca="1" si="35"/>
        <v>14.999999999986358</v>
      </c>
      <c r="X47" s="114">
        <f t="shared" ca="1" si="35"/>
        <v>0</v>
      </c>
    </row>
    <row r="48" s="159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565.07000000000005</v>
      </c>
      <c r="C48" s="96">
        <f ca="1">ROUND(INDIRECT(ADDRESS(Данные!$A40,C$1,1,1,"Данные"),1),2)</f>
        <v>191.75</v>
      </c>
      <c r="D48" s="104">
        <f ca="1">(B48-B47)*D$10</f>
        <v>14.999999999986358</v>
      </c>
      <c r="E48" s="102">
        <f ca="1">(C48-C47)*D$10</f>
        <v>0</v>
      </c>
      <c r="F48" s="103"/>
      <c r="G48" s="100"/>
      <c r="H48" s="104"/>
      <c r="I48" s="105"/>
      <c r="J48" s="99"/>
      <c r="K48" s="100"/>
      <c r="L48" s="104"/>
      <c r="M48" s="102"/>
      <c r="N48" s="103"/>
      <c r="O48" s="101"/>
      <c r="P48" s="104"/>
      <c r="Q48" s="105"/>
      <c r="R48" s="99"/>
      <c r="S48" s="100"/>
      <c r="T48" s="104"/>
      <c r="U48" s="102"/>
      <c r="V48" s="163">
        <f t="shared" ca="1" si="34"/>
        <v>45644.6875</v>
      </c>
      <c r="W48" s="113">
        <f t="shared" ca="1" si="35"/>
        <v>14.999999999986358</v>
      </c>
      <c r="X48" s="114">
        <f t="shared" ca="1" si="35"/>
        <v>0</v>
      </c>
    </row>
    <row r="49" s="159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565.08000000000004</v>
      </c>
      <c r="C49" s="96">
        <f ca="1">ROUND(INDIRECT(ADDRESS(Данные!$A41,C$1,1,1,"Данные"),1),2)</f>
        <v>191.75</v>
      </c>
      <c r="D49" s="104">
        <f ca="1">(B49-B47)*D$10</f>
        <v>29.999999999972715</v>
      </c>
      <c r="E49" s="102">
        <f ca="1">(C49-C47)*D$10</f>
        <v>0</v>
      </c>
      <c r="F49" s="103"/>
      <c r="G49" s="100"/>
      <c r="H49" s="104">
        <f>(F49-F47)*H10</f>
        <v>0</v>
      </c>
      <c r="I49" s="105">
        <f>(G49-G47)*I10</f>
        <v>0</v>
      </c>
      <c r="J49" s="99"/>
      <c r="K49" s="100"/>
      <c r="L49" s="104">
        <f>(J49-J47)*L10</f>
        <v>0</v>
      </c>
      <c r="M49" s="102">
        <f>(K49-K47)*M10</f>
        <v>0</v>
      </c>
      <c r="N49" s="103"/>
      <c r="O49" s="101"/>
      <c r="P49" s="104">
        <f>(N49-N47)*P10</f>
        <v>0</v>
      </c>
      <c r="Q49" s="105">
        <f>(O49-O47)*Q10</f>
        <v>0</v>
      </c>
      <c r="R49" s="99"/>
      <c r="S49" s="100"/>
      <c r="T49" s="104">
        <f>(R49-R47)*T10</f>
        <v>0</v>
      </c>
      <c r="U49" s="102">
        <f>(S49-S47)*U10</f>
        <v>0</v>
      </c>
      <c r="V49" s="163">
        <f t="shared" ca="1" si="34"/>
        <v>45644.708333333336</v>
      </c>
      <c r="W49" s="113">
        <f t="shared" ca="1" si="35"/>
        <v>29.999999999972715</v>
      </c>
      <c r="X49" s="114">
        <f t="shared" ca="1" si="35"/>
        <v>0</v>
      </c>
    </row>
    <row r="50" s="159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565.10000000000002</v>
      </c>
      <c r="C50" s="96">
        <f ca="1">ROUND(INDIRECT(ADDRESS(Данные!$A42,C$1,1,1,"Данные"),1),2)</f>
        <v>191.75</v>
      </c>
      <c r="D50" s="104">
        <f ca="1">(B50-B49)*D$10</f>
        <v>29.999999999972715</v>
      </c>
      <c r="E50" s="102">
        <f ca="1">(C50-C49)*D$10</f>
        <v>0</v>
      </c>
      <c r="F50" s="103"/>
      <c r="G50" s="100"/>
      <c r="H50" s="104"/>
      <c r="I50" s="105"/>
      <c r="J50" s="99"/>
      <c r="K50" s="100"/>
      <c r="L50" s="104"/>
      <c r="M50" s="102"/>
      <c r="N50" s="103"/>
      <c r="O50" s="101"/>
      <c r="P50" s="104"/>
      <c r="Q50" s="105"/>
      <c r="R50" s="99"/>
      <c r="S50" s="100"/>
      <c r="T50" s="104"/>
      <c r="U50" s="102"/>
      <c r="V50" s="163">
        <f t="shared" ca="1" si="34"/>
        <v>45644.729166666664</v>
      </c>
      <c r="W50" s="113">
        <f t="shared" ca="1" si="35"/>
        <v>29.999999999972715</v>
      </c>
      <c r="X50" s="114">
        <f t="shared" ca="1" si="35"/>
        <v>0</v>
      </c>
    </row>
    <row r="51" s="159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565.11000000000001</v>
      </c>
      <c r="C51" s="96">
        <f ca="1">ROUND(INDIRECT(ADDRESS(Данные!$A43,C$1,1,1,"Данные"),1),2)</f>
        <v>191.75999999999999</v>
      </c>
      <c r="D51" s="104">
        <f ca="1">(B51-B49)*D$10</f>
        <v>44.999999999959073</v>
      </c>
      <c r="E51" s="102">
        <f ca="1">(C51-C49)*D$10</f>
        <v>14.999999999986358</v>
      </c>
      <c r="F51" s="103"/>
      <c r="G51" s="100"/>
      <c r="H51" s="104">
        <f>(F51-F49)*H10</f>
        <v>0</v>
      </c>
      <c r="I51" s="105">
        <f>(G51-G49)*I10</f>
        <v>0</v>
      </c>
      <c r="J51" s="99"/>
      <c r="K51" s="100"/>
      <c r="L51" s="104">
        <f>(J51-J49)*L10</f>
        <v>0</v>
      </c>
      <c r="M51" s="102">
        <f>(K51-K49)*M10</f>
        <v>0</v>
      </c>
      <c r="N51" s="103"/>
      <c r="O51" s="101"/>
      <c r="P51" s="104">
        <f>(N51-N49)*P10</f>
        <v>0</v>
      </c>
      <c r="Q51" s="105">
        <f>(O51-O49)*Q10</f>
        <v>0</v>
      </c>
      <c r="R51" s="99"/>
      <c r="S51" s="100"/>
      <c r="T51" s="104">
        <f>(R51-R49)*T10</f>
        <v>0</v>
      </c>
      <c r="U51" s="102">
        <f>(S51-S49)*U10</f>
        <v>0</v>
      </c>
      <c r="V51" s="163">
        <f t="shared" ca="1" si="34"/>
        <v>45644.75</v>
      </c>
      <c r="W51" s="113">
        <f t="shared" ca="1" si="35"/>
        <v>44.999999999959073</v>
      </c>
      <c r="X51" s="114">
        <f t="shared" ca="1" si="35"/>
        <v>14.999999999986358</v>
      </c>
    </row>
    <row r="52" s="159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565.12</v>
      </c>
      <c r="C52" s="96">
        <f ca="1">ROUND(INDIRECT(ADDRESS(Данные!$A44,C$1,1,1,"Данные"),1),2)</f>
        <v>191.75999999999999</v>
      </c>
      <c r="D52" s="104">
        <f ca="1">(B52-B51)*D$10</f>
        <v>14.999999999986358</v>
      </c>
      <c r="E52" s="102">
        <f ca="1">(C52-C51)*D$10</f>
        <v>0</v>
      </c>
      <c r="F52" s="103"/>
      <c r="G52" s="100"/>
      <c r="H52" s="104"/>
      <c r="I52" s="105"/>
      <c r="J52" s="99"/>
      <c r="K52" s="100"/>
      <c r="L52" s="104"/>
      <c r="M52" s="102"/>
      <c r="N52" s="103"/>
      <c r="O52" s="101"/>
      <c r="P52" s="104"/>
      <c r="Q52" s="105"/>
      <c r="R52" s="99"/>
      <c r="S52" s="100"/>
      <c r="T52" s="104"/>
      <c r="U52" s="102"/>
      <c r="V52" s="163">
        <f t="shared" ca="1" si="34"/>
        <v>45644.770833333336</v>
      </c>
      <c r="W52" s="113">
        <f t="shared" ca="1" si="35"/>
        <v>14.999999999986358</v>
      </c>
      <c r="X52" s="114">
        <f t="shared" ca="1" si="35"/>
        <v>0</v>
      </c>
    </row>
    <row r="53" s="159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565.13999999999999</v>
      </c>
      <c r="C53" s="96">
        <f ca="1">ROUND(INDIRECT(ADDRESS(Данные!$A45,C$1,1,1,"Данные"),1),2)</f>
        <v>191.75999999999999</v>
      </c>
      <c r="D53" s="104">
        <f ca="1">(B53-B51)*D$10</f>
        <v>44.999999999959073</v>
      </c>
      <c r="E53" s="102">
        <f ca="1">(C53-C51)*D$10</f>
        <v>0</v>
      </c>
      <c r="F53" s="103"/>
      <c r="G53" s="100"/>
      <c r="H53" s="104">
        <f>(F53-F51)*H10/0.5</f>
        <v>0</v>
      </c>
      <c r="I53" s="105">
        <f>(G53-G51)*I10/0.5</f>
        <v>0</v>
      </c>
      <c r="J53" s="99"/>
      <c r="K53" s="100"/>
      <c r="L53" s="104">
        <f>(J53-J51)*L10/0.5</f>
        <v>0</v>
      </c>
      <c r="M53" s="102">
        <f>(K53-K51)*M10/0.5</f>
        <v>0</v>
      </c>
      <c r="N53" s="103"/>
      <c r="O53" s="101"/>
      <c r="P53" s="104">
        <f>(N53-N51)*P10/0.5</f>
        <v>0</v>
      </c>
      <c r="Q53" s="105">
        <f>(O53-O51)*Q10/0.5</f>
        <v>0</v>
      </c>
      <c r="R53" s="99"/>
      <c r="S53" s="100"/>
      <c r="T53" s="104">
        <f>(R53-R51)*T10/0.5</f>
        <v>0</v>
      </c>
      <c r="U53" s="102">
        <f>(S53-S51)*U10/0.5</f>
        <v>0</v>
      </c>
      <c r="V53" s="163">
        <f t="shared" ca="1" si="34"/>
        <v>45644.791666666664</v>
      </c>
      <c r="W53" s="113">
        <f t="shared" ca="1" si="35"/>
        <v>44.999999999959073</v>
      </c>
      <c r="X53" s="114">
        <f t="shared" ca="1" si="35"/>
        <v>0</v>
      </c>
    </row>
    <row r="54" s="159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565.14999999999998</v>
      </c>
      <c r="C54" s="96">
        <f ca="1">ROUND(INDIRECT(ADDRESS(Данные!$A46,C$1,1,1,"Данные"),1),2)</f>
        <v>191.75999999999999</v>
      </c>
      <c r="D54" s="104">
        <f ca="1">(B54-B53)*D$10</f>
        <v>14.999999999986358</v>
      </c>
      <c r="E54" s="102">
        <f ca="1">(C54-C53)*D$10</f>
        <v>0</v>
      </c>
      <c r="F54" s="103"/>
      <c r="G54" s="100"/>
      <c r="H54" s="104"/>
      <c r="I54" s="105"/>
      <c r="J54" s="99"/>
      <c r="K54" s="100"/>
      <c r="L54" s="104"/>
      <c r="M54" s="102"/>
      <c r="N54" s="103"/>
      <c r="O54" s="101"/>
      <c r="P54" s="104"/>
      <c r="Q54" s="105"/>
      <c r="R54" s="99"/>
      <c r="S54" s="100"/>
      <c r="T54" s="104"/>
      <c r="U54" s="102"/>
      <c r="V54" s="163">
        <f t="shared" ca="1" si="34"/>
        <v>45644.8125</v>
      </c>
      <c r="W54" s="113">
        <f t="shared" ca="1" si="35"/>
        <v>14.999999999986358</v>
      </c>
      <c r="X54" s="114">
        <f t="shared" ca="1" si="35"/>
        <v>0</v>
      </c>
    </row>
    <row r="55" s="159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565.15999999999997</v>
      </c>
      <c r="C55" s="96">
        <f ca="1">ROUND(INDIRECT(ADDRESS(Данные!$A47,C$1,1,1,"Данные"),1),2)</f>
        <v>191.75999999999999</v>
      </c>
      <c r="D55" s="104">
        <f ca="1">(B55-B53)*D$10</f>
        <v>29.999999999972715</v>
      </c>
      <c r="E55" s="102">
        <f ca="1">(C55-C53)*D$10</f>
        <v>0</v>
      </c>
      <c r="F55" s="103"/>
      <c r="G55" s="100"/>
      <c r="H55" s="165">
        <f>(F55-F53)*H10/0.5</f>
        <v>0</v>
      </c>
      <c r="I55" s="166">
        <f>(G55-G53)*I10/0.5</f>
        <v>0</v>
      </c>
      <c r="J55" s="99"/>
      <c r="K55" s="100"/>
      <c r="L55" s="165">
        <f>(J55-J53)*L10/0.5</f>
        <v>0</v>
      </c>
      <c r="M55" s="167">
        <f>(K55-K53)*M10/0.5</f>
        <v>0</v>
      </c>
      <c r="N55" s="103"/>
      <c r="O55" s="101"/>
      <c r="P55" s="165">
        <f>(N55-N53)*P10/0.5</f>
        <v>0</v>
      </c>
      <c r="Q55" s="166">
        <f>(O55-O53)*Q10/0.5</f>
        <v>0</v>
      </c>
      <c r="R55" s="99"/>
      <c r="S55" s="100"/>
      <c r="T55" s="165">
        <f>(R55-R53)*T10/0.5</f>
        <v>0</v>
      </c>
      <c r="U55" s="167">
        <f>(S55-S53)*U10/0.5</f>
        <v>0</v>
      </c>
      <c r="V55" s="163">
        <f t="shared" ca="1" si="34"/>
        <v>45644.833333333336</v>
      </c>
      <c r="W55" s="113">
        <f t="shared" ca="1" si="35"/>
        <v>29.999999999972715</v>
      </c>
      <c r="X55" s="114">
        <f t="shared" ca="1" si="35"/>
        <v>0</v>
      </c>
    </row>
    <row r="56" s="159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565.16999999999996</v>
      </c>
      <c r="C56" s="96">
        <f ca="1">ROUND(INDIRECT(ADDRESS(Данные!$A48,C$1,1,1,"Данные"),1),2)</f>
        <v>191.75999999999999</v>
      </c>
      <c r="D56" s="104">
        <f ca="1">(B56-B55)*D$10</f>
        <v>14.999999999986358</v>
      </c>
      <c r="E56" s="102">
        <f ca="1">(C56-C55)*D$10</f>
        <v>0</v>
      </c>
      <c r="F56" s="103"/>
      <c r="G56" s="100"/>
      <c r="H56" s="165"/>
      <c r="I56" s="166"/>
      <c r="J56" s="99"/>
      <c r="K56" s="100"/>
      <c r="L56" s="165"/>
      <c r="M56" s="167"/>
      <c r="N56" s="103"/>
      <c r="O56" s="101"/>
      <c r="P56" s="165"/>
      <c r="Q56" s="166"/>
      <c r="R56" s="99"/>
      <c r="S56" s="100"/>
      <c r="T56" s="165"/>
      <c r="U56" s="167"/>
      <c r="V56" s="163">
        <f t="shared" ca="1" si="34"/>
        <v>45644.854166666664</v>
      </c>
      <c r="W56" s="113">
        <f t="shared" ca="1" si="35"/>
        <v>14.999999999986358</v>
      </c>
      <c r="X56" s="114">
        <f t="shared" ca="1" si="35"/>
        <v>0</v>
      </c>
    </row>
    <row r="57" s="159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565.18000000000006</v>
      </c>
      <c r="C57" s="96">
        <f ca="1">ROUND(INDIRECT(ADDRESS(Данные!$A49,C$1,1,1,"Данные"),1),2)</f>
        <v>191.75999999999999</v>
      </c>
      <c r="D57" s="104">
        <f ca="1">(B57-B55)*D$10</f>
        <v>30.000000000143245</v>
      </c>
      <c r="E57" s="102">
        <f ca="1">(C57-C55)*D$10</f>
        <v>0</v>
      </c>
      <c r="F57" s="103"/>
      <c r="G57" s="100"/>
      <c r="H57" s="104">
        <f>(F57-F55)*H10/0.5</f>
        <v>0</v>
      </c>
      <c r="I57" s="105">
        <f>(G57-G55)*I10/0.5</f>
        <v>0</v>
      </c>
      <c r="J57" s="99"/>
      <c r="K57" s="100"/>
      <c r="L57" s="104">
        <f>(J57-J55)*L10/0.5</f>
        <v>0</v>
      </c>
      <c r="M57" s="102">
        <f>(K57-K55)*M10/0.5</f>
        <v>0</v>
      </c>
      <c r="N57" s="103"/>
      <c r="O57" s="101"/>
      <c r="P57" s="104">
        <f>(N57-N55)*P10/0.5</f>
        <v>0</v>
      </c>
      <c r="Q57" s="105">
        <f>(O57-O55)*Q10/0.5</f>
        <v>0</v>
      </c>
      <c r="R57" s="99"/>
      <c r="S57" s="100"/>
      <c r="T57" s="104">
        <f>(R57-R55)*T10/0.5</f>
        <v>0</v>
      </c>
      <c r="U57" s="102">
        <f>(S57-S55)*U10/0.5</f>
        <v>0</v>
      </c>
      <c r="V57" s="163">
        <f t="shared" ca="1" si="34"/>
        <v>45644.875</v>
      </c>
      <c r="W57" s="113">
        <f t="shared" ca="1" si="35"/>
        <v>30.000000000143245</v>
      </c>
      <c r="X57" s="114">
        <f t="shared" ca="1" si="35"/>
        <v>0</v>
      </c>
    </row>
    <row r="58" s="159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565.19000000000005</v>
      </c>
      <c r="C58" s="96">
        <f ca="1">ROUND(INDIRECT(ADDRESS(Данные!$A50,C$1,1,1,"Данные"),1),2)</f>
        <v>191.75999999999999</v>
      </c>
      <c r="D58" s="104">
        <f ca="1">(B58-B57)*D$10</f>
        <v>14.999999999986358</v>
      </c>
      <c r="E58" s="102">
        <f ca="1">(C58-C57)*D$10</f>
        <v>0</v>
      </c>
      <c r="F58" s="103"/>
      <c r="G58" s="100"/>
      <c r="H58" s="104">
        <f>(F58-F57)*H10/0.5</f>
        <v>0</v>
      </c>
      <c r="I58" s="105">
        <f>(G58-G57)*I10/0.5</f>
        <v>0</v>
      </c>
      <c r="J58" s="99"/>
      <c r="K58" s="100"/>
      <c r="L58" s="104">
        <f>(J58-J57)*L10/0.5</f>
        <v>0</v>
      </c>
      <c r="M58" s="102">
        <f>(K58-K57)*M10/0.5</f>
        <v>0</v>
      </c>
      <c r="N58" s="103"/>
      <c r="O58" s="101"/>
      <c r="P58" s="104">
        <f>(N58-N57)*P10/0.5</f>
        <v>0</v>
      </c>
      <c r="Q58" s="105">
        <f>(O58-O57)*Q10/0.5</f>
        <v>0</v>
      </c>
      <c r="R58" s="99"/>
      <c r="S58" s="100"/>
      <c r="T58" s="104">
        <f>(R58-R57)*T10/0.5</f>
        <v>0</v>
      </c>
      <c r="U58" s="102">
        <f>(S58-S57)*U10/0.5</f>
        <v>0</v>
      </c>
      <c r="V58" s="163">
        <f t="shared" ca="1" si="34"/>
        <v>45644.895833333336</v>
      </c>
      <c r="W58" s="113">
        <f t="shared" ca="1" si="35"/>
        <v>14.999999999986358</v>
      </c>
      <c r="X58" s="114">
        <f t="shared" ca="1" si="35"/>
        <v>0</v>
      </c>
    </row>
    <row r="59" s="164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565.20000000000005</v>
      </c>
      <c r="C59" s="96">
        <f ca="1">ROUND(INDIRECT(ADDRESS(Данные!$A51,C$1,1,1,"Данные"),1),2)</f>
        <v>191.77000000000001</v>
      </c>
      <c r="D59" s="104">
        <f ca="1">(B59-B57)*D$10</f>
        <v>29.999999999972715</v>
      </c>
      <c r="E59" s="102">
        <f ca="1">(C59-C57)*D$10</f>
        <v>15.00000000002899</v>
      </c>
      <c r="F59" s="103"/>
      <c r="G59" s="100"/>
      <c r="H59" s="104">
        <f>(F59-F58)*H10/0.5</f>
        <v>0</v>
      </c>
      <c r="I59" s="105">
        <f>(G59-G58)*I10/0.5</f>
        <v>0</v>
      </c>
      <c r="J59" s="99"/>
      <c r="K59" s="100"/>
      <c r="L59" s="104">
        <f>(J59-J58)*L10/0.5</f>
        <v>0</v>
      </c>
      <c r="M59" s="102">
        <f>(K59-K58)*M10/0.5</f>
        <v>0</v>
      </c>
      <c r="N59" s="103"/>
      <c r="O59" s="101"/>
      <c r="P59" s="104">
        <f>(N59-N58)*P10/0.5</f>
        <v>0</v>
      </c>
      <c r="Q59" s="105">
        <f>(O59-O58)*Q10/0.5</f>
        <v>0</v>
      </c>
      <c r="R59" s="99"/>
      <c r="S59" s="100"/>
      <c r="T59" s="104">
        <f>(R59-R58)*T10/0.5</f>
        <v>0</v>
      </c>
      <c r="U59" s="102">
        <f>(S59-S58)*U10/0.5</f>
        <v>0</v>
      </c>
      <c r="V59" s="163">
        <f t="shared" ca="1" si="34"/>
        <v>45644.916666666664</v>
      </c>
      <c r="W59" s="113">
        <f t="shared" ca="1" si="35"/>
        <v>29.999999999972715</v>
      </c>
      <c r="X59" s="114">
        <f t="shared" ca="1" si="35"/>
        <v>15.00000000002899</v>
      </c>
    </row>
    <row r="60" s="159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565.21000000000004</v>
      </c>
      <c r="C60" s="96">
        <f ca="1">ROUND(INDIRECT(ADDRESS(Данные!$A52,C$1,1,1,"Данные"),1),2)</f>
        <v>191.77000000000001</v>
      </c>
      <c r="D60" s="104">
        <f ca="1">(B60-B59)*D$10</f>
        <v>14.999999999986358</v>
      </c>
      <c r="E60" s="102">
        <f ca="1">(C60-C59)*D$10</f>
        <v>0</v>
      </c>
      <c r="F60" s="103"/>
      <c r="G60" s="100"/>
      <c r="H60" s="104">
        <f>(F60-F59)*H10/0.5</f>
        <v>0</v>
      </c>
      <c r="I60" s="105">
        <f>(G60-G59)*I10/0.5</f>
        <v>0</v>
      </c>
      <c r="J60" s="99"/>
      <c r="K60" s="100"/>
      <c r="L60" s="104">
        <f>(J60-J59)*L10/0.5</f>
        <v>0</v>
      </c>
      <c r="M60" s="102">
        <f>(K60-K59)*M10/0.5</f>
        <v>0</v>
      </c>
      <c r="N60" s="103"/>
      <c r="O60" s="101"/>
      <c r="P60" s="104">
        <f>(N60-N59)*P10/0.5</f>
        <v>0</v>
      </c>
      <c r="Q60" s="105">
        <f>(O60-O59)*Q10/0.5</f>
        <v>0</v>
      </c>
      <c r="R60" s="99"/>
      <c r="S60" s="100"/>
      <c r="T60" s="104">
        <f>(R60-R59)*T10/0.5</f>
        <v>0</v>
      </c>
      <c r="U60" s="102">
        <f>(S60-S59)*U10/0.5</f>
        <v>0</v>
      </c>
      <c r="V60" s="163">
        <f t="shared" ca="1" si="34"/>
        <v>45644.9375</v>
      </c>
      <c r="W60" s="113">
        <f t="shared" ca="1" si="35"/>
        <v>14.999999999986358</v>
      </c>
      <c r="X60" s="114">
        <f t="shared" ca="1" si="35"/>
        <v>0</v>
      </c>
    </row>
    <row r="61" s="164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565.23000000000002</v>
      </c>
      <c r="C61" s="96">
        <f ca="1">ROUND(INDIRECT(ADDRESS(Данные!$A53,C$1,1,1,"Данные"),1),2)</f>
        <v>191.77000000000001</v>
      </c>
      <c r="D61" s="104">
        <f ca="1">(B61-B59)*D$10</f>
        <v>44.999999999959073</v>
      </c>
      <c r="E61" s="102">
        <f ca="1">(C61-C59)*D$10</f>
        <v>0</v>
      </c>
      <c r="F61" s="103"/>
      <c r="G61" s="100"/>
      <c r="H61" s="104">
        <f>(F61-F60)*H10/0.5</f>
        <v>0</v>
      </c>
      <c r="I61" s="105">
        <f>(G61-G60)*I10/0.5</f>
        <v>0</v>
      </c>
      <c r="J61" s="99"/>
      <c r="K61" s="100"/>
      <c r="L61" s="104">
        <f>(J61-J60)*L10/0.5</f>
        <v>0</v>
      </c>
      <c r="M61" s="102">
        <f>(K61-K60)*M10/0.5</f>
        <v>0</v>
      </c>
      <c r="N61" s="103"/>
      <c r="O61" s="101"/>
      <c r="P61" s="104">
        <f>(N61-N60)*P10/0.5</f>
        <v>0</v>
      </c>
      <c r="Q61" s="105">
        <f>(O61-O60)*Q10/0.5</f>
        <v>0</v>
      </c>
      <c r="R61" s="99"/>
      <c r="S61" s="100"/>
      <c r="T61" s="104">
        <f>(R61-R60)*T10/0.5</f>
        <v>0</v>
      </c>
      <c r="U61" s="102">
        <f>(S61-S60)*U10/0.5</f>
        <v>0</v>
      </c>
      <c r="V61" s="163">
        <f t="shared" ca="1" si="34"/>
        <v>45644.958333333336</v>
      </c>
      <c r="W61" s="113">
        <f t="shared" ca="1" si="35"/>
        <v>44.999999999959073</v>
      </c>
      <c r="X61" s="114">
        <f t="shared" ca="1" si="35"/>
        <v>0</v>
      </c>
    </row>
    <row r="62" s="164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565.24000000000001</v>
      </c>
      <c r="C62" s="96">
        <f ca="1">ROUND(INDIRECT(ADDRESS(Данные!$A54,C$1,1,1,"Данные"),1),2)</f>
        <v>191.77000000000001</v>
      </c>
      <c r="D62" s="104">
        <f ca="1">(B62-B61)*D$10</f>
        <v>14.999999999986358</v>
      </c>
      <c r="E62" s="102">
        <f ca="1">(C62-C61)*D$10</f>
        <v>0</v>
      </c>
      <c r="F62" s="103"/>
      <c r="G62" s="100"/>
      <c r="H62" s="104"/>
      <c r="I62" s="105"/>
      <c r="J62" s="99"/>
      <c r="K62" s="100"/>
      <c r="L62" s="104"/>
      <c r="M62" s="102"/>
      <c r="N62" s="103"/>
      <c r="O62" s="101"/>
      <c r="P62" s="104"/>
      <c r="Q62" s="105"/>
      <c r="R62" s="99"/>
      <c r="S62" s="100"/>
      <c r="T62" s="104"/>
      <c r="U62" s="102"/>
      <c r="V62" s="163">
        <f t="shared" ca="1" si="34"/>
        <v>45644.979166666664</v>
      </c>
      <c r="W62" s="113">
        <f t="shared" ca="1" si="35"/>
        <v>14.999999999986358</v>
      </c>
      <c r="X62" s="114">
        <f t="shared" ca="1" si="35"/>
        <v>0</v>
      </c>
    </row>
    <row r="63" s="159" customFormat="1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565.25</v>
      </c>
      <c r="C63" s="121">
        <f ca="1">ROUND(INDIRECT(ADDRESS(Данные!$A55,C$1,1,1,"Данные"),1),2)</f>
        <v>191.77000000000001</v>
      </c>
      <c r="D63" s="124">
        <f ca="1">(B63-B61)*D$10</f>
        <v>29.999999999972715</v>
      </c>
      <c r="E63" s="123">
        <f ca="1">(C63-C61)*D$10</f>
        <v>0</v>
      </c>
      <c r="F63" s="128"/>
      <c r="G63" s="117"/>
      <c r="H63" s="124">
        <f>(F63-F61)*H10/0.5</f>
        <v>0</v>
      </c>
      <c r="I63" s="119">
        <f>(G63-G61)*I10/0.5</f>
        <v>0</v>
      </c>
      <c r="J63" s="126"/>
      <c r="K63" s="117"/>
      <c r="L63" s="124">
        <f>(J63-J61)*L10/0.5</f>
        <v>0</v>
      </c>
      <c r="M63" s="123">
        <f>(K63-K61)*M10/0.5</f>
        <v>0</v>
      </c>
      <c r="N63" s="128"/>
      <c r="O63" s="118"/>
      <c r="P63" s="124">
        <f>(N63-N61)*P10/0.5</f>
        <v>0</v>
      </c>
      <c r="Q63" s="119">
        <f>(O63-O61)*Q10/0.5</f>
        <v>0</v>
      </c>
      <c r="R63" s="126"/>
      <c r="S63" s="117"/>
      <c r="T63" s="124">
        <f>(R63-R61)*T10/0.5</f>
        <v>0</v>
      </c>
      <c r="U63" s="123">
        <f>(S63-S61)*U10/0.5</f>
        <v>0</v>
      </c>
      <c r="V63" s="169">
        <f t="shared" ca="1" si="34"/>
        <v>45645</v>
      </c>
      <c r="W63" s="170">
        <f t="shared" ca="1" si="35"/>
        <v>29.999999999972715</v>
      </c>
      <c r="X63" s="171">
        <f ca="1">E63+I63+M63+Q63+U63</f>
        <v>0</v>
      </c>
    </row>
    <row r="64" s="159" customFormat="1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</row>
    <row r="65" s="159" customFormat="1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915.00000000002046</v>
      </c>
      <c r="E65" s="136">
        <f ca="1">E$17+E$19+E$21+E$23+E$25+E$27+E$29+E$31+E$33+E$35+E$37+E$39+E$41+E$43+E$45+E$47+E$49+E$51+E$53+E$55+E$57+E$59+E$61+E$63</f>
        <v>104.99999999998977</v>
      </c>
      <c r="G65" s="3" t="s">
        <v>51</v>
      </c>
      <c r="H65" s="136">
        <f t="shared" ref="H65:X65" si="36">H$17+H$19+H$21+H$23+H$25+H$27+H$29+H$31+H$33+H$35+H$37+H$39+H$41+H$43+H$45+H$47+H$49+H$51+H$53+H$55+H$57+H$59+H$61+H$63</f>
        <v>0</v>
      </c>
      <c r="I65" s="136">
        <f t="shared" si="36"/>
        <v>0</v>
      </c>
      <c r="K65" s="3" t="s">
        <v>51</v>
      </c>
      <c r="L65" s="136">
        <f t="shared" si="36"/>
        <v>0</v>
      </c>
      <c r="M65" s="136">
        <f t="shared" si="36"/>
        <v>0</v>
      </c>
      <c r="O65" s="3" t="s">
        <v>51</v>
      </c>
      <c r="P65" s="136">
        <f t="shared" si="36"/>
        <v>0</v>
      </c>
      <c r="Q65" s="136">
        <f t="shared" si="36"/>
        <v>0</v>
      </c>
      <c r="S65" s="3" t="s">
        <v>51</v>
      </c>
      <c r="T65" s="136">
        <f t="shared" si="36"/>
        <v>0</v>
      </c>
      <c r="U65" s="136">
        <f t="shared" si="36"/>
        <v>0</v>
      </c>
      <c r="W65" s="136">
        <f t="shared" si="36"/>
        <v>915.00000000002046</v>
      </c>
      <c r="X65" s="136">
        <f t="shared" si="36"/>
        <v>104.99999999998977</v>
      </c>
    </row>
    <row r="66" s="159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5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="159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 s="159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 s="159" customForma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</row>
    <row r="71" s="159" customFormat="1">
      <c r="A71" s="16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</row>
    <row r="72" s="159" customFormat="1" ht="18">
      <c r="A72" s="16"/>
      <c r="B72" s="16"/>
      <c r="C72" s="16"/>
      <c r="D72" s="16"/>
      <c r="E72" s="16"/>
      <c r="F72" s="159"/>
      <c r="G72" s="172"/>
      <c r="H72" s="159"/>
      <c r="I72" s="16"/>
      <c r="J72" s="159"/>
      <c r="K72" s="173"/>
      <c r="L72" s="174"/>
      <c r="M72" s="175"/>
      <c r="N72" s="175"/>
      <c r="O72" s="159"/>
      <c r="P72" s="159"/>
      <c r="Q72" s="159"/>
      <c r="R72" s="16"/>
      <c r="S72" s="176"/>
      <c r="T72" s="159"/>
      <c r="U72" s="159"/>
      <c r="V72" s="159"/>
      <c r="W72" s="159"/>
      <c r="X72" s="159"/>
      <c r="Y72" s="159"/>
      <c r="Z72" s="159"/>
      <c r="AA72" s="159"/>
    </row>
    <row r="73" s="159" customFormat="1">
      <c r="A73" s="159"/>
      <c r="B73" s="159"/>
      <c r="C73" s="159"/>
      <c r="D73" s="159"/>
      <c r="E73" s="159"/>
      <c r="F73" s="177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77"/>
      <c r="V73" s="159"/>
      <c r="W73" s="159"/>
      <c r="X73" s="159"/>
      <c r="Y73" s="159"/>
      <c r="Z73" s="159"/>
      <c r="AA73" s="159"/>
    </row>
    <row r="74" s="159" customFormat="1" ht="18.75">
      <c r="A74" s="159"/>
      <c r="B74" s="159"/>
      <c r="C74" s="178"/>
      <c r="D74" s="159"/>
      <c r="E74" s="159"/>
      <c r="F74" s="159"/>
      <c r="G74" s="159"/>
      <c r="H74" s="159"/>
      <c r="I74" s="159"/>
      <c r="J74" s="159"/>
      <c r="K74" s="16"/>
      <c r="L74" s="159"/>
      <c r="M74" s="159"/>
      <c r="N74" s="159"/>
      <c r="O74" s="172"/>
      <c r="P74" s="159"/>
      <c r="Q74" s="16"/>
      <c r="R74" s="159"/>
      <c r="S74" s="159"/>
      <c r="T74" s="159"/>
      <c r="U74" s="159"/>
      <c r="V74" s="159"/>
      <c r="W74" s="159"/>
      <c r="X74" s="159"/>
      <c r="Y74" s="159"/>
      <c r="Z74" s="159"/>
      <c r="AA74" s="159"/>
    </row>
    <row r="75" s="159" customFormat="1">
      <c r="A75" s="159"/>
      <c r="B75" s="177"/>
      <c r="C75" s="159"/>
      <c r="D75" s="159"/>
      <c r="E75" s="159"/>
      <c r="F75" s="159"/>
      <c r="G75" s="159"/>
      <c r="H75" s="159"/>
      <c r="I75" s="159"/>
      <c r="J75" s="159"/>
      <c r="K75" s="16"/>
      <c r="L75" s="16"/>
      <c r="M75" s="159"/>
      <c r="N75" s="159"/>
      <c r="O75" s="16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</row>
    <row r="76" s="159" customFormat="1">
      <c r="A76" s="17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79"/>
      <c r="W76" s="159"/>
      <c r="X76" s="159"/>
      <c r="Y76" s="159"/>
      <c r="Z76" s="159"/>
      <c r="AA76" s="159"/>
    </row>
    <row r="77" s="159" customFormat="1">
      <c r="A77" s="17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79"/>
      <c r="W77" s="159"/>
      <c r="X77" s="159"/>
      <c r="Y77" s="159"/>
      <c r="Z77" s="159"/>
      <c r="AA77" s="159"/>
    </row>
    <row r="78" s="159" customFormat="1">
      <c r="A78" s="17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79"/>
      <c r="W78" s="159"/>
      <c r="X78" s="159"/>
      <c r="Y78" s="159"/>
      <c r="Z78" s="159"/>
      <c r="AA78" s="159"/>
    </row>
    <row r="79" s="159" customFormat="1">
      <c r="A79" s="17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79"/>
      <c r="W79" s="159"/>
      <c r="X79" s="159"/>
      <c r="Y79" s="159"/>
      <c r="Z79" s="159"/>
      <c r="AA79" s="159"/>
    </row>
    <row r="80" s="159" customFormat="1">
      <c r="A80" s="17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79"/>
      <c r="W80" s="159"/>
      <c r="X80" s="159"/>
      <c r="Y80" s="159"/>
      <c r="Z80" s="159"/>
      <c r="AA80" s="159"/>
    </row>
    <row r="81" s="159" customFormat="1">
      <c r="A81" s="17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79"/>
      <c r="W81" s="159"/>
      <c r="X81" s="159"/>
      <c r="Y81" s="159"/>
      <c r="Z81" s="159"/>
      <c r="AA81" s="159"/>
    </row>
    <row r="82" s="159" customFormat="1">
      <c r="A82" s="17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79"/>
      <c r="W82" s="159"/>
      <c r="X82" s="159"/>
      <c r="Y82" s="159"/>
      <c r="Z82" s="159"/>
      <c r="AA82" s="159"/>
    </row>
    <row r="83" s="159" customFormat="1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79"/>
      <c r="W83" s="180"/>
      <c r="X83" s="180"/>
      <c r="Y83" s="159"/>
      <c r="Z83" s="159"/>
      <c r="AA83" s="159"/>
    </row>
    <row r="84" s="159" customFormat="1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79"/>
      <c r="W84" s="180"/>
      <c r="X84" s="180"/>
      <c r="Y84" s="159"/>
      <c r="Z84" s="159"/>
      <c r="AA84" s="159"/>
    </row>
    <row r="85" s="159" customFormat="1">
      <c r="A85" s="181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1"/>
      <c r="W85" s="159"/>
      <c r="X85" s="159"/>
      <c r="Y85" s="159"/>
      <c r="Z85" s="159"/>
      <c r="AA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  <c r="Y86" s="159"/>
      <c r="Z86" s="159"/>
      <c r="AA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  <c r="Y87" s="159"/>
      <c r="Z87" s="159"/>
      <c r="AA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  <c r="Y88" s="159"/>
      <c r="Z88" s="159"/>
      <c r="AA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  <c r="Y89" s="159"/>
      <c r="Z89" s="159"/>
      <c r="AA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  <c r="Y90" s="159"/>
      <c r="Z90" s="159"/>
      <c r="AA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  <c r="Y91" s="159"/>
      <c r="Z91" s="159"/>
      <c r="AA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  <c r="Y92" s="159"/>
      <c r="Z92" s="159"/>
      <c r="AA92" s="159"/>
    </row>
    <row r="93" s="159" customFormat="1">
      <c r="A93" s="180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0"/>
      <c r="W93" s="159"/>
      <c r="X93" s="159"/>
      <c r="Y93" s="159"/>
      <c r="Z93" s="159"/>
      <c r="AA93" s="159"/>
    </row>
    <row r="94" s="159" customFormat="1">
      <c r="A94" s="181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1"/>
      <c r="W94" s="159"/>
      <c r="X94" s="159"/>
      <c r="Y94" s="159"/>
      <c r="Z94" s="159"/>
      <c r="AA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  <c r="Y95" s="159"/>
      <c r="Z95" s="159"/>
      <c r="AA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  <c r="Y96" s="159"/>
      <c r="Z96" s="159"/>
      <c r="AA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  <c r="Y97" s="159"/>
      <c r="Z97" s="159"/>
      <c r="AA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  <c r="Y98" s="159"/>
      <c r="Z98" s="159"/>
      <c r="AA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  <c r="Y99" s="159"/>
      <c r="Z99" s="159"/>
      <c r="AA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  <c r="Y100" s="159"/>
      <c r="Z100" s="159"/>
      <c r="AA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  <c r="Y101" s="159"/>
      <c r="Z101" s="159"/>
      <c r="AA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  <c r="Y102" s="159"/>
      <c r="Z102" s="159"/>
      <c r="AA102" s="159"/>
    </row>
    <row r="103" s="159" customFormat="1">
      <c r="A103" s="180"/>
      <c r="B103" s="182"/>
      <c r="C103" s="182"/>
      <c r="D103" s="159"/>
      <c r="E103" s="159"/>
      <c r="F103" s="182"/>
      <c r="G103" s="182"/>
      <c r="H103" s="159"/>
      <c r="I103" s="159"/>
      <c r="J103" s="182"/>
      <c r="K103" s="182"/>
      <c r="L103" s="159"/>
      <c r="M103" s="159"/>
      <c r="N103" s="182"/>
      <c r="O103" s="159"/>
      <c r="P103" s="159"/>
      <c r="Q103" s="159"/>
      <c r="R103" s="182"/>
      <c r="S103" s="182"/>
      <c r="T103" s="159"/>
      <c r="U103" s="159"/>
      <c r="V103" s="180"/>
      <c r="W103" s="159"/>
      <c r="X103" s="159"/>
      <c r="Y103" s="159"/>
      <c r="Z103" s="159"/>
      <c r="AA103" s="159"/>
    </row>
    <row r="104" s="159" customFormat="1">
      <c r="A104" s="180"/>
      <c r="B104" s="182"/>
      <c r="C104" s="182"/>
      <c r="D104" s="183"/>
      <c r="E104" s="183"/>
      <c r="F104" s="182"/>
      <c r="G104" s="182"/>
      <c r="H104" s="183"/>
      <c r="I104" s="183"/>
      <c r="J104" s="182"/>
      <c r="K104" s="182"/>
      <c r="L104" s="183"/>
      <c r="M104" s="183"/>
      <c r="N104" s="182"/>
      <c r="O104" s="159"/>
      <c r="P104" s="183"/>
      <c r="Q104" s="183"/>
      <c r="R104" s="182"/>
      <c r="S104" s="182"/>
      <c r="T104" s="183"/>
      <c r="U104" s="183"/>
      <c r="V104" s="180"/>
      <c r="W104" s="159"/>
      <c r="X104" s="159"/>
      <c r="Y104" s="159"/>
      <c r="Z104" s="159"/>
      <c r="AA104" s="159"/>
    </row>
    <row r="105" s="159" customFormat="1">
      <c r="A105" s="180"/>
      <c r="B105" s="182"/>
      <c r="C105" s="182"/>
      <c r="D105" s="184"/>
      <c r="E105" s="184"/>
      <c r="F105" s="182"/>
      <c r="G105" s="182"/>
      <c r="H105" s="184"/>
      <c r="I105" s="184"/>
      <c r="J105" s="182"/>
      <c r="K105" s="182"/>
      <c r="L105" s="184"/>
      <c r="M105" s="184"/>
      <c r="N105" s="182"/>
      <c r="O105" s="159"/>
      <c r="P105" s="184"/>
      <c r="Q105" s="184"/>
      <c r="R105" s="182"/>
      <c r="S105" s="182"/>
      <c r="T105" s="184"/>
      <c r="U105" s="184"/>
      <c r="V105" s="180"/>
      <c r="W105" s="159"/>
      <c r="X105" s="159"/>
      <c r="Y105" s="159"/>
      <c r="Z105" s="159"/>
      <c r="AA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  <c r="Y106" s="159"/>
      <c r="Z106" s="159"/>
      <c r="AA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  <c r="Y107" s="159"/>
      <c r="Z107" s="159"/>
      <c r="AA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  <c r="Y108" s="159"/>
      <c r="Z108" s="159"/>
      <c r="AA108" s="159"/>
    </row>
    <row r="109" s="159" customFormat="1">
      <c r="A109" s="180"/>
      <c r="B109" s="182"/>
      <c r="C109" s="182"/>
      <c r="D109" s="159"/>
      <c r="E109" s="159"/>
      <c r="F109" s="182"/>
      <c r="G109" s="182"/>
      <c r="H109" s="159"/>
      <c r="I109" s="159"/>
      <c r="J109" s="182"/>
      <c r="K109" s="182"/>
      <c r="L109" s="159"/>
      <c r="M109" s="159"/>
      <c r="N109" s="182"/>
      <c r="O109" s="159"/>
      <c r="P109" s="159"/>
      <c r="Q109" s="159"/>
      <c r="R109" s="182"/>
      <c r="S109" s="182"/>
      <c r="T109" s="159"/>
      <c r="U109" s="159"/>
      <c r="V109" s="180"/>
      <c r="W109" s="159"/>
      <c r="X109" s="159"/>
      <c r="Y109" s="159"/>
      <c r="Z109" s="159"/>
      <c r="AA109" s="159"/>
    </row>
    <row r="110" s="159" customForma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</row>
    <row r="111" s="159" customFormat="1">
      <c r="A111" s="159"/>
      <c r="B111" s="159"/>
      <c r="C111" s="159"/>
      <c r="D111" s="159"/>
      <c r="E111" s="184"/>
      <c r="F111" s="159"/>
      <c r="G111" s="16"/>
      <c r="H111" s="159"/>
      <c r="I111" s="184"/>
      <c r="J111" s="159"/>
      <c r="K111" s="16"/>
      <c r="L111" s="159"/>
      <c r="M111" s="184"/>
      <c r="N111" s="159"/>
      <c r="O111" s="16"/>
      <c r="P111" s="159"/>
      <c r="Q111" s="184"/>
      <c r="R111" s="159"/>
      <c r="S111" s="16"/>
      <c r="T111" s="159"/>
      <c r="U111" s="184"/>
      <c r="V111" s="159"/>
      <c r="W111" s="159"/>
      <c r="X111" s="159"/>
      <c r="Y111" s="159"/>
      <c r="Z111" s="159"/>
      <c r="AA111" s="159"/>
    </row>
    <row r="112" s="159" customFormat="1">
      <c r="A112" s="180"/>
      <c r="B112" s="159"/>
      <c r="C112" s="159"/>
      <c r="D112" s="180"/>
      <c r="E112" s="180"/>
      <c r="F112" s="159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9"/>
      <c r="Z112" s="159"/>
      <c r="AA112" s="159"/>
    </row>
    <row r="113" s="159" customForma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</row>
    <row r="114" s="159" customForma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</row>
    <row r="115" s="159" customForma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</row>
    <row r="116" s="159" customFormat="1" ht="12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</row>
    <row r="117" s="159" customForma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</row>
    <row r="118" s="159" customForma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</row>
    <row r="119" s="159" customForma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</row>
    <row r="120" s="159" customForma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</row>
    <row r="121" s="159" customForma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</row>
    <row r="122" s="159" customForma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</row>
    <row r="123" s="159" customForma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</row>
    <row r="124" s="159" customForma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</row>
    <row r="125" s="159" customForma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</row>
    <row r="126" s="159" customForma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</row>
    <row r="127" s="159" customForma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</row>
    <row r="128" s="159" customForma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</row>
    <row r="129" s="159" customForma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</row>
    <row r="130" s="159" customForma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</row>
    <row r="131" s="159" customForma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</row>
    <row r="132" s="159" customForma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</row>
    <row r="133" s="159" customForma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</row>
    <row r="134" s="159" customForma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</row>
    <row r="135" s="159" customForma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</row>
    <row r="136" s="159" customForma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</row>
    <row r="137" s="159" customForma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</row>
    <row r="138" s="159" customForma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</row>
    <row r="139" s="159" customForma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</row>
    <row r="140" s="159" customForma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</row>
    <row r="141" s="159" customForma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</row>
    <row r="142" s="159" customForma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</row>
    <row r="143" s="159" customForma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</row>
    <row r="144" s="159" customForma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</row>
    <row r="145" s="159" customForma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</row>
    <row r="146" s="159" customForma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</row>
    <row r="147" s="159" customForma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</row>
    <row r="148" s="159" customForma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</row>
    <row r="149" s="159" customForma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</row>
    <row r="150" s="159" customForma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</row>
    <row r="151" s="159" customForma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</row>
    <row r="152" s="159" customForma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</row>
    <row r="153" s="159" customForma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</row>
    <row r="154" s="159" customForma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</row>
    <row r="155" s="159" customForma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</row>
    <row r="156" s="159" customForma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</row>
    <row r="157" s="159" customFormat="1"/>
    <row r="158" s="159" customFormat="1"/>
    <row r="159" s="159" customFormat="1"/>
    <row r="160" s="159" customFormat="1"/>
    <row r="161" s="159" customFormat="1"/>
    <row r="162" s="159" customFormat="1"/>
    <row r="163" s="159" customFormat="1"/>
    <row r="164" s="159" customFormat="1"/>
    <row r="165" s="159" customFormat="1"/>
    <row r="166" s="159" customFormat="1"/>
  </sheetData>
  <mergeCells count="5">
    <mergeCell ref="Q2:X2"/>
    <mergeCell ref="A6:A14"/>
    <mergeCell ref="W8:X8"/>
    <mergeCell ref="W9:X9"/>
    <mergeCell ref="V6:V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I32" activeCellId="0" sqref="I32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9" style="63" width="9.85546875"/>
    <col customWidth="1" min="20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83</v>
      </c>
      <c r="C1" s="2">
        <v>84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104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>
        <v>33</v>
      </c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C8" s="4"/>
      <c r="D8" s="4"/>
      <c r="E8" s="36"/>
      <c r="F8" s="35"/>
      <c r="G8" s="4"/>
      <c r="H8" s="4" t="s">
        <v>15</v>
      </c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"/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300</v>
      </c>
      <c r="E10" s="152">
        <v>4000</v>
      </c>
      <c r="F10" s="35" t="s">
        <v>36</v>
      </c>
      <c r="G10" s="4"/>
      <c r="H10" s="153">
        <v>0</v>
      </c>
      <c r="I10" s="152">
        <v>80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59" customFormat="1">
      <c r="A15" s="160">
        <f ca="1">INDIRECT(ADDRESS(Данные!$A7,4,1,1,"Данные"), 1)</f>
        <v>45644</v>
      </c>
      <c r="B15" s="77">
        <f ca="1">ROUND(INDIRECT(ADDRESS(Данные!$A7,B$1,1,1,"Данные"), 1),2)</f>
        <v>15424.42</v>
      </c>
      <c r="C15" s="83">
        <f ca="1">ROUND(INDIRECT(ADDRESS(Данные!$A7,C$1,1,1,"Данные"), 1),2)</f>
        <v>2777.25</v>
      </c>
      <c r="D15" s="78"/>
      <c r="E15" s="81"/>
      <c r="F15" s="82"/>
      <c r="G15" s="77"/>
      <c r="H15" s="78" t="s">
        <v>15</v>
      </c>
      <c r="I15" s="79" t="s">
        <v>15</v>
      </c>
      <c r="J15" s="80"/>
      <c r="K15" s="77"/>
      <c r="L15" s="78" t="s">
        <v>15</v>
      </c>
      <c r="M15" s="81" t="s">
        <v>15</v>
      </c>
      <c r="N15" s="82"/>
      <c r="O15" s="78"/>
      <c r="P15" s="78" t="s">
        <v>15</v>
      </c>
      <c r="Q15" s="79" t="s">
        <v>15</v>
      </c>
      <c r="R15" s="80"/>
      <c r="S15" s="77"/>
      <c r="T15" s="78" t="s">
        <v>15</v>
      </c>
      <c r="U15" s="81" t="s">
        <v>15</v>
      </c>
      <c r="V15" s="161">
        <f t="shared" ref="V15:V63" ca="1" si="37">$A15</f>
        <v>45644</v>
      </c>
      <c r="W15" s="93" t="s">
        <v>15</v>
      </c>
      <c r="X15" s="26" t="s">
        <v>15</v>
      </c>
    </row>
    <row r="16" s="159" customFormat="1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15424.550000000001</v>
      </c>
      <c r="C16" s="96">
        <f ca="1">ROUND(INDIRECT(ADDRESS(Данные!$A8,C$1,1,1,"Данные"),1),2)</f>
        <v>2777.2600000000002</v>
      </c>
      <c r="D16" s="104">
        <f ca="1">(B16-B15)*D$10</f>
        <v>39.00000000030559</v>
      </c>
      <c r="E16" s="102">
        <f ca="1">(C16-C15)*D$10</f>
        <v>3.0000000000654836</v>
      </c>
      <c r="F16" s="103"/>
      <c r="G16" s="100"/>
      <c r="H16" s="101"/>
      <c r="I16" s="98"/>
      <c r="J16" s="99"/>
      <c r="K16" s="100"/>
      <c r="L16" s="101"/>
      <c r="M16" s="110"/>
      <c r="N16" s="103"/>
      <c r="O16" s="101"/>
      <c r="P16" s="101"/>
      <c r="Q16" s="98"/>
      <c r="R16" s="99"/>
      <c r="S16" s="100"/>
      <c r="T16" s="101"/>
      <c r="U16" s="110"/>
      <c r="V16" s="163">
        <f t="shared" ca="1" si="37"/>
        <v>45644.020833333336</v>
      </c>
      <c r="W16" s="113">
        <f t="shared" ref="W16:X63" ca="1" si="38">D16+H16+L16+P16+T16</f>
        <v>39.00000000030559</v>
      </c>
      <c r="X16" s="114">
        <f ca="1">E16+I16+M16+Q16+U16</f>
        <v>3.0000000000654836</v>
      </c>
    </row>
    <row r="17" s="159" customFormat="1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15424.700000000001</v>
      </c>
      <c r="C17" s="96">
        <f ca="1">ROUND(INDIRECT(ADDRESS(Данные!$A9,C$1,1,1,"Данные"),1),2)</f>
        <v>2777.2800000000002</v>
      </c>
      <c r="D17" s="104">
        <f ca="1">(B17-B15)*D$10</f>
        <v>84.000000000196451</v>
      </c>
      <c r="E17" s="102">
        <f ca="1">(C17-C15)*D$10</f>
        <v>9.0000000000600267</v>
      </c>
      <c r="F17" s="103"/>
      <c r="G17" s="100"/>
      <c r="H17" s="104">
        <f>(F17-F15)*H10</f>
        <v>0</v>
      </c>
      <c r="I17" s="105">
        <f>(G17-G15)*I10</f>
        <v>0</v>
      </c>
      <c r="J17" s="99"/>
      <c r="K17" s="100"/>
      <c r="L17" s="104">
        <f>(J17-J15)*L10</f>
        <v>0</v>
      </c>
      <c r="M17" s="102">
        <f>(K17-K15)*M10</f>
        <v>0</v>
      </c>
      <c r="N17" s="103"/>
      <c r="O17" s="101"/>
      <c r="P17" s="104">
        <f>(N17-N15)*P10</f>
        <v>0</v>
      </c>
      <c r="Q17" s="105">
        <f>(O17-O15)*Q10</f>
        <v>0</v>
      </c>
      <c r="R17" s="99"/>
      <c r="S17" s="100"/>
      <c r="T17" s="104">
        <f>(R17-R15)*T10</f>
        <v>0</v>
      </c>
      <c r="U17" s="102">
        <f>(S17-S15)*U10</f>
        <v>0</v>
      </c>
      <c r="V17" s="163">
        <f t="shared" ca="1" si="37"/>
        <v>45644.041666666664</v>
      </c>
      <c r="W17" s="113">
        <f t="shared" ca="1" si="38"/>
        <v>84.000000000196451</v>
      </c>
      <c r="X17" s="114">
        <f t="shared" ca="1" si="38"/>
        <v>9.0000000000600267</v>
      </c>
    </row>
    <row r="18" s="159" customFormat="1">
      <c r="A18" s="162">
        <f ca="1">INDIRECT(ADDRESS(Данные!$A10,4,1,1,"Данные"), 1)</f>
        <v>45644.0625</v>
      </c>
      <c r="B18" s="96">
        <f ca="1">ROUND(INDIRECT(ADDRESS(Данные!$A10,B$1,1,1,"Данные"), 1),2)</f>
        <v>15424.84</v>
      </c>
      <c r="C18" s="96">
        <f ca="1">ROUND(INDIRECT(ADDRESS(Данные!$A10,C$1,1,1,"Данные"), 1),2)</f>
        <v>2777.29</v>
      </c>
      <c r="D18" s="104">
        <f ca="1">(B18-B17)*D$10</f>
        <v>41.999999999825377</v>
      </c>
      <c r="E18" s="102">
        <f ca="1">(C18-C17)*D$10</f>
        <v>2.9999999999290594</v>
      </c>
      <c r="F18" s="103"/>
      <c r="G18" s="100"/>
      <c r="H18" s="104"/>
      <c r="I18" s="105"/>
      <c r="J18" s="99"/>
      <c r="K18" s="100"/>
      <c r="L18" s="104"/>
      <c r="M18" s="102"/>
      <c r="N18" s="103"/>
      <c r="O18" s="101"/>
      <c r="P18" s="104"/>
      <c r="Q18" s="105"/>
      <c r="R18" s="99"/>
      <c r="S18" s="100"/>
      <c r="T18" s="104"/>
      <c r="U18" s="102"/>
      <c r="V18" s="163">
        <f t="shared" ca="1" si="37"/>
        <v>45644.0625</v>
      </c>
      <c r="W18" s="113">
        <f t="shared" ca="1" si="38"/>
        <v>41.999999999825377</v>
      </c>
      <c r="X18" s="114">
        <f t="shared" ca="1" si="38"/>
        <v>2.9999999999290594</v>
      </c>
    </row>
    <row r="19" s="159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15424.98</v>
      </c>
      <c r="C19" s="96">
        <f ca="1">ROUND(INDIRECT(ADDRESS(Данные!$A11,C$1,1,1,"Данные"),1),2)</f>
        <v>2777.29</v>
      </c>
      <c r="D19" s="104">
        <f ca="1">(B19-B17)*D$10</f>
        <v>83.999999999650754</v>
      </c>
      <c r="E19" s="102">
        <f ca="1">(C19-C17)*D$10</f>
        <v>2.9999999999290594</v>
      </c>
      <c r="F19" s="103"/>
      <c r="G19" s="100"/>
      <c r="H19" s="104">
        <f>(F19-F17)*H10</f>
        <v>0</v>
      </c>
      <c r="I19" s="105">
        <f>(G19-G17)*I10</f>
        <v>0</v>
      </c>
      <c r="J19" s="99"/>
      <c r="K19" s="100"/>
      <c r="L19" s="104">
        <f>(J19-J17)*L10</f>
        <v>0</v>
      </c>
      <c r="M19" s="102">
        <f>(K19-K17)*M10</f>
        <v>0</v>
      </c>
      <c r="N19" s="103"/>
      <c r="O19" s="101"/>
      <c r="P19" s="104">
        <f>(N19-N17)*P10</f>
        <v>0</v>
      </c>
      <c r="Q19" s="105">
        <f>(O19-O17)*Q10</f>
        <v>0</v>
      </c>
      <c r="R19" s="99"/>
      <c r="S19" s="100"/>
      <c r="T19" s="104">
        <f>(R19-R17)*T10</f>
        <v>0</v>
      </c>
      <c r="U19" s="102">
        <f>(S19-S17)*U10</f>
        <v>0</v>
      </c>
      <c r="V19" s="163">
        <f t="shared" ca="1" si="37"/>
        <v>45644.083333333336</v>
      </c>
      <c r="W19" s="113">
        <f t="shared" ca="1" si="38"/>
        <v>83.999999999650754</v>
      </c>
      <c r="X19" s="114">
        <f t="shared" ca="1" si="38"/>
        <v>2.9999999999290594</v>
      </c>
    </row>
    <row r="20" s="159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15425.130000000001</v>
      </c>
      <c r="C20" s="96">
        <f ca="1">ROUND(INDIRECT(ADDRESS(Данные!$A12,C$1,1,1,"Данные"),1),2)</f>
        <v>2777.3099999999999</v>
      </c>
      <c r="D20" s="104">
        <f ca="1">(B20-B19)*D$10</f>
        <v>45.000000000436557</v>
      </c>
      <c r="E20" s="102">
        <f ca="1">(C20-C19)*D$10</f>
        <v>5.999999999994543</v>
      </c>
      <c r="F20" s="103"/>
      <c r="G20" s="100"/>
      <c r="H20" s="104"/>
      <c r="I20" s="105"/>
      <c r="J20" s="99"/>
      <c r="K20" s="100"/>
      <c r="L20" s="104"/>
      <c r="M20" s="102"/>
      <c r="N20" s="103"/>
      <c r="O20" s="101"/>
      <c r="P20" s="104"/>
      <c r="Q20" s="105"/>
      <c r="R20" s="99"/>
      <c r="S20" s="100"/>
      <c r="T20" s="104"/>
      <c r="U20" s="102"/>
      <c r="V20" s="163">
        <f t="shared" ca="1" si="37"/>
        <v>45644.104166666664</v>
      </c>
      <c r="W20" s="113">
        <f t="shared" ca="1" si="38"/>
        <v>45.000000000436557</v>
      </c>
      <c r="X20" s="114">
        <f t="shared" ca="1" si="38"/>
        <v>5.999999999994543</v>
      </c>
    </row>
    <row r="21" s="159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15425.27</v>
      </c>
      <c r="C21" s="96">
        <f ca="1">ROUND(INDIRECT(ADDRESS(Данные!$A13,C$1,1,1,"Данные"),1),2)</f>
        <v>2777.3099999999999</v>
      </c>
      <c r="D21" s="104">
        <f ca="1">(B21-B19)*D$10</f>
        <v>87.000000000261934</v>
      </c>
      <c r="E21" s="102">
        <f ca="1">(C21-C19)*D$10</f>
        <v>5.999999999994543</v>
      </c>
      <c r="F21" s="103"/>
      <c r="G21" s="100"/>
      <c r="H21" s="104">
        <f>(F21-F19)*H10</f>
        <v>0</v>
      </c>
      <c r="I21" s="105">
        <f>(G21-G19)*I10</f>
        <v>0</v>
      </c>
      <c r="J21" s="99"/>
      <c r="K21" s="100"/>
      <c r="L21" s="104">
        <f>(J21-J19)*L10</f>
        <v>0</v>
      </c>
      <c r="M21" s="102">
        <f>(K21-K19)*M10</f>
        <v>0</v>
      </c>
      <c r="N21" s="103"/>
      <c r="O21" s="101"/>
      <c r="P21" s="104">
        <f>(N21-N19)*P10</f>
        <v>0</v>
      </c>
      <c r="Q21" s="105">
        <f>(O21-O19)*Q10</f>
        <v>0</v>
      </c>
      <c r="R21" s="99"/>
      <c r="S21" s="100"/>
      <c r="T21" s="104">
        <f>(R21-R19)*T10</f>
        <v>0</v>
      </c>
      <c r="U21" s="102">
        <f>(S21-S19)*U10</f>
        <v>0</v>
      </c>
      <c r="V21" s="163">
        <f t="shared" ca="1" si="37"/>
        <v>45644.125</v>
      </c>
      <c r="W21" s="113">
        <f t="shared" ca="1" si="38"/>
        <v>87.000000000261934</v>
      </c>
      <c r="X21" s="114">
        <f t="shared" ca="1" si="38"/>
        <v>5.999999999994543</v>
      </c>
    </row>
    <row r="22" s="159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15425.42</v>
      </c>
      <c r="C22" s="96">
        <f ca="1">ROUND(INDIRECT(ADDRESS(Данные!$A14,C$1,1,1,"Данные"),1),2)</f>
        <v>2777.3299999999999</v>
      </c>
      <c r="D22" s="104">
        <f ca="1">(B22-B21)*D$10</f>
        <v>44.999999999890861</v>
      </c>
      <c r="E22" s="102">
        <f ca="1">(C22-C21)*D$10</f>
        <v>5.999999999994543</v>
      </c>
      <c r="F22" s="103"/>
      <c r="G22" s="100"/>
      <c r="H22" s="104"/>
      <c r="I22" s="105"/>
      <c r="J22" s="99"/>
      <c r="K22" s="100"/>
      <c r="L22" s="104"/>
      <c r="M22" s="102"/>
      <c r="N22" s="103"/>
      <c r="O22" s="101"/>
      <c r="P22" s="104"/>
      <c r="Q22" s="105"/>
      <c r="R22" s="99"/>
      <c r="S22" s="100"/>
      <c r="T22" s="104"/>
      <c r="U22" s="102"/>
      <c r="V22" s="163">
        <f t="shared" ca="1" si="37"/>
        <v>45644.145833333336</v>
      </c>
      <c r="W22" s="113">
        <f t="shared" ca="1" si="38"/>
        <v>44.999999999890861</v>
      </c>
      <c r="X22" s="114">
        <f t="shared" ca="1" si="38"/>
        <v>5.999999999994543</v>
      </c>
    </row>
    <row r="23" s="159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15425.559999999999</v>
      </c>
      <c r="C23" s="96">
        <f ca="1">ROUND(INDIRECT(ADDRESS(Данные!$A15,C$1,1,1,"Данные"),1),2)</f>
        <v>2777.3299999999999</v>
      </c>
      <c r="D23" s="104">
        <f ca="1">(B23-B21)*D$10</f>
        <v>86.999999999716238</v>
      </c>
      <c r="E23" s="102">
        <f ca="1">(C23-C21)*D$10</f>
        <v>5.999999999994543</v>
      </c>
      <c r="F23" s="103"/>
      <c r="G23" s="100"/>
      <c r="H23" s="104">
        <f>(F23-F21)*H10</f>
        <v>0</v>
      </c>
      <c r="I23" s="105">
        <f>(G23-G21)*I10</f>
        <v>0</v>
      </c>
      <c r="J23" s="99"/>
      <c r="K23" s="100"/>
      <c r="L23" s="104">
        <f>(J23-J21)*L10</f>
        <v>0</v>
      </c>
      <c r="M23" s="102">
        <f>(K23-K21)*M10</f>
        <v>0</v>
      </c>
      <c r="N23" s="103"/>
      <c r="O23" s="101"/>
      <c r="P23" s="104">
        <f>(N23-N21)*P10</f>
        <v>0</v>
      </c>
      <c r="Q23" s="105">
        <f>(O23-O21)*Q10</f>
        <v>0</v>
      </c>
      <c r="R23" s="99"/>
      <c r="S23" s="100"/>
      <c r="T23" s="104">
        <f>(R23-R21)*T10</f>
        <v>0</v>
      </c>
      <c r="U23" s="102">
        <f>(S23-S21)*U10</f>
        <v>0</v>
      </c>
      <c r="V23" s="163">
        <f t="shared" ca="1" si="37"/>
        <v>45644.166666666664</v>
      </c>
      <c r="W23" s="113">
        <f t="shared" ca="1" si="38"/>
        <v>86.999999999716238</v>
      </c>
      <c r="X23" s="114">
        <f t="shared" ca="1" si="38"/>
        <v>5.999999999994543</v>
      </c>
    </row>
    <row r="24" s="159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15425.700000000001</v>
      </c>
      <c r="C24" s="96">
        <f ca="1">ROUND(INDIRECT(ADDRESS(Данные!$A16,C$1,1,1,"Данные"),1),2)</f>
        <v>2777.3400000000001</v>
      </c>
      <c r="D24" s="104">
        <f ca="1">(B24-B23)*D$10</f>
        <v>42.000000000371074</v>
      </c>
      <c r="E24" s="102">
        <f ca="1">(C24-C23)*D$10</f>
        <v>3.0000000000654836</v>
      </c>
      <c r="F24" s="103"/>
      <c r="G24" s="100"/>
      <c r="H24" s="104"/>
      <c r="I24" s="105"/>
      <c r="J24" s="99"/>
      <c r="K24" s="100"/>
      <c r="L24" s="104"/>
      <c r="M24" s="102"/>
      <c r="N24" s="103"/>
      <c r="O24" s="101"/>
      <c r="P24" s="104"/>
      <c r="Q24" s="105"/>
      <c r="R24" s="99"/>
      <c r="S24" s="100"/>
      <c r="T24" s="104"/>
      <c r="U24" s="102"/>
      <c r="V24" s="163">
        <f t="shared" ca="1" si="37"/>
        <v>45644.1875</v>
      </c>
      <c r="W24" s="113">
        <f t="shared" ca="1" si="38"/>
        <v>42.000000000371074</v>
      </c>
      <c r="X24" s="114">
        <f t="shared" ca="1" si="38"/>
        <v>3.0000000000654836</v>
      </c>
    </row>
    <row r="25" s="159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15425.85</v>
      </c>
      <c r="C25" s="96">
        <f ca="1">ROUND(INDIRECT(ADDRESS(Данные!$A17,C$1,1,1,"Данные"),1),2)</f>
        <v>2777.3499999999999</v>
      </c>
      <c r="D25" s="104">
        <f ca="1">(B25-B23)*D$10</f>
        <v>87.000000000261934</v>
      </c>
      <c r="E25" s="102">
        <f ca="1">(C25-C23)*D$10</f>
        <v>5.999999999994543</v>
      </c>
      <c r="F25" s="103"/>
      <c r="G25" s="100"/>
      <c r="H25" s="104">
        <f>(F25-F23)*H10</f>
        <v>0</v>
      </c>
      <c r="I25" s="105">
        <f>(G25-G23)*I10</f>
        <v>0</v>
      </c>
      <c r="J25" s="99"/>
      <c r="K25" s="100"/>
      <c r="L25" s="104">
        <f>(J25-J23)*L10</f>
        <v>0</v>
      </c>
      <c r="M25" s="102">
        <f>(K25-K23)*M10</f>
        <v>0</v>
      </c>
      <c r="N25" s="103"/>
      <c r="O25" s="101"/>
      <c r="P25" s="104">
        <f>(N25-N23)*P10</f>
        <v>0</v>
      </c>
      <c r="Q25" s="105">
        <f>(O25-O23)*Q10</f>
        <v>0</v>
      </c>
      <c r="R25" s="99"/>
      <c r="S25" s="100"/>
      <c r="T25" s="104">
        <f>(R25-R23)*T10</f>
        <v>0</v>
      </c>
      <c r="U25" s="102">
        <f>(S25-S23)*U10</f>
        <v>0</v>
      </c>
      <c r="V25" s="163">
        <f t="shared" ca="1" si="37"/>
        <v>45644.208333333336</v>
      </c>
      <c r="W25" s="113">
        <f t="shared" ca="1" si="38"/>
        <v>87.000000000261934</v>
      </c>
      <c r="X25" s="114">
        <f t="shared" ca="1" si="38"/>
        <v>5.999999999994543</v>
      </c>
    </row>
    <row r="26" s="159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15426</v>
      </c>
      <c r="C26" s="96">
        <f ca="1">ROUND(INDIRECT(ADDRESS(Данные!$A18,C$1,1,1,"Данные"),1),2)</f>
        <v>2777.3600000000001</v>
      </c>
      <c r="D26" s="104">
        <f ca="1">(B26-B25)*D$10</f>
        <v>44.999999999890861</v>
      </c>
      <c r="E26" s="102">
        <f ca="1">(C26-C25)*D$10</f>
        <v>3.0000000000654836</v>
      </c>
      <c r="F26" s="103"/>
      <c r="G26" s="100"/>
      <c r="H26" s="104"/>
      <c r="I26" s="105"/>
      <c r="J26" s="99"/>
      <c r="K26" s="100"/>
      <c r="L26" s="104"/>
      <c r="M26" s="102"/>
      <c r="N26" s="103"/>
      <c r="O26" s="101"/>
      <c r="P26" s="104"/>
      <c r="Q26" s="105"/>
      <c r="R26" s="99"/>
      <c r="S26" s="100"/>
      <c r="T26" s="104"/>
      <c r="U26" s="102"/>
      <c r="V26" s="163">
        <f t="shared" ca="1" si="37"/>
        <v>45644.229166666664</v>
      </c>
      <c r="W26" s="113">
        <f t="shared" ca="1" si="38"/>
        <v>44.999999999890861</v>
      </c>
      <c r="X26" s="114">
        <f t="shared" ca="1" si="38"/>
        <v>3.0000000000654836</v>
      </c>
    </row>
    <row r="27" s="159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15426.15</v>
      </c>
      <c r="C27" s="96">
        <f ca="1">ROUND(INDIRECT(ADDRESS(Данные!$A19,C$1,1,1,"Данные"),1),2)</f>
        <v>2777.3800000000001</v>
      </c>
      <c r="D27" s="104">
        <f ca="1">(B27-B25)*D$10</f>
        <v>89.999999999781721</v>
      </c>
      <c r="E27" s="102">
        <f ca="1">(C27-C25)*D$10</f>
        <v>9.0000000000600267</v>
      </c>
      <c r="F27" s="103"/>
      <c r="G27" s="100"/>
      <c r="H27" s="104">
        <f>(F27-F25)*H10</f>
        <v>0</v>
      </c>
      <c r="I27" s="105">
        <f>(G27-G25)*I10</f>
        <v>0</v>
      </c>
      <c r="J27" s="99"/>
      <c r="K27" s="100"/>
      <c r="L27" s="104">
        <f>(J27-J25)*L10</f>
        <v>0</v>
      </c>
      <c r="M27" s="102">
        <f>(K27-K25)*M10</f>
        <v>0</v>
      </c>
      <c r="N27" s="103"/>
      <c r="O27" s="101"/>
      <c r="P27" s="104">
        <f>(N27-N25)*P10</f>
        <v>0</v>
      </c>
      <c r="Q27" s="105">
        <f>(O27-O25)*Q10</f>
        <v>0</v>
      </c>
      <c r="R27" s="99"/>
      <c r="S27" s="100"/>
      <c r="T27" s="104">
        <f>(R27-R25)*T10</f>
        <v>0</v>
      </c>
      <c r="U27" s="102">
        <f>(S27-S25)*U10</f>
        <v>0</v>
      </c>
      <c r="V27" s="163">
        <f t="shared" ca="1" si="37"/>
        <v>45644.25</v>
      </c>
      <c r="W27" s="113">
        <f t="shared" ca="1" si="38"/>
        <v>89.999999999781721</v>
      </c>
      <c r="X27" s="114">
        <f t="shared" ca="1" si="38"/>
        <v>9.0000000000600267</v>
      </c>
    </row>
    <row r="28" s="159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15426.32</v>
      </c>
      <c r="C28" s="96">
        <f ca="1">ROUND(INDIRECT(ADDRESS(Данные!$A20,C$1,1,1,"Данные"),1),2)</f>
        <v>2777.3899999999999</v>
      </c>
      <c r="D28" s="104">
        <f ca="1">(B28-B27)*D$10</f>
        <v>51.000000000021828</v>
      </c>
      <c r="E28" s="102">
        <f ca="1">(C28-C27)*D$10</f>
        <v>2.9999999999290594</v>
      </c>
      <c r="F28" s="103"/>
      <c r="G28" s="100"/>
      <c r="H28" s="104"/>
      <c r="I28" s="105"/>
      <c r="J28" s="99"/>
      <c r="K28" s="100"/>
      <c r="L28" s="104"/>
      <c r="M28" s="102"/>
      <c r="N28" s="103"/>
      <c r="O28" s="101"/>
      <c r="P28" s="104"/>
      <c r="Q28" s="105"/>
      <c r="R28" s="99"/>
      <c r="S28" s="100"/>
      <c r="T28" s="104"/>
      <c r="U28" s="102"/>
      <c r="V28" s="163">
        <f t="shared" ca="1" si="37"/>
        <v>45644.270833333336</v>
      </c>
      <c r="W28" s="113">
        <f t="shared" ca="1" si="38"/>
        <v>51.000000000021828</v>
      </c>
      <c r="X28" s="114">
        <f t="shared" ca="1" si="38"/>
        <v>2.9999999999290594</v>
      </c>
    </row>
    <row r="29" s="159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15426.470000000001</v>
      </c>
      <c r="C29" s="96">
        <f ca="1">ROUND(INDIRECT(ADDRESS(Данные!$A21,C$1,1,1,"Данные"),1),2)</f>
        <v>2777.4000000000001</v>
      </c>
      <c r="D29" s="104">
        <f ca="1">(B29-B27)*D$10</f>
        <v>96.000000000458385</v>
      </c>
      <c r="E29" s="102">
        <f ca="1">(C29-C27)*D$10</f>
        <v>5.999999999994543</v>
      </c>
      <c r="F29" s="103"/>
      <c r="G29" s="100"/>
      <c r="H29" s="104">
        <f>(F29-F27)*H10</f>
        <v>0</v>
      </c>
      <c r="I29" s="105">
        <f>(G29-G27)*I10</f>
        <v>0</v>
      </c>
      <c r="J29" s="99"/>
      <c r="K29" s="100"/>
      <c r="L29" s="104">
        <f>(J29-J27)*L10</f>
        <v>0</v>
      </c>
      <c r="M29" s="102">
        <f>(K29-K27)*M10</f>
        <v>0</v>
      </c>
      <c r="N29" s="103"/>
      <c r="O29" s="101"/>
      <c r="P29" s="104">
        <f>(N29-N27)*P10</f>
        <v>0</v>
      </c>
      <c r="Q29" s="105">
        <f>(O29-O27)*Q10</f>
        <v>0</v>
      </c>
      <c r="R29" s="99"/>
      <c r="S29" s="100"/>
      <c r="T29" s="104">
        <f>(R29-R27)*T10</f>
        <v>0</v>
      </c>
      <c r="U29" s="102">
        <f>(S29-S27)*U10</f>
        <v>0</v>
      </c>
      <c r="V29" s="163">
        <f t="shared" ca="1" si="37"/>
        <v>45644.291666666664</v>
      </c>
      <c r="W29" s="113">
        <f t="shared" ca="1" si="38"/>
        <v>96.000000000458385</v>
      </c>
      <c r="X29" s="114">
        <f t="shared" ca="1" si="38"/>
        <v>5.999999999994543</v>
      </c>
    </row>
    <row r="30" s="159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15426.639999999999</v>
      </c>
      <c r="C30" s="96">
        <f ca="1">ROUND(INDIRECT(ADDRESS(Данные!$A22,C$1,1,1,"Данные"),1),2)</f>
        <v>2777.4099999999999</v>
      </c>
      <c r="D30" s="104">
        <f ca="1">(B30-B29)*D$10</f>
        <v>50.999999999476131</v>
      </c>
      <c r="E30" s="102">
        <f ca="1">(C30-C29)*D$10</f>
        <v>2.9999999999290594</v>
      </c>
      <c r="F30" s="103"/>
      <c r="G30" s="100"/>
      <c r="H30" s="104"/>
      <c r="I30" s="105"/>
      <c r="J30" s="99"/>
      <c r="K30" s="100"/>
      <c r="L30" s="104"/>
      <c r="M30" s="102"/>
      <c r="N30" s="103"/>
      <c r="O30" s="101"/>
      <c r="P30" s="104"/>
      <c r="Q30" s="105"/>
      <c r="R30" s="99"/>
      <c r="S30" s="100"/>
      <c r="T30" s="104"/>
      <c r="U30" s="102"/>
      <c r="V30" s="163">
        <f t="shared" ca="1" si="37"/>
        <v>45644.3125</v>
      </c>
      <c r="W30" s="113">
        <f t="shared" ca="1" si="38"/>
        <v>50.999999999476131</v>
      </c>
      <c r="X30" s="114">
        <f t="shared" ca="1" si="38"/>
        <v>2.9999999999290594</v>
      </c>
    </row>
    <row r="31" s="159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15426.790000000001</v>
      </c>
      <c r="C31" s="96">
        <f ca="1">ROUND(INDIRECT(ADDRESS(Данные!$A23,C$1,1,1,"Данные"),1),2)</f>
        <v>2777.4200000000001</v>
      </c>
      <c r="D31" s="104">
        <f ca="1">(B31-B29)*D$10</f>
        <v>95.999999999912689</v>
      </c>
      <c r="E31" s="102">
        <f ca="1">(C31-C29)*D$10</f>
        <v>5.999999999994543</v>
      </c>
      <c r="F31" s="103"/>
      <c r="G31" s="100"/>
      <c r="H31" s="104">
        <f>(F31-F29)*H10</f>
        <v>0</v>
      </c>
      <c r="I31" s="105">
        <f>(G31-G29)*I10</f>
        <v>0</v>
      </c>
      <c r="J31" s="99"/>
      <c r="K31" s="100"/>
      <c r="L31" s="104">
        <f>(J31-J29)*L10</f>
        <v>0</v>
      </c>
      <c r="M31" s="102">
        <f>(K31-K29)*M10</f>
        <v>0</v>
      </c>
      <c r="N31" s="103"/>
      <c r="O31" s="101"/>
      <c r="P31" s="104">
        <f>(N31-N29)*P10</f>
        <v>0</v>
      </c>
      <c r="Q31" s="105">
        <f>(O31-O29)*Q10</f>
        <v>0</v>
      </c>
      <c r="R31" s="99"/>
      <c r="S31" s="100"/>
      <c r="T31" s="104">
        <f>(R31-R29)*T10</f>
        <v>0</v>
      </c>
      <c r="U31" s="102">
        <f>(S31-S29)*U10</f>
        <v>0</v>
      </c>
      <c r="V31" s="163">
        <f t="shared" ca="1" si="37"/>
        <v>45644.333333333336</v>
      </c>
      <c r="W31" s="113">
        <f t="shared" ca="1" si="38"/>
        <v>95.999999999912689</v>
      </c>
      <c r="X31" s="114">
        <f t="shared" ca="1" si="38"/>
        <v>5.999999999994543</v>
      </c>
    </row>
    <row r="32" s="159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15426.940000000001</v>
      </c>
      <c r="C32" s="96">
        <f ca="1">ROUND(INDIRECT(ADDRESS(Данные!$A24,C$1,1,1,"Данные"),1),2)</f>
        <v>2777.4299999999998</v>
      </c>
      <c r="D32" s="104">
        <f ca="1">(B32-B31)*D$10</f>
        <v>44.999999999890861</v>
      </c>
      <c r="E32" s="102">
        <f ca="1">(C32-C31)*D$10</f>
        <v>2.9999999999290594</v>
      </c>
      <c r="F32" s="103"/>
      <c r="G32" s="100"/>
      <c r="H32" s="104"/>
      <c r="I32" s="105"/>
      <c r="J32" s="99"/>
      <c r="K32" s="100"/>
      <c r="L32" s="104"/>
      <c r="M32" s="102"/>
      <c r="N32" s="103"/>
      <c r="O32" s="101"/>
      <c r="P32" s="104"/>
      <c r="Q32" s="105"/>
      <c r="R32" s="99"/>
      <c r="S32" s="100"/>
      <c r="T32" s="104"/>
      <c r="U32" s="102"/>
      <c r="V32" s="163">
        <f t="shared" ca="1" si="37"/>
        <v>45644.354166666664</v>
      </c>
      <c r="W32" s="113">
        <f t="shared" ca="1" si="38"/>
        <v>44.999999999890861</v>
      </c>
      <c r="X32" s="114">
        <f t="shared" ca="1" si="38"/>
        <v>2.9999999999290594</v>
      </c>
    </row>
    <row r="33" s="159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15427.1</v>
      </c>
      <c r="C33" s="96">
        <f ca="1">ROUND(INDIRECT(ADDRESS(Данные!$A25,C$1,1,1,"Данные"),1),2)</f>
        <v>2777.4400000000001</v>
      </c>
      <c r="D33" s="104">
        <f ca="1">(B33-B31)*D$10</f>
        <v>92.999999999847205</v>
      </c>
      <c r="E33" s="102">
        <f ca="1">(C33-C31)*D$10</f>
        <v>5.999999999994543</v>
      </c>
      <c r="F33" s="103"/>
      <c r="G33" s="100"/>
      <c r="H33" s="104">
        <f>(F33-F31)*H10</f>
        <v>0</v>
      </c>
      <c r="I33" s="105">
        <f>(G33-G31)*I10</f>
        <v>0</v>
      </c>
      <c r="J33" s="99"/>
      <c r="K33" s="100"/>
      <c r="L33" s="104">
        <f>(J33-J31)*L10</f>
        <v>0</v>
      </c>
      <c r="M33" s="102">
        <f>(K33-K31)*M10</f>
        <v>0</v>
      </c>
      <c r="N33" s="103"/>
      <c r="O33" s="101"/>
      <c r="P33" s="104">
        <f>(N33-N31)*P10</f>
        <v>0</v>
      </c>
      <c r="Q33" s="105">
        <f>(O33-O31)*Q10</f>
        <v>0</v>
      </c>
      <c r="R33" s="99"/>
      <c r="S33" s="100"/>
      <c r="T33" s="104">
        <f>(R33-R31)*T10</f>
        <v>0</v>
      </c>
      <c r="U33" s="102">
        <f>(S33-S31)*U10</f>
        <v>0</v>
      </c>
      <c r="V33" s="163">
        <f t="shared" ca="1" si="37"/>
        <v>45644.375</v>
      </c>
      <c r="W33" s="113">
        <f t="shared" ca="1" si="38"/>
        <v>92.999999999847205</v>
      </c>
      <c r="X33" s="114">
        <f t="shared" ca="1" si="38"/>
        <v>5.999999999994543</v>
      </c>
    </row>
    <row r="34" s="159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15427.26</v>
      </c>
      <c r="C34" s="96">
        <f ca="1">ROUND(INDIRECT(ADDRESS(Данные!$A26,C$1,1,1,"Данные"),1),2)</f>
        <v>2777.4500000000003</v>
      </c>
      <c r="D34" s="104">
        <f ca="1">(B34-B33)*D$10</f>
        <v>47.999999999956344</v>
      </c>
      <c r="E34" s="102">
        <f ca="1">(C34-C33)*D$10</f>
        <v>3.0000000000654836</v>
      </c>
      <c r="F34" s="103"/>
      <c r="G34" s="100"/>
      <c r="H34" s="104">
        <f>(F34-F33)*H10/0.5</f>
        <v>0</v>
      </c>
      <c r="I34" s="105">
        <f>(G34-G33)*I10/0.5</f>
        <v>0</v>
      </c>
      <c r="J34" s="99"/>
      <c r="K34" s="100"/>
      <c r="L34" s="104">
        <f>(J34-J33)*L10/0.5</f>
        <v>0</v>
      </c>
      <c r="M34" s="102">
        <f>(K34-K33)*M10/0.5</f>
        <v>0</v>
      </c>
      <c r="N34" s="103"/>
      <c r="O34" s="101"/>
      <c r="P34" s="104">
        <f>(N34-N33)*P10/0.5</f>
        <v>0</v>
      </c>
      <c r="Q34" s="105">
        <f>(O34-O33)*Q10/0.5</f>
        <v>0</v>
      </c>
      <c r="R34" s="99"/>
      <c r="S34" s="100"/>
      <c r="T34" s="104">
        <f>(R34-R33)*T10/0.5</f>
        <v>0</v>
      </c>
      <c r="U34" s="102">
        <f>(S34-S33)*U10/0.5</f>
        <v>0</v>
      </c>
      <c r="V34" s="163">
        <f t="shared" ca="1" si="37"/>
        <v>45644.395833333336</v>
      </c>
      <c r="W34" s="113">
        <f t="shared" ca="1" si="38"/>
        <v>47.999999999956344</v>
      </c>
      <c r="X34" s="114">
        <f t="shared" ca="1" si="38"/>
        <v>3.0000000000654836</v>
      </c>
    </row>
    <row r="35" s="164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15427.41</v>
      </c>
      <c r="C35" s="96">
        <f ca="1">ROUND(INDIRECT(ADDRESS(Данные!$A27,C$1,1,1,"Данные"),1),2)</f>
        <v>2777.46</v>
      </c>
      <c r="D35" s="104">
        <f ca="1">(B35-B33)*D$10</f>
        <v>92.999999999847205</v>
      </c>
      <c r="E35" s="102">
        <f ca="1">(C35-C33)*D$10</f>
        <v>5.999999999994543</v>
      </c>
      <c r="F35" s="103"/>
      <c r="G35" s="100"/>
      <c r="H35" s="104">
        <f>(F35-F34)*H10/0.5</f>
        <v>0</v>
      </c>
      <c r="I35" s="105">
        <f>(G35-G34)*I10/0.5</f>
        <v>0</v>
      </c>
      <c r="J35" s="99"/>
      <c r="K35" s="100"/>
      <c r="L35" s="104">
        <f>(J35-J34)*L10/0.5</f>
        <v>0</v>
      </c>
      <c r="M35" s="102">
        <f>(K35-K34)*M10/0.5</f>
        <v>0</v>
      </c>
      <c r="N35" s="103"/>
      <c r="O35" s="101"/>
      <c r="P35" s="104">
        <f>(N35-N34)*P10/0.5</f>
        <v>0</v>
      </c>
      <c r="Q35" s="105">
        <f>(O35-O34)*Q10/0.5</f>
        <v>0</v>
      </c>
      <c r="R35" s="99"/>
      <c r="S35" s="100"/>
      <c r="T35" s="104">
        <f>(R35-R34)*T10/0.5</f>
        <v>0</v>
      </c>
      <c r="U35" s="102">
        <f>(S35-S34)*U10/0.5</f>
        <v>0</v>
      </c>
      <c r="V35" s="163">
        <f t="shared" ca="1" si="37"/>
        <v>45644.416666666664</v>
      </c>
      <c r="W35" s="113">
        <f t="shared" ca="1" si="38"/>
        <v>92.999999999847205</v>
      </c>
      <c r="X35" s="114">
        <f t="shared" ca="1" si="38"/>
        <v>5.999999999994543</v>
      </c>
    </row>
    <row r="36" s="159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15427.550000000001</v>
      </c>
      <c r="C36" s="96">
        <f ca="1">ROUND(INDIRECT(ADDRESS(Данные!$A28,C$1,1,1,"Данные"),1),2)</f>
        <v>2777.4700000000003</v>
      </c>
      <c r="D36" s="104">
        <f ca="1">(B36-B35)*D$10</f>
        <v>42.000000000371074</v>
      </c>
      <c r="E36" s="102">
        <f ca="1">(C36-C35)*D$10</f>
        <v>3.0000000000654836</v>
      </c>
      <c r="F36" s="103"/>
      <c r="G36" s="100"/>
      <c r="H36" s="104">
        <f>(F36-F35)*H10/0.5</f>
        <v>0</v>
      </c>
      <c r="I36" s="105">
        <f>(G36-G35)*I10/0.5</f>
        <v>0</v>
      </c>
      <c r="J36" s="99"/>
      <c r="K36" s="100"/>
      <c r="L36" s="104">
        <f>(J36-J35)*L10/0.5</f>
        <v>0</v>
      </c>
      <c r="M36" s="102">
        <f>(K36-K35)*M10/0.5</f>
        <v>0</v>
      </c>
      <c r="N36" s="103"/>
      <c r="O36" s="101"/>
      <c r="P36" s="104">
        <f>(N36-N35)*P10/0.5</f>
        <v>0</v>
      </c>
      <c r="Q36" s="105">
        <f>(O36-O35)*Q10/0.5</f>
        <v>0</v>
      </c>
      <c r="R36" s="99"/>
      <c r="S36" s="100"/>
      <c r="T36" s="104">
        <f>(R36-R35)*T10/0.5</f>
        <v>0</v>
      </c>
      <c r="U36" s="102">
        <f>(S36-S35)*U10/0.5</f>
        <v>0</v>
      </c>
      <c r="V36" s="163">
        <f t="shared" ca="1" si="37"/>
        <v>45644.4375</v>
      </c>
      <c r="W36" s="113">
        <f t="shared" ca="1" si="38"/>
        <v>42.000000000371074</v>
      </c>
      <c r="X36" s="114">
        <f t="shared" ca="1" si="38"/>
        <v>3.0000000000654836</v>
      </c>
    </row>
    <row r="37" s="164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15427.700000000001</v>
      </c>
      <c r="C37" s="96">
        <f ca="1">ROUND(INDIRECT(ADDRESS(Данные!$A29,C$1,1,1,"Данные"),1),2)</f>
        <v>2777.48</v>
      </c>
      <c r="D37" s="104">
        <f ca="1">(B37-B35)*D$10</f>
        <v>87.000000000261934</v>
      </c>
      <c r="E37" s="102">
        <f ca="1">(C37-C35)*D$10</f>
        <v>5.999999999994543</v>
      </c>
      <c r="F37" s="103"/>
      <c r="G37" s="100"/>
      <c r="H37" s="104">
        <f>(F37-F36)*H10/0.5</f>
        <v>0</v>
      </c>
      <c r="I37" s="105">
        <f>(G37-G36)*I10/0.5</f>
        <v>0</v>
      </c>
      <c r="J37" s="99"/>
      <c r="K37" s="100"/>
      <c r="L37" s="104">
        <f>(J37-J36)*L10/0.5</f>
        <v>0</v>
      </c>
      <c r="M37" s="102">
        <f>(K37-K36)*M10/0.5</f>
        <v>0</v>
      </c>
      <c r="N37" s="103"/>
      <c r="O37" s="101"/>
      <c r="P37" s="104">
        <f>(N37-N36)*P10/0.5</f>
        <v>0</v>
      </c>
      <c r="Q37" s="105">
        <f>(O37-O36)*Q10/0.5</f>
        <v>0</v>
      </c>
      <c r="R37" s="99"/>
      <c r="S37" s="100"/>
      <c r="T37" s="104">
        <f>(R37-R36)*T10/0.5</f>
        <v>0</v>
      </c>
      <c r="U37" s="102">
        <f>(S37-S36)*U10/0.5</f>
        <v>0</v>
      </c>
      <c r="V37" s="163">
        <f t="shared" ca="1" si="37"/>
        <v>45644.458333333336</v>
      </c>
      <c r="W37" s="113">
        <f t="shared" ca="1" si="38"/>
        <v>87.000000000261934</v>
      </c>
      <c r="X37" s="114">
        <f t="shared" ca="1" si="38"/>
        <v>5.999999999994543</v>
      </c>
    </row>
    <row r="38" s="164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15427.860000000001</v>
      </c>
      <c r="C38" s="96">
        <f ca="1">ROUND(INDIRECT(ADDRESS(Данные!$A30,C$1,1,1,"Данные"),1),2)</f>
        <v>2777.4900000000002</v>
      </c>
      <c r="D38" s="104">
        <f ca="1">(B38-B37)*D$10</f>
        <v>47.999999999956344</v>
      </c>
      <c r="E38" s="102">
        <f ca="1">(C38-C37)*D$10</f>
        <v>3.0000000000654836</v>
      </c>
      <c r="F38" s="103"/>
      <c r="G38" s="100"/>
      <c r="H38" s="104"/>
      <c r="I38" s="105"/>
      <c r="J38" s="99"/>
      <c r="K38" s="100"/>
      <c r="L38" s="104"/>
      <c r="M38" s="102"/>
      <c r="N38" s="103"/>
      <c r="O38" s="101"/>
      <c r="P38" s="104"/>
      <c r="Q38" s="105"/>
      <c r="R38" s="99"/>
      <c r="S38" s="100"/>
      <c r="T38" s="104"/>
      <c r="U38" s="102"/>
      <c r="V38" s="163">
        <f t="shared" ca="1" si="37"/>
        <v>45644.479166666664</v>
      </c>
      <c r="W38" s="113">
        <f t="shared" ca="1" si="38"/>
        <v>47.999999999956344</v>
      </c>
      <c r="X38" s="114">
        <f t="shared" ca="1" si="38"/>
        <v>3.0000000000654836</v>
      </c>
    </row>
    <row r="39" s="159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15428.01</v>
      </c>
      <c r="C39" s="96">
        <f ca="1">ROUND(INDIRECT(ADDRESS(Данные!$A31,C$1,1,1,"Данные"),1),2)</f>
        <v>2777.5</v>
      </c>
      <c r="D39" s="104">
        <f ca="1">(B39-B37)*D$10</f>
        <v>92.999999999847205</v>
      </c>
      <c r="E39" s="102">
        <f ca="1">(C39-C37)*D$10</f>
        <v>5.999999999994543</v>
      </c>
      <c r="F39" s="103"/>
      <c r="G39" s="100"/>
      <c r="H39" s="104">
        <f>(F39-F37)*H10</f>
        <v>0</v>
      </c>
      <c r="I39" s="105">
        <f>(G39-G37)*I10</f>
        <v>0</v>
      </c>
      <c r="J39" s="99"/>
      <c r="K39" s="100"/>
      <c r="L39" s="104">
        <f>(J39-J37)*L10</f>
        <v>0</v>
      </c>
      <c r="M39" s="102">
        <f>(K39-K37)*M10</f>
        <v>0</v>
      </c>
      <c r="N39" s="103"/>
      <c r="O39" s="101"/>
      <c r="P39" s="104">
        <f>(N39-N37)*P10</f>
        <v>0</v>
      </c>
      <c r="Q39" s="105">
        <f>(O39-O37)*Q10</f>
        <v>0</v>
      </c>
      <c r="R39" s="99"/>
      <c r="S39" s="100"/>
      <c r="T39" s="104">
        <f>(R39-R37)*T10</f>
        <v>0</v>
      </c>
      <c r="U39" s="102">
        <f>(S39-S37)*U10</f>
        <v>0</v>
      </c>
      <c r="V39" s="163">
        <f t="shared" ca="1" si="37"/>
        <v>45644.5</v>
      </c>
      <c r="W39" s="113">
        <f t="shared" ca="1" si="38"/>
        <v>92.999999999847205</v>
      </c>
      <c r="X39" s="114">
        <f t="shared" ca="1" si="38"/>
        <v>5.999999999994543</v>
      </c>
    </row>
    <row r="40" s="159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15428.17</v>
      </c>
      <c r="C40" s="96">
        <f ca="1">ROUND(INDIRECT(ADDRESS(Данные!$A32,C$1,1,1,"Данные"),1),2)</f>
        <v>2777.52</v>
      </c>
      <c r="D40" s="104">
        <f ca="1">(B40-B39)*D$10</f>
        <v>47.999999999956344</v>
      </c>
      <c r="E40" s="102">
        <f ca="1">(C40-C39)*D$10</f>
        <v>5.999999999994543</v>
      </c>
      <c r="F40" s="103"/>
      <c r="G40" s="100"/>
      <c r="H40" s="104"/>
      <c r="I40" s="105"/>
      <c r="J40" s="99"/>
      <c r="K40" s="100"/>
      <c r="L40" s="104"/>
      <c r="M40" s="102"/>
      <c r="N40" s="103"/>
      <c r="O40" s="101"/>
      <c r="P40" s="104"/>
      <c r="Q40" s="105"/>
      <c r="R40" s="99"/>
      <c r="S40" s="100"/>
      <c r="T40" s="104"/>
      <c r="U40" s="102"/>
      <c r="V40" s="163">
        <f t="shared" ca="1" si="37"/>
        <v>45644.520833333336</v>
      </c>
      <c r="W40" s="113">
        <f t="shared" ca="1" si="38"/>
        <v>47.999999999956344</v>
      </c>
      <c r="X40" s="114">
        <f t="shared" ca="1" si="38"/>
        <v>5.999999999994543</v>
      </c>
    </row>
    <row r="41" s="159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15428.33</v>
      </c>
      <c r="C41" s="96">
        <f ca="1">ROUND(INDIRECT(ADDRESS(Данные!$A33,C$1,1,1,"Данные"),1),2)</f>
        <v>2777.5300000000002</v>
      </c>
      <c r="D41" s="104">
        <f ca="1">(B41-B39)*D$10</f>
        <v>95.999999999912689</v>
      </c>
      <c r="E41" s="102">
        <f ca="1">(C41-C39)*D$10</f>
        <v>9.0000000000600267</v>
      </c>
      <c r="F41" s="103"/>
      <c r="G41" s="100"/>
      <c r="H41" s="104">
        <f>(F41-F39)*H10</f>
        <v>0</v>
      </c>
      <c r="I41" s="105">
        <f>(G41-G39)*I10</f>
        <v>0</v>
      </c>
      <c r="J41" s="99"/>
      <c r="K41" s="100"/>
      <c r="L41" s="104">
        <f>(J41-J39)*L10</f>
        <v>0</v>
      </c>
      <c r="M41" s="102">
        <f>(K41-K39)*M10</f>
        <v>0</v>
      </c>
      <c r="N41" s="103"/>
      <c r="O41" s="101"/>
      <c r="P41" s="104">
        <f>(N41-N39)*P10</f>
        <v>0</v>
      </c>
      <c r="Q41" s="105">
        <f>(O41-O39)*Q10</f>
        <v>0</v>
      </c>
      <c r="R41" s="99"/>
      <c r="S41" s="100"/>
      <c r="T41" s="104">
        <f>(R41-R39)*T10</f>
        <v>0</v>
      </c>
      <c r="U41" s="102">
        <f>(S41-S39)*U10</f>
        <v>0</v>
      </c>
      <c r="V41" s="163">
        <f t="shared" ca="1" si="37"/>
        <v>45644.541666666664</v>
      </c>
      <c r="W41" s="113">
        <f t="shared" ca="1" si="38"/>
        <v>95.999999999912689</v>
      </c>
      <c r="X41" s="114">
        <f t="shared" ca="1" si="38"/>
        <v>9.0000000000600267</v>
      </c>
    </row>
    <row r="42" s="159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15428.48</v>
      </c>
      <c r="C42" s="96">
        <f ca="1">ROUND(INDIRECT(ADDRESS(Данные!$A34,C$1,1,1,"Данные"),1),2)</f>
        <v>2777.54</v>
      </c>
      <c r="D42" s="104">
        <f ca="1">(B42-B41)*D$10</f>
        <v>44.999999999890861</v>
      </c>
      <c r="E42" s="102">
        <f ca="1">(C42-C41)*D$10</f>
        <v>2.9999999999290594</v>
      </c>
      <c r="F42" s="103"/>
      <c r="G42" s="100"/>
      <c r="H42" s="104"/>
      <c r="I42" s="105"/>
      <c r="J42" s="99"/>
      <c r="K42" s="100"/>
      <c r="L42" s="104"/>
      <c r="M42" s="102"/>
      <c r="N42" s="103"/>
      <c r="O42" s="101"/>
      <c r="P42" s="104"/>
      <c r="Q42" s="105"/>
      <c r="R42" s="99"/>
      <c r="S42" s="100"/>
      <c r="T42" s="104"/>
      <c r="U42" s="102"/>
      <c r="V42" s="163">
        <f t="shared" ca="1" si="37"/>
        <v>45644.5625</v>
      </c>
      <c r="W42" s="113">
        <f t="shared" ca="1" si="38"/>
        <v>44.999999999890861</v>
      </c>
      <c r="X42" s="114">
        <f t="shared" ca="1" si="38"/>
        <v>2.9999999999290594</v>
      </c>
    </row>
    <row r="43" s="159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15428.630000000001</v>
      </c>
      <c r="C43" s="96">
        <f ca="1">ROUND(INDIRECT(ADDRESS(Данные!$A35,C$1,1,1,"Данные"),1),2)</f>
        <v>2777.5500000000002</v>
      </c>
      <c r="D43" s="104">
        <f ca="1">(B43-B41)*D$10</f>
        <v>90.000000000327418</v>
      </c>
      <c r="E43" s="102">
        <f ca="1">(C43-C41)*D$10</f>
        <v>5.999999999994543</v>
      </c>
      <c r="F43" s="103"/>
      <c r="G43" s="100"/>
      <c r="H43" s="104">
        <f>(F43-F41)*H10</f>
        <v>0</v>
      </c>
      <c r="I43" s="105">
        <f>(G43-G41)*I10</f>
        <v>0</v>
      </c>
      <c r="J43" s="99"/>
      <c r="K43" s="100"/>
      <c r="L43" s="104">
        <f>(J43-J41)*L10</f>
        <v>0</v>
      </c>
      <c r="M43" s="102">
        <f>(K43-K41)*M10</f>
        <v>0</v>
      </c>
      <c r="N43" s="103"/>
      <c r="O43" s="101"/>
      <c r="P43" s="104">
        <f>(N43-N41)*P10</f>
        <v>0</v>
      </c>
      <c r="Q43" s="105">
        <f>(O43-O41)*Q10</f>
        <v>0</v>
      </c>
      <c r="R43" s="99"/>
      <c r="S43" s="100"/>
      <c r="T43" s="104">
        <f>(R43-R41)*T10</f>
        <v>0</v>
      </c>
      <c r="U43" s="102">
        <f>(S43-S41)*U10</f>
        <v>0</v>
      </c>
      <c r="V43" s="163">
        <f t="shared" ca="1" si="37"/>
        <v>45644.583333333336</v>
      </c>
      <c r="W43" s="113">
        <f t="shared" ca="1" si="38"/>
        <v>90.000000000327418</v>
      </c>
      <c r="X43" s="114">
        <f t="shared" ca="1" si="38"/>
        <v>5.999999999994543</v>
      </c>
    </row>
    <row r="44" s="159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15428.780000000001</v>
      </c>
      <c r="C44" s="96">
        <f ca="1">ROUND(INDIRECT(ADDRESS(Данные!$A36,C$1,1,1,"Данные"),1),2)</f>
        <v>2777.5599999999999</v>
      </c>
      <c r="D44" s="104">
        <f ca="1">(B44-B43)*D$10</f>
        <v>44.999999999890861</v>
      </c>
      <c r="E44" s="102">
        <f ca="1">(C44-C43)*D$10</f>
        <v>2.9999999999290594</v>
      </c>
      <c r="F44" s="103"/>
      <c r="G44" s="100"/>
      <c r="H44" s="104"/>
      <c r="I44" s="105"/>
      <c r="J44" s="99"/>
      <c r="K44" s="100"/>
      <c r="L44" s="104"/>
      <c r="M44" s="102"/>
      <c r="N44" s="103"/>
      <c r="O44" s="101"/>
      <c r="P44" s="104"/>
      <c r="Q44" s="105"/>
      <c r="R44" s="99"/>
      <c r="S44" s="100"/>
      <c r="T44" s="104"/>
      <c r="U44" s="102"/>
      <c r="V44" s="163">
        <f t="shared" ca="1" si="37"/>
        <v>45644.604166666664</v>
      </c>
      <c r="W44" s="113">
        <f t="shared" ca="1" si="38"/>
        <v>44.999999999890861</v>
      </c>
      <c r="X44" s="114">
        <f t="shared" ca="1" si="38"/>
        <v>2.9999999999290594</v>
      </c>
    </row>
    <row r="45" s="159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15428.93</v>
      </c>
      <c r="C45" s="96">
        <f ca="1">ROUND(INDIRECT(ADDRESS(Данные!$A37,C$1,1,1,"Данные"),1),2)</f>
        <v>2777.5700000000002</v>
      </c>
      <c r="D45" s="104">
        <f ca="1">(B45-B43)*D$10</f>
        <v>89.999999999781721</v>
      </c>
      <c r="E45" s="102">
        <f ca="1">(C45-C43)*D$10</f>
        <v>5.999999999994543</v>
      </c>
      <c r="F45" s="103"/>
      <c r="G45" s="100"/>
      <c r="H45" s="104">
        <f>(F45-F43)*H10</f>
        <v>0</v>
      </c>
      <c r="I45" s="105">
        <f>(G45-G43)*I10</f>
        <v>0</v>
      </c>
      <c r="J45" s="99"/>
      <c r="K45" s="100"/>
      <c r="L45" s="104">
        <f>(J45-J43)*L10</f>
        <v>0</v>
      </c>
      <c r="M45" s="102">
        <f>(K45-K43)*M10</f>
        <v>0</v>
      </c>
      <c r="N45" s="103"/>
      <c r="O45" s="101"/>
      <c r="P45" s="104">
        <f>(N45-N43)*P10</f>
        <v>0</v>
      </c>
      <c r="Q45" s="105">
        <f>(O45-O43)*Q10</f>
        <v>0</v>
      </c>
      <c r="R45" s="99"/>
      <c r="S45" s="100"/>
      <c r="T45" s="104">
        <f>(R45-R43)*T10</f>
        <v>0</v>
      </c>
      <c r="U45" s="102">
        <f>(S45-S43)*U10</f>
        <v>0</v>
      </c>
      <c r="V45" s="163">
        <f t="shared" ca="1" si="37"/>
        <v>45644.625</v>
      </c>
      <c r="W45" s="113">
        <f t="shared" ca="1" si="38"/>
        <v>89.999999999781721</v>
      </c>
      <c r="X45" s="114">
        <f t="shared" ca="1" si="38"/>
        <v>5.999999999994543</v>
      </c>
    </row>
    <row r="46" s="159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15429.07</v>
      </c>
      <c r="C46" s="96">
        <f ca="1">ROUND(INDIRECT(ADDRESS(Данные!$A38,C$1,1,1,"Данные"),1),2)</f>
        <v>2777.5799999999999</v>
      </c>
      <c r="D46" s="104">
        <f ca="1">(B46-B45)*D$10</f>
        <v>41.999999999825377</v>
      </c>
      <c r="E46" s="102">
        <f ca="1">(C46-C45)*D$10</f>
        <v>2.9999999999290594</v>
      </c>
      <c r="F46" s="103"/>
      <c r="G46" s="100"/>
      <c r="H46" s="104"/>
      <c r="I46" s="105"/>
      <c r="J46" s="99"/>
      <c r="K46" s="100"/>
      <c r="L46" s="104"/>
      <c r="M46" s="102"/>
      <c r="N46" s="103"/>
      <c r="O46" s="101"/>
      <c r="P46" s="104"/>
      <c r="Q46" s="105"/>
      <c r="R46" s="99"/>
      <c r="S46" s="100"/>
      <c r="T46" s="104"/>
      <c r="U46" s="102"/>
      <c r="V46" s="163">
        <f t="shared" ca="1" si="37"/>
        <v>45644.645833333336</v>
      </c>
      <c r="W46" s="113">
        <f t="shared" ca="1" si="38"/>
        <v>41.999999999825377</v>
      </c>
      <c r="X46" s="114">
        <f t="shared" ca="1" si="38"/>
        <v>2.9999999999290594</v>
      </c>
    </row>
    <row r="47" s="159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15429.220000000001</v>
      </c>
      <c r="C47" s="96">
        <f ca="1">ROUND(INDIRECT(ADDRESS(Данные!$A39,C$1,1,1,"Данные"),1),2)</f>
        <v>2777.5900000000001</v>
      </c>
      <c r="D47" s="104">
        <f ca="1">(B47-B45)*D$10</f>
        <v>87.000000000261934</v>
      </c>
      <c r="E47" s="102">
        <f ca="1">(C47-C45)*D$10</f>
        <v>5.999999999994543</v>
      </c>
      <c r="F47" s="103"/>
      <c r="G47" s="100"/>
      <c r="H47" s="104">
        <f>(F47-F45)*H10</f>
        <v>0</v>
      </c>
      <c r="I47" s="105">
        <f>(G47-G45)*I10</f>
        <v>0</v>
      </c>
      <c r="J47" s="99"/>
      <c r="K47" s="100"/>
      <c r="L47" s="104">
        <f>(J47-J45)*L10</f>
        <v>0</v>
      </c>
      <c r="M47" s="102">
        <f>(K47-K45)*M10</f>
        <v>0</v>
      </c>
      <c r="N47" s="103"/>
      <c r="O47" s="101"/>
      <c r="P47" s="104">
        <f>(N47-N45)*P10</f>
        <v>0</v>
      </c>
      <c r="Q47" s="105">
        <f>(O47-O45)*Q10</f>
        <v>0</v>
      </c>
      <c r="R47" s="99"/>
      <c r="S47" s="100"/>
      <c r="T47" s="104">
        <f>(R47-R45)*T10</f>
        <v>0</v>
      </c>
      <c r="U47" s="102">
        <f>(S47-S45)*U10</f>
        <v>0</v>
      </c>
      <c r="V47" s="163">
        <f t="shared" ca="1" si="37"/>
        <v>45644.666666666664</v>
      </c>
      <c r="W47" s="113">
        <f t="shared" ca="1" si="38"/>
        <v>87.000000000261934</v>
      </c>
      <c r="X47" s="114">
        <f t="shared" ca="1" si="38"/>
        <v>5.999999999994543</v>
      </c>
    </row>
    <row r="48" s="159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15429.360000000001</v>
      </c>
      <c r="C48" s="96">
        <f ca="1">ROUND(INDIRECT(ADDRESS(Данные!$A40,C$1,1,1,"Данные"),1),2)</f>
        <v>2777.5999999999999</v>
      </c>
      <c r="D48" s="104">
        <f ca="1">(B48-B47)*D$10</f>
        <v>41.999999999825377</v>
      </c>
      <c r="E48" s="102">
        <f ca="1">(C48-C47)*D$10</f>
        <v>2.9999999999290594</v>
      </c>
      <c r="F48" s="103"/>
      <c r="G48" s="100"/>
      <c r="H48" s="104"/>
      <c r="I48" s="105"/>
      <c r="J48" s="99"/>
      <c r="K48" s="100"/>
      <c r="L48" s="104"/>
      <c r="M48" s="102"/>
      <c r="N48" s="103"/>
      <c r="O48" s="101"/>
      <c r="P48" s="104"/>
      <c r="Q48" s="105"/>
      <c r="R48" s="99"/>
      <c r="S48" s="100"/>
      <c r="T48" s="104"/>
      <c r="U48" s="102"/>
      <c r="V48" s="163">
        <f t="shared" ca="1" si="37"/>
        <v>45644.6875</v>
      </c>
      <c r="W48" s="113">
        <f t="shared" ca="1" si="38"/>
        <v>41.999999999825377</v>
      </c>
      <c r="X48" s="114">
        <f t="shared" ca="1" si="38"/>
        <v>2.9999999999290594</v>
      </c>
    </row>
    <row r="49" s="159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15429.5</v>
      </c>
      <c r="C49" s="96">
        <f ca="1">ROUND(INDIRECT(ADDRESS(Данные!$A41,C$1,1,1,"Данные"),1),2)</f>
        <v>2777.6100000000001</v>
      </c>
      <c r="D49" s="104">
        <f ca="1">(B49-B47)*D$10</f>
        <v>83.999999999650754</v>
      </c>
      <c r="E49" s="102">
        <f ca="1">(C49-C47)*D$10</f>
        <v>5.999999999994543</v>
      </c>
      <c r="F49" s="103"/>
      <c r="G49" s="100"/>
      <c r="H49" s="104">
        <f>(F49-F47)*H10</f>
        <v>0</v>
      </c>
      <c r="I49" s="105">
        <f>(G49-G47)*I10</f>
        <v>0</v>
      </c>
      <c r="J49" s="99"/>
      <c r="K49" s="100"/>
      <c r="L49" s="104">
        <f>(J49-J47)*L10</f>
        <v>0</v>
      </c>
      <c r="M49" s="102">
        <f>(K49-K47)*M10</f>
        <v>0</v>
      </c>
      <c r="N49" s="103"/>
      <c r="O49" s="101"/>
      <c r="P49" s="104">
        <f>(N49-N47)*P10</f>
        <v>0</v>
      </c>
      <c r="Q49" s="105">
        <f>(O49-O47)*Q10</f>
        <v>0</v>
      </c>
      <c r="R49" s="99"/>
      <c r="S49" s="100"/>
      <c r="T49" s="104">
        <f>(R49-R47)*T10</f>
        <v>0</v>
      </c>
      <c r="U49" s="102">
        <f>(S49-S47)*U10</f>
        <v>0</v>
      </c>
      <c r="V49" s="163">
        <f t="shared" ca="1" si="37"/>
        <v>45644.708333333336</v>
      </c>
      <c r="W49" s="113">
        <f t="shared" ca="1" si="38"/>
        <v>83.999999999650754</v>
      </c>
      <c r="X49" s="114">
        <f t="shared" ca="1" si="38"/>
        <v>5.999999999994543</v>
      </c>
    </row>
    <row r="50" s="159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15429.639999999999</v>
      </c>
      <c r="C50" s="96">
        <f ca="1">ROUND(INDIRECT(ADDRESS(Данные!$A42,C$1,1,1,"Данные"),1),2)</f>
        <v>2777.6199999999999</v>
      </c>
      <c r="D50" s="104">
        <f ca="1">(B50-B49)*D$10</f>
        <v>41.999999999825377</v>
      </c>
      <c r="E50" s="102">
        <f ca="1">(C50-C49)*D$10</f>
        <v>2.9999999999290594</v>
      </c>
      <c r="F50" s="103"/>
      <c r="G50" s="100"/>
      <c r="H50" s="104"/>
      <c r="I50" s="105"/>
      <c r="J50" s="99"/>
      <c r="K50" s="100"/>
      <c r="L50" s="104"/>
      <c r="M50" s="102"/>
      <c r="N50" s="103"/>
      <c r="O50" s="101"/>
      <c r="P50" s="104"/>
      <c r="Q50" s="105"/>
      <c r="R50" s="99"/>
      <c r="S50" s="100"/>
      <c r="T50" s="104"/>
      <c r="U50" s="102"/>
      <c r="V50" s="163">
        <f t="shared" ca="1" si="37"/>
        <v>45644.729166666664</v>
      </c>
      <c r="W50" s="113">
        <f t="shared" ca="1" si="38"/>
        <v>41.999999999825377</v>
      </c>
      <c r="X50" s="114">
        <f t="shared" ca="1" si="38"/>
        <v>2.9999999999290594</v>
      </c>
    </row>
    <row r="51" s="159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15429.780000000001</v>
      </c>
      <c r="C51" s="96">
        <f ca="1">ROUND(INDIRECT(ADDRESS(Данные!$A43,C$1,1,1,"Данные"),1),2)</f>
        <v>2777.6300000000001</v>
      </c>
      <c r="D51" s="104">
        <f ca="1">(B51-B49)*D$10</f>
        <v>84.000000000196451</v>
      </c>
      <c r="E51" s="102">
        <f ca="1">(C51-C49)*D$10</f>
        <v>5.999999999994543</v>
      </c>
      <c r="F51" s="103"/>
      <c r="G51" s="100"/>
      <c r="H51" s="104">
        <f>(F51-F49)*H10</f>
        <v>0</v>
      </c>
      <c r="I51" s="105">
        <f>(G51-G49)*I10</f>
        <v>0</v>
      </c>
      <c r="J51" s="99"/>
      <c r="K51" s="100"/>
      <c r="L51" s="104">
        <f>(J51-J49)*L10</f>
        <v>0</v>
      </c>
      <c r="M51" s="102">
        <f>(K51-K49)*M10</f>
        <v>0</v>
      </c>
      <c r="N51" s="103"/>
      <c r="O51" s="101"/>
      <c r="P51" s="104">
        <f>(N51-N49)*P10</f>
        <v>0</v>
      </c>
      <c r="Q51" s="105">
        <f>(O51-O49)*Q10</f>
        <v>0</v>
      </c>
      <c r="R51" s="99"/>
      <c r="S51" s="100"/>
      <c r="T51" s="104">
        <f>(R51-R49)*T10</f>
        <v>0</v>
      </c>
      <c r="U51" s="102">
        <f>(S51-S49)*U10</f>
        <v>0</v>
      </c>
      <c r="V51" s="163">
        <f t="shared" ca="1" si="37"/>
        <v>45644.75</v>
      </c>
      <c r="W51" s="113">
        <f t="shared" ca="1" si="38"/>
        <v>84.000000000196451</v>
      </c>
      <c r="X51" s="114">
        <f t="shared" ca="1" si="38"/>
        <v>5.999999999994543</v>
      </c>
    </row>
    <row r="52" s="159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15429.92</v>
      </c>
      <c r="C52" s="96">
        <f ca="1">ROUND(INDIRECT(ADDRESS(Данные!$A44,C$1,1,1,"Данные"),1),2)</f>
        <v>2777.6399999999999</v>
      </c>
      <c r="D52" s="104">
        <f ca="1">(B52-B51)*D$10</f>
        <v>41.999999999825377</v>
      </c>
      <c r="E52" s="102">
        <f ca="1">(C52-C51)*D$10</f>
        <v>2.9999999999290594</v>
      </c>
      <c r="F52" s="103"/>
      <c r="G52" s="100"/>
      <c r="H52" s="104"/>
      <c r="I52" s="105"/>
      <c r="J52" s="99"/>
      <c r="K52" s="100"/>
      <c r="L52" s="104"/>
      <c r="M52" s="102"/>
      <c r="N52" s="103"/>
      <c r="O52" s="101"/>
      <c r="P52" s="104"/>
      <c r="Q52" s="105"/>
      <c r="R52" s="99"/>
      <c r="S52" s="100"/>
      <c r="T52" s="104"/>
      <c r="U52" s="102"/>
      <c r="V52" s="163">
        <f t="shared" ca="1" si="37"/>
        <v>45644.770833333336</v>
      </c>
      <c r="W52" s="113">
        <f t="shared" ca="1" si="38"/>
        <v>41.999999999825377</v>
      </c>
      <c r="X52" s="114">
        <f t="shared" ca="1" si="38"/>
        <v>2.9999999999290594</v>
      </c>
    </row>
    <row r="53" s="159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15430.059999999999</v>
      </c>
      <c r="C53" s="96">
        <f ca="1">ROUND(INDIRECT(ADDRESS(Данные!$A45,C$1,1,1,"Данные"),1),2)</f>
        <v>2777.6399999999999</v>
      </c>
      <c r="D53" s="104">
        <f ca="1">(B53-B51)*D$10</f>
        <v>83.999999999650754</v>
      </c>
      <c r="E53" s="102">
        <f ca="1">(C53-C51)*D$10</f>
        <v>2.9999999999290594</v>
      </c>
      <c r="F53" s="103"/>
      <c r="G53" s="100"/>
      <c r="H53" s="104">
        <f>(F53-F51)*H10/0.5</f>
        <v>0</v>
      </c>
      <c r="I53" s="105">
        <f>(G53-G51)*I10/0.5</f>
        <v>0</v>
      </c>
      <c r="J53" s="99"/>
      <c r="K53" s="100"/>
      <c r="L53" s="104">
        <f>(J53-J51)*L10/0.5</f>
        <v>0</v>
      </c>
      <c r="M53" s="102">
        <f>(K53-K51)*M10/0.5</f>
        <v>0</v>
      </c>
      <c r="N53" s="103"/>
      <c r="O53" s="101"/>
      <c r="P53" s="104">
        <f>(N53-N51)*P10/0.5</f>
        <v>0</v>
      </c>
      <c r="Q53" s="105">
        <f>(O53-O51)*Q10/0.5</f>
        <v>0</v>
      </c>
      <c r="R53" s="99"/>
      <c r="S53" s="100"/>
      <c r="T53" s="104">
        <f>(R53-R51)*T10/0.5</f>
        <v>0</v>
      </c>
      <c r="U53" s="102">
        <f>(S53-S51)*U10/0.5</f>
        <v>0</v>
      </c>
      <c r="V53" s="163">
        <f t="shared" ca="1" si="37"/>
        <v>45644.791666666664</v>
      </c>
      <c r="W53" s="113">
        <f t="shared" ca="1" si="38"/>
        <v>83.999999999650754</v>
      </c>
      <c r="X53" s="114">
        <f t="shared" ca="1" si="38"/>
        <v>2.9999999999290594</v>
      </c>
    </row>
    <row r="54" s="159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15430.200000000001</v>
      </c>
      <c r="C54" s="96">
        <f ca="1">ROUND(INDIRECT(ADDRESS(Данные!$A46,C$1,1,1,"Данные"),1),2)</f>
        <v>2777.6500000000001</v>
      </c>
      <c r="D54" s="104">
        <f ca="1">(B54-B53)*D$10</f>
        <v>42.000000000371074</v>
      </c>
      <c r="E54" s="102">
        <f ca="1">(C54-C53)*D$10</f>
        <v>3.0000000000654836</v>
      </c>
      <c r="F54" s="103"/>
      <c r="G54" s="100"/>
      <c r="H54" s="104"/>
      <c r="I54" s="105"/>
      <c r="J54" s="99"/>
      <c r="K54" s="100"/>
      <c r="L54" s="104"/>
      <c r="M54" s="102"/>
      <c r="N54" s="103"/>
      <c r="O54" s="101"/>
      <c r="P54" s="104"/>
      <c r="Q54" s="105"/>
      <c r="R54" s="99"/>
      <c r="S54" s="100"/>
      <c r="T54" s="104"/>
      <c r="U54" s="102"/>
      <c r="V54" s="163">
        <f t="shared" ca="1" si="37"/>
        <v>45644.8125</v>
      </c>
      <c r="W54" s="113">
        <f t="shared" ca="1" si="38"/>
        <v>42.000000000371074</v>
      </c>
      <c r="X54" s="114">
        <f t="shared" ca="1" si="38"/>
        <v>3.0000000000654836</v>
      </c>
    </row>
    <row r="55" s="159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15430.34</v>
      </c>
      <c r="C55" s="96">
        <f ca="1">ROUND(INDIRECT(ADDRESS(Данные!$A47,C$1,1,1,"Данные"),1),2)</f>
        <v>2777.6599999999999</v>
      </c>
      <c r="D55" s="104">
        <f ca="1">(B55-B53)*D$10</f>
        <v>84.000000000196451</v>
      </c>
      <c r="E55" s="102">
        <f ca="1">(C55-C53)*D$10</f>
        <v>5.999999999994543</v>
      </c>
      <c r="F55" s="103"/>
      <c r="G55" s="100"/>
      <c r="H55" s="165">
        <f>(F55-F53)*H10/0.5</f>
        <v>0</v>
      </c>
      <c r="I55" s="166">
        <f>(G55-G53)*I10/0.5</f>
        <v>0</v>
      </c>
      <c r="J55" s="99"/>
      <c r="K55" s="100"/>
      <c r="L55" s="165">
        <f>(J55-J53)*L10/0.5</f>
        <v>0</v>
      </c>
      <c r="M55" s="167">
        <f>(K55-K53)*M10/0.5</f>
        <v>0</v>
      </c>
      <c r="N55" s="103"/>
      <c r="O55" s="101"/>
      <c r="P55" s="165">
        <f>(N55-N53)*P10/0.5</f>
        <v>0</v>
      </c>
      <c r="Q55" s="166">
        <f>(O55-O53)*Q10/0.5</f>
        <v>0</v>
      </c>
      <c r="R55" s="99"/>
      <c r="S55" s="100"/>
      <c r="T55" s="165">
        <f>(R55-R53)*T10/0.5</f>
        <v>0</v>
      </c>
      <c r="U55" s="167">
        <f>(S55-S53)*U10/0.5</f>
        <v>0</v>
      </c>
      <c r="V55" s="163">
        <f t="shared" ca="1" si="37"/>
        <v>45644.833333333336</v>
      </c>
      <c r="W55" s="113">
        <f t="shared" ca="1" si="38"/>
        <v>84.000000000196451</v>
      </c>
      <c r="X55" s="114">
        <f t="shared" ca="1" si="38"/>
        <v>5.999999999994543</v>
      </c>
    </row>
    <row r="56" s="159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15430.48</v>
      </c>
      <c r="C56" s="96">
        <f ca="1">ROUND(INDIRECT(ADDRESS(Данные!$A48,C$1,1,1,"Данные"),1),2)</f>
        <v>2777.6700000000001</v>
      </c>
      <c r="D56" s="104">
        <f ca="1">(B56-B55)*D$10</f>
        <v>41.999999999825377</v>
      </c>
      <c r="E56" s="102">
        <f ca="1">(C56-C55)*D$10</f>
        <v>3.0000000000654836</v>
      </c>
      <c r="F56" s="103"/>
      <c r="G56" s="100"/>
      <c r="H56" s="165"/>
      <c r="I56" s="166"/>
      <c r="J56" s="99"/>
      <c r="K56" s="100"/>
      <c r="L56" s="165"/>
      <c r="M56" s="167"/>
      <c r="N56" s="103"/>
      <c r="O56" s="101"/>
      <c r="P56" s="165"/>
      <c r="Q56" s="166"/>
      <c r="R56" s="99"/>
      <c r="S56" s="100"/>
      <c r="T56" s="165"/>
      <c r="U56" s="167"/>
      <c r="V56" s="163">
        <f t="shared" ca="1" si="37"/>
        <v>45644.854166666664</v>
      </c>
      <c r="W56" s="113">
        <f t="shared" ca="1" si="38"/>
        <v>41.999999999825377</v>
      </c>
      <c r="X56" s="114">
        <f t="shared" ca="1" si="38"/>
        <v>3.0000000000654836</v>
      </c>
    </row>
    <row r="57" s="159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15430.620000000001</v>
      </c>
      <c r="C57" s="96">
        <f ca="1">ROUND(INDIRECT(ADDRESS(Данные!$A49,C$1,1,1,"Данные"),1),2)</f>
        <v>2777.6799999999998</v>
      </c>
      <c r="D57" s="104">
        <f ca="1">(B57-B55)*D$10</f>
        <v>84.000000000196451</v>
      </c>
      <c r="E57" s="102">
        <f ca="1">(C57-C55)*D$10</f>
        <v>5.999999999994543</v>
      </c>
      <c r="F57" s="103"/>
      <c r="G57" s="100"/>
      <c r="H57" s="104">
        <f>(F57-F55)*H10/0.5</f>
        <v>0</v>
      </c>
      <c r="I57" s="105">
        <f>(G57-G55)*I10/0.5</f>
        <v>0</v>
      </c>
      <c r="J57" s="99"/>
      <c r="K57" s="100"/>
      <c r="L57" s="104">
        <f>(J57-J55)*L10/0.5</f>
        <v>0</v>
      </c>
      <c r="M57" s="102">
        <f>(K57-K55)*M10/0.5</f>
        <v>0</v>
      </c>
      <c r="N57" s="103"/>
      <c r="O57" s="101"/>
      <c r="P57" s="104">
        <f>(N57-N55)*P10/0.5</f>
        <v>0</v>
      </c>
      <c r="Q57" s="105">
        <f>(O57-O55)*Q10/0.5</f>
        <v>0</v>
      </c>
      <c r="R57" s="99"/>
      <c r="S57" s="100"/>
      <c r="T57" s="104">
        <f>(R57-R55)*T10/0.5</f>
        <v>0</v>
      </c>
      <c r="U57" s="102">
        <f>(S57-S55)*U10/0.5</f>
        <v>0</v>
      </c>
      <c r="V57" s="163">
        <f t="shared" ca="1" si="37"/>
        <v>45644.875</v>
      </c>
      <c r="W57" s="113">
        <f t="shared" ca="1" si="38"/>
        <v>84.000000000196451</v>
      </c>
      <c r="X57" s="114">
        <f t="shared" ca="1" si="38"/>
        <v>5.999999999994543</v>
      </c>
    </row>
    <row r="58" s="159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15430.780000000001</v>
      </c>
      <c r="C58" s="96">
        <f ca="1">ROUND(INDIRECT(ADDRESS(Данные!$A50,C$1,1,1,"Данные"),1),2)</f>
        <v>2777.6900000000001</v>
      </c>
      <c r="D58" s="104">
        <f ca="1">(B58-B57)*D$10</f>
        <v>47.999999999956344</v>
      </c>
      <c r="E58" s="102">
        <f ca="1">(C58-C57)*D$10</f>
        <v>3.0000000000654836</v>
      </c>
      <c r="F58" s="103"/>
      <c r="G58" s="100"/>
      <c r="H58" s="104">
        <f>(F58-F57)*H10/0.5</f>
        <v>0</v>
      </c>
      <c r="I58" s="105">
        <f>(G58-G57)*I10/0.5</f>
        <v>0</v>
      </c>
      <c r="J58" s="99"/>
      <c r="K58" s="100"/>
      <c r="L58" s="104">
        <f>(J58-J57)*L10/0.5</f>
        <v>0</v>
      </c>
      <c r="M58" s="102">
        <f>(K58-K57)*M10/0.5</f>
        <v>0</v>
      </c>
      <c r="N58" s="103"/>
      <c r="O58" s="101"/>
      <c r="P58" s="104">
        <f>(N58-N57)*P10/0.5</f>
        <v>0</v>
      </c>
      <c r="Q58" s="105">
        <f>(O58-O57)*Q10/0.5</f>
        <v>0</v>
      </c>
      <c r="R58" s="99"/>
      <c r="S58" s="100"/>
      <c r="T58" s="104">
        <f>(R58-R57)*T10/0.5</f>
        <v>0</v>
      </c>
      <c r="U58" s="102">
        <f>(S58-S57)*U10/0.5</f>
        <v>0</v>
      </c>
      <c r="V58" s="163">
        <f t="shared" ca="1" si="37"/>
        <v>45644.895833333336</v>
      </c>
      <c r="W58" s="113">
        <f t="shared" ca="1" si="38"/>
        <v>47.999999999956344</v>
      </c>
      <c r="X58" s="114">
        <f t="shared" ca="1" si="38"/>
        <v>3.0000000000654836</v>
      </c>
    </row>
    <row r="59" s="164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15430.93</v>
      </c>
      <c r="C59" s="96">
        <f ca="1">ROUND(INDIRECT(ADDRESS(Данные!$A51,C$1,1,1,"Данные"),1),2)</f>
        <v>2777.7000000000003</v>
      </c>
      <c r="D59" s="104">
        <f ca="1">(B59-B57)*D$10</f>
        <v>92.999999999847205</v>
      </c>
      <c r="E59" s="102">
        <f ca="1">(C59-C57)*D$10</f>
        <v>6.0000000001309672</v>
      </c>
      <c r="F59" s="103"/>
      <c r="G59" s="100"/>
      <c r="H59" s="104">
        <f>(F59-F58)*H10/0.5</f>
        <v>0</v>
      </c>
      <c r="I59" s="105">
        <f>(G59-G58)*I10/0.5</f>
        <v>0</v>
      </c>
      <c r="J59" s="99"/>
      <c r="K59" s="100"/>
      <c r="L59" s="104">
        <f>(J59-J58)*L10/0.5</f>
        <v>0</v>
      </c>
      <c r="M59" s="102">
        <f>(K59-K58)*M10/0.5</f>
        <v>0</v>
      </c>
      <c r="N59" s="103"/>
      <c r="O59" s="101"/>
      <c r="P59" s="104">
        <f>(N59-N58)*P10/0.5</f>
        <v>0</v>
      </c>
      <c r="Q59" s="105">
        <f>(O59-O58)*Q10/0.5</f>
        <v>0</v>
      </c>
      <c r="R59" s="99"/>
      <c r="S59" s="100"/>
      <c r="T59" s="104">
        <f>(R59-R58)*T10/0.5</f>
        <v>0</v>
      </c>
      <c r="U59" s="102">
        <f>(S59-S58)*U10/0.5</f>
        <v>0</v>
      </c>
      <c r="V59" s="163">
        <f t="shared" ca="1" si="37"/>
        <v>45644.916666666664</v>
      </c>
      <c r="W59" s="113">
        <f t="shared" ca="1" si="38"/>
        <v>92.999999999847205</v>
      </c>
      <c r="X59" s="114">
        <f t="shared" ca="1" si="38"/>
        <v>6.0000000001309672</v>
      </c>
    </row>
    <row r="60" s="159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15431.08</v>
      </c>
      <c r="C60" s="96">
        <f ca="1">ROUND(INDIRECT(ADDRESS(Данные!$A52,C$1,1,1,"Данные"),1),2)</f>
        <v>2777.71</v>
      </c>
      <c r="D60" s="104">
        <f ca="1">(B60-B59)*D$10</f>
        <v>44.999999999890861</v>
      </c>
      <c r="E60" s="102">
        <f ca="1">(C60-C59)*D$10</f>
        <v>2.9999999999290594</v>
      </c>
      <c r="F60" s="103"/>
      <c r="G60" s="100"/>
      <c r="H60" s="104">
        <f>(F60-F59)*H10/0.5</f>
        <v>0</v>
      </c>
      <c r="I60" s="105">
        <f>(G60-G59)*I10/0.5</f>
        <v>0</v>
      </c>
      <c r="J60" s="99"/>
      <c r="K60" s="100"/>
      <c r="L60" s="104">
        <f>(J60-J59)*L10/0.5</f>
        <v>0</v>
      </c>
      <c r="M60" s="102">
        <f>(K60-K59)*M10/0.5</f>
        <v>0</v>
      </c>
      <c r="N60" s="103"/>
      <c r="O60" s="101"/>
      <c r="P60" s="104">
        <f>(N60-N59)*P10/0.5</f>
        <v>0</v>
      </c>
      <c r="Q60" s="105">
        <f>(O60-O59)*Q10/0.5</f>
        <v>0</v>
      </c>
      <c r="R60" s="99"/>
      <c r="S60" s="100"/>
      <c r="T60" s="104">
        <f>(R60-R59)*T10/0.5</f>
        <v>0</v>
      </c>
      <c r="U60" s="102">
        <f>(S60-S59)*U10/0.5</f>
        <v>0</v>
      </c>
      <c r="V60" s="163">
        <f t="shared" ca="1" si="37"/>
        <v>45644.9375</v>
      </c>
      <c r="W60" s="113">
        <f t="shared" ca="1" si="38"/>
        <v>44.999999999890861</v>
      </c>
      <c r="X60" s="114">
        <f t="shared" ca="1" si="38"/>
        <v>2.9999999999290594</v>
      </c>
    </row>
    <row r="61" s="164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15431.23</v>
      </c>
      <c r="C61" s="96">
        <f ca="1">ROUND(INDIRECT(ADDRESS(Данные!$A53,C$1,1,1,"Данные"),1),2)</f>
        <v>2777.7200000000003</v>
      </c>
      <c r="D61" s="104">
        <f ca="1">(B61-B59)*D$10</f>
        <v>89.999999999781721</v>
      </c>
      <c r="E61" s="102">
        <f ca="1">(C61-C59)*D$10</f>
        <v>5.999999999994543</v>
      </c>
      <c r="F61" s="103"/>
      <c r="G61" s="100"/>
      <c r="H61" s="104">
        <f>(F61-F60)*H10/0.5</f>
        <v>0</v>
      </c>
      <c r="I61" s="105">
        <f>(G61-G60)*I10/0.5</f>
        <v>0</v>
      </c>
      <c r="J61" s="99"/>
      <c r="K61" s="100"/>
      <c r="L61" s="104">
        <f>(J61-J60)*L10/0.5</f>
        <v>0</v>
      </c>
      <c r="M61" s="102">
        <f>(K61-K60)*M10/0.5</f>
        <v>0</v>
      </c>
      <c r="N61" s="103"/>
      <c r="O61" s="101"/>
      <c r="P61" s="104">
        <f>(N61-N60)*P10/0.5</f>
        <v>0</v>
      </c>
      <c r="Q61" s="105">
        <f>(O61-O60)*Q10/0.5</f>
        <v>0</v>
      </c>
      <c r="R61" s="99"/>
      <c r="S61" s="100"/>
      <c r="T61" s="104">
        <f>(R61-R60)*T10/0.5</f>
        <v>0</v>
      </c>
      <c r="U61" s="102">
        <f>(S61-S60)*U10/0.5</f>
        <v>0</v>
      </c>
      <c r="V61" s="163">
        <f t="shared" ca="1" si="37"/>
        <v>45644.958333333336</v>
      </c>
      <c r="W61" s="113">
        <f t="shared" ca="1" si="38"/>
        <v>89.999999999781721</v>
      </c>
      <c r="X61" s="114">
        <f t="shared" ca="1" si="38"/>
        <v>5.999999999994543</v>
      </c>
    </row>
    <row r="62" s="164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15431.380000000001</v>
      </c>
      <c r="C62" s="96">
        <f ca="1">ROUND(INDIRECT(ADDRESS(Данные!$A54,C$1,1,1,"Данные"),1),2)</f>
        <v>2777.73</v>
      </c>
      <c r="D62" s="104">
        <f ca="1">(B62-B61)*D$10</f>
        <v>45.000000000436557</v>
      </c>
      <c r="E62" s="102">
        <f ca="1">(C62-C61)*D$10</f>
        <v>2.9999999999290594</v>
      </c>
      <c r="F62" s="103"/>
      <c r="G62" s="100"/>
      <c r="H62" s="104"/>
      <c r="I62" s="105"/>
      <c r="J62" s="99"/>
      <c r="K62" s="100"/>
      <c r="L62" s="104"/>
      <c r="M62" s="102"/>
      <c r="N62" s="103"/>
      <c r="O62" s="101"/>
      <c r="P62" s="104"/>
      <c r="Q62" s="105"/>
      <c r="R62" s="99"/>
      <c r="S62" s="100"/>
      <c r="T62" s="104"/>
      <c r="U62" s="102"/>
      <c r="V62" s="163">
        <f t="shared" ca="1" si="37"/>
        <v>45644.979166666664</v>
      </c>
      <c r="W62" s="113">
        <f t="shared" ca="1" si="38"/>
        <v>45.000000000436557</v>
      </c>
      <c r="X62" s="114">
        <f t="shared" ca="1" si="38"/>
        <v>2.9999999999290594</v>
      </c>
    </row>
    <row r="63" s="159" customFormat="1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15431.52</v>
      </c>
      <c r="C63" s="121">
        <f ca="1">ROUND(INDIRECT(ADDRESS(Данные!$A55,C$1,1,1,"Данные"),1),2)</f>
        <v>2777.7400000000002</v>
      </c>
      <c r="D63" s="124">
        <f ca="1">(B63-B61)*D$10</f>
        <v>87.000000000261934</v>
      </c>
      <c r="E63" s="123">
        <f ca="1">(C63-C61)*D$10</f>
        <v>5.999999999994543</v>
      </c>
      <c r="F63" s="128"/>
      <c r="G63" s="117"/>
      <c r="H63" s="124">
        <f>(F63-F61)*H10/0.5</f>
        <v>0</v>
      </c>
      <c r="I63" s="119">
        <f>(G63-G61)*I10/0.5</f>
        <v>0</v>
      </c>
      <c r="J63" s="126"/>
      <c r="K63" s="117"/>
      <c r="L63" s="124">
        <f>(J63-J61)*L10/0.5</f>
        <v>0</v>
      </c>
      <c r="M63" s="123">
        <f>(K63-K61)*M10/0.5</f>
        <v>0</v>
      </c>
      <c r="N63" s="128"/>
      <c r="O63" s="118"/>
      <c r="P63" s="124">
        <f>(N63-N61)*P10/0.5</f>
        <v>0</v>
      </c>
      <c r="Q63" s="119">
        <f>(O63-O61)*Q10/0.5</f>
        <v>0</v>
      </c>
      <c r="R63" s="126"/>
      <c r="S63" s="117"/>
      <c r="T63" s="124">
        <f>(R63-R61)*T10/0.5</f>
        <v>0</v>
      </c>
      <c r="U63" s="123">
        <f>(S63-S61)*U10/0.5</f>
        <v>0</v>
      </c>
      <c r="V63" s="169">
        <f t="shared" ca="1" si="37"/>
        <v>45645</v>
      </c>
      <c r="W63" s="170">
        <f t="shared" ca="1" si="38"/>
        <v>87.000000000261934</v>
      </c>
      <c r="X63" s="171">
        <f ca="1">E63+I63+M63+Q63+U63</f>
        <v>5.999999999994543</v>
      </c>
    </row>
    <row r="64" s="159" customFormat="1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</row>
    <row r="65" s="159" customFormat="1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2130.0000000001091</v>
      </c>
      <c r="E65" s="136">
        <f ca="1">E$17+E$19+E$21+E$23+E$25+E$27+E$29+E$31+E$33+E$35+E$37+E$39+E$41+E$43+E$45+E$47+E$49+E$51+E$53+E$55+E$57+E$59+E$61+E$63</f>
        <v>147.00000000007094</v>
      </c>
      <c r="G65" s="3" t="s">
        <v>51</v>
      </c>
      <c r="H65" s="136">
        <f t="shared" ref="H65:X65" si="39">H$17+H$19+H$21+H$23+H$25+H$27+H$29+H$31+H$33+H$35+H$37+H$39+H$41+H$43+H$45+H$47+H$49+H$51+H$53+H$55+H$57+H$59+H$61+H$63</f>
        <v>0</v>
      </c>
      <c r="I65" s="136">
        <f t="shared" si="39"/>
        <v>0</v>
      </c>
      <c r="K65" s="3" t="s">
        <v>51</v>
      </c>
      <c r="L65" s="136">
        <f t="shared" si="39"/>
        <v>0</v>
      </c>
      <c r="M65" s="136">
        <f t="shared" si="39"/>
        <v>0</v>
      </c>
      <c r="O65" s="3" t="s">
        <v>51</v>
      </c>
      <c r="P65" s="136">
        <f t="shared" si="39"/>
        <v>0</v>
      </c>
      <c r="Q65" s="136">
        <f t="shared" si="39"/>
        <v>0</v>
      </c>
      <c r="S65" s="3" t="s">
        <v>51</v>
      </c>
      <c r="T65" s="136">
        <f t="shared" si="39"/>
        <v>0</v>
      </c>
      <c r="U65" s="136">
        <f t="shared" si="39"/>
        <v>0</v>
      </c>
      <c r="W65" s="136">
        <f t="shared" si="39"/>
        <v>2130.0000000001091</v>
      </c>
      <c r="X65" s="136">
        <f t="shared" si="39"/>
        <v>147.00000000007094</v>
      </c>
    </row>
    <row r="66" s="159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5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="159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 s="159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 s="159" customForma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</row>
    <row r="71" s="159" customFormat="1">
      <c r="A71" s="16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</row>
    <row r="72" s="159" customFormat="1" ht="18">
      <c r="A72" s="16"/>
      <c r="B72" s="16"/>
      <c r="C72" s="16"/>
      <c r="D72" s="16"/>
      <c r="E72" s="16"/>
      <c r="F72" s="159"/>
      <c r="G72" s="172"/>
      <c r="H72" s="159"/>
      <c r="I72" s="16"/>
      <c r="J72" s="159"/>
      <c r="K72" s="173"/>
      <c r="L72" s="174"/>
      <c r="M72" s="175"/>
      <c r="N72" s="175"/>
      <c r="O72" s="159"/>
      <c r="P72" s="159"/>
      <c r="Q72" s="159"/>
      <c r="R72" s="16"/>
      <c r="S72" s="176"/>
      <c r="T72" s="159"/>
      <c r="U72" s="159"/>
      <c r="V72" s="159"/>
      <c r="W72" s="159"/>
      <c r="X72" s="159"/>
      <c r="Y72" s="159"/>
      <c r="Z72" s="159"/>
      <c r="AA72" s="159"/>
    </row>
    <row r="73" s="159" customFormat="1">
      <c r="A73" s="159"/>
      <c r="B73" s="159"/>
      <c r="C73" s="159"/>
      <c r="D73" s="159"/>
      <c r="E73" s="159"/>
      <c r="F73" s="177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77"/>
      <c r="V73" s="159"/>
      <c r="W73" s="159"/>
      <c r="X73" s="159"/>
      <c r="Y73" s="159"/>
      <c r="Z73" s="159"/>
      <c r="AA73" s="159"/>
    </row>
    <row r="74" s="159" customFormat="1" ht="18.75">
      <c r="A74" s="159"/>
      <c r="B74" s="159"/>
      <c r="C74" s="178"/>
      <c r="D74" s="159"/>
      <c r="E74" s="159"/>
      <c r="F74" s="159"/>
      <c r="G74" s="159"/>
      <c r="H74" s="159"/>
      <c r="I74" s="159"/>
      <c r="J74" s="159"/>
      <c r="K74" s="16"/>
      <c r="L74" s="159"/>
      <c r="M74" s="159"/>
      <c r="N74" s="159"/>
      <c r="O74" s="172"/>
      <c r="P74" s="159"/>
      <c r="Q74" s="16"/>
      <c r="R74" s="159"/>
      <c r="S74" s="159"/>
      <c r="T74" s="159"/>
      <c r="U74" s="159"/>
      <c r="V74" s="159"/>
      <c r="W74" s="159"/>
      <c r="X74" s="159"/>
      <c r="Y74" s="159"/>
      <c r="Z74" s="159"/>
      <c r="AA74" s="159"/>
    </row>
    <row r="75" s="159" customFormat="1">
      <c r="A75" s="159"/>
      <c r="B75" s="177"/>
      <c r="C75" s="159"/>
      <c r="D75" s="159"/>
      <c r="E75" s="159"/>
      <c r="F75" s="159"/>
      <c r="G75" s="159"/>
      <c r="H75" s="159"/>
      <c r="I75" s="159"/>
      <c r="J75" s="159"/>
      <c r="K75" s="16"/>
      <c r="L75" s="16"/>
      <c r="M75" s="159"/>
      <c r="N75" s="159"/>
      <c r="O75" s="16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</row>
    <row r="76" s="159" customFormat="1">
      <c r="A76" s="17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79"/>
      <c r="W76" s="159"/>
      <c r="X76" s="159"/>
      <c r="Y76" s="159"/>
      <c r="Z76" s="159"/>
      <c r="AA76" s="159"/>
    </row>
    <row r="77" s="159" customFormat="1">
      <c r="A77" s="17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79"/>
      <c r="W77" s="159"/>
      <c r="X77" s="159"/>
      <c r="Y77" s="159"/>
      <c r="Z77" s="159"/>
      <c r="AA77" s="159"/>
    </row>
    <row r="78" s="159" customFormat="1">
      <c r="A78" s="17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79"/>
      <c r="W78" s="159"/>
      <c r="X78" s="159"/>
      <c r="Y78" s="159"/>
      <c r="Z78" s="159"/>
      <c r="AA78" s="159"/>
    </row>
    <row r="79" s="159" customFormat="1">
      <c r="A79" s="17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79"/>
      <c r="W79" s="159"/>
      <c r="X79" s="159"/>
      <c r="Y79" s="159"/>
      <c r="Z79" s="159"/>
      <c r="AA79" s="159"/>
    </row>
    <row r="80" s="159" customFormat="1">
      <c r="A80" s="17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79"/>
      <c r="W80" s="159"/>
      <c r="X80" s="159"/>
      <c r="Y80" s="159"/>
      <c r="Z80" s="159"/>
      <c r="AA80" s="159"/>
    </row>
    <row r="81" s="159" customFormat="1">
      <c r="A81" s="17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79"/>
      <c r="W81" s="159"/>
      <c r="X81" s="159"/>
      <c r="Y81" s="159"/>
      <c r="Z81" s="159"/>
      <c r="AA81" s="159"/>
    </row>
    <row r="82" s="159" customFormat="1">
      <c r="A82" s="17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79"/>
      <c r="W82" s="159"/>
      <c r="X82" s="159"/>
      <c r="Y82" s="159"/>
      <c r="Z82" s="159"/>
      <c r="AA82" s="159"/>
    </row>
    <row r="83" s="159" customFormat="1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79"/>
      <c r="W83" s="180"/>
      <c r="X83" s="180"/>
      <c r="Y83" s="159"/>
      <c r="Z83" s="159"/>
      <c r="AA83" s="159"/>
    </row>
    <row r="84" s="159" customFormat="1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79"/>
      <c r="W84" s="180"/>
      <c r="X84" s="180"/>
      <c r="Y84" s="159"/>
      <c r="Z84" s="159"/>
      <c r="AA84" s="159"/>
    </row>
    <row r="85" s="159" customFormat="1">
      <c r="A85" s="181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1"/>
      <c r="W85" s="159"/>
      <c r="X85" s="159"/>
      <c r="Y85" s="159"/>
      <c r="Z85" s="159"/>
      <c r="AA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  <c r="Y86" s="159"/>
      <c r="Z86" s="159"/>
      <c r="AA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  <c r="Y87" s="159"/>
      <c r="Z87" s="159"/>
      <c r="AA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  <c r="Y88" s="159"/>
      <c r="Z88" s="159"/>
      <c r="AA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  <c r="Y89" s="159"/>
      <c r="Z89" s="159"/>
      <c r="AA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  <c r="Y90" s="159"/>
      <c r="Z90" s="159"/>
      <c r="AA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  <c r="Y91" s="159"/>
      <c r="Z91" s="159"/>
      <c r="AA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  <c r="Y92" s="159"/>
      <c r="Z92" s="159"/>
      <c r="AA92" s="159"/>
    </row>
    <row r="93" s="159" customFormat="1">
      <c r="A93" s="180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0"/>
      <c r="W93" s="159"/>
      <c r="X93" s="159"/>
      <c r="Y93" s="159"/>
      <c r="Z93" s="159"/>
      <c r="AA93" s="159"/>
    </row>
    <row r="94" s="159" customFormat="1">
      <c r="A94" s="181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1"/>
      <c r="W94" s="159"/>
      <c r="X94" s="159"/>
      <c r="Y94" s="159"/>
      <c r="Z94" s="159"/>
      <c r="AA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  <c r="Y95" s="159"/>
      <c r="Z95" s="159"/>
      <c r="AA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  <c r="Y96" s="159"/>
      <c r="Z96" s="159"/>
      <c r="AA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  <c r="Y97" s="159"/>
      <c r="Z97" s="159"/>
      <c r="AA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  <c r="Y98" s="159"/>
      <c r="Z98" s="159"/>
      <c r="AA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  <c r="Y99" s="159"/>
      <c r="Z99" s="159"/>
      <c r="AA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  <c r="Y100" s="159"/>
      <c r="Z100" s="159"/>
      <c r="AA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  <c r="Y101" s="159"/>
      <c r="Z101" s="159"/>
      <c r="AA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  <c r="Y102" s="159"/>
      <c r="Z102" s="159"/>
      <c r="AA102" s="159"/>
    </row>
    <row r="103" s="159" customFormat="1">
      <c r="A103" s="180"/>
      <c r="B103" s="182"/>
      <c r="C103" s="182"/>
      <c r="D103" s="159"/>
      <c r="E103" s="159"/>
      <c r="F103" s="182"/>
      <c r="G103" s="182"/>
      <c r="H103" s="159"/>
      <c r="I103" s="159"/>
      <c r="J103" s="182"/>
      <c r="K103" s="182"/>
      <c r="L103" s="159"/>
      <c r="M103" s="159"/>
      <c r="N103" s="182"/>
      <c r="O103" s="159"/>
      <c r="P103" s="159"/>
      <c r="Q103" s="159"/>
      <c r="R103" s="182"/>
      <c r="S103" s="182"/>
      <c r="T103" s="159"/>
      <c r="U103" s="159"/>
      <c r="V103" s="180"/>
      <c r="W103" s="159"/>
      <c r="X103" s="159"/>
      <c r="Y103" s="159"/>
      <c r="Z103" s="159"/>
      <c r="AA103" s="159"/>
    </row>
    <row r="104" s="159" customFormat="1">
      <c r="A104" s="180"/>
      <c r="B104" s="182"/>
      <c r="C104" s="182"/>
      <c r="D104" s="183"/>
      <c r="E104" s="183"/>
      <c r="F104" s="182"/>
      <c r="G104" s="182"/>
      <c r="H104" s="183"/>
      <c r="I104" s="183"/>
      <c r="J104" s="182"/>
      <c r="K104" s="182"/>
      <c r="L104" s="183"/>
      <c r="M104" s="183"/>
      <c r="N104" s="182"/>
      <c r="O104" s="159"/>
      <c r="P104" s="183"/>
      <c r="Q104" s="183"/>
      <c r="R104" s="182"/>
      <c r="S104" s="182"/>
      <c r="T104" s="183"/>
      <c r="U104" s="183"/>
      <c r="V104" s="180"/>
      <c r="W104" s="159"/>
      <c r="X104" s="159"/>
      <c r="Y104" s="159"/>
      <c r="Z104" s="159"/>
      <c r="AA104" s="159"/>
    </row>
    <row r="105" s="159" customFormat="1">
      <c r="A105" s="180"/>
      <c r="B105" s="182"/>
      <c r="C105" s="182"/>
      <c r="D105" s="184"/>
      <c r="E105" s="184"/>
      <c r="F105" s="182"/>
      <c r="G105" s="182"/>
      <c r="H105" s="184"/>
      <c r="I105" s="184"/>
      <c r="J105" s="182"/>
      <c r="K105" s="182"/>
      <c r="L105" s="184"/>
      <c r="M105" s="184"/>
      <c r="N105" s="182"/>
      <c r="O105" s="159"/>
      <c r="P105" s="184"/>
      <c r="Q105" s="184"/>
      <c r="R105" s="182"/>
      <c r="S105" s="182"/>
      <c r="T105" s="184"/>
      <c r="U105" s="184"/>
      <c r="V105" s="180"/>
      <c r="W105" s="159"/>
      <c r="X105" s="159"/>
      <c r="Y105" s="159"/>
      <c r="Z105" s="159"/>
      <c r="AA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  <c r="Y106" s="159"/>
      <c r="Z106" s="159"/>
      <c r="AA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  <c r="Y107" s="159"/>
      <c r="Z107" s="159"/>
      <c r="AA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  <c r="Y108" s="159"/>
      <c r="Z108" s="159"/>
      <c r="AA108" s="159"/>
    </row>
    <row r="109" s="159" customFormat="1">
      <c r="A109" s="180"/>
      <c r="B109" s="182"/>
      <c r="C109" s="182"/>
      <c r="D109" s="159"/>
      <c r="E109" s="159"/>
      <c r="F109" s="182"/>
      <c r="G109" s="182"/>
      <c r="H109" s="159"/>
      <c r="I109" s="159"/>
      <c r="J109" s="182"/>
      <c r="K109" s="182"/>
      <c r="L109" s="159"/>
      <c r="M109" s="159"/>
      <c r="N109" s="182"/>
      <c r="O109" s="159"/>
      <c r="P109" s="159"/>
      <c r="Q109" s="159"/>
      <c r="R109" s="182"/>
      <c r="S109" s="182"/>
      <c r="T109" s="159"/>
      <c r="U109" s="159"/>
      <c r="V109" s="180"/>
      <c r="W109" s="159"/>
      <c r="X109" s="159"/>
      <c r="Y109" s="159"/>
      <c r="Z109" s="159"/>
      <c r="AA109" s="159"/>
    </row>
    <row r="110" s="159" customForma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</row>
    <row r="111" s="159" customFormat="1">
      <c r="A111" s="159"/>
      <c r="B111" s="159"/>
      <c r="C111" s="159"/>
      <c r="D111" s="159"/>
      <c r="E111" s="184"/>
      <c r="F111" s="159"/>
      <c r="G111" s="16"/>
      <c r="H111" s="159"/>
      <c r="I111" s="184"/>
      <c r="J111" s="159"/>
      <c r="K111" s="16"/>
      <c r="L111" s="159"/>
      <c r="M111" s="184"/>
      <c r="N111" s="159"/>
      <c r="O111" s="16"/>
      <c r="P111" s="159"/>
      <c r="Q111" s="184"/>
      <c r="R111" s="159"/>
      <c r="S111" s="16"/>
      <c r="T111" s="159"/>
      <c r="U111" s="184"/>
      <c r="V111" s="159"/>
      <c r="W111" s="159"/>
      <c r="X111" s="159"/>
      <c r="Y111" s="159"/>
      <c r="Z111" s="159"/>
      <c r="AA111" s="159"/>
    </row>
    <row r="112" s="159" customFormat="1">
      <c r="A112" s="180"/>
      <c r="B112" s="159"/>
      <c r="C112" s="159"/>
      <c r="D112" s="180"/>
      <c r="E112" s="180"/>
      <c r="F112" s="159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9"/>
      <c r="Z112" s="159"/>
      <c r="AA112" s="159"/>
    </row>
    <row r="113" s="159" customForma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</row>
    <row r="114" s="159" customForma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</row>
    <row r="115" s="159" customForma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</row>
    <row r="116" s="159" customFormat="1" ht="12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</row>
    <row r="117" s="159" customForma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</row>
    <row r="118" s="159" customForma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</row>
    <row r="119" s="159" customForma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</row>
    <row r="120" s="159" customForma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</row>
    <row r="121" s="159" customForma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</row>
    <row r="122" s="159" customForma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</row>
    <row r="123" s="159" customForma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</row>
    <row r="124" s="159" customForma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</row>
    <row r="125" s="159" customForma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</row>
    <row r="126" s="159" customForma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</row>
    <row r="127" s="159" customForma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</row>
    <row r="128" s="159" customForma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</row>
    <row r="129" s="159" customForma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</row>
    <row r="130" s="159" customForma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</row>
    <row r="131" s="159" customForma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</row>
    <row r="132" s="159" customForma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</row>
    <row r="133" s="159" customForma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</row>
    <row r="134" s="159" customForma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</row>
    <row r="135" s="159" customForma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</row>
    <row r="136" s="159" customForma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</row>
    <row r="137" s="159" customForma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</row>
    <row r="138" s="159" customForma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</row>
    <row r="139" s="159" customForma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</row>
    <row r="140" s="159" customForma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</row>
    <row r="141" s="159" customForma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</row>
    <row r="142" s="159" customForma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</row>
    <row r="143" s="159" customForma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</row>
    <row r="144" s="159" customForma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</row>
    <row r="145" s="159" customForma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</row>
    <row r="146" s="159" customForma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</row>
    <row r="147" s="159" customForma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</row>
    <row r="148" s="159" customForma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</row>
    <row r="149" s="159" customForma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</row>
    <row r="150" s="159" customForma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</row>
    <row r="151" s="159" customForma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</row>
    <row r="152" s="159" customForma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</row>
    <row r="153" s="159" customForma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</row>
    <row r="154" s="159" customForma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</row>
    <row r="155" s="159" customForma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</row>
    <row r="156" s="159" customForma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</row>
    <row r="157" s="159" customFormat="1"/>
    <row r="158" s="159" customFormat="1"/>
    <row r="159" s="159" customFormat="1"/>
    <row r="160" s="159" customFormat="1"/>
    <row r="161" s="159" customFormat="1"/>
    <row r="162" s="159" customFormat="1"/>
    <row r="163" s="159" customFormat="1"/>
    <row r="164" s="159" customFormat="1"/>
    <row r="165" s="159" customFormat="1"/>
    <row r="166" s="159" customFormat="1"/>
  </sheetData>
  <mergeCells count="5">
    <mergeCell ref="Q2:X2"/>
    <mergeCell ref="A6:A14"/>
    <mergeCell ref="W8:X8"/>
    <mergeCell ref="W9:X9"/>
    <mergeCell ref="V6:V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D11" activeCellId="0" sqref="D11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9" style="63" width="9.85546875"/>
    <col customWidth="1" min="20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107</v>
      </c>
      <c r="C1" s="2">
        <v>108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105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>
        <v>16</v>
      </c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C8" s="4" t="s">
        <v>106</v>
      </c>
      <c r="D8" s="4"/>
      <c r="E8" s="36"/>
      <c r="F8" s="35"/>
      <c r="G8" s="4"/>
      <c r="H8" s="4" t="s">
        <v>15</v>
      </c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"/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1800</v>
      </c>
      <c r="E10" s="152">
        <v>4000</v>
      </c>
      <c r="F10" s="35" t="s">
        <v>36</v>
      </c>
      <c r="G10" s="4"/>
      <c r="H10" s="153">
        <v>0</v>
      </c>
      <c r="I10" s="152">
        <v>80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59" customFormat="1">
      <c r="A15" s="160">
        <f ca="1">INDIRECT(ADDRESS(Данные!$A7,4,1,1,"Данные"), 1)</f>
        <v>45644</v>
      </c>
      <c r="B15" s="77">
        <f ca="1">ROUND(INDIRECT(ADDRESS(Данные!$A7,B$1,1,1,"Данные"), 1),2)</f>
        <v>14785.59</v>
      </c>
      <c r="C15" s="83">
        <f ca="1">ROUND(INDIRECT(ADDRESS(Данные!$A7,C$1,1,1,"Данные"), 1),2)</f>
        <v>1602.01</v>
      </c>
      <c r="D15" s="78"/>
      <c r="E15" s="81"/>
      <c r="F15" s="82"/>
      <c r="G15" s="77"/>
      <c r="H15" s="78" t="s">
        <v>15</v>
      </c>
      <c r="I15" s="79" t="s">
        <v>15</v>
      </c>
      <c r="J15" s="80"/>
      <c r="K15" s="77"/>
      <c r="L15" s="78" t="s">
        <v>15</v>
      </c>
      <c r="M15" s="81" t="s">
        <v>15</v>
      </c>
      <c r="N15" s="82"/>
      <c r="O15" s="78"/>
      <c r="P15" s="78" t="s">
        <v>15</v>
      </c>
      <c r="Q15" s="79" t="s">
        <v>15</v>
      </c>
      <c r="R15" s="80"/>
      <c r="S15" s="77"/>
      <c r="T15" s="78" t="s">
        <v>15</v>
      </c>
      <c r="U15" s="81" t="s">
        <v>15</v>
      </c>
      <c r="V15" s="161">
        <f t="shared" ref="V15:V63" ca="1" si="40">$A15</f>
        <v>45644</v>
      </c>
      <c r="W15" s="93" t="s">
        <v>15</v>
      </c>
      <c r="X15" s="26" t="s">
        <v>15</v>
      </c>
    </row>
    <row r="16" s="159" customFormat="1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14785.59</v>
      </c>
      <c r="C16" s="96">
        <f ca="1">ROUND(INDIRECT(ADDRESS(Данные!$A8,C$1,1,1,"Данные"),1),2)</f>
        <v>1602.01</v>
      </c>
      <c r="D16" s="104">
        <f ca="1">(B16-B15)*D$10</f>
        <v>0</v>
      </c>
      <c r="E16" s="102">
        <f ca="1">(C16-C15)*D$10</f>
        <v>0</v>
      </c>
      <c r="F16" s="103"/>
      <c r="G16" s="100"/>
      <c r="H16" s="101"/>
      <c r="I16" s="98"/>
      <c r="J16" s="99"/>
      <c r="K16" s="100"/>
      <c r="L16" s="101"/>
      <c r="M16" s="110"/>
      <c r="N16" s="103"/>
      <c r="O16" s="101"/>
      <c r="P16" s="101"/>
      <c r="Q16" s="98"/>
      <c r="R16" s="99"/>
      <c r="S16" s="100"/>
      <c r="T16" s="101"/>
      <c r="U16" s="110"/>
      <c r="V16" s="163">
        <f t="shared" ca="1" si="40"/>
        <v>45644.020833333336</v>
      </c>
      <c r="W16" s="113">
        <f t="shared" ref="W16:X63" ca="1" si="41">D16+H16+L16+P16+T16</f>
        <v>0</v>
      </c>
      <c r="X16" s="114">
        <f ca="1">E16+I16+M16+Q16+U16</f>
        <v>0</v>
      </c>
    </row>
    <row r="17" s="159" customFormat="1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14785.59</v>
      </c>
      <c r="C17" s="96">
        <f ca="1">ROUND(INDIRECT(ADDRESS(Данные!$A9,C$1,1,1,"Данные"),1),2)</f>
        <v>1602.01</v>
      </c>
      <c r="D17" s="104">
        <f ca="1">(B17-B15)*D$10</f>
        <v>0</v>
      </c>
      <c r="E17" s="102">
        <f ca="1">(C17-C15)*D$10</f>
        <v>0</v>
      </c>
      <c r="F17" s="103"/>
      <c r="G17" s="100"/>
      <c r="H17" s="104">
        <f>(F17-F15)*H10</f>
        <v>0</v>
      </c>
      <c r="I17" s="105">
        <f>(G17-G15)*I10</f>
        <v>0</v>
      </c>
      <c r="J17" s="99"/>
      <c r="K17" s="100"/>
      <c r="L17" s="104">
        <f>(J17-J15)*L10</f>
        <v>0</v>
      </c>
      <c r="M17" s="102">
        <f>(K17-K15)*M10</f>
        <v>0</v>
      </c>
      <c r="N17" s="103"/>
      <c r="O17" s="101"/>
      <c r="P17" s="104">
        <f>(N17-N15)*P10</f>
        <v>0</v>
      </c>
      <c r="Q17" s="105">
        <f>(O17-O15)*Q10</f>
        <v>0</v>
      </c>
      <c r="R17" s="99"/>
      <c r="S17" s="100"/>
      <c r="T17" s="104">
        <f>(R17-R15)*T10</f>
        <v>0</v>
      </c>
      <c r="U17" s="102">
        <f>(S17-S15)*U10</f>
        <v>0</v>
      </c>
      <c r="V17" s="163">
        <f t="shared" ca="1" si="40"/>
        <v>45644.041666666664</v>
      </c>
      <c r="W17" s="113">
        <f t="shared" ca="1" si="41"/>
        <v>0</v>
      </c>
      <c r="X17" s="114">
        <f t="shared" ca="1" si="41"/>
        <v>0</v>
      </c>
    </row>
    <row r="18" s="159" customFormat="1">
      <c r="A18" s="162">
        <f ca="1">INDIRECT(ADDRESS(Данные!$A10,4,1,1,"Данные"), 1)</f>
        <v>45644.0625</v>
      </c>
      <c r="B18" s="96">
        <f ca="1">ROUND(INDIRECT(ADDRESS(Данные!$A10,B$1,1,1,"Данные"), 1),2)</f>
        <v>14785.59</v>
      </c>
      <c r="C18" s="96">
        <f ca="1">ROUND(INDIRECT(ADDRESS(Данные!$A10,C$1,1,1,"Данные"), 1),2)</f>
        <v>1602.01</v>
      </c>
      <c r="D18" s="104">
        <f ca="1">(B18-B17)*D$10</f>
        <v>0</v>
      </c>
      <c r="E18" s="102">
        <f ca="1">(C18-C17)*D$10</f>
        <v>0</v>
      </c>
      <c r="F18" s="103"/>
      <c r="G18" s="100"/>
      <c r="H18" s="104"/>
      <c r="I18" s="105"/>
      <c r="J18" s="99"/>
      <c r="K18" s="100"/>
      <c r="L18" s="104"/>
      <c r="M18" s="102"/>
      <c r="N18" s="103"/>
      <c r="O18" s="101"/>
      <c r="P18" s="104"/>
      <c r="Q18" s="105"/>
      <c r="R18" s="99"/>
      <c r="S18" s="100"/>
      <c r="T18" s="104"/>
      <c r="U18" s="102"/>
      <c r="V18" s="163">
        <f t="shared" ca="1" si="40"/>
        <v>45644.0625</v>
      </c>
      <c r="W18" s="113">
        <f t="shared" ca="1" si="41"/>
        <v>0</v>
      </c>
      <c r="X18" s="114">
        <f t="shared" ca="1" si="41"/>
        <v>0</v>
      </c>
    </row>
    <row r="19" s="159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14785.59</v>
      </c>
      <c r="C19" s="96">
        <f ca="1">ROUND(INDIRECT(ADDRESS(Данные!$A11,C$1,1,1,"Данные"),1),2)</f>
        <v>1602.01</v>
      </c>
      <c r="D19" s="104">
        <f ca="1">(B19-B17)*D$10</f>
        <v>0</v>
      </c>
      <c r="E19" s="102">
        <f ca="1">(C19-C17)*D$10</f>
        <v>0</v>
      </c>
      <c r="F19" s="103"/>
      <c r="G19" s="100"/>
      <c r="H19" s="104">
        <f>(F19-F17)*H10</f>
        <v>0</v>
      </c>
      <c r="I19" s="105">
        <f>(G19-G17)*I10</f>
        <v>0</v>
      </c>
      <c r="J19" s="99"/>
      <c r="K19" s="100"/>
      <c r="L19" s="104">
        <f>(J19-J17)*L10</f>
        <v>0</v>
      </c>
      <c r="M19" s="102">
        <f>(K19-K17)*M10</f>
        <v>0</v>
      </c>
      <c r="N19" s="103"/>
      <c r="O19" s="101"/>
      <c r="P19" s="104">
        <f>(N19-N17)*P10</f>
        <v>0</v>
      </c>
      <c r="Q19" s="105">
        <f>(O19-O17)*Q10</f>
        <v>0</v>
      </c>
      <c r="R19" s="99"/>
      <c r="S19" s="100"/>
      <c r="T19" s="104">
        <f>(R19-R17)*T10</f>
        <v>0</v>
      </c>
      <c r="U19" s="102">
        <f>(S19-S17)*U10</f>
        <v>0</v>
      </c>
      <c r="V19" s="163">
        <f t="shared" ca="1" si="40"/>
        <v>45644.083333333336</v>
      </c>
      <c r="W19" s="113">
        <f t="shared" ca="1" si="41"/>
        <v>0</v>
      </c>
      <c r="X19" s="114">
        <f t="shared" ca="1" si="41"/>
        <v>0</v>
      </c>
    </row>
    <row r="20" s="159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14785.59</v>
      </c>
      <c r="C20" s="96">
        <f ca="1">ROUND(INDIRECT(ADDRESS(Данные!$A12,C$1,1,1,"Данные"),1),2)</f>
        <v>1602.01</v>
      </c>
      <c r="D20" s="104">
        <f ca="1">(B20-B19)*D$10</f>
        <v>0</v>
      </c>
      <c r="E20" s="102">
        <f ca="1">(C20-C19)*D$10</f>
        <v>0</v>
      </c>
      <c r="F20" s="103"/>
      <c r="G20" s="100"/>
      <c r="H20" s="104"/>
      <c r="I20" s="105"/>
      <c r="J20" s="99"/>
      <c r="K20" s="100"/>
      <c r="L20" s="104"/>
      <c r="M20" s="102"/>
      <c r="N20" s="103"/>
      <c r="O20" s="101"/>
      <c r="P20" s="104"/>
      <c r="Q20" s="105"/>
      <c r="R20" s="99"/>
      <c r="S20" s="100"/>
      <c r="T20" s="104"/>
      <c r="U20" s="102"/>
      <c r="V20" s="163">
        <f t="shared" ca="1" si="40"/>
        <v>45644.104166666664</v>
      </c>
      <c r="W20" s="113">
        <f t="shared" ca="1" si="41"/>
        <v>0</v>
      </c>
      <c r="X20" s="114">
        <f t="shared" ca="1" si="41"/>
        <v>0</v>
      </c>
    </row>
    <row r="21" s="159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14785.59</v>
      </c>
      <c r="C21" s="96">
        <f ca="1">ROUND(INDIRECT(ADDRESS(Данные!$A13,C$1,1,1,"Данные"),1),2)</f>
        <v>1602.01</v>
      </c>
      <c r="D21" s="104">
        <f ca="1">(B21-B19)*D$10</f>
        <v>0</v>
      </c>
      <c r="E21" s="102">
        <f ca="1">(C21-C19)*D$10</f>
        <v>0</v>
      </c>
      <c r="F21" s="103"/>
      <c r="G21" s="100"/>
      <c r="H21" s="104">
        <f>(F21-F19)*H10</f>
        <v>0</v>
      </c>
      <c r="I21" s="105">
        <f>(G21-G19)*I10</f>
        <v>0</v>
      </c>
      <c r="J21" s="99"/>
      <c r="K21" s="100"/>
      <c r="L21" s="104">
        <f>(J21-J19)*L10</f>
        <v>0</v>
      </c>
      <c r="M21" s="102">
        <f>(K21-K19)*M10</f>
        <v>0</v>
      </c>
      <c r="N21" s="103"/>
      <c r="O21" s="101"/>
      <c r="P21" s="104">
        <f>(N21-N19)*P10</f>
        <v>0</v>
      </c>
      <c r="Q21" s="105">
        <f>(O21-O19)*Q10</f>
        <v>0</v>
      </c>
      <c r="R21" s="99"/>
      <c r="S21" s="100"/>
      <c r="T21" s="104">
        <f>(R21-R19)*T10</f>
        <v>0</v>
      </c>
      <c r="U21" s="102">
        <f>(S21-S19)*U10</f>
        <v>0</v>
      </c>
      <c r="V21" s="163">
        <f t="shared" ca="1" si="40"/>
        <v>45644.125</v>
      </c>
      <c r="W21" s="113">
        <f t="shared" ca="1" si="41"/>
        <v>0</v>
      </c>
      <c r="X21" s="114">
        <f t="shared" ca="1" si="41"/>
        <v>0</v>
      </c>
    </row>
    <row r="22" s="159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14785.59</v>
      </c>
      <c r="C22" s="96">
        <f ca="1">ROUND(INDIRECT(ADDRESS(Данные!$A14,C$1,1,1,"Данные"),1),2)</f>
        <v>1602.01</v>
      </c>
      <c r="D22" s="104">
        <f ca="1">(B22-B21)*D$10</f>
        <v>0</v>
      </c>
      <c r="E22" s="102">
        <f ca="1">(C22-C21)*D$10</f>
        <v>0</v>
      </c>
      <c r="F22" s="103"/>
      <c r="G22" s="100"/>
      <c r="H22" s="104"/>
      <c r="I22" s="105"/>
      <c r="J22" s="99"/>
      <c r="K22" s="100"/>
      <c r="L22" s="104"/>
      <c r="M22" s="102"/>
      <c r="N22" s="103"/>
      <c r="O22" s="101"/>
      <c r="P22" s="104"/>
      <c r="Q22" s="105"/>
      <c r="R22" s="99"/>
      <c r="S22" s="100"/>
      <c r="T22" s="104"/>
      <c r="U22" s="102"/>
      <c r="V22" s="163">
        <f t="shared" ca="1" si="40"/>
        <v>45644.145833333336</v>
      </c>
      <c r="W22" s="113">
        <f t="shared" ca="1" si="41"/>
        <v>0</v>
      </c>
      <c r="X22" s="114">
        <f t="shared" ca="1" si="41"/>
        <v>0</v>
      </c>
    </row>
    <row r="23" s="159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14785.59</v>
      </c>
      <c r="C23" s="96">
        <f ca="1">ROUND(INDIRECT(ADDRESS(Данные!$A15,C$1,1,1,"Данные"),1),2)</f>
        <v>1602.01</v>
      </c>
      <c r="D23" s="104">
        <f ca="1">(B23-B21)*D$10</f>
        <v>0</v>
      </c>
      <c r="E23" s="102">
        <f ca="1">(C23-C21)*D$10</f>
        <v>0</v>
      </c>
      <c r="F23" s="103"/>
      <c r="G23" s="100"/>
      <c r="H23" s="104">
        <f>(F23-F21)*H10</f>
        <v>0</v>
      </c>
      <c r="I23" s="105">
        <f>(G23-G21)*I10</f>
        <v>0</v>
      </c>
      <c r="J23" s="99"/>
      <c r="K23" s="100"/>
      <c r="L23" s="104">
        <f>(J23-J21)*L10</f>
        <v>0</v>
      </c>
      <c r="M23" s="102">
        <f>(K23-K21)*M10</f>
        <v>0</v>
      </c>
      <c r="N23" s="103"/>
      <c r="O23" s="101"/>
      <c r="P23" s="104">
        <f>(N23-N21)*P10</f>
        <v>0</v>
      </c>
      <c r="Q23" s="105">
        <f>(O23-O21)*Q10</f>
        <v>0</v>
      </c>
      <c r="R23" s="99"/>
      <c r="S23" s="100"/>
      <c r="T23" s="104">
        <f>(R23-R21)*T10</f>
        <v>0</v>
      </c>
      <c r="U23" s="102">
        <f>(S23-S21)*U10</f>
        <v>0</v>
      </c>
      <c r="V23" s="163">
        <f t="shared" ca="1" si="40"/>
        <v>45644.166666666664</v>
      </c>
      <c r="W23" s="113">
        <f t="shared" ca="1" si="41"/>
        <v>0</v>
      </c>
      <c r="X23" s="114">
        <f t="shared" ca="1" si="41"/>
        <v>0</v>
      </c>
    </row>
    <row r="24" s="159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14785.59</v>
      </c>
      <c r="C24" s="96">
        <f ca="1">ROUND(INDIRECT(ADDRESS(Данные!$A16,C$1,1,1,"Данные"),1),2)</f>
        <v>1602.01</v>
      </c>
      <c r="D24" s="104">
        <f ca="1">(B24-B23)*D$10</f>
        <v>0</v>
      </c>
      <c r="E24" s="102">
        <f ca="1">(C24-C23)*D$10</f>
        <v>0</v>
      </c>
      <c r="F24" s="103"/>
      <c r="G24" s="100"/>
      <c r="H24" s="104"/>
      <c r="I24" s="105"/>
      <c r="J24" s="99"/>
      <c r="K24" s="100"/>
      <c r="L24" s="104"/>
      <c r="M24" s="102"/>
      <c r="N24" s="103"/>
      <c r="O24" s="101"/>
      <c r="P24" s="104"/>
      <c r="Q24" s="105"/>
      <c r="R24" s="99"/>
      <c r="S24" s="100"/>
      <c r="T24" s="104"/>
      <c r="U24" s="102"/>
      <c r="V24" s="163">
        <f t="shared" ca="1" si="40"/>
        <v>45644.1875</v>
      </c>
      <c r="W24" s="113">
        <f t="shared" ca="1" si="41"/>
        <v>0</v>
      </c>
      <c r="X24" s="114">
        <f t="shared" ca="1" si="41"/>
        <v>0</v>
      </c>
    </row>
    <row r="25" s="159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14785.59</v>
      </c>
      <c r="C25" s="96">
        <f ca="1">ROUND(INDIRECT(ADDRESS(Данные!$A17,C$1,1,1,"Данные"),1),2)</f>
        <v>1602.01</v>
      </c>
      <c r="D25" s="104">
        <f ca="1">(B25-B23)*D$10</f>
        <v>0</v>
      </c>
      <c r="E25" s="102">
        <f ca="1">(C25-C23)*D$10</f>
        <v>0</v>
      </c>
      <c r="F25" s="103"/>
      <c r="G25" s="100"/>
      <c r="H25" s="104">
        <f>(F25-F23)*H10</f>
        <v>0</v>
      </c>
      <c r="I25" s="105">
        <f>(G25-G23)*I10</f>
        <v>0</v>
      </c>
      <c r="J25" s="99"/>
      <c r="K25" s="100"/>
      <c r="L25" s="104">
        <f>(J25-J23)*L10</f>
        <v>0</v>
      </c>
      <c r="M25" s="102">
        <f>(K25-K23)*M10</f>
        <v>0</v>
      </c>
      <c r="N25" s="103"/>
      <c r="O25" s="101"/>
      <c r="P25" s="104">
        <f>(N25-N23)*P10</f>
        <v>0</v>
      </c>
      <c r="Q25" s="105">
        <f>(O25-O23)*Q10</f>
        <v>0</v>
      </c>
      <c r="R25" s="99"/>
      <c r="S25" s="100"/>
      <c r="T25" s="104">
        <f>(R25-R23)*T10</f>
        <v>0</v>
      </c>
      <c r="U25" s="102">
        <f>(S25-S23)*U10</f>
        <v>0</v>
      </c>
      <c r="V25" s="163">
        <f t="shared" ca="1" si="40"/>
        <v>45644.208333333336</v>
      </c>
      <c r="W25" s="113">
        <f t="shared" ca="1" si="41"/>
        <v>0</v>
      </c>
      <c r="X25" s="114">
        <f t="shared" ca="1" si="41"/>
        <v>0</v>
      </c>
    </row>
    <row r="26" s="159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14785.59</v>
      </c>
      <c r="C26" s="96">
        <f ca="1">ROUND(INDIRECT(ADDRESS(Данные!$A18,C$1,1,1,"Данные"),1),2)</f>
        <v>1602.01</v>
      </c>
      <c r="D26" s="104">
        <f ca="1">(B26-B25)*D$10</f>
        <v>0</v>
      </c>
      <c r="E26" s="102">
        <f ca="1">(C26-C25)*D$10</f>
        <v>0</v>
      </c>
      <c r="F26" s="103"/>
      <c r="G26" s="100"/>
      <c r="H26" s="104"/>
      <c r="I26" s="105"/>
      <c r="J26" s="99"/>
      <c r="K26" s="100"/>
      <c r="L26" s="104"/>
      <c r="M26" s="102"/>
      <c r="N26" s="103"/>
      <c r="O26" s="101"/>
      <c r="P26" s="104"/>
      <c r="Q26" s="105"/>
      <c r="R26" s="99"/>
      <c r="S26" s="100"/>
      <c r="T26" s="104"/>
      <c r="U26" s="102"/>
      <c r="V26" s="163">
        <f t="shared" ca="1" si="40"/>
        <v>45644.229166666664</v>
      </c>
      <c r="W26" s="113">
        <f t="shared" ca="1" si="41"/>
        <v>0</v>
      </c>
      <c r="X26" s="114">
        <f t="shared" ca="1" si="41"/>
        <v>0</v>
      </c>
    </row>
    <row r="27" s="159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14785.59</v>
      </c>
      <c r="C27" s="96">
        <f ca="1">ROUND(INDIRECT(ADDRESS(Данные!$A19,C$1,1,1,"Данные"),1),2)</f>
        <v>1602.01</v>
      </c>
      <c r="D27" s="104">
        <f ca="1">(B27-B25)*D$10</f>
        <v>0</v>
      </c>
      <c r="E27" s="102">
        <f ca="1">(C27-C25)*D$10</f>
        <v>0</v>
      </c>
      <c r="F27" s="103"/>
      <c r="G27" s="100"/>
      <c r="H27" s="104">
        <f>(F27-F25)*H10</f>
        <v>0</v>
      </c>
      <c r="I27" s="105">
        <f>(G27-G25)*I10</f>
        <v>0</v>
      </c>
      <c r="J27" s="99"/>
      <c r="K27" s="100"/>
      <c r="L27" s="104">
        <f>(J27-J25)*L10</f>
        <v>0</v>
      </c>
      <c r="M27" s="102">
        <f>(K27-K25)*M10</f>
        <v>0</v>
      </c>
      <c r="N27" s="103"/>
      <c r="O27" s="101"/>
      <c r="P27" s="104">
        <f>(N27-N25)*P10</f>
        <v>0</v>
      </c>
      <c r="Q27" s="105">
        <f>(O27-O25)*Q10</f>
        <v>0</v>
      </c>
      <c r="R27" s="99"/>
      <c r="S27" s="100"/>
      <c r="T27" s="104">
        <f>(R27-R25)*T10</f>
        <v>0</v>
      </c>
      <c r="U27" s="102">
        <f>(S27-S25)*U10</f>
        <v>0</v>
      </c>
      <c r="V27" s="163">
        <f t="shared" ca="1" si="40"/>
        <v>45644.25</v>
      </c>
      <c r="W27" s="113">
        <f t="shared" ca="1" si="41"/>
        <v>0</v>
      </c>
      <c r="X27" s="114">
        <f t="shared" ca="1" si="41"/>
        <v>0</v>
      </c>
    </row>
    <row r="28" s="159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14785.59</v>
      </c>
      <c r="C28" s="96">
        <f ca="1">ROUND(INDIRECT(ADDRESS(Данные!$A20,C$1,1,1,"Данные"),1),2)</f>
        <v>1602.01</v>
      </c>
      <c r="D28" s="104">
        <f ca="1">(B28-B27)*D$10</f>
        <v>0</v>
      </c>
      <c r="E28" s="102">
        <f ca="1">(C28-C27)*D$10</f>
        <v>0</v>
      </c>
      <c r="F28" s="103"/>
      <c r="G28" s="100"/>
      <c r="H28" s="104"/>
      <c r="I28" s="105"/>
      <c r="J28" s="99"/>
      <c r="K28" s="100"/>
      <c r="L28" s="104"/>
      <c r="M28" s="102"/>
      <c r="N28" s="103"/>
      <c r="O28" s="101"/>
      <c r="P28" s="104"/>
      <c r="Q28" s="105"/>
      <c r="R28" s="99"/>
      <c r="S28" s="100"/>
      <c r="T28" s="104"/>
      <c r="U28" s="102"/>
      <c r="V28" s="163">
        <f t="shared" ca="1" si="40"/>
        <v>45644.270833333336</v>
      </c>
      <c r="W28" s="113">
        <f t="shared" ca="1" si="41"/>
        <v>0</v>
      </c>
      <c r="X28" s="114">
        <f t="shared" ca="1" si="41"/>
        <v>0</v>
      </c>
    </row>
    <row r="29" s="159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14785.59</v>
      </c>
      <c r="C29" s="96">
        <f ca="1">ROUND(INDIRECT(ADDRESS(Данные!$A21,C$1,1,1,"Данные"),1),2)</f>
        <v>1602.01</v>
      </c>
      <c r="D29" s="104">
        <f ca="1">(B29-B27)*D$10</f>
        <v>0</v>
      </c>
      <c r="E29" s="102">
        <f ca="1">(C29-C27)*D$10</f>
        <v>0</v>
      </c>
      <c r="F29" s="103"/>
      <c r="G29" s="100"/>
      <c r="H29" s="104">
        <f>(F29-F27)*H10</f>
        <v>0</v>
      </c>
      <c r="I29" s="105">
        <f>(G29-G27)*I10</f>
        <v>0</v>
      </c>
      <c r="J29" s="99"/>
      <c r="K29" s="100"/>
      <c r="L29" s="104">
        <f>(J29-J27)*L10</f>
        <v>0</v>
      </c>
      <c r="M29" s="102">
        <f>(K29-K27)*M10</f>
        <v>0</v>
      </c>
      <c r="N29" s="103"/>
      <c r="O29" s="101"/>
      <c r="P29" s="104">
        <f>(N29-N27)*P10</f>
        <v>0</v>
      </c>
      <c r="Q29" s="105">
        <f>(O29-O27)*Q10</f>
        <v>0</v>
      </c>
      <c r="R29" s="99"/>
      <c r="S29" s="100"/>
      <c r="T29" s="104">
        <f>(R29-R27)*T10</f>
        <v>0</v>
      </c>
      <c r="U29" s="102">
        <f>(S29-S27)*U10</f>
        <v>0</v>
      </c>
      <c r="V29" s="163">
        <f t="shared" ca="1" si="40"/>
        <v>45644.291666666664</v>
      </c>
      <c r="W29" s="113">
        <f t="shared" ca="1" si="41"/>
        <v>0</v>
      </c>
      <c r="X29" s="114">
        <f t="shared" ca="1" si="41"/>
        <v>0</v>
      </c>
    </row>
    <row r="30" s="159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14785.59</v>
      </c>
      <c r="C30" s="96">
        <f ca="1">ROUND(INDIRECT(ADDRESS(Данные!$A22,C$1,1,1,"Данные"),1),2)</f>
        <v>1602.01</v>
      </c>
      <c r="D30" s="104">
        <f ca="1">(B30-B29)*D$10</f>
        <v>0</v>
      </c>
      <c r="E30" s="102">
        <f ca="1">(C30-C29)*D$10</f>
        <v>0</v>
      </c>
      <c r="F30" s="103"/>
      <c r="G30" s="100"/>
      <c r="H30" s="104"/>
      <c r="I30" s="105"/>
      <c r="J30" s="99"/>
      <c r="K30" s="100"/>
      <c r="L30" s="104"/>
      <c r="M30" s="102"/>
      <c r="N30" s="103"/>
      <c r="O30" s="101"/>
      <c r="P30" s="104"/>
      <c r="Q30" s="105"/>
      <c r="R30" s="99"/>
      <c r="S30" s="100"/>
      <c r="T30" s="104"/>
      <c r="U30" s="102"/>
      <c r="V30" s="163">
        <f t="shared" ca="1" si="40"/>
        <v>45644.3125</v>
      </c>
      <c r="W30" s="113">
        <f t="shared" ca="1" si="41"/>
        <v>0</v>
      </c>
      <c r="X30" s="114">
        <f t="shared" ca="1" si="41"/>
        <v>0</v>
      </c>
    </row>
    <row r="31" s="159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14785.59</v>
      </c>
      <c r="C31" s="96">
        <f ca="1">ROUND(INDIRECT(ADDRESS(Данные!$A23,C$1,1,1,"Данные"),1),2)</f>
        <v>1602.01</v>
      </c>
      <c r="D31" s="104">
        <f ca="1">(B31-B29)*D$10</f>
        <v>0</v>
      </c>
      <c r="E31" s="102">
        <f ca="1">(C31-C29)*D$10</f>
        <v>0</v>
      </c>
      <c r="F31" s="103"/>
      <c r="G31" s="100"/>
      <c r="H31" s="104">
        <f>(F31-F29)*H10</f>
        <v>0</v>
      </c>
      <c r="I31" s="105">
        <f>(G31-G29)*I10</f>
        <v>0</v>
      </c>
      <c r="J31" s="99"/>
      <c r="K31" s="100"/>
      <c r="L31" s="104">
        <f>(J31-J29)*L10</f>
        <v>0</v>
      </c>
      <c r="M31" s="102">
        <f>(K31-K29)*M10</f>
        <v>0</v>
      </c>
      <c r="N31" s="103"/>
      <c r="O31" s="101"/>
      <c r="P31" s="104">
        <f>(N31-N29)*P10</f>
        <v>0</v>
      </c>
      <c r="Q31" s="105">
        <f>(O31-O29)*Q10</f>
        <v>0</v>
      </c>
      <c r="R31" s="99"/>
      <c r="S31" s="100"/>
      <c r="T31" s="104">
        <f>(R31-R29)*T10</f>
        <v>0</v>
      </c>
      <c r="U31" s="102">
        <f>(S31-S29)*U10</f>
        <v>0</v>
      </c>
      <c r="V31" s="163">
        <f t="shared" ca="1" si="40"/>
        <v>45644.333333333336</v>
      </c>
      <c r="W31" s="113">
        <f t="shared" ca="1" si="41"/>
        <v>0</v>
      </c>
      <c r="X31" s="114">
        <f t="shared" ca="1" si="41"/>
        <v>0</v>
      </c>
    </row>
    <row r="32" s="159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14785.59</v>
      </c>
      <c r="C32" s="96">
        <f ca="1">ROUND(INDIRECT(ADDRESS(Данные!$A24,C$1,1,1,"Данные"),1),2)</f>
        <v>1602.01</v>
      </c>
      <c r="D32" s="104">
        <f ca="1">(B32-B31)*D$10</f>
        <v>0</v>
      </c>
      <c r="E32" s="102">
        <f ca="1">(C32-C31)*D$10</f>
        <v>0</v>
      </c>
      <c r="F32" s="103"/>
      <c r="G32" s="100"/>
      <c r="H32" s="104"/>
      <c r="I32" s="105"/>
      <c r="J32" s="99"/>
      <c r="K32" s="100"/>
      <c r="L32" s="104"/>
      <c r="M32" s="102"/>
      <c r="N32" s="103"/>
      <c r="O32" s="101"/>
      <c r="P32" s="104"/>
      <c r="Q32" s="105"/>
      <c r="R32" s="99"/>
      <c r="S32" s="100"/>
      <c r="T32" s="104"/>
      <c r="U32" s="102"/>
      <c r="V32" s="163">
        <f t="shared" ca="1" si="40"/>
        <v>45644.354166666664</v>
      </c>
      <c r="W32" s="113">
        <f t="shared" ca="1" si="41"/>
        <v>0</v>
      </c>
      <c r="X32" s="114">
        <f t="shared" ca="1" si="41"/>
        <v>0</v>
      </c>
    </row>
    <row r="33" s="159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14785.59</v>
      </c>
      <c r="C33" s="96">
        <f ca="1">ROUND(INDIRECT(ADDRESS(Данные!$A25,C$1,1,1,"Данные"),1),2)</f>
        <v>1602.01</v>
      </c>
      <c r="D33" s="104">
        <f ca="1">(B33-B31)*D$10</f>
        <v>0</v>
      </c>
      <c r="E33" s="102">
        <f ca="1">(C33-C31)*D$10</f>
        <v>0</v>
      </c>
      <c r="F33" s="103"/>
      <c r="G33" s="100"/>
      <c r="H33" s="104">
        <f>(F33-F31)*H10</f>
        <v>0</v>
      </c>
      <c r="I33" s="105">
        <f>(G33-G31)*I10</f>
        <v>0</v>
      </c>
      <c r="J33" s="99"/>
      <c r="K33" s="100"/>
      <c r="L33" s="104">
        <f>(J33-J31)*L10</f>
        <v>0</v>
      </c>
      <c r="M33" s="102">
        <f>(K33-K31)*M10</f>
        <v>0</v>
      </c>
      <c r="N33" s="103"/>
      <c r="O33" s="101"/>
      <c r="P33" s="104">
        <f>(N33-N31)*P10</f>
        <v>0</v>
      </c>
      <c r="Q33" s="105">
        <f>(O33-O31)*Q10</f>
        <v>0</v>
      </c>
      <c r="R33" s="99"/>
      <c r="S33" s="100"/>
      <c r="T33" s="104">
        <f>(R33-R31)*T10</f>
        <v>0</v>
      </c>
      <c r="U33" s="102">
        <f>(S33-S31)*U10</f>
        <v>0</v>
      </c>
      <c r="V33" s="163">
        <f t="shared" ca="1" si="40"/>
        <v>45644.375</v>
      </c>
      <c r="W33" s="113">
        <f t="shared" ca="1" si="41"/>
        <v>0</v>
      </c>
      <c r="X33" s="114">
        <f t="shared" ca="1" si="41"/>
        <v>0</v>
      </c>
    </row>
    <row r="34" s="159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14785.59</v>
      </c>
      <c r="C34" s="96">
        <f ca="1">ROUND(INDIRECT(ADDRESS(Данные!$A26,C$1,1,1,"Данные"),1),2)</f>
        <v>1602.01</v>
      </c>
      <c r="D34" s="104">
        <f ca="1">(B34-B33)*D$10</f>
        <v>0</v>
      </c>
      <c r="E34" s="102">
        <f ca="1">(C34-C33)*D$10</f>
        <v>0</v>
      </c>
      <c r="F34" s="103"/>
      <c r="G34" s="100"/>
      <c r="H34" s="104">
        <f>(F34-F33)*H10/0.5</f>
        <v>0</v>
      </c>
      <c r="I34" s="105">
        <f>(G34-G33)*I10/0.5</f>
        <v>0</v>
      </c>
      <c r="J34" s="99"/>
      <c r="K34" s="100"/>
      <c r="L34" s="104">
        <f>(J34-J33)*L10/0.5</f>
        <v>0</v>
      </c>
      <c r="M34" s="102">
        <f>(K34-K33)*M10/0.5</f>
        <v>0</v>
      </c>
      <c r="N34" s="103"/>
      <c r="O34" s="101"/>
      <c r="P34" s="104">
        <f>(N34-N33)*P10/0.5</f>
        <v>0</v>
      </c>
      <c r="Q34" s="105">
        <f>(O34-O33)*Q10/0.5</f>
        <v>0</v>
      </c>
      <c r="R34" s="99"/>
      <c r="S34" s="100"/>
      <c r="T34" s="104">
        <f>(R34-R33)*T10/0.5</f>
        <v>0</v>
      </c>
      <c r="U34" s="102">
        <f>(S34-S33)*U10/0.5</f>
        <v>0</v>
      </c>
      <c r="V34" s="163">
        <f t="shared" ca="1" si="40"/>
        <v>45644.395833333336</v>
      </c>
      <c r="W34" s="113">
        <f t="shared" ca="1" si="41"/>
        <v>0</v>
      </c>
      <c r="X34" s="114">
        <f t="shared" ca="1" si="41"/>
        <v>0</v>
      </c>
    </row>
    <row r="35" s="164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14785.59</v>
      </c>
      <c r="C35" s="96">
        <f ca="1">ROUND(INDIRECT(ADDRESS(Данные!$A27,C$1,1,1,"Данные"),1),2)</f>
        <v>1602.01</v>
      </c>
      <c r="D35" s="104">
        <f ca="1">(B35-B33)*D$10</f>
        <v>0</v>
      </c>
      <c r="E35" s="102">
        <f ca="1">(C35-C33)*D$10</f>
        <v>0</v>
      </c>
      <c r="F35" s="103"/>
      <c r="G35" s="100"/>
      <c r="H35" s="104">
        <f>(F35-F34)*H10/0.5</f>
        <v>0</v>
      </c>
      <c r="I35" s="105">
        <f>(G35-G34)*I10/0.5</f>
        <v>0</v>
      </c>
      <c r="J35" s="99"/>
      <c r="K35" s="100"/>
      <c r="L35" s="104">
        <f>(J35-J34)*L10/0.5</f>
        <v>0</v>
      </c>
      <c r="M35" s="102">
        <f>(K35-K34)*M10/0.5</f>
        <v>0</v>
      </c>
      <c r="N35" s="103"/>
      <c r="O35" s="101"/>
      <c r="P35" s="104">
        <f>(N35-N34)*P10/0.5</f>
        <v>0</v>
      </c>
      <c r="Q35" s="105">
        <f>(O35-O34)*Q10/0.5</f>
        <v>0</v>
      </c>
      <c r="R35" s="99"/>
      <c r="S35" s="100"/>
      <c r="T35" s="104">
        <f>(R35-R34)*T10/0.5</f>
        <v>0</v>
      </c>
      <c r="U35" s="102">
        <f>(S35-S34)*U10/0.5</f>
        <v>0</v>
      </c>
      <c r="V35" s="163">
        <f t="shared" ca="1" si="40"/>
        <v>45644.416666666664</v>
      </c>
      <c r="W35" s="113">
        <f t="shared" ca="1" si="41"/>
        <v>0</v>
      </c>
      <c r="X35" s="114">
        <f t="shared" ca="1" si="41"/>
        <v>0</v>
      </c>
    </row>
    <row r="36" s="159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14785.59</v>
      </c>
      <c r="C36" s="96">
        <f ca="1">ROUND(INDIRECT(ADDRESS(Данные!$A28,C$1,1,1,"Данные"),1),2)</f>
        <v>1602.01</v>
      </c>
      <c r="D36" s="104">
        <f ca="1">(B36-B35)*D$10</f>
        <v>0</v>
      </c>
      <c r="E36" s="102">
        <f ca="1">(C36-C35)*D$10</f>
        <v>0</v>
      </c>
      <c r="F36" s="103"/>
      <c r="G36" s="100"/>
      <c r="H36" s="104">
        <f>(F36-F35)*H10/0.5</f>
        <v>0</v>
      </c>
      <c r="I36" s="105">
        <f>(G36-G35)*I10/0.5</f>
        <v>0</v>
      </c>
      <c r="J36" s="99"/>
      <c r="K36" s="100"/>
      <c r="L36" s="104">
        <f>(J36-J35)*L10/0.5</f>
        <v>0</v>
      </c>
      <c r="M36" s="102">
        <f>(K36-K35)*M10/0.5</f>
        <v>0</v>
      </c>
      <c r="N36" s="103"/>
      <c r="O36" s="101"/>
      <c r="P36" s="104">
        <f>(N36-N35)*P10/0.5</f>
        <v>0</v>
      </c>
      <c r="Q36" s="105">
        <f>(O36-O35)*Q10/0.5</f>
        <v>0</v>
      </c>
      <c r="R36" s="99"/>
      <c r="S36" s="100"/>
      <c r="T36" s="104">
        <f>(R36-R35)*T10/0.5</f>
        <v>0</v>
      </c>
      <c r="U36" s="102">
        <f>(S36-S35)*U10/0.5</f>
        <v>0</v>
      </c>
      <c r="V36" s="163">
        <f t="shared" ca="1" si="40"/>
        <v>45644.4375</v>
      </c>
      <c r="W36" s="113">
        <f t="shared" ca="1" si="41"/>
        <v>0</v>
      </c>
      <c r="X36" s="114">
        <f t="shared" ca="1" si="41"/>
        <v>0</v>
      </c>
    </row>
    <row r="37" s="164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14785.59</v>
      </c>
      <c r="C37" s="96">
        <f ca="1">ROUND(INDIRECT(ADDRESS(Данные!$A29,C$1,1,1,"Данные"),1),2)</f>
        <v>1602.01</v>
      </c>
      <c r="D37" s="104">
        <f ca="1">(B37-B35)*D$10</f>
        <v>0</v>
      </c>
      <c r="E37" s="102">
        <f ca="1">(C37-C35)*D$10</f>
        <v>0</v>
      </c>
      <c r="F37" s="103"/>
      <c r="G37" s="100"/>
      <c r="H37" s="104">
        <f>(F37-F36)*H10/0.5</f>
        <v>0</v>
      </c>
      <c r="I37" s="105">
        <f>(G37-G36)*I10/0.5</f>
        <v>0</v>
      </c>
      <c r="J37" s="99"/>
      <c r="K37" s="100"/>
      <c r="L37" s="104">
        <f>(J37-J36)*L10/0.5</f>
        <v>0</v>
      </c>
      <c r="M37" s="102">
        <f>(K37-K36)*M10/0.5</f>
        <v>0</v>
      </c>
      <c r="N37" s="103"/>
      <c r="O37" s="101"/>
      <c r="P37" s="104">
        <f>(N37-N36)*P10/0.5</f>
        <v>0</v>
      </c>
      <c r="Q37" s="105">
        <f>(O37-O36)*Q10/0.5</f>
        <v>0</v>
      </c>
      <c r="R37" s="99"/>
      <c r="S37" s="100"/>
      <c r="T37" s="104">
        <f>(R37-R36)*T10/0.5</f>
        <v>0</v>
      </c>
      <c r="U37" s="102">
        <f>(S37-S36)*U10/0.5</f>
        <v>0</v>
      </c>
      <c r="V37" s="163">
        <f t="shared" ca="1" si="40"/>
        <v>45644.458333333336</v>
      </c>
      <c r="W37" s="113">
        <f t="shared" ca="1" si="41"/>
        <v>0</v>
      </c>
      <c r="X37" s="114">
        <f t="shared" ca="1" si="41"/>
        <v>0</v>
      </c>
    </row>
    <row r="38" s="164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14785.59</v>
      </c>
      <c r="C38" s="96">
        <f ca="1">ROUND(INDIRECT(ADDRESS(Данные!$A30,C$1,1,1,"Данные"),1),2)</f>
        <v>1602.01</v>
      </c>
      <c r="D38" s="104">
        <f ca="1">(B38-B37)*D$10</f>
        <v>0</v>
      </c>
      <c r="E38" s="102">
        <f ca="1">(C38-C37)*D$10</f>
        <v>0</v>
      </c>
      <c r="F38" s="103"/>
      <c r="G38" s="100"/>
      <c r="H38" s="104"/>
      <c r="I38" s="105"/>
      <c r="J38" s="99"/>
      <c r="K38" s="100"/>
      <c r="L38" s="104"/>
      <c r="M38" s="102"/>
      <c r="N38" s="103"/>
      <c r="O38" s="101"/>
      <c r="P38" s="104"/>
      <c r="Q38" s="105"/>
      <c r="R38" s="99"/>
      <c r="S38" s="100"/>
      <c r="T38" s="104"/>
      <c r="U38" s="102"/>
      <c r="V38" s="163">
        <f t="shared" ca="1" si="40"/>
        <v>45644.479166666664</v>
      </c>
      <c r="W38" s="113">
        <f t="shared" ca="1" si="41"/>
        <v>0</v>
      </c>
      <c r="X38" s="114">
        <f t="shared" ca="1" si="41"/>
        <v>0</v>
      </c>
    </row>
    <row r="39" s="159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14785.59</v>
      </c>
      <c r="C39" s="96">
        <f ca="1">ROUND(INDIRECT(ADDRESS(Данные!$A31,C$1,1,1,"Данные"),1),2)</f>
        <v>1602.01</v>
      </c>
      <c r="D39" s="104">
        <f ca="1">(B39-B37)*D$10</f>
        <v>0</v>
      </c>
      <c r="E39" s="102">
        <f ca="1">(C39-C37)*D$10</f>
        <v>0</v>
      </c>
      <c r="F39" s="103"/>
      <c r="G39" s="100"/>
      <c r="H39" s="104">
        <f>(F39-F37)*H10</f>
        <v>0</v>
      </c>
      <c r="I39" s="105">
        <f>(G39-G37)*I10</f>
        <v>0</v>
      </c>
      <c r="J39" s="99"/>
      <c r="K39" s="100"/>
      <c r="L39" s="104">
        <f>(J39-J37)*L10</f>
        <v>0</v>
      </c>
      <c r="M39" s="102">
        <f>(K39-K37)*M10</f>
        <v>0</v>
      </c>
      <c r="N39" s="103"/>
      <c r="O39" s="101"/>
      <c r="P39" s="104">
        <f>(N39-N37)*P10</f>
        <v>0</v>
      </c>
      <c r="Q39" s="105">
        <f>(O39-O37)*Q10</f>
        <v>0</v>
      </c>
      <c r="R39" s="99"/>
      <c r="S39" s="100"/>
      <c r="T39" s="104">
        <f>(R39-R37)*T10</f>
        <v>0</v>
      </c>
      <c r="U39" s="102">
        <f>(S39-S37)*U10</f>
        <v>0</v>
      </c>
      <c r="V39" s="163">
        <f t="shared" ca="1" si="40"/>
        <v>45644.5</v>
      </c>
      <c r="W39" s="113">
        <f t="shared" ca="1" si="41"/>
        <v>0</v>
      </c>
      <c r="X39" s="114">
        <f t="shared" ca="1" si="41"/>
        <v>0</v>
      </c>
    </row>
    <row r="40" s="159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14785.59</v>
      </c>
      <c r="C40" s="96">
        <f ca="1">ROUND(INDIRECT(ADDRESS(Данные!$A32,C$1,1,1,"Данные"),1),2)</f>
        <v>1602.01</v>
      </c>
      <c r="D40" s="104">
        <f ca="1">(B40-B39)*D$10</f>
        <v>0</v>
      </c>
      <c r="E40" s="102">
        <f ca="1">(C40-C39)*D$10</f>
        <v>0</v>
      </c>
      <c r="F40" s="103"/>
      <c r="G40" s="100"/>
      <c r="H40" s="104"/>
      <c r="I40" s="105"/>
      <c r="J40" s="99"/>
      <c r="K40" s="100"/>
      <c r="L40" s="104"/>
      <c r="M40" s="102"/>
      <c r="N40" s="103"/>
      <c r="O40" s="101"/>
      <c r="P40" s="104"/>
      <c r="Q40" s="105"/>
      <c r="R40" s="99"/>
      <c r="S40" s="100"/>
      <c r="T40" s="104"/>
      <c r="U40" s="102"/>
      <c r="V40" s="163">
        <f t="shared" ca="1" si="40"/>
        <v>45644.520833333336</v>
      </c>
      <c r="W40" s="113">
        <f t="shared" ca="1" si="41"/>
        <v>0</v>
      </c>
      <c r="X40" s="114">
        <f t="shared" ca="1" si="41"/>
        <v>0</v>
      </c>
    </row>
    <row r="41" s="159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14785.59</v>
      </c>
      <c r="C41" s="96">
        <f ca="1">ROUND(INDIRECT(ADDRESS(Данные!$A33,C$1,1,1,"Данные"),1),2)</f>
        <v>1602.01</v>
      </c>
      <c r="D41" s="104">
        <f ca="1">(B41-B39)*D$10</f>
        <v>0</v>
      </c>
      <c r="E41" s="102">
        <f ca="1">(C41-C39)*D$10</f>
        <v>0</v>
      </c>
      <c r="F41" s="103"/>
      <c r="G41" s="100"/>
      <c r="H41" s="104">
        <f>(F41-F39)*H10</f>
        <v>0</v>
      </c>
      <c r="I41" s="105">
        <f>(G41-G39)*I10</f>
        <v>0</v>
      </c>
      <c r="J41" s="99"/>
      <c r="K41" s="100"/>
      <c r="L41" s="104">
        <f>(J41-J39)*L10</f>
        <v>0</v>
      </c>
      <c r="M41" s="102">
        <f>(K41-K39)*M10</f>
        <v>0</v>
      </c>
      <c r="N41" s="103"/>
      <c r="O41" s="101"/>
      <c r="P41" s="104">
        <f>(N41-N39)*P10</f>
        <v>0</v>
      </c>
      <c r="Q41" s="105">
        <f>(O41-O39)*Q10</f>
        <v>0</v>
      </c>
      <c r="R41" s="99"/>
      <c r="S41" s="100"/>
      <c r="T41" s="104">
        <f>(R41-R39)*T10</f>
        <v>0</v>
      </c>
      <c r="U41" s="102">
        <f>(S41-S39)*U10</f>
        <v>0</v>
      </c>
      <c r="V41" s="163">
        <f t="shared" ca="1" si="40"/>
        <v>45644.541666666664</v>
      </c>
      <c r="W41" s="113">
        <f t="shared" ca="1" si="41"/>
        <v>0</v>
      </c>
      <c r="X41" s="114">
        <f t="shared" ca="1" si="41"/>
        <v>0</v>
      </c>
    </row>
    <row r="42" s="159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14785.59</v>
      </c>
      <c r="C42" s="96">
        <f ca="1">ROUND(INDIRECT(ADDRESS(Данные!$A34,C$1,1,1,"Данные"),1),2)</f>
        <v>1602.01</v>
      </c>
      <c r="D42" s="104">
        <f ca="1">(B42-B41)*D$10</f>
        <v>0</v>
      </c>
      <c r="E42" s="102">
        <f ca="1">(C42-C41)*D$10</f>
        <v>0</v>
      </c>
      <c r="F42" s="103"/>
      <c r="G42" s="100"/>
      <c r="H42" s="104"/>
      <c r="I42" s="105"/>
      <c r="J42" s="99"/>
      <c r="K42" s="100"/>
      <c r="L42" s="104"/>
      <c r="M42" s="102"/>
      <c r="N42" s="103"/>
      <c r="O42" s="101"/>
      <c r="P42" s="104"/>
      <c r="Q42" s="105"/>
      <c r="R42" s="99"/>
      <c r="S42" s="100"/>
      <c r="T42" s="104"/>
      <c r="U42" s="102"/>
      <c r="V42" s="163">
        <f t="shared" ca="1" si="40"/>
        <v>45644.5625</v>
      </c>
      <c r="W42" s="113">
        <f t="shared" ca="1" si="41"/>
        <v>0</v>
      </c>
      <c r="X42" s="114">
        <f t="shared" ca="1" si="41"/>
        <v>0</v>
      </c>
    </row>
    <row r="43" s="159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14785.59</v>
      </c>
      <c r="C43" s="96">
        <f ca="1">ROUND(INDIRECT(ADDRESS(Данные!$A35,C$1,1,1,"Данные"),1),2)</f>
        <v>1602.01</v>
      </c>
      <c r="D43" s="104">
        <f ca="1">(B43-B41)*D$10</f>
        <v>0</v>
      </c>
      <c r="E43" s="102">
        <f ca="1">(C43-C41)*D$10</f>
        <v>0</v>
      </c>
      <c r="F43" s="103"/>
      <c r="G43" s="100"/>
      <c r="H43" s="104">
        <f>(F43-F41)*H10</f>
        <v>0</v>
      </c>
      <c r="I43" s="105">
        <f>(G43-G41)*I10</f>
        <v>0</v>
      </c>
      <c r="J43" s="99"/>
      <c r="K43" s="100"/>
      <c r="L43" s="104">
        <f>(J43-J41)*L10</f>
        <v>0</v>
      </c>
      <c r="M43" s="102">
        <f>(K43-K41)*M10</f>
        <v>0</v>
      </c>
      <c r="N43" s="103"/>
      <c r="O43" s="101"/>
      <c r="P43" s="104">
        <f>(N43-N41)*P10</f>
        <v>0</v>
      </c>
      <c r="Q43" s="105">
        <f>(O43-O41)*Q10</f>
        <v>0</v>
      </c>
      <c r="R43" s="99"/>
      <c r="S43" s="100"/>
      <c r="T43" s="104">
        <f>(R43-R41)*T10</f>
        <v>0</v>
      </c>
      <c r="U43" s="102">
        <f>(S43-S41)*U10</f>
        <v>0</v>
      </c>
      <c r="V43" s="163">
        <f t="shared" ca="1" si="40"/>
        <v>45644.583333333336</v>
      </c>
      <c r="W43" s="113">
        <f t="shared" ca="1" si="41"/>
        <v>0</v>
      </c>
      <c r="X43" s="114">
        <f t="shared" ca="1" si="41"/>
        <v>0</v>
      </c>
    </row>
    <row r="44" s="159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14785.59</v>
      </c>
      <c r="C44" s="96">
        <f ca="1">ROUND(INDIRECT(ADDRESS(Данные!$A36,C$1,1,1,"Данные"),1),2)</f>
        <v>1602.01</v>
      </c>
      <c r="D44" s="104">
        <f ca="1">(B44-B43)*D$10</f>
        <v>0</v>
      </c>
      <c r="E44" s="102">
        <f ca="1">(C44-C43)*D$10</f>
        <v>0</v>
      </c>
      <c r="F44" s="103"/>
      <c r="G44" s="100"/>
      <c r="H44" s="104"/>
      <c r="I44" s="105"/>
      <c r="J44" s="99"/>
      <c r="K44" s="100"/>
      <c r="L44" s="104"/>
      <c r="M44" s="102"/>
      <c r="N44" s="103"/>
      <c r="O44" s="101"/>
      <c r="P44" s="104"/>
      <c r="Q44" s="105"/>
      <c r="R44" s="99"/>
      <c r="S44" s="100"/>
      <c r="T44" s="104"/>
      <c r="U44" s="102"/>
      <c r="V44" s="163">
        <f t="shared" ca="1" si="40"/>
        <v>45644.604166666664</v>
      </c>
      <c r="W44" s="113">
        <f t="shared" ca="1" si="41"/>
        <v>0</v>
      </c>
      <c r="X44" s="114">
        <f t="shared" ca="1" si="41"/>
        <v>0</v>
      </c>
    </row>
    <row r="45" s="159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14785.59</v>
      </c>
      <c r="C45" s="96">
        <f ca="1">ROUND(INDIRECT(ADDRESS(Данные!$A37,C$1,1,1,"Данные"),1),2)</f>
        <v>1602.01</v>
      </c>
      <c r="D45" s="104">
        <f ca="1">(B45-B43)*D$10</f>
        <v>0</v>
      </c>
      <c r="E45" s="102">
        <f ca="1">(C45-C43)*D$10</f>
        <v>0</v>
      </c>
      <c r="F45" s="103"/>
      <c r="G45" s="100"/>
      <c r="H45" s="104">
        <f>(F45-F43)*H10</f>
        <v>0</v>
      </c>
      <c r="I45" s="105">
        <f>(G45-G43)*I10</f>
        <v>0</v>
      </c>
      <c r="J45" s="99"/>
      <c r="K45" s="100"/>
      <c r="L45" s="104">
        <f>(J45-J43)*L10</f>
        <v>0</v>
      </c>
      <c r="M45" s="102">
        <f>(K45-K43)*M10</f>
        <v>0</v>
      </c>
      <c r="N45" s="103"/>
      <c r="O45" s="101"/>
      <c r="P45" s="104">
        <f>(N45-N43)*P10</f>
        <v>0</v>
      </c>
      <c r="Q45" s="105">
        <f>(O45-O43)*Q10</f>
        <v>0</v>
      </c>
      <c r="R45" s="99"/>
      <c r="S45" s="100"/>
      <c r="T45" s="104">
        <f>(R45-R43)*T10</f>
        <v>0</v>
      </c>
      <c r="U45" s="102">
        <f>(S45-S43)*U10</f>
        <v>0</v>
      </c>
      <c r="V45" s="163">
        <f t="shared" ca="1" si="40"/>
        <v>45644.625</v>
      </c>
      <c r="W45" s="113">
        <f t="shared" ca="1" si="41"/>
        <v>0</v>
      </c>
      <c r="X45" s="114">
        <f t="shared" ca="1" si="41"/>
        <v>0</v>
      </c>
    </row>
    <row r="46" s="159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14785.59</v>
      </c>
      <c r="C46" s="96">
        <f ca="1">ROUND(INDIRECT(ADDRESS(Данные!$A38,C$1,1,1,"Данные"),1),2)</f>
        <v>1602.01</v>
      </c>
      <c r="D46" s="104">
        <f ca="1">(B46-B45)*D$10</f>
        <v>0</v>
      </c>
      <c r="E46" s="102">
        <f ca="1">(C46-C45)*D$10</f>
        <v>0</v>
      </c>
      <c r="F46" s="103"/>
      <c r="G46" s="100"/>
      <c r="H46" s="104"/>
      <c r="I46" s="105"/>
      <c r="J46" s="99"/>
      <c r="K46" s="100"/>
      <c r="L46" s="104"/>
      <c r="M46" s="102"/>
      <c r="N46" s="103"/>
      <c r="O46" s="101"/>
      <c r="P46" s="104"/>
      <c r="Q46" s="105"/>
      <c r="R46" s="99"/>
      <c r="S46" s="100"/>
      <c r="T46" s="104"/>
      <c r="U46" s="102"/>
      <c r="V46" s="163">
        <f t="shared" ca="1" si="40"/>
        <v>45644.645833333336</v>
      </c>
      <c r="W46" s="113">
        <f t="shared" ca="1" si="41"/>
        <v>0</v>
      </c>
      <c r="X46" s="114">
        <f t="shared" ca="1" si="41"/>
        <v>0</v>
      </c>
    </row>
    <row r="47" s="159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14785.59</v>
      </c>
      <c r="C47" s="96">
        <f ca="1">ROUND(INDIRECT(ADDRESS(Данные!$A39,C$1,1,1,"Данные"),1),2)</f>
        <v>1602.01</v>
      </c>
      <c r="D47" s="104">
        <f ca="1">(B47-B45)*D$10</f>
        <v>0</v>
      </c>
      <c r="E47" s="102">
        <f ca="1">(C47-C45)*D$10</f>
        <v>0</v>
      </c>
      <c r="F47" s="103"/>
      <c r="G47" s="100"/>
      <c r="H47" s="104">
        <f>(F47-F45)*H10</f>
        <v>0</v>
      </c>
      <c r="I47" s="105">
        <f>(G47-G45)*I10</f>
        <v>0</v>
      </c>
      <c r="J47" s="99"/>
      <c r="K47" s="100"/>
      <c r="L47" s="104">
        <f>(J47-J45)*L10</f>
        <v>0</v>
      </c>
      <c r="M47" s="102">
        <f>(K47-K45)*M10</f>
        <v>0</v>
      </c>
      <c r="N47" s="103"/>
      <c r="O47" s="101"/>
      <c r="P47" s="104">
        <f>(N47-N45)*P10</f>
        <v>0</v>
      </c>
      <c r="Q47" s="105">
        <f>(O47-O45)*Q10</f>
        <v>0</v>
      </c>
      <c r="R47" s="99"/>
      <c r="S47" s="100"/>
      <c r="T47" s="104">
        <f>(R47-R45)*T10</f>
        <v>0</v>
      </c>
      <c r="U47" s="102">
        <f>(S47-S45)*U10</f>
        <v>0</v>
      </c>
      <c r="V47" s="163">
        <f t="shared" ca="1" si="40"/>
        <v>45644.666666666664</v>
      </c>
      <c r="W47" s="113">
        <f t="shared" ca="1" si="41"/>
        <v>0</v>
      </c>
      <c r="X47" s="114">
        <f t="shared" ca="1" si="41"/>
        <v>0</v>
      </c>
    </row>
    <row r="48" s="159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14785.59</v>
      </c>
      <c r="C48" s="96">
        <f ca="1">ROUND(INDIRECT(ADDRESS(Данные!$A40,C$1,1,1,"Данные"),1),2)</f>
        <v>1602.01</v>
      </c>
      <c r="D48" s="104">
        <f ca="1">(B48-B47)*D$10</f>
        <v>0</v>
      </c>
      <c r="E48" s="102">
        <f ca="1">(C48-C47)*D$10</f>
        <v>0</v>
      </c>
      <c r="F48" s="103"/>
      <c r="G48" s="100"/>
      <c r="H48" s="104"/>
      <c r="I48" s="105"/>
      <c r="J48" s="99"/>
      <c r="K48" s="100"/>
      <c r="L48" s="104"/>
      <c r="M48" s="102"/>
      <c r="N48" s="103"/>
      <c r="O48" s="101"/>
      <c r="P48" s="104"/>
      <c r="Q48" s="105"/>
      <c r="R48" s="99"/>
      <c r="S48" s="100"/>
      <c r="T48" s="104"/>
      <c r="U48" s="102"/>
      <c r="V48" s="163">
        <f t="shared" ca="1" si="40"/>
        <v>45644.6875</v>
      </c>
      <c r="W48" s="113">
        <f t="shared" ca="1" si="41"/>
        <v>0</v>
      </c>
      <c r="X48" s="114">
        <f t="shared" ca="1" si="41"/>
        <v>0</v>
      </c>
    </row>
    <row r="49" s="159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14785.59</v>
      </c>
      <c r="C49" s="96">
        <f ca="1">ROUND(INDIRECT(ADDRESS(Данные!$A41,C$1,1,1,"Данные"),1),2)</f>
        <v>1602.01</v>
      </c>
      <c r="D49" s="104">
        <f ca="1">(B49-B47)*D$10</f>
        <v>0</v>
      </c>
      <c r="E49" s="102">
        <f ca="1">(C49-C47)*D$10</f>
        <v>0</v>
      </c>
      <c r="F49" s="103"/>
      <c r="G49" s="100"/>
      <c r="H49" s="104">
        <f>(F49-F47)*H10</f>
        <v>0</v>
      </c>
      <c r="I49" s="105">
        <f>(G49-G47)*I10</f>
        <v>0</v>
      </c>
      <c r="J49" s="99"/>
      <c r="K49" s="100"/>
      <c r="L49" s="104">
        <f>(J49-J47)*L10</f>
        <v>0</v>
      </c>
      <c r="M49" s="102">
        <f>(K49-K47)*M10</f>
        <v>0</v>
      </c>
      <c r="N49" s="103"/>
      <c r="O49" s="101"/>
      <c r="P49" s="104">
        <f>(N49-N47)*P10</f>
        <v>0</v>
      </c>
      <c r="Q49" s="105">
        <f>(O49-O47)*Q10</f>
        <v>0</v>
      </c>
      <c r="R49" s="99"/>
      <c r="S49" s="100"/>
      <c r="T49" s="104">
        <f>(R49-R47)*T10</f>
        <v>0</v>
      </c>
      <c r="U49" s="102">
        <f>(S49-S47)*U10</f>
        <v>0</v>
      </c>
      <c r="V49" s="163">
        <f t="shared" ca="1" si="40"/>
        <v>45644.708333333336</v>
      </c>
      <c r="W49" s="113">
        <f t="shared" ca="1" si="41"/>
        <v>0</v>
      </c>
      <c r="X49" s="114">
        <f t="shared" ca="1" si="41"/>
        <v>0</v>
      </c>
    </row>
    <row r="50" s="159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14785.59</v>
      </c>
      <c r="C50" s="96">
        <f ca="1">ROUND(INDIRECT(ADDRESS(Данные!$A42,C$1,1,1,"Данные"),1),2)</f>
        <v>1602.01</v>
      </c>
      <c r="D50" s="104">
        <f ca="1">(B50-B49)*D$10</f>
        <v>0</v>
      </c>
      <c r="E50" s="102">
        <f ca="1">(C50-C49)*D$10</f>
        <v>0</v>
      </c>
      <c r="F50" s="103"/>
      <c r="G50" s="100"/>
      <c r="H50" s="104"/>
      <c r="I50" s="105"/>
      <c r="J50" s="99"/>
      <c r="K50" s="100"/>
      <c r="L50" s="104"/>
      <c r="M50" s="102"/>
      <c r="N50" s="103"/>
      <c r="O50" s="101"/>
      <c r="P50" s="104"/>
      <c r="Q50" s="105"/>
      <c r="R50" s="99"/>
      <c r="S50" s="100"/>
      <c r="T50" s="104"/>
      <c r="U50" s="102"/>
      <c r="V50" s="163">
        <f t="shared" ca="1" si="40"/>
        <v>45644.729166666664</v>
      </c>
      <c r="W50" s="113">
        <f t="shared" ca="1" si="41"/>
        <v>0</v>
      </c>
      <c r="X50" s="114">
        <f t="shared" ca="1" si="41"/>
        <v>0</v>
      </c>
    </row>
    <row r="51" s="159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14785.59</v>
      </c>
      <c r="C51" s="96">
        <f ca="1">ROUND(INDIRECT(ADDRESS(Данные!$A43,C$1,1,1,"Данные"),1),2)</f>
        <v>1602.01</v>
      </c>
      <c r="D51" s="104">
        <f ca="1">(B51-B49)*D$10</f>
        <v>0</v>
      </c>
      <c r="E51" s="102">
        <f ca="1">(C51-C49)*D$10</f>
        <v>0</v>
      </c>
      <c r="F51" s="103"/>
      <c r="G51" s="100"/>
      <c r="H51" s="104">
        <f>(F51-F49)*H10</f>
        <v>0</v>
      </c>
      <c r="I51" s="105">
        <f>(G51-G49)*I10</f>
        <v>0</v>
      </c>
      <c r="J51" s="99"/>
      <c r="K51" s="100"/>
      <c r="L51" s="104">
        <f>(J51-J49)*L10</f>
        <v>0</v>
      </c>
      <c r="M51" s="102">
        <f>(K51-K49)*M10</f>
        <v>0</v>
      </c>
      <c r="N51" s="103"/>
      <c r="O51" s="101"/>
      <c r="P51" s="104">
        <f>(N51-N49)*P10</f>
        <v>0</v>
      </c>
      <c r="Q51" s="105">
        <f>(O51-O49)*Q10</f>
        <v>0</v>
      </c>
      <c r="R51" s="99"/>
      <c r="S51" s="100"/>
      <c r="T51" s="104">
        <f>(R51-R49)*T10</f>
        <v>0</v>
      </c>
      <c r="U51" s="102">
        <f>(S51-S49)*U10</f>
        <v>0</v>
      </c>
      <c r="V51" s="163">
        <f t="shared" ca="1" si="40"/>
        <v>45644.75</v>
      </c>
      <c r="W51" s="113">
        <f t="shared" ca="1" si="41"/>
        <v>0</v>
      </c>
      <c r="X51" s="114">
        <f t="shared" ca="1" si="41"/>
        <v>0</v>
      </c>
    </row>
    <row r="52" s="159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14785.59</v>
      </c>
      <c r="C52" s="96">
        <f ca="1">ROUND(INDIRECT(ADDRESS(Данные!$A44,C$1,1,1,"Данные"),1),2)</f>
        <v>1602.01</v>
      </c>
      <c r="D52" s="104">
        <f ca="1">(B52-B51)*D$10</f>
        <v>0</v>
      </c>
      <c r="E52" s="102">
        <f ca="1">(C52-C51)*D$10</f>
        <v>0</v>
      </c>
      <c r="F52" s="103"/>
      <c r="G52" s="100"/>
      <c r="H52" s="104"/>
      <c r="I52" s="105"/>
      <c r="J52" s="99"/>
      <c r="K52" s="100"/>
      <c r="L52" s="104"/>
      <c r="M52" s="102"/>
      <c r="N52" s="103"/>
      <c r="O52" s="101"/>
      <c r="P52" s="104"/>
      <c r="Q52" s="105"/>
      <c r="R52" s="99"/>
      <c r="S52" s="100"/>
      <c r="T52" s="104"/>
      <c r="U52" s="102"/>
      <c r="V52" s="163">
        <f t="shared" ca="1" si="40"/>
        <v>45644.770833333336</v>
      </c>
      <c r="W52" s="113">
        <f t="shared" ca="1" si="41"/>
        <v>0</v>
      </c>
      <c r="X52" s="114">
        <f t="shared" ca="1" si="41"/>
        <v>0</v>
      </c>
    </row>
    <row r="53" s="159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14785.59</v>
      </c>
      <c r="C53" s="96">
        <f ca="1">ROUND(INDIRECT(ADDRESS(Данные!$A45,C$1,1,1,"Данные"),1),2)</f>
        <v>1602.01</v>
      </c>
      <c r="D53" s="104">
        <f ca="1">(B53-B51)*D$10</f>
        <v>0</v>
      </c>
      <c r="E53" s="102">
        <f ca="1">(C53-C51)*D$10</f>
        <v>0</v>
      </c>
      <c r="F53" s="103"/>
      <c r="G53" s="100"/>
      <c r="H53" s="104">
        <f>(F53-F51)*H10/0.5</f>
        <v>0</v>
      </c>
      <c r="I53" s="105">
        <f>(G53-G51)*I10/0.5</f>
        <v>0</v>
      </c>
      <c r="J53" s="99"/>
      <c r="K53" s="100"/>
      <c r="L53" s="104">
        <f>(J53-J51)*L10/0.5</f>
        <v>0</v>
      </c>
      <c r="M53" s="102">
        <f>(K53-K51)*M10/0.5</f>
        <v>0</v>
      </c>
      <c r="N53" s="103"/>
      <c r="O53" s="101"/>
      <c r="P53" s="104">
        <f>(N53-N51)*P10/0.5</f>
        <v>0</v>
      </c>
      <c r="Q53" s="105">
        <f>(O53-O51)*Q10/0.5</f>
        <v>0</v>
      </c>
      <c r="R53" s="99"/>
      <c r="S53" s="100"/>
      <c r="T53" s="104">
        <f>(R53-R51)*T10/0.5</f>
        <v>0</v>
      </c>
      <c r="U53" s="102">
        <f>(S53-S51)*U10/0.5</f>
        <v>0</v>
      </c>
      <c r="V53" s="163">
        <f t="shared" ca="1" si="40"/>
        <v>45644.791666666664</v>
      </c>
      <c r="W53" s="113">
        <f t="shared" ca="1" si="41"/>
        <v>0</v>
      </c>
      <c r="X53" s="114">
        <f t="shared" ca="1" si="41"/>
        <v>0</v>
      </c>
    </row>
    <row r="54" s="159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14785.59</v>
      </c>
      <c r="C54" s="96">
        <f ca="1">ROUND(INDIRECT(ADDRESS(Данные!$A46,C$1,1,1,"Данные"),1),2)</f>
        <v>1602.01</v>
      </c>
      <c r="D54" s="104">
        <f ca="1">(B54-B53)*D$10</f>
        <v>0</v>
      </c>
      <c r="E54" s="102">
        <f ca="1">(C54-C53)*D$10</f>
        <v>0</v>
      </c>
      <c r="F54" s="103"/>
      <c r="G54" s="100"/>
      <c r="H54" s="104"/>
      <c r="I54" s="105"/>
      <c r="J54" s="99"/>
      <c r="K54" s="100"/>
      <c r="L54" s="104"/>
      <c r="M54" s="102"/>
      <c r="N54" s="103"/>
      <c r="O54" s="101"/>
      <c r="P54" s="104"/>
      <c r="Q54" s="105"/>
      <c r="R54" s="99"/>
      <c r="S54" s="100"/>
      <c r="T54" s="104"/>
      <c r="U54" s="102"/>
      <c r="V54" s="163">
        <f t="shared" ca="1" si="40"/>
        <v>45644.8125</v>
      </c>
      <c r="W54" s="113">
        <f t="shared" ca="1" si="41"/>
        <v>0</v>
      </c>
      <c r="X54" s="114">
        <f t="shared" ca="1" si="41"/>
        <v>0</v>
      </c>
    </row>
    <row r="55" s="159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14785.59</v>
      </c>
      <c r="C55" s="96">
        <f ca="1">ROUND(INDIRECT(ADDRESS(Данные!$A47,C$1,1,1,"Данные"),1),2)</f>
        <v>1602.01</v>
      </c>
      <c r="D55" s="104">
        <f ca="1">(B55-B53)*D$10</f>
        <v>0</v>
      </c>
      <c r="E55" s="102">
        <f ca="1">(C55-C53)*D$10</f>
        <v>0</v>
      </c>
      <c r="F55" s="103"/>
      <c r="G55" s="100"/>
      <c r="H55" s="165">
        <f>(F55-F53)*H10/0.5</f>
        <v>0</v>
      </c>
      <c r="I55" s="166">
        <f>(G55-G53)*I10/0.5</f>
        <v>0</v>
      </c>
      <c r="J55" s="99"/>
      <c r="K55" s="100"/>
      <c r="L55" s="165">
        <f>(J55-J53)*L10/0.5</f>
        <v>0</v>
      </c>
      <c r="M55" s="167">
        <f>(K55-K53)*M10/0.5</f>
        <v>0</v>
      </c>
      <c r="N55" s="103"/>
      <c r="O55" s="101"/>
      <c r="P55" s="165">
        <f>(N55-N53)*P10/0.5</f>
        <v>0</v>
      </c>
      <c r="Q55" s="166">
        <f>(O55-O53)*Q10/0.5</f>
        <v>0</v>
      </c>
      <c r="R55" s="99"/>
      <c r="S55" s="100"/>
      <c r="T55" s="165">
        <f>(R55-R53)*T10/0.5</f>
        <v>0</v>
      </c>
      <c r="U55" s="167">
        <f>(S55-S53)*U10/0.5</f>
        <v>0</v>
      </c>
      <c r="V55" s="163">
        <f t="shared" ca="1" si="40"/>
        <v>45644.833333333336</v>
      </c>
      <c r="W55" s="113">
        <f t="shared" ca="1" si="41"/>
        <v>0</v>
      </c>
      <c r="X55" s="114">
        <f t="shared" ca="1" si="41"/>
        <v>0</v>
      </c>
    </row>
    <row r="56" s="159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14785.59</v>
      </c>
      <c r="C56" s="96">
        <f ca="1">ROUND(INDIRECT(ADDRESS(Данные!$A48,C$1,1,1,"Данные"),1),2)</f>
        <v>1602.01</v>
      </c>
      <c r="D56" s="104">
        <f ca="1">(B56-B55)*D$10</f>
        <v>0</v>
      </c>
      <c r="E56" s="102">
        <f ca="1">(C56-C55)*D$10</f>
        <v>0</v>
      </c>
      <c r="F56" s="103"/>
      <c r="G56" s="100"/>
      <c r="H56" s="165"/>
      <c r="I56" s="166"/>
      <c r="J56" s="99"/>
      <c r="K56" s="100"/>
      <c r="L56" s="165"/>
      <c r="M56" s="167"/>
      <c r="N56" s="103"/>
      <c r="O56" s="101"/>
      <c r="P56" s="165"/>
      <c r="Q56" s="166"/>
      <c r="R56" s="99"/>
      <c r="S56" s="100"/>
      <c r="T56" s="165"/>
      <c r="U56" s="167"/>
      <c r="V56" s="163">
        <f t="shared" ca="1" si="40"/>
        <v>45644.854166666664</v>
      </c>
      <c r="W56" s="113">
        <f t="shared" ca="1" si="41"/>
        <v>0</v>
      </c>
      <c r="X56" s="114">
        <f t="shared" ca="1" si="41"/>
        <v>0</v>
      </c>
    </row>
    <row r="57" s="159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14785.59</v>
      </c>
      <c r="C57" s="96">
        <f ca="1">ROUND(INDIRECT(ADDRESS(Данные!$A49,C$1,1,1,"Данные"),1),2)</f>
        <v>1602.01</v>
      </c>
      <c r="D57" s="104">
        <f ca="1">(B57-B55)*D$10</f>
        <v>0</v>
      </c>
      <c r="E57" s="102">
        <f ca="1">(C57-C55)*D$10</f>
        <v>0</v>
      </c>
      <c r="F57" s="103"/>
      <c r="G57" s="100"/>
      <c r="H57" s="104">
        <f>(F57-F55)*H10/0.5</f>
        <v>0</v>
      </c>
      <c r="I57" s="105">
        <f>(G57-G55)*I10/0.5</f>
        <v>0</v>
      </c>
      <c r="J57" s="99"/>
      <c r="K57" s="100"/>
      <c r="L57" s="104">
        <f>(J57-J55)*L10/0.5</f>
        <v>0</v>
      </c>
      <c r="M57" s="102">
        <f>(K57-K55)*M10/0.5</f>
        <v>0</v>
      </c>
      <c r="N57" s="103"/>
      <c r="O57" s="101"/>
      <c r="P57" s="104">
        <f>(N57-N55)*P10/0.5</f>
        <v>0</v>
      </c>
      <c r="Q57" s="105">
        <f>(O57-O55)*Q10/0.5</f>
        <v>0</v>
      </c>
      <c r="R57" s="99"/>
      <c r="S57" s="100"/>
      <c r="T57" s="104">
        <f>(R57-R55)*T10/0.5</f>
        <v>0</v>
      </c>
      <c r="U57" s="102">
        <f>(S57-S55)*U10/0.5</f>
        <v>0</v>
      </c>
      <c r="V57" s="163">
        <f t="shared" ca="1" si="40"/>
        <v>45644.875</v>
      </c>
      <c r="W57" s="113">
        <f t="shared" ca="1" si="41"/>
        <v>0</v>
      </c>
      <c r="X57" s="114">
        <f t="shared" ca="1" si="41"/>
        <v>0</v>
      </c>
    </row>
    <row r="58" s="159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14785.59</v>
      </c>
      <c r="C58" s="96">
        <f ca="1">ROUND(INDIRECT(ADDRESS(Данные!$A50,C$1,1,1,"Данные"),1),2)</f>
        <v>1602.01</v>
      </c>
      <c r="D58" s="104">
        <f ca="1">(B58-B57)*D$10</f>
        <v>0</v>
      </c>
      <c r="E58" s="102">
        <f ca="1">(C58-C57)*D$10</f>
        <v>0</v>
      </c>
      <c r="F58" s="103"/>
      <c r="G58" s="100"/>
      <c r="H58" s="104">
        <f>(F58-F57)*H10/0.5</f>
        <v>0</v>
      </c>
      <c r="I58" s="105">
        <f>(G58-G57)*I10/0.5</f>
        <v>0</v>
      </c>
      <c r="J58" s="99"/>
      <c r="K58" s="100"/>
      <c r="L58" s="104">
        <f>(J58-J57)*L10/0.5</f>
        <v>0</v>
      </c>
      <c r="M58" s="102">
        <f>(K58-K57)*M10/0.5</f>
        <v>0</v>
      </c>
      <c r="N58" s="103"/>
      <c r="O58" s="101"/>
      <c r="P58" s="104">
        <f>(N58-N57)*P10/0.5</f>
        <v>0</v>
      </c>
      <c r="Q58" s="105">
        <f>(O58-O57)*Q10/0.5</f>
        <v>0</v>
      </c>
      <c r="R58" s="99"/>
      <c r="S58" s="100"/>
      <c r="T58" s="104">
        <f>(R58-R57)*T10/0.5</f>
        <v>0</v>
      </c>
      <c r="U58" s="102">
        <f>(S58-S57)*U10/0.5</f>
        <v>0</v>
      </c>
      <c r="V58" s="163">
        <f t="shared" ca="1" si="40"/>
        <v>45644.895833333336</v>
      </c>
      <c r="W58" s="113">
        <f t="shared" ca="1" si="41"/>
        <v>0</v>
      </c>
      <c r="X58" s="114">
        <f t="shared" ca="1" si="41"/>
        <v>0</v>
      </c>
    </row>
    <row r="59" s="164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14785.59</v>
      </c>
      <c r="C59" s="96">
        <f ca="1">ROUND(INDIRECT(ADDRESS(Данные!$A51,C$1,1,1,"Данные"),1),2)</f>
        <v>1602.01</v>
      </c>
      <c r="D59" s="104">
        <f ca="1">(B59-B57)*D$10</f>
        <v>0</v>
      </c>
      <c r="E59" s="102">
        <f ca="1">(C59-C57)*D$10</f>
        <v>0</v>
      </c>
      <c r="F59" s="103"/>
      <c r="G59" s="100"/>
      <c r="H59" s="104">
        <f>(F59-F58)*H10/0.5</f>
        <v>0</v>
      </c>
      <c r="I59" s="105">
        <f>(G59-G58)*I10/0.5</f>
        <v>0</v>
      </c>
      <c r="J59" s="99"/>
      <c r="K59" s="100"/>
      <c r="L59" s="104">
        <f>(J59-J58)*L10/0.5</f>
        <v>0</v>
      </c>
      <c r="M59" s="102">
        <f>(K59-K58)*M10/0.5</f>
        <v>0</v>
      </c>
      <c r="N59" s="103"/>
      <c r="O59" s="101"/>
      <c r="P59" s="104">
        <f>(N59-N58)*P10/0.5</f>
        <v>0</v>
      </c>
      <c r="Q59" s="105">
        <f>(O59-O58)*Q10/0.5</f>
        <v>0</v>
      </c>
      <c r="R59" s="99"/>
      <c r="S59" s="100"/>
      <c r="T59" s="104">
        <f>(R59-R58)*T10/0.5</f>
        <v>0</v>
      </c>
      <c r="U59" s="102">
        <f>(S59-S58)*U10/0.5</f>
        <v>0</v>
      </c>
      <c r="V59" s="163">
        <f t="shared" ca="1" si="40"/>
        <v>45644.916666666664</v>
      </c>
      <c r="W59" s="113">
        <f t="shared" ca="1" si="41"/>
        <v>0</v>
      </c>
      <c r="X59" s="114">
        <f t="shared" ca="1" si="41"/>
        <v>0</v>
      </c>
    </row>
    <row r="60" s="159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14785.59</v>
      </c>
      <c r="C60" s="96">
        <f ca="1">ROUND(INDIRECT(ADDRESS(Данные!$A52,C$1,1,1,"Данные"),1),2)</f>
        <v>1602.01</v>
      </c>
      <c r="D60" s="104">
        <f ca="1">(B60-B59)*D$10</f>
        <v>0</v>
      </c>
      <c r="E60" s="102">
        <f ca="1">(C60-C59)*D$10</f>
        <v>0</v>
      </c>
      <c r="F60" s="103"/>
      <c r="G60" s="100"/>
      <c r="H60" s="104">
        <f>(F60-F59)*H10/0.5</f>
        <v>0</v>
      </c>
      <c r="I60" s="105">
        <f>(G60-G59)*I10/0.5</f>
        <v>0</v>
      </c>
      <c r="J60" s="99"/>
      <c r="K60" s="100"/>
      <c r="L60" s="104">
        <f>(J60-J59)*L10/0.5</f>
        <v>0</v>
      </c>
      <c r="M60" s="102">
        <f>(K60-K59)*M10/0.5</f>
        <v>0</v>
      </c>
      <c r="N60" s="103"/>
      <c r="O60" s="101"/>
      <c r="P60" s="104">
        <f>(N60-N59)*P10/0.5</f>
        <v>0</v>
      </c>
      <c r="Q60" s="105">
        <f>(O60-O59)*Q10/0.5</f>
        <v>0</v>
      </c>
      <c r="R60" s="99"/>
      <c r="S60" s="100"/>
      <c r="T60" s="104">
        <f>(R60-R59)*T10/0.5</f>
        <v>0</v>
      </c>
      <c r="U60" s="102">
        <f>(S60-S59)*U10/0.5</f>
        <v>0</v>
      </c>
      <c r="V60" s="163">
        <f t="shared" ca="1" si="40"/>
        <v>45644.9375</v>
      </c>
      <c r="W60" s="113">
        <f t="shared" ca="1" si="41"/>
        <v>0</v>
      </c>
      <c r="X60" s="114">
        <f t="shared" ca="1" si="41"/>
        <v>0</v>
      </c>
    </row>
    <row r="61" s="164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14785.59</v>
      </c>
      <c r="C61" s="96">
        <f ca="1">ROUND(INDIRECT(ADDRESS(Данные!$A53,C$1,1,1,"Данные"),1),2)</f>
        <v>1602.01</v>
      </c>
      <c r="D61" s="104">
        <f ca="1">(B61-B59)*D$10</f>
        <v>0</v>
      </c>
      <c r="E61" s="102">
        <f ca="1">(C61-C59)*D$10</f>
        <v>0</v>
      </c>
      <c r="F61" s="103"/>
      <c r="G61" s="100"/>
      <c r="H61" s="104">
        <f>(F61-F60)*H10/0.5</f>
        <v>0</v>
      </c>
      <c r="I61" s="105">
        <f>(G61-G60)*I10/0.5</f>
        <v>0</v>
      </c>
      <c r="J61" s="99"/>
      <c r="K61" s="100"/>
      <c r="L61" s="104">
        <f>(J61-J60)*L10/0.5</f>
        <v>0</v>
      </c>
      <c r="M61" s="102">
        <f>(K61-K60)*M10/0.5</f>
        <v>0</v>
      </c>
      <c r="N61" s="103"/>
      <c r="O61" s="101"/>
      <c r="P61" s="104">
        <f>(N61-N60)*P10/0.5</f>
        <v>0</v>
      </c>
      <c r="Q61" s="105">
        <f>(O61-O60)*Q10/0.5</f>
        <v>0</v>
      </c>
      <c r="R61" s="99"/>
      <c r="S61" s="100"/>
      <c r="T61" s="104">
        <f>(R61-R60)*T10/0.5</f>
        <v>0</v>
      </c>
      <c r="U61" s="102">
        <f>(S61-S60)*U10/0.5</f>
        <v>0</v>
      </c>
      <c r="V61" s="163">
        <f t="shared" ca="1" si="40"/>
        <v>45644.958333333336</v>
      </c>
      <c r="W61" s="113">
        <f t="shared" ca="1" si="41"/>
        <v>0</v>
      </c>
      <c r="X61" s="114">
        <f t="shared" ca="1" si="41"/>
        <v>0</v>
      </c>
    </row>
    <row r="62" s="164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14785.59</v>
      </c>
      <c r="C62" s="96">
        <f ca="1">ROUND(INDIRECT(ADDRESS(Данные!$A54,C$1,1,1,"Данные"),1),2)</f>
        <v>1602.01</v>
      </c>
      <c r="D62" s="104">
        <f ca="1">(B62-B61)*D$10</f>
        <v>0</v>
      </c>
      <c r="E62" s="102">
        <f ca="1">(C62-C61)*D$10</f>
        <v>0</v>
      </c>
      <c r="F62" s="103"/>
      <c r="G62" s="100"/>
      <c r="H62" s="104"/>
      <c r="I62" s="105"/>
      <c r="J62" s="99"/>
      <c r="K62" s="100"/>
      <c r="L62" s="104"/>
      <c r="M62" s="102"/>
      <c r="N62" s="103"/>
      <c r="O62" s="101"/>
      <c r="P62" s="104"/>
      <c r="Q62" s="105"/>
      <c r="R62" s="99"/>
      <c r="S62" s="100"/>
      <c r="T62" s="104"/>
      <c r="U62" s="102"/>
      <c r="V62" s="163">
        <f t="shared" ca="1" si="40"/>
        <v>45644.979166666664</v>
      </c>
      <c r="W62" s="113">
        <f t="shared" ca="1" si="41"/>
        <v>0</v>
      </c>
      <c r="X62" s="114">
        <f t="shared" ca="1" si="41"/>
        <v>0</v>
      </c>
    </row>
    <row r="63" s="159" customFormat="1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14785.59</v>
      </c>
      <c r="C63" s="121">
        <f ca="1">ROUND(INDIRECT(ADDRESS(Данные!$A55,C$1,1,1,"Данные"),1),2)</f>
        <v>1602.01</v>
      </c>
      <c r="D63" s="124">
        <f ca="1">(B63-B61)*D$10</f>
        <v>0</v>
      </c>
      <c r="E63" s="123">
        <f ca="1">(C63-C61)*D$10</f>
        <v>0</v>
      </c>
      <c r="F63" s="128"/>
      <c r="G63" s="117"/>
      <c r="H63" s="124">
        <f>(F63-F61)*H10/0.5</f>
        <v>0</v>
      </c>
      <c r="I63" s="119">
        <f>(G63-G61)*I10/0.5</f>
        <v>0</v>
      </c>
      <c r="J63" s="126"/>
      <c r="K63" s="117"/>
      <c r="L63" s="124">
        <f>(J63-J61)*L10/0.5</f>
        <v>0</v>
      </c>
      <c r="M63" s="123">
        <f>(K63-K61)*M10/0.5</f>
        <v>0</v>
      </c>
      <c r="N63" s="128"/>
      <c r="O63" s="118"/>
      <c r="P63" s="124">
        <f>(N63-N61)*P10/0.5</f>
        <v>0</v>
      </c>
      <c r="Q63" s="119">
        <f>(O63-O61)*Q10/0.5</f>
        <v>0</v>
      </c>
      <c r="R63" s="126"/>
      <c r="S63" s="117"/>
      <c r="T63" s="124">
        <f>(R63-R61)*T10/0.5</f>
        <v>0</v>
      </c>
      <c r="U63" s="123">
        <f>(S63-S61)*U10/0.5</f>
        <v>0</v>
      </c>
      <c r="V63" s="169">
        <f t="shared" ca="1" si="40"/>
        <v>45645</v>
      </c>
      <c r="W63" s="170">
        <f t="shared" ca="1" si="41"/>
        <v>0</v>
      </c>
      <c r="X63" s="171">
        <f ca="1">E63+I63+M63+Q63+U63</f>
        <v>0</v>
      </c>
    </row>
    <row r="64" s="159" customFormat="1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</row>
    <row r="65" s="159" customFormat="1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0</v>
      </c>
      <c r="E65" s="136">
        <f ca="1">E$17+E$19+E$21+E$23+E$25+E$27+E$29+E$31+E$33+E$35+E$37+E$39+E$41+E$43+E$45+E$47+E$49+E$51+E$53+E$55+E$57+E$59+E$61+E$63</f>
        <v>0</v>
      </c>
      <c r="G65" s="3" t="s">
        <v>51</v>
      </c>
      <c r="H65" s="136">
        <f t="shared" ref="H65:X65" si="42">H$17+H$19+H$21+H$23+H$25+H$27+H$29+H$31+H$33+H$35+H$37+H$39+H$41+H$43+H$45+H$47+H$49+H$51+H$53+H$55+H$57+H$59+H$61+H$63</f>
        <v>0</v>
      </c>
      <c r="I65" s="136">
        <f t="shared" si="42"/>
        <v>0</v>
      </c>
      <c r="K65" s="3" t="s">
        <v>51</v>
      </c>
      <c r="L65" s="136">
        <f t="shared" si="42"/>
        <v>0</v>
      </c>
      <c r="M65" s="136">
        <f t="shared" si="42"/>
        <v>0</v>
      </c>
      <c r="O65" s="3" t="s">
        <v>51</v>
      </c>
      <c r="P65" s="136">
        <f t="shared" si="42"/>
        <v>0</v>
      </c>
      <c r="Q65" s="136">
        <f t="shared" si="42"/>
        <v>0</v>
      </c>
      <c r="S65" s="3" t="s">
        <v>51</v>
      </c>
      <c r="T65" s="136">
        <f t="shared" si="42"/>
        <v>0</v>
      </c>
      <c r="U65" s="136">
        <f t="shared" si="42"/>
        <v>0</v>
      </c>
      <c r="W65" s="136">
        <f t="shared" si="42"/>
        <v>0</v>
      </c>
      <c r="X65" s="136">
        <f t="shared" si="42"/>
        <v>0</v>
      </c>
    </row>
    <row r="66" s="159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5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="159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 s="159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 s="159" customForma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</row>
    <row r="71" s="159" customFormat="1">
      <c r="A71" s="16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</row>
    <row r="72" s="159" customFormat="1" ht="18">
      <c r="A72" s="16"/>
      <c r="B72" s="16"/>
      <c r="C72" s="16"/>
      <c r="D72" s="16"/>
      <c r="E72" s="16"/>
      <c r="F72" s="159"/>
      <c r="G72" s="172"/>
      <c r="H72" s="159"/>
      <c r="I72" s="16"/>
      <c r="J72" s="159"/>
      <c r="K72" s="173"/>
      <c r="L72" s="174"/>
      <c r="M72" s="175"/>
      <c r="N72" s="175"/>
      <c r="O72" s="159"/>
      <c r="P72" s="159"/>
      <c r="Q72" s="159"/>
      <c r="R72" s="16"/>
      <c r="S72" s="176"/>
      <c r="T72" s="159"/>
      <c r="U72" s="159"/>
      <c r="V72" s="159"/>
      <c r="W72" s="159"/>
      <c r="X72" s="159"/>
      <c r="Y72" s="159"/>
      <c r="Z72" s="159"/>
      <c r="AA72" s="159"/>
    </row>
    <row r="73" s="159" customFormat="1">
      <c r="A73" s="159"/>
      <c r="B73" s="159"/>
      <c r="C73" s="159"/>
      <c r="D73" s="159"/>
      <c r="E73" s="159"/>
      <c r="F73" s="177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77"/>
      <c r="V73" s="159"/>
      <c r="W73" s="159"/>
      <c r="X73" s="159"/>
      <c r="Y73" s="159"/>
      <c r="Z73" s="159"/>
      <c r="AA73" s="159"/>
    </row>
    <row r="74" s="159" customFormat="1" ht="18.75">
      <c r="A74" s="159"/>
      <c r="B74" s="159"/>
      <c r="C74" s="178"/>
      <c r="D74" s="159"/>
      <c r="E74" s="159"/>
      <c r="F74" s="159"/>
      <c r="G74" s="159"/>
      <c r="H74" s="159"/>
      <c r="I74" s="159"/>
      <c r="J74" s="159"/>
      <c r="K74" s="16"/>
      <c r="L74" s="159"/>
      <c r="M74" s="159"/>
      <c r="N74" s="159"/>
      <c r="O74" s="172"/>
      <c r="P74" s="159"/>
      <c r="Q74" s="16"/>
      <c r="R74" s="159"/>
      <c r="S74" s="159"/>
      <c r="T74" s="159"/>
      <c r="U74" s="159"/>
      <c r="V74" s="159"/>
      <c r="W74" s="159"/>
      <c r="X74" s="159"/>
      <c r="Y74" s="159"/>
      <c r="Z74" s="159"/>
      <c r="AA74" s="159"/>
    </row>
    <row r="75" s="159" customFormat="1">
      <c r="A75" s="159"/>
      <c r="B75" s="177"/>
      <c r="C75" s="159"/>
      <c r="D75" s="159"/>
      <c r="E75" s="159"/>
      <c r="F75" s="159"/>
      <c r="G75" s="159"/>
      <c r="H75" s="159"/>
      <c r="I75" s="159"/>
      <c r="J75" s="159"/>
      <c r="K75" s="16"/>
      <c r="L75" s="16"/>
      <c r="M75" s="159"/>
      <c r="N75" s="159"/>
      <c r="O75" s="16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</row>
    <row r="76" s="159" customFormat="1">
      <c r="A76" s="17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79"/>
      <c r="W76" s="159"/>
      <c r="X76" s="159"/>
      <c r="Y76" s="159"/>
      <c r="Z76" s="159"/>
      <c r="AA76" s="159"/>
    </row>
    <row r="77" s="159" customFormat="1">
      <c r="A77" s="17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79"/>
      <c r="W77" s="159"/>
      <c r="X77" s="159"/>
      <c r="Y77" s="159"/>
      <c r="Z77" s="159"/>
      <c r="AA77" s="159"/>
    </row>
    <row r="78" s="159" customFormat="1">
      <c r="A78" s="17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79"/>
      <c r="W78" s="159"/>
      <c r="X78" s="159"/>
      <c r="Y78" s="159"/>
      <c r="Z78" s="159"/>
      <c r="AA78" s="159"/>
    </row>
    <row r="79" s="159" customFormat="1">
      <c r="A79" s="17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79"/>
      <c r="W79" s="159"/>
      <c r="X79" s="159"/>
      <c r="Y79" s="159"/>
      <c r="Z79" s="159"/>
      <c r="AA79" s="159"/>
    </row>
    <row r="80" s="159" customFormat="1">
      <c r="A80" s="17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79"/>
      <c r="W80" s="159"/>
      <c r="X80" s="159"/>
      <c r="Y80" s="159"/>
      <c r="Z80" s="159"/>
      <c r="AA80" s="159"/>
    </row>
    <row r="81" s="159" customFormat="1">
      <c r="A81" s="17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79"/>
      <c r="W81" s="159"/>
      <c r="X81" s="159"/>
      <c r="Y81" s="159"/>
      <c r="Z81" s="159"/>
      <c r="AA81" s="159"/>
    </row>
    <row r="82" s="159" customFormat="1">
      <c r="A82" s="17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79"/>
      <c r="W82" s="159"/>
      <c r="X82" s="159"/>
      <c r="Y82" s="159"/>
      <c r="Z82" s="159"/>
      <c r="AA82" s="159"/>
    </row>
    <row r="83" s="159" customFormat="1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79"/>
      <c r="W83" s="180"/>
      <c r="X83" s="180"/>
      <c r="Y83" s="159"/>
      <c r="Z83" s="159"/>
      <c r="AA83" s="159"/>
    </row>
    <row r="84" s="159" customFormat="1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79"/>
      <c r="W84" s="180"/>
      <c r="X84" s="180"/>
      <c r="Y84" s="159"/>
      <c r="Z84" s="159"/>
      <c r="AA84" s="159"/>
    </row>
    <row r="85" s="159" customFormat="1">
      <c r="A85" s="181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1"/>
      <c r="W85" s="159"/>
      <c r="X85" s="159"/>
      <c r="Y85" s="159"/>
      <c r="Z85" s="159"/>
      <c r="AA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  <c r="Y86" s="159"/>
      <c r="Z86" s="159"/>
      <c r="AA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  <c r="Y87" s="159"/>
      <c r="Z87" s="159"/>
      <c r="AA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  <c r="Y88" s="159"/>
      <c r="Z88" s="159"/>
      <c r="AA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  <c r="Y89" s="159"/>
      <c r="Z89" s="159"/>
      <c r="AA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  <c r="Y90" s="159"/>
      <c r="Z90" s="159"/>
      <c r="AA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  <c r="Y91" s="159"/>
      <c r="Z91" s="159"/>
      <c r="AA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  <c r="Y92" s="159"/>
      <c r="Z92" s="159"/>
      <c r="AA92" s="159"/>
    </row>
    <row r="93" s="159" customFormat="1">
      <c r="A93" s="180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0"/>
      <c r="W93" s="159"/>
      <c r="X93" s="159"/>
      <c r="Y93" s="159"/>
      <c r="Z93" s="159"/>
      <c r="AA93" s="159"/>
    </row>
    <row r="94" s="159" customFormat="1">
      <c r="A94" s="181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1"/>
      <c r="W94" s="159"/>
      <c r="X94" s="159"/>
      <c r="Y94" s="159"/>
      <c r="Z94" s="159"/>
      <c r="AA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  <c r="Y95" s="159"/>
      <c r="Z95" s="159"/>
      <c r="AA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  <c r="Y96" s="159"/>
      <c r="Z96" s="159"/>
      <c r="AA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  <c r="Y97" s="159"/>
      <c r="Z97" s="159"/>
      <c r="AA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  <c r="Y98" s="159"/>
      <c r="Z98" s="159"/>
      <c r="AA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  <c r="Y99" s="159"/>
      <c r="Z99" s="159"/>
      <c r="AA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  <c r="Y100" s="159"/>
      <c r="Z100" s="159"/>
      <c r="AA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  <c r="Y101" s="159"/>
      <c r="Z101" s="159"/>
      <c r="AA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  <c r="Y102" s="159"/>
      <c r="Z102" s="159"/>
      <c r="AA102" s="159"/>
    </row>
    <row r="103" s="159" customFormat="1">
      <c r="A103" s="180"/>
      <c r="B103" s="182"/>
      <c r="C103" s="182"/>
      <c r="D103" s="159"/>
      <c r="E103" s="159"/>
      <c r="F103" s="182"/>
      <c r="G103" s="182"/>
      <c r="H103" s="159"/>
      <c r="I103" s="159"/>
      <c r="J103" s="182"/>
      <c r="K103" s="182"/>
      <c r="L103" s="159"/>
      <c r="M103" s="159"/>
      <c r="N103" s="182"/>
      <c r="O103" s="159"/>
      <c r="P103" s="159"/>
      <c r="Q103" s="159"/>
      <c r="R103" s="182"/>
      <c r="S103" s="182"/>
      <c r="T103" s="159"/>
      <c r="U103" s="159"/>
      <c r="V103" s="180"/>
      <c r="W103" s="159"/>
      <c r="X103" s="159"/>
      <c r="Y103" s="159"/>
      <c r="Z103" s="159"/>
      <c r="AA103" s="159"/>
    </row>
    <row r="104" s="159" customFormat="1">
      <c r="A104" s="180"/>
      <c r="B104" s="182"/>
      <c r="C104" s="182"/>
      <c r="D104" s="183"/>
      <c r="E104" s="183"/>
      <c r="F104" s="182"/>
      <c r="G104" s="182"/>
      <c r="H104" s="183"/>
      <c r="I104" s="183"/>
      <c r="J104" s="182"/>
      <c r="K104" s="182"/>
      <c r="L104" s="183"/>
      <c r="M104" s="183"/>
      <c r="N104" s="182"/>
      <c r="O104" s="159"/>
      <c r="P104" s="183"/>
      <c r="Q104" s="183"/>
      <c r="R104" s="182"/>
      <c r="S104" s="182"/>
      <c r="T104" s="183"/>
      <c r="U104" s="183"/>
      <c r="V104" s="180"/>
      <c r="W104" s="159"/>
      <c r="X104" s="159"/>
      <c r="Y104" s="159"/>
      <c r="Z104" s="159"/>
      <c r="AA104" s="159"/>
    </row>
    <row r="105" s="159" customFormat="1">
      <c r="A105" s="180"/>
      <c r="B105" s="182"/>
      <c r="C105" s="182"/>
      <c r="D105" s="184"/>
      <c r="E105" s="184"/>
      <c r="F105" s="182"/>
      <c r="G105" s="182"/>
      <c r="H105" s="184"/>
      <c r="I105" s="184"/>
      <c r="J105" s="182"/>
      <c r="K105" s="182"/>
      <c r="L105" s="184"/>
      <c r="M105" s="184"/>
      <c r="N105" s="182"/>
      <c r="O105" s="159"/>
      <c r="P105" s="184"/>
      <c r="Q105" s="184"/>
      <c r="R105" s="182"/>
      <c r="S105" s="182"/>
      <c r="T105" s="184"/>
      <c r="U105" s="184"/>
      <c r="V105" s="180"/>
      <c r="W105" s="159"/>
      <c r="X105" s="159"/>
      <c r="Y105" s="159"/>
      <c r="Z105" s="159"/>
      <c r="AA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  <c r="Y106" s="159"/>
      <c r="Z106" s="159"/>
      <c r="AA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  <c r="Y107" s="159"/>
      <c r="Z107" s="159"/>
      <c r="AA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  <c r="Y108" s="159"/>
      <c r="Z108" s="159"/>
      <c r="AA108" s="159"/>
    </row>
    <row r="109" s="159" customFormat="1">
      <c r="A109" s="180"/>
      <c r="B109" s="182"/>
      <c r="C109" s="182"/>
      <c r="D109" s="159"/>
      <c r="E109" s="159"/>
      <c r="F109" s="182"/>
      <c r="G109" s="182"/>
      <c r="H109" s="159"/>
      <c r="I109" s="159"/>
      <c r="J109" s="182"/>
      <c r="K109" s="182"/>
      <c r="L109" s="159"/>
      <c r="M109" s="159"/>
      <c r="N109" s="182"/>
      <c r="O109" s="159"/>
      <c r="P109" s="159"/>
      <c r="Q109" s="159"/>
      <c r="R109" s="182"/>
      <c r="S109" s="182"/>
      <c r="T109" s="159"/>
      <c r="U109" s="159"/>
      <c r="V109" s="180"/>
      <c r="W109" s="159"/>
      <c r="X109" s="159"/>
      <c r="Y109" s="159"/>
      <c r="Z109" s="159"/>
      <c r="AA109" s="159"/>
    </row>
    <row r="110" s="159" customForma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</row>
    <row r="111" s="159" customFormat="1">
      <c r="A111" s="159"/>
      <c r="B111" s="159"/>
      <c r="C111" s="159"/>
      <c r="D111" s="159"/>
      <c r="E111" s="184"/>
      <c r="F111" s="159"/>
      <c r="G111" s="16"/>
      <c r="H111" s="159"/>
      <c r="I111" s="184"/>
      <c r="J111" s="159"/>
      <c r="K111" s="16"/>
      <c r="L111" s="159"/>
      <c r="M111" s="184"/>
      <c r="N111" s="159"/>
      <c r="O111" s="16"/>
      <c r="P111" s="159"/>
      <c r="Q111" s="184"/>
      <c r="R111" s="159"/>
      <c r="S111" s="16"/>
      <c r="T111" s="159"/>
      <c r="U111" s="184"/>
      <c r="V111" s="159"/>
      <c r="W111" s="159"/>
      <c r="X111" s="159"/>
      <c r="Y111" s="159"/>
      <c r="Z111" s="159"/>
      <c r="AA111" s="159"/>
    </row>
    <row r="112" s="159" customFormat="1">
      <c r="A112" s="180"/>
      <c r="B112" s="159"/>
      <c r="C112" s="159"/>
      <c r="D112" s="180"/>
      <c r="E112" s="180"/>
      <c r="F112" s="159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9"/>
      <c r="Z112" s="159"/>
      <c r="AA112" s="159"/>
    </row>
    <row r="113" s="159" customForma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</row>
    <row r="114" s="159" customForma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</row>
    <row r="115" s="159" customForma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</row>
    <row r="116" s="159" customFormat="1" ht="12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</row>
    <row r="117" s="159" customForma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</row>
    <row r="118" s="159" customForma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</row>
    <row r="119" s="159" customForma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</row>
    <row r="120" s="159" customForma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</row>
    <row r="121" s="159" customForma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</row>
    <row r="122" s="159" customForma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</row>
    <row r="123" s="159" customForma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</row>
    <row r="124" s="159" customForma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</row>
    <row r="125" s="159" customForma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</row>
    <row r="126" s="159" customForma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</row>
    <row r="127" s="159" customForma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</row>
    <row r="128" s="159" customForma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</row>
    <row r="129" s="159" customForma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</row>
    <row r="130" s="159" customForma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</row>
    <row r="131" s="159" customForma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</row>
    <row r="132" s="159" customForma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</row>
    <row r="133" s="159" customForma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</row>
    <row r="134" s="159" customForma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</row>
    <row r="135" s="159" customForma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</row>
    <row r="136" s="159" customForma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</row>
    <row r="137" s="159" customForma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</row>
    <row r="138" s="159" customForma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</row>
    <row r="139" s="159" customForma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</row>
    <row r="140" s="159" customForma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</row>
    <row r="141" s="159" customForma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</row>
    <row r="142" s="159" customForma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</row>
    <row r="143" s="159" customForma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</row>
    <row r="144" s="159" customForma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</row>
    <row r="145" s="159" customForma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</row>
    <row r="146" s="159" customForma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</row>
    <row r="147" s="159" customForma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</row>
    <row r="148" s="159" customForma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</row>
    <row r="149" s="159" customForma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</row>
    <row r="150" s="159" customForma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</row>
    <row r="151" s="159" customForma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</row>
    <row r="152" s="159" customForma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</row>
    <row r="153" s="159" customForma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</row>
    <row r="154" s="159" customForma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</row>
    <row r="155" s="159" customForma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</row>
    <row r="156" s="159" customForma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</row>
    <row r="157" s="159" customFormat="1"/>
    <row r="158" s="159" customFormat="1"/>
    <row r="159" s="159" customFormat="1"/>
    <row r="160" s="159" customFormat="1"/>
    <row r="161" s="159" customFormat="1"/>
    <row r="162" s="159" customFormat="1"/>
    <row r="163" s="159" customFormat="1"/>
    <row r="164" s="159" customFormat="1"/>
    <row r="165" s="159" customFormat="1"/>
    <row r="166" s="159" customFormat="1"/>
  </sheetData>
  <mergeCells count="5">
    <mergeCell ref="Q2:X2"/>
    <mergeCell ref="A6:A14"/>
    <mergeCell ref="W8:X8"/>
    <mergeCell ref="W9:X9"/>
    <mergeCell ref="V6:V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D11" activeCellId="0" sqref="D11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9" style="63" width="9.85546875"/>
    <col customWidth="1" min="20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85</v>
      </c>
      <c r="C1" s="2">
        <v>86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107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>
        <v>16</v>
      </c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C8" s="4"/>
      <c r="D8" s="4"/>
      <c r="E8" s="36"/>
      <c r="F8" s="35"/>
      <c r="G8" s="4"/>
      <c r="H8" s="4" t="s">
        <v>15</v>
      </c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"/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3600</v>
      </c>
      <c r="E10" s="152">
        <v>4000</v>
      </c>
      <c r="F10" s="35" t="s">
        <v>36</v>
      </c>
      <c r="G10" s="4"/>
      <c r="H10" s="153">
        <v>0</v>
      </c>
      <c r="I10" s="152">
        <v>80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59" customFormat="1">
      <c r="A15" s="160">
        <f ca="1">INDIRECT(ADDRESS(Данные!$A7,4,1,1,"Данные"), 1)</f>
        <v>45644</v>
      </c>
      <c r="B15" s="77">
        <f ca="1">ROUND(INDIRECT(ADDRESS(Данные!$A7,B$1,1,1,"Данные"), 1),2)</f>
        <v>24410.209999999999</v>
      </c>
      <c r="C15" s="83">
        <f ca="1">ROUND(INDIRECT(ADDRESS(Данные!$A7,C$1,1,1,"Данные"), 1),2)</f>
        <v>7293.9300000000003</v>
      </c>
      <c r="D15" s="78"/>
      <c r="E15" s="81"/>
      <c r="F15" s="82"/>
      <c r="G15" s="77"/>
      <c r="H15" s="78" t="s">
        <v>15</v>
      </c>
      <c r="I15" s="79" t="s">
        <v>15</v>
      </c>
      <c r="J15" s="80"/>
      <c r="K15" s="77"/>
      <c r="L15" s="78" t="s">
        <v>15</v>
      </c>
      <c r="M15" s="81" t="s">
        <v>15</v>
      </c>
      <c r="N15" s="82"/>
      <c r="O15" s="78"/>
      <c r="P15" s="78" t="s">
        <v>15</v>
      </c>
      <c r="Q15" s="79" t="s">
        <v>15</v>
      </c>
      <c r="R15" s="80"/>
      <c r="S15" s="77"/>
      <c r="T15" s="78" t="s">
        <v>15</v>
      </c>
      <c r="U15" s="81" t="s">
        <v>15</v>
      </c>
      <c r="V15" s="161">
        <f t="shared" ref="V15:V63" ca="1" si="43">$A15</f>
        <v>45644</v>
      </c>
      <c r="W15" s="93" t="s">
        <v>15</v>
      </c>
      <c r="X15" s="26" t="s">
        <v>15</v>
      </c>
    </row>
    <row r="16" s="159" customFormat="1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24410.400000000001</v>
      </c>
      <c r="C16" s="96">
        <f ca="1">ROUND(INDIRECT(ADDRESS(Данные!$A8,C$1,1,1,"Данные"),1),2)</f>
        <v>7293.9499999999998</v>
      </c>
      <c r="D16" s="104">
        <f ca="1">(B16-B15)*D$10</f>
        <v>684.0000000083819</v>
      </c>
      <c r="E16" s="102">
        <f ca="1">(C16-C15)*D$10</f>
        <v>71.999999998297426</v>
      </c>
      <c r="F16" s="103"/>
      <c r="G16" s="100"/>
      <c r="H16" s="101"/>
      <c r="I16" s="98"/>
      <c r="J16" s="99"/>
      <c r="K16" s="100"/>
      <c r="L16" s="101"/>
      <c r="M16" s="110"/>
      <c r="N16" s="103"/>
      <c r="O16" s="101"/>
      <c r="P16" s="101"/>
      <c r="Q16" s="98"/>
      <c r="R16" s="99"/>
      <c r="S16" s="100"/>
      <c r="T16" s="101"/>
      <c r="U16" s="110"/>
      <c r="V16" s="163">
        <f t="shared" ca="1" si="43"/>
        <v>45644.020833333336</v>
      </c>
      <c r="W16" s="113">
        <f t="shared" ref="W16:X63" ca="1" si="44">D16+H16+L16+P16+T16</f>
        <v>684.0000000083819</v>
      </c>
      <c r="X16" s="114">
        <f ca="1">E16+I16+M16+Q16+U16</f>
        <v>71.999999998297426</v>
      </c>
      <c r="Y16" s="159">
        <v>5</v>
      </c>
    </row>
    <row r="17" s="159" customFormat="1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24410.59</v>
      </c>
      <c r="C17" s="96">
        <f ca="1">ROUND(INDIRECT(ADDRESS(Данные!$A9,C$1,1,1,"Данные"),1),2)</f>
        <v>7293.9800000000005</v>
      </c>
      <c r="D17" s="104">
        <f ca="1">(B17-B15)*D$10</f>
        <v>1368.0000000036671</v>
      </c>
      <c r="E17" s="102">
        <f ca="1">(C17-C15)*D$10</f>
        <v>180.00000000065484</v>
      </c>
      <c r="F17" s="103"/>
      <c r="G17" s="100"/>
      <c r="H17" s="104">
        <f>(F17-F15)*H10</f>
        <v>0</v>
      </c>
      <c r="I17" s="105">
        <f>(G17-G15)*I10</f>
        <v>0</v>
      </c>
      <c r="J17" s="99"/>
      <c r="K17" s="100"/>
      <c r="L17" s="104">
        <f>(J17-J15)*L10</f>
        <v>0</v>
      </c>
      <c r="M17" s="102">
        <f>(K17-K15)*M10</f>
        <v>0</v>
      </c>
      <c r="N17" s="103"/>
      <c r="O17" s="101"/>
      <c r="P17" s="104">
        <f>(N17-N15)*P10</f>
        <v>0</v>
      </c>
      <c r="Q17" s="105">
        <f>(O17-O15)*Q10</f>
        <v>0</v>
      </c>
      <c r="R17" s="99"/>
      <c r="S17" s="100"/>
      <c r="T17" s="104">
        <f>(R17-R15)*T10</f>
        <v>0</v>
      </c>
      <c r="U17" s="102">
        <f>(S17-S15)*U10</f>
        <v>0</v>
      </c>
      <c r="V17" s="163">
        <f t="shared" ca="1" si="43"/>
        <v>45644.041666666664</v>
      </c>
      <c r="W17" s="113">
        <f t="shared" ca="1" si="44"/>
        <v>1368.0000000036671</v>
      </c>
      <c r="X17" s="114">
        <f t="shared" ca="1" si="44"/>
        <v>180.00000000065484</v>
      </c>
    </row>
    <row r="18" s="159" customFormat="1">
      <c r="A18" s="162">
        <f ca="1">INDIRECT(ADDRESS(Данные!$A10,4,1,1,"Данные"), 1)</f>
        <v>45644.0625</v>
      </c>
      <c r="B18" s="96">
        <f ca="1">ROUND(INDIRECT(ADDRESS(Данные!$A10,B$1,1,1,"Данные"), 1),2)</f>
        <v>24410.77</v>
      </c>
      <c r="C18" s="96">
        <f ca="1">ROUND(INDIRECT(ADDRESS(Данные!$A10,C$1,1,1,"Данные"), 1),2)</f>
        <v>7294</v>
      </c>
      <c r="D18" s="104">
        <f ca="1">(B18-B17)*D$10</f>
        <v>648.00000000104774</v>
      </c>
      <c r="E18" s="102">
        <f ca="1">(C18-C17)*D$10</f>
        <v>71.999999998297426</v>
      </c>
      <c r="F18" s="103"/>
      <c r="G18" s="100"/>
      <c r="H18" s="104"/>
      <c r="I18" s="105"/>
      <c r="J18" s="99"/>
      <c r="K18" s="100"/>
      <c r="L18" s="104"/>
      <c r="M18" s="102"/>
      <c r="N18" s="103"/>
      <c r="O18" s="101"/>
      <c r="P18" s="104"/>
      <c r="Q18" s="105"/>
      <c r="R18" s="99"/>
      <c r="S18" s="100"/>
      <c r="T18" s="104"/>
      <c r="U18" s="102"/>
      <c r="V18" s="163">
        <f t="shared" ca="1" si="43"/>
        <v>45644.0625</v>
      </c>
      <c r="W18" s="113">
        <f t="shared" ca="1" si="44"/>
        <v>648.00000000104774</v>
      </c>
      <c r="X18" s="114">
        <f t="shared" ca="1" si="44"/>
        <v>71.999999998297426</v>
      </c>
    </row>
    <row r="19" s="159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24410.959999999999</v>
      </c>
      <c r="C19" s="96">
        <f ca="1">ROUND(INDIRECT(ADDRESS(Данные!$A11,C$1,1,1,"Данные"),1),2)</f>
        <v>7294.0200000000004</v>
      </c>
      <c r="D19" s="104">
        <f ca="1">(B19-B17)*D$10</f>
        <v>1331.9999999963329</v>
      </c>
      <c r="E19" s="102">
        <f ca="1">(C19-C17)*D$10</f>
        <v>143.99999999986903</v>
      </c>
      <c r="F19" s="103"/>
      <c r="G19" s="100"/>
      <c r="H19" s="104">
        <f>(F19-F17)*H10</f>
        <v>0</v>
      </c>
      <c r="I19" s="105">
        <f>(G19-G17)*I10</f>
        <v>0</v>
      </c>
      <c r="J19" s="99"/>
      <c r="K19" s="100"/>
      <c r="L19" s="104">
        <f>(J19-J17)*L10</f>
        <v>0</v>
      </c>
      <c r="M19" s="102">
        <f>(K19-K17)*M10</f>
        <v>0</v>
      </c>
      <c r="N19" s="103"/>
      <c r="O19" s="101"/>
      <c r="P19" s="104">
        <f>(N19-N17)*P10</f>
        <v>0</v>
      </c>
      <c r="Q19" s="105">
        <f>(O19-O17)*Q10</f>
        <v>0</v>
      </c>
      <c r="R19" s="99"/>
      <c r="S19" s="100"/>
      <c r="T19" s="104">
        <f>(R19-R17)*T10</f>
        <v>0</v>
      </c>
      <c r="U19" s="102">
        <f>(S19-S17)*U10</f>
        <v>0</v>
      </c>
      <c r="V19" s="163">
        <f t="shared" ca="1" si="43"/>
        <v>45644.083333333336</v>
      </c>
      <c r="W19" s="113">
        <f t="shared" ca="1" si="44"/>
        <v>1331.9999999963329</v>
      </c>
      <c r="X19" s="114">
        <f t="shared" ca="1" si="44"/>
        <v>143.99999999986903</v>
      </c>
    </row>
    <row r="20" s="159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24411.139999999999</v>
      </c>
      <c r="C20" s="96">
        <f ca="1">ROUND(INDIRECT(ADDRESS(Данные!$A12,C$1,1,1,"Данные"),1),2)</f>
        <v>7294.0500000000002</v>
      </c>
      <c r="D20" s="104">
        <f ca="1">(B20-B19)*D$10</f>
        <v>648.00000000104774</v>
      </c>
      <c r="E20" s="102">
        <f ca="1">(C20-C19)*D$10</f>
        <v>107.99999999908323</v>
      </c>
      <c r="F20" s="103"/>
      <c r="G20" s="100"/>
      <c r="H20" s="104"/>
      <c r="I20" s="105"/>
      <c r="J20" s="99"/>
      <c r="K20" s="100"/>
      <c r="L20" s="104"/>
      <c r="M20" s="102"/>
      <c r="N20" s="103"/>
      <c r="O20" s="101"/>
      <c r="P20" s="104"/>
      <c r="Q20" s="105"/>
      <c r="R20" s="99"/>
      <c r="S20" s="100"/>
      <c r="T20" s="104"/>
      <c r="U20" s="102"/>
      <c r="V20" s="163">
        <f t="shared" ca="1" si="43"/>
        <v>45644.104166666664</v>
      </c>
      <c r="W20" s="113">
        <f t="shared" ca="1" si="44"/>
        <v>648.00000000104774</v>
      </c>
      <c r="X20" s="114">
        <f t="shared" ca="1" si="44"/>
        <v>107.99999999908323</v>
      </c>
    </row>
    <row r="21" s="159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24411.330000000002</v>
      </c>
      <c r="C21" s="96">
        <f ca="1">ROUND(INDIRECT(ADDRESS(Данные!$A13,C$1,1,1,"Данные"),1),2)</f>
        <v>7294.0799999999999</v>
      </c>
      <c r="D21" s="104">
        <f ca="1">(B21-B19)*D$10</f>
        <v>1332.0000000094296</v>
      </c>
      <c r="E21" s="102">
        <f ca="1">(C21-C19)*D$10</f>
        <v>215.99999999816646</v>
      </c>
      <c r="F21" s="103"/>
      <c r="G21" s="100"/>
      <c r="H21" s="104">
        <f>(F21-F19)*H10</f>
        <v>0</v>
      </c>
      <c r="I21" s="105">
        <f>(G21-G19)*I10</f>
        <v>0</v>
      </c>
      <c r="J21" s="99"/>
      <c r="K21" s="100"/>
      <c r="L21" s="104">
        <f>(J21-J19)*L10</f>
        <v>0</v>
      </c>
      <c r="M21" s="102">
        <f>(K21-K19)*M10</f>
        <v>0</v>
      </c>
      <c r="N21" s="103"/>
      <c r="O21" s="101"/>
      <c r="P21" s="104">
        <f>(N21-N19)*P10</f>
        <v>0</v>
      </c>
      <c r="Q21" s="105">
        <f>(O21-O19)*Q10</f>
        <v>0</v>
      </c>
      <c r="R21" s="99"/>
      <c r="S21" s="100"/>
      <c r="T21" s="104">
        <f>(R21-R19)*T10</f>
        <v>0</v>
      </c>
      <c r="U21" s="102">
        <f>(S21-S19)*U10</f>
        <v>0</v>
      </c>
      <c r="V21" s="163">
        <f t="shared" ca="1" si="43"/>
        <v>45644.125</v>
      </c>
      <c r="W21" s="113">
        <f t="shared" ca="1" si="44"/>
        <v>1332.0000000094296</v>
      </c>
      <c r="X21" s="114">
        <f t="shared" ca="1" si="44"/>
        <v>215.99999999816646</v>
      </c>
    </row>
    <row r="22" s="159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24411.52</v>
      </c>
      <c r="C22" s="96">
        <f ca="1">ROUND(INDIRECT(ADDRESS(Данные!$A14,C$1,1,1,"Данные"),1),2)</f>
        <v>7294.1000000000004</v>
      </c>
      <c r="D22" s="104">
        <f ca="1">(B22-B21)*D$10</f>
        <v>683.99999999528518</v>
      </c>
      <c r="E22" s="102">
        <f ca="1">(C22-C21)*D$10</f>
        <v>72.000000001571607</v>
      </c>
      <c r="F22" s="103"/>
      <c r="G22" s="100"/>
      <c r="H22" s="104"/>
      <c r="I22" s="105"/>
      <c r="J22" s="99"/>
      <c r="K22" s="100"/>
      <c r="L22" s="104"/>
      <c r="M22" s="102"/>
      <c r="N22" s="103"/>
      <c r="O22" s="101"/>
      <c r="P22" s="104"/>
      <c r="Q22" s="105"/>
      <c r="R22" s="99"/>
      <c r="S22" s="100"/>
      <c r="T22" s="104"/>
      <c r="U22" s="102"/>
      <c r="V22" s="163">
        <f t="shared" ca="1" si="43"/>
        <v>45644.145833333336</v>
      </c>
      <c r="W22" s="113">
        <f t="shared" ca="1" si="44"/>
        <v>683.99999999528518</v>
      </c>
      <c r="X22" s="114">
        <f t="shared" ca="1" si="44"/>
        <v>72.000000001571607</v>
      </c>
    </row>
    <row r="23" s="159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24411.709999999999</v>
      </c>
      <c r="C23" s="96">
        <f ca="1">ROUND(INDIRECT(ADDRESS(Данные!$A15,C$1,1,1,"Данные"),1),2)</f>
        <v>7294.1300000000001</v>
      </c>
      <c r="D23" s="104">
        <f ca="1">(B23-B21)*D$10</f>
        <v>1367.9999999905704</v>
      </c>
      <c r="E23" s="102">
        <f ca="1">(C23-C21)*D$10</f>
        <v>180.00000000065484</v>
      </c>
      <c r="F23" s="103"/>
      <c r="G23" s="100"/>
      <c r="H23" s="104">
        <f>(F23-F21)*H10</f>
        <v>0</v>
      </c>
      <c r="I23" s="105">
        <f>(G23-G21)*I10</f>
        <v>0</v>
      </c>
      <c r="J23" s="99"/>
      <c r="K23" s="100"/>
      <c r="L23" s="104">
        <f>(J23-J21)*L10</f>
        <v>0</v>
      </c>
      <c r="M23" s="102">
        <f>(K23-K21)*M10</f>
        <v>0</v>
      </c>
      <c r="N23" s="103"/>
      <c r="O23" s="101"/>
      <c r="P23" s="104">
        <f>(N23-N21)*P10</f>
        <v>0</v>
      </c>
      <c r="Q23" s="105">
        <f>(O23-O21)*Q10</f>
        <v>0</v>
      </c>
      <c r="R23" s="99"/>
      <c r="S23" s="100"/>
      <c r="T23" s="104">
        <f>(R23-R21)*T10</f>
        <v>0</v>
      </c>
      <c r="U23" s="102">
        <f>(S23-S21)*U10</f>
        <v>0</v>
      </c>
      <c r="V23" s="163">
        <f t="shared" ca="1" si="43"/>
        <v>45644.166666666664</v>
      </c>
      <c r="W23" s="113">
        <f t="shared" ca="1" si="44"/>
        <v>1367.9999999905704</v>
      </c>
      <c r="X23" s="114">
        <f t="shared" ca="1" si="44"/>
        <v>180.00000000065484</v>
      </c>
    </row>
    <row r="24" s="159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24411.900000000001</v>
      </c>
      <c r="C24" s="96">
        <f ca="1">ROUND(INDIRECT(ADDRESS(Данные!$A16,C$1,1,1,"Данные"),1),2)</f>
        <v>7294.1500000000005</v>
      </c>
      <c r="D24" s="104">
        <f ca="1">(B24-B23)*D$10</f>
        <v>684.0000000083819</v>
      </c>
      <c r="E24" s="102">
        <f ca="1">(C24-C23)*D$10</f>
        <v>72.000000001571607</v>
      </c>
      <c r="F24" s="103"/>
      <c r="G24" s="100"/>
      <c r="H24" s="104"/>
      <c r="I24" s="105"/>
      <c r="J24" s="99"/>
      <c r="K24" s="100"/>
      <c r="L24" s="104"/>
      <c r="M24" s="102"/>
      <c r="N24" s="103"/>
      <c r="O24" s="101"/>
      <c r="P24" s="104"/>
      <c r="Q24" s="105"/>
      <c r="R24" s="99"/>
      <c r="S24" s="100"/>
      <c r="T24" s="104"/>
      <c r="U24" s="102"/>
      <c r="V24" s="163">
        <f t="shared" ca="1" si="43"/>
        <v>45644.1875</v>
      </c>
      <c r="W24" s="113">
        <f t="shared" ca="1" si="44"/>
        <v>684.0000000083819</v>
      </c>
      <c r="X24" s="114">
        <f t="shared" ca="1" si="44"/>
        <v>72.000000001571607</v>
      </c>
    </row>
    <row r="25" s="159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24412.09</v>
      </c>
      <c r="C25" s="96">
        <f ca="1">ROUND(INDIRECT(ADDRESS(Данные!$A17,C$1,1,1,"Данные"),1),2)</f>
        <v>7294.1800000000003</v>
      </c>
      <c r="D25" s="104">
        <f ca="1">(B25-B23)*D$10</f>
        <v>1368.0000000036671</v>
      </c>
      <c r="E25" s="102">
        <f ca="1">(C25-C23)*D$10</f>
        <v>180.00000000065484</v>
      </c>
      <c r="F25" s="103"/>
      <c r="G25" s="100"/>
      <c r="H25" s="104">
        <f>(F25-F23)*H10</f>
        <v>0</v>
      </c>
      <c r="I25" s="105">
        <f>(G25-G23)*I10</f>
        <v>0</v>
      </c>
      <c r="J25" s="99"/>
      <c r="K25" s="100"/>
      <c r="L25" s="104">
        <f>(J25-J23)*L10</f>
        <v>0</v>
      </c>
      <c r="M25" s="102">
        <f>(K25-K23)*M10</f>
        <v>0</v>
      </c>
      <c r="N25" s="103"/>
      <c r="O25" s="101"/>
      <c r="P25" s="104">
        <f>(N25-N23)*P10</f>
        <v>0</v>
      </c>
      <c r="Q25" s="105">
        <f>(O25-O23)*Q10</f>
        <v>0</v>
      </c>
      <c r="R25" s="99"/>
      <c r="S25" s="100"/>
      <c r="T25" s="104">
        <f>(R25-R23)*T10</f>
        <v>0</v>
      </c>
      <c r="U25" s="102">
        <f>(S25-S23)*U10</f>
        <v>0</v>
      </c>
      <c r="V25" s="163">
        <f t="shared" ca="1" si="43"/>
        <v>45644.208333333336</v>
      </c>
      <c r="W25" s="113">
        <f t="shared" ca="1" si="44"/>
        <v>1368.0000000036671</v>
      </c>
      <c r="X25" s="114">
        <f t="shared" ca="1" si="44"/>
        <v>180.00000000065484</v>
      </c>
    </row>
    <row r="26" s="159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24412.279999999999</v>
      </c>
      <c r="C26" s="96">
        <f ca="1">ROUND(INDIRECT(ADDRESS(Данные!$A18,C$1,1,1,"Данные"),1),2)</f>
        <v>7294.1999999999998</v>
      </c>
      <c r="D26" s="104">
        <f ca="1">(B26-B25)*D$10</f>
        <v>683.99999999528518</v>
      </c>
      <c r="E26" s="102">
        <f ca="1">(C26-C25)*D$10</f>
        <v>71.999999998297426</v>
      </c>
      <c r="F26" s="103"/>
      <c r="G26" s="100"/>
      <c r="H26" s="104"/>
      <c r="I26" s="105"/>
      <c r="J26" s="99"/>
      <c r="K26" s="100"/>
      <c r="L26" s="104"/>
      <c r="M26" s="102"/>
      <c r="N26" s="103"/>
      <c r="O26" s="101"/>
      <c r="P26" s="104"/>
      <c r="Q26" s="105"/>
      <c r="R26" s="99"/>
      <c r="S26" s="100"/>
      <c r="T26" s="104"/>
      <c r="U26" s="102"/>
      <c r="V26" s="163">
        <f t="shared" ca="1" si="43"/>
        <v>45644.229166666664</v>
      </c>
      <c r="W26" s="113">
        <f t="shared" ca="1" si="44"/>
        <v>683.99999999528518</v>
      </c>
      <c r="X26" s="114">
        <f t="shared" ca="1" si="44"/>
        <v>71.999999998297426</v>
      </c>
    </row>
    <row r="27" s="159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24412.470000000001</v>
      </c>
      <c r="C27" s="96">
        <f ca="1">ROUND(INDIRECT(ADDRESS(Данные!$A19,C$1,1,1,"Данные"),1),2)</f>
        <v>7294.2300000000005</v>
      </c>
      <c r="D27" s="104">
        <f ca="1">(B27-B25)*D$10</f>
        <v>1368.0000000036671</v>
      </c>
      <c r="E27" s="102">
        <f ca="1">(C27-C25)*D$10</f>
        <v>180.00000000065484</v>
      </c>
      <c r="F27" s="103"/>
      <c r="G27" s="100"/>
      <c r="H27" s="104">
        <f>(F27-F25)*H10</f>
        <v>0</v>
      </c>
      <c r="I27" s="105">
        <f>(G27-G25)*I10</f>
        <v>0</v>
      </c>
      <c r="J27" s="99"/>
      <c r="K27" s="100"/>
      <c r="L27" s="104">
        <f>(J27-J25)*L10</f>
        <v>0</v>
      </c>
      <c r="M27" s="102">
        <f>(K27-K25)*M10</f>
        <v>0</v>
      </c>
      <c r="N27" s="103"/>
      <c r="O27" s="101"/>
      <c r="P27" s="104">
        <f>(N27-N25)*P10</f>
        <v>0</v>
      </c>
      <c r="Q27" s="105">
        <f>(O27-O25)*Q10</f>
        <v>0</v>
      </c>
      <c r="R27" s="99"/>
      <c r="S27" s="100"/>
      <c r="T27" s="104">
        <f>(R27-R25)*T10</f>
        <v>0</v>
      </c>
      <c r="U27" s="102">
        <f>(S27-S25)*U10</f>
        <v>0</v>
      </c>
      <c r="V27" s="163">
        <f t="shared" ca="1" si="43"/>
        <v>45644.25</v>
      </c>
      <c r="W27" s="113">
        <f t="shared" ca="1" si="44"/>
        <v>1368.0000000036671</v>
      </c>
      <c r="X27" s="114">
        <f t="shared" ca="1" si="44"/>
        <v>180.00000000065484</v>
      </c>
    </row>
    <row r="28" s="159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24412.66</v>
      </c>
      <c r="C28" s="96">
        <f ca="1">ROUND(INDIRECT(ADDRESS(Данные!$A20,C$1,1,1,"Данные"),1),2)</f>
        <v>7294.25</v>
      </c>
      <c r="D28" s="104">
        <f ca="1">(B28-B27)*D$10</f>
        <v>683.99999999528518</v>
      </c>
      <c r="E28" s="102">
        <f ca="1">(C28-C27)*D$10</f>
        <v>71.999999998297426</v>
      </c>
      <c r="F28" s="103"/>
      <c r="G28" s="100"/>
      <c r="H28" s="104"/>
      <c r="I28" s="105"/>
      <c r="J28" s="99"/>
      <c r="K28" s="100"/>
      <c r="L28" s="104"/>
      <c r="M28" s="102"/>
      <c r="N28" s="103"/>
      <c r="O28" s="101"/>
      <c r="P28" s="104"/>
      <c r="Q28" s="105"/>
      <c r="R28" s="99"/>
      <c r="S28" s="100"/>
      <c r="T28" s="104"/>
      <c r="U28" s="102"/>
      <c r="V28" s="163">
        <f t="shared" ca="1" si="43"/>
        <v>45644.270833333336</v>
      </c>
      <c r="W28" s="113">
        <f t="shared" ca="1" si="44"/>
        <v>683.99999999528518</v>
      </c>
      <c r="X28" s="114">
        <f t="shared" ca="1" si="44"/>
        <v>71.999999998297426</v>
      </c>
    </row>
    <row r="29" s="159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24412.850000000002</v>
      </c>
      <c r="C29" s="96">
        <f ca="1">ROUND(INDIRECT(ADDRESS(Данные!$A21,C$1,1,1,"Данные"),1),2)</f>
        <v>7294.2799999999997</v>
      </c>
      <c r="D29" s="104">
        <f ca="1">(B29-B27)*D$10</f>
        <v>1368.0000000036671</v>
      </c>
      <c r="E29" s="102">
        <f ca="1">(C29-C27)*D$10</f>
        <v>179.99999999738066</v>
      </c>
      <c r="F29" s="103"/>
      <c r="G29" s="100"/>
      <c r="H29" s="104">
        <f>(F29-F27)*H10</f>
        <v>0</v>
      </c>
      <c r="I29" s="105">
        <f>(G29-G27)*I10</f>
        <v>0</v>
      </c>
      <c r="J29" s="99"/>
      <c r="K29" s="100"/>
      <c r="L29" s="104">
        <f>(J29-J27)*L10</f>
        <v>0</v>
      </c>
      <c r="M29" s="102">
        <f>(K29-K27)*M10</f>
        <v>0</v>
      </c>
      <c r="N29" s="103"/>
      <c r="O29" s="101"/>
      <c r="P29" s="104">
        <f>(N29-N27)*P10</f>
        <v>0</v>
      </c>
      <c r="Q29" s="105">
        <f>(O29-O27)*Q10</f>
        <v>0</v>
      </c>
      <c r="R29" s="99"/>
      <c r="S29" s="100"/>
      <c r="T29" s="104">
        <f>(R29-R27)*T10</f>
        <v>0</v>
      </c>
      <c r="U29" s="102">
        <f>(S29-S27)*U10</f>
        <v>0</v>
      </c>
      <c r="V29" s="163">
        <f t="shared" ca="1" si="43"/>
        <v>45644.291666666664</v>
      </c>
      <c r="W29" s="113">
        <f t="shared" ca="1" si="44"/>
        <v>1368.0000000036671</v>
      </c>
      <c r="X29" s="114">
        <f t="shared" ca="1" si="44"/>
        <v>179.99999999738066</v>
      </c>
    </row>
    <row r="30" s="159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24413.040000000001</v>
      </c>
      <c r="C30" s="96">
        <f ca="1">ROUND(INDIRECT(ADDRESS(Данные!$A22,C$1,1,1,"Данные"),1),2)</f>
        <v>7294.3000000000002</v>
      </c>
      <c r="D30" s="104">
        <f ca="1">(B30-B29)*D$10</f>
        <v>683.99999999528518</v>
      </c>
      <c r="E30" s="102">
        <f ca="1">(C30-C29)*D$10</f>
        <v>72.000000001571607</v>
      </c>
      <c r="F30" s="103"/>
      <c r="G30" s="100"/>
      <c r="H30" s="104"/>
      <c r="I30" s="105"/>
      <c r="J30" s="99"/>
      <c r="K30" s="100"/>
      <c r="L30" s="104"/>
      <c r="M30" s="102"/>
      <c r="N30" s="103"/>
      <c r="O30" s="101"/>
      <c r="P30" s="104"/>
      <c r="Q30" s="105"/>
      <c r="R30" s="99"/>
      <c r="S30" s="100"/>
      <c r="T30" s="104"/>
      <c r="U30" s="102"/>
      <c r="V30" s="163">
        <f t="shared" ca="1" si="43"/>
        <v>45644.3125</v>
      </c>
      <c r="W30" s="113">
        <f t="shared" ca="1" si="44"/>
        <v>683.99999999528518</v>
      </c>
      <c r="X30" s="114">
        <f t="shared" ca="1" si="44"/>
        <v>72.000000001571607</v>
      </c>
    </row>
    <row r="31" s="159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24413.23</v>
      </c>
      <c r="C31" s="96">
        <f ca="1">ROUND(INDIRECT(ADDRESS(Данные!$A23,C$1,1,1,"Данные"),1),2)</f>
        <v>7294.3199999999997</v>
      </c>
      <c r="D31" s="104">
        <f ca="1">(B31-B29)*D$10</f>
        <v>1367.9999999905704</v>
      </c>
      <c r="E31" s="102">
        <f ca="1">(C31-C29)*D$10</f>
        <v>143.99999999986903</v>
      </c>
      <c r="F31" s="103"/>
      <c r="G31" s="100"/>
      <c r="H31" s="104">
        <f>(F31-F29)*H10</f>
        <v>0</v>
      </c>
      <c r="I31" s="105">
        <f>(G31-G29)*I10</f>
        <v>0</v>
      </c>
      <c r="J31" s="99"/>
      <c r="K31" s="100"/>
      <c r="L31" s="104">
        <f>(J31-J29)*L10</f>
        <v>0</v>
      </c>
      <c r="M31" s="102">
        <f>(K31-K29)*M10</f>
        <v>0</v>
      </c>
      <c r="N31" s="103"/>
      <c r="O31" s="101"/>
      <c r="P31" s="104">
        <f>(N31-N29)*P10</f>
        <v>0</v>
      </c>
      <c r="Q31" s="105">
        <f>(O31-O29)*Q10</f>
        <v>0</v>
      </c>
      <c r="R31" s="99"/>
      <c r="S31" s="100"/>
      <c r="T31" s="104">
        <f>(R31-R29)*T10</f>
        <v>0</v>
      </c>
      <c r="U31" s="102">
        <f>(S31-S29)*U10</f>
        <v>0</v>
      </c>
      <c r="V31" s="163">
        <f t="shared" ca="1" si="43"/>
        <v>45644.333333333336</v>
      </c>
      <c r="W31" s="113">
        <f t="shared" ca="1" si="44"/>
        <v>1367.9999999905704</v>
      </c>
      <c r="X31" s="114">
        <f t="shared" ca="1" si="44"/>
        <v>143.99999999986903</v>
      </c>
    </row>
    <row r="32" s="159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24413.41</v>
      </c>
      <c r="C32" s="96">
        <f ca="1">ROUND(INDIRECT(ADDRESS(Данные!$A24,C$1,1,1,"Данные"),1),2)</f>
        <v>7294.3500000000004</v>
      </c>
      <c r="D32" s="104">
        <f ca="1">(B32-B31)*D$10</f>
        <v>648.00000000104774</v>
      </c>
      <c r="E32" s="102">
        <f ca="1">(C32-C31)*D$10</f>
        <v>108.00000000235741</v>
      </c>
      <c r="F32" s="103"/>
      <c r="G32" s="100"/>
      <c r="H32" s="104"/>
      <c r="I32" s="105"/>
      <c r="J32" s="99"/>
      <c r="K32" s="100"/>
      <c r="L32" s="104"/>
      <c r="M32" s="102"/>
      <c r="N32" s="103"/>
      <c r="O32" s="101"/>
      <c r="P32" s="104"/>
      <c r="Q32" s="105"/>
      <c r="R32" s="99"/>
      <c r="S32" s="100"/>
      <c r="T32" s="104"/>
      <c r="U32" s="102"/>
      <c r="V32" s="163">
        <f t="shared" ca="1" si="43"/>
        <v>45644.354166666664</v>
      </c>
      <c r="W32" s="113">
        <f t="shared" ca="1" si="44"/>
        <v>648.00000000104774</v>
      </c>
      <c r="X32" s="114">
        <f t="shared" ca="1" si="44"/>
        <v>108.00000000235741</v>
      </c>
    </row>
    <row r="33" s="159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24413.59</v>
      </c>
      <c r="C33" s="96">
        <f ca="1">ROUND(INDIRECT(ADDRESS(Данные!$A25,C$1,1,1,"Данные"),1),2)</f>
        <v>7294.3699999999999</v>
      </c>
      <c r="D33" s="104">
        <f ca="1">(B33-B31)*D$10</f>
        <v>1296.0000000020955</v>
      </c>
      <c r="E33" s="102">
        <f ca="1">(C33-C31)*D$10</f>
        <v>180.00000000065484</v>
      </c>
      <c r="F33" s="103"/>
      <c r="G33" s="100"/>
      <c r="H33" s="104">
        <f>(F33-F31)*H10</f>
        <v>0</v>
      </c>
      <c r="I33" s="105">
        <f>(G33-G31)*I10</f>
        <v>0</v>
      </c>
      <c r="J33" s="99"/>
      <c r="K33" s="100"/>
      <c r="L33" s="104">
        <f>(J33-J31)*L10</f>
        <v>0</v>
      </c>
      <c r="M33" s="102">
        <f>(K33-K31)*M10</f>
        <v>0</v>
      </c>
      <c r="N33" s="103"/>
      <c r="O33" s="101"/>
      <c r="P33" s="104">
        <f>(N33-N31)*P10</f>
        <v>0</v>
      </c>
      <c r="Q33" s="105">
        <f>(O33-O31)*Q10</f>
        <v>0</v>
      </c>
      <c r="R33" s="99"/>
      <c r="S33" s="100"/>
      <c r="T33" s="104">
        <f>(R33-R31)*T10</f>
        <v>0</v>
      </c>
      <c r="U33" s="102">
        <f>(S33-S31)*U10</f>
        <v>0</v>
      </c>
      <c r="V33" s="163">
        <f t="shared" ca="1" si="43"/>
        <v>45644.375</v>
      </c>
      <c r="W33" s="113">
        <f t="shared" ca="1" si="44"/>
        <v>1296.0000000020955</v>
      </c>
      <c r="X33" s="114">
        <f t="shared" ca="1" si="44"/>
        <v>180.00000000065484</v>
      </c>
    </row>
    <row r="34" s="159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24413.77</v>
      </c>
      <c r="C34" s="96">
        <f ca="1">ROUND(INDIRECT(ADDRESS(Данные!$A26,C$1,1,1,"Данные"),1),2)</f>
        <v>7294.3900000000003</v>
      </c>
      <c r="D34" s="104">
        <f ca="1">(B34-B33)*D$10</f>
        <v>648.00000000104774</v>
      </c>
      <c r="E34" s="102">
        <f ca="1">(C34-C33)*D$10</f>
        <v>72.000000001571607</v>
      </c>
      <c r="F34" s="103"/>
      <c r="G34" s="100"/>
      <c r="H34" s="104">
        <f>(F34-F33)*H10/0.5</f>
        <v>0</v>
      </c>
      <c r="I34" s="105">
        <f>(G34-G33)*I10/0.5</f>
        <v>0</v>
      </c>
      <c r="J34" s="99"/>
      <c r="K34" s="100"/>
      <c r="L34" s="104">
        <f>(J34-J33)*L10/0.5</f>
        <v>0</v>
      </c>
      <c r="M34" s="102">
        <f>(K34-K33)*M10/0.5</f>
        <v>0</v>
      </c>
      <c r="N34" s="103"/>
      <c r="O34" s="101"/>
      <c r="P34" s="104">
        <f>(N34-N33)*P10/0.5</f>
        <v>0</v>
      </c>
      <c r="Q34" s="105">
        <f>(O34-O33)*Q10/0.5</f>
        <v>0</v>
      </c>
      <c r="R34" s="99"/>
      <c r="S34" s="100"/>
      <c r="T34" s="104">
        <f>(R34-R33)*T10/0.5</f>
        <v>0</v>
      </c>
      <c r="U34" s="102">
        <f>(S34-S33)*U10/0.5</f>
        <v>0</v>
      </c>
      <c r="V34" s="163">
        <f t="shared" ca="1" si="43"/>
        <v>45644.395833333336</v>
      </c>
      <c r="W34" s="113">
        <f t="shared" ca="1" si="44"/>
        <v>648.00000000104774</v>
      </c>
      <c r="X34" s="114">
        <f t="shared" ca="1" si="44"/>
        <v>72.000000001571607</v>
      </c>
    </row>
    <row r="35" s="164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24413.939999999999</v>
      </c>
      <c r="C35" s="96">
        <f ca="1">ROUND(INDIRECT(ADDRESS(Данные!$A27,C$1,1,1,"Данные"),1),2)</f>
        <v>7294.4099999999999</v>
      </c>
      <c r="D35" s="104">
        <f ca="1">(B35-B33)*D$10</f>
        <v>1259.9999999947613</v>
      </c>
      <c r="E35" s="102">
        <f ca="1">(C35-C33)*D$10</f>
        <v>143.99999999986903</v>
      </c>
      <c r="F35" s="103"/>
      <c r="G35" s="100"/>
      <c r="H35" s="104">
        <f>(F35-F34)*H10/0.5</f>
        <v>0</v>
      </c>
      <c r="I35" s="105">
        <f>(G35-G34)*I10/0.5</f>
        <v>0</v>
      </c>
      <c r="J35" s="99"/>
      <c r="K35" s="100"/>
      <c r="L35" s="104">
        <f>(J35-J34)*L10/0.5</f>
        <v>0</v>
      </c>
      <c r="M35" s="102">
        <f>(K35-K34)*M10/0.5</f>
        <v>0</v>
      </c>
      <c r="N35" s="103"/>
      <c r="O35" s="101"/>
      <c r="P35" s="104">
        <f>(N35-N34)*P10/0.5</f>
        <v>0</v>
      </c>
      <c r="Q35" s="105">
        <f>(O35-O34)*Q10/0.5</f>
        <v>0</v>
      </c>
      <c r="R35" s="99"/>
      <c r="S35" s="100"/>
      <c r="T35" s="104">
        <f>(R35-R34)*T10/0.5</f>
        <v>0</v>
      </c>
      <c r="U35" s="102">
        <f>(S35-S34)*U10/0.5</f>
        <v>0</v>
      </c>
      <c r="V35" s="163">
        <f t="shared" ca="1" si="43"/>
        <v>45644.416666666664</v>
      </c>
      <c r="W35" s="113">
        <f t="shared" ca="1" si="44"/>
        <v>1259.9999999947613</v>
      </c>
      <c r="X35" s="114">
        <f t="shared" ca="1" si="44"/>
        <v>143.99999999986903</v>
      </c>
    </row>
    <row r="36" s="159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24414.110000000001</v>
      </c>
      <c r="C36" s="96">
        <f ca="1">ROUND(INDIRECT(ADDRESS(Данные!$A28,C$1,1,1,"Данные"),1),2)</f>
        <v>7294.4300000000003</v>
      </c>
      <c r="D36" s="104">
        <f ca="1">(B36-B35)*D$10</f>
        <v>612.0000000068103</v>
      </c>
      <c r="E36" s="102">
        <f ca="1">(C36-C35)*D$10</f>
        <v>72.000000001571607</v>
      </c>
      <c r="F36" s="103"/>
      <c r="G36" s="100"/>
      <c r="H36" s="104">
        <f>(F36-F35)*H10/0.5</f>
        <v>0</v>
      </c>
      <c r="I36" s="105">
        <f>(G36-G35)*I10/0.5</f>
        <v>0</v>
      </c>
      <c r="J36" s="99"/>
      <c r="K36" s="100"/>
      <c r="L36" s="104">
        <f>(J36-J35)*L10/0.5</f>
        <v>0</v>
      </c>
      <c r="M36" s="102">
        <f>(K36-K35)*M10/0.5</f>
        <v>0</v>
      </c>
      <c r="N36" s="103"/>
      <c r="O36" s="101"/>
      <c r="P36" s="104">
        <f>(N36-N35)*P10/0.5</f>
        <v>0</v>
      </c>
      <c r="Q36" s="105">
        <f>(O36-O35)*Q10/0.5</f>
        <v>0</v>
      </c>
      <c r="R36" s="99"/>
      <c r="S36" s="100"/>
      <c r="T36" s="104">
        <f>(R36-R35)*T10/0.5</f>
        <v>0</v>
      </c>
      <c r="U36" s="102">
        <f>(S36-S35)*U10/0.5</f>
        <v>0</v>
      </c>
      <c r="V36" s="163">
        <f t="shared" ca="1" si="43"/>
        <v>45644.4375</v>
      </c>
      <c r="W36" s="113">
        <f t="shared" ca="1" si="44"/>
        <v>612.0000000068103</v>
      </c>
      <c r="X36" s="114">
        <f t="shared" ca="1" si="44"/>
        <v>72.000000001571607</v>
      </c>
    </row>
    <row r="37" s="164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24414.27</v>
      </c>
      <c r="C37" s="96">
        <f ca="1">ROUND(INDIRECT(ADDRESS(Данные!$A29,C$1,1,1,"Данные"),1),2)</f>
        <v>7294.4499999999998</v>
      </c>
      <c r="D37" s="104">
        <f ca="1">(B37-B35)*D$10</f>
        <v>1188.0000000062864</v>
      </c>
      <c r="E37" s="102">
        <f ca="1">(C37-C35)*D$10</f>
        <v>143.99999999986903</v>
      </c>
      <c r="F37" s="103"/>
      <c r="G37" s="100"/>
      <c r="H37" s="104">
        <f>(F37-F36)*H10/0.5</f>
        <v>0</v>
      </c>
      <c r="I37" s="105">
        <f>(G37-G36)*I10/0.5</f>
        <v>0</v>
      </c>
      <c r="J37" s="99"/>
      <c r="K37" s="100"/>
      <c r="L37" s="104">
        <f>(J37-J36)*L10/0.5</f>
        <v>0</v>
      </c>
      <c r="M37" s="102">
        <f>(K37-K36)*M10/0.5</f>
        <v>0</v>
      </c>
      <c r="N37" s="103"/>
      <c r="O37" s="101"/>
      <c r="P37" s="104">
        <f>(N37-N36)*P10/0.5</f>
        <v>0</v>
      </c>
      <c r="Q37" s="105">
        <f>(O37-O36)*Q10/0.5</f>
        <v>0</v>
      </c>
      <c r="R37" s="99"/>
      <c r="S37" s="100"/>
      <c r="T37" s="104">
        <f>(R37-R36)*T10/0.5</f>
        <v>0</v>
      </c>
      <c r="U37" s="102">
        <f>(S37-S36)*U10/0.5</f>
        <v>0</v>
      </c>
      <c r="V37" s="163">
        <f t="shared" ca="1" si="43"/>
        <v>45644.458333333336</v>
      </c>
      <c r="W37" s="113">
        <f t="shared" ca="1" si="44"/>
        <v>1188.0000000062864</v>
      </c>
      <c r="X37" s="114">
        <f t="shared" ca="1" si="44"/>
        <v>143.99999999986903</v>
      </c>
    </row>
    <row r="38" s="164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24414.43</v>
      </c>
      <c r="C38" s="96">
        <f ca="1">ROUND(INDIRECT(ADDRESS(Данные!$A30,C$1,1,1,"Данные"),1),2)</f>
        <v>7294.4800000000005</v>
      </c>
      <c r="D38" s="104">
        <f ca="1">(B38-B37)*D$10</f>
        <v>575.99999999947613</v>
      </c>
      <c r="E38" s="102">
        <f ca="1">(C38-C37)*D$10</f>
        <v>108.00000000235741</v>
      </c>
      <c r="F38" s="103"/>
      <c r="G38" s="100"/>
      <c r="H38" s="104"/>
      <c r="I38" s="105"/>
      <c r="J38" s="99"/>
      <c r="K38" s="100"/>
      <c r="L38" s="104"/>
      <c r="M38" s="102"/>
      <c r="N38" s="103"/>
      <c r="O38" s="101"/>
      <c r="P38" s="104"/>
      <c r="Q38" s="105"/>
      <c r="R38" s="99"/>
      <c r="S38" s="100"/>
      <c r="T38" s="104"/>
      <c r="U38" s="102"/>
      <c r="V38" s="163">
        <f t="shared" ca="1" si="43"/>
        <v>45644.479166666664</v>
      </c>
      <c r="W38" s="113">
        <f t="shared" ca="1" si="44"/>
        <v>575.99999999947613</v>
      </c>
      <c r="X38" s="114">
        <f t="shared" ca="1" si="44"/>
        <v>108.00000000235741</v>
      </c>
    </row>
    <row r="39" s="159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24414.600000000002</v>
      </c>
      <c r="C39" s="96">
        <f ca="1">ROUND(INDIRECT(ADDRESS(Данные!$A31,C$1,1,1,"Данные"),1),2)</f>
        <v>7294.5</v>
      </c>
      <c r="D39" s="104">
        <f ca="1">(B39-B37)*D$10</f>
        <v>1188.0000000062864</v>
      </c>
      <c r="E39" s="102">
        <f ca="1">(C39-C37)*D$10</f>
        <v>180.00000000065484</v>
      </c>
      <c r="F39" s="103"/>
      <c r="G39" s="100"/>
      <c r="H39" s="104">
        <f>(F39-F37)*H10</f>
        <v>0</v>
      </c>
      <c r="I39" s="105">
        <f>(G39-G37)*I10</f>
        <v>0</v>
      </c>
      <c r="J39" s="99"/>
      <c r="K39" s="100"/>
      <c r="L39" s="104">
        <f>(J39-J37)*L10</f>
        <v>0</v>
      </c>
      <c r="M39" s="102">
        <f>(K39-K37)*M10</f>
        <v>0</v>
      </c>
      <c r="N39" s="103"/>
      <c r="O39" s="101"/>
      <c r="P39" s="104">
        <f>(N39-N37)*P10</f>
        <v>0</v>
      </c>
      <c r="Q39" s="105">
        <f>(O39-O37)*Q10</f>
        <v>0</v>
      </c>
      <c r="R39" s="99"/>
      <c r="S39" s="100"/>
      <c r="T39" s="104">
        <f>(R39-R37)*T10</f>
        <v>0</v>
      </c>
      <c r="U39" s="102">
        <f>(S39-S37)*U10</f>
        <v>0</v>
      </c>
      <c r="V39" s="163">
        <f t="shared" ca="1" si="43"/>
        <v>45644.5</v>
      </c>
      <c r="W39" s="113">
        <f t="shared" ca="1" si="44"/>
        <v>1188.0000000062864</v>
      </c>
      <c r="X39" s="114">
        <f t="shared" ca="1" si="44"/>
        <v>180.00000000065484</v>
      </c>
    </row>
    <row r="40" s="159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24414.760000000002</v>
      </c>
      <c r="C40" s="96">
        <f ca="1">ROUND(INDIRECT(ADDRESS(Данные!$A32,C$1,1,1,"Данные"),1),2)</f>
        <v>7294.5200000000004</v>
      </c>
      <c r="D40" s="104">
        <f ca="1">(B40-B39)*D$10</f>
        <v>575.99999999947613</v>
      </c>
      <c r="E40" s="102">
        <f ca="1">(C40-C39)*D$10</f>
        <v>72.000000001571607</v>
      </c>
      <c r="F40" s="103"/>
      <c r="G40" s="100"/>
      <c r="H40" s="104"/>
      <c r="I40" s="105"/>
      <c r="J40" s="99"/>
      <c r="K40" s="100"/>
      <c r="L40" s="104"/>
      <c r="M40" s="102"/>
      <c r="N40" s="103"/>
      <c r="O40" s="101"/>
      <c r="P40" s="104"/>
      <c r="Q40" s="105"/>
      <c r="R40" s="99"/>
      <c r="S40" s="100"/>
      <c r="T40" s="104"/>
      <c r="U40" s="102"/>
      <c r="V40" s="163">
        <f t="shared" ca="1" si="43"/>
        <v>45644.520833333336</v>
      </c>
      <c r="W40" s="113">
        <f t="shared" ca="1" si="44"/>
        <v>575.99999999947613</v>
      </c>
      <c r="X40" s="114">
        <f t="shared" ca="1" si="44"/>
        <v>72.000000001571607</v>
      </c>
    </row>
    <row r="41" s="159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24414.93</v>
      </c>
      <c r="C41" s="96">
        <f ca="1">ROUND(INDIRECT(ADDRESS(Данные!$A33,C$1,1,1,"Данные"),1),2)</f>
        <v>7294.54</v>
      </c>
      <c r="D41" s="104">
        <f ca="1">(B41-B39)*D$10</f>
        <v>1187.9999999931897</v>
      </c>
      <c r="E41" s="102">
        <f ca="1">(C41-C39)*D$10</f>
        <v>143.99999999986903</v>
      </c>
      <c r="F41" s="103"/>
      <c r="G41" s="100"/>
      <c r="H41" s="104">
        <f>(F41-F39)*H10</f>
        <v>0</v>
      </c>
      <c r="I41" s="105">
        <f>(G41-G39)*I10</f>
        <v>0</v>
      </c>
      <c r="J41" s="99"/>
      <c r="K41" s="100"/>
      <c r="L41" s="104">
        <f>(J41-J39)*L10</f>
        <v>0</v>
      </c>
      <c r="M41" s="102">
        <f>(K41-K39)*M10</f>
        <v>0</v>
      </c>
      <c r="N41" s="103"/>
      <c r="O41" s="101"/>
      <c r="P41" s="104">
        <f>(N41-N39)*P10</f>
        <v>0</v>
      </c>
      <c r="Q41" s="105">
        <f>(O41-O39)*Q10</f>
        <v>0</v>
      </c>
      <c r="R41" s="99"/>
      <c r="S41" s="100"/>
      <c r="T41" s="104">
        <f>(R41-R39)*T10</f>
        <v>0</v>
      </c>
      <c r="U41" s="102">
        <f>(S41-S39)*U10</f>
        <v>0</v>
      </c>
      <c r="V41" s="163">
        <f t="shared" ca="1" si="43"/>
        <v>45644.541666666664</v>
      </c>
      <c r="W41" s="113">
        <f t="shared" ca="1" si="44"/>
        <v>1187.9999999931897</v>
      </c>
      <c r="X41" s="114">
        <f t="shared" ca="1" si="44"/>
        <v>143.99999999986903</v>
      </c>
    </row>
    <row r="42" s="159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24415.09</v>
      </c>
      <c r="C42" s="96">
        <f ca="1">ROUND(INDIRECT(ADDRESS(Данные!$A34,C$1,1,1,"Данные"),1),2)</f>
        <v>7294.5600000000004</v>
      </c>
      <c r="D42" s="104">
        <f ca="1">(B42-B41)*D$10</f>
        <v>575.99999999947613</v>
      </c>
      <c r="E42" s="102">
        <f ca="1">(C42-C41)*D$10</f>
        <v>72.000000001571607</v>
      </c>
      <c r="F42" s="103"/>
      <c r="G42" s="100"/>
      <c r="H42" s="104"/>
      <c r="I42" s="105"/>
      <c r="J42" s="99"/>
      <c r="K42" s="100"/>
      <c r="L42" s="104"/>
      <c r="M42" s="102"/>
      <c r="N42" s="103"/>
      <c r="O42" s="101"/>
      <c r="P42" s="104"/>
      <c r="Q42" s="105"/>
      <c r="R42" s="99"/>
      <c r="S42" s="100"/>
      <c r="T42" s="104"/>
      <c r="U42" s="102"/>
      <c r="V42" s="163">
        <f t="shared" ca="1" si="43"/>
        <v>45644.5625</v>
      </c>
      <c r="W42" s="113">
        <f t="shared" ca="1" si="44"/>
        <v>575.99999999947613</v>
      </c>
      <c r="X42" s="114">
        <f t="shared" ca="1" si="44"/>
        <v>72.000000001571607</v>
      </c>
    </row>
    <row r="43" s="159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24415.25</v>
      </c>
      <c r="C43" s="96">
        <f ca="1">ROUND(INDIRECT(ADDRESS(Данные!$A35,C$1,1,1,"Данные"),1),2)</f>
        <v>7294.5900000000001</v>
      </c>
      <c r="D43" s="104">
        <f ca="1">(B43-B41)*D$10</f>
        <v>1151.9999999989523</v>
      </c>
      <c r="E43" s="102">
        <f ca="1">(C43-C41)*D$10</f>
        <v>180.00000000065484</v>
      </c>
      <c r="F43" s="103"/>
      <c r="G43" s="100"/>
      <c r="H43" s="104">
        <f>(F43-F41)*H10</f>
        <v>0</v>
      </c>
      <c r="I43" s="105">
        <f>(G43-G41)*I10</f>
        <v>0</v>
      </c>
      <c r="J43" s="99"/>
      <c r="K43" s="100"/>
      <c r="L43" s="104">
        <f>(J43-J41)*L10</f>
        <v>0</v>
      </c>
      <c r="M43" s="102">
        <f>(K43-K41)*M10</f>
        <v>0</v>
      </c>
      <c r="N43" s="103"/>
      <c r="O43" s="101"/>
      <c r="P43" s="104">
        <f>(N43-N41)*P10</f>
        <v>0</v>
      </c>
      <c r="Q43" s="105">
        <f>(O43-O41)*Q10</f>
        <v>0</v>
      </c>
      <c r="R43" s="99"/>
      <c r="S43" s="100"/>
      <c r="T43" s="104">
        <f>(R43-R41)*T10</f>
        <v>0</v>
      </c>
      <c r="U43" s="102">
        <f>(S43-S41)*U10</f>
        <v>0</v>
      </c>
      <c r="V43" s="163">
        <f t="shared" ca="1" si="43"/>
        <v>45644.583333333336</v>
      </c>
      <c r="W43" s="113">
        <f t="shared" ca="1" si="44"/>
        <v>1151.9999999989523</v>
      </c>
      <c r="X43" s="114">
        <f t="shared" ca="1" si="44"/>
        <v>180.00000000065484</v>
      </c>
    </row>
    <row r="44" s="159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24415.41</v>
      </c>
      <c r="C44" s="96">
        <f ca="1">ROUND(INDIRECT(ADDRESS(Данные!$A36,C$1,1,1,"Данные"),1),2)</f>
        <v>7294.6100000000006</v>
      </c>
      <c r="D44" s="104">
        <f ca="1">(B44-B43)*D$10</f>
        <v>575.99999999947613</v>
      </c>
      <c r="E44" s="102">
        <f ca="1">(C44-C43)*D$10</f>
        <v>72.000000001571607</v>
      </c>
      <c r="F44" s="103"/>
      <c r="G44" s="100"/>
      <c r="H44" s="104"/>
      <c r="I44" s="105"/>
      <c r="J44" s="99"/>
      <c r="K44" s="100"/>
      <c r="L44" s="104"/>
      <c r="M44" s="102"/>
      <c r="N44" s="103"/>
      <c r="O44" s="101"/>
      <c r="P44" s="104"/>
      <c r="Q44" s="105"/>
      <c r="R44" s="99"/>
      <c r="S44" s="100"/>
      <c r="T44" s="104"/>
      <c r="U44" s="102"/>
      <c r="V44" s="163">
        <f t="shared" ca="1" si="43"/>
        <v>45644.604166666664</v>
      </c>
      <c r="W44" s="113">
        <f t="shared" ca="1" si="44"/>
        <v>575.99999999947613</v>
      </c>
      <c r="X44" s="114">
        <f t="shared" ca="1" si="44"/>
        <v>72.000000001571607</v>
      </c>
    </row>
    <row r="45" s="159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24415.57</v>
      </c>
      <c r="C45" s="96">
        <f ca="1">ROUND(INDIRECT(ADDRESS(Данные!$A37,C$1,1,1,"Данные"),1),2)</f>
        <v>7294.6300000000001</v>
      </c>
      <c r="D45" s="104">
        <f ca="1">(B45-B43)*D$10</f>
        <v>1151.9999999989523</v>
      </c>
      <c r="E45" s="102">
        <f ca="1">(C45-C43)*D$10</f>
        <v>143.99999999986903</v>
      </c>
      <c r="F45" s="103"/>
      <c r="G45" s="100"/>
      <c r="H45" s="104">
        <f>(F45-F43)*H10</f>
        <v>0</v>
      </c>
      <c r="I45" s="105">
        <f>(G45-G43)*I10</f>
        <v>0</v>
      </c>
      <c r="J45" s="99"/>
      <c r="K45" s="100"/>
      <c r="L45" s="104">
        <f>(J45-J43)*L10</f>
        <v>0</v>
      </c>
      <c r="M45" s="102">
        <f>(K45-K43)*M10</f>
        <v>0</v>
      </c>
      <c r="N45" s="103"/>
      <c r="O45" s="101"/>
      <c r="P45" s="104">
        <f>(N45-N43)*P10</f>
        <v>0</v>
      </c>
      <c r="Q45" s="105">
        <f>(O45-O43)*Q10</f>
        <v>0</v>
      </c>
      <c r="R45" s="99"/>
      <c r="S45" s="100"/>
      <c r="T45" s="104">
        <f>(R45-R43)*T10</f>
        <v>0</v>
      </c>
      <c r="U45" s="102">
        <f>(S45-S43)*U10</f>
        <v>0</v>
      </c>
      <c r="V45" s="163">
        <f t="shared" ca="1" si="43"/>
        <v>45644.625</v>
      </c>
      <c r="W45" s="113">
        <f t="shared" ca="1" si="44"/>
        <v>1151.9999999989523</v>
      </c>
      <c r="X45" s="114">
        <f t="shared" ca="1" si="44"/>
        <v>143.99999999986903</v>
      </c>
    </row>
    <row r="46" s="159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24415.73</v>
      </c>
      <c r="C46" s="96">
        <f ca="1">ROUND(INDIRECT(ADDRESS(Данные!$A38,C$1,1,1,"Данные"),1),2)</f>
        <v>7294.6500000000005</v>
      </c>
      <c r="D46" s="104">
        <f ca="1">(B46-B45)*D$10</f>
        <v>575.99999999947613</v>
      </c>
      <c r="E46" s="102">
        <f ca="1">(C46-C45)*D$10</f>
        <v>72.000000001571607</v>
      </c>
      <c r="F46" s="103"/>
      <c r="G46" s="100"/>
      <c r="H46" s="104"/>
      <c r="I46" s="105"/>
      <c r="J46" s="99"/>
      <c r="K46" s="100"/>
      <c r="L46" s="104"/>
      <c r="M46" s="102"/>
      <c r="N46" s="103"/>
      <c r="O46" s="101"/>
      <c r="P46" s="104"/>
      <c r="Q46" s="105"/>
      <c r="R46" s="99"/>
      <c r="S46" s="100"/>
      <c r="T46" s="104"/>
      <c r="U46" s="102"/>
      <c r="V46" s="163">
        <f t="shared" ca="1" si="43"/>
        <v>45644.645833333336</v>
      </c>
      <c r="W46" s="113">
        <f t="shared" ca="1" si="44"/>
        <v>575.99999999947613</v>
      </c>
      <c r="X46" s="114">
        <f t="shared" ca="1" si="44"/>
        <v>72.000000001571607</v>
      </c>
    </row>
    <row r="47" s="159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24415.900000000001</v>
      </c>
      <c r="C47" s="96">
        <f ca="1">ROUND(INDIRECT(ADDRESS(Данные!$A39,C$1,1,1,"Данные"),1),2)</f>
        <v>7294.6800000000003</v>
      </c>
      <c r="D47" s="104">
        <f ca="1">(B47-B45)*D$10</f>
        <v>1188.0000000062864</v>
      </c>
      <c r="E47" s="102">
        <f ca="1">(C47-C45)*D$10</f>
        <v>180.00000000065484</v>
      </c>
      <c r="F47" s="103"/>
      <c r="G47" s="100"/>
      <c r="H47" s="104">
        <f>(F47-F45)*H10</f>
        <v>0</v>
      </c>
      <c r="I47" s="105">
        <f>(G47-G45)*I10</f>
        <v>0</v>
      </c>
      <c r="J47" s="99"/>
      <c r="K47" s="100"/>
      <c r="L47" s="104">
        <f>(J47-J45)*L10</f>
        <v>0</v>
      </c>
      <c r="M47" s="102">
        <f>(K47-K45)*M10</f>
        <v>0</v>
      </c>
      <c r="N47" s="103"/>
      <c r="O47" s="101"/>
      <c r="P47" s="104">
        <f>(N47-N45)*P10</f>
        <v>0</v>
      </c>
      <c r="Q47" s="105">
        <f>(O47-O45)*Q10</f>
        <v>0</v>
      </c>
      <c r="R47" s="99"/>
      <c r="S47" s="100"/>
      <c r="T47" s="104">
        <f>(R47-R45)*T10</f>
        <v>0</v>
      </c>
      <c r="U47" s="102">
        <f>(S47-S45)*U10</f>
        <v>0</v>
      </c>
      <c r="V47" s="163">
        <f t="shared" ca="1" si="43"/>
        <v>45644.666666666664</v>
      </c>
      <c r="W47" s="113">
        <f t="shared" ca="1" si="44"/>
        <v>1188.0000000062864</v>
      </c>
      <c r="X47" s="114">
        <f t="shared" ca="1" si="44"/>
        <v>180.00000000065484</v>
      </c>
    </row>
    <row r="48" s="159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24416.07</v>
      </c>
      <c r="C48" s="96">
        <f ca="1">ROUND(INDIRECT(ADDRESS(Данные!$A40,C$1,1,1,"Данные"),1),2)</f>
        <v>7294.6999999999998</v>
      </c>
      <c r="D48" s="104">
        <f ca="1">(B48-B47)*D$10</f>
        <v>611.99999999371357</v>
      </c>
      <c r="E48" s="102">
        <f ca="1">(C48-C47)*D$10</f>
        <v>71.999999998297426</v>
      </c>
      <c r="F48" s="103"/>
      <c r="G48" s="100"/>
      <c r="H48" s="104"/>
      <c r="I48" s="105"/>
      <c r="J48" s="99"/>
      <c r="K48" s="100"/>
      <c r="L48" s="104"/>
      <c r="M48" s="102"/>
      <c r="N48" s="103"/>
      <c r="O48" s="101"/>
      <c r="P48" s="104"/>
      <c r="Q48" s="105"/>
      <c r="R48" s="99"/>
      <c r="S48" s="100"/>
      <c r="T48" s="104"/>
      <c r="U48" s="102"/>
      <c r="V48" s="163">
        <f t="shared" ca="1" si="43"/>
        <v>45644.6875</v>
      </c>
      <c r="W48" s="113">
        <f t="shared" ca="1" si="44"/>
        <v>611.99999999371357</v>
      </c>
      <c r="X48" s="114">
        <f t="shared" ca="1" si="44"/>
        <v>71.999999998297426</v>
      </c>
    </row>
    <row r="49" s="159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24416.240000000002</v>
      </c>
      <c r="C49" s="96">
        <f ca="1">ROUND(INDIRECT(ADDRESS(Данные!$A41,C$1,1,1,"Данные"),1),2)</f>
        <v>7294.7200000000003</v>
      </c>
      <c r="D49" s="104">
        <f ca="1">(B49-B47)*D$10</f>
        <v>1224.0000000005239</v>
      </c>
      <c r="E49" s="102">
        <f ca="1">(C49-C47)*D$10</f>
        <v>143.99999999986903</v>
      </c>
      <c r="F49" s="103"/>
      <c r="G49" s="100"/>
      <c r="H49" s="104">
        <f>(F49-F47)*H10</f>
        <v>0</v>
      </c>
      <c r="I49" s="105">
        <f>(G49-G47)*I10</f>
        <v>0</v>
      </c>
      <c r="J49" s="99"/>
      <c r="K49" s="100"/>
      <c r="L49" s="104">
        <f>(J49-J47)*L10</f>
        <v>0</v>
      </c>
      <c r="M49" s="102">
        <f>(K49-K47)*M10</f>
        <v>0</v>
      </c>
      <c r="N49" s="103"/>
      <c r="O49" s="101"/>
      <c r="P49" s="104">
        <f>(N49-N47)*P10</f>
        <v>0</v>
      </c>
      <c r="Q49" s="105">
        <f>(O49-O47)*Q10</f>
        <v>0</v>
      </c>
      <c r="R49" s="99"/>
      <c r="S49" s="100"/>
      <c r="T49" s="104">
        <f>(R49-R47)*T10</f>
        <v>0</v>
      </c>
      <c r="U49" s="102">
        <f>(S49-S47)*U10</f>
        <v>0</v>
      </c>
      <c r="V49" s="163">
        <f t="shared" ca="1" si="43"/>
        <v>45644.708333333336</v>
      </c>
      <c r="W49" s="113">
        <f t="shared" ca="1" si="44"/>
        <v>1224.0000000005239</v>
      </c>
      <c r="X49" s="114">
        <f t="shared" ca="1" si="44"/>
        <v>143.99999999986903</v>
      </c>
    </row>
    <row r="50" s="159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24416.41</v>
      </c>
      <c r="C50" s="96">
        <f ca="1">ROUND(INDIRECT(ADDRESS(Данные!$A42,C$1,1,1,"Данные"),1),2)</f>
        <v>7294.75</v>
      </c>
      <c r="D50" s="104">
        <f ca="1">(B50-B49)*D$10</f>
        <v>611.99999999371357</v>
      </c>
      <c r="E50" s="102">
        <f ca="1">(C50-C49)*D$10</f>
        <v>107.99999999908323</v>
      </c>
      <c r="F50" s="103"/>
      <c r="G50" s="100"/>
      <c r="H50" s="104"/>
      <c r="I50" s="105"/>
      <c r="J50" s="99"/>
      <c r="K50" s="100"/>
      <c r="L50" s="104"/>
      <c r="M50" s="102"/>
      <c r="N50" s="103"/>
      <c r="O50" s="101"/>
      <c r="P50" s="104"/>
      <c r="Q50" s="105"/>
      <c r="R50" s="99"/>
      <c r="S50" s="100"/>
      <c r="T50" s="104"/>
      <c r="U50" s="102"/>
      <c r="V50" s="163">
        <f t="shared" ca="1" si="43"/>
        <v>45644.729166666664</v>
      </c>
      <c r="W50" s="113">
        <f t="shared" ca="1" si="44"/>
        <v>611.99999999371357</v>
      </c>
      <c r="X50" s="114">
        <f t="shared" ca="1" si="44"/>
        <v>107.99999999908323</v>
      </c>
    </row>
    <row r="51" s="159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24416.580000000002</v>
      </c>
      <c r="C51" s="96">
        <f ca="1">ROUND(INDIRECT(ADDRESS(Данные!$A43,C$1,1,1,"Данные"),1),2)</f>
        <v>7294.7700000000004</v>
      </c>
      <c r="D51" s="104">
        <f ca="1">(B51-B49)*D$10</f>
        <v>1224.0000000005239</v>
      </c>
      <c r="E51" s="102">
        <f ca="1">(C51-C49)*D$10</f>
        <v>180.00000000065484</v>
      </c>
      <c r="F51" s="103"/>
      <c r="G51" s="100"/>
      <c r="H51" s="104">
        <f>(F51-F49)*H10</f>
        <v>0</v>
      </c>
      <c r="I51" s="105">
        <f>(G51-G49)*I10</f>
        <v>0</v>
      </c>
      <c r="J51" s="99"/>
      <c r="K51" s="100"/>
      <c r="L51" s="104">
        <f>(J51-J49)*L10</f>
        <v>0</v>
      </c>
      <c r="M51" s="102">
        <f>(K51-K49)*M10</f>
        <v>0</v>
      </c>
      <c r="N51" s="103"/>
      <c r="O51" s="101"/>
      <c r="P51" s="104">
        <f>(N51-N49)*P10</f>
        <v>0</v>
      </c>
      <c r="Q51" s="105">
        <f>(O51-O49)*Q10</f>
        <v>0</v>
      </c>
      <c r="R51" s="99"/>
      <c r="S51" s="100"/>
      <c r="T51" s="104">
        <f>(R51-R49)*T10</f>
        <v>0</v>
      </c>
      <c r="U51" s="102">
        <f>(S51-S49)*U10</f>
        <v>0</v>
      </c>
      <c r="V51" s="163">
        <f t="shared" ca="1" si="43"/>
        <v>45644.75</v>
      </c>
      <c r="W51" s="113">
        <f t="shared" ca="1" si="44"/>
        <v>1224.0000000005239</v>
      </c>
      <c r="X51" s="114">
        <f t="shared" ca="1" si="44"/>
        <v>180.00000000065484</v>
      </c>
    </row>
    <row r="52" s="159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24416.760000000002</v>
      </c>
      <c r="C52" s="96">
        <f ca="1">ROUND(INDIRECT(ADDRESS(Данные!$A44,C$1,1,1,"Данные"),1),2)</f>
        <v>7294.79</v>
      </c>
      <c r="D52" s="104">
        <f ca="1">(B52-B51)*D$10</f>
        <v>648.00000000104774</v>
      </c>
      <c r="E52" s="102">
        <f ca="1">(C52-C51)*D$10</f>
        <v>71.999999998297426</v>
      </c>
      <c r="F52" s="103"/>
      <c r="G52" s="100"/>
      <c r="H52" s="104"/>
      <c r="I52" s="105"/>
      <c r="J52" s="99"/>
      <c r="K52" s="100"/>
      <c r="L52" s="104"/>
      <c r="M52" s="102"/>
      <c r="N52" s="103"/>
      <c r="O52" s="101"/>
      <c r="P52" s="104"/>
      <c r="Q52" s="105"/>
      <c r="R52" s="99"/>
      <c r="S52" s="100"/>
      <c r="T52" s="104"/>
      <c r="U52" s="102"/>
      <c r="V52" s="163">
        <f t="shared" ca="1" si="43"/>
        <v>45644.770833333336</v>
      </c>
      <c r="W52" s="113">
        <f t="shared" ca="1" si="44"/>
        <v>648.00000000104774</v>
      </c>
      <c r="X52" s="114">
        <f t="shared" ca="1" si="44"/>
        <v>71.999999998297426</v>
      </c>
    </row>
    <row r="53" s="159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24416.939999999999</v>
      </c>
      <c r="C53" s="96">
        <f ca="1">ROUND(INDIRECT(ADDRESS(Данные!$A45,C$1,1,1,"Данные"),1),2)</f>
        <v>7294.8100000000004</v>
      </c>
      <c r="D53" s="104">
        <f ca="1">(B53-B51)*D$10</f>
        <v>1295.9999999889988</v>
      </c>
      <c r="E53" s="102">
        <f ca="1">(C53-C51)*D$10</f>
        <v>143.99999999986903</v>
      </c>
      <c r="F53" s="103"/>
      <c r="G53" s="100"/>
      <c r="H53" s="104">
        <f>(F53-F51)*H10/0.5</f>
        <v>0</v>
      </c>
      <c r="I53" s="105">
        <f>(G53-G51)*I10/0.5</f>
        <v>0</v>
      </c>
      <c r="J53" s="99"/>
      <c r="K53" s="100"/>
      <c r="L53" s="104">
        <f>(J53-J51)*L10/0.5</f>
        <v>0</v>
      </c>
      <c r="M53" s="102">
        <f>(K53-K51)*M10/0.5</f>
        <v>0</v>
      </c>
      <c r="N53" s="103"/>
      <c r="O53" s="101"/>
      <c r="P53" s="104">
        <f>(N53-N51)*P10/0.5</f>
        <v>0</v>
      </c>
      <c r="Q53" s="105">
        <f>(O53-O51)*Q10/0.5</f>
        <v>0</v>
      </c>
      <c r="R53" s="99"/>
      <c r="S53" s="100"/>
      <c r="T53" s="104">
        <f>(R53-R51)*T10/0.5</f>
        <v>0</v>
      </c>
      <c r="U53" s="102">
        <f>(S53-S51)*U10/0.5</f>
        <v>0</v>
      </c>
      <c r="V53" s="163">
        <f t="shared" ca="1" si="43"/>
        <v>45644.791666666664</v>
      </c>
      <c r="W53" s="113">
        <f t="shared" ca="1" si="44"/>
        <v>1295.9999999889988</v>
      </c>
      <c r="X53" s="114">
        <f t="shared" ca="1" si="44"/>
        <v>143.99999999986903</v>
      </c>
    </row>
    <row r="54" s="159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24417.119999999999</v>
      </c>
      <c r="C54" s="96">
        <f ca="1">ROUND(INDIRECT(ADDRESS(Данные!$A46,C$1,1,1,"Данные"),1),2)</f>
        <v>7294.8299999999999</v>
      </c>
      <c r="D54" s="104">
        <f ca="1">(B54-B53)*D$10</f>
        <v>648.00000000104774</v>
      </c>
      <c r="E54" s="102">
        <f ca="1">(C54-C53)*D$10</f>
        <v>71.999999998297426</v>
      </c>
      <c r="F54" s="103"/>
      <c r="G54" s="100"/>
      <c r="H54" s="104"/>
      <c r="I54" s="105"/>
      <c r="J54" s="99"/>
      <c r="K54" s="100"/>
      <c r="L54" s="104"/>
      <c r="M54" s="102"/>
      <c r="N54" s="103"/>
      <c r="O54" s="101"/>
      <c r="P54" s="104"/>
      <c r="Q54" s="105"/>
      <c r="R54" s="99"/>
      <c r="S54" s="100"/>
      <c r="T54" s="104"/>
      <c r="U54" s="102"/>
      <c r="V54" s="163">
        <f t="shared" ca="1" si="43"/>
        <v>45644.8125</v>
      </c>
      <c r="W54" s="113">
        <f t="shared" ca="1" si="44"/>
        <v>648.00000000104774</v>
      </c>
      <c r="X54" s="114">
        <f t="shared" ca="1" si="44"/>
        <v>71.999999998297426</v>
      </c>
    </row>
    <row r="55" s="159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24417.299999999999</v>
      </c>
      <c r="C55" s="96">
        <f ca="1">ROUND(INDIRECT(ADDRESS(Данные!$A47,C$1,1,1,"Данные"),1),2)</f>
        <v>7294.8600000000006</v>
      </c>
      <c r="D55" s="104">
        <f ca="1">(B55-B53)*D$10</f>
        <v>1296.0000000020955</v>
      </c>
      <c r="E55" s="102">
        <f ca="1">(C55-C53)*D$10</f>
        <v>180.00000000065484</v>
      </c>
      <c r="F55" s="103"/>
      <c r="G55" s="100"/>
      <c r="H55" s="165">
        <f>(F55-F53)*H10/0.5</f>
        <v>0</v>
      </c>
      <c r="I55" s="166">
        <f>(G55-G53)*I10/0.5</f>
        <v>0</v>
      </c>
      <c r="J55" s="99"/>
      <c r="K55" s="100"/>
      <c r="L55" s="165">
        <f>(J55-J53)*L10/0.5</f>
        <v>0</v>
      </c>
      <c r="M55" s="167">
        <f>(K55-K53)*M10/0.5</f>
        <v>0</v>
      </c>
      <c r="N55" s="103"/>
      <c r="O55" s="101"/>
      <c r="P55" s="165">
        <f>(N55-N53)*P10/0.5</f>
        <v>0</v>
      </c>
      <c r="Q55" s="166">
        <f>(O55-O53)*Q10/0.5</f>
        <v>0</v>
      </c>
      <c r="R55" s="99"/>
      <c r="S55" s="100"/>
      <c r="T55" s="165">
        <f>(R55-R53)*T10/0.5</f>
        <v>0</v>
      </c>
      <c r="U55" s="167">
        <f>(S55-S53)*U10/0.5</f>
        <v>0</v>
      </c>
      <c r="V55" s="163">
        <f t="shared" ca="1" si="43"/>
        <v>45644.833333333336</v>
      </c>
      <c r="W55" s="113">
        <f t="shared" ca="1" si="44"/>
        <v>1296.0000000020955</v>
      </c>
      <c r="X55" s="114">
        <f t="shared" ca="1" si="44"/>
        <v>180.00000000065484</v>
      </c>
    </row>
    <row r="56" s="159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24417.490000000002</v>
      </c>
      <c r="C56" s="96">
        <f ca="1">ROUND(INDIRECT(ADDRESS(Данные!$A48,C$1,1,1,"Данные"),1),2)</f>
        <v>7294.8800000000001</v>
      </c>
      <c r="D56" s="104">
        <f ca="1">(B56-B55)*D$10</f>
        <v>684.0000000083819</v>
      </c>
      <c r="E56" s="102">
        <f ca="1">(C56-C55)*D$10</f>
        <v>71.999999998297426</v>
      </c>
      <c r="F56" s="103"/>
      <c r="G56" s="100"/>
      <c r="H56" s="165"/>
      <c r="I56" s="166"/>
      <c r="J56" s="99"/>
      <c r="K56" s="100"/>
      <c r="L56" s="165"/>
      <c r="M56" s="167"/>
      <c r="N56" s="103"/>
      <c r="O56" s="101"/>
      <c r="P56" s="165"/>
      <c r="Q56" s="166"/>
      <c r="R56" s="99"/>
      <c r="S56" s="100"/>
      <c r="T56" s="165"/>
      <c r="U56" s="167"/>
      <c r="V56" s="163">
        <f t="shared" ca="1" si="43"/>
        <v>45644.854166666664</v>
      </c>
      <c r="W56" s="113">
        <f t="shared" ca="1" si="44"/>
        <v>684.0000000083819</v>
      </c>
      <c r="X56" s="114">
        <f t="shared" ca="1" si="44"/>
        <v>71.999999998297426</v>
      </c>
    </row>
    <row r="57" s="159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24417.68</v>
      </c>
      <c r="C57" s="96">
        <f ca="1">ROUND(INDIRECT(ADDRESS(Данные!$A49,C$1,1,1,"Данные"),1),2)</f>
        <v>7294.9000000000005</v>
      </c>
      <c r="D57" s="104">
        <f ca="1">(B57-B55)*D$10</f>
        <v>1368.0000000036671</v>
      </c>
      <c r="E57" s="102">
        <f ca="1">(C57-C55)*D$10</f>
        <v>143.99999999986903</v>
      </c>
      <c r="F57" s="103"/>
      <c r="G57" s="100"/>
      <c r="H57" s="104">
        <f>(F57-F55)*H10/0.5</f>
        <v>0</v>
      </c>
      <c r="I57" s="105">
        <f>(G57-G55)*I10/0.5</f>
        <v>0</v>
      </c>
      <c r="J57" s="99"/>
      <c r="K57" s="100"/>
      <c r="L57" s="104">
        <f>(J57-J55)*L10/0.5</f>
        <v>0</v>
      </c>
      <c r="M57" s="102">
        <f>(K57-K55)*M10/0.5</f>
        <v>0</v>
      </c>
      <c r="N57" s="103"/>
      <c r="O57" s="101"/>
      <c r="P57" s="104">
        <f>(N57-N55)*P10/0.5</f>
        <v>0</v>
      </c>
      <c r="Q57" s="105">
        <f>(O57-O55)*Q10/0.5</f>
        <v>0</v>
      </c>
      <c r="R57" s="99"/>
      <c r="S57" s="100"/>
      <c r="T57" s="104">
        <f>(R57-R55)*T10/0.5</f>
        <v>0</v>
      </c>
      <c r="U57" s="102">
        <f>(S57-S55)*U10/0.5</f>
        <v>0</v>
      </c>
      <c r="V57" s="163">
        <f t="shared" ca="1" si="43"/>
        <v>45644.875</v>
      </c>
      <c r="W57" s="113">
        <f t="shared" ca="1" si="44"/>
        <v>1368.0000000036671</v>
      </c>
      <c r="X57" s="114">
        <f t="shared" ca="1" si="44"/>
        <v>143.99999999986903</v>
      </c>
    </row>
    <row r="58" s="159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24417.869999999999</v>
      </c>
      <c r="C58" s="96">
        <f ca="1">ROUND(INDIRECT(ADDRESS(Данные!$A50,C$1,1,1,"Данные"),1),2)</f>
        <v>7294.9300000000003</v>
      </c>
      <c r="D58" s="104">
        <f ca="1">(B58-B57)*D$10</f>
        <v>683.99999999528518</v>
      </c>
      <c r="E58" s="102">
        <f ca="1">(C58-C57)*D$10</f>
        <v>107.99999999908323</v>
      </c>
      <c r="F58" s="103"/>
      <c r="G58" s="100"/>
      <c r="H58" s="104">
        <f>(F58-F57)*H10/0.5</f>
        <v>0</v>
      </c>
      <c r="I58" s="105">
        <f>(G58-G57)*I10/0.5</f>
        <v>0</v>
      </c>
      <c r="J58" s="99"/>
      <c r="K58" s="100"/>
      <c r="L58" s="104">
        <f>(J58-J57)*L10/0.5</f>
        <v>0</v>
      </c>
      <c r="M58" s="102">
        <f>(K58-K57)*M10/0.5</f>
        <v>0</v>
      </c>
      <c r="N58" s="103"/>
      <c r="O58" s="101"/>
      <c r="P58" s="104">
        <f>(N58-N57)*P10/0.5</f>
        <v>0</v>
      </c>
      <c r="Q58" s="105">
        <f>(O58-O57)*Q10/0.5</f>
        <v>0</v>
      </c>
      <c r="R58" s="99"/>
      <c r="S58" s="100"/>
      <c r="T58" s="104">
        <f>(R58-R57)*T10/0.5</f>
        <v>0</v>
      </c>
      <c r="U58" s="102">
        <f>(S58-S57)*U10/0.5</f>
        <v>0</v>
      </c>
      <c r="V58" s="163">
        <f t="shared" ca="1" si="43"/>
        <v>45644.895833333336</v>
      </c>
      <c r="W58" s="113">
        <f t="shared" ca="1" si="44"/>
        <v>683.99999999528518</v>
      </c>
      <c r="X58" s="114">
        <f t="shared" ca="1" si="44"/>
        <v>107.99999999908323</v>
      </c>
    </row>
    <row r="59" s="164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24418.049999999999</v>
      </c>
      <c r="C59" s="96">
        <f ca="1">ROUND(INDIRECT(ADDRESS(Данные!$A51,C$1,1,1,"Данные"),1),2)</f>
        <v>7294.9499999999998</v>
      </c>
      <c r="D59" s="104">
        <f ca="1">(B59-B57)*D$10</f>
        <v>1331.9999999963329</v>
      </c>
      <c r="E59" s="102">
        <f ca="1">(C59-C57)*D$10</f>
        <v>179.99999999738066</v>
      </c>
      <c r="F59" s="103"/>
      <c r="G59" s="100"/>
      <c r="H59" s="104">
        <f>(F59-F58)*H10/0.5</f>
        <v>0</v>
      </c>
      <c r="I59" s="105">
        <f>(G59-G58)*I10/0.5</f>
        <v>0</v>
      </c>
      <c r="J59" s="99"/>
      <c r="K59" s="100"/>
      <c r="L59" s="104">
        <f>(J59-J58)*L10/0.5</f>
        <v>0</v>
      </c>
      <c r="M59" s="102">
        <f>(K59-K58)*M10/0.5</f>
        <v>0</v>
      </c>
      <c r="N59" s="103"/>
      <c r="O59" s="101"/>
      <c r="P59" s="104">
        <f>(N59-N58)*P10/0.5</f>
        <v>0</v>
      </c>
      <c r="Q59" s="105">
        <f>(O59-O58)*Q10/0.5</f>
        <v>0</v>
      </c>
      <c r="R59" s="99"/>
      <c r="S59" s="100"/>
      <c r="T59" s="104">
        <f>(R59-R58)*T10/0.5</f>
        <v>0</v>
      </c>
      <c r="U59" s="102">
        <f>(S59-S58)*U10/0.5</f>
        <v>0</v>
      </c>
      <c r="V59" s="163">
        <f t="shared" ca="1" si="43"/>
        <v>45644.916666666664</v>
      </c>
      <c r="W59" s="113">
        <f t="shared" ca="1" si="44"/>
        <v>1331.9999999963329</v>
      </c>
      <c r="X59" s="114">
        <f t="shared" ca="1" si="44"/>
        <v>179.99999999738066</v>
      </c>
    </row>
    <row r="60" s="159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24418.25</v>
      </c>
      <c r="C60" s="96">
        <f ca="1">ROUND(INDIRECT(ADDRESS(Данные!$A52,C$1,1,1,"Данные"),1),2)</f>
        <v>7294.9700000000003</v>
      </c>
      <c r="D60" s="104">
        <f ca="1">(B60-B59)*D$10</f>
        <v>720.00000000261934</v>
      </c>
      <c r="E60" s="102">
        <f ca="1">(C60-C59)*D$10</f>
        <v>72.000000001571607</v>
      </c>
      <c r="F60" s="103"/>
      <c r="G60" s="100"/>
      <c r="H60" s="104">
        <f>(F60-F59)*H10/0.5</f>
        <v>0</v>
      </c>
      <c r="I60" s="105">
        <f>(G60-G59)*I10/0.5</f>
        <v>0</v>
      </c>
      <c r="J60" s="99"/>
      <c r="K60" s="100"/>
      <c r="L60" s="104">
        <f>(J60-J59)*L10/0.5</f>
        <v>0</v>
      </c>
      <c r="M60" s="102">
        <f>(K60-K59)*M10/0.5</f>
        <v>0</v>
      </c>
      <c r="N60" s="103"/>
      <c r="O60" s="101"/>
      <c r="P60" s="104">
        <f>(N60-N59)*P10/0.5</f>
        <v>0</v>
      </c>
      <c r="Q60" s="105">
        <f>(O60-O59)*Q10/0.5</f>
        <v>0</v>
      </c>
      <c r="R60" s="99"/>
      <c r="S60" s="100"/>
      <c r="T60" s="104">
        <f>(R60-R59)*T10/0.5</f>
        <v>0</v>
      </c>
      <c r="U60" s="102">
        <f>(S60-S59)*U10/0.5</f>
        <v>0</v>
      </c>
      <c r="V60" s="163">
        <f t="shared" ca="1" si="43"/>
        <v>45644.9375</v>
      </c>
      <c r="W60" s="113">
        <f t="shared" ca="1" si="44"/>
        <v>720.00000000261934</v>
      </c>
      <c r="X60" s="114">
        <f t="shared" ca="1" si="44"/>
        <v>72.000000001571607</v>
      </c>
    </row>
    <row r="61" s="164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24418.439999999999</v>
      </c>
      <c r="C61" s="96">
        <f ca="1">ROUND(INDIRECT(ADDRESS(Данные!$A53,C$1,1,1,"Данные"),1),2)</f>
        <v>7295</v>
      </c>
      <c r="D61" s="104">
        <f ca="1">(B61-B59)*D$10</f>
        <v>1403.9999999979045</v>
      </c>
      <c r="E61" s="102">
        <f ca="1">(C61-C59)*D$10</f>
        <v>180.00000000065484</v>
      </c>
      <c r="F61" s="103"/>
      <c r="G61" s="100"/>
      <c r="H61" s="104">
        <f>(F61-F60)*H10/0.5</f>
        <v>0</v>
      </c>
      <c r="I61" s="105">
        <f>(G61-G60)*I10/0.5</f>
        <v>0</v>
      </c>
      <c r="J61" s="99"/>
      <c r="K61" s="100"/>
      <c r="L61" s="104">
        <f>(J61-J60)*L10/0.5</f>
        <v>0</v>
      </c>
      <c r="M61" s="102">
        <f>(K61-K60)*M10/0.5</f>
        <v>0</v>
      </c>
      <c r="N61" s="103"/>
      <c r="O61" s="101"/>
      <c r="P61" s="104">
        <f>(N61-N60)*P10/0.5</f>
        <v>0</v>
      </c>
      <c r="Q61" s="105">
        <f>(O61-O60)*Q10/0.5</f>
        <v>0</v>
      </c>
      <c r="R61" s="99"/>
      <c r="S61" s="100"/>
      <c r="T61" s="104">
        <f>(R61-R60)*T10/0.5</f>
        <v>0</v>
      </c>
      <c r="U61" s="102">
        <f>(S61-S60)*U10/0.5</f>
        <v>0</v>
      </c>
      <c r="V61" s="163">
        <f t="shared" ca="1" si="43"/>
        <v>45644.958333333336</v>
      </c>
      <c r="W61" s="113">
        <f t="shared" ca="1" si="44"/>
        <v>1403.9999999979045</v>
      </c>
      <c r="X61" s="114">
        <f t="shared" ca="1" si="44"/>
        <v>180.00000000065484</v>
      </c>
    </row>
    <row r="62" s="164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24418.630000000001</v>
      </c>
      <c r="C62" s="96">
        <f ca="1">ROUND(INDIRECT(ADDRESS(Данные!$A54,C$1,1,1,"Данные"),1),2)</f>
        <v>7295.0200000000004</v>
      </c>
      <c r="D62" s="104">
        <f ca="1">(B62-B61)*D$10</f>
        <v>684.0000000083819</v>
      </c>
      <c r="E62" s="102">
        <f ca="1">(C62-C61)*D$10</f>
        <v>72.000000001571607</v>
      </c>
      <c r="F62" s="103"/>
      <c r="G62" s="100"/>
      <c r="H62" s="104"/>
      <c r="I62" s="105"/>
      <c r="J62" s="99"/>
      <c r="K62" s="100"/>
      <c r="L62" s="104"/>
      <c r="M62" s="102"/>
      <c r="N62" s="103"/>
      <c r="O62" s="101"/>
      <c r="P62" s="104"/>
      <c r="Q62" s="105"/>
      <c r="R62" s="99"/>
      <c r="S62" s="100"/>
      <c r="T62" s="104"/>
      <c r="U62" s="102"/>
      <c r="V62" s="163">
        <f t="shared" ca="1" si="43"/>
        <v>45644.979166666664</v>
      </c>
      <c r="W62" s="113">
        <f t="shared" ca="1" si="44"/>
        <v>684.0000000083819</v>
      </c>
      <c r="X62" s="114">
        <f t="shared" ca="1" si="44"/>
        <v>72.000000001571607</v>
      </c>
    </row>
    <row r="63" s="159" customFormat="1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24418.82</v>
      </c>
      <c r="C63" s="121">
        <f ca="1">ROUND(INDIRECT(ADDRESS(Данные!$A55,C$1,1,1,"Данные"),1),2)</f>
        <v>7295.0500000000002</v>
      </c>
      <c r="D63" s="124">
        <f ca="1">(B63-B61)*D$10</f>
        <v>1368.0000000036671</v>
      </c>
      <c r="E63" s="123">
        <f ca="1">(C63-C61)*D$10</f>
        <v>180.00000000065484</v>
      </c>
      <c r="F63" s="128"/>
      <c r="G63" s="117"/>
      <c r="H63" s="124">
        <f>(F63-F61)*H10/0.5</f>
        <v>0</v>
      </c>
      <c r="I63" s="119">
        <f>(G63-G61)*I10/0.5</f>
        <v>0</v>
      </c>
      <c r="J63" s="126"/>
      <c r="K63" s="117"/>
      <c r="L63" s="124">
        <f>(J63-J61)*L10/0.5</f>
        <v>0</v>
      </c>
      <c r="M63" s="123">
        <f>(K63-K61)*M10/0.5</f>
        <v>0</v>
      </c>
      <c r="N63" s="128"/>
      <c r="O63" s="118"/>
      <c r="P63" s="124">
        <f>(N63-N61)*P10/0.5</f>
        <v>0</v>
      </c>
      <c r="Q63" s="119">
        <f>(O63-O61)*Q10/0.5</f>
        <v>0</v>
      </c>
      <c r="R63" s="126"/>
      <c r="S63" s="117"/>
      <c r="T63" s="124">
        <f>(R63-R61)*T10/0.5</f>
        <v>0</v>
      </c>
      <c r="U63" s="123">
        <f>(S63-S61)*U10/0.5</f>
        <v>0</v>
      </c>
      <c r="V63" s="169">
        <f t="shared" ca="1" si="43"/>
        <v>45645</v>
      </c>
      <c r="W63" s="170">
        <f t="shared" ca="1" si="44"/>
        <v>1368.0000000036671</v>
      </c>
      <c r="X63" s="171">
        <f ca="1">E63+I63+M63+Q63+U63</f>
        <v>180.00000000065484</v>
      </c>
    </row>
    <row r="64" s="159" customFormat="1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</row>
    <row r="65" s="159" customFormat="1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30996.000000002095</v>
      </c>
      <c r="E65" s="136">
        <f ca="1">E$17+E$19+E$21+E$23+E$25+E$27+E$29+E$31+E$33+E$35+E$37+E$39+E$41+E$43+E$45+E$47+E$49+E$51+E$53+E$55+E$57+E$59+E$61+E$63</f>
        <v>4031.9999999996071</v>
      </c>
      <c r="G65" s="3" t="s">
        <v>51</v>
      </c>
      <c r="H65" s="136">
        <f t="shared" ref="H65:X65" si="45">H$17+H$19+H$21+H$23+H$25+H$27+H$29+H$31+H$33+H$35+H$37+H$39+H$41+H$43+H$45+H$47+H$49+H$51+H$53+H$55+H$57+H$59+H$61+H$63</f>
        <v>0</v>
      </c>
      <c r="I65" s="136">
        <f t="shared" si="45"/>
        <v>0</v>
      </c>
      <c r="K65" s="3" t="s">
        <v>51</v>
      </c>
      <c r="L65" s="136">
        <f t="shared" si="45"/>
        <v>0</v>
      </c>
      <c r="M65" s="136">
        <f t="shared" si="45"/>
        <v>0</v>
      </c>
      <c r="O65" s="3" t="s">
        <v>51</v>
      </c>
      <c r="P65" s="136">
        <f t="shared" si="45"/>
        <v>0</v>
      </c>
      <c r="Q65" s="136">
        <f t="shared" si="45"/>
        <v>0</v>
      </c>
      <c r="S65" s="3" t="s">
        <v>51</v>
      </c>
      <c r="T65" s="136">
        <f t="shared" si="45"/>
        <v>0</v>
      </c>
      <c r="U65" s="136">
        <f t="shared" si="45"/>
        <v>0</v>
      </c>
      <c r="W65" s="136">
        <f t="shared" si="45"/>
        <v>30996.000000002095</v>
      </c>
      <c r="X65" s="136">
        <f t="shared" si="45"/>
        <v>4031.9999999996071</v>
      </c>
    </row>
    <row r="66" s="159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5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="159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 s="159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 s="159" customForma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</row>
    <row r="71" s="159" customFormat="1">
      <c r="A71" s="16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</row>
    <row r="72" s="159" customFormat="1" ht="18">
      <c r="A72" s="16"/>
      <c r="B72" s="16"/>
      <c r="C72" s="16"/>
      <c r="D72" s="16"/>
      <c r="E72" s="16"/>
      <c r="F72" s="159"/>
      <c r="G72" s="172"/>
      <c r="H72" s="159"/>
      <c r="I72" s="16"/>
      <c r="J72" s="159"/>
      <c r="K72" s="173"/>
      <c r="L72" s="174"/>
      <c r="M72" s="175"/>
      <c r="N72" s="175"/>
      <c r="O72" s="159"/>
      <c r="P72" s="159"/>
      <c r="Q72" s="159"/>
      <c r="R72" s="16"/>
      <c r="S72" s="176"/>
      <c r="T72" s="159"/>
      <c r="U72" s="159"/>
      <c r="V72" s="159"/>
      <c r="W72" s="159"/>
      <c r="X72" s="159"/>
      <c r="Y72" s="159"/>
      <c r="Z72" s="159"/>
      <c r="AA72" s="159"/>
    </row>
    <row r="73" s="159" customFormat="1">
      <c r="A73" s="159"/>
      <c r="B73" s="159"/>
      <c r="C73" s="159"/>
      <c r="D73" s="159"/>
      <c r="E73" s="159"/>
      <c r="F73" s="177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77"/>
      <c r="V73" s="159"/>
      <c r="W73" s="159"/>
      <c r="X73" s="159"/>
      <c r="Y73" s="159"/>
      <c r="Z73" s="159"/>
      <c r="AA73" s="159"/>
    </row>
    <row r="74" s="159" customFormat="1" ht="18.75">
      <c r="A74" s="159"/>
      <c r="B74" s="159"/>
      <c r="C74" s="178"/>
      <c r="D74" s="159"/>
      <c r="E74" s="159"/>
      <c r="F74" s="159"/>
      <c r="G74" s="159"/>
      <c r="H74" s="159"/>
      <c r="I74" s="159"/>
      <c r="J74" s="159"/>
      <c r="K74" s="16"/>
      <c r="L74" s="159"/>
      <c r="M74" s="159"/>
      <c r="N74" s="159"/>
      <c r="O74" s="172"/>
      <c r="P74" s="159"/>
      <c r="Q74" s="16"/>
      <c r="R74" s="159"/>
      <c r="S74" s="159"/>
      <c r="T74" s="159"/>
      <c r="U74" s="159"/>
      <c r="V74" s="159"/>
      <c r="W74" s="159"/>
      <c r="X74" s="159"/>
      <c r="Y74" s="159"/>
      <c r="Z74" s="159"/>
      <c r="AA74" s="159"/>
    </row>
    <row r="75" s="159" customFormat="1">
      <c r="A75" s="159"/>
      <c r="B75" s="177"/>
      <c r="C75" s="159"/>
      <c r="D75" s="159"/>
      <c r="E75" s="159"/>
      <c r="F75" s="159"/>
      <c r="G75" s="159"/>
      <c r="H75" s="159"/>
      <c r="I75" s="159"/>
      <c r="J75" s="159"/>
      <c r="K75" s="16"/>
      <c r="L75" s="16"/>
      <c r="M75" s="159"/>
      <c r="N75" s="159"/>
      <c r="O75" s="16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</row>
    <row r="76" s="159" customFormat="1">
      <c r="A76" s="17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79"/>
      <c r="W76" s="159"/>
      <c r="X76" s="159"/>
      <c r="Y76" s="159"/>
      <c r="Z76" s="159"/>
      <c r="AA76" s="159"/>
    </row>
    <row r="77" s="159" customFormat="1">
      <c r="A77" s="17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79"/>
      <c r="W77" s="159"/>
      <c r="X77" s="159"/>
      <c r="Y77" s="159"/>
      <c r="Z77" s="159"/>
      <c r="AA77" s="159"/>
    </row>
    <row r="78" s="159" customFormat="1">
      <c r="A78" s="17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79"/>
      <c r="W78" s="159"/>
      <c r="X78" s="159"/>
      <c r="Y78" s="159"/>
      <c r="Z78" s="159"/>
      <c r="AA78" s="159"/>
    </row>
    <row r="79" s="159" customFormat="1">
      <c r="A79" s="17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79"/>
      <c r="W79" s="159"/>
      <c r="X79" s="159"/>
      <c r="Y79" s="159"/>
      <c r="Z79" s="159"/>
      <c r="AA79" s="159"/>
    </row>
    <row r="80" s="159" customFormat="1">
      <c r="A80" s="17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79"/>
      <c r="W80" s="159"/>
      <c r="X80" s="159"/>
      <c r="Y80" s="159"/>
      <c r="Z80" s="159"/>
      <c r="AA80" s="159"/>
    </row>
    <row r="81" s="159" customFormat="1">
      <c r="A81" s="17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79"/>
      <c r="W81" s="159"/>
      <c r="X81" s="159"/>
      <c r="Y81" s="159"/>
      <c r="Z81" s="159"/>
      <c r="AA81" s="159"/>
    </row>
    <row r="82" s="159" customFormat="1">
      <c r="A82" s="17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79"/>
      <c r="W82" s="159"/>
      <c r="X82" s="159"/>
      <c r="Y82" s="159"/>
      <c r="Z82" s="159"/>
      <c r="AA82" s="159"/>
    </row>
    <row r="83" s="159" customFormat="1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79"/>
      <c r="W83" s="180"/>
      <c r="X83" s="180"/>
      <c r="Y83" s="159"/>
      <c r="Z83" s="159"/>
      <c r="AA83" s="159"/>
    </row>
    <row r="84" s="159" customFormat="1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79"/>
      <c r="W84" s="180"/>
      <c r="X84" s="180"/>
      <c r="Y84" s="159"/>
      <c r="Z84" s="159"/>
      <c r="AA84" s="159"/>
    </row>
    <row r="85" s="159" customFormat="1">
      <c r="A85" s="181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1"/>
      <c r="W85" s="159"/>
      <c r="X85" s="159"/>
      <c r="Y85" s="159"/>
      <c r="Z85" s="159"/>
      <c r="AA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  <c r="Y86" s="159"/>
      <c r="Z86" s="159"/>
      <c r="AA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  <c r="Y87" s="159"/>
      <c r="Z87" s="159"/>
      <c r="AA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  <c r="Y88" s="159"/>
      <c r="Z88" s="159"/>
      <c r="AA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  <c r="Y89" s="159"/>
      <c r="Z89" s="159"/>
      <c r="AA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  <c r="Y90" s="159"/>
      <c r="Z90" s="159"/>
      <c r="AA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  <c r="Y91" s="159"/>
      <c r="Z91" s="159"/>
      <c r="AA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  <c r="Y92" s="159"/>
      <c r="Z92" s="159"/>
      <c r="AA92" s="159"/>
    </row>
    <row r="93" s="159" customFormat="1">
      <c r="A93" s="180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0"/>
      <c r="W93" s="159"/>
      <c r="X93" s="159"/>
      <c r="Y93" s="159"/>
      <c r="Z93" s="159"/>
      <c r="AA93" s="159"/>
    </row>
    <row r="94" s="159" customFormat="1">
      <c r="A94" s="181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1"/>
      <c r="W94" s="159"/>
      <c r="X94" s="159"/>
      <c r="Y94" s="159"/>
      <c r="Z94" s="159"/>
      <c r="AA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  <c r="Y95" s="159"/>
      <c r="Z95" s="159"/>
      <c r="AA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  <c r="Y96" s="159"/>
      <c r="Z96" s="159"/>
      <c r="AA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  <c r="Y97" s="159"/>
      <c r="Z97" s="159"/>
      <c r="AA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  <c r="Y98" s="159"/>
      <c r="Z98" s="159"/>
      <c r="AA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  <c r="Y99" s="159"/>
      <c r="Z99" s="159"/>
      <c r="AA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  <c r="Y100" s="159"/>
      <c r="Z100" s="159"/>
      <c r="AA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  <c r="Y101" s="159"/>
      <c r="Z101" s="159"/>
      <c r="AA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  <c r="Y102" s="159"/>
      <c r="Z102" s="159"/>
      <c r="AA102" s="159"/>
    </row>
    <row r="103" s="159" customFormat="1">
      <c r="A103" s="180"/>
      <c r="B103" s="182"/>
      <c r="C103" s="182"/>
      <c r="D103" s="159"/>
      <c r="E103" s="159"/>
      <c r="F103" s="182"/>
      <c r="G103" s="182"/>
      <c r="H103" s="159"/>
      <c r="I103" s="159"/>
      <c r="J103" s="182"/>
      <c r="K103" s="182"/>
      <c r="L103" s="159"/>
      <c r="M103" s="159"/>
      <c r="N103" s="182"/>
      <c r="O103" s="159"/>
      <c r="P103" s="159"/>
      <c r="Q103" s="159"/>
      <c r="R103" s="182"/>
      <c r="S103" s="182"/>
      <c r="T103" s="159"/>
      <c r="U103" s="159"/>
      <c r="V103" s="180"/>
      <c r="W103" s="159"/>
      <c r="X103" s="159"/>
      <c r="Y103" s="159"/>
      <c r="Z103" s="159"/>
      <c r="AA103" s="159"/>
    </row>
    <row r="104" s="159" customFormat="1">
      <c r="A104" s="180"/>
      <c r="B104" s="182"/>
      <c r="C104" s="182"/>
      <c r="D104" s="183"/>
      <c r="E104" s="183"/>
      <c r="F104" s="182"/>
      <c r="G104" s="182"/>
      <c r="H104" s="183"/>
      <c r="I104" s="183"/>
      <c r="J104" s="182"/>
      <c r="K104" s="182"/>
      <c r="L104" s="183"/>
      <c r="M104" s="183"/>
      <c r="N104" s="182"/>
      <c r="O104" s="159"/>
      <c r="P104" s="183"/>
      <c r="Q104" s="183"/>
      <c r="R104" s="182"/>
      <c r="S104" s="182"/>
      <c r="T104" s="183"/>
      <c r="U104" s="183"/>
      <c r="V104" s="180"/>
      <c r="W104" s="159"/>
      <c r="X104" s="159"/>
      <c r="Y104" s="159"/>
      <c r="Z104" s="159"/>
      <c r="AA104" s="159"/>
    </row>
    <row r="105" s="159" customFormat="1">
      <c r="A105" s="180"/>
      <c r="B105" s="182"/>
      <c r="C105" s="182"/>
      <c r="D105" s="184"/>
      <c r="E105" s="184"/>
      <c r="F105" s="182"/>
      <c r="G105" s="182"/>
      <c r="H105" s="184"/>
      <c r="I105" s="184"/>
      <c r="J105" s="182"/>
      <c r="K105" s="182"/>
      <c r="L105" s="184"/>
      <c r="M105" s="184"/>
      <c r="N105" s="182"/>
      <c r="O105" s="159"/>
      <c r="P105" s="184"/>
      <c r="Q105" s="184"/>
      <c r="R105" s="182"/>
      <c r="S105" s="182"/>
      <c r="T105" s="184"/>
      <c r="U105" s="184"/>
      <c r="V105" s="180"/>
      <c r="W105" s="159"/>
      <c r="X105" s="159"/>
      <c r="Y105" s="159"/>
      <c r="Z105" s="159"/>
      <c r="AA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  <c r="Y106" s="159"/>
      <c r="Z106" s="159"/>
      <c r="AA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  <c r="Y107" s="159"/>
      <c r="Z107" s="159"/>
      <c r="AA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  <c r="Y108" s="159"/>
      <c r="Z108" s="159"/>
      <c r="AA108" s="159"/>
    </row>
    <row r="109" s="159" customFormat="1">
      <c r="A109" s="180"/>
      <c r="B109" s="182"/>
      <c r="C109" s="182"/>
      <c r="D109" s="159"/>
      <c r="E109" s="159"/>
      <c r="F109" s="182"/>
      <c r="G109" s="182"/>
      <c r="H109" s="159"/>
      <c r="I109" s="159"/>
      <c r="J109" s="182"/>
      <c r="K109" s="182"/>
      <c r="L109" s="159"/>
      <c r="M109" s="159"/>
      <c r="N109" s="182"/>
      <c r="O109" s="159"/>
      <c r="P109" s="159"/>
      <c r="Q109" s="159"/>
      <c r="R109" s="182"/>
      <c r="S109" s="182"/>
      <c r="T109" s="159"/>
      <c r="U109" s="159"/>
      <c r="V109" s="180"/>
      <c r="W109" s="159"/>
      <c r="X109" s="159"/>
      <c r="Y109" s="159"/>
      <c r="Z109" s="159"/>
      <c r="AA109" s="159"/>
    </row>
    <row r="110" s="159" customForma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</row>
    <row r="111" s="159" customFormat="1">
      <c r="A111" s="159"/>
      <c r="B111" s="159"/>
      <c r="C111" s="159"/>
      <c r="D111" s="159"/>
      <c r="E111" s="184"/>
      <c r="F111" s="159"/>
      <c r="G111" s="16"/>
      <c r="H111" s="159"/>
      <c r="I111" s="184"/>
      <c r="J111" s="159"/>
      <c r="K111" s="16"/>
      <c r="L111" s="159"/>
      <c r="M111" s="184"/>
      <c r="N111" s="159"/>
      <c r="O111" s="16"/>
      <c r="P111" s="159"/>
      <c r="Q111" s="184"/>
      <c r="R111" s="159"/>
      <c r="S111" s="16"/>
      <c r="T111" s="159"/>
      <c r="U111" s="184"/>
      <c r="V111" s="159"/>
      <c r="W111" s="159"/>
      <c r="X111" s="159"/>
      <c r="Y111" s="159"/>
      <c r="Z111" s="159"/>
      <c r="AA111" s="159"/>
    </row>
    <row r="112" s="159" customFormat="1">
      <c r="A112" s="180"/>
      <c r="B112" s="159"/>
      <c r="C112" s="159"/>
      <c r="D112" s="180"/>
      <c r="E112" s="180"/>
      <c r="F112" s="159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9"/>
      <c r="Z112" s="159"/>
      <c r="AA112" s="159"/>
    </row>
    <row r="113" s="159" customForma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</row>
    <row r="114" s="159" customForma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</row>
    <row r="115" s="159" customForma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</row>
    <row r="116" s="159" customFormat="1" ht="12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</row>
    <row r="117" s="159" customForma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</row>
    <row r="118" s="159" customForma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</row>
    <row r="119" s="159" customForma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</row>
    <row r="120" s="159" customForma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</row>
    <row r="121" s="159" customForma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</row>
    <row r="122" s="159" customForma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</row>
    <row r="123" s="159" customForma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</row>
    <row r="124" s="159" customForma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</row>
    <row r="125" s="159" customForma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</row>
    <row r="126" s="159" customForma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</row>
    <row r="127" s="159" customForma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</row>
    <row r="128" s="159" customForma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</row>
    <row r="129" s="159" customForma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</row>
    <row r="130" s="159" customForma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</row>
    <row r="131" s="159" customForma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</row>
    <row r="132" s="159" customForma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</row>
    <row r="133" s="159" customForma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</row>
    <row r="134" s="159" customForma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</row>
    <row r="135" s="159" customForma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</row>
    <row r="136" s="159" customForma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</row>
    <row r="137" s="159" customForma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</row>
    <row r="138" s="159" customForma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</row>
    <row r="139" s="159" customForma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</row>
    <row r="140" s="159" customForma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</row>
    <row r="141" s="159" customForma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</row>
    <row r="142" s="159" customForma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</row>
    <row r="143" s="159" customForma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</row>
    <row r="144" s="159" customForma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</row>
    <row r="145" s="159" customForma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</row>
    <row r="146" s="159" customForma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</row>
    <row r="147" s="159" customForma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</row>
    <row r="148" s="159" customForma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</row>
    <row r="149" s="159" customForma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</row>
    <row r="150" s="159" customForma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</row>
    <row r="151" s="159" customForma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</row>
    <row r="152" s="159" customForma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</row>
    <row r="153" s="159" customForma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</row>
    <row r="154" s="159" customForma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</row>
    <row r="155" s="159" customForma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</row>
    <row r="156" s="159" customForma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</row>
    <row r="157" s="159" customFormat="1"/>
    <row r="158" s="159" customFormat="1"/>
    <row r="159" s="159" customFormat="1"/>
    <row r="160" s="159" customFormat="1"/>
    <row r="161" s="159" customFormat="1"/>
    <row r="162" s="159" customFormat="1"/>
    <row r="163" s="159" customFormat="1"/>
    <row r="164" s="159" customFormat="1"/>
    <row r="165" s="159" customFormat="1"/>
    <row r="166" s="159" customFormat="1"/>
  </sheetData>
  <mergeCells count="5">
    <mergeCell ref="Q2:X2"/>
    <mergeCell ref="A6:A14"/>
    <mergeCell ref="W8:X8"/>
    <mergeCell ref="W9:X9"/>
    <mergeCell ref="V6:V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O44" activeCellId="0" sqref="O44"/>
    </sheetView>
  </sheetViews>
  <sheetFormatPr defaultRowHeight="12.75"/>
  <cols>
    <col customWidth="1" min="1" max="1" style="63" width="5.7109375"/>
    <col customWidth="1" min="2" max="3" style="63" width="9.85546875"/>
    <col customWidth="1" min="4" max="5" style="63" width="5.85546875"/>
    <col customWidth="1" min="6" max="7" style="63" width="9.85546875"/>
    <col customWidth="1" min="8" max="9" style="63" width="5.85546875"/>
    <col customWidth="1" min="10" max="11" style="63" width="9.85546875"/>
    <col customWidth="1" min="12" max="13" style="63" width="5.85546875"/>
    <col customWidth="1" min="14" max="15" style="63" width="9.85546875"/>
    <col customWidth="1" min="16" max="17" style="63" width="5.85546875"/>
    <col customWidth="1" min="18" max="19" style="63" width="9.85546875"/>
    <col customWidth="1" min="20" max="21" style="63" width="5.85546875"/>
    <col customWidth="1" min="22" max="22" style="63" width="5.7109375"/>
    <col customWidth="1" min="23" max="24" style="63" width="9.85546875"/>
    <col customWidth="1" min="25" max="25" style="63" width="10"/>
    <col customWidth="1" min="26" max="26" style="63" width="5.7109375"/>
    <col customWidth="1" min="27" max="27" style="63" width="8.5703125"/>
    <col customWidth="1" min="28" max="28" style="63" width="7.7109375"/>
    <col customWidth="1" min="29" max="29" style="63" width="7.28515625"/>
    <col customWidth="1" min="30" max="30" style="63" width="6.5703125"/>
    <col customWidth="1" min="31" max="31" style="63" width="8.5703125"/>
    <col customWidth="1" min="32" max="32" style="63" width="8"/>
    <col customWidth="1" min="33" max="34" style="63" width="6.140625"/>
    <col customWidth="1" min="35" max="35" style="63" width="8.140625"/>
    <col customWidth="1" min="36" max="36" style="63" width="7.7109375"/>
    <col customWidth="1" min="37" max="38" style="63" width="7.140625"/>
    <col customWidth="1" min="39" max="39" style="63" width="7.7109375"/>
    <col customWidth="1" min="40" max="42" style="63" width="7.140625"/>
    <col customWidth="1" min="43" max="43" style="63" width="8.28515625"/>
    <col customWidth="1" min="44" max="44" style="63" width="7.7109375"/>
    <col customWidth="1" min="45" max="46" style="63" width="7.140625"/>
    <col customWidth="1" min="47" max="47" style="63" width="8.140625"/>
    <col customWidth="1" min="48" max="48" style="63" width="12.85546875"/>
    <col customWidth="1" min="49" max="49" style="63" width="12"/>
    <col min="50" max="50" style="63" width="9.140625"/>
    <col customWidth="1" min="51" max="51" style="63" width="11.28515625"/>
    <col customWidth="1" min="52" max="52" style="63" width="12.140625"/>
    <col min="53" max="16384" style="63" width="9.140625"/>
  </cols>
  <sheetData>
    <row r="1" s="151" customFormat="1">
      <c r="A1" s="2"/>
      <c r="B1" s="2">
        <v>109</v>
      </c>
      <c r="C1" s="2">
        <v>110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108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>
        <v>2</v>
      </c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C8" s="4" t="s">
        <v>109</v>
      </c>
      <c r="D8" s="4"/>
      <c r="E8" s="36"/>
      <c r="F8" s="35"/>
      <c r="G8" s="4"/>
      <c r="H8" s="4" t="s">
        <v>15</v>
      </c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"/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200</v>
      </c>
      <c r="E10" s="152">
        <v>4000</v>
      </c>
      <c r="F10" s="35" t="s">
        <v>36</v>
      </c>
      <c r="G10" s="4"/>
      <c r="H10" s="153">
        <v>0</v>
      </c>
      <c r="I10" s="152">
        <v>80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 s="159" customFormat="1">
      <c r="A15" s="160">
        <f ca="1">INDIRECT(ADDRESS(Данные!$A7,4,1,1,"Данные"), 1)</f>
        <v>45644</v>
      </c>
      <c r="B15" s="77">
        <f ca="1">ROUND(INDIRECT(ADDRESS(Данные!$A7,B$1,1,1,"Данные"), 1),2)</f>
        <v>6646.4499999999998</v>
      </c>
      <c r="C15" s="83">
        <f ca="1">ROUND(INDIRECT(ADDRESS(Данные!$A7,C$1,1,1,"Данные"), 1),2)</f>
        <v>1452.5799999999999</v>
      </c>
      <c r="D15" s="78"/>
      <c r="E15" s="81"/>
      <c r="F15" s="82"/>
      <c r="G15" s="77"/>
      <c r="H15" s="78" t="s">
        <v>15</v>
      </c>
      <c r="I15" s="79" t="s">
        <v>15</v>
      </c>
      <c r="J15" s="80"/>
      <c r="K15" s="77"/>
      <c r="L15" s="78" t="s">
        <v>15</v>
      </c>
      <c r="M15" s="81" t="s">
        <v>15</v>
      </c>
      <c r="N15" s="82"/>
      <c r="O15" s="78"/>
      <c r="P15" s="78" t="s">
        <v>15</v>
      </c>
      <c r="Q15" s="79" t="s">
        <v>15</v>
      </c>
      <c r="R15" s="80"/>
      <c r="S15" s="77"/>
      <c r="T15" s="78" t="s">
        <v>15</v>
      </c>
      <c r="U15" s="81" t="s">
        <v>15</v>
      </c>
      <c r="V15" s="161">
        <f t="shared" ref="V15:V63" ca="1" si="46">$A15</f>
        <v>45644</v>
      </c>
      <c r="W15" s="93" t="s">
        <v>15</v>
      </c>
      <c r="X15" s="26" t="s">
        <v>15</v>
      </c>
    </row>
    <row r="16" s="159" customFormat="1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6646.4800000000005</v>
      </c>
      <c r="C16" s="96">
        <f ca="1">ROUND(INDIRECT(ADDRESS(Данные!$A8,C$1,1,1,"Данные"),1),2)</f>
        <v>1452.5799999999999</v>
      </c>
      <c r="D16" s="104">
        <f ca="1">(B16-B15)*D$10</f>
        <v>6.0000000001309672</v>
      </c>
      <c r="E16" s="102">
        <f ca="1">(C16-C15)*D$10</f>
        <v>0</v>
      </c>
      <c r="F16" s="103"/>
      <c r="G16" s="100"/>
      <c r="H16" s="101"/>
      <c r="I16" s="98"/>
      <c r="J16" s="99"/>
      <c r="K16" s="100"/>
      <c r="L16" s="101"/>
      <c r="M16" s="110"/>
      <c r="N16" s="103"/>
      <c r="O16" s="101"/>
      <c r="P16" s="101"/>
      <c r="Q16" s="98"/>
      <c r="R16" s="99"/>
      <c r="S16" s="100"/>
      <c r="T16" s="101"/>
      <c r="U16" s="110"/>
      <c r="V16" s="163">
        <f t="shared" ca="1" si="46"/>
        <v>45644.020833333336</v>
      </c>
      <c r="W16" s="113">
        <f t="shared" ref="W16:X63" ca="1" si="47">D16+H16+L16+P16+T16</f>
        <v>6.0000000001309672</v>
      </c>
      <c r="X16" s="114">
        <f ca="1">E16+I16+M16+Q16+U16</f>
        <v>0</v>
      </c>
    </row>
    <row r="17" s="159" customFormat="1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6646.5</v>
      </c>
      <c r="C17" s="96">
        <f ca="1">ROUND(INDIRECT(ADDRESS(Данные!$A9,C$1,1,1,"Данные"),1),2)</f>
        <v>1452.5899999999999</v>
      </c>
      <c r="D17" s="104">
        <f ca="1">(B17-B15)*D$10</f>
        <v>10.00000000003638</v>
      </c>
      <c r="E17" s="102">
        <f ca="1">(C17-C15)*D$10</f>
        <v>1.999999999998181</v>
      </c>
      <c r="F17" s="103"/>
      <c r="G17" s="100"/>
      <c r="H17" s="104">
        <f>(F17-F15)*H10</f>
        <v>0</v>
      </c>
      <c r="I17" s="105">
        <f>(G17-G15)*I10</f>
        <v>0</v>
      </c>
      <c r="J17" s="99"/>
      <c r="K17" s="100"/>
      <c r="L17" s="104">
        <f>(J17-J15)*L10</f>
        <v>0</v>
      </c>
      <c r="M17" s="102">
        <f>(K17-K15)*M10</f>
        <v>0</v>
      </c>
      <c r="N17" s="103"/>
      <c r="O17" s="101"/>
      <c r="P17" s="104">
        <f>(N17-N15)*P10</f>
        <v>0</v>
      </c>
      <c r="Q17" s="105">
        <f>(O17-O15)*Q10</f>
        <v>0</v>
      </c>
      <c r="R17" s="99"/>
      <c r="S17" s="100"/>
      <c r="T17" s="104">
        <f>(R17-R15)*T10</f>
        <v>0</v>
      </c>
      <c r="U17" s="102">
        <f>(S17-S15)*U10</f>
        <v>0</v>
      </c>
      <c r="V17" s="163">
        <f t="shared" ca="1" si="46"/>
        <v>45644.041666666664</v>
      </c>
      <c r="W17" s="113">
        <f t="shared" ca="1" si="47"/>
        <v>10.00000000003638</v>
      </c>
      <c r="X17" s="114">
        <f t="shared" ca="1" si="47"/>
        <v>1.999999999998181</v>
      </c>
    </row>
    <row r="18" s="159" customFormat="1">
      <c r="A18" s="162">
        <f ca="1">INDIRECT(ADDRESS(Данные!$A10,4,1,1,"Данные"), 1)</f>
        <v>45644.0625</v>
      </c>
      <c r="B18" s="96">
        <f ca="1">ROUND(INDIRECT(ADDRESS(Данные!$A10,B$1,1,1,"Данные"), 1),2)</f>
        <v>6646.5200000000004</v>
      </c>
      <c r="C18" s="96">
        <f ca="1">ROUND(INDIRECT(ADDRESS(Данные!$A10,C$1,1,1,"Данные"), 1),2)</f>
        <v>1452.5899999999999</v>
      </c>
      <c r="D18" s="104">
        <f ca="1">(B18-B17)*D$10</f>
        <v>4.0000000000873115</v>
      </c>
      <c r="E18" s="102">
        <f ca="1">(C18-C17)*D$10</f>
        <v>0</v>
      </c>
      <c r="F18" s="103"/>
      <c r="G18" s="100"/>
      <c r="H18" s="104"/>
      <c r="I18" s="105"/>
      <c r="J18" s="99"/>
      <c r="K18" s="100"/>
      <c r="L18" s="104"/>
      <c r="M18" s="102"/>
      <c r="N18" s="103"/>
      <c r="O18" s="101"/>
      <c r="P18" s="104"/>
      <c r="Q18" s="105"/>
      <c r="R18" s="99"/>
      <c r="S18" s="100"/>
      <c r="T18" s="104"/>
      <c r="U18" s="102"/>
      <c r="V18" s="163">
        <f t="shared" ca="1" si="46"/>
        <v>45644.0625</v>
      </c>
      <c r="W18" s="113">
        <f t="shared" ca="1" si="47"/>
        <v>4.0000000000873115</v>
      </c>
      <c r="X18" s="114">
        <f t="shared" ca="1" si="47"/>
        <v>0</v>
      </c>
    </row>
    <row r="19" s="159" customFormat="1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6646.54</v>
      </c>
      <c r="C19" s="96">
        <f ca="1">ROUND(INDIRECT(ADDRESS(Данные!$A11,C$1,1,1,"Данные"),1),2)</f>
        <v>1452.5899999999999</v>
      </c>
      <c r="D19" s="104">
        <f ca="1">(B19-B17)*D$10</f>
        <v>7.999999999992724</v>
      </c>
      <c r="E19" s="102">
        <f ca="1">(C19-C17)*D$10</f>
        <v>0</v>
      </c>
      <c r="F19" s="103"/>
      <c r="G19" s="100"/>
      <c r="H19" s="104">
        <f>(F19-F17)*H10</f>
        <v>0</v>
      </c>
      <c r="I19" s="105">
        <f>(G19-G17)*I10</f>
        <v>0</v>
      </c>
      <c r="J19" s="99"/>
      <c r="K19" s="100"/>
      <c r="L19" s="104">
        <f>(J19-J17)*L10</f>
        <v>0</v>
      </c>
      <c r="M19" s="102">
        <f>(K19-K17)*M10</f>
        <v>0</v>
      </c>
      <c r="N19" s="103"/>
      <c r="O19" s="101"/>
      <c r="P19" s="104">
        <f>(N19-N17)*P10</f>
        <v>0</v>
      </c>
      <c r="Q19" s="105">
        <f>(O19-O17)*Q10</f>
        <v>0</v>
      </c>
      <c r="R19" s="99"/>
      <c r="S19" s="100"/>
      <c r="T19" s="104">
        <f>(R19-R17)*T10</f>
        <v>0</v>
      </c>
      <c r="U19" s="102">
        <f>(S19-S17)*U10</f>
        <v>0</v>
      </c>
      <c r="V19" s="163">
        <f t="shared" ca="1" si="46"/>
        <v>45644.083333333336</v>
      </c>
      <c r="W19" s="113">
        <f t="shared" ca="1" si="47"/>
        <v>7.999999999992724</v>
      </c>
      <c r="X19" s="114">
        <f t="shared" ca="1" si="47"/>
        <v>0</v>
      </c>
    </row>
    <row r="20" s="159" customFormat="1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6646.5600000000004</v>
      </c>
      <c r="C20" s="96">
        <f ca="1">ROUND(INDIRECT(ADDRESS(Данные!$A12,C$1,1,1,"Данные"),1),2)</f>
        <v>1452.5899999999999</v>
      </c>
      <c r="D20" s="104">
        <f ca="1">(B20-B19)*D$10</f>
        <v>4.0000000000873115</v>
      </c>
      <c r="E20" s="102">
        <f ca="1">(C20-C19)*D$10</f>
        <v>0</v>
      </c>
      <c r="F20" s="103"/>
      <c r="G20" s="100"/>
      <c r="H20" s="104"/>
      <c r="I20" s="105"/>
      <c r="J20" s="99"/>
      <c r="K20" s="100"/>
      <c r="L20" s="104"/>
      <c r="M20" s="102"/>
      <c r="N20" s="103"/>
      <c r="O20" s="101"/>
      <c r="P20" s="104"/>
      <c r="Q20" s="105"/>
      <c r="R20" s="99"/>
      <c r="S20" s="100"/>
      <c r="T20" s="104"/>
      <c r="U20" s="102"/>
      <c r="V20" s="163">
        <f t="shared" ca="1" si="46"/>
        <v>45644.104166666664</v>
      </c>
      <c r="W20" s="113">
        <f t="shared" ca="1" si="47"/>
        <v>4.0000000000873115</v>
      </c>
      <c r="X20" s="114">
        <f t="shared" ca="1" si="47"/>
        <v>0</v>
      </c>
    </row>
    <row r="21" s="159" customFormat="1">
      <c r="A21" s="162">
        <f ca="1">INDIRECT(ADDRESS(Данные!$A13,4,1,1,"Данные"),1)</f>
        <v>45644.125</v>
      </c>
      <c r="B21" s="96">
        <f ca="1">ROUND(INDIRECT(ADDRESS(Данные!$A13,B$1,1,1,"Данные"),1),2)</f>
        <v>6646.5900000000001</v>
      </c>
      <c r="C21" s="96">
        <f ca="1">ROUND(INDIRECT(ADDRESS(Данные!$A13,C$1,1,1,"Данные"),1),2)</f>
        <v>1452.5899999999999</v>
      </c>
      <c r="D21" s="104">
        <f ca="1">(B21-B19)*D$10</f>
        <v>10.00000000003638</v>
      </c>
      <c r="E21" s="102">
        <f ca="1">(C21-C19)*D$10</f>
        <v>0</v>
      </c>
      <c r="F21" s="103"/>
      <c r="G21" s="100"/>
      <c r="H21" s="104">
        <f>(F21-F19)*H10</f>
        <v>0</v>
      </c>
      <c r="I21" s="105">
        <f>(G21-G19)*I10</f>
        <v>0</v>
      </c>
      <c r="J21" s="99"/>
      <c r="K21" s="100"/>
      <c r="L21" s="104">
        <f>(J21-J19)*L10</f>
        <v>0</v>
      </c>
      <c r="M21" s="102">
        <f>(K21-K19)*M10</f>
        <v>0</v>
      </c>
      <c r="N21" s="103"/>
      <c r="O21" s="101"/>
      <c r="P21" s="104">
        <f>(N21-N19)*P10</f>
        <v>0</v>
      </c>
      <c r="Q21" s="105">
        <f>(O21-O19)*Q10</f>
        <v>0</v>
      </c>
      <c r="R21" s="99"/>
      <c r="S21" s="100"/>
      <c r="T21" s="104">
        <f>(R21-R19)*T10</f>
        <v>0</v>
      </c>
      <c r="U21" s="102">
        <f>(S21-S19)*U10</f>
        <v>0</v>
      </c>
      <c r="V21" s="163">
        <f t="shared" ca="1" si="46"/>
        <v>45644.125</v>
      </c>
      <c r="W21" s="113">
        <f t="shared" ca="1" si="47"/>
        <v>10.00000000003638</v>
      </c>
      <c r="X21" s="114">
        <f t="shared" ca="1" si="47"/>
        <v>0</v>
      </c>
    </row>
    <row r="22" s="159" customFormat="1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6646.6100000000006</v>
      </c>
      <c r="C22" s="96">
        <f ca="1">ROUND(INDIRECT(ADDRESS(Данные!$A14,C$1,1,1,"Данные"),1),2)</f>
        <v>1452.5899999999999</v>
      </c>
      <c r="D22" s="104">
        <f ca="1">(B22-B21)*D$10</f>
        <v>4.0000000000873115</v>
      </c>
      <c r="E22" s="102">
        <f ca="1">(C22-C21)*D$10</f>
        <v>0</v>
      </c>
      <c r="F22" s="103"/>
      <c r="G22" s="100"/>
      <c r="H22" s="104"/>
      <c r="I22" s="105"/>
      <c r="J22" s="99"/>
      <c r="K22" s="100"/>
      <c r="L22" s="104"/>
      <c r="M22" s="102"/>
      <c r="N22" s="103"/>
      <c r="O22" s="101"/>
      <c r="P22" s="104"/>
      <c r="Q22" s="105"/>
      <c r="R22" s="99"/>
      <c r="S22" s="100"/>
      <c r="T22" s="104"/>
      <c r="U22" s="102"/>
      <c r="V22" s="163">
        <f t="shared" ca="1" si="46"/>
        <v>45644.145833333336</v>
      </c>
      <c r="W22" s="113">
        <f t="shared" ca="1" si="47"/>
        <v>4.0000000000873115</v>
      </c>
      <c r="X22" s="114">
        <f t="shared" ca="1" si="47"/>
        <v>0</v>
      </c>
    </row>
    <row r="23" s="159" customFormat="1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6646.6400000000003</v>
      </c>
      <c r="C23" s="96">
        <f ca="1">ROUND(INDIRECT(ADDRESS(Данные!$A15,C$1,1,1,"Данные"),1),2)</f>
        <v>1452.5899999999999</v>
      </c>
      <c r="D23" s="104">
        <f ca="1">(B23-B21)*D$10</f>
        <v>10.00000000003638</v>
      </c>
      <c r="E23" s="102">
        <f ca="1">(C23-C21)*D$10</f>
        <v>0</v>
      </c>
      <c r="F23" s="103"/>
      <c r="G23" s="100"/>
      <c r="H23" s="104">
        <f>(F23-F21)*H10</f>
        <v>0</v>
      </c>
      <c r="I23" s="105">
        <f>(G23-G21)*I10</f>
        <v>0</v>
      </c>
      <c r="J23" s="99"/>
      <c r="K23" s="100"/>
      <c r="L23" s="104">
        <f>(J23-J21)*L10</f>
        <v>0</v>
      </c>
      <c r="M23" s="102">
        <f>(K23-K21)*M10</f>
        <v>0</v>
      </c>
      <c r="N23" s="103"/>
      <c r="O23" s="101"/>
      <c r="P23" s="104">
        <f>(N23-N21)*P10</f>
        <v>0</v>
      </c>
      <c r="Q23" s="105">
        <f>(O23-O21)*Q10</f>
        <v>0</v>
      </c>
      <c r="R23" s="99"/>
      <c r="S23" s="100"/>
      <c r="T23" s="104">
        <f>(R23-R21)*T10</f>
        <v>0</v>
      </c>
      <c r="U23" s="102">
        <f>(S23-S21)*U10</f>
        <v>0</v>
      </c>
      <c r="V23" s="163">
        <f t="shared" ca="1" si="46"/>
        <v>45644.166666666664</v>
      </c>
      <c r="W23" s="113">
        <f t="shared" ca="1" si="47"/>
        <v>10.00000000003638</v>
      </c>
      <c r="X23" s="114">
        <f t="shared" ca="1" si="47"/>
        <v>0</v>
      </c>
    </row>
    <row r="24" s="159" customFormat="1">
      <c r="A24" s="162">
        <f ca="1">INDIRECT(ADDRESS(Данные!$A16,4,1,1,"Данные"),1)</f>
        <v>45644.1875</v>
      </c>
      <c r="B24" s="96">
        <f ca="1">ROUND(INDIRECT(ADDRESS(Данные!$A16,B$1,1,1,"Данные"),1),2)</f>
        <v>6646.6599999999999</v>
      </c>
      <c r="C24" s="96">
        <f ca="1">ROUND(INDIRECT(ADDRESS(Данные!$A16,C$1,1,1,"Данные"),1),2)</f>
        <v>1452.5899999999999</v>
      </c>
      <c r="D24" s="104">
        <f ca="1">(B24-B23)*D$10</f>
        <v>3.9999999999054126</v>
      </c>
      <c r="E24" s="102">
        <f ca="1">(C24-C23)*D$10</f>
        <v>0</v>
      </c>
      <c r="F24" s="103"/>
      <c r="G24" s="100"/>
      <c r="H24" s="104"/>
      <c r="I24" s="105"/>
      <c r="J24" s="99"/>
      <c r="K24" s="100"/>
      <c r="L24" s="104"/>
      <c r="M24" s="102"/>
      <c r="N24" s="103"/>
      <c r="O24" s="101"/>
      <c r="P24" s="104"/>
      <c r="Q24" s="105"/>
      <c r="R24" s="99"/>
      <c r="S24" s="100"/>
      <c r="T24" s="104"/>
      <c r="U24" s="102"/>
      <c r="V24" s="163">
        <f t="shared" ca="1" si="46"/>
        <v>45644.1875</v>
      </c>
      <c r="W24" s="113">
        <f t="shared" ca="1" si="47"/>
        <v>3.9999999999054126</v>
      </c>
      <c r="X24" s="114">
        <f t="shared" ca="1" si="47"/>
        <v>0</v>
      </c>
    </row>
    <row r="25" s="159" customFormat="1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6646.6800000000003</v>
      </c>
      <c r="C25" s="96">
        <f ca="1">ROUND(INDIRECT(ADDRESS(Данные!$A17,C$1,1,1,"Данные"),1),2)</f>
        <v>1452.6000000000001</v>
      </c>
      <c r="D25" s="104">
        <f ca="1">(B25-B23)*D$10</f>
        <v>7.999999999992724</v>
      </c>
      <c r="E25" s="102">
        <f ca="1">(C25-C23)*D$10</f>
        <v>2.0000000000436557</v>
      </c>
      <c r="F25" s="103"/>
      <c r="G25" s="100"/>
      <c r="H25" s="104">
        <f>(F25-F23)*H10</f>
        <v>0</v>
      </c>
      <c r="I25" s="105">
        <f>(G25-G23)*I10</f>
        <v>0</v>
      </c>
      <c r="J25" s="99"/>
      <c r="K25" s="100"/>
      <c r="L25" s="104">
        <f>(J25-J23)*L10</f>
        <v>0</v>
      </c>
      <c r="M25" s="102">
        <f>(K25-K23)*M10</f>
        <v>0</v>
      </c>
      <c r="N25" s="103"/>
      <c r="O25" s="101"/>
      <c r="P25" s="104">
        <f>(N25-N23)*P10</f>
        <v>0</v>
      </c>
      <c r="Q25" s="105">
        <f>(O25-O23)*Q10</f>
        <v>0</v>
      </c>
      <c r="R25" s="99"/>
      <c r="S25" s="100"/>
      <c r="T25" s="104">
        <f>(R25-R23)*T10</f>
        <v>0</v>
      </c>
      <c r="U25" s="102">
        <f>(S25-S23)*U10</f>
        <v>0</v>
      </c>
      <c r="V25" s="163">
        <f t="shared" ca="1" si="46"/>
        <v>45644.208333333336</v>
      </c>
      <c r="W25" s="113">
        <f t="shared" ca="1" si="47"/>
        <v>7.999999999992724</v>
      </c>
      <c r="X25" s="114">
        <f t="shared" ca="1" si="47"/>
        <v>2.0000000000436557</v>
      </c>
    </row>
    <row r="26" s="159" customFormat="1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6646.6999999999998</v>
      </c>
      <c r="C26" s="96">
        <f ca="1">ROUND(INDIRECT(ADDRESS(Данные!$A18,C$1,1,1,"Данные"),1),2)</f>
        <v>1452.6000000000001</v>
      </c>
      <c r="D26" s="104">
        <f ca="1">(B26-B25)*D$10</f>
        <v>3.9999999999054126</v>
      </c>
      <c r="E26" s="102">
        <f ca="1">(C26-C25)*D$10</f>
        <v>0</v>
      </c>
      <c r="F26" s="103"/>
      <c r="G26" s="100"/>
      <c r="H26" s="104"/>
      <c r="I26" s="105"/>
      <c r="J26" s="99"/>
      <c r="K26" s="100"/>
      <c r="L26" s="104"/>
      <c r="M26" s="102"/>
      <c r="N26" s="103"/>
      <c r="O26" s="101"/>
      <c r="P26" s="104"/>
      <c r="Q26" s="105"/>
      <c r="R26" s="99"/>
      <c r="S26" s="100"/>
      <c r="T26" s="104"/>
      <c r="U26" s="102"/>
      <c r="V26" s="163">
        <f t="shared" ca="1" si="46"/>
        <v>45644.229166666664</v>
      </c>
      <c r="W26" s="113">
        <f t="shared" ca="1" si="47"/>
        <v>3.9999999999054126</v>
      </c>
      <c r="X26" s="114">
        <f t="shared" ca="1" si="47"/>
        <v>0</v>
      </c>
    </row>
    <row r="27" s="159" customFormat="1">
      <c r="A27" s="162">
        <f ca="1">INDIRECT(ADDRESS(Данные!$A19,4,1,1,"Данные"),1)</f>
        <v>45644.25</v>
      </c>
      <c r="B27" s="96">
        <f ca="1">ROUND(INDIRECT(ADDRESS(Данные!$A19,B$1,1,1,"Данные"),1),2)</f>
        <v>6646.7200000000003</v>
      </c>
      <c r="C27" s="96">
        <f ca="1">ROUND(INDIRECT(ADDRESS(Данные!$A19,C$1,1,1,"Данные"),1),2)</f>
        <v>1452.6000000000001</v>
      </c>
      <c r="D27" s="104">
        <f ca="1">(B27-B25)*D$10</f>
        <v>7.999999999992724</v>
      </c>
      <c r="E27" s="102">
        <f ca="1">(C27-C25)*D$10</f>
        <v>0</v>
      </c>
      <c r="F27" s="103"/>
      <c r="G27" s="100"/>
      <c r="H27" s="104">
        <f>(F27-F25)*H10</f>
        <v>0</v>
      </c>
      <c r="I27" s="105">
        <f>(G27-G25)*I10</f>
        <v>0</v>
      </c>
      <c r="J27" s="99"/>
      <c r="K27" s="100"/>
      <c r="L27" s="104">
        <f>(J27-J25)*L10</f>
        <v>0</v>
      </c>
      <c r="M27" s="102">
        <f>(K27-K25)*M10</f>
        <v>0</v>
      </c>
      <c r="N27" s="103"/>
      <c r="O27" s="101"/>
      <c r="P27" s="104">
        <f>(N27-N25)*P10</f>
        <v>0</v>
      </c>
      <c r="Q27" s="105">
        <f>(O27-O25)*Q10</f>
        <v>0</v>
      </c>
      <c r="R27" s="99"/>
      <c r="S27" s="100"/>
      <c r="T27" s="104">
        <f>(R27-R25)*T10</f>
        <v>0</v>
      </c>
      <c r="U27" s="102">
        <f>(S27-S25)*U10</f>
        <v>0</v>
      </c>
      <c r="V27" s="163">
        <f t="shared" ca="1" si="46"/>
        <v>45644.25</v>
      </c>
      <c r="W27" s="113">
        <f t="shared" ca="1" si="47"/>
        <v>7.999999999992724</v>
      </c>
      <c r="X27" s="114">
        <f t="shared" ca="1" si="47"/>
        <v>0</v>
      </c>
    </row>
    <row r="28" s="159" customFormat="1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6646.75</v>
      </c>
      <c r="C28" s="96">
        <f ca="1">ROUND(INDIRECT(ADDRESS(Данные!$A20,C$1,1,1,"Данные"),1),2)</f>
        <v>1452.6000000000001</v>
      </c>
      <c r="D28" s="104">
        <f ca="1">(B28-B27)*D$10</f>
        <v>5.9999999999490683</v>
      </c>
      <c r="E28" s="102">
        <f ca="1">(C28-C27)*D$10</f>
        <v>0</v>
      </c>
      <c r="F28" s="103"/>
      <c r="G28" s="100"/>
      <c r="H28" s="104"/>
      <c r="I28" s="105"/>
      <c r="J28" s="99"/>
      <c r="K28" s="100"/>
      <c r="L28" s="104"/>
      <c r="M28" s="102"/>
      <c r="N28" s="103"/>
      <c r="O28" s="101"/>
      <c r="P28" s="104"/>
      <c r="Q28" s="105"/>
      <c r="R28" s="99"/>
      <c r="S28" s="100"/>
      <c r="T28" s="104"/>
      <c r="U28" s="102"/>
      <c r="V28" s="163">
        <f t="shared" ca="1" si="46"/>
        <v>45644.270833333336</v>
      </c>
      <c r="W28" s="113">
        <f t="shared" ca="1" si="47"/>
        <v>5.9999999999490683</v>
      </c>
      <c r="X28" s="114">
        <f t="shared" ca="1" si="47"/>
        <v>0</v>
      </c>
    </row>
    <row r="29" s="159" customFormat="1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6646.7700000000004</v>
      </c>
      <c r="C29" s="96">
        <f ca="1">ROUND(INDIRECT(ADDRESS(Данные!$A21,C$1,1,1,"Данные"),1),2)</f>
        <v>1452.6000000000001</v>
      </c>
      <c r="D29" s="104">
        <f ca="1">(B29-B27)*D$10</f>
        <v>10.00000000003638</v>
      </c>
      <c r="E29" s="102">
        <f ca="1">(C29-C27)*D$10</f>
        <v>0</v>
      </c>
      <c r="F29" s="103"/>
      <c r="G29" s="100"/>
      <c r="H29" s="104">
        <f>(F29-F27)*H10</f>
        <v>0</v>
      </c>
      <c r="I29" s="105">
        <f>(G29-G27)*I10</f>
        <v>0</v>
      </c>
      <c r="J29" s="99"/>
      <c r="K29" s="100"/>
      <c r="L29" s="104">
        <f>(J29-J27)*L10</f>
        <v>0</v>
      </c>
      <c r="M29" s="102">
        <f>(K29-K27)*M10</f>
        <v>0</v>
      </c>
      <c r="N29" s="103"/>
      <c r="O29" s="101"/>
      <c r="P29" s="104">
        <f>(N29-N27)*P10</f>
        <v>0</v>
      </c>
      <c r="Q29" s="105">
        <f>(O29-O27)*Q10</f>
        <v>0</v>
      </c>
      <c r="R29" s="99"/>
      <c r="S29" s="100"/>
      <c r="T29" s="104">
        <f>(R29-R27)*T10</f>
        <v>0</v>
      </c>
      <c r="U29" s="102">
        <f>(S29-S27)*U10</f>
        <v>0</v>
      </c>
      <c r="V29" s="163">
        <f t="shared" ca="1" si="46"/>
        <v>45644.291666666664</v>
      </c>
      <c r="W29" s="113">
        <f t="shared" ca="1" si="47"/>
        <v>10.00000000003638</v>
      </c>
      <c r="X29" s="114">
        <f t="shared" ca="1" si="47"/>
        <v>0</v>
      </c>
    </row>
    <row r="30" s="159" customFormat="1">
      <c r="A30" s="162">
        <f ca="1">INDIRECT(ADDRESS(Данные!$A22,4,1,1,"Данные"),1)</f>
        <v>45644.3125</v>
      </c>
      <c r="B30" s="96">
        <f ca="1">ROUND(INDIRECT(ADDRESS(Данные!$A22,B$1,1,1,"Данные"),1),2)</f>
        <v>6646.79</v>
      </c>
      <c r="C30" s="96">
        <f ca="1">ROUND(INDIRECT(ADDRESS(Данные!$A22,C$1,1,1,"Данные"),1),2)</f>
        <v>1452.6000000000001</v>
      </c>
      <c r="D30" s="104">
        <f ca="1">(B30-B29)*D$10</f>
        <v>3.9999999999054126</v>
      </c>
      <c r="E30" s="102">
        <f ca="1">(C30-C29)*D$10</f>
        <v>0</v>
      </c>
      <c r="F30" s="103"/>
      <c r="G30" s="100"/>
      <c r="H30" s="104"/>
      <c r="I30" s="105"/>
      <c r="J30" s="99"/>
      <c r="K30" s="100"/>
      <c r="L30" s="104"/>
      <c r="M30" s="102"/>
      <c r="N30" s="103"/>
      <c r="O30" s="101"/>
      <c r="P30" s="104"/>
      <c r="Q30" s="105"/>
      <c r="R30" s="99"/>
      <c r="S30" s="100"/>
      <c r="T30" s="104"/>
      <c r="U30" s="102"/>
      <c r="V30" s="163">
        <f t="shared" ca="1" si="46"/>
        <v>45644.3125</v>
      </c>
      <c r="W30" s="113">
        <f t="shared" ca="1" si="47"/>
        <v>3.9999999999054126</v>
      </c>
      <c r="X30" s="114">
        <f t="shared" ca="1" si="47"/>
        <v>0</v>
      </c>
    </row>
    <row r="31" s="159" customFormat="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6646.8100000000004</v>
      </c>
      <c r="C31" s="96">
        <f ca="1">ROUND(INDIRECT(ADDRESS(Данные!$A23,C$1,1,1,"Данные"),1),2)</f>
        <v>1452.6000000000001</v>
      </c>
      <c r="D31" s="104">
        <f ca="1">(B31-B29)*D$10</f>
        <v>7.999999999992724</v>
      </c>
      <c r="E31" s="102">
        <f ca="1">(C31-C29)*D$10</f>
        <v>0</v>
      </c>
      <c r="F31" s="103"/>
      <c r="G31" s="100"/>
      <c r="H31" s="104">
        <f>(F31-F29)*H10</f>
        <v>0</v>
      </c>
      <c r="I31" s="105">
        <f>(G31-G29)*I10</f>
        <v>0</v>
      </c>
      <c r="J31" s="99"/>
      <c r="K31" s="100"/>
      <c r="L31" s="104">
        <f>(J31-J29)*L10</f>
        <v>0</v>
      </c>
      <c r="M31" s="102">
        <f>(K31-K29)*M10</f>
        <v>0</v>
      </c>
      <c r="N31" s="103"/>
      <c r="O31" s="101"/>
      <c r="P31" s="104">
        <f>(N31-N29)*P10</f>
        <v>0</v>
      </c>
      <c r="Q31" s="105">
        <f>(O31-O29)*Q10</f>
        <v>0</v>
      </c>
      <c r="R31" s="99"/>
      <c r="S31" s="100"/>
      <c r="T31" s="104">
        <f>(R31-R29)*T10</f>
        <v>0</v>
      </c>
      <c r="U31" s="102">
        <f>(S31-S29)*U10</f>
        <v>0</v>
      </c>
      <c r="V31" s="163">
        <f t="shared" ca="1" si="46"/>
        <v>45644.333333333336</v>
      </c>
      <c r="W31" s="113">
        <f t="shared" ca="1" si="47"/>
        <v>7.999999999992724</v>
      </c>
      <c r="X31" s="114">
        <f t="shared" ca="1" si="47"/>
        <v>0</v>
      </c>
    </row>
    <row r="32" s="159" customFormat="1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6646.8400000000001</v>
      </c>
      <c r="C32" s="96">
        <f ca="1">ROUND(INDIRECT(ADDRESS(Данные!$A24,C$1,1,1,"Данные"),1),2)</f>
        <v>1452.6100000000001</v>
      </c>
      <c r="D32" s="104">
        <f ca="1">(B32-B31)*D$10</f>
        <v>5.9999999999490683</v>
      </c>
      <c r="E32" s="102">
        <f ca="1">(C32-C31)*D$10</f>
        <v>1.999999999998181</v>
      </c>
      <c r="F32" s="103"/>
      <c r="G32" s="100"/>
      <c r="H32" s="104"/>
      <c r="I32" s="105"/>
      <c r="J32" s="99"/>
      <c r="K32" s="100"/>
      <c r="L32" s="104"/>
      <c r="M32" s="102"/>
      <c r="N32" s="103"/>
      <c r="O32" s="101"/>
      <c r="P32" s="104"/>
      <c r="Q32" s="105"/>
      <c r="R32" s="99"/>
      <c r="S32" s="100"/>
      <c r="T32" s="104"/>
      <c r="U32" s="102"/>
      <c r="V32" s="163">
        <f t="shared" ca="1" si="46"/>
        <v>45644.354166666664</v>
      </c>
      <c r="W32" s="113">
        <f t="shared" ca="1" si="47"/>
        <v>5.9999999999490683</v>
      </c>
      <c r="X32" s="114">
        <f t="shared" ca="1" si="47"/>
        <v>1.999999999998181</v>
      </c>
    </row>
    <row r="33" s="159" customFormat="1">
      <c r="A33" s="162">
        <f ca="1">INDIRECT(ADDRESS(Данные!$A25,4,1,1,"Данные"),1)</f>
        <v>45644.375</v>
      </c>
      <c r="B33" s="96">
        <f ca="1">ROUND(INDIRECT(ADDRESS(Данные!$A25,B$1,1,1,"Данные"),1),2)</f>
        <v>6646.8699999999999</v>
      </c>
      <c r="C33" s="96">
        <f ca="1">ROUND(INDIRECT(ADDRESS(Данные!$A25,C$1,1,1,"Данные"),1),2)</f>
        <v>1452.6100000000001</v>
      </c>
      <c r="D33" s="104">
        <f ca="1">(B33-B31)*D$10</f>
        <v>11.999999999898137</v>
      </c>
      <c r="E33" s="102">
        <f ca="1">(C33-C31)*D$10</f>
        <v>1.999999999998181</v>
      </c>
      <c r="F33" s="103"/>
      <c r="G33" s="100"/>
      <c r="H33" s="104">
        <f>(F33-F31)*H10</f>
        <v>0</v>
      </c>
      <c r="I33" s="105">
        <f>(G33-G31)*I10</f>
        <v>0</v>
      </c>
      <c r="J33" s="99"/>
      <c r="K33" s="100"/>
      <c r="L33" s="104">
        <f>(J33-J31)*L10</f>
        <v>0</v>
      </c>
      <c r="M33" s="102">
        <f>(K33-K31)*M10</f>
        <v>0</v>
      </c>
      <c r="N33" s="103"/>
      <c r="O33" s="101"/>
      <c r="P33" s="104">
        <f>(N33-N31)*P10</f>
        <v>0</v>
      </c>
      <c r="Q33" s="105">
        <f>(O33-O31)*Q10</f>
        <v>0</v>
      </c>
      <c r="R33" s="99"/>
      <c r="S33" s="100"/>
      <c r="T33" s="104">
        <f>(R33-R31)*T10</f>
        <v>0</v>
      </c>
      <c r="U33" s="102">
        <f>(S33-S31)*U10</f>
        <v>0</v>
      </c>
      <c r="V33" s="163">
        <f t="shared" ca="1" si="46"/>
        <v>45644.375</v>
      </c>
      <c r="W33" s="113">
        <f t="shared" ca="1" si="47"/>
        <v>11.999999999898137</v>
      </c>
      <c r="X33" s="114">
        <f t="shared" ca="1" si="47"/>
        <v>1.999999999998181</v>
      </c>
    </row>
    <row r="34" s="159" customFormat="1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6646.8900000000003</v>
      </c>
      <c r="C34" s="96">
        <f ca="1">ROUND(INDIRECT(ADDRESS(Данные!$A26,C$1,1,1,"Данные"),1),2)</f>
        <v>1452.6100000000001</v>
      </c>
      <c r="D34" s="104">
        <f ca="1">(B34-B33)*D$10</f>
        <v>4.0000000000873115</v>
      </c>
      <c r="E34" s="102">
        <f ca="1">(C34-C33)*D$10</f>
        <v>0</v>
      </c>
      <c r="F34" s="103"/>
      <c r="G34" s="100"/>
      <c r="H34" s="104">
        <f>(F34-F33)*H10/0.5</f>
        <v>0</v>
      </c>
      <c r="I34" s="105">
        <f>(G34-G33)*I10/0.5</f>
        <v>0</v>
      </c>
      <c r="J34" s="99"/>
      <c r="K34" s="100"/>
      <c r="L34" s="104">
        <f>(J34-J33)*L10/0.5</f>
        <v>0</v>
      </c>
      <c r="M34" s="102">
        <f>(K34-K33)*M10/0.5</f>
        <v>0</v>
      </c>
      <c r="N34" s="103"/>
      <c r="O34" s="101"/>
      <c r="P34" s="104">
        <f>(N34-N33)*P10/0.5</f>
        <v>0</v>
      </c>
      <c r="Q34" s="105">
        <f>(O34-O33)*Q10/0.5</f>
        <v>0</v>
      </c>
      <c r="R34" s="99"/>
      <c r="S34" s="100"/>
      <c r="T34" s="104">
        <f>(R34-R33)*T10/0.5</f>
        <v>0</v>
      </c>
      <c r="U34" s="102">
        <f>(S34-S33)*U10/0.5</f>
        <v>0</v>
      </c>
      <c r="V34" s="163">
        <f t="shared" ca="1" si="46"/>
        <v>45644.395833333336</v>
      </c>
      <c r="W34" s="113">
        <f t="shared" ca="1" si="47"/>
        <v>4.0000000000873115</v>
      </c>
      <c r="X34" s="114">
        <f t="shared" ca="1" si="47"/>
        <v>0</v>
      </c>
    </row>
    <row r="35" s="164" customFormat="1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6646.9099999999999</v>
      </c>
      <c r="C35" s="96">
        <f ca="1">ROUND(INDIRECT(ADDRESS(Данные!$A27,C$1,1,1,"Данные"),1),2)</f>
        <v>1452.6100000000001</v>
      </c>
      <c r="D35" s="104">
        <f ca="1">(B35-B33)*D$10</f>
        <v>7.999999999992724</v>
      </c>
      <c r="E35" s="102">
        <f ca="1">(C35-C33)*D$10</f>
        <v>0</v>
      </c>
      <c r="F35" s="103"/>
      <c r="G35" s="100"/>
      <c r="H35" s="104">
        <f>(F35-F34)*H10/0.5</f>
        <v>0</v>
      </c>
      <c r="I35" s="105">
        <f>(G35-G34)*I10/0.5</f>
        <v>0</v>
      </c>
      <c r="J35" s="99"/>
      <c r="K35" s="100"/>
      <c r="L35" s="104">
        <f>(J35-J34)*L10/0.5</f>
        <v>0</v>
      </c>
      <c r="M35" s="102">
        <f>(K35-K34)*M10/0.5</f>
        <v>0</v>
      </c>
      <c r="N35" s="103"/>
      <c r="O35" s="101"/>
      <c r="P35" s="104">
        <f>(N35-N34)*P10/0.5</f>
        <v>0</v>
      </c>
      <c r="Q35" s="105">
        <f>(O35-O34)*Q10/0.5</f>
        <v>0</v>
      </c>
      <c r="R35" s="99"/>
      <c r="S35" s="100"/>
      <c r="T35" s="104">
        <f>(R35-R34)*T10/0.5</f>
        <v>0</v>
      </c>
      <c r="U35" s="102">
        <f>(S35-S34)*U10/0.5</f>
        <v>0</v>
      </c>
      <c r="V35" s="163">
        <f t="shared" ca="1" si="46"/>
        <v>45644.416666666664</v>
      </c>
      <c r="W35" s="113">
        <f t="shared" ca="1" si="47"/>
        <v>7.999999999992724</v>
      </c>
      <c r="X35" s="114">
        <f t="shared" ca="1" si="47"/>
        <v>0</v>
      </c>
    </row>
    <row r="36" s="159" customFormat="1">
      <c r="A36" s="162">
        <f ca="1">INDIRECT(ADDRESS(Данные!$A28,4,1,1,"Данные"),1)</f>
        <v>45644.4375</v>
      </c>
      <c r="B36" s="96">
        <f ca="1">ROUND(INDIRECT(ADDRESS(Данные!$A28,B$1,1,1,"Данные"),1),2)</f>
        <v>6646.9300000000003</v>
      </c>
      <c r="C36" s="96">
        <f ca="1">ROUND(INDIRECT(ADDRESS(Данные!$A28,C$1,1,1,"Данные"),1),2)</f>
        <v>1452.6100000000001</v>
      </c>
      <c r="D36" s="104">
        <f ca="1">(B36-B35)*D$10</f>
        <v>4.0000000000873115</v>
      </c>
      <c r="E36" s="102">
        <f ca="1">(C36-C35)*D$10</f>
        <v>0</v>
      </c>
      <c r="F36" s="103"/>
      <c r="G36" s="100"/>
      <c r="H36" s="104">
        <f>(F36-F35)*H10/0.5</f>
        <v>0</v>
      </c>
      <c r="I36" s="105">
        <f>(G36-G35)*I10/0.5</f>
        <v>0</v>
      </c>
      <c r="J36" s="99"/>
      <c r="K36" s="100"/>
      <c r="L36" s="104">
        <f>(J36-J35)*L10/0.5</f>
        <v>0</v>
      </c>
      <c r="M36" s="102">
        <f>(K36-K35)*M10/0.5</f>
        <v>0</v>
      </c>
      <c r="N36" s="103"/>
      <c r="O36" s="101"/>
      <c r="P36" s="104">
        <f>(N36-N35)*P10/0.5</f>
        <v>0</v>
      </c>
      <c r="Q36" s="105">
        <f>(O36-O35)*Q10/0.5</f>
        <v>0</v>
      </c>
      <c r="R36" s="99"/>
      <c r="S36" s="100"/>
      <c r="T36" s="104">
        <f>(R36-R35)*T10/0.5</f>
        <v>0</v>
      </c>
      <c r="U36" s="102">
        <f>(S36-S35)*U10/0.5</f>
        <v>0</v>
      </c>
      <c r="V36" s="163">
        <f t="shared" ca="1" si="46"/>
        <v>45644.4375</v>
      </c>
      <c r="W36" s="113">
        <f t="shared" ca="1" si="47"/>
        <v>4.0000000000873115</v>
      </c>
      <c r="X36" s="114">
        <f t="shared" ca="1" si="47"/>
        <v>0</v>
      </c>
    </row>
    <row r="37" s="164" customFormat="1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6646.96</v>
      </c>
      <c r="C37" s="96">
        <f ca="1">ROUND(INDIRECT(ADDRESS(Данные!$A29,C$1,1,1,"Данные"),1),2)</f>
        <v>1452.6100000000001</v>
      </c>
      <c r="D37" s="104">
        <f ca="1">(B37-B35)*D$10</f>
        <v>10.00000000003638</v>
      </c>
      <c r="E37" s="102">
        <f ca="1">(C37-C35)*D$10</f>
        <v>0</v>
      </c>
      <c r="F37" s="103"/>
      <c r="G37" s="100"/>
      <c r="H37" s="104">
        <f>(F37-F36)*H10/0.5</f>
        <v>0</v>
      </c>
      <c r="I37" s="105">
        <f>(G37-G36)*I10/0.5</f>
        <v>0</v>
      </c>
      <c r="J37" s="99"/>
      <c r="K37" s="100"/>
      <c r="L37" s="104">
        <f>(J37-J36)*L10/0.5</f>
        <v>0</v>
      </c>
      <c r="M37" s="102">
        <f>(K37-K36)*M10/0.5</f>
        <v>0</v>
      </c>
      <c r="N37" s="103"/>
      <c r="O37" s="101"/>
      <c r="P37" s="104">
        <f>(N37-N36)*P10/0.5</f>
        <v>0</v>
      </c>
      <c r="Q37" s="105">
        <f>(O37-O36)*Q10/0.5</f>
        <v>0</v>
      </c>
      <c r="R37" s="99"/>
      <c r="S37" s="100"/>
      <c r="T37" s="104">
        <f>(R37-R36)*T10/0.5</f>
        <v>0</v>
      </c>
      <c r="U37" s="102">
        <f>(S37-S36)*U10/0.5</f>
        <v>0</v>
      </c>
      <c r="V37" s="163">
        <f t="shared" ca="1" si="46"/>
        <v>45644.458333333336</v>
      </c>
      <c r="W37" s="113">
        <f t="shared" ca="1" si="47"/>
        <v>10.00000000003638</v>
      </c>
      <c r="X37" s="114">
        <f t="shared" ca="1" si="47"/>
        <v>0</v>
      </c>
    </row>
    <row r="38" s="164" customFormat="1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6646.9800000000005</v>
      </c>
      <c r="C38" s="96">
        <f ca="1">ROUND(INDIRECT(ADDRESS(Данные!$A30,C$1,1,1,"Данные"),1),2)</f>
        <v>1452.6100000000001</v>
      </c>
      <c r="D38" s="104">
        <f ca="1">(B38-B37)*D$10</f>
        <v>4.0000000000873115</v>
      </c>
      <c r="E38" s="102">
        <f ca="1">(C38-C37)*D$10</f>
        <v>0</v>
      </c>
      <c r="F38" s="103"/>
      <c r="G38" s="100"/>
      <c r="H38" s="104"/>
      <c r="I38" s="105"/>
      <c r="J38" s="99"/>
      <c r="K38" s="100"/>
      <c r="L38" s="104"/>
      <c r="M38" s="102"/>
      <c r="N38" s="103"/>
      <c r="O38" s="101"/>
      <c r="P38" s="104"/>
      <c r="Q38" s="105"/>
      <c r="R38" s="99"/>
      <c r="S38" s="100"/>
      <c r="T38" s="104"/>
      <c r="U38" s="102"/>
      <c r="V38" s="163">
        <f t="shared" ca="1" si="46"/>
        <v>45644.479166666664</v>
      </c>
      <c r="W38" s="113">
        <f t="shared" ca="1" si="47"/>
        <v>4.0000000000873115</v>
      </c>
      <c r="X38" s="114">
        <f t="shared" ca="1" si="47"/>
        <v>0</v>
      </c>
    </row>
    <row r="39" s="159" customFormat="1">
      <c r="A39" s="162">
        <f ca="1">INDIRECT(ADDRESS(Данные!$A31,4,1,1,"Данные"),1)</f>
        <v>45644.5</v>
      </c>
      <c r="B39" s="96">
        <f ca="1">ROUND(INDIRECT(ADDRESS(Данные!$A31,B$1,1,1,"Данные"),1),2)</f>
        <v>6647</v>
      </c>
      <c r="C39" s="96">
        <f ca="1">ROUND(INDIRECT(ADDRESS(Данные!$A31,C$1,1,1,"Данные"),1),2)</f>
        <v>1452.6100000000001</v>
      </c>
      <c r="D39" s="104">
        <f ca="1">(B39-B37)*D$10</f>
        <v>7.999999999992724</v>
      </c>
      <c r="E39" s="102">
        <f ca="1">(C39-C37)*D$10</f>
        <v>0</v>
      </c>
      <c r="F39" s="103"/>
      <c r="G39" s="100"/>
      <c r="H39" s="104">
        <f>(F39-F37)*H10</f>
        <v>0</v>
      </c>
      <c r="I39" s="105">
        <f>(G39-G37)*I10</f>
        <v>0</v>
      </c>
      <c r="J39" s="99"/>
      <c r="K39" s="100"/>
      <c r="L39" s="104">
        <f>(J39-J37)*L10</f>
        <v>0</v>
      </c>
      <c r="M39" s="102">
        <f>(K39-K37)*M10</f>
        <v>0</v>
      </c>
      <c r="N39" s="103"/>
      <c r="O39" s="101"/>
      <c r="P39" s="104">
        <f>(N39-N37)*P10</f>
        <v>0</v>
      </c>
      <c r="Q39" s="105">
        <f>(O39-O37)*Q10</f>
        <v>0</v>
      </c>
      <c r="R39" s="99"/>
      <c r="S39" s="100"/>
      <c r="T39" s="104">
        <f>(R39-R37)*T10</f>
        <v>0</v>
      </c>
      <c r="U39" s="102">
        <f>(S39-S37)*U10</f>
        <v>0</v>
      </c>
      <c r="V39" s="163">
        <f t="shared" ca="1" si="46"/>
        <v>45644.5</v>
      </c>
      <c r="W39" s="113">
        <f t="shared" ca="1" si="47"/>
        <v>7.999999999992724</v>
      </c>
      <c r="X39" s="114">
        <f t="shared" ca="1" si="47"/>
        <v>0</v>
      </c>
    </row>
    <row r="40" s="159" customFormat="1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6647.0100000000002</v>
      </c>
      <c r="C40" s="96">
        <f ca="1">ROUND(INDIRECT(ADDRESS(Данные!$A32,C$1,1,1,"Данные"),1),2)</f>
        <v>1452.6200000000001</v>
      </c>
      <c r="D40" s="104">
        <f ca="1">(B40-B39)*D$10</f>
        <v>2.0000000000436557</v>
      </c>
      <c r="E40" s="102">
        <f ca="1">(C40-C39)*D$10</f>
        <v>1.999999999998181</v>
      </c>
      <c r="F40" s="103"/>
      <c r="G40" s="100"/>
      <c r="H40" s="104"/>
      <c r="I40" s="105"/>
      <c r="J40" s="99"/>
      <c r="K40" s="100"/>
      <c r="L40" s="104"/>
      <c r="M40" s="102"/>
      <c r="N40" s="103"/>
      <c r="O40" s="101"/>
      <c r="P40" s="104"/>
      <c r="Q40" s="105"/>
      <c r="R40" s="99"/>
      <c r="S40" s="100"/>
      <c r="T40" s="104"/>
      <c r="U40" s="102"/>
      <c r="V40" s="163">
        <f t="shared" ca="1" si="46"/>
        <v>45644.520833333336</v>
      </c>
      <c r="W40" s="113">
        <f t="shared" ca="1" si="47"/>
        <v>2.0000000000436557</v>
      </c>
      <c r="X40" s="114">
        <f t="shared" ca="1" si="47"/>
        <v>1.999999999998181</v>
      </c>
    </row>
    <row r="41" s="159" customFormat="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6647.04</v>
      </c>
      <c r="C41" s="96">
        <f ca="1">ROUND(INDIRECT(ADDRESS(Данные!$A33,C$1,1,1,"Данные"),1),2)</f>
        <v>1452.6200000000001</v>
      </c>
      <c r="D41" s="104">
        <f ca="1">(B41-B39)*D$10</f>
        <v>7.999999999992724</v>
      </c>
      <c r="E41" s="102">
        <f ca="1">(C41-C39)*D$10</f>
        <v>1.999999999998181</v>
      </c>
      <c r="F41" s="103"/>
      <c r="G41" s="100"/>
      <c r="H41" s="104">
        <f>(F41-F39)*H10</f>
        <v>0</v>
      </c>
      <c r="I41" s="105">
        <f>(G41-G39)*I10</f>
        <v>0</v>
      </c>
      <c r="J41" s="99"/>
      <c r="K41" s="100"/>
      <c r="L41" s="104">
        <f>(J41-J39)*L10</f>
        <v>0</v>
      </c>
      <c r="M41" s="102">
        <f>(K41-K39)*M10</f>
        <v>0</v>
      </c>
      <c r="N41" s="103"/>
      <c r="O41" s="101"/>
      <c r="P41" s="104">
        <f>(N41-N39)*P10</f>
        <v>0</v>
      </c>
      <c r="Q41" s="105">
        <f>(O41-O39)*Q10</f>
        <v>0</v>
      </c>
      <c r="R41" s="99"/>
      <c r="S41" s="100"/>
      <c r="T41" s="104">
        <f>(R41-R39)*T10</f>
        <v>0</v>
      </c>
      <c r="U41" s="102">
        <f>(S41-S39)*U10</f>
        <v>0</v>
      </c>
      <c r="V41" s="163">
        <f t="shared" ca="1" si="46"/>
        <v>45644.541666666664</v>
      </c>
      <c r="W41" s="113">
        <f t="shared" ca="1" si="47"/>
        <v>7.999999999992724</v>
      </c>
      <c r="X41" s="114">
        <f t="shared" ca="1" si="47"/>
        <v>1.999999999998181</v>
      </c>
    </row>
    <row r="42" s="159" customFormat="1">
      <c r="A42" s="162">
        <f ca="1">INDIRECT(ADDRESS(Данные!$A34,4,1,1,"Данные"),1)</f>
        <v>45644.5625</v>
      </c>
      <c r="B42" s="96">
        <f ca="1">ROUND(INDIRECT(ADDRESS(Данные!$A34,B$1,1,1,"Данные"),1),2)</f>
        <v>6647.0699999999997</v>
      </c>
      <c r="C42" s="96">
        <f ca="1">ROUND(INDIRECT(ADDRESS(Данные!$A34,C$1,1,1,"Данные"),1),2)</f>
        <v>1452.6200000000001</v>
      </c>
      <c r="D42" s="104">
        <f ca="1">(B42-B41)*D$10</f>
        <v>5.9999999999490683</v>
      </c>
      <c r="E42" s="102">
        <f ca="1">(C42-C41)*D$10</f>
        <v>0</v>
      </c>
      <c r="F42" s="103"/>
      <c r="G42" s="100"/>
      <c r="H42" s="104"/>
      <c r="I42" s="105"/>
      <c r="J42" s="99"/>
      <c r="K42" s="100"/>
      <c r="L42" s="104"/>
      <c r="M42" s="102"/>
      <c r="N42" s="103"/>
      <c r="O42" s="101"/>
      <c r="P42" s="104"/>
      <c r="Q42" s="105"/>
      <c r="R42" s="99"/>
      <c r="S42" s="100"/>
      <c r="T42" s="104"/>
      <c r="U42" s="102"/>
      <c r="V42" s="163">
        <f t="shared" ca="1" si="46"/>
        <v>45644.5625</v>
      </c>
      <c r="W42" s="113">
        <f t="shared" ca="1" si="47"/>
        <v>5.9999999999490683</v>
      </c>
      <c r="X42" s="114">
        <f t="shared" ca="1" si="47"/>
        <v>0</v>
      </c>
    </row>
    <row r="43" s="159" customFormat="1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6647.0900000000001</v>
      </c>
      <c r="C43" s="96">
        <f ca="1">ROUND(INDIRECT(ADDRESS(Данные!$A35,C$1,1,1,"Данные"),1),2)</f>
        <v>1452.6200000000001</v>
      </c>
      <c r="D43" s="104">
        <f ca="1">(B43-B41)*D$10</f>
        <v>10.00000000003638</v>
      </c>
      <c r="E43" s="102">
        <f ca="1">(C43-C41)*D$10</f>
        <v>0</v>
      </c>
      <c r="F43" s="103"/>
      <c r="G43" s="100"/>
      <c r="H43" s="104">
        <f>(F43-F41)*H10</f>
        <v>0</v>
      </c>
      <c r="I43" s="105">
        <f>(G43-G41)*I10</f>
        <v>0</v>
      </c>
      <c r="J43" s="99"/>
      <c r="K43" s="100"/>
      <c r="L43" s="104">
        <f>(J43-J41)*L10</f>
        <v>0</v>
      </c>
      <c r="M43" s="102">
        <f>(K43-K41)*M10</f>
        <v>0</v>
      </c>
      <c r="N43" s="103"/>
      <c r="O43" s="101"/>
      <c r="P43" s="104">
        <f>(N43-N41)*P10</f>
        <v>0</v>
      </c>
      <c r="Q43" s="105">
        <f>(O43-O41)*Q10</f>
        <v>0</v>
      </c>
      <c r="R43" s="99"/>
      <c r="S43" s="100"/>
      <c r="T43" s="104">
        <f>(R43-R41)*T10</f>
        <v>0</v>
      </c>
      <c r="U43" s="102">
        <f>(S43-S41)*U10</f>
        <v>0</v>
      </c>
      <c r="V43" s="163">
        <f t="shared" ca="1" si="46"/>
        <v>45644.583333333336</v>
      </c>
      <c r="W43" s="113">
        <f t="shared" ca="1" si="47"/>
        <v>10.00000000003638</v>
      </c>
      <c r="X43" s="114">
        <f t="shared" ca="1" si="47"/>
        <v>0</v>
      </c>
    </row>
    <row r="44" s="159" customFormat="1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6647.1100000000006</v>
      </c>
      <c r="C44" s="96">
        <f ca="1">ROUND(INDIRECT(ADDRESS(Данные!$A36,C$1,1,1,"Данные"),1),2)</f>
        <v>1452.6200000000001</v>
      </c>
      <c r="D44" s="104">
        <f ca="1">(B44-B43)*D$10</f>
        <v>4.0000000000873115</v>
      </c>
      <c r="E44" s="102">
        <f ca="1">(C44-C43)*D$10</f>
        <v>0</v>
      </c>
      <c r="F44" s="103"/>
      <c r="G44" s="100"/>
      <c r="H44" s="104"/>
      <c r="I44" s="105"/>
      <c r="J44" s="99"/>
      <c r="K44" s="100"/>
      <c r="L44" s="104"/>
      <c r="M44" s="102"/>
      <c r="N44" s="103"/>
      <c r="O44" s="101"/>
      <c r="P44" s="104"/>
      <c r="Q44" s="105"/>
      <c r="R44" s="99"/>
      <c r="S44" s="100"/>
      <c r="T44" s="104"/>
      <c r="U44" s="102"/>
      <c r="V44" s="163">
        <f t="shared" ca="1" si="46"/>
        <v>45644.604166666664</v>
      </c>
      <c r="W44" s="113">
        <f t="shared" ca="1" si="47"/>
        <v>4.0000000000873115</v>
      </c>
      <c r="X44" s="114">
        <f t="shared" ca="1" si="47"/>
        <v>0</v>
      </c>
    </row>
    <row r="45" s="159" customFormat="1">
      <c r="A45" s="162">
        <f ca="1">INDIRECT(ADDRESS(Данные!$A37,4,1,1,"Данные"),1)</f>
        <v>45644.625</v>
      </c>
      <c r="B45" s="96">
        <f ca="1">ROUND(INDIRECT(ADDRESS(Данные!$A37,B$1,1,1,"Данные"),1),2)</f>
        <v>6647.1400000000003</v>
      </c>
      <c r="C45" s="96">
        <f ca="1">ROUND(INDIRECT(ADDRESS(Данные!$A37,C$1,1,1,"Данные"),1),2)</f>
        <v>1452.6200000000001</v>
      </c>
      <c r="D45" s="104">
        <f ca="1">(B45-B43)*D$10</f>
        <v>10.00000000003638</v>
      </c>
      <c r="E45" s="102">
        <f ca="1">(C45-C43)*D$10</f>
        <v>0</v>
      </c>
      <c r="F45" s="103"/>
      <c r="G45" s="100"/>
      <c r="H45" s="104">
        <f>(F45-F43)*H10</f>
        <v>0</v>
      </c>
      <c r="I45" s="105">
        <f>(G45-G43)*I10</f>
        <v>0</v>
      </c>
      <c r="J45" s="99"/>
      <c r="K45" s="100"/>
      <c r="L45" s="104">
        <f>(J45-J43)*L10</f>
        <v>0</v>
      </c>
      <c r="M45" s="102">
        <f>(K45-K43)*M10</f>
        <v>0</v>
      </c>
      <c r="N45" s="103"/>
      <c r="O45" s="101"/>
      <c r="P45" s="104">
        <f>(N45-N43)*P10</f>
        <v>0</v>
      </c>
      <c r="Q45" s="105">
        <f>(O45-O43)*Q10</f>
        <v>0</v>
      </c>
      <c r="R45" s="99"/>
      <c r="S45" s="100"/>
      <c r="T45" s="104">
        <f>(R45-R43)*T10</f>
        <v>0</v>
      </c>
      <c r="U45" s="102">
        <f>(S45-S43)*U10</f>
        <v>0</v>
      </c>
      <c r="V45" s="163">
        <f t="shared" ca="1" si="46"/>
        <v>45644.625</v>
      </c>
      <c r="W45" s="113">
        <f t="shared" ca="1" si="47"/>
        <v>10.00000000003638</v>
      </c>
      <c r="X45" s="114">
        <f t="shared" ca="1" si="47"/>
        <v>0</v>
      </c>
    </row>
    <row r="46" s="159" customFormat="1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6647.1700000000001</v>
      </c>
      <c r="C46" s="96">
        <f ca="1">ROUND(INDIRECT(ADDRESS(Данные!$A38,C$1,1,1,"Данные"),1),2)</f>
        <v>1452.6200000000001</v>
      </c>
      <c r="D46" s="104">
        <f ca="1">(B46-B45)*D$10</f>
        <v>5.9999999999490683</v>
      </c>
      <c r="E46" s="102">
        <f ca="1">(C46-C45)*D$10</f>
        <v>0</v>
      </c>
      <c r="F46" s="103"/>
      <c r="G46" s="100"/>
      <c r="H46" s="104"/>
      <c r="I46" s="105"/>
      <c r="J46" s="99"/>
      <c r="K46" s="100"/>
      <c r="L46" s="104"/>
      <c r="M46" s="102"/>
      <c r="N46" s="103"/>
      <c r="O46" s="101"/>
      <c r="P46" s="104"/>
      <c r="Q46" s="105"/>
      <c r="R46" s="99"/>
      <c r="S46" s="100"/>
      <c r="T46" s="104"/>
      <c r="U46" s="102"/>
      <c r="V46" s="163">
        <f t="shared" ca="1" si="46"/>
        <v>45644.645833333336</v>
      </c>
      <c r="W46" s="113">
        <f t="shared" ca="1" si="47"/>
        <v>5.9999999999490683</v>
      </c>
      <c r="X46" s="114">
        <f t="shared" ca="1" si="47"/>
        <v>0</v>
      </c>
    </row>
    <row r="47" s="159" customFormat="1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6647.1900000000005</v>
      </c>
      <c r="C47" s="96">
        <f ca="1">ROUND(INDIRECT(ADDRESS(Данные!$A39,C$1,1,1,"Данные"),1),2)</f>
        <v>1452.6200000000001</v>
      </c>
      <c r="D47" s="104">
        <f ca="1">(B47-B45)*D$10</f>
        <v>10.00000000003638</v>
      </c>
      <c r="E47" s="102">
        <f ca="1">(C47-C45)*D$10</f>
        <v>0</v>
      </c>
      <c r="F47" s="103"/>
      <c r="G47" s="100"/>
      <c r="H47" s="104">
        <f>(F47-F45)*H10</f>
        <v>0</v>
      </c>
      <c r="I47" s="105">
        <f>(G47-G45)*I10</f>
        <v>0</v>
      </c>
      <c r="J47" s="99"/>
      <c r="K47" s="100"/>
      <c r="L47" s="104">
        <f>(J47-J45)*L10</f>
        <v>0</v>
      </c>
      <c r="M47" s="102">
        <f>(K47-K45)*M10</f>
        <v>0</v>
      </c>
      <c r="N47" s="103"/>
      <c r="O47" s="101"/>
      <c r="P47" s="104">
        <f>(N47-N45)*P10</f>
        <v>0</v>
      </c>
      <c r="Q47" s="105">
        <f>(O47-O45)*Q10</f>
        <v>0</v>
      </c>
      <c r="R47" s="99"/>
      <c r="S47" s="100"/>
      <c r="T47" s="104">
        <f>(R47-R45)*T10</f>
        <v>0</v>
      </c>
      <c r="U47" s="102">
        <f>(S47-S45)*U10</f>
        <v>0</v>
      </c>
      <c r="V47" s="163">
        <f t="shared" ca="1" si="46"/>
        <v>45644.666666666664</v>
      </c>
      <c r="W47" s="113">
        <f t="shared" ca="1" si="47"/>
        <v>10.00000000003638</v>
      </c>
      <c r="X47" s="114">
        <f t="shared" ca="1" si="47"/>
        <v>0</v>
      </c>
    </row>
    <row r="48" s="159" customFormat="1">
      <c r="A48" s="162">
        <f ca="1">INDIRECT(ADDRESS(Данные!$A40,4,1,1,"Данные"),1)</f>
        <v>45644.6875</v>
      </c>
      <c r="B48" s="96">
        <f ca="1">ROUND(INDIRECT(ADDRESS(Данные!$A40,B$1,1,1,"Данные"),1),2)</f>
        <v>6647.21</v>
      </c>
      <c r="C48" s="96">
        <f ca="1">ROUND(INDIRECT(ADDRESS(Данные!$A40,C$1,1,1,"Данные"),1),2)</f>
        <v>1452.6300000000001</v>
      </c>
      <c r="D48" s="104">
        <f ca="1">(B48-B47)*D$10</f>
        <v>3.9999999999054126</v>
      </c>
      <c r="E48" s="102">
        <f ca="1">(C48-C47)*D$10</f>
        <v>1.999999999998181</v>
      </c>
      <c r="F48" s="103"/>
      <c r="G48" s="100"/>
      <c r="H48" s="104"/>
      <c r="I48" s="105"/>
      <c r="J48" s="99"/>
      <c r="K48" s="100"/>
      <c r="L48" s="104"/>
      <c r="M48" s="102"/>
      <c r="N48" s="103"/>
      <c r="O48" s="101"/>
      <c r="P48" s="104"/>
      <c r="Q48" s="105"/>
      <c r="R48" s="99"/>
      <c r="S48" s="100"/>
      <c r="T48" s="104"/>
      <c r="U48" s="102"/>
      <c r="V48" s="163">
        <f t="shared" ca="1" si="46"/>
        <v>45644.6875</v>
      </c>
      <c r="W48" s="113">
        <f t="shared" ca="1" si="47"/>
        <v>3.9999999999054126</v>
      </c>
      <c r="X48" s="114">
        <f t="shared" ca="1" si="47"/>
        <v>1.999999999998181</v>
      </c>
    </row>
    <row r="49" s="159" customFormat="1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6647.2399999999998</v>
      </c>
      <c r="C49" s="96">
        <f ca="1">ROUND(INDIRECT(ADDRESS(Данные!$A41,C$1,1,1,"Данные"),1),2)</f>
        <v>1452.6300000000001</v>
      </c>
      <c r="D49" s="104">
        <f ca="1">(B49-B47)*D$10</f>
        <v>9.9999999998544808</v>
      </c>
      <c r="E49" s="102">
        <f ca="1">(C49-C47)*D$10</f>
        <v>1.999999999998181</v>
      </c>
      <c r="F49" s="103"/>
      <c r="G49" s="100"/>
      <c r="H49" s="104">
        <f>(F49-F47)*H10</f>
        <v>0</v>
      </c>
      <c r="I49" s="105">
        <f>(G49-G47)*I10</f>
        <v>0</v>
      </c>
      <c r="J49" s="99"/>
      <c r="K49" s="100"/>
      <c r="L49" s="104">
        <f>(J49-J47)*L10</f>
        <v>0</v>
      </c>
      <c r="M49" s="102">
        <f>(K49-K47)*M10</f>
        <v>0</v>
      </c>
      <c r="N49" s="103"/>
      <c r="O49" s="101"/>
      <c r="P49" s="104">
        <f>(N49-N47)*P10</f>
        <v>0</v>
      </c>
      <c r="Q49" s="105">
        <f>(O49-O47)*Q10</f>
        <v>0</v>
      </c>
      <c r="R49" s="99"/>
      <c r="S49" s="100"/>
      <c r="T49" s="104">
        <f>(R49-R47)*T10</f>
        <v>0</v>
      </c>
      <c r="U49" s="102">
        <f>(S49-S47)*U10</f>
        <v>0</v>
      </c>
      <c r="V49" s="163">
        <f t="shared" ca="1" si="46"/>
        <v>45644.708333333336</v>
      </c>
      <c r="W49" s="113">
        <f t="shared" ca="1" si="47"/>
        <v>9.9999999998544808</v>
      </c>
      <c r="X49" s="114">
        <f t="shared" ca="1" si="47"/>
        <v>1.999999999998181</v>
      </c>
    </row>
    <row r="50" s="159" customFormat="1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6647.2600000000002</v>
      </c>
      <c r="C50" s="96">
        <f ca="1">ROUND(INDIRECT(ADDRESS(Данные!$A42,C$1,1,1,"Данные"),1),2)</f>
        <v>1452.6300000000001</v>
      </c>
      <c r="D50" s="104">
        <f ca="1">(B50-B49)*D$10</f>
        <v>4.0000000000873115</v>
      </c>
      <c r="E50" s="102">
        <f ca="1">(C50-C49)*D$10</f>
        <v>0</v>
      </c>
      <c r="F50" s="103"/>
      <c r="G50" s="100"/>
      <c r="H50" s="104"/>
      <c r="I50" s="105"/>
      <c r="J50" s="99"/>
      <c r="K50" s="100"/>
      <c r="L50" s="104"/>
      <c r="M50" s="102"/>
      <c r="N50" s="103"/>
      <c r="O50" s="101"/>
      <c r="P50" s="104"/>
      <c r="Q50" s="105"/>
      <c r="R50" s="99"/>
      <c r="S50" s="100"/>
      <c r="T50" s="104"/>
      <c r="U50" s="102"/>
      <c r="V50" s="163">
        <f t="shared" ca="1" si="46"/>
        <v>45644.729166666664</v>
      </c>
      <c r="W50" s="113">
        <f t="shared" ca="1" si="47"/>
        <v>4.0000000000873115</v>
      </c>
      <c r="X50" s="114">
        <f t="shared" ca="1" si="47"/>
        <v>0</v>
      </c>
    </row>
    <row r="51" s="159" customFormat="1">
      <c r="A51" s="162">
        <f ca="1">INDIRECT(ADDRESS(Данные!$A43,4,1,1,"Данные"),1)</f>
        <v>45644.75</v>
      </c>
      <c r="B51" s="96">
        <f ca="1">ROUND(INDIRECT(ADDRESS(Данные!$A43,B$1,1,1,"Данные"),1),2)</f>
        <v>6647.2799999999997</v>
      </c>
      <c r="C51" s="96">
        <f ca="1">ROUND(INDIRECT(ADDRESS(Данные!$A43,C$1,1,1,"Данные"),1),2)</f>
        <v>1452.6300000000001</v>
      </c>
      <c r="D51" s="104">
        <f ca="1">(B51-B49)*D$10</f>
        <v>7.999999999992724</v>
      </c>
      <c r="E51" s="102">
        <f ca="1">(C51-C49)*D$10</f>
        <v>0</v>
      </c>
      <c r="F51" s="103"/>
      <c r="G51" s="100"/>
      <c r="H51" s="104">
        <f>(F51-F49)*H10</f>
        <v>0</v>
      </c>
      <c r="I51" s="105">
        <f>(G51-G49)*I10</f>
        <v>0</v>
      </c>
      <c r="J51" s="99"/>
      <c r="K51" s="100"/>
      <c r="L51" s="104">
        <f>(J51-J49)*L10</f>
        <v>0</v>
      </c>
      <c r="M51" s="102">
        <f>(K51-K49)*M10</f>
        <v>0</v>
      </c>
      <c r="N51" s="103"/>
      <c r="O51" s="101"/>
      <c r="P51" s="104">
        <f>(N51-N49)*P10</f>
        <v>0</v>
      </c>
      <c r="Q51" s="105">
        <f>(O51-O49)*Q10</f>
        <v>0</v>
      </c>
      <c r="R51" s="99"/>
      <c r="S51" s="100"/>
      <c r="T51" s="104">
        <f>(R51-R49)*T10</f>
        <v>0</v>
      </c>
      <c r="U51" s="102">
        <f>(S51-S49)*U10</f>
        <v>0</v>
      </c>
      <c r="V51" s="163">
        <f t="shared" ca="1" si="46"/>
        <v>45644.75</v>
      </c>
      <c r="W51" s="113">
        <f t="shared" ca="1" si="47"/>
        <v>7.999999999992724</v>
      </c>
      <c r="X51" s="114">
        <f t="shared" ca="1" si="47"/>
        <v>0</v>
      </c>
    </row>
    <row r="52" s="159" customFormat="1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6647.3100000000004</v>
      </c>
      <c r="C52" s="96">
        <f ca="1">ROUND(INDIRECT(ADDRESS(Данные!$A44,C$1,1,1,"Данные"),1),2)</f>
        <v>1452.6300000000001</v>
      </c>
      <c r="D52" s="104">
        <f ca="1">(B52-B51)*D$10</f>
        <v>6.0000000001309672</v>
      </c>
      <c r="E52" s="102">
        <f ca="1">(C52-C51)*D$10</f>
        <v>0</v>
      </c>
      <c r="F52" s="103"/>
      <c r="G52" s="100"/>
      <c r="H52" s="104"/>
      <c r="I52" s="105"/>
      <c r="J52" s="99"/>
      <c r="K52" s="100"/>
      <c r="L52" s="104"/>
      <c r="M52" s="102"/>
      <c r="N52" s="103"/>
      <c r="O52" s="101"/>
      <c r="P52" s="104"/>
      <c r="Q52" s="105"/>
      <c r="R52" s="99"/>
      <c r="S52" s="100"/>
      <c r="T52" s="104"/>
      <c r="U52" s="102"/>
      <c r="V52" s="163">
        <f t="shared" ca="1" si="46"/>
        <v>45644.770833333336</v>
      </c>
      <c r="W52" s="113">
        <f t="shared" ca="1" si="47"/>
        <v>6.0000000001309672</v>
      </c>
      <c r="X52" s="114">
        <f t="shared" ca="1" si="47"/>
        <v>0</v>
      </c>
    </row>
    <row r="53" s="159" customFormat="1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6647.3299999999999</v>
      </c>
      <c r="C53" s="96">
        <f ca="1">ROUND(INDIRECT(ADDRESS(Данные!$A45,C$1,1,1,"Данные"),1),2)</f>
        <v>1452.6300000000001</v>
      </c>
      <c r="D53" s="104">
        <f ca="1">(B53-B51)*D$10</f>
        <v>10.00000000003638</v>
      </c>
      <c r="E53" s="102">
        <f ca="1">(C53-C51)*D$10</f>
        <v>0</v>
      </c>
      <c r="F53" s="103"/>
      <c r="G53" s="100"/>
      <c r="H53" s="104">
        <f>(F53-F51)*H10/0.5</f>
        <v>0</v>
      </c>
      <c r="I53" s="105">
        <f>(G53-G51)*I10/0.5</f>
        <v>0</v>
      </c>
      <c r="J53" s="99"/>
      <c r="K53" s="100"/>
      <c r="L53" s="104">
        <f>(J53-J51)*L10/0.5</f>
        <v>0</v>
      </c>
      <c r="M53" s="102">
        <f>(K53-K51)*M10/0.5</f>
        <v>0</v>
      </c>
      <c r="N53" s="103"/>
      <c r="O53" s="101"/>
      <c r="P53" s="104">
        <f>(N53-N51)*P10/0.5</f>
        <v>0</v>
      </c>
      <c r="Q53" s="105">
        <f>(O53-O51)*Q10/0.5</f>
        <v>0</v>
      </c>
      <c r="R53" s="99"/>
      <c r="S53" s="100"/>
      <c r="T53" s="104">
        <f>(R53-R51)*T10/0.5</f>
        <v>0</v>
      </c>
      <c r="U53" s="102">
        <f>(S53-S51)*U10/0.5</f>
        <v>0</v>
      </c>
      <c r="V53" s="163">
        <f t="shared" ca="1" si="46"/>
        <v>45644.791666666664</v>
      </c>
      <c r="W53" s="113">
        <f t="shared" ca="1" si="47"/>
        <v>10.00000000003638</v>
      </c>
      <c r="X53" s="114">
        <f t="shared" ca="1" si="47"/>
        <v>0</v>
      </c>
    </row>
    <row r="54" s="159" customFormat="1">
      <c r="A54" s="162">
        <f ca="1">INDIRECT(ADDRESS(Данные!$A46,4,1,1,"Данные"),1)</f>
        <v>45644.8125</v>
      </c>
      <c r="B54" s="96">
        <f ca="1">ROUND(INDIRECT(ADDRESS(Данные!$A46,B$1,1,1,"Данные"),1),2)</f>
        <v>6647.3500000000004</v>
      </c>
      <c r="C54" s="96">
        <f ca="1">ROUND(INDIRECT(ADDRESS(Данные!$A46,C$1,1,1,"Данные"),1),2)</f>
        <v>1452.6300000000001</v>
      </c>
      <c r="D54" s="104">
        <f ca="1">(B54-B53)*D$10</f>
        <v>4.0000000000873115</v>
      </c>
      <c r="E54" s="102">
        <f ca="1">(C54-C53)*D$10</f>
        <v>0</v>
      </c>
      <c r="F54" s="103"/>
      <c r="G54" s="100"/>
      <c r="H54" s="104"/>
      <c r="I54" s="105"/>
      <c r="J54" s="99"/>
      <c r="K54" s="100"/>
      <c r="L54" s="104"/>
      <c r="M54" s="102"/>
      <c r="N54" s="103"/>
      <c r="O54" s="101"/>
      <c r="P54" s="104"/>
      <c r="Q54" s="105"/>
      <c r="R54" s="99"/>
      <c r="S54" s="100"/>
      <c r="T54" s="104"/>
      <c r="U54" s="102"/>
      <c r="V54" s="163">
        <f t="shared" ca="1" si="46"/>
        <v>45644.8125</v>
      </c>
      <c r="W54" s="113">
        <f t="shared" ca="1" si="47"/>
        <v>4.0000000000873115</v>
      </c>
      <c r="X54" s="114">
        <f t="shared" ca="1" si="47"/>
        <v>0</v>
      </c>
    </row>
    <row r="55" s="159" customFormat="1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6647.3800000000001</v>
      </c>
      <c r="C55" s="96">
        <f ca="1">ROUND(INDIRECT(ADDRESS(Данные!$A47,C$1,1,1,"Данные"),1),2)</f>
        <v>1452.6400000000001</v>
      </c>
      <c r="D55" s="104">
        <f ca="1">(B55-B53)*D$10</f>
        <v>10.00000000003638</v>
      </c>
      <c r="E55" s="102">
        <f ca="1">(C55-C53)*D$10</f>
        <v>1.999999999998181</v>
      </c>
      <c r="F55" s="103"/>
      <c r="G55" s="100"/>
      <c r="H55" s="165">
        <f>(F55-F53)*H10/0.5</f>
        <v>0</v>
      </c>
      <c r="I55" s="166">
        <f>(G55-G53)*I10/0.5</f>
        <v>0</v>
      </c>
      <c r="J55" s="99"/>
      <c r="K55" s="100"/>
      <c r="L55" s="165">
        <f>(J55-J53)*L10/0.5</f>
        <v>0</v>
      </c>
      <c r="M55" s="167">
        <f>(K55-K53)*M10/0.5</f>
        <v>0</v>
      </c>
      <c r="N55" s="103"/>
      <c r="O55" s="101"/>
      <c r="P55" s="165">
        <f>(N55-N53)*P10/0.5</f>
        <v>0</v>
      </c>
      <c r="Q55" s="166">
        <f>(O55-O53)*Q10/0.5</f>
        <v>0</v>
      </c>
      <c r="R55" s="99"/>
      <c r="S55" s="100"/>
      <c r="T55" s="165">
        <f>(R55-R53)*T10/0.5</f>
        <v>0</v>
      </c>
      <c r="U55" s="167">
        <f>(S55-S53)*U10/0.5</f>
        <v>0</v>
      </c>
      <c r="V55" s="163">
        <f t="shared" ca="1" si="46"/>
        <v>45644.833333333336</v>
      </c>
      <c r="W55" s="113">
        <f t="shared" ca="1" si="47"/>
        <v>10.00000000003638</v>
      </c>
      <c r="X55" s="114">
        <f t="shared" ca="1" si="47"/>
        <v>1.999999999998181</v>
      </c>
    </row>
    <row r="56" s="159" customFormat="1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6647.4000000000005</v>
      </c>
      <c r="C56" s="96">
        <f ca="1">ROUND(INDIRECT(ADDRESS(Данные!$A48,C$1,1,1,"Данные"),1),2)</f>
        <v>1452.6400000000001</v>
      </c>
      <c r="D56" s="104">
        <f ca="1">(B56-B55)*D$10</f>
        <v>4.0000000000873115</v>
      </c>
      <c r="E56" s="102">
        <f ca="1">(C56-C55)*D$10</f>
        <v>0</v>
      </c>
      <c r="F56" s="103"/>
      <c r="G56" s="100"/>
      <c r="H56" s="165"/>
      <c r="I56" s="166"/>
      <c r="J56" s="99"/>
      <c r="K56" s="100"/>
      <c r="L56" s="165"/>
      <c r="M56" s="167"/>
      <c r="N56" s="103"/>
      <c r="O56" s="101"/>
      <c r="P56" s="165"/>
      <c r="Q56" s="166"/>
      <c r="R56" s="99"/>
      <c r="S56" s="100"/>
      <c r="T56" s="165"/>
      <c r="U56" s="167"/>
      <c r="V56" s="163">
        <f t="shared" ca="1" si="46"/>
        <v>45644.854166666664</v>
      </c>
      <c r="W56" s="113">
        <f t="shared" ca="1" si="47"/>
        <v>4.0000000000873115</v>
      </c>
      <c r="X56" s="114">
        <f t="shared" ca="1" si="47"/>
        <v>0</v>
      </c>
    </row>
    <row r="57" s="159" customFormat="1">
      <c r="A57" s="162">
        <f ca="1">INDIRECT(ADDRESS(Данные!$A49,4,1,1,"Данные"),1)</f>
        <v>45644.875</v>
      </c>
      <c r="B57" s="96">
        <f ca="1">ROUND(INDIRECT(ADDRESS(Данные!$A49,B$1,1,1,"Данные"),1),2)</f>
        <v>6647.4200000000001</v>
      </c>
      <c r="C57" s="96">
        <f ca="1">ROUND(INDIRECT(ADDRESS(Данные!$A49,C$1,1,1,"Данные"),1),2)</f>
        <v>1452.6400000000001</v>
      </c>
      <c r="D57" s="104">
        <f ca="1">(B57-B55)*D$10</f>
        <v>7.999999999992724</v>
      </c>
      <c r="E57" s="102">
        <f ca="1">(C57-C55)*D$10</f>
        <v>0</v>
      </c>
      <c r="F57" s="103"/>
      <c r="G57" s="100"/>
      <c r="H57" s="104">
        <f>(F57-F55)*H10/0.5</f>
        <v>0</v>
      </c>
      <c r="I57" s="105">
        <f>(G57-G55)*I10/0.5</f>
        <v>0</v>
      </c>
      <c r="J57" s="99"/>
      <c r="K57" s="100"/>
      <c r="L57" s="104">
        <f>(J57-J55)*L10/0.5</f>
        <v>0</v>
      </c>
      <c r="M57" s="102">
        <f>(K57-K55)*M10/0.5</f>
        <v>0</v>
      </c>
      <c r="N57" s="103"/>
      <c r="O57" s="101"/>
      <c r="P57" s="104">
        <f>(N57-N55)*P10/0.5</f>
        <v>0</v>
      </c>
      <c r="Q57" s="105">
        <f>(O57-O55)*Q10/0.5</f>
        <v>0</v>
      </c>
      <c r="R57" s="99"/>
      <c r="S57" s="100"/>
      <c r="T57" s="104">
        <f>(R57-R55)*T10/0.5</f>
        <v>0</v>
      </c>
      <c r="U57" s="102">
        <f>(S57-S55)*U10/0.5</f>
        <v>0</v>
      </c>
      <c r="V57" s="163">
        <f t="shared" ca="1" si="46"/>
        <v>45644.875</v>
      </c>
      <c r="W57" s="113">
        <f t="shared" ca="1" si="47"/>
        <v>7.999999999992724</v>
      </c>
      <c r="X57" s="114">
        <f t="shared" ca="1" si="47"/>
        <v>0</v>
      </c>
    </row>
    <row r="58" s="159" customFormat="1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6647.4499999999998</v>
      </c>
      <c r="C58" s="96">
        <f ca="1">ROUND(INDIRECT(ADDRESS(Данные!$A50,C$1,1,1,"Данные"),1),2)</f>
        <v>1452.6400000000001</v>
      </c>
      <c r="D58" s="104">
        <f ca="1">(B58-B57)*D$10</f>
        <v>5.9999999999490683</v>
      </c>
      <c r="E58" s="102">
        <f ca="1">(C58-C57)*D$10</f>
        <v>0</v>
      </c>
      <c r="F58" s="103"/>
      <c r="G58" s="100"/>
      <c r="H58" s="104">
        <f>(F58-F57)*H10/0.5</f>
        <v>0</v>
      </c>
      <c r="I58" s="105">
        <f>(G58-G57)*I10/0.5</f>
        <v>0</v>
      </c>
      <c r="J58" s="99"/>
      <c r="K58" s="100"/>
      <c r="L58" s="104">
        <f>(J58-J57)*L10/0.5</f>
        <v>0</v>
      </c>
      <c r="M58" s="102">
        <f>(K58-K57)*M10/0.5</f>
        <v>0</v>
      </c>
      <c r="N58" s="103"/>
      <c r="O58" s="101"/>
      <c r="P58" s="104">
        <f>(N58-N57)*P10/0.5</f>
        <v>0</v>
      </c>
      <c r="Q58" s="105">
        <f>(O58-O57)*Q10/0.5</f>
        <v>0</v>
      </c>
      <c r="R58" s="99"/>
      <c r="S58" s="100"/>
      <c r="T58" s="104">
        <f>(R58-R57)*T10/0.5</f>
        <v>0</v>
      </c>
      <c r="U58" s="102">
        <f>(S58-S57)*U10/0.5</f>
        <v>0</v>
      </c>
      <c r="V58" s="163">
        <f t="shared" ca="1" si="46"/>
        <v>45644.895833333336</v>
      </c>
      <c r="W58" s="113">
        <f t="shared" ca="1" si="47"/>
        <v>5.9999999999490683</v>
      </c>
      <c r="X58" s="114">
        <f t="shared" ca="1" si="47"/>
        <v>0</v>
      </c>
    </row>
    <row r="59" s="164" customFormat="1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6647.4700000000003</v>
      </c>
      <c r="C59" s="96">
        <f ca="1">ROUND(INDIRECT(ADDRESS(Данные!$A51,C$1,1,1,"Данные"),1),2)</f>
        <v>1452.6400000000001</v>
      </c>
      <c r="D59" s="104">
        <f ca="1">(B59-B57)*D$10</f>
        <v>10.00000000003638</v>
      </c>
      <c r="E59" s="102">
        <f ca="1">(C59-C57)*D$10</f>
        <v>0</v>
      </c>
      <c r="F59" s="103"/>
      <c r="G59" s="100"/>
      <c r="H59" s="104">
        <f>(F59-F58)*H10/0.5</f>
        <v>0</v>
      </c>
      <c r="I59" s="105">
        <f>(G59-G58)*I10/0.5</f>
        <v>0</v>
      </c>
      <c r="J59" s="99"/>
      <c r="K59" s="100"/>
      <c r="L59" s="104">
        <f>(J59-J58)*L10/0.5</f>
        <v>0</v>
      </c>
      <c r="M59" s="102">
        <f>(K59-K58)*M10/0.5</f>
        <v>0</v>
      </c>
      <c r="N59" s="103"/>
      <c r="O59" s="101"/>
      <c r="P59" s="104">
        <f>(N59-N58)*P10/0.5</f>
        <v>0</v>
      </c>
      <c r="Q59" s="105">
        <f>(O59-O58)*Q10/0.5</f>
        <v>0</v>
      </c>
      <c r="R59" s="99"/>
      <c r="S59" s="100"/>
      <c r="T59" s="104">
        <f>(R59-R58)*T10/0.5</f>
        <v>0</v>
      </c>
      <c r="U59" s="102">
        <f>(S59-S58)*U10/0.5</f>
        <v>0</v>
      </c>
      <c r="V59" s="163">
        <f t="shared" ca="1" si="46"/>
        <v>45644.916666666664</v>
      </c>
      <c r="W59" s="113">
        <f t="shared" ca="1" si="47"/>
        <v>10.00000000003638</v>
      </c>
      <c r="X59" s="114">
        <f t="shared" ca="1" si="47"/>
        <v>0</v>
      </c>
    </row>
    <row r="60" s="159" customFormat="1">
      <c r="A60" s="162">
        <f ca="1">INDIRECT(ADDRESS(Данные!$A52,4,1,1,"Данные"),1)</f>
        <v>45644.9375</v>
      </c>
      <c r="B60" s="96">
        <f ca="1">ROUND(INDIRECT(ADDRESS(Данные!$A52,B$1,1,1,"Данные"),1),2)</f>
        <v>6647.4899999999998</v>
      </c>
      <c r="C60" s="96">
        <f ca="1">ROUND(INDIRECT(ADDRESS(Данные!$A52,C$1,1,1,"Данные"),1),2)</f>
        <v>1452.6400000000001</v>
      </c>
      <c r="D60" s="104">
        <f ca="1">(B60-B59)*D$10</f>
        <v>3.9999999999054126</v>
      </c>
      <c r="E60" s="102">
        <f ca="1">(C60-C59)*D$10</f>
        <v>0</v>
      </c>
      <c r="F60" s="103"/>
      <c r="G60" s="100"/>
      <c r="H60" s="104">
        <f>(F60-F59)*H10/0.5</f>
        <v>0</v>
      </c>
      <c r="I60" s="105">
        <f>(G60-G59)*I10/0.5</f>
        <v>0</v>
      </c>
      <c r="J60" s="99"/>
      <c r="K60" s="100"/>
      <c r="L60" s="104">
        <f>(J60-J59)*L10/0.5</f>
        <v>0</v>
      </c>
      <c r="M60" s="102">
        <f>(K60-K59)*M10/0.5</f>
        <v>0</v>
      </c>
      <c r="N60" s="103"/>
      <c r="O60" s="101"/>
      <c r="P60" s="104">
        <f>(N60-N59)*P10/0.5</f>
        <v>0</v>
      </c>
      <c r="Q60" s="105">
        <f>(O60-O59)*Q10/0.5</f>
        <v>0</v>
      </c>
      <c r="R60" s="99"/>
      <c r="S60" s="100"/>
      <c r="T60" s="104">
        <f>(R60-R59)*T10/0.5</f>
        <v>0</v>
      </c>
      <c r="U60" s="102">
        <f>(S60-S59)*U10/0.5</f>
        <v>0</v>
      </c>
      <c r="V60" s="163">
        <f t="shared" ca="1" si="46"/>
        <v>45644.9375</v>
      </c>
      <c r="W60" s="113">
        <f t="shared" ca="1" si="47"/>
        <v>3.9999999999054126</v>
      </c>
      <c r="X60" s="114">
        <f t="shared" ca="1" si="47"/>
        <v>0</v>
      </c>
    </row>
    <row r="61" s="164" customFormat="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6647.5100000000002</v>
      </c>
      <c r="C61" s="96">
        <f ca="1">ROUND(INDIRECT(ADDRESS(Данные!$A53,C$1,1,1,"Данные"),1),2)</f>
        <v>1452.6400000000001</v>
      </c>
      <c r="D61" s="104">
        <f ca="1">(B61-B59)*D$10</f>
        <v>7.999999999992724</v>
      </c>
      <c r="E61" s="102">
        <f ca="1">(C61-C59)*D$10</f>
        <v>0</v>
      </c>
      <c r="F61" s="103"/>
      <c r="G61" s="100"/>
      <c r="H61" s="104">
        <f>(F61-F60)*H10/0.5</f>
        <v>0</v>
      </c>
      <c r="I61" s="105">
        <f>(G61-G60)*I10/0.5</f>
        <v>0</v>
      </c>
      <c r="J61" s="99"/>
      <c r="K61" s="100"/>
      <c r="L61" s="104">
        <f>(J61-J60)*L10/0.5</f>
        <v>0</v>
      </c>
      <c r="M61" s="102">
        <f>(K61-K60)*M10/0.5</f>
        <v>0</v>
      </c>
      <c r="N61" s="103"/>
      <c r="O61" s="101"/>
      <c r="P61" s="104">
        <f>(N61-N60)*P10/0.5</f>
        <v>0</v>
      </c>
      <c r="Q61" s="105">
        <f>(O61-O60)*Q10/0.5</f>
        <v>0</v>
      </c>
      <c r="R61" s="99"/>
      <c r="S61" s="100"/>
      <c r="T61" s="104">
        <f>(R61-R60)*T10/0.5</f>
        <v>0</v>
      </c>
      <c r="U61" s="102">
        <f>(S61-S60)*U10/0.5</f>
        <v>0</v>
      </c>
      <c r="V61" s="163">
        <f t="shared" ca="1" si="46"/>
        <v>45644.958333333336</v>
      </c>
      <c r="W61" s="113">
        <f t="shared" ca="1" si="47"/>
        <v>7.999999999992724</v>
      </c>
      <c r="X61" s="114">
        <f t="shared" ca="1" si="47"/>
        <v>0</v>
      </c>
    </row>
    <row r="62" s="164" customFormat="1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6647.54</v>
      </c>
      <c r="C62" s="96">
        <f ca="1">ROUND(INDIRECT(ADDRESS(Данные!$A54,C$1,1,1,"Данные"),1),2)</f>
        <v>1452.6400000000001</v>
      </c>
      <c r="D62" s="104">
        <f ca="1">(B62-B61)*D$10</f>
        <v>5.9999999999490683</v>
      </c>
      <c r="E62" s="102">
        <f ca="1">(C62-C61)*D$10</f>
        <v>0</v>
      </c>
      <c r="F62" s="103"/>
      <c r="G62" s="100"/>
      <c r="H62" s="104"/>
      <c r="I62" s="105"/>
      <c r="J62" s="99"/>
      <c r="K62" s="100"/>
      <c r="L62" s="104"/>
      <c r="M62" s="102"/>
      <c r="N62" s="103"/>
      <c r="O62" s="101"/>
      <c r="P62" s="104"/>
      <c r="Q62" s="105"/>
      <c r="R62" s="99"/>
      <c r="S62" s="100"/>
      <c r="T62" s="104"/>
      <c r="U62" s="102"/>
      <c r="V62" s="163">
        <f t="shared" ca="1" si="46"/>
        <v>45644.979166666664</v>
      </c>
      <c r="W62" s="113">
        <f t="shared" ca="1" si="47"/>
        <v>5.9999999999490683</v>
      </c>
      <c r="X62" s="114">
        <f t="shared" ca="1" si="47"/>
        <v>0</v>
      </c>
    </row>
    <row r="63" s="159" customFormat="1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6647.5600000000004</v>
      </c>
      <c r="C63" s="121">
        <f ca="1">ROUND(INDIRECT(ADDRESS(Данные!$A55,C$1,1,1,"Данные"),1),2)</f>
        <v>1452.6400000000001</v>
      </c>
      <c r="D63" s="124">
        <f ca="1">(B63-B61)*D$10</f>
        <v>10.00000000003638</v>
      </c>
      <c r="E63" s="123">
        <f ca="1">(C63-C61)*D$10</f>
        <v>0</v>
      </c>
      <c r="F63" s="128"/>
      <c r="G63" s="117"/>
      <c r="H63" s="124">
        <f>(F63-F61)*H10/0.5</f>
        <v>0</v>
      </c>
      <c r="I63" s="119">
        <f>(G63-G61)*I10/0.5</f>
        <v>0</v>
      </c>
      <c r="J63" s="126"/>
      <c r="K63" s="117"/>
      <c r="L63" s="124">
        <f>(J63-J61)*L10/0.5</f>
        <v>0</v>
      </c>
      <c r="M63" s="123">
        <f>(K63-K61)*M10/0.5</f>
        <v>0</v>
      </c>
      <c r="N63" s="128"/>
      <c r="O63" s="118"/>
      <c r="P63" s="124">
        <f>(N63-N61)*P10/0.5</f>
        <v>0</v>
      </c>
      <c r="Q63" s="119">
        <f>(O63-O61)*Q10/0.5</f>
        <v>0</v>
      </c>
      <c r="R63" s="126"/>
      <c r="S63" s="117"/>
      <c r="T63" s="124">
        <f>(R63-R61)*T10/0.5</f>
        <v>0</v>
      </c>
      <c r="U63" s="123">
        <f>(S63-S61)*U10/0.5</f>
        <v>0</v>
      </c>
      <c r="V63" s="169">
        <f t="shared" ca="1" si="46"/>
        <v>45645</v>
      </c>
      <c r="W63" s="170">
        <f t="shared" ca="1" si="47"/>
        <v>10.00000000003638</v>
      </c>
      <c r="X63" s="171">
        <f ca="1">E63+I63+M63+Q63+U63</f>
        <v>0</v>
      </c>
    </row>
    <row r="64" s="159" customFormat="1">
      <c r="A64" s="2">
        <v>1</v>
      </c>
      <c r="B64" s="2">
        <v>2</v>
      </c>
      <c r="C64" s="2">
        <v>3</v>
      </c>
      <c r="D64" s="2">
        <v>4</v>
      </c>
      <c r="E64" s="2">
        <v>5</v>
      </c>
      <c r="F64" s="2">
        <v>6</v>
      </c>
      <c r="G64" s="2">
        <v>7</v>
      </c>
      <c r="H64" s="2">
        <v>8</v>
      </c>
      <c r="I64" s="2">
        <v>9</v>
      </c>
      <c r="J64" s="2">
        <v>10</v>
      </c>
      <c r="K64" s="2">
        <v>11</v>
      </c>
      <c r="L64" s="2">
        <v>12</v>
      </c>
      <c r="M64" s="2">
        <v>13</v>
      </c>
      <c r="N64" s="2">
        <v>14</v>
      </c>
      <c r="O64" s="2">
        <v>15</v>
      </c>
      <c r="P64" s="2">
        <v>16</v>
      </c>
      <c r="Q64" s="2">
        <v>17</v>
      </c>
      <c r="R64" s="2">
        <v>18</v>
      </c>
      <c r="S64" s="2">
        <v>19</v>
      </c>
      <c r="T64" s="2">
        <v>20</v>
      </c>
      <c r="U64" s="2">
        <v>21</v>
      </c>
      <c r="V64" s="2">
        <v>22</v>
      </c>
      <c r="W64" s="2">
        <v>23</v>
      </c>
      <c r="X64" s="2">
        <v>24</v>
      </c>
    </row>
    <row r="65" s="159" customFormat="1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222.00000000011642</v>
      </c>
      <c r="E65" s="136">
        <f ca="1">E$17+E$19+E$21+E$23+E$25+E$27+E$29+E$31+E$33+E$35+E$37+E$39+E$41+E$43+E$45+E$47+E$49+E$51+E$53+E$55+E$57+E$59+E$61+E$63</f>
        <v>12.000000000034561</v>
      </c>
      <c r="G65" s="3" t="s">
        <v>51</v>
      </c>
      <c r="H65" s="136">
        <f t="shared" ref="H65:X65" si="48">H$17+H$19+H$21+H$23+H$25+H$27+H$29+H$31+H$33+H$35+H$37+H$39+H$41+H$43+H$45+H$47+H$49+H$51+H$53+H$55+H$57+H$59+H$61+H$63</f>
        <v>0</v>
      </c>
      <c r="I65" s="136">
        <f t="shared" si="48"/>
        <v>0</v>
      </c>
      <c r="K65" s="3" t="s">
        <v>51</v>
      </c>
      <c r="L65" s="136">
        <f t="shared" si="48"/>
        <v>0</v>
      </c>
      <c r="M65" s="136">
        <f t="shared" si="48"/>
        <v>0</v>
      </c>
      <c r="O65" s="3" t="s">
        <v>51</v>
      </c>
      <c r="P65" s="136">
        <f t="shared" si="48"/>
        <v>0</v>
      </c>
      <c r="Q65" s="136">
        <f t="shared" si="48"/>
        <v>0</v>
      </c>
      <c r="S65" s="3" t="s">
        <v>51</v>
      </c>
      <c r="T65" s="136">
        <f t="shared" si="48"/>
        <v>0</v>
      </c>
      <c r="U65" s="136">
        <f t="shared" si="48"/>
        <v>0</v>
      </c>
      <c r="W65" s="136">
        <f t="shared" si="48"/>
        <v>222.00000000011642</v>
      </c>
      <c r="X65" s="136">
        <f t="shared" si="48"/>
        <v>12.000000000034561</v>
      </c>
    </row>
    <row r="66" s="159" customFormat="1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  <row r="67" s="15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="159" customFormat="1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 s="159" customFormat="1">
      <c r="A69" s="1"/>
      <c r="B69" s="1"/>
      <c r="C69" s="1"/>
      <c r="D69" s="1"/>
      <c r="E69" s="1"/>
      <c r="F69" s="1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  <row r="70" s="159" customForma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</row>
    <row r="71" s="159" customFormat="1">
      <c r="A71" s="16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</row>
    <row r="72" s="159" customFormat="1" ht="18">
      <c r="A72" s="16"/>
      <c r="B72" s="16"/>
      <c r="C72" s="16"/>
      <c r="D72" s="16"/>
      <c r="E72" s="16"/>
      <c r="F72" s="159"/>
      <c r="G72" s="172"/>
      <c r="H72" s="159"/>
      <c r="I72" s="16"/>
      <c r="J72" s="159"/>
      <c r="K72" s="173"/>
      <c r="L72" s="174"/>
      <c r="M72" s="175"/>
      <c r="N72" s="175"/>
      <c r="O72" s="159"/>
      <c r="P72" s="159"/>
      <c r="Q72" s="159"/>
      <c r="R72" s="16"/>
      <c r="S72" s="176"/>
      <c r="T72" s="159"/>
      <c r="U72" s="159"/>
      <c r="V72" s="159"/>
      <c r="W72" s="159"/>
      <c r="X72" s="159"/>
      <c r="Y72" s="159"/>
      <c r="Z72" s="159"/>
      <c r="AA72" s="159"/>
    </row>
    <row r="73" s="159" customFormat="1">
      <c r="A73" s="159"/>
      <c r="B73" s="159"/>
      <c r="C73" s="159"/>
      <c r="D73" s="159"/>
      <c r="E73" s="159"/>
      <c r="F73" s="177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77"/>
      <c r="V73" s="159"/>
      <c r="W73" s="159"/>
      <c r="X73" s="159"/>
      <c r="Y73" s="159"/>
      <c r="Z73" s="159"/>
      <c r="AA73" s="159"/>
    </row>
    <row r="74" s="159" customFormat="1" ht="18.75">
      <c r="A74" s="159"/>
      <c r="B74" s="159"/>
      <c r="C74" s="178"/>
      <c r="D74" s="159"/>
      <c r="E74" s="159"/>
      <c r="F74" s="159"/>
      <c r="G74" s="159"/>
      <c r="H74" s="159"/>
      <c r="I74" s="159"/>
      <c r="J74" s="159"/>
      <c r="K74" s="16"/>
      <c r="L74" s="159"/>
      <c r="M74" s="159"/>
      <c r="N74" s="159"/>
      <c r="O74" s="172"/>
      <c r="P74" s="159"/>
      <c r="Q74" s="16"/>
      <c r="R74" s="159"/>
      <c r="S74" s="159"/>
      <c r="T74" s="159"/>
      <c r="U74" s="159"/>
      <c r="V74" s="159"/>
      <c r="W74" s="159"/>
      <c r="X74" s="159"/>
      <c r="Y74" s="159"/>
      <c r="Z74" s="159"/>
      <c r="AA74" s="159"/>
    </row>
    <row r="75" s="159" customFormat="1">
      <c r="A75" s="159"/>
      <c r="B75" s="177"/>
      <c r="C75" s="159"/>
      <c r="D75" s="159"/>
      <c r="E75" s="159"/>
      <c r="F75" s="159"/>
      <c r="G75" s="159"/>
      <c r="H75" s="159"/>
      <c r="I75" s="159"/>
      <c r="J75" s="159"/>
      <c r="K75" s="16"/>
      <c r="L75" s="16"/>
      <c r="M75" s="159"/>
      <c r="N75" s="159"/>
      <c r="O75" s="16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</row>
    <row r="76" s="159" customFormat="1">
      <c r="A76" s="17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79"/>
      <c r="W76" s="159"/>
      <c r="X76" s="159"/>
      <c r="Y76" s="159"/>
      <c r="Z76" s="159"/>
      <c r="AA76" s="159"/>
    </row>
    <row r="77" s="159" customFormat="1">
      <c r="A77" s="17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79"/>
      <c r="W77" s="159"/>
      <c r="X77" s="159"/>
      <c r="Y77" s="159"/>
      <c r="Z77" s="159"/>
      <c r="AA77" s="159"/>
    </row>
    <row r="78" s="159" customFormat="1">
      <c r="A78" s="17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79"/>
      <c r="W78" s="159"/>
      <c r="X78" s="159"/>
      <c r="Y78" s="159"/>
      <c r="Z78" s="159"/>
      <c r="AA78" s="159"/>
    </row>
    <row r="79" s="159" customFormat="1">
      <c r="A79" s="17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79"/>
      <c r="W79" s="159"/>
      <c r="X79" s="159"/>
      <c r="Y79" s="159"/>
      <c r="Z79" s="159"/>
      <c r="AA79" s="159"/>
    </row>
    <row r="80" s="159" customFormat="1">
      <c r="A80" s="17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79"/>
      <c r="W80" s="159"/>
      <c r="X80" s="159"/>
      <c r="Y80" s="159"/>
      <c r="Z80" s="159"/>
      <c r="AA80" s="159"/>
    </row>
    <row r="81" s="159" customFormat="1">
      <c r="A81" s="17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79"/>
      <c r="W81" s="159"/>
      <c r="X81" s="159"/>
      <c r="Y81" s="159"/>
      <c r="Z81" s="159"/>
      <c r="AA81" s="159"/>
    </row>
    <row r="82" s="159" customFormat="1">
      <c r="A82" s="17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79"/>
      <c r="W82" s="159"/>
      <c r="X82" s="159"/>
      <c r="Y82" s="159"/>
      <c r="Z82" s="159"/>
      <c r="AA82" s="159"/>
    </row>
    <row r="83" s="159" customFormat="1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79"/>
      <c r="W83" s="180"/>
      <c r="X83" s="180"/>
      <c r="Y83" s="159"/>
      <c r="Z83" s="159"/>
      <c r="AA83" s="159"/>
    </row>
    <row r="84" s="159" customFormat="1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79"/>
      <c r="W84" s="180"/>
      <c r="X84" s="180"/>
      <c r="Y84" s="159"/>
      <c r="Z84" s="159"/>
      <c r="AA84" s="159"/>
    </row>
    <row r="85" s="159" customFormat="1">
      <c r="A85" s="181"/>
      <c r="B85" s="182"/>
      <c r="C85" s="182"/>
      <c r="D85" s="159"/>
      <c r="E85" s="159"/>
      <c r="F85" s="182"/>
      <c r="G85" s="182"/>
      <c r="H85" s="159"/>
      <c r="I85" s="159"/>
      <c r="J85" s="182"/>
      <c r="K85" s="182"/>
      <c r="L85" s="159"/>
      <c r="M85" s="159"/>
      <c r="N85" s="182"/>
      <c r="O85" s="159"/>
      <c r="P85" s="159"/>
      <c r="Q85" s="159"/>
      <c r="R85" s="182"/>
      <c r="S85" s="182"/>
      <c r="T85" s="159"/>
      <c r="U85" s="159"/>
      <c r="V85" s="181"/>
      <c r="W85" s="159"/>
      <c r="X85" s="159"/>
      <c r="Y85" s="159"/>
      <c r="Z85" s="159"/>
      <c r="AA85" s="159"/>
    </row>
    <row r="86" s="159" customFormat="1">
      <c r="A86" s="180"/>
      <c r="B86" s="182"/>
      <c r="C86" s="182"/>
      <c r="D86" s="159"/>
      <c r="E86" s="159"/>
      <c r="F86" s="182"/>
      <c r="G86" s="182"/>
      <c r="H86" s="159"/>
      <c r="I86" s="159"/>
      <c r="J86" s="182"/>
      <c r="K86" s="182"/>
      <c r="L86" s="159"/>
      <c r="M86" s="159"/>
      <c r="N86" s="182"/>
      <c r="O86" s="159"/>
      <c r="P86" s="159"/>
      <c r="Q86" s="159"/>
      <c r="R86" s="182"/>
      <c r="S86" s="182"/>
      <c r="T86" s="159"/>
      <c r="U86" s="159"/>
      <c r="V86" s="180"/>
      <c r="W86" s="159"/>
      <c r="X86" s="159"/>
      <c r="Y86" s="159"/>
      <c r="Z86" s="159"/>
      <c r="AA86" s="159"/>
    </row>
    <row r="87" s="159" customFormat="1">
      <c r="A87" s="180"/>
      <c r="B87" s="182"/>
      <c r="C87" s="182"/>
      <c r="D87" s="159"/>
      <c r="E87" s="159"/>
      <c r="F87" s="182"/>
      <c r="G87" s="182"/>
      <c r="H87" s="159"/>
      <c r="I87" s="159"/>
      <c r="J87" s="182"/>
      <c r="K87" s="182"/>
      <c r="L87" s="159"/>
      <c r="M87" s="159"/>
      <c r="N87" s="182"/>
      <c r="O87" s="159"/>
      <c r="P87" s="159"/>
      <c r="Q87" s="159"/>
      <c r="R87" s="182"/>
      <c r="S87" s="182"/>
      <c r="T87" s="159"/>
      <c r="U87" s="159"/>
      <c r="V87" s="180"/>
      <c r="W87" s="159"/>
      <c r="X87" s="159"/>
      <c r="Y87" s="159"/>
      <c r="Z87" s="159"/>
      <c r="AA87" s="159"/>
    </row>
    <row r="88" s="159" customFormat="1">
      <c r="A88" s="180"/>
      <c r="B88" s="182"/>
      <c r="C88" s="182"/>
      <c r="D88" s="159"/>
      <c r="E88" s="159"/>
      <c r="F88" s="182"/>
      <c r="G88" s="182"/>
      <c r="H88" s="159"/>
      <c r="I88" s="159"/>
      <c r="J88" s="182"/>
      <c r="K88" s="182"/>
      <c r="L88" s="159"/>
      <c r="M88" s="159"/>
      <c r="N88" s="182"/>
      <c r="O88" s="159"/>
      <c r="P88" s="159"/>
      <c r="Q88" s="159"/>
      <c r="R88" s="182"/>
      <c r="S88" s="182"/>
      <c r="T88" s="159"/>
      <c r="U88" s="159"/>
      <c r="V88" s="180"/>
      <c r="W88" s="159"/>
      <c r="X88" s="159"/>
      <c r="Y88" s="159"/>
      <c r="Z88" s="159"/>
      <c r="AA88" s="159"/>
    </row>
    <row r="89" s="159" customFormat="1">
      <c r="A89" s="180"/>
      <c r="B89" s="182"/>
      <c r="C89" s="182"/>
      <c r="D89" s="159"/>
      <c r="E89" s="159"/>
      <c r="F89" s="182"/>
      <c r="G89" s="182"/>
      <c r="H89" s="159"/>
      <c r="I89" s="159"/>
      <c r="J89" s="182"/>
      <c r="K89" s="182"/>
      <c r="L89" s="159"/>
      <c r="M89" s="159"/>
      <c r="N89" s="182"/>
      <c r="O89" s="159"/>
      <c r="P89" s="159"/>
      <c r="Q89" s="159"/>
      <c r="R89" s="182"/>
      <c r="S89" s="182"/>
      <c r="T89" s="159"/>
      <c r="U89" s="159"/>
      <c r="V89" s="180"/>
      <c r="W89" s="159"/>
      <c r="X89" s="159"/>
      <c r="Y89" s="159"/>
      <c r="Z89" s="159"/>
      <c r="AA89" s="159"/>
    </row>
    <row r="90" s="159" customFormat="1">
      <c r="A90" s="180"/>
      <c r="B90" s="182"/>
      <c r="C90" s="182"/>
      <c r="D90" s="159"/>
      <c r="E90" s="159"/>
      <c r="F90" s="182"/>
      <c r="G90" s="182"/>
      <c r="H90" s="159"/>
      <c r="I90" s="159"/>
      <c r="J90" s="182"/>
      <c r="K90" s="182"/>
      <c r="L90" s="159"/>
      <c r="M90" s="159"/>
      <c r="N90" s="182"/>
      <c r="O90" s="159"/>
      <c r="P90" s="159"/>
      <c r="Q90" s="159"/>
      <c r="R90" s="182"/>
      <c r="S90" s="182"/>
      <c r="T90" s="159"/>
      <c r="U90" s="159"/>
      <c r="V90" s="180"/>
      <c r="W90" s="159"/>
      <c r="X90" s="159"/>
      <c r="Y90" s="159"/>
      <c r="Z90" s="159"/>
      <c r="AA90" s="159"/>
    </row>
    <row r="91" s="159" customFormat="1">
      <c r="A91" s="180"/>
      <c r="B91" s="182"/>
      <c r="C91" s="182"/>
      <c r="D91" s="159"/>
      <c r="E91" s="159"/>
      <c r="F91" s="182"/>
      <c r="G91" s="182"/>
      <c r="H91" s="159"/>
      <c r="I91" s="159"/>
      <c r="J91" s="182"/>
      <c r="K91" s="182"/>
      <c r="L91" s="159"/>
      <c r="M91" s="159"/>
      <c r="N91" s="182"/>
      <c r="O91" s="159"/>
      <c r="P91" s="159"/>
      <c r="Q91" s="159"/>
      <c r="R91" s="182"/>
      <c r="S91" s="182"/>
      <c r="T91" s="159"/>
      <c r="U91" s="159"/>
      <c r="V91" s="180"/>
      <c r="W91" s="159"/>
      <c r="X91" s="159"/>
      <c r="Y91" s="159"/>
      <c r="Z91" s="159"/>
      <c r="AA91" s="159"/>
    </row>
    <row r="92" s="159" customFormat="1">
      <c r="A92" s="180"/>
      <c r="B92" s="182"/>
      <c r="C92" s="182"/>
      <c r="D92" s="159"/>
      <c r="E92" s="159"/>
      <c r="F92" s="182"/>
      <c r="G92" s="182"/>
      <c r="H92" s="159"/>
      <c r="I92" s="159"/>
      <c r="J92" s="182"/>
      <c r="K92" s="182"/>
      <c r="L92" s="159"/>
      <c r="M92" s="159"/>
      <c r="N92" s="182"/>
      <c r="O92" s="159"/>
      <c r="P92" s="159"/>
      <c r="Q92" s="159"/>
      <c r="R92" s="182"/>
      <c r="S92" s="182"/>
      <c r="T92" s="159"/>
      <c r="U92" s="159"/>
      <c r="V92" s="180"/>
      <c r="W92" s="159"/>
      <c r="X92" s="159"/>
      <c r="Y92" s="159"/>
      <c r="Z92" s="159"/>
      <c r="AA92" s="159"/>
    </row>
    <row r="93" s="159" customFormat="1">
      <c r="A93" s="180"/>
      <c r="B93" s="182"/>
      <c r="C93" s="182"/>
      <c r="D93" s="159"/>
      <c r="E93" s="159"/>
      <c r="F93" s="182"/>
      <c r="G93" s="182"/>
      <c r="H93" s="159"/>
      <c r="I93" s="159"/>
      <c r="J93" s="182"/>
      <c r="K93" s="182"/>
      <c r="L93" s="159"/>
      <c r="M93" s="159"/>
      <c r="N93" s="182"/>
      <c r="O93" s="159"/>
      <c r="P93" s="159"/>
      <c r="Q93" s="159"/>
      <c r="R93" s="182"/>
      <c r="S93" s="182"/>
      <c r="T93" s="159"/>
      <c r="U93" s="159"/>
      <c r="V93" s="180"/>
      <c r="W93" s="159"/>
      <c r="X93" s="159"/>
      <c r="Y93" s="159"/>
      <c r="Z93" s="159"/>
      <c r="AA93" s="159"/>
    </row>
    <row r="94" s="159" customFormat="1">
      <c r="A94" s="181"/>
      <c r="B94" s="182"/>
      <c r="C94" s="182"/>
      <c r="D94" s="159"/>
      <c r="E94" s="159"/>
      <c r="F94" s="182"/>
      <c r="G94" s="182"/>
      <c r="H94" s="159"/>
      <c r="I94" s="159"/>
      <c r="J94" s="182"/>
      <c r="K94" s="182"/>
      <c r="L94" s="159"/>
      <c r="M94" s="159"/>
      <c r="N94" s="182"/>
      <c r="O94" s="159"/>
      <c r="P94" s="159"/>
      <c r="Q94" s="159"/>
      <c r="R94" s="182"/>
      <c r="S94" s="182"/>
      <c r="T94" s="159"/>
      <c r="U94" s="159"/>
      <c r="V94" s="181"/>
      <c r="W94" s="159"/>
      <c r="X94" s="159"/>
      <c r="Y94" s="159"/>
      <c r="Z94" s="159"/>
      <c r="AA94" s="159"/>
    </row>
    <row r="95" s="159" customFormat="1">
      <c r="A95" s="180"/>
      <c r="B95" s="182"/>
      <c r="C95" s="182"/>
      <c r="D95" s="159"/>
      <c r="E95" s="159"/>
      <c r="F95" s="182"/>
      <c r="G95" s="182"/>
      <c r="H95" s="159"/>
      <c r="I95" s="159"/>
      <c r="J95" s="182"/>
      <c r="K95" s="182"/>
      <c r="L95" s="159"/>
      <c r="M95" s="159"/>
      <c r="N95" s="182"/>
      <c r="O95" s="159"/>
      <c r="P95" s="159"/>
      <c r="Q95" s="159"/>
      <c r="R95" s="182"/>
      <c r="S95" s="182"/>
      <c r="T95" s="159"/>
      <c r="U95" s="159"/>
      <c r="V95" s="180"/>
      <c r="W95" s="159"/>
      <c r="X95" s="159"/>
      <c r="Y95" s="159"/>
      <c r="Z95" s="159"/>
      <c r="AA95" s="159"/>
    </row>
    <row r="96" s="159" customFormat="1">
      <c r="A96" s="180"/>
      <c r="B96" s="182"/>
      <c r="C96" s="182"/>
      <c r="D96" s="159"/>
      <c r="E96" s="159"/>
      <c r="F96" s="182"/>
      <c r="G96" s="182"/>
      <c r="H96" s="159"/>
      <c r="I96" s="159"/>
      <c r="J96" s="182"/>
      <c r="K96" s="182"/>
      <c r="L96" s="159"/>
      <c r="M96" s="159"/>
      <c r="N96" s="182"/>
      <c r="O96" s="159"/>
      <c r="P96" s="159"/>
      <c r="Q96" s="159"/>
      <c r="R96" s="182"/>
      <c r="S96" s="182"/>
      <c r="T96" s="159"/>
      <c r="U96" s="159"/>
      <c r="V96" s="180"/>
      <c r="W96" s="159"/>
      <c r="X96" s="159"/>
      <c r="Y96" s="159"/>
      <c r="Z96" s="159"/>
      <c r="AA96" s="159"/>
    </row>
    <row r="97" s="159" customFormat="1">
      <c r="A97" s="180"/>
      <c r="B97" s="182"/>
      <c r="C97" s="182"/>
      <c r="D97" s="159"/>
      <c r="E97" s="159"/>
      <c r="F97" s="182"/>
      <c r="G97" s="182"/>
      <c r="H97" s="159"/>
      <c r="I97" s="159"/>
      <c r="J97" s="182"/>
      <c r="K97" s="182"/>
      <c r="L97" s="159"/>
      <c r="M97" s="159"/>
      <c r="N97" s="182"/>
      <c r="O97" s="159"/>
      <c r="P97" s="159"/>
      <c r="Q97" s="159"/>
      <c r="R97" s="182"/>
      <c r="S97" s="182"/>
      <c r="T97" s="159"/>
      <c r="U97" s="159"/>
      <c r="V97" s="180"/>
      <c r="W97" s="159"/>
      <c r="X97" s="159"/>
      <c r="Y97" s="159"/>
      <c r="Z97" s="159"/>
      <c r="AA97" s="159"/>
    </row>
    <row r="98" s="159" customFormat="1">
      <c r="A98" s="180"/>
      <c r="B98" s="182"/>
      <c r="C98" s="182"/>
      <c r="D98" s="159"/>
      <c r="E98" s="159"/>
      <c r="F98" s="182"/>
      <c r="G98" s="182"/>
      <c r="H98" s="159"/>
      <c r="I98" s="159"/>
      <c r="J98" s="182"/>
      <c r="K98" s="182"/>
      <c r="L98" s="159"/>
      <c r="M98" s="159"/>
      <c r="N98" s="182"/>
      <c r="O98" s="159"/>
      <c r="P98" s="159"/>
      <c r="Q98" s="159"/>
      <c r="R98" s="182"/>
      <c r="S98" s="182"/>
      <c r="T98" s="159"/>
      <c r="U98" s="159"/>
      <c r="V98" s="180"/>
      <c r="W98" s="159"/>
      <c r="X98" s="159"/>
      <c r="Y98" s="159"/>
      <c r="Z98" s="159"/>
      <c r="AA98" s="159"/>
    </row>
    <row r="99" s="159" customFormat="1">
      <c r="A99" s="180"/>
      <c r="B99" s="182"/>
      <c r="C99" s="182"/>
      <c r="D99" s="159"/>
      <c r="E99" s="159"/>
      <c r="F99" s="182"/>
      <c r="G99" s="182"/>
      <c r="H99" s="159"/>
      <c r="I99" s="159"/>
      <c r="J99" s="182"/>
      <c r="K99" s="182"/>
      <c r="L99" s="159"/>
      <c r="M99" s="159"/>
      <c r="N99" s="182"/>
      <c r="O99" s="159"/>
      <c r="P99" s="159"/>
      <c r="Q99" s="159"/>
      <c r="R99" s="182"/>
      <c r="S99" s="182"/>
      <c r="T99" s="159"/>
      <c r="U99" s="159"/>
      <c r="V99" s="180"/>
      <c r="W99" s="159"/>
      <c r="X99" s="159"/>
      <c r="Y99" s="159"/>
      <c r="Z99" s="159"/>
      <c r="AA99" s="159"/>
    </row>
    <row r="100" s="159" customFormat="1">
      <c r="A100" s="180"/>
      <c r="B100" s="182"/>
      <c r="C100" s="182"/>
      <c r="D100" s="159"/>
      <c r="E100" s="159"/>
      <c r="F100" s="182"/>
      <c r="G100" s="182"/>
      <c r="H100" s="159"/>
      <c r="I100" s="159"/>
      <c r="J100" s="182"/>
      <c r="K100" s="182"/>
      <c r="L100" s="159"/>
      <c r="M100" s="159"/>
      <c r="N100" s="182"/>
      <c r="O100" s="159"/>
      <c r="P100" s="159"/>
      <c r="Q100" s="159"/>
      <c r="R100" s="182"/>
      <c r="S100" s="182"/>
      <c r="T100" s="159"/>
      <c r="U100" s="159"/>
      <c r="V100" s="180"/>
      <c r="W100" s="159"/>
      <c r="X100" s="159"/>
      <c r="Y100" s="159"/>
      <c r="Z100" s="159"/>
      <c r="AA100" s="159"/>
    </row>
    <row r="101" s="159" customFormat="1">
      <c r="A101" s="180"/>
      <c r="B101" s="182"/>
      <c r="C101" s="182"/>
      <c r="D101" s="159"/>
      <c r="E101" s="159"/>
      <c r="F101" s="182"/>
      <c r="G101" s="182"/>
      <c r="H101" s="159"/>
      <c r="I101" s="159"/>
      <c r="J101" s="182"/>
      <c r="K101" s="182"/>
      <c r="L101" s="159"/>
      <c r="M101" s="159"/>
      <c r="N101" s="182"/>
      <c r="O101" s="159"/>
      <c r="P101" s="159"/>
      <c r="Q101" s="159"/>
      <c r="R101" s="182"/>
      <c r="S101" s="182"/>
      <c r="T101" s="159"/>
      <c r="U101" s="159"/>
      <c r="V101" s="180"/>
      <c r="W101" s="159"/>
      <c r="X101" s="159"/>
      <c r="Y101" s="159"/>
      <c r="Z101" s="159"/>
      <c r="AA101" s="159"/>
    </row>
    <row r="102" s="159" customFormat="1">
      <c r="A102" s="180"/>
      <c r="B102" s="182"/>
      <c r="C102" s="182"/>
      <c r="D102" s="159"/>
      <c r="E102" s="159"/>
      <c r="F102" s="182"/>
      <c r="G102" s="182"/>
      <c r="H102" s="159"/>
      <c r="I102" s="159"/>
      <c r="J102" s="182"/>
      <c r="K102" s="182"/>
      <c r="L102" s="159"/>
      <c r="M102" s="159"/>
      <c r="N102" s="182"/>
      <c r="O102" s="159"/>
      <c r="P102" s="159"/>
      <c r="Q102" s="159"/>
      <c r="R102" s="182"/>
      <c r="S102" s="182"/>
      <c r="T102" s="159"/>
      <c r="U102" s="159"/>
      <c r="V102" s="180"/>
      <c r="W102" s="159"/>
      <c r="X102" s="159"/>
      <c r="Y102" s="159"/>
      <c r="Z102" s="159"/>
      <c r="AA102" s="159"/>
    </row>
    <row r="103" s="159" customFormat="1">
      <c r="A103" s="180"/>
      <c r="B103" s="182"/>
      <c r="C103" s="182"/>
      <c r="D103" s="159"/>
      <c r="E103" s="159"/>
      <c r="F103" s="182"/>
      <c r="G103" s="182"/>
      <c r="H103" s="159"/>
      <c r="I103" s="159"/>
      <c r="J103" s="182"/>
      <c r="K103" s="182"/>
      <c r="L103" s="159"/>
      <c r="M103" s="159"/>
      <c r="N103" s="182"/>
      <c r="O103" s="159"/>
      <c r="P103" s="159"/>
      <c r="Q103" s="159"/>
      <c r="R103" s="182"/>
      <c r="S103" s="182"/>
      <c r="T103" s="159"/>
      <c r="U103" s="159"/>
      <c r="V103" s="180"/>
      <c r="W103" s="159"/>
      <c r="X103" s="159"/>
      <c r="Y103" s="159"/>
      <c r="Z103" s="159"/>
      <c r="AA103" s="159"/>
    </row>
    <row r="104" s="159" customFormat="1">
      <c r="A104" s="180"/>
      <c r="B104" s="182"/>
      <c r="C104" s="182"/>
      <c r="D104" s="183"/>
      <c r="E104" s="183"/>
      <c r="F104" s="182"/>
      <c r="G104" s="182"/>
      <c r="H104" s="183"/>
      <c r="I104" s="183"/>
      <c r="J104" s="182"/>
      <c r="K104" s="182"/>
      <c r="L104" s="183"/>
      <c r="M104" s="183"/>
      <c r="N104" s="182"/>
      <c r="O104" s="159"/>
      <c r="P104" s="183"/>
      <c r="Q104" s="183"/>
      <c r="R104" s="182"/>
      <c r="S104" s="182"/>
      <c r="T104" s="183"/>
      <c r="U104" s="183"/>
      <c r="V104" s="180"/>
      <c r="W104" s="159"/>
      <c r="X104" s="159"/>
      <c r="Y104" s="159"/>
      <c r="Z104" s="159"/>
      <c r="AA104" s="159"/>
    </row>
    <row r="105" s="159" customFormat="1">
      <c r="A105" s="180"/>
      <c r="B105" s="182"/>
      <c r="C105" s="182"/>
      <c r="D105" s="184"/>
      <c r="E105" s="184"/>
      <c r="F105" s="182"/>
      <c r="G105" s="182"/>
      <c r="H105" s="184"/>
      <c r="I105" s="184"/>
      <c r="J105" s="182"/>
      <c r="K105" s="182"/>
      <c r="L105" s="184"/>
      <c r="M105" s="184"/>
      <c r="N105" s="182"/>
      <c r="O105" s="159"/>
      <c r="P105" s="184"/>
      <c r="Q105" s="184"/>
      <c r="R105" s="182"/>
      <c r="S105" s="182"/>
      <c r="T105" s="184"/>
      <c r="U105" s="184"/>
      <c r="V105" s="180"/>
      <c r="W105" s="159"/>
      <c r="X105" s="159"/>
      <c r="Y105" s="159"/>
      <c r="Z105" s="159"/>
      <c r="AA105" s="159"/>
    </row>
    <row r="106" s="159" customFormat="1">
      <c r="A106" s="180"/>
      <c r="B106" s="182"/>
      <c r="C106" s="182"/>
      <c r="D106" s="159"/>
      <c r="E106" s="159"/>
      <c r="F106" s="182"/>
      <c r="G106" s="182"/>
      <c r="H106" s="159"/>
      <c r="I106" s="159"/>
      <c r="J106" s="182"/>
      <c r="K106" s="182"/>
      <c r="L106" s="159"/>
      <c r="M106" s="159"/>
      <c r="N106" s="182"/>
      <c r="O106" s="159"/>
      <c r="P106" s="159"/>
      <c r="Q106" s="159"/>
      <c r="R106" s="182"/>
      <c r="S106" s="182"/>
      <c r="T106" s="159"/>
      <c r="U106" s="159"/>
      <c r="V106" s="180"/>
      <c r="W106" s="159"/>
      <c r="X106" s="159"/>
      <c r="Y106" s="159"/>
      <c r="Z106" s="159"/>
      <c r="AA106" s="159"/>
    </row>
    <row r="107" s="159" customFormat="1">
      <c r="A107" s="180"/>
      <c r="B107" s="182"/>
      <c r="C107" s="182"/>
      <c r="D107" s="159"/>
      <c r="E107" s="159"/>
      <c r="F107" s="182"/>
      <c r="G107" s="182"/>
      <c r="H107" s="159"/>
      <c r="I107" s="159"/>
      <c r="J107" s="182"/>
      <c r="K107" s="182"/>
      <c r="L107" s="159"/>
      <c r="M107" s="159"/>
      <c r="N107" s="182"/>
      <c r="O107" s="159"/>
      <c r="P107" s="159"/>
      <c r="Q107" s="159"/>
      <c r="R107" s="182"/>
      <c r="S107" s="182"/>
      <c r="T107" s="159"/>
      <c r="U107" s="159"/>
      <c r="V107" s="180"/>
      <c r="W107" s="159"/>
      <c r="X107" s="159"/>
      <c r="Y107" s="159"/>
      <c r="Z107" s="159"/>
      <c r="AA107" s="159"/>
    </row>
    <row r="108" s="159" customFormat="1">
      <c r="A108" s="180"/>
      <c r="B108" s="182"/>
      <c r="C108" s="182"/>
      <c r="D108" s="159"/>
      <c r="E108" s="159"/>
      <c r="F108" s="182"/>
      <c r="G108" s="182"/>
      <c r="H108" s="159"/>
      <c r="I108" s="159"/>
      <c r="J108" s="182"/>
      <c r="K108" s="182"/>
      <c r="L108" s="159"/>
      <c r="M108" s="159"/>
      <c r="N108" s="182"/>
      <c r="O108" s="159"/>
      <c r="P108" s="159"/>
      <c r="Q108" s="159"/>
      <c r="R108" s="182"/>
      <c r="S108" s="182"/>
      <c r="T108" s="159"/>
      <c r="U108" s="159"/>
      <c r="V108" s="180"/>
      <c r="W108" s="159"/>
      <c r="X108" s="159"/>
      <c r="Y108" s="159"/>
      <c r="Z108" s="159"/>
      <c r="AA108" s="159"/>
    </row>
    <row r="109" s="159" customFormat="1">
      <c r="A109" s="180"/>
      <c r="B109" s="182"/>
      <c r="C109" s="182"/>
      <c r="D109" s="159"/>
      <c r="E109" s="159"/>
      <c r="F109" s="182"/>
      <c r="G109" s="182"/>
      <c r="H109" s="159"/>
      <c r="I109" s="159"/>
      <c r="J109" s="182"/>
      <c r="K109" s="182"/>
      <c r="L109" s="159"/>
      <c r="M109" s="159"/>
      <c r="N109" s="182"/>
      <c r="O109" s="159"/>
      <c r="P109" s="159"/>
      <c r="Q109" s="159"/>
      <c r="R109" s="182"/>
      <c r="S109" s="182"/>
      <c r="T109" s="159"/>
      <c r="U109" s="159"/>
      <c r="V109" s="180"/>
      <c r="W109" s="159"/>
      <c r="X109" s="159"/>
      <c r="Y109" s="159"/>
      <c r="Z109" s="159"/>
      <c r="AA109" s="159"/>
    </row>
    <row r="110" s="159" customForma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</row>
    <row r="111" s="159" customFormat="1">
      <c r="A111" s="159"/>
      <c r="B111" s="159"/>
      <c r="C111" s="159"/>
      <c r="D111" s="159"/>
      <c r="E111" s="184"/>
      <c r="F111" s="159"/>
      <c r="G111" s="16"/>
      <c r="H111" s="159"/>
      <c r="I111" s="184"/>
      <c r="J111" s="159"/>
      <c r="K111" s="16"/>
      <c r="L111" s="159"/>
      <c r="M111" s="184"/>
      <c r="N111" s="159"/>
      <c r="O111" s="16"/>
      <c r="P111" s="159"/>
      <c r="Q111" s="184"/>
      <c r="R111" s="159"/>
      <c r="S111" s="16"/>
      <c r="T111" s="159"/>
      <c r="U111" s="184"/>
      <c r="V111" s="159"/>
      <c r="W111" s="159"/>
      <c r="X111" s="159"/>
      <c r="Y111" s="159"/>
      <c r="Z111" s="159"/>
      <c r="AA111" s="159"/>
    </row>
    <row r="112" s="159" customFormat="1">
      <c r="A112" s="180"/>
      <c r="B112" s="159"/>
      <c r="C112" s="159"/>
      <c r="D112" s="180"/>
      <c r="E112" s="180"/>
      <c r="F112" s="159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9"/>
      <c r="Z112" s="159"/>
      <c r="AA112" s="159"/>
    </row>
    <row r="113" s="159" customForma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</row>
    <row r="114" s="159" customForma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</row>
    <row r="115" s="159" customForma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</row>
    <row r="116" s="159" customFormat="1" ht="12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</row>
    <row r="117" s="159" customForma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</row>
    <row r="118" s="159" customForma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</row>
    <row r="119" s="159" customForma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</row>
    <row r="120" s="159" customForma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</row>
    <row r="121" s="159" customForma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</row>
    <row r="122" s="159" customForma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</row>
    <row r="123" s="159" customForma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</row>
    <row r="124" s="159" customForma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</row>
    <row r="125" s="159" customForma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</row>
    <row r="126" s="159" customForma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</row>
    <row r="127" s="159" customForma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</row>
    <row r="128" s="159" customForma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</row>
    <row r="129" s="159" customForma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</row>
    <row r="130" s="159" customForma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</row>
    <row r="131" s="159" customForma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</row>
    <row r="132" s="159" customForma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</row>
    <row r="133" s="159" customForma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</row>
    <row r="134" s="159" customForma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</row>
    <row r="135" s="159" customForma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</row>
    <row r="136" s="159" customForma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</row>
    <row r="137" s="159" customForma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</row>
    <row r="138" s="159" customForma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</row>
    <row r="139" s="159" customForma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</row>
    <row r="140" s="159" customForma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</row>
    <row r="141" s="159" customForma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</row>
    <row r="142" s="159" customForma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</row>
    <row r="143" s="159" customForma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</row>
    <row r="144" s="159" customForma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</row>
    <row r="145" s="159" customForma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</row>
    <row r="146" s="159" customForma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</row>
    <row r="147" s="159" customForma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</row>
    <row r="148" s="159" customForma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</row>
    <row r="149" s="159" customForma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</row>
    <row r="150" s="159" customForma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</row>
    <row r="151" s="159" customForma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</row>
    <row r="152" s="159" customForma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</row>
    <row r="153" s="159" customForma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</row>
    <row r="154" s="159" customForma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</row>
    <row r="155" s="159" customForma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</row>
    <row r="156" s="159" customForma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</row>
    <row r="157" s="159" customFormat="1"/>
    <row r="158" s="159" customFormat="1"/>
    <row r="159" s="159" customFormat="1"/>
    <row r="160" s="159" customFormat="1"/>
    <row r="161" s="159" customFormat="1"/>
    <row r="162" s="159" customFormat="1"/>
    <row r="163" s="159" customFormat="1"/>
    <row r="164" s="159" customFormat="1"/>
    <row r="165" s="159" customFormat="1"/>
    <row r="166" s="159" customFormat="1"/>
  </sheetData>
  <mergeCells count="5">
    <mergeCell ref="Q2:X2"/>
    <mergeCell ref="A6:A14"/>
    <mergeCell ref="W8:X8"/>
    <mergeCell ref="W9:X9"/>
    <mergeCell ref="V6:V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6" activeCellId="0" sqref="A6:A14"/>
    </sheetView>
  </sheetViews>
  <sheetFormatPr defaultRowHeight="12.75"/>
  <sheetData>
    <row r="1">
      <c r="A1" s="2"/>
      <c r="B1" s="2">
        <v>111</v>
      </c>
      <c r="C1" s="2">
        <v>112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75">
      <c r="A2" s="3" t="s">
        <v>0</v>
      </c>
      <c r="B2" s="3"/>
      <c r="C2" s="3"/>
      <c r="D2" s="3"/>
      <c r="E2" s="3"/>
      <c r="F2" s="4"/>
      <c r="G2" s="5" t="str">
        <f>CONCATENATE(TEXT(Данные!$B$1,"ДД ММММ ГГГГ"), "   г.")</f>
        <v xml:space="preserve">18 Декабрь 2024   г.</v>
      </c>
      <c r="H2" s="4"/>
      <c r="I2" s="13"/>
      <c r="J2" s="1"/>
      <c r="K2" s="8" t="s">
        <v>1</v>
      </c>
      <c r="L2" s="9"/>
      <c r="M2" s="10"/>
      <c r="N2" s="10"/>
      <c r="O2" s="1"/>
      <c r="P2" s="3" t="s">
        <v>4</v>
      </c>
      <c r="Q2" s="11" t="s">
        <v>63</v>
      </c>
      <c r="R2" s="12"/>
      <c r="S2" s="12"/>
      <c r="T2" s="12"/>
      <c r="U2" s="12"/>
      <c r="V2" s="12"/>
      <c r="W2" s="12"/>
      <c r="X2" s="12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110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>
      <c r="A6" s="22" t="s">
        <v>18</v>
      </c>
      <c r="B6" s="23" t="s">
        <v>19</v>
      </c>
      <c r="C6" s="24"/>
      <c r="D6" s="27">
        <v>12</v>
      </c>
      <c r="E6" s="26"/>
      <c r="F6" s="23" t="s">
        <v>19</v>
      </c>
      <c r="G6" s="24"/>
      <c r="H6" s="27" t="s">
        <v>15</v>
      </c>
      <c r="I6" s="26"/>
      <c r="J6" s="23" t="s">
        <v>19</v>
      </c>
      <c r="K6" s="24"/>
      <c r="L6" s="27" t="s">
        <v>15</v>
      </c>
      <c r="M6" s="26"/>
      <c r="N6" s="23" t="s">
        <v>19</v>
      </c>
      <c r="O6" s="24"/>
      <c r="P6" s="27" t="s">
        <v>15</v>
      </c>
      <c r="Q6" s="26"/>
      <c r="R6" s="23" t="s">
        <v>19</v>
      </c>
      <c r="S6" s="24"/>
      <c r="T6" s="27" t="s">
        <v>15</v>
      </c>
      <c r="U6" s="27"/>
      <c r="V6" s="22" t="s">
        <v>18</v>
      </c>
      <c r="W6" s="24" t="s">
        <v>15</v>
      </c>
      <c r="X6" s="31"/>
    </row>
    <row r="7">
      <c r="A7" s="32"/>
      <c r="B7" s="33" t="s">
        <v>21</v>
      </c>
      <c r="C7" s="1"/>
      <c r="D7" s="1"/>
      <c r="E7" s="34"/>
      <c r="F7" s="33" t="s">
        <v>21</v>
      </c>
      <c r="G7" s="1"/>
      <c r="H7" s="1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1"/>
      <c r="V7" s="32"/>
      <c r="W7" s="1"/>
      <c r="X7" s="34"/>
    </row>
    <row r="8">
      <c r="A8" s="32"/>
      <c r="B8" s="63"/>
      <c r="C8" s="4" t="s">
        <v>111</v>
      </c>
      <c r="D8" s="4"/>
      <c r="E8" s="36"/>
      <c r="F8" s="35"/>
      <c r="G8" s="4"/>
      <c r="H8" s="4" t="s">
        <v>15</v>
      </c>
      <c r="I8" s="36"/>
      <c r="J8" s="35"/>
      <c r="K8" s="4"/>
      <c r="L8" s="4"/>
      <c r="M8" s="36"/>
      <c r="N8" s="35"/>
      <c r="O8" s="4"/>
      <c r="P8" s="4"/>
      <c r="Q8" s="36"/>
      <c r="R8" s="35"/>
      <c r="S8" s="4"/>
      <c r="T8" s="4"/>
      <c r="U8" s="4"/>
      <c r="V8" s="32"/>
      <c r="W8" s="41" t="s">
        <v>30</v>
      </c>
      <c r="X8" s="42"/>
    </row>
    <row r="9">
      <c r="A9" s="32"/>
      <c r="B9" s="43" t="s">
        <v>31</v>
      </c>
      <c r="C9" s="4"/>
      <c r="D9" s="44"/>
      <c r="E9" s="45"/>
      <c r="F9" s="43" t="s">
        <v>31</v>
      </c>
      <c r="G9" s="44" t="s">
        <v>15</v>
      </c>
      <c r="H9" s="44" t="s">
        <v>15</v>
      </c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4"/>
      <c r="V9" s="32"/>
      <c r="W9" s="41" t="s">
        <v>35</v>
      </c>
      <c r="X9" s="42"/>
    </row>
    <row r="10">
      <c r="A10" s="32"/>
      <c r="B10" s="35" t="s">
        <v>36</v>
      </c>
      <c r="C10" s="4"/>
      <c r="D10" s="44">
        <v>180</v>
      </c>
      <c r="E10" s="152">
        <v>4000</v>
      </c>
      <c r="F10" s="35" t="s">
        <v>36</v>
      </c>
      <c r="G10" s="4"/>
      <c r="H10" s="153">
        <v>0</v>
      </c>
      <c r="I10" s="152">
        <v>80</v>
      </c>
      <c r="J10" s="35" t="s">
        <v>36</v>
      </c>
      <c r="K10" s="4"/>
      <c r="L10" s="44">
        <v>0</v>
      </c>
      <c r="M10" s="152">
        <v>2000</v>
      </c>
      <c r="N10" s="35" t="s">
        <v>36</v>
      </c>
      <c r="O10" s="4"/>
      <c r="P10" s="44">
        <v>0</v>
      </c>
      <c r="Q10" s="152">
        <v>2000</v>
      </c>
      <c r="R10" s="35" t="s">
        <v>36</v>
      </c>
      <c r="S10" s="4"/>
      <c r="T10" s="44">
        <v>0</v>
      </c>
      <c r="U10" s="153">
        <v>1000</v>
      </c>
      <c r="V10" s="32"/>
      <c r="W10" s="1" t="s">
        <v>15</v>
      </c>
      <c r="X10" s="154">
        <v>4000</v>
      </c>
    </row>
    <row r="11">
      <c r="A11" s="32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5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55"/>
      <c r="V11" s="32"/>
      <c r="W11" s="1" t="s">
        <v>15</v>
      </c>
      <c r="X11" s="34"/>
    </row>
    <row r="12" ht="13.5">
      <c r="A12" s="32"/>
      <c r="B12" s="35" t="s">
        <v>40</v>
      </c>
      <c r="C12" s="56"/>
      <c r="D12" s="57"/>
      <c r="E12" s="36"/>
      <c r="F12" s="35" t="s">
        <v>40</v>
      </c>
      <c r="G12" s="56"/>
      <c r="H12" s="57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4"/>
      <c r="V12" s="32"/>
      <c r="W12" s="155"/>
      <c r="X12" s="59"/>
    </row>
    <row r="13">
      <c r="A13" s="32"/>
      <c r="B13" s="60" t="s">
        <v>41</v>
      </c>
      <c r="C13" s="61" t="s">
        <v>42</v>
      </c>
      <c r="D13" s="61" t="s">
        <v>43</v>
      </c>
      <c r="E13" s="62" t="s">
        <v>44</v>
      </c>
      <c r="F13" s="60" t="s">
        <v>41</v>
      </c>
      <c r="G13" s="61" t="s">
        <v>42</v>
      </c>
      <c r="H13" s="61" t="s">
        <v>43</v>
      </c>
      <c r="I13" s="62" t="s">
        <v>44</v>
      </c>
      <c r="J13" s="60" t="s">
        <v>41</v>
      </c>
      <c r="K13" s="61" t="s">
        <v>42</v>
      </c>
      <c r="L13" s="61" t="s">
        <v>43</v>
      </c>
      <c r="M13" s="62" t="s">
        <v>44</v>
      </c>
      <c r="N13" s="60" t="s">
        <v>41</v>
      </c>
      <c r="O13" s="61" t="s">
        <v>42</v>
      </c>
      <c r="P13" s="61" t="s">
        <v>43</v>
      </c>
      <c r="Q13" s="62" t="s">
        <v>44</v>
      </c>
      <c r="R13" s="60" t="s">
        <v>41</v>
      </c>
      <c r="S13" s="61" t="s">
        <v>42</v>
      </c>
      <c r="T13" s="61" t="s">
        <v>43</v>
      </c>
      <c r="U13" s="156" t="s">
        <v>44</v>
      </c>
      <c r="V13" s="32"/>
      <c r="W13" s="157" t="s">
        <v>43</v>
      </c>
      <c r="X13" s="66" t="s">
        <v>44</v>
      </c>
    </row>
    <row r="14" ht="13.5">
      <c r="A14" s="32"/>
      <c r="B14" s="65" t="s">
        <v>45</v>
      </c>
      <c r="C14" s="74" t="s">
        <v>46</v>
      </c>
      <c r="D14" s="74" t="s">
        <v>47</v>
      </c>
      <c r="E14" s="66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65" t="s">
        <v>45</v>
      </c>
      <c r="K14" s="74" t="s">
        <v>46</v>
      </c>
      <c r="L14" s="74" t="s">
        <v>47</v>
      </c>
      <c r="M14" s="66" t="s">
        <v>48</v>
      </c>
      <c r="N14" s="65" t="s">
        <v>45</v>
      </c>
      <c r="O14" s="74" t="s">
        <v>46</v>
      </c>
      <c r="P14" s="74" t="s">
        <v>47</v>
      </c>
      <c r="Q14" s="66" t="s">
        <v>48</v>
      </c>
      <c r="R14" s="65" t="s">
        <v>45</v>
      </c>
      <c r="S14" s="74" t="s">
        <v>46</v>
      </c>
      <c r="T14" s="74" t="s">
        <v>47</v>
      </c>
      <c r="U14" s="158" t="s">
        <v>48</v>
      </c>
      <c r="V14" s="32"/>
      <c r="W14" s="157" t="s">
        <v>47</v>
      </c>
      <c r="X14" s="66" t="s">
        <v>48</v>
      </c>
    </row>
    <row r="15">
      <c r="A15" s="160">
        <f ca="1">INDIRECT(ADDRESS(Данные!$A7,4,1,1,"Данные"), 1)</f>
        <v>45644</v>
      </c>
      <c r="B15" s="77">
        <f ca="1">ROUND(INDIRECT(ADDRESS(Данные!$A7,B$1,1,1,"Данные"), 1),2)</f>
        <v>3735.4700000000003</v>
      </c>
      <c r="C15" s="83">
        <f ca="1">ROUND(INDIRECT(ADDRESS(Данные!$A7,C$1,1,1,"Данные"), 1),2)</f>
        <v>5490.1000000000004</v>
      </c>
      <c r="D15" s="78"/>
      <c r="E15" s="81"/>
      <c r="F15" s="82"/>
      <c r="G15" s="77"/>
      <c r="H15" s="78" t="s">
        <v>15</v>
      </c>
      <c r="I15" s="79" t="s">
        <v>15</v>
      </c>
      <c r="J15" s="80"/>
      <c r="K15" s="77"/>
      <c r="L15" s="78" t="s">
        <v>15</v>
      </c>
      <c r="M15" s="81" t="s">
        <v>15</v>
      </c>
      <c r="N15" s="82"/>
      <c r="O15" s="78"/>
      <c r="P15" s="78" t="s">
        <v>15</v>
      </c>
      <c r="Q15" s="79" t="s">
        <v>15</v>
      </c>
      <c r="R15" s="80"/>
      <c r="S15" s="77"/>
      <c r="T15" s="78" t="s">
        <v>15</v>
      </c>
      <c r="U15" s="81" t="s">
        <v>15</v>
      </c>
      <c r="V15" s="161">
        <f t="shared" ref="V15:V63" ca="1" si="49">$A15</f>
        <v>45644</v>
      </c>
      <c r="W15" s="93" t="s">
        <v>15</v>
      </c>
      <c r="X15" s="26" t="s">
        <v>15</v>
      </c>
    </row>
    <row r="16">
      <c r="A16" s="162">
        <f ca="1">INDIRECT(ADDRESS(Данные!$A8,4,1,1,"Данные"),1)</f>
        <v>45644.020833333336</v>
      </c>
      <c r="B16" s="96">
        <f ca="1">ROUND(INDIRECT(ADDRESS(Данные!$A8,B$1,1,1,"Данные"),1),2)</f>
        <v>3735.5500000000002</v>
      </c>
      <c r="C16" s="96">
        <f ca="1">ROUND(INDIRECT(ADDRESS(Данные!$A8,C$1,1,1,"Данные"),1),2)</f>
        <v>5490.1300000000001</v>
      </c>
      <c r="D16" s="104">
        <f ca="1">(B16-B15)*D$10</f>
        <v>14.399999999986903</v>
      </c>
      <c r="E16" s="102">
        <f ca="1">(C16-C15)*D$10</f>
        <v>5.3999999999541615</v>
      </c>
      <c r="F16" s="103"/>
      <c r="G16" s="100"/>
      <c r="H16" s="101"/>
      <c r="I16" s="98"/>
      <c r="J16" s="99"/>
      <c r="K16" s="100"/>
      <c r="L16" s="101"/>
      <c r="M16" s="110"/>
      <c r="N16" s="103"/>
      <c r="O16" s="101"/>
      <c r="P16" s="101"/>
      <c r="Q16" s="98"/>
      <c r="R16" s="99"/>
      <c r="S16" s="100"/>
      <c r="T16" s="101"/>
      <c r="U16" s="110"/>
      <c r="V16" s="163">
        <f t="shared" ca="1" si="49"/>
        <v>45644.020833333336</v>
      </c>
      <c r="W16" s="113">
        <f t="shared" ref="W16:X63" ca="1" si="50">D16+H16+L16+P16+T16</f>
        <v>14.399999999986903</v>
      </c>
      <c r="X16" s="114">
        <f ca="1">E16+I16+M16+Q16+U16</f>
        <v>5.3999999999541615</v>
      </c>
    </row>
    <row r="17">
      <c r="A17" s="162">
        <f ca="1">INDIRECT(ADDRESS(Данные!$A9,4,1,1,"Данные"),1)</f>
        <v>45644.041666666664</v>
      </c>
      <c r="B17" s="96">
        <f ca="1">ROUND(INDIRECT(ADDRESS(Данные!$A9,B$1,1,1,"Данные"),1),2)</f>
        <v>3735.6399999999999</v>
      </c>
      <c r="C17" s="96">
        <f ca="1">ROUND(INDIRECT(ADDRESS(Данные!$A9,C$1,1,1,"Данные"),1),2)</f>
        <v>5490.1700000000001</v>
      </c>
      <c r="D17" s="104">
        <f ca="1">(B17-B15)*D$10</f>
        <v>30.599999999931242</v>
      </c>
      <c r="E17" s="102">
        <f ca="1">(C17-C15)*D$10</f>
        <v>12.599999999947613</v>
      </c>
      <c r="F17" s="103"/>
      <c r="G17" s="100"/>
      <c r="H17" s="104">
        <f>(F17-F15)*H10</f>
        <v>0</v>
      </c>
      <c r="I17" s="105">
        <f>(G17-G15)*I10</f>
        <v>0</v>
      </c>
      <c r="J17" s="99"/>
      <c r="K17" s="100"/>
      <c r="L17" s="104">
        <f>(J17-J15)*L10</f>
        <v>0</v>
      </c>
      <c r="M17" s="102">
        <f>(K17-K15)*M10</f>
        <v>0</v>
      </c>
      <c r="N17" s="103"/>
      <c r="O17" s="101"/>
      <c r="P17" s="104">
        <f>(N17-N15)*P10</f>
        <v>0</v>
      </c>
      <c r="Q17" s="105">
        <f>(O17-O15)*Q10</f>
        <v>0</v>
      </c>
      <c r="R17" s="99"/>
      <c r="S17" s="100"/>
      <c r="T17" s="104">
        <f>(R17-R15)*T10</f>
        <v>0</v>
      </c>
      <c r="U17" s="102">
        <f>(S17-S15)*U10</f>
        <v>0</v>
      </c>
      <c r="V17" s="163">
        <f t="shared" ca="1" si="49"/>
        <v>45644.041666666664</v>
      </c>
      <c r="W17" s="113">
        <f t="shared" ca="1" si="50"/>
        <v>30.599999999931242</v>
      </c>
      <c r="X17" s="114">
        <f t="shared" ca="1" si="50"/>
        <v>12.599999999947613</v>
      </c>
    </row>
    <row r="18">
      <c r="A18" s="162">
        <f ca="1">INDIRECT(ADDRESS(Данные!$A10,4,1,1,"Данные"), 1)</f>
        <v>45644.0625</v>
      </c>
      <c r="B18" s="96">
        <f ca="1">ROUND(INDIRECT(ADDRESS(Данные!$A10,B$1,1,1,"Данные"), 1),2)</f>
        <v>3735.73</v>
      </c>
      <c r="C18" s="96">
        <f ca="1">ROUND(INDIRECT(ADDRESS(Данные!$A10,C$1,1,1,"Данные"), 1),2)</f>
        <v>5490.21</v>
      </c>
      <c r="D18" s="104">
        <f ca="1">(B18-B17)*D$10</f>
        <v>16.200000000026193</v>
      </c>
      <c r="E18" s="102">
        <f ca="1">(C18-C17)*D$10</f>
        <v>7.1999999999934516</v>
      </c>
      <c r="F18" s="103"/>
      <c r="G18" s="100"/>
      <c r="H18" s="104"/>
      <c r="I18" s="105"/>
      <c r="J18" s="99"/>
      <c r="K18" s="100"/>
      <c r="L18" s="104"/>
      <c r="M18" s="102"/>
      <c r="N18" s="103"/>
      <c r="O18" s="101"/>
      <c r="P18" s="104"/>
      <c r="Q18" s="105"/>
      <c r="R18" s="99"/>
      <c r="S18" s="100"/>
      <c r="T18" s="104"/>
      <c r="U18" s="102"/>
      <c r="V18" s="163">
        <f t="shared" ca="1" si="49"/>
        <v>45644.0625</v>
      </c>
      <c r="W18" s="113">
        <f t="shared" ca="1" si="50"/>
        <v>16.200000000026193</v>
      </c>
      <c r="X18" s="114">
        <f t="shared" ca="1" si="50"/>
        <v>7.1999999999934516</v>
      </c>
    </row>
    <row r="19">
      <c r="A19" s="162">
        <f ca="1">INDIRECT(ADDRESS(Данные!$A11,4,1,1,"Данные"),1)</f>
        <v>45644.083333333336</v>
      </c>
      <c r="B19" s="96">
        <f ca="1">ROUND(INDIRECT(ADDRESS(Данные!$A11,B$1,1,1,"Данные"),1),2)</f>
        <v>3735.8099999999999</v>
      </c>
      <c r="C19" s="96">
        <f ca="1">ROUND(INDIRECT(ADDRESS(Данные!$A11,C$1,1,1,"Данные"),1),2)</f>
        <v>5490.25</v>
      </c>
      <c r="D19" s="104">
        <f ca="1">(B19-B17)*D$10</f>
        <v>30.600000000013097</v>
      </c>
      <c r="E19" s="102">
        <f ca="1">(C19-C17)*D$10</f>
        <v>14.399999999986903</v>
      </c>
      <c r="F19" s="103"/>
      <c r="G19" s="100"/>
      <c r="H19" s="104">
        <f>(F19-F17)*H10</f>
        <v>0</v>
      </c>
      <c r="I19" s="105">
        <f>(G19-G17)*I10</f>
        <v>0</v>
      </c>
      <c r="J19" s="99"/>
      <c r="K19" s="100"/>
      <c r="L19" s="104">
        <f>(J19-J17)*L10</f>
        <v>0</v>
      </c>
      <c r="M19" s="102">
        <f>(K19-K17)*M10</f>
        <v>0</v>
      </c>
      <c r="N19" s="103"/>
      <c r="O19" s="101"/>
      <c r="P19" s="104">
        <f>(N19-N17)*P10</f>
        <v>0</v>
      </c>
      <c r="Q19" s="105">
        <f>(O19-O17)*Q10</f>
        <v>0</v>
      </c>
      <c r="R19" s="99"/>
      <c r="S19" s="100"/>
      <c r="T19" s="104">
        <f>(R19-R17)*T10</f>
        <v>0</v>
      </c>
      <c r="U19" s="102">
        <f>(S19-S17)*U10</f>
        <v>0</v>
      </c>
      <c r="V19" s="163">
        <f t="shared" ca="1" si="49"/>
        <v>45644.083333333336</v>
      </c>
      <c r="W19" s="113">
        <f t="shared" ca="1" si="50"/>
        <v>30.600000000013097</v>
      </c>
      <c r="X19" s="114">
        <f t="shared" ca="1" si="50"/>
        <v>14.399999999986903</v>
      </c>
    </row>
    <row r="20">
      <c r="A20" s="162">
        <f ca="1">INDIRECT(ADDRESS(Данные!$A12,4,1,1,"Данные"),1)</f>
        <v>45644.104166666664</v>
      </c>
      <c r="B20" s="96">
        <f ca="1">ROUND(INDIRECT(ADDRESS(Данные!$A12,B$1,1,1,"Данные"),1),2)</f>
        <v>3735.9000000000001</v>
      </c>
      <c r="C20" s="96">
        <f ca="1">ROUND(INDIRECT(ADDRESS(Данные!$A12,C$1,1,1,"Данные"),1),2)</f>
        <v>5490.29</v>
      </c>
      <c r="D20" s="104">
        <f ca="1">(B20-B19)*D$10</f>
        <v>16.200000000026193</v>
      </c>
      <c r="E20" s="102">
        <f ca="1">(C20-C19)*D$10</f>
        <v>7.1999999999934516</v>
      </c>
      <c r="F20" s="103"/>
      <c r="G20" s="100"/>
      <c r="H20" s="104"/>
      <c r="I20" s="105"/>
      <c r="J20" s="99"/>
      <c r="K20" s="100"/>
      <c r="L20" s="104"/>
      <c r="M20" s="102"/>
      <c r="N20" s="103"/>
      <c r="O20" s="101"/>
      <c r="P20" s="104"/>
      <c r="Q20" s="105"/>
      <c r="R20" s="99"/>
      <c r="S20" s="100"/>
      <c r="T20" s="104"/>
      <c r="U20" s="102"/>
      <c r="V20" s="163">
        <f t="shared" ca="1" si="49"/>
        <v>45644.104166666664</v>
      </c>
      <c r="W20" s="113">
        <f t="shared" ca="1" si="50"/>
        <v>16.200000000026193</v>
      </c>
      <c r="X20" s="114">
        <f t="shared" ca="1" si="50"/>
        <v>7.1999999999934516</v>
      </c>
    </row>
    <row r="21">
      <c r="A21" s="162">
        <f ca="1">INDIRECT(ADDRESS(Данные!$A13,4,1,1,"Данные"),1)</f>
        <v>45644.125</v>
      </c>
      <c r="B21" s="96">
        <f ca="1">ROUND(INDIRECT(ADDRESS(Данные!$A13,B$1,1,1,"Данные"),1),2)</f>
        <v>3735.98</v>
      </c>
      <c r="C21" s="96">
        <f ca="1">ROUND(INDIRECT(ADDRESS(Данные!$A13,C$1,1,1,"Данные"),1),2)</f>
        <v>5490.3400000000001</v>
      </c>
      <c r="D21" s="104">
        <f ca="1">(B21-B19)*D$10</f>
        <v>30.600000000013097</v>
      </c>
      <c r="E21" s="102">
        <f ca="1">(C21-C19)*D$10</f>
        <v>16.200000000026193</v>
      </c>
      <c r="F21" s="103"/>
      <c r="G21" s="100"/>
      <c r="H21" s="104">
        <f>(F21-F19)*H10</f>
        <v>0</v>
      </c>
      <c r="I21" s="105">
        <f>(G21-G19)*I10</f>
        <v>0</v>
      </c>
      <c r="J21" s="99"/>
      <c r="K21" s="100"/>
      <c r="L21" s="104">
        <f>(J21-J19)*L10</f>
        <v>0</v>
      </c>
      <c r="M21" s="102">
        <f>(K21-K19)*M10</f>
        <v>0</v>
      </c>
      <c r="N21" s="103"/>
      <c r="O21" s="101"/>
      <c r="P21" s="104">
        <f>(N21-N19)*P10</f>
        <v>0</v>
      </c>
      <c r="Q21" s="105">
        <f>(O21-O19)*Q10</f>
        <v>0</v>
      </c>
      <c r="R21" s="99"/>
      <c r="S21" s="100"/>
      <c r="T21" s="104">
        <f>(R21-R19)*T10</f>
        <v>0</v>
      </c>
      <c r="U21" s="102">
        <f>(S21-S19)*U10</f>
        <v>0</v>
      </c>
      <c r="V21" s="163">
        <f t="shared" ca="1" si="49"/>
        <v>45644.125</v>
      </c>
      <c r="W21" s="113">
        <f t="shared" ca="1" si="50"/>
        <v>30.600000000013097</v>
      </c>
      <c r="X21" s="114">
        <f t="shared" ca="1" si="50"/>
        <v>16.200000000026193</v>
      </c>
    </row>
    <row r="22">
      <c r="A22" s="162">
        <f ca="1">INDIRECT(ADDRESS(Данные!$A14,4,1,1,"Данные"),1)</f>
        <v>45644.145833333336</v>
      </c>
      <c r="B22" s="96">
        <f ca="1">ROUND(INDIRECT(ADDRESS(Данные!$A14,B$1,1,1,"Данные"),1),2)</f>
        <v>3736.0700000000002</v>
      </c>
      <c r="C22" s="96">
        <f ca="1">ROUND(INDIRECT(ADDRESS(Данные!$A14,C$1,1,1,"Данные"),1),2)</f>
        <v>5490.3800000000001</v>
      </c>
      <c r="D22" s="104">
        <f ca="1">(B22-B21)*D$10</f>
        <v>16.200000000026193</v>
      </c>
      <c r="E22" s="102">
        <f ca="1">(C22-C21)*D$10</f>
        <v>7.1999999999934516</v>
      </c>
      <c r="F22" s="103"/>
      <c r="G22" s="100"/>
      <c r="H22" s="104"/>
      <c r="I22" s="105"/>
      <c r="J22" s="99"/>
      <c r="K22" s="100"/>
      <c r="L22" s="104"/>
      <c r="M22" s="102"/>
      <c r="N22" s="103"/>
      <c r="O22" s="101"/>
      <c r="P22" s="104"/>
      <c r="Q22" s="105"/>
      <c r="R22" s="99"/>
      <c r="S22" s="100"/>
      <c r="T22" s="104"/>
      <c r="U22" s="102"/>
      <c r="V22" s="163">
        <f t="shared" ca="1" si="49"/>
        <v>45644.145833333336</v>
      </c>
      <c r="W22" s="113">
        <f t="shared" ca="1" si="50"/>
        <v>16.200000000026193</v>
      </c>
      <c r="X22" s="114">
        <f t="shared" ca="1" si="50"/>
        <v>7.1999999999934516</v>
      </c>
    </row>
    <row r="23">
      <c r="A23" s="162">
        <f ca="1">INDIRECT(ADDRESS(Данные!$A15,4,1,1,"Данные"),1)</f>
        <v>45644.166666666664</v>
      </c>
      <c r="B23" s="96">
        <f ca="1">ROUND(INDIRECT(ADDRESS(Данные!$A15,B$1,1,1,"Данные"),1),2)</f>
        <v>3736.1500000000001</v>
      </c>
      <c r="C23" s="96">
        <f ca="1">ROUND(INDIRECT(ADDRESS(Данные!$A15,C$1,1,1,"Данные"),1),2)</f>
        <v>5490.4200000000001</v>
      </c>
      <c r="D23" s="104">
        <f ca="1">(B23-B21)*D$10</f>
        <v>30.600000000013097</v>
      </c>
      <c r="E23" s="102">
        <f ca="1">(C23-C21)*D$10</f>
        <v>14.399999999986903</v>
      </c>
      <c r="F23" s="103"/>
      <c r="G23" s="100"/>
      <c r="H23" s="104">
        <f>(F23-F21)*H10</f>
        <v>0</v>
      </c>
      <c r="I23" s="105">
        <f>(G23-G21)*I10</f>
        <v>0</v>
      </c>
      <c r="J23" s="99"/>
      <c r="K23" s="100"/>
      <c r="L23" s="104">
        <f>(J23-J21)*L10</f>
        <v>0</v>
      </c>
      <c r="M23" s="102">
        <f>(K23-K21)*M10</f>
        <v>0</v>
      </c>
      <c r="N23" s="103"/>
      <c r="O23" s="101"/>
      <c r="P23" s="104">
        <f>(N23-N21)*P10</f>
        <v>0</v>
      </c>
      <c r="Q23" s="105">
        <f>(O23-O21)*Q10</f>
        <v>0</v>
      </c>
      <c r="R23" s="99"/>
      <c r="S23" s="100"/>
      <c r="T23" s="104">
        <f>(R23-R21)*T10</f>
        <v>0</v>
      </c>
      <c r="U23" s="102">
        <f>(S23-S21)*U10</f>
        <v>0</v>
      </c>
      <c r="V23" s="163">
        <f t="shared" ca="1" si="49"/>
        <v>45644.166666666664</v>
      </c>
      <c r="W23" s="113">
        <f t="shared" ca="1" si="50"/>
        <v>30.600000000013097</v>
      </c>
      <c r="X23" s="114">
        <f t="shared" ca="1" si="50"/>
        <v>14.399999999986903</v>
      </c>
    </row>
    <row r="24">
      <c r="A24" s="162">
        <f ca="1">INDIRECT(ADDRESS(Данные!$A16,4,1,1,"Данные"),1)</f>
        <v>45644.1875</v>
      </c>
      <c r="B24" s="96">
        <f ca="1">ROUND(INDIRECT(ADDRESS(Данные!$A16,B$1,1,1,"Данные"),1),2)</f>
        <v>3736.2400000000002</v>
      </c>
      <c r="C24" s="96">
        <f ca="1">ROUND(INDIRECT(ADDRESS(Данные!$A16,C$1,1,1,"Данные"),1),2)</f>
        <v>5490.46</v>
      </c>
      <c r="D24" s="104">
        <f ca="1">(B24-B23)*D$10</f>
        <v>16.200000000026193</v>
      </c>
      <c r="E24" s="102">
        <f ca="1">(C24-C23)*D$10</f>
        <v>7.1999999999934516</v>
      </c>
      <c r="F24" s="103"/>
      <c r="G24" s="100"/>
      <c r="H24" s="104"/>
      <c r="I24" s="105"/>
      <c r="J24" s="99"/>
      <c r="K24" s="100"/>
      <c r="L24" s="104"/>
      <c r="M24" s="102"/>
      <c r="N24" s="103"/>
      <c r="O24" s="101"/>
      <c r="P24" s="104"/>
      <c r="Q24" s="105"/>
      <c r="R24" s="99"/>
      <c r="S24" s="100"/>
      <c r="T24" s="104"/>
      <c r="U24" s="102"/>
      <c r="V24" s="163">
        <f t="shared" ca="1" si="49"/>
        <v>45644.1875</v>
      </c>
      <c r="W24" s="113">
        <f t="shared" ca="1" si="50"/>
        <v>16.200000000026193</v>
      </c>
      <c r="X24" s="114">
        <f t="shared" ca="1" si="50"/>
        <v>7.1999999999934516</v>
      </c>
    </row>
    <row r="25">
      <c r="A25" s="162">
        <f ca="1">INDIRECT(ADDRESS(Данные!$A17,4,1,1,"Данные"),1)</f>
        <v>45644.208333333336</v>
      </c>
      <c r="B25" s="96">
        <f ca="1">ROUND(INDIRECT(ADDRESS(Данные!$A17,B$1,1,1,"Данные"),1),2)</f>
        <v>3736.3200000000002</v>
      </c>
      <c r="C25" s="96">
        <f ca="1">ROUND(INDIRECT(ADDRESS(Данные!$A17,C$1,1,1,"Данные"),1),2)</f>
        <v>5490.5</v>
      </c>
      <c r="D25" s="104">
        <f ca="1">(B25-B23)*D$10</f>
        <v>30.600000000013097</v>
      </c>
      <c r="E25" s="102">
        <f ca="1">(C25-C23)*D$10</f>
        <v>14.399999999986903</v>
      </c>
      <c r="F25" s="103"/>
      <c r="G25" s="100"/>
      <c r="H25" s="104">
        <f>(F25-F23)*H10</f>
        <v>0</v>
      </c>
      <c r="I25" s="105">
        <f>(G25-G23)*I10</f>
        <v>0</v>
      </c>
      <c r="J25" s="99"/>
      <c r="K25" s="100"/>
      <c r="L25" s="104">
        <f>(J25-J23)*L10</f>
        <v>0</v>
      </c>
      <c r="M25" s="102">
        <f>(K25-K23)*M10</f>
        <v>0</v>
      </c>
      <c r="N25" s="103"/>
      <c r="O25" s="101"/>
      <c r="P25" s="104">
        <f>(N25-N23)*P10</f>
        <v>0</v>
      </c>
      <c r="Q25" s="105">
        <f>(O25-O23)*Q10</f>
        <v>0</v>
      </c>
      <c r="R25" s="99"/>
      <c r="S25" s="100"/>
      <c r="T25" s="104">
        <f>(R25-R23)*T10</f>
        <v>0</v>
      </c>
      <c r="U25" s="102">
        <f>(S25-S23)*U10</f>
        <v>0</v>
      </c>
      <c r="V25" s="163">
        <f t="shared" ca="1" si="49"/>
        <v>45644.208333333336</v>
      </c>
      <c r="W25" s="113">
        <f t="shared" ca="1" si="50"/>
        <v>30.600000000013097</v>
      </c>
      <c r="X25" s="114">
        <f t="shared" ca="1" si="50"/>
        <v>14.399999999986903</v>
      </c>
    </row>
    <row r="26">
      <c r="A26" s="162">
        <f ca="1">INDIRECT(ADDRESS(Данные!$A18,4,1,1,"Данные"),1)</f>
        <v>45644.229166666664</v>
      </c>
      <c r="B26" s="96">
        <f ca="1">ROUND(INDIRECT(ADDRESS(Данные!$A18,B$1,1,1,"Данные"),1),2)</f>
        <v>3736.4099999999999</v>
      </c>
      <c r="C26" s="96">
        <f ca="1">ROUND(INDIRECT(ADDRESS(Данные!$A18,C$1,1,1,"Данные"),1),2)</f>
        <v>5490.54</v>
      </c>
      <c r="D26" s="104">
        <f ca="1">(B26-B25)*D$10</f>
        <v>16.199999999944339</v>
      </c>
      <c r="E26" s="102">
        <f ca="1">(C26-C25)*D$10</f>
        <v>7.1999999999934516</v>
      </c>
      <c r="F26" s="103"/>
      <c r="G26" s="100"/>
      <c r="H26" s="104"/>
      <c r="I26" s="105"/>
      <c r="J26" s="99"/>
      <c r="K26" s="100"/>
      <c r="L26" s="104"/>
      <c r="M26" s="102"/>
      <c r="N26" s="103"/>
      <c r="O26" s="101"/>
      <c r="P26" s="104"/>
      <c r="Q26" s="105"/>
      <c r="R26" s="99"/>
      <c r="S26" s="100"/>
      <c r="T26" s="104"/>
      <c r="U26" s="102"/>
      <c r="V26" s="163">
        <f t="shared" ca="1" si="49"/>
        <v>45644.229166666664</v>
      </c>
      <c r="W26" s="113">
        <f t="shared" ca="1" si="50"/>
        <v>16.199999999944339</v>
      </c>
      <c r="X26" s="114">
        <f t="shared" ca="1" si="50"/>
        <v>7.1999999999934516</v>
      </c>
    </row>
    <row r="27">
      <c r="A27" s="162">
        <f ca="1">INDIRECT(ADDRESS(Данные!$A19,4,1,1,"Данные"),1)</f>
        <v>45644.25</v>
      </c>
      <c r="B27" s="96">
        <f ca="1">ROUND(INDIRECT(ADDRESS(Данные!$A19,B$1,1,1,"Данные"),1),2)</f>
        <v>3736.4900000000002</v>
      </c>
      <c r="C27" s="96">
        <f ca="1">ROUND(INDIRECT(ADDRESS(Данные!$A19,C$1,1,1,"Данные"),1),2)</f>
        <v>5490.5799999999999</v>
      </c>
      <c r="D27" s="104">
        <f ca="1">(B27-B25)*D$10</f>
        <v>30.600000000013097</v>
      </c>
      <c r="E27" s="102">
        <f ca="1">(C27-C25)*D$10</f>
        <v>14.399999999986903</v>
      </c>
      <c r="F27" s="103"/>
      <c r="G27" s="100"/>
      <c r="H27" s="104">
        <f>(F27-F25)*H10</f>
        <v>0</v>
      </c>
      <c r="I27" s="105">
        <f>(G27-G25)*I10</f>
        <v>0</v>
      </c>
      <c r="J27" s="99"/>
      <c r="K27" s="100"/>
      <c r="L27" s="104">
        <f>(J27-J25)*L10</f>
        <v>0</v>
      </c>
      <c r="M27" s="102">
        <f>(K27-K25)*M10</f>
        <v>0</v>
      </c>
      <c r="N27" s="103"/>
      <c r="O27" s="101"/>
      <c r="P27" s="104">
        <f>(N27-N25)*P10</f>
        <v>0</v>
      </c>
      <c r="Q27" s="105">
        <f>(O27-O25)*Q10</f>
        <v>0</v>
      </c>
      <c r="R27" s="99"/>
      <c r="S27" s="100"/>
      <c r="T27" s="104">
        <f>(R27-R25)*T10</f>
        <v>0</v>
      </c>
      <c r="U27" s="102">
        <f>(S27-S25)*U10</f>
        <v>0</v>
      </c>
      <c r="V27" s="163">
        <f t="shared" ca="1" si="49"/>
        <v>45644.25</v>
      </c>
      <c r="W27" s="113">
        <f t="shared" ca="1" si="50"/>
        <v>30.600000000013097</v>
      </c>
      <c r="X27" s="114">
        <f t="shared" ca="1" si="50"/>
        <v>14.399999999986903</v>
      </c>
    </row>
    <row r="28">
      <c r="A28" s="162">
        <f ca="1">INDIRECT(ADDRESS(Данные!$A20,4,1,1,"Данные"),1)</f>
        <v>45644.270833333336</v>
      </c>
      <c r="B28" s="96">
        <f ca="1">ROUND(INDIRECT(ADDRESS(Данные!$A20,B$1,1,1,"Данные"),1),2)</f>
        <v>3736.5700000000002</v>
      </c>
      <c r="C28" s="96">
        <f ca="1">ROUND(INDIRECT(ADDRESS(Данные!$A20,C$1,1,1,"Данные"),1),2)</f>
        <v>5490.6199999999999</v>
      </c>
      <c r="D28" s="104">
        <f ca="1">(B28-B27)*D$10</f>
        <v>14.399999999986903</v>
      </c>
      <c r="E28" s="102">
        <f ca="1">(C28-C27)*D$10</f>
        <v>7.1999999999934516</v>
      </c>
      <c r="F28" s="103"/>
      <c r="G28" s="100"/>
      <c r="H28" s="104"/>
      <c r="I28" s="105"/>
      <c r="J28" s="99"/>
      <c r="K28" s="100"/>
      <c r="L28" s="104"/>
      <c r="M28" s="102"/>
      <c r="N28" s="103"/>
      <c r="O28" s="101"/>
      <c r="P28" s="104"/>
      <c r="Q28" s="105"/>
      <c r="R28" s="99"/>
      <c r="S28" s="100"/>
      <c r="T28" s="104"/>
      <c r="U28" s="102"/>
      <c r="V28" s="163">
        <f t="shared" ca="1" si="49"/>
        <v>45644.270833333336</v>
      </c>
      <c r="W28" s="113">
        <f t="shared" ca="1" si="50"/>
        <v>14.399999999986903</v>
      </c>
      <c r="X28" s="114">
        <f t="shared" ca="1" si="50"/>
        <v>7.1999999999934516</v>
      </c>
    </row>
    <row r="29">
      <c r="A29" s="162">
        <f ca="1">INDIRECT(ADDRESS(Данные!$A21,4,1,1,"Данные"),1)</f>
        <v>45644.291666666664</v>
      </c>
      <c r="B29" s="96">
        <f ca="1">ROUND(INDIRECT(ADDRESS(Данные!$A21,B$1,1,1,"Данные"),1),2)</f>
        <v>3736.6599999999999</v>
      </c>
      <c r="C29" s="96">
        <f ca="1">ROUND(INDIRECT(ADDRESS(Данные!$A21,C$1,1,1,"Данные"),1),2)</f>
        <v>5490.6599999999999</v>
      </c>
      <c r="D29" s="104">
        <f ca="1">(B29-B27)*D$10</f>
        <v>30.599999999931242</v>
      </c>
      <c r="E29" s="102">
        <f ca="1">(C29-C27)*D$10</f>
        <v>14.399999999986903</v>
      </c>
      <c r="F29" s="103"/>
      <c r="G29" s="100"/>
      <c r="H29" s="104">
        <f>(F29-F27)*H10</f>
        <v>0</v>
      </c>
      <c r="I29" s="105">
        <f>(G29-G27)*I10</f>
        <v>0</v>
      </c>
      <c r="J29" s="99"/>
      <c r="K29" s="100"/>
      <c r="L29" s="104">
        <f>(J29-J27)*L10</f>
        <v>0</v>
      </c>
      <c r="M29" s="102">
        <f>(K29-K27)*M10</f>
        <v>0</v>
      </c>
      <c r="N29" s="103"/>
      <c r="O29" s="101"/>
      <c r="P29" s="104">
        <f>(N29-N27)*P10</f>
        <v>0</v>
      </c>
      <c r="Q29" s="105">
        <f>(O29-O27)*Q10</f>
        <v>0</v>
      </c>
      <c r="R29" s="99"/>
      <c r="S29" s="100"/>
      <c r="T29" s="104">
        <f>(R29-R27)*T10</f>
        <v>0</v>
      </c>
      <c r="U29" s="102">
        <f>(S29-S27)*U10</f>
        <v>0</v>
      </c>
      <c r="V29" s="163">
        <f t="shared" ca="1" si="49"/>
        <v>45644.291666666664</v>
      </c>
      <c r="W29" s="113">
        <f t="shared" ca="1" si="50"/>
        <v>30.599999999931242</v>
      </c>
      <c r="X29" s="114">
        <f t="shared" ca="1" si="50"/>
        <v>14.399999999986903</v>
      </c>
    </row>
    <row r="30">
      <c r="A30" s="162">
        <f ca="1">INDIRECT(ADDRESS(Данные!$A22,4,1,1,"Данные"),1)</f>
        <v>45644.3125</v>
      </c>
      <c r="B30" s="96">
        <f ca="1">ROUND(INDIRECT(ADDRESS(Данные!$A22,B$1,1,1,"Данные"),1),2)</f>
        <v>3736.7400000000002</v>
      </c>
      <c r="C30" s="96">
        <f ca="1">ROUND(INDIRECT(ADDRESS(Данные!$A22,C$1,1,1,"Данные"),1),2)</f>
        <v>5490.6900000000005</v>
      </c>
      <c r="D30" s="104">
        <f ca="1">(B30-B29)*D$10</f>
        <v>14.400000000068758</v>
      </c>
      <c r="E30" s="102">
        <f ca="1">(C30-C29)*D$10</f>
        <v>5.4000000001178705</v>
      </c>
      <c r="F30" s="103"/>
      <c r="G30" s="100"/>
      <c r="H30" s="104"/>
      <c r="I30" s="105"/>
      <c r="J30" s="99"/>
      <c r="K30" s="100"/>
      <c r="L30" s="104"/>
      <c r="M30" s="102"/>
      <c r="N30" s="103"/>
      <c r="O30" s="101"/>
      <c r="P30" s="104"/>
      <c r="Q30" s="105"/>
      <c r="R30" s="99"/>
      <c r="S30" s="100"/>
      <c r="T30" s="104"/>
      <c r="U30" s="102"/>
      <c r="V30" s="163">
        <f t="shared" ca="1" si="49"/>
        <v>45644.3125</v>
      </c>
      <c r="W30" s="113">
        <f t="shared" ca="1" si="50"/>
        <v>14.400000000068758</v>
      </c>
      <c r="X30" s="114">
        <f t="shared" ca="1" si="50"/>
        <v>5.4000000001178705</v>
      </c>
    </row>
    <row r="31">
      <c r="A31" s="162">
        <f ca="1">INDIRECT(ADDRESS(Данные!$A23,4,1,1,"Данные"),1)</f>
        <v>45644.333333333336</v>
      </c>
      <c r="B31" s="96">
        <f ca="1">ROUND(INDIRECT(ADDRESS(Данные!$A23,B$1,1,1,"Данные"),1),2)</f>
        <v>3736.8299999999999</v>
      </c>
      <c r="C31" s="96">
        <f ca="1">ROUND(INDIRECT(ADDRESS(Данные!$A23,C$1,1,1,"Данные"),1),2)</f>
        <v>5490.7300000000005</v>
      </c>
      <c r="D31" s="104">
        <f ca="1">(B31-B29)*D$10</f>
        <v>30.600000000013097</v>
      </c>
      <c r="E31" s="102">
        <f ca="1">(C31-C29)*D$10</f>
        <v>12.600000000111322</v>
      </c>
      <c r="F31" s="103"/>
      <c r="G31" s="100"/>
      <c r="H31" s="104">
        <f>(F31-F29)*H10</f>
        <v>0</v>
      </c>
      <c r="I31" s="105">
        <f>(G31-G29)*I10</f>
        <v>0</v>
      </c>
      <c r="J31" s="99"/>
      <c r="K31" s="100"/>
      <c r="L31" s="104">
        <f>(J31-J29)*L10</f>
        <v>0</v>
      </c>
      <c r="M31" s="102">
        <f>(K31-K29)*M10</f>
        <v>0</v>
      </c>
      <c r="N31" s="103"/>
      <c r="O31" s="101"/>
      <c r="P31" s="104">
        <f>(N31-N29)*P10</f>
        <v>0</v>
      </c>
      <c r="Q31" s="105">
        <f>(O31-O29)*Q10</f>
        <v>0</v>
      </c>
      <c r="R31" s="99"/>
      <c r="S31" s="100"/>
      <c r="T31" s="104">
        <f>(R31-R29)*T10</f>
        <v>0</v>
      </c>
      <c r="U31" s="102">
        <f>(S31-S29)*U10</f>
        <v>0</v>
      </c>
      <c r="V31" s="163">
        <f t="shared" ca="1" si="49"/>
        <v>45644.333333333336</v>
      </c>
      <c r="W31" s="113">
        <f t="shared" ca="1" si="50"/>
        <v>30.600000000013097</v>
      </c>
      <c r="X31" s="114">
        <f t="shared" ca="1" si="50"/>
        <v>12.600000000111322</v>
      </c>
    </row>
    <row r="32">
      <c r="A32" s="162">
        <f ca="1">INDIRECT(ADDRESS(Данные!$A24,4,1,1,"Данные"),1)</f>
        <v>45644.354166666664</v>
      </c>
      <c r="B32" s="96">
        <f ca="1">ROUND(INDIRECT(ADDRESS(Данные!$A24,B$1,1,1,"Данные"),1),2)</f>
        <v>3736.9200000000001</v>
      </c>
      <c r="C32" s="96">
        <f ca="1">ROUND(INDIRECT(ADDRESS(Данные!$A24,C$1,1,1,"Данные"),1),2)</f>
        <v>5490.7700000000004</v>
      </c>
      <c r="D32" s="104">
        <f ca="1">(B32-B31)*D$10</f>
        <v>16.200000000026193</v>
      </c>
      <c r="E32" s="102">
        <f ca="1">(C32-C31)*D$10</f>
        <v>7.1999999999934516</v>
      </c>
      <c r="F32" s="103"/>
      <c r="G32" s="100"/>
      <c r="H32" s="104"/>
      <c r="I32" s="105"/>
      <c r="J32" s="99"/>
      <c r="K32" s="100"/>
      <c r="L32" s="104"/>
      <c r="M32" s="102"/>
      <c r="N32" s="103"/>
      <c r="O32" s="101"/>
      <c r="P32" s="104"/>
      <c r="Q32" s="105"/>
      <c r="R32" s="99"/>
      <c r="S32" s="100"/>
      <c r="T32" s="104"/>
      <c r="U32" s="102"/>
      <c r="V32" s="163">
        <f t="shared" ca="1" si="49"/>
        <v>45644.354166666664</v>
      </c>
      <c r="W32" s="113">
        <f t="shared" ca="1" si="50"/>
        <v>16.200000000026193</v>
      </c>
      <c r="X32" s="114">
        <f t="shared" ca="1" si="50"/>
        <v>7.1999999999934516</v>
      </c>
    </row>
    <row r="33">
      <c r="A33" s="162">
        <f ca="1">INDIRECT(ADDRESS(Данные!$A25,4,1,1,"Данные"),1)</f>
        <v>45644.375</v>
      </c>
      <c r="B33" s="96">
        <f ca="1">ROUND(INDIRECT(ADDRESS(Данные!$A25,B$1,1,1,"Данные"),1),2)</f>
        <v>3737</v>
      </c>
      <c r="C33" s="96">
        <f ca="1">ROUND(INDIRECT(ADDRESS(Данные!$A25,C$1,1,1,"Данные"),1),2)</f>
        <v>5490.8000000000002</v>
      </c>
      <c r="D33" s="104">
        <f ca="1">(B33-B31)*D$10</f>
        <v>30.600000000013097</v>
      </c>
      <c r="E33" s="102">
        <f ca="1">(C33-C31)*D$10</f>
        <v>12.599999999947613</v>
      </c>
      <c r="F33" s="103"/>
      <c r="G33" s="100"/>
      <c r="H33" s="104">
        <f>(F33-F31)*H10</f>
        <v>0</v>
      </c>
      <c r="I33" s="105">
        <f>(G33-G31)*I10</f>
        <v>0</v>
      </c>
      <c r="J33" s="99"/>
      <c r="K33" s="100"/>
      <c r="L33" s="104">
        <f>(J33-J31)*L10</f>
        <v>0</v>
      </c>
      <c r="M33" s="102">
        <f>(K33-K31)*M10</f>
        <v>0</v>
      </c>
      <c r="N33" s="103"/>
      <c r="O33" s="101"/>
      <c r="P33" s="104">
        <f>(N33-N31)*P10</f>
        <v>0</v>
      </c>
      <c r="Q33" s="105">
        <f>(O33-O31)*Q10</f>
        <v>0</v>
      </c>
      <c r="R33" s="99"/>
      <c r="S33" s="100"/>
      <c r="T33" s="104">
        <f>(R33-R31)*T10</f>
        <v>0</v>
      </c>
      <c r="U33" s="102">
        <f>(S33-S31)*U10</f>
        <v>0</v>
      </c>
      <c r="V33" s="163">
        <f t="shared" ca="1" si="49"/>
        <v>45644.375</v>
      </c>
      <c r="W33" s="113">
        <f t="shared" ca="1" si="50"/>
        <v>30.600000000013097</v>
      </c>
      <c r="X33" s="114">
        <f t="shared" ca="1" si="50"/>
        <v>12.599999999947613</v>
      </c>
    </row>
    <row r="34">
      <c r="A34" s="162">
        <f ca="1">INDIRECT(ADDRESS(Данные!$A26,4,1,1,"Данные"),1)</f>
        <v>45644.395833333336</v>
      </c>
      <c r="B34" s="96">
        <f ca="1">ROUND(INDIRECT(ADDRESS(Данные!$A26,B$1,1,1,"Данные"),1),2)</f>
        <v>3737.0799999999999</v>
      </c>
      <c r="C34" s="96">
        <f ca="1">ROUND(INDIRECT(ADDRESS(Данные!$A26,C$1,1,1,"Данные"),1),2)</f>
        <v>5490.8400000000001</v>
      </c>
      <c r="D34" s="104">
        <f ca="1">(B34-B33)*D$10</f>
        <v>14.399999999986903</v>
      </c>
      <c r="E34" s="102">
        <f ca="1">(C34-C33)*D$10</f>
        <v>7.1999999999934516</v>
      </c>
      <c r="F34" s="103"/>
      <c r="G34" s="100"/>
      <c r="H34" s="104">
        <f>(F34-F33)*H10/0.5</f>
        <v>0</v>
      </c>
      <c r="I34" s="105">
        <f>(G34-G33)*I10/0.5</f>
        <v>0</v>
      </c>
      <c r="J34" s="99"/>
      <c r="K34" s="100"/>
      <c r="L34" s="104">
        <f>(J34-J33)*L10/0.5</f>
        <v>0</v>
      </c>
      <c r="M34" s="102">
        <f>(K34-K33)*M10/0.5</f>
        <v>0</v>
      </c>
      <c r="N34" s="103"/>
      <c r="O34" s="101"/>
      <c r="P34" s="104">
        <f>(N34-N33)*P10/0.5</f>
        <v>0</v>
      </c>
      <c r="Q34" s="105">
        <f>(O34-O33)*Q10/0.5</f>
        <v>0</v>
      </c>
      <c r="R34" s="99"/>
      <c r="S34" s="100"/>
      <c r="T34" s="104">
        <f>(R34-R33)*T10/0.5</f>
        <v>0</v>
      </c>
      <c r="U34" s="102">
        <f>(S34-S33)*U10/0.5</f>
        <v>0</v>
      </c>
      <c r="V34" s="163">
        <f t="shared" ca="1" si="49"/>
        <v>45644.395833333336</v>
      </c>
      <c r="W34" s="113">
        <f t="shared" ca="1" si="50"/>
        <v>14.399999999986903</v>
      </c>
      <c r="X34" s="114">
        <f t="shared" ca="1" si="50"/>
        <v>7.1999999999934516</v>
      </c>
    </row>
    <row r="35">
      <c r="A35" s="162">
        <f ca="1">INDIRECT(ADDRESS(Данные!$A27,4,1,1,"Данные"),1)</f>
        <v>45644.416666666664</v>
      </c>
      <c r="B35" s="96">
        <f ca="1">ROUND(INDIRECT(ADDRESS(Данные!$A27,B$1,1,1,"Данные"),1),2)</f>
        <v>3737.1599999999999</v>
      </c>
      <c r="C35" s="96">
        <f ca="1">ROUND(INDIRECT(ADDRESS(Данные!$A27,C$1,1,1,"Данные"),1),2)</f>
        <v>5490.8699999999999</v>
      </c>
      <c r="D35" s="104">
        <f ca="1">(B35-B33)*D$10</f>
        <v>28.799999999973807</v>
      </c>
      <c r="E35" s="102">
        <f ca="1">(C35-C33)*D$10</f>
        <v>12.599999999947613</v>
      </c>
      <c r="F35" s="103"/>
      <c r="G35" s="100"/>
      <c r="H35" s="104">
        <f>(F35-F34)*H10/0.5</f>
        <v>0</v>
      </c>
      <c r="I35" s="105">
        <f>(G35-G34)*I10/0.5</f>
        <v>0</v>
      </c>
      <c r="J35" s="99"/>
      <c r="K35" s="100"/>
      <c r="L35" s="104">
        <f>(J35-J34)*L10/0.5</f>
        <v>0</v>
      </c>
      <c r="M35" s="102">
        <f>(K35-K34)*M10/0.5</f>
        <v>0</v>
      </c>
      <c r="N35" s="103"/>
      <c r="O35" s="101"/>
      <c r="P35" s="104">
        <f>(N35-N34)*P10/0.5</f>
        <v>0</v>
      </c>
      <c r="Q35" s="105">
        <f>(O35-O34)*Q10/0.5</f>
        <v>0</v>
      </c>
      <c r="R35" s="99"/>
      <c r="S35" s="100"/>
      <c r="T35" s="104">
        <f>(R35-R34)*T10/0.5</f>
        <v>0</v>
      </c>
      <c r="U35" s="102">
        <f>(S35-S34)*U10/0.5</f>
        <v>0</v>
      </c>
      <c r="V35" s="163">
        <f t="shared" ca="1" si="49"/>
        <v>45644.416666666664</v>
      </c>
      <c r="W35" s="113">
        <f t="shared" ca="1" si="50"/>
        <v>28.799999999973807</v>
      </c>
      <c r="X35" s="114">
        <f t="shared" ca="1" si="50"/>
        <v>12.599999999947613</v>
      </c>
    </row>
    <row r="36">
      <c r="A36" s="162">
        <f ca="1">INDIRECT(ADDRESS(Данные!$A28,4,1,1,"Данные"),1)</f>
        <v>45644.4375</v>
      </c>
      <c r="B36" s="96">
        <f ca="1">ROUND(INDIRECT(ADDRESS(Данные!$A28,B$1,1,1,"Данные"),1),2)</f>
        <v>3737.2400000000002</v>
      </c>
      <c r="C36" s="96">
        <f ca="1">ROUND(INDIRECT(ADDRESS(Данные!$A28,C$1,1,1,"Данные"),1),2)</f>
        <v>5490.9000000000005</v>
      </c>
      <c r="D36" s="104">
        <f ca="1">(B36-B35)*D$10</f>
        <v>14.400000000068758</v>
      </c>
      <c r="E36" s="102">
        <f ca="1">(C36-C35)*D$10</f>
        <v>5.4000000001178705</v>
      </c>
      <c r="F36" s="103"/>
      <c r="G36" s="100"/>
      <c r="H36" s="104">
        <f>(F36-F35)*H10/0.5</f>
        <v>0</v>
      </c>
      <c r="I36" s="105">
        <f>(G36-G35)*I10/0.5</f>
        <v>0</v>
      </c>
      <c r="J36" s="99"/>
      <c r="K36" s="100"/>
      <c r="L36" s="104">
        <f>(J36-J35)*L10/0.5</f>
        <v>0</v>
      </c>
      <c r="M36" s="102">
        <f>(K36-K35)*M10/0.5</f>
        <v>0</v>
      </c>
      <c r="N36" s="103"/>
      <c r="O36" s="101"/>
      <c r="P36" s="104">
        <f>(N36-N35)*P10/0.5</f>
        <v>0</v>
      </c>
      <c r="Q36" s="105">
        <f>(O36-O35)*Q10/0.5</f>
        <v>0</v>
      </c>
      <c r="R36" s="99"/>
      <c r="S36" s="100"/>
      <c r="T36" s="104">
        <f>(R36-R35)*T10/0.5</f>
        <v>0</v>
      </c>
      <c r="U36" s="102">
        <f>(S36-S35)*U10/0.5</f>
        <v>0</v>
      </c>
      <c r="V36" s="163">
        <f t="shared" ca="1" si="49"/>
        <v>45644.4375</v>
      </c>
      <c r="W36" s="113">
        <f t="shared" ca="1" si="50"/>
        <v>14.400000000068758</v>
      </c>
      <c r="X36" s="114">
        <f t="shared" ca="1" si="50"/>
        <v>5.4000000001178705</v>
      </c>
    </row>
    <row r="37">
      <c r="A37" s="162">
        <f ca="1">INDIRECT(ADDRESS(Данные!$A29,4,1,1,"Данные"),1)</f>
        <v>45644.458333333336</v>
      </c>
      <c r="B37" s="96">
        <f ca="1">ROUND(INDIRECT(ADDRESS(Данные!$A29,B$1,1,1,"Данные"),1),2)</f>
        <v>3737.3200000000002</v>
      </c>
      <c r="C37" s="96">
        <f ca="1">ROUND(INDIRECT(ADDRESS(Данные!$A29,C$1,1,1,"Данные"),1),2)</f>
        <v>5490.9400000000005</v>
      </c>
      <c r="D37" s="104">
        <f ca="1">(B37-B35)*D$10</f>
        <v>28.800000000055661</v>
      </c>
      <c r="E37" s="102">
        <f ca="1">(C37-C35)*D$10</f>
        <v>12.600000000111322</v>
      </c>
      <c r="F37" s="103"/>
      <c r="G37" s="100"/>
      <c r="H37" s="104">
        <f>(F37-F36)*H10/0.5</f>
        <v>0</v>
      </c>
      <c r="I37" s="105">
        <f>(G37-G36)*I10/0.5</f>
        <v>0</v>
      </c>
      <c r="J37" s="99"/>
      <c r="K37" s="100"/>
      <c r="L37" s="104">
        <f>(J37-J36)*L10/0.5</f>
        <v>0</v>
      </c>
      <c r="M37" s="102">
        <f>(K37-K36)*M10/0.5</f>
        <v>0</v>
      </c>
      <c r="N37" s="103"/>
      <c r="O37" s="101"/>
      <c r="P37" s="104">
        <f>(N37-N36)*P10/0.5</f>
        <v>0</v>
      </c>
      <c r="Q37" s="105">
        <f>(O37-O36)*Q10/0.5</f>
        <v>0</v>
      </c>
      <c r="R37" s="99"/>
      <c r="S37" s="100"/>
      <c r="T37" s="104">
        <f>(R37-R36)*T10/0.5</f>
        <v>0</v>
      </c>
      <c r="U37" s="102">
        <f>(S37-S36)*U10/0.5</f>
        <v>0</v>
      </c>
      <c r="V37" s="163">
        <f t="shared" ca="1" si="49"/>
        <v>45644.458333333336</v>
      </c>
      <c r="W37" s="113">
        <f t="shared" ca="1" si="50"/>
        <v>28.800000000055661</v>
      </c>
      <c r="X37" s="114">
        <f t="shared" ca="1" si="50"/>
        <v>12.600000000111322</v>
      </c>
    </row>
    <row r="38">
      <c r="A38" s="162">
        <f ca="1">INDIRECT(ADDRESS(Данные!$A30,4,1,1,"Данные"),1)</f>
        <v>45644.479166666664</v>
      </c>
      <c r="B38" s="96">
        <f ca="1">ROUND(INDIRECT(ADDRESS(Данные!$A30,B$1,1,1,"Данные"),1),2)</f>
        <v>3737.3899999999999</v>
      </c>
      <c r="C38" s="96">
        <f ca="1">ROUND(INDIRECT(ADDRESS(Данные!$A30,C$1,1,1,"Данные"),1),2)</f>
        <v>5490.9700000000003</v>
      </c>
      <c r="D38" s="104">
        <f ca="1">(B38-B37)*D$10</f>
        <v>12.599999999947613</v>
      </c>
      <c r="E38" s="102">
        <f ca="1">(C38-C37)*D$10</f>
        <v>5.3999999999541615</v>
      </c>
      <c r="F38" s="103"/>
      <c r="G38" s="100"/>
      <c r="H38" s="104"/>
      <c r="I38" s="105"/>
      <c r="J38" s="99"/>
      <c r="K38" s="100"/>
      <c r="L38" s="104"/>
      <c r="M38" s="102"/>
      <c r="N38" s="103"/>
      <c r="O38" s="101"/>
      <c r="P38" s="104"/>
      <c r="Q38" s="105"/>
      <c r="R38" s="99"/>
      <c r="S38" s="100"/>
      <c r="T38" s="104"/>
      <c r="U38" s="102"/>
      <c r="V38" s="163">
        <f t="shared" ca="1" si="49"/>
        <v>45644.479166666664</v>
      </c>
      <c r="W38" s="113">
        <f t="shared" ca="1" si="50"/>
        <v>12.599999999947613</v>
      </c>
      <c r="X38" s="114">
        <f t="shared" ca="1" si="50"/>
        <v>5.3999999999541615</v>
      </c>
    </row>
    <row r="39">
      <c r="A39" s="162">
        <f ca="1">INDIRECT(ADDRESS(Данные!$A31,4,1,1,"Данные"),1)</f>
        <v>45644.5</v>
      </c>
      <c r="B39" s="96">
        <f ca="1">ROUND(INDIRECT(ADDRESS(Данные!$A31,B$1,1,1,"Данные"),1),2)</f>
        <v>3737.46</v>
      </c>
      <c r="C39" s="96">
        <f ca="1">ROUND(INDIRECT(ADDRESS(Данные!$A31,C$1,1,1,"Данные"),1),2)</f>
        <v>5491.0100000000002</v>
      </c>
      <c r="D39" s="104">
        <f ca="1">(B39-B37)*D$10</f>
        <v>25.199999999977081</v>
      </c>
      <c r="E39" s="102">
        <f ca="1">(C39-C37)*D$10</f>
        <v>12.599999999947613</v>
      </c>
      <c r="F39" s="103"/>
      <c r="G39" s="100"/>
      <c r="H39" s="104">
        <f>(F39-F37)*H10</f>
        <v>0</v>
      </c>
      <c r="I39" s="105">
        <f>(G39-G37)*I10</f>
        <v>0</v>
      </c>
      <c r="J39" s="99"/>
      <c r="K39" s="100"/>
      <c r="L39" s="104">
        <f>(J39-J37)*L10</f>
        <v>0</v>
      </c>
      <c r="M39" s="102">
        <f>(K39-K37)*M10</f>
        <v>0</v>
      </c>
      <c r="N39" s="103"/>
      <c r="O39" s="101"/>
      <c r="P39" s="104">
        <f>(N39-N37)*P10</f>
        <v>0</v>
      </c>
      <c r="Q39" s="105">
        <f>(O39-O37)*Q10</f>
        <v>0</v>
      </c>
      <c r="R39" s="99"/>
      <c r="S39" s="100"/>
      <c r="T39" s="104">
        <f>(R39-R37)*T10</f>
        <v>0</v>
      </c>
      <c r="U39" s="102">
        <f>(S39-S37)*U10</f>
        <v>0</v>
      </c>
      <c r="V39" s="163">
        <f t="shared" ca="1" si="49"/>
        <v>45644.5</v>
      </c>
      <c r="W39" s="113">
        <f t="shared" ca="1" si="50"/>
        <v>25.199999999977081</v>
      </c>
      <c r="X39" s="114">
        <f t="shared" ca="1" si="50"/>
        <v>12.599999999947613</v>
      </c>
    </row>
    <row r="40">
      <c r="A40" s="162">
        <f ca="1">INDIRECT(ADDRESS(Данные!$A32,4,1,1,"Данные"),1)</f>
        <v>45644.520833333336</v>
      </c>
      <c r="B40" s="96">
        <f ca="1">ROUND(INDIRECT(ADDRESS(Данные!$A32,B$1,1,1,"Данные"),1),2)</f>
        <v>3737.5300000000002</v>
      </c>
      <c r="C40" s="96">
        <f ca="1">ROUND(INDIRECT(ADDRESS(Данные!$A32,C$1,1,1,"Данные"),1),2)</f>
        <v>5491.0500000000002</v>
      </c>
      <c r="D40" s="104">
        <f ca="1">(B40-B39)*D$10</f>
        <v>12.600000000029468</v>
      </c>
      <c r="E40" s="102">
        <f ca="1">(C40-C39)*D$10</f>
        <v>7.1999999999934516</v>
      </c>
      <c r="F40" s="103"/>
      <c r="G40" s="100"/>
      <c r="H40" s="104"/>
      <c r="I40" s="105"/>
      <c r="J40" s="99"/>
      <c r="K40" s="100"/>
      <c r="L40" s="104"/>
      <c r="M40" s="102"/>
      <c r="N40" s="103"/>
      <c r="O40" s="101"/>
      <c r="P40" s="104"/>
      <c r="Q40" s="105"/>
      <c r="R40" s="99"/>
      <c r="S40" s="100"/>
      <c r="T40" s="104"/>
      <c r="U40" s="102"/>
      <c r="V40" s="163">
        <f t="shared" ca="1" si="49"/>
        <v>45644.520833333336</v>
      </c>
      <c r="W40" s="113">
        <f t="shared" ca="1" si="50"/>
        <v>12.600000000029468</v>
      </c>
      <c r="X40" s="114">
        <f t="shared" ca="1" si="50"/>
        <v>7.1999999999934516</v>
      </c>
    </row>
    <row r="41">
      <c r="A41" s="162">
        <f ca="1">INDIRECT(ADDRESS(Данные!$A33,4,1,1,"Данные"),1)</f>
        <v>45644.541666666664</v>
      </c>
      <c r="B41" s="96">
        <f ca="1">ROUND(INDIRECT(ADDRESS(Данные!$A33,B$1,1,1,"Данные"),1),2)</f>
        <v>3737.6100000000001</v>
      </c>
      <c r="C41" s="96">
        <f ca="1">ROUND(INDIRECT(ADDRESS(Данные!$A33,C$1,1,1,"Данные"),1),2)</f>
        <v>5491.0900000000001</v>
      </c>
      <c r="D41" s="104">
        <f ca="1">(B41-B39)*D$10</f>
        <v>27.000000000016371</v>
      </c>
      <c r="E41" s="102">
        <f ca="1">(C41-C39)*D$10</f>
        <v>14.399999999986903</v>
      </c>
      <c r="F41" s="103"/>
      <c r="G41" s="100"/>
      <c r="H41" s="104">
        <f>(F41-F39)*H10</f>
        <v>0</v>
      </c>
      <c r="I41" s="105">
        <f>(G41-G39)*I10</f>
        <v>0</v>
      </c>
      <c r="J41" s="99"/>
      <c r="K41" s="100"/>
      <c r="L41" s="104">
        <f>(J41-J39)*L10</f>
        <v>0</v>
      </c>
      <c r="M41" s="102">
        <f>(K41-K39)*M10</f>
        <v>0</v>
      </c>
      <c r="N41" s="103"/>
      <c r="O41" s="101"/>
      <c r="P41" s="104">
        <f>(N41-N39)*P10</f>
        <v>0</v>
      </c>
      <c r="Q41" s="105">
        <f>(O41-O39)*Q10</f>
        <v>0</v>
      </c>
      <c r="R41" s="99"/>
      <c r="S41" s="100"/>
      <c r="T41" s="104">
        <f>(R41-R39)*T10</f>
        <v>0</v>
      </c>
      <c r="U41" s="102">
        <f>(S41-S39)*U10</f>
        <v>0</v>
      </c>
      <c r="V41" s="163">
        <f t="shared" ca="1" si="49"/>
        <v>45644.541666666664</v>
      </c>
      <c r="W41" s="113">
        <f t="shared" ca="1" si="50"/>
        <v>27.000000000016371</v>
      </c>
      <c r="X41" s="114">
        <f t="shared" ca="1" si="50"/>
        <v>14.399999999986903</v>
      </c>
    </row>
    <row r="42">
      <c r="A42" s="162">
        <f ca="1">INDIRECT(ADDRESS(Данные!$A34,4,1,1,"Данные"),1)</f>
        <v>45644.5625</v>
      </c>
      <c r="B42" s="96">
        <f ca="1">ROUND(INDIRECT(ADDRESS(Данные!$A34,B$1,1,1,"Данные"),1),2)</f>
        <v>3737.6800000000003</v>
      </c>
      <c r="C42" s="96">
        <f ca="1">ROUND(INDIRECT(ADDRESS(Данные!$A34,C$1,1,1,"Данные"),1),2)</f>
        <v>5491.1300000000001</v>
      </c>
      <c r="D42" s="104">
        <f ca="1">(B42-B41)*D$10</f>
        <v>12.600000000029468</v>
      </c>
      <c r="E42" s="102">
        <f ca="1">(C42-C41)*D$10</f>
        <v>7.1999999999934516</v>
      </c>
      <c r="F42" s="103"/>
      <c r="G42" s="100"/>
      <c r="H42" s="104"/>
      <c r="I42" s="105"/>
      <c r="J42" s="99"/>
      <c r="K42" s="100"/>
      <c r="L42" s="104"/>
      <c r="M42" s="102"/>
      <c r="N42" s="103"/>
      <c r="O42" s="101"/>
      <c r="P42" s="104"/>
      <c r="Q42" s="105"/>
      <c r="R42" s="99"/>
      <c r="S42" s="100"/>
      <c r="T42" s="104"/>
      <c r="U42" s="102"/>
      <c r="V42" s="163">
        <f t="shared" ca="1" si="49"/>
        <v>45644.5625</v>
      </c>
      <c r="W42" s="113">
        <f t="shared" ca="1" si="50"/>
        <v>12.600000000029468</v>
      </c>
      <c r="X42" s="114">
        <f t="shared" ca="1" si="50"/>
        <v>7.1999999999934516</v>
      </c>
    </row>
    <row r="43">
      <c r="A43" s="162">
        <f ca="1">INDIRECT(ADDRESS(Данные!$A35,4,1,1,"Данные"),1)</f>
        <v>45644.583333333336</v>
      </c>
      <c r="B43" s="96">
        <f ca="1">ROUND(INDIRECT(ADDRESS(Данные!$A35,B$1,1,1,"Данные"),1),2)</f>
        <v>3737.7600000000002</v>
      </c>
      <c r="C43" s="96">
        <f ca="1">ROUND(INDIRECT(ADDRESS(Данные!$A35,C$1,1,1,"Данные"),1),2)</f>
        <v>5491.1700000000001</v>
      </c>
      <c r="D43" s="104">
        <f ca="1">(B43-B41)*D$10</f>
        <v>27.000000000016371</v>
      </c>
      <c r="E43" s="102">
        <f ca="1">(C43-C41)*D$10</f>
        <v>14.399999999986903</v>
      </c>
      <c r="F43" s="103"/>
      <c r="G43" s="100"/>
      <c r="H43" s="104">
        <f>(F43-F41)*H10</f>
        <v>0</v>
      </c>
      <c r="I43" s="105">
        <f>(G43-G41)*I10</f>
        <v>0</v>
      </c>
      <c r="J43" s="99"/>
      <c r="K43" s="100"/>
      <c r="L43" s="104">
        <f>(J43-J41)*L10</f>
        <v>0</v>
      </c>
      <c r="M43" s="102">
        <f>(K43-K41)*M10</f>
        <v>0</v>
      </c>
      <c r="N43" s="103"/>
      <c r="O43" s="101"/>
      <c r="P43" s="104">
        <f>(N43-N41)*P10</f>
        <v>0</v>
      </c>
      <c r="Q43" s="105">
        <f>(O43-O41)*Q10</f>
        <v>0</v>
      </c>
      <c r="R43" s="99"/>
      <c r="S43" s="100"/>
      <c r="T43" s="104">
        <f>(R43-R41)*T10</f>
        <v>0</v>
      </c>
      <c r="U43" s="102">
        <f>(S43-S41)*U10</f>
        <v>0</v>
      </c>
      <c r="V43" s="163">
        <f t="shared" ca="1" si="49"/>
        <v>45644.583333333336</v>
      </c>
      <c r="W43" s="113">
        <f t="shared" ca="1" si="50"/>
        <v>27.000000000016371</v>
      </c>
      <c r="X43" s="114">
        <f t="shared" ca="1" si="50"/>
        <v>14.399999999986903</v>
      </c>
    </row>
    <row r="44">
      <c r="A44" s="162">
        <f ca="1">INDIRECT(ADDRESS(Данные!$A36,4,1,1,"Данные"),1)</f>
        <v>45644.604166666664</v>
      </c>
      <c r="B44" s="96">
        <f ca="1">ROUND(INDIRECT(ADDRESS(Данные!$A36,B$1,1,1,"Данные"),1),2)</f>
        <v>3737.8299999999999</v>
      </c>
      <c r="C44" s="96">
        <f ca="1">ROUND(INDIRECT(ADDRESS(Данные!$A36,C$1,1,1,"Данные"),1),2)</f>
        <v>5491.1999999999998</v>
      </c>
      <c r="D44" s="104">
        <f ca="1">(B44-B43)*D$10</f>
        <v>12.599999999947613</v>
      </c>
      <c r="E44" s="102">
        <f ca="1">(C44-C43)*D$10</f>
        <v>5.3999999999541615</v>
      </c>
      <c r="F44" s="103"/>
      <c r="G44" s="100"/>
      <c r="H44" s="104"/>
      <c r="I44" s="105"/>
      <c r="J44" s="99"/>
      <c r="K44" s="100"/>
      <c r="L44" s="104"/>
      <c r="M44" s="102"/>
      <c r="N44" s="103"/>
      <c r="O44" s="101"/>
      <c r="P44" s="104"/>
      <c r="Q44" s="105"/>
      <c r="R44" s="99"/>
      <c r="S44" s="100"/>
      <c r="T44" s="104"/>
      <c r="U44" s="102"/>
      <c r="V44" s="163">
        <f t="shared" ca="1" si="49"/>
        <v>45644.604166666664</v>
      </c>
      <c r="W44" s="113">
        <f t="shared" ca="1" si="50"/>
        <v>12.599999999947613</v>
      </c>
      <c r="X44" s="114">
        <f t="shared" ca="1" si="50"/>
        <v>5.3999999999541615</v>
      </c>
    </row>
    <row r="45">
      <c r="A45" s="162">
        <f ca="1">INDIRECT(ADDRESS(Данные!$A37,4,1,1,"Данные"),1)</f>
        <v>45644.625</v>
      </c>
      <c r="B45" s="96">
        <f ca="1">ROUND(INDIRECT(ADDRESS(Данные!$A37,B$1,1,1,"Данные"),1),2)</f>
        <v>3737.9000000000001</v>
      </c>
      <c r="C45" s="96">
        <f ca="1">ROUND(INDIRECT(ADDRESS(Данные!$A37,C$1,1,1,"Данные"),1),2)</f>
        <v>5491.2399999999998</v>
      </c>
      <c r="D45" s="104">
        <f ca="1">(B45-B43)*D$10</f>
        <v>25.199999999977081</v>
      </c>
      <c r="E45" s="102">
        <f ca="1">(C45-C43)*D$10</f>
        <v>12.599999999947613</v>
      </c>
      <c r="F45" s="103"/>
      <c r="G45" s="100"/>
      <c r="H45" s="104">
        <f>(F45-F43)*H10</f>
        <v>0</v>
      </c>
      <c r="I45" s="105">
        <f>(G45-G43)*I10</f>
        <v>0</v>
      </c>
      <c r="J45" s="99"/>
      <c r="K45" s="100"/>
      <c r="L45" s="104">
        <f>(J45-J43)*L10</f>
        <v>0</v>
      </c>
      <c r="M45" s="102">
        <f>(K45-K43)*M10</f>
        <v>0</v>
      </c>
      <c r="N45" s="103"/>
      <c r="O45" s="101"/>
      <c r="P45" s="104">
        <f>(N45-N43)*P10</f>
        <v>0</v>
      </c>
      <c r="Q45" s="105">
        <f>(O45-O43)*Q10</f>
        <v>0</v>
      </c>
      <c r="R45" s="99"/>
      <c r="S45" s="100"/>
      <c r="T45" s="104">
        <f>(R45-R43)*T10</f>
        <v>0</v>
      </c>
      <c r="U45" s="102">
        <f>(S45-S43)*U10</f>
        <v>0</v>
      </c>
      <c r="V45" s="163">
        <f t="shared" ca="1" si="49"/>
        <v>45644.625</v>
      </c>
      <c r="W45" s="113">
        <f t="shared" ca="1" si="50"/>
        <v>25.199999999977081</v>
      </c>
      <c r="X45" s="114">
        <f t="shared" ca="1" si="50"/>
        <v>12.599999999947613</v>
      </c>
    </row>
    <row r="46">
      <c r="A46" s="162">
        <f ca="1">INDIRECT(ADDRESS(Данные!$A38,4,1,1,"Данные"),1)</f>
        <v>45644.645833333336</v>
      </c>
      <c r="B46" s="96">
        <f ca="1">ROUND(INDIRECT(ADDRESS(Данные!$A38,B$1,1,1,"Данные"),1),2)</f>
        <v>3737.98</v>
      </c>
      <c r="C46" s="96">
        <f ca="1">ROUND(INDIRECT(ADDRESS(Данные!$A38,C$1,1,1,"Данные"),1),2)</f>
        <v>5491.2799999999997</v>
      </c>
      <c r="D46" s="104">
        <f ca="1">(B46-B45)*D$10</f>
        <v>14.399999999986903</v>
      </c>
      <c r="E46" s="102">
        <f ca="1">(C46-C45)*D$10</f>
        <v>7.1999999999934516</v>
      </c>
      <c r="F46" s="103"/>
      <c r="G46" s="100"/>
      <c r="H46" s="104"/>
      <c r="I46" s="105"/>
      <c r="J46" s="99"/>
      <c r="K46" s="100"/>
      <c r="L46" s="104"/>
      <c r="M46" s="102"/>
      <c r="N46" s="103"/>
      <c r="O46" s="101"/>
      <c r="P46" s="104"/>
      <c r="Q46" s="105"/>
      <c r="R46" s="99"/>
      <c r="S46" s="100"/>
      <c r="T46" s="104"/>
      <c r="U46" s="102"/>
      <c r="V46" s="163">
        <f t="shared" ca="1" si="49"/>
        <v>45644.645833333336</v>
      </c>
      <c r="W46" s="113">
        <f t="shared" ca="1" si="50"/>
        <v>14.399999999986903</v>
      </c>
      <c r="X46" s="114">
        <f t="shared" ca="1" si="50"/>
        <v>7.1999999999934516</v>
      </c>
    </row>
    <row r="47">
      <c r="A47" s="162">
        <f ca="1">INDIRECT(ADDRESS(Данные!$A39,4,1,1,"Данные"),1)</f>
        <v>45644.666666666664</v>
      </c>
      <c r="B47" s="96">
        <f ca="1">ROUND(INDIRECT(ADDRESS(Данные!$A39,B$1,1,1,"Данные"),1),2)</f>
        <v>3738.0599999999999</v>
      </c>
      <c r="C47" s="96">
        <f ca="1">ROUND(INDIRECT(ADDRESS(Данные!$A39,C$1,1,1,"Данные"),1),2)</f>
        <v>5491.3199999999997</v>
      </c>
      <c r="D47" s="104">
        <f ca="1">(B47-B45)*D$10</f>
        <v>28.799999999973807</v>
      </c>
      <c r="E47" s="102">
        <f ca="1">(C47-C45)*D$10</f>
        <v>14.399999999986903</v>
      </c>
      <c r="F47" s="103"/>
      <c r="G47" s="100"/>
      <c r="H47" s="104">
        <f>(F47-F45)*H10</f>
        <v>0</v>
      </c>
      <c r="I47" s="105">
        <f>(G47-G45)*I10</f>
        <v>0</v>
      </c>
      <c r="J47" s="99"/>
      <c r="K47" s="100"/>
      <c r="L47" s="104">
        <f>(J47-J45)*L10</f>
        <v>0</v>
      </c>
      <c r="M47" s="102">
        <f>(K47-K45)*M10</f>
        <v>0</v>
      </c>
      <c r="N47" s="103"/>
      <c r="O47" s="101"/>
      <c r="P47" s="104">
        <f>(N47-N45)*P10</f>
        <v>0</v>
      </c>
      <c r="Q47" s="105">
        <f>(O47-O45)*Q10</f>
        <v>0</v>
      </c>
      <c r="R47" s="99"/>
      <c r="S47" s="100"/>
      <c r="T47" s="104">
        <f>(R47-R45)*T10</f>
        <v>0</v>
      </c>
      <c r="U47" s="102">
        <f>(S47-S45)*U10</f>
        <v>0</v>
      </c>
      <c r="V47" s="163">
        <f t="shared" ca="1" si="49"/>
        <v>45644.666666666664</v>
      </c>
      <c r="W47" s="113">
        <f t="shared" ca="1" si="50"/>
        <v>28.799999999973807</v>
      </c>
      <c r="X47" s="114">
        <f t="shared" ca="1" si="50"/>
        <v>14.399999999986903</v>
      </c>
    </row>
    <row r="48">
      <c r="A48" s="162">
        <f ca="1">INDIRECT(ADDRESS(Данные!$A40,4,1,1,"Данные"),1)</f>
        <v>45644.6875</v>
      </c>
      <c r="B48" s="96">
        <f ca="1">ROUND(INDIRECT(ADDRESS(Данные!$A40,B$1,1,1,"Данные"),1),2)</f>
        <v>3738.1399999999999</v>
      </c>
      <c r="C48" s="96">
        <f ca="1">ROUND(INDIRECT(ADDRESS(Данные!$A40,C$1,1,1,"Данные"),1),2)</f>
        <v>5491.3599999999997</v>
      </c>
      <c r="D48" s="104">
        <f ca="1">(B48-B47)*D$10</f>
        <v>14.399999999986903</v>
      </c>
      <c r="E48" s="102">
        <f ca="1">(C48-C47)*D$10</f>
        <v>7.1999999999934516</v>
      </c>
      <c r="F48" s="103"/>
      <c r="G48" s="100"/>
      <c r="H48" s="104"/>
      <c r="I48" s="105"/>
      <c r="J48" s="99"/>
      <c r="K48" s="100"/>
      <c r="L48" s="104"/>
      <c r="M48" s="102"/>
      <c r="N48" s="103"/>
      <c r="O48" s="101"/>
      <c r="P48" s="104"/>
      <c r="Q48" s="105"/>
      <c r="R48" s="99"/>
      <c r="S48" s="100"/>
      <c r="T48" s="104"/>
      <c r="U48" s="102"/>
      <c r="V48" s="163">
        <f t="shared" ca="1" si="49"/>
        <v>45644.6875</v>
      </c>
      <c r="W48" s="113">
        <f t="shared" ca="1" si="50"/>
        <v>14.399999999986903</v>
      </c>
      <c r="X48" s="114">
        <f t="shared" ca="1" si="50"/>
        <v>7.1999999999934516</v>
      </c>
    </row>
    <row r="49">
      <c r="A49" s="162">
        <f ca="1">INDIRECT(ADDRESS(Данные!$A41,4,1,1,"Данные"),1)</f>
        <v>45644.708333333336</v>
      </c>
      <c r="B49" s="96">
        <f ca="1">ROUND(INDIRECT(ADDRESS(Данные!$A41,B$1,1,1,"Данные"),1),2)</f>
        <v>3738.2200000000003</v>
      </c>
      <c r="C49" s="96">
        <f ca="1">ROUND(INDIRECT(ADDRESS(Данные!$A41,C$1,1,1,"Данные"),1),2)</f>
        <v>5491.3900000000003</v>
      </c>
      <c r="D49" s="104">
        <f ca="1">(B49-B47)*D$10</f>
        <v>28.800000000055661</v>
      </c>
      <c r="E49" s="102">
        <f ca="1">(C49-C47)*D$10</f>
        <v>12.600000000111322</v>
      </c>
      <c r="F49" s="103"/>
      <c r="G49" s="100"/>
      <c r="H49" s="104">
        <f>(F49-F47)*H10</f>
        <v>0</v>
      </c>
      <c r="I49" s="105">
        <f>(G49-G47)*I10</f>
        <v>0</v>
      </c>
      <c r="J49" s="99"/>
      <c r="K49" s="100"/>
      <c r="L49" s="104">
        <f>(J49-J47)*L10</f>
        <v>0</v>
      </c>
      <c r="M49" s="102">
        <f>(K49-K47)*M10</f>
        <v>0</v>
      </c>
      <c r="N49" s="103"/>
      <c r="O49" s="101"/>
      <c r="P49" s="104">
        <f>(N49-N47)*P10</f>
        <v>0</v>
      </c>
      <c r="Q49" s="105">
        <f>(O49-O47)*Q10</f>
        <v>0</v>
      </c>
      <c r="R49" s="99"/>
      <c r="S49" s="100"/>
      <c r="T49" s="104">
        <f>(R49-R47)*T10</f>
        <v>0</v>
      </c>
      <c r="U49" s="102">
        <f>(S49-S47)*U10</f>
        <v>0</v>
      </c>
      <c r="V49" s="163">
        <f t="shared" ca="1" si="49"/>
        <v>45644.708333333336</v>
      </c>
      <c r="W49" s="113">
        <f t="shared" ca="1" si="50"/>
        <v>28.800000000055661</v>
      </c>
      <c r="X49" s="114">
        <f t="shared" ca="1" si="50"/>
        <v>12.600000000111322</v>
      </c>
    </row>
    <row r="50">
      <c r="A50" s="162">
        <f ca="1">INDIRECT(ADDRESS(Данные!$A42,4,1,1,"Данные"),1)</f>
        <v>45644.729166666664</v>
      </c>
      <c r="B50" s="96">
        <f ca="1">ROUND(INDIRECT(ADDRESS(Данные!$A42,B$1,1,1,"Данные"),1),2)</f>
        <v>3738.2800000000002</v>
      </c>
      <c r="C50" s="96">
        <f ca="1">ROUND(INDIRECT(ADDRESS(Данные!$A42,C$1,1,1,"Данные"),1),2)</f>
        <v>5491.4300000000003</v>
      </c>
      <c r="D50" s="104">
        <f ca="1">(B50-B49)*D$10</f>
        <v>10.799999999990177</v>
      </c>
      <c r="E50" s="102">
        <f ca="1">(C50-C49)*D$10</f>
        <v>7.1999999999934516</v>
      </c>
      <c r="F50" s="103"/>
      <c r="G50" s="100"/>
      <c r="H50" s="104"/>
      <c r="I50" s="105"/>
      <c r="J50" s="99"/>
      <c r="K50" s="100"/>
      <c r="L50" s="104"/>
      <c r="M50" s="102"/>
      <c r="N50" s="103"/>
      <c r="O50" s="101"/>
      <c r="P50" s="104"/>
      <c r="Q50" s="105"/>
      <c r="R50" s="99"/>
      <c r="S50" s="100"/>
      <c r="T50" s="104"/>
      <c r="U50" s="102"/>
      <c r="V50" s="163">
        <f t="shared" ca="1" si="49"/>
        <v>45644.729166666664</v>
      </c>
      <c r="W50" s="113">
        <f t="shared" ca="1" si="50"/>
        <v>10.799999999990177</v>
      </c>
      <c r="X50" s="114">
        <f t="shared" ca="1" si="50"/>
        <v>7.1999999999934516</v>
      </c>
    </row>
    <row r="51">
      <c r="A51" s="162">
        <f ca="1">INDIRECT(ADDRESS(Данные!$A43,4,1,1,"Данные"),1)</f>
        <v>45644.75</v>
      </c>
      <c r="B51" s="96">
        <f ca="1">ROUND(INDIRECT(ADDRESS(Данные!$A43,B$1,1,1,"Данные"),1),2)</f>
        <v>3738.3499999999999</v>
      </c>
      <c r="C51" s="96">
        <f ca="1">ROUND(INDIRECT(ADDRESS(Данные!$A43,C$1,1,1,"Данные"),1),2)</f>
        <v>5491.4700000000003</v>
      </c>
      <c r="D51" s="104">
        <f ca="1">(B51-B49)*D$10</f>
        <v>23.399999999937791</v>
      </c>
      <c r="E51" s="102">
        <f ca="1">(C51-C49)*D$10</f>
        <v>14.399999999986903</v>
      </c>
      <c r="F51" s="103"/>
      <c r="G51" s="100"/>
      <c r="H51" s="104">
        <f>(F51-F49)*H10</f>
        <v>0</v>
      </c>
      <c r="I51" s="105">
        <f>(G51-G49)*I10</f>
        <v>0</v>
      </c>
      <c r="J51" s="99"/>
      <c r="K51" s="100"/>
      <c r="L51" s="104">
        <f>(J51-J49)*L10</f>
        <v>0</v>
      </c>
      <c r="M51" s="102">
        <f>(K51-K49)*M10</f>
        <v>0</v>
      </c>
      <c r="N51" s="103"/>
      <c r="O51" s="101"/>
      <c r="P51" s="104">
        <f>(N51-N49)*P10</f>
        <v>0</v>
      </c>
      <c r="Q51" s="105">
        <f>(O51-O49)*Q10</f>
        <v>0</v>
      </c>
      <c r="R51" s="99"/>
      <c r="S51" s="100"/>
      <c r="T51" s="104">
        <f>(R51-R49)*T10</f>
        <v>0</v>
      </c>
      <c r="U51" s="102">
        <f>(S51-S49)*U10</f>
        <v>0</v>
      </c>
      <c r="V51" s="163">
        <f t="shared" ca="1" si="49"/>
        <v>45644.75</v>
      </c>
      <c r="W51" s="113">
        <f t="shared" ca="1" si="50"/>
        <v>23.399999999937791</v>
      </c>
      <c r="X51" s="114">
        <f t="shared" ca="1" si="50"/>
        <v>14.399999999986903</v>
      </c>
    </row>
    <row r="52">
      <c r="A52" s="162">
        <f ca="1">INDIRECT(ADDRESS(Данные!$A44,4,1,1,"Данные"),1)</f>
        <v>45644.770833333336</v>
      </c>
      <c r="B52" s="96">
        <f ca="1">ROUND(INDIRECT(ADDRESS(Данные!$A44,B$1,1,1,"Данные"),1),2)</f>
        <v>3738.4300000000003</v>
      </c>
      <c r="C52" s="96">
        <f ca="1">ROUND(INDIRECT(ADDRESS(Данные!$A44,C$1,1,1,"Данные"),1),2)</f>
        <v>5491.5</v>
      </c>
      <c r="D52" s="104">
        <f ca="1">(B52-B51)*D$10</f>
        <v>14.400000000068758</v>
      </c>
      <c r="E52" s="102">
        <f ca="1">(C52-C51)*D$10</f>
        <v>5.3999999999541615</v>
      </c>
      <c r="F52" s="103"/>
      <c r="G52" s="100"/>
      <c r="H52" s="104"/>
      <c r="I52" s="105"/>
      <c r="J52" s="99"/>
      <c r="K52" s="100"/>
      <c r="L52" s="104"/>
      <c r="M52" s="102"/>
      <c r="N52" s="103"/>
      <c r="O52" s="101"/>
      <c r="P52" s="104"/>
      <c r="Q52" s="105"/>
      <c r="R52" s="99"/>
      <c r="S52" s="100"/>
      <c r="T52" s="104"/>
      <c r="U52" s="102"/>
      <c r="V52" s="163">
        <f t="shared" ca="1" si="49"/>
        <v>45644.770833333336</v>
      </c>
      <c r="W52" s="113">
        <f t="shared" ca="1" si="50"/>
        <v>14.400000000068758</v>
      </c>
      <c r="X52" s="114">
        <f t="shared" ca="1" si="50"/>
        <v>5.3999999999541615</v>
      </c>
    </row>
    <row r="53">
      <c r="A53" s="162">
        <f ca="1">INDIRECT(ADDRESS(Данные!$A45,4,1,1,"Данные"),1)</f>
        <v>45644.791666666664</v>
      </c>
      <c r="B53" s="96">
        <f ca="1">ROUND(INDIRECT(ADDRESS(Данные!$A45,B$1,1,1,"Данные"),1),2)</f>
        <v>3738.5100000000002</v>
      </c>
      <c r="C53" s="96">
        <f ca="1">ROUND(INDIRECT(ADDRESS(Данные!$A45,C$1,1,1,"Данные"),1),2)</f>
        <v>5491.54</v>
      </c>
      <c r="D53" s="104">
        <f ca="1">(B53-B51)*D$10</f>
        <v>28.800000000055661</v>
      </c>
      <c r="E53" s="102">
        <f ca="1">(C53-C51)*D$10</f>
        <v>12.599999999947613</v>
      </c>
      <c r="F53" s="103"/>
      <c r="G53" s="100"/>
      <c r="H53" s="104">
        <f>(F53-F51)*H10/0.5</f>
        <v>0</v>
      </c>
      <c r="I53" s="105">
        <f>(G53-G51)*I10/0.5</f>
        <v>0</v>
      </c>
      <c r="J53" s="99"/>
      <c r="K53" s="100"/>
      <c r="L53" s="104">
        <f>(J53-J51)*L10/0.5</f>
        <v>0</v>
      </c>
      <c r="M53" s="102">
        <f>(K53-K51)*M10/0.5</f>
        <v>0</v>
      </c>
      <c r="N53" s="103"/>
      <c r="O53" s="101"/>
      <c r="P53" s="104">
        <f>(N53-N51)*P10/0.5</f>
        <v>0</v>
      </c>
      <c r="Q53" s="105">
        <f>(O53-O51)*Q10/0.5</f>
        <v>0</v>
      </c>
      <c r="R53" s="99"/>
      <c r="S53" s="100"/>
      <c r="T53" s="104">
        <f>(R53-R51)*T10/0.5</f>
        <v>0</v>
      </c>
      <c r="U53" s="102">
        <f>(S53-S51)*U10/0.5</f>
        <v>0</v>
      </c>
      <c r="V53" s="163">
        <f t="shared" ca="1" si="49"/>
        <v>45644.791666666664</v>
      </c>
      <c r="W53" s="113">
        <f t="shared" ca="1" si="50"/>
        <v>28.800000000055661</v>
      </c>
      <c r="X53" s="114">
        <f t="shared" ca="1" si="50"/>
        <v>12.599999999947613</v>
      </c>
    </row>
    <row r="54">
      <c r="A54" s="162">
        <f ca="1">INDIRECT(ADDRESS(Данные!$A46,4,1,1,"Данные"),1)</f>
        <v>45644.8125</v>
      </c>
      <c r="B54" s="96">
        <f ca="1">ROUND(INDIRECT(ADDRESS(Данные!$A46,B$1,1,1,"Данные"),1),2)</f>
        <v>3738.5900000000001</v>
      </c>
      <c r="C54" s="96">
        <f ca="1">ROUND(INDIRECT(ADDRESS(Данные!$A46,C$1,1,1,"Данные"),1),2)</f>
        <v>5491.5699999999997</v>
      </c>
      <c r="D54" s="104">
        <f ca="1">(B54-B53)*D$10</f>
        <v>14.399999999986903</v>
      </c>
      <c r="E54" s="102">
        <f ca="1">(C54-C53)*D$10</f>
        <v>5.3999999999541615</v>
      </c>
      <c r="F54" s="103"/>
      <c r="G54" s="100"/>
      <c r="H54" s="104"/>
      <c r="I54" s="105"/>
      <c r="J54" s="99"/>
      <c r="K54" s="100"/>
      <c r="L54" s="104"/>
      <c r="M54" s="102"/>
      <c r="N54" s="103"/>
      <c r="O54" s="101"/>
      <c r="P54" s="104"/>
      <c r="Q54" s="105"/>
      <c r="R54" s="99"/>
      <c r="S54" s="100"/>
      <c r="T54" s="104"/>
      <c r="U54" s="102"/>
      <c r="V54" s="163">
        <f t="shared" ca="1" si="49"/>
        <v>45644.8125</v>
      </c>
      <c r="W54" s="113">
        <f t="shared" ca="1" si="50"/>
        <v>14.399999999986903</v>
      </c>
      <c r="X54" s="114">
        <f t="shared" ca="1" si="50"/>
        <v>5.3999999999541615</v>
      </c>
    </row>
    <row r="55">
      <c r="A55" s="162">
        <f ca="1">INDIRECT(ADDRESS(Данные!$A47,4,1,1,"Данные"),1)</f>
        <v>45644.833333333336</v>
      </c>
      <c r="B55" s="96">
        <f ca="1">ROUND(INDIRECT(ADDRESS(Данные!$A47,B$1,1,1,"Данные"),1),2)</f>
        <v>3738.6700000000001</v>
      </c>
      <c r="C55" s="96">
        <f ca="1">ROUND(INDIRECT(ADDRESS(Данные!$A47,C$1,1,1,"Данные"),1),2)</f>
        <v>5491.6000000000004</v>
      </c>
      <c r="D55" s="104">
        <f ca="1">(B55-B53)*D$10</f>
        <v>28.799999999973807</v>
      </c>
      <c r="E55" s="102">
        <f ca="1">(C55-C53)*D$10</f>
        <v>10.800000000072032</v>
      </c>
      <c r="F55" s="103"/>
      <c r="G55" s="100"/>
      <c r="H55" s="165">
        <f>(F55-F53)*H10/0.5</f>
        <v>0</v>
      </c>
      <c r="I55" s="166">
        <f>(G55-G53)*I10/0.5</f>
        <v>0</v>
      </c>
      <c r="J55" s="99"/>
      <c r="K55" s="100"/>
      <c r="L55" s="165">
        <f>(J55-J53)*L10/0.5</f>
        <v>0</v>
      </c>
      <c r="M55" s="167">
        <f>(K55-K53)*M10/0.5</f>
        <v>0</v>
      </c>
      <c r="N55" s="103"/>
      <c r="O55" s="101"/>
      <c r="P55" s="165">
        <f>(N55-N53)*P10/0.5</f>
        <v>0</v>
      </c>
      <c r="Q55" s="166">
        <f>(O55-O53)*Q10/0.5</f>
        <v>0</v>
      </c>
      <c r="R55" s="99"/>
      <c r="S55" s="100"/>
      <c r="T55" s="165">
        <f>(R55-R53)*T10/0.5</f>
        <v>0</v>
      </c>
      <c r="U55" s="167">
        <f>(S55-S53)*U10/0.5</f>
        <v>0</v>
      </c>
      <c r="V55" s="163">
        <f t="shared" ca="1" si="49"/>
        <v>45644.833333333336</v>
      </c>
      <c r="W55" s="113">
        <f t="shared" ca="1" si="50"/>
        <v>28.799999999973807</v>
      </c>
      <c r="X55" s="114">
        <f t="shared" ca="1" si="50"/>
        <v>10.800000000072032</v>
      </c>
    </row>
    <row r="56">
      <c r="A56" s="162">
        <f ca="1">INDIRECT(ADDRESS(Данные!$A48,4,1,1,"Данные"),1)</f>
        <v>45644.854166666664</v>
      </c>
      <c r="B56" s="96">
        <f ca="1">ROUND(INDIRECT(ADDRESS(Данные!$A48,B$1,1,1,"Данные"),1),2)</f>
        <v>3738.7400000000002</v>
      </c>
      <c r="C56" s="96">
        <f ca="1">ROUND(INDIRECT(ADDRESS(Данные!$A48,C$1,1,1,"Данные"),1),2)</f>
        <v>5491.6400000000003</v>
      </c>
      <c r="D56" s="104">
        <f ca="1">(B56-B55)*D$10</f>
        <v>12.600000000029468</v>
      </c>
      <c r="E56" s="102">
        <f ca="1">(C56-C55)*D$10</f>
        <v>7.1999999999934516</v>
      </c>
      <c r="F56" s="103"/>
      <c r="G56" s="100"/>
      <c r="H56" s="165"/>
      <c r="I56" s="166"/>
      <c r="J56" s="99"/>
      <c r="K56" s="100"/>
      <c r="L56" s="165"/>
      <c r="M56" s="167"/>
      <c r="N56" s="103"/>
      <c r="O56" s="101"/>
      <c r="P56" s="165"/>
      <c r="Q56" s="166"/>
      <c r="R56" s="99"/>
      <c r="S56" s="100"/>
      <c r="T56" s="165"/>
      <c r="U56" s="167"/>
      <c r="V56" s="163">
        <f t="shared" ca="1" si="49"/>
        <v>45644.854166666664</v>
      </c>
      <c r="W56" s="113">
        <f t="shared" ca="1" si="50"/>
        <v>12.600000000029468</v>
      </c>
      <c r="X56" s="114">
        <f t="shared" ca="1" si="50"/>
        <v>7.1999999999934516</v>
      </c>
    </row>
    <row r="57">
      <c r="A57" s="162">
        <f ca="1">INDIRECT(ADDRESS(Данные!$A49,4,1,1,"Данные"),1)</f>
        <v>45644.875</v>
      </c>
      <c r="B57" s="96">
        <f ca="1">ROUND(INDIRECT(ADDRESS(Данные!$A49,B$1,1,1,"Данные"),1),2)</f>
        <v>3738.8299999999999</v>
      </c>
      <c r="C57" s="96">
        <f ca="1">ROUND(INDIRECT(ADDRESS(Данные!$A49,C$1,1,1,"Данные"),1),2)</f>
        <v>5491.6700000000001</v>
      </c>
      <c r="D57" s="104">
        <f ca="1">(B57-B55)*D$10</f>
        <v>28.799999999973807</v>
      </c>
      <c r="E57" s="102">
        <f ca="1">(C57-C55)*D$10</f>
        <v>12.599999999947613</v>
      </c>
      <c r="F57" s="103"/>
      <c r="G57" s="100"/>
      <c r="H57" s="104">
        <f>(F57-F55)*H10/0.5</f>
        <v>0</v>
      </c>
      <c r="I57" s="105">
        <f>(G57-G55)*I10/0.5</f>
        <v>0</v>
      </c>
      <c r="J57" s="99"/>
      <c r="K57" s="100"/>
      <c r="L57" s="104">
        <f>(J57-J55)*L10/0.5</f>
        <v>0</v>
      </c>
      <c r="M57" s="102">
        <f>(K57-K55)*M10/0.5</f>
        <v>0</v>
      </c>
      <c r="N57" s="103"/>
      <c r="O57" s="101"/>
      <c r="P57" s="104">
        <f>(N57-N55)*P10/0.5</f>
        <v>0</v>
      </c>
      <c r="Q57" s="105">
        <f>(O57-O55)*Q10/0.5</f>
        <v>0</v>
      </c>
      <c r="R57" s="99"/>
      <c r="S57" s="100"/>
      <c r="T57" s="104">
        <f>(R57-R55)*T10/0.5</f>
        <v>0</v>
      </c>
      <c r="U57" s="102">
        <f>(S57-S55)*U10/0.5</f>
        <v>0</v>
      </c>
      <c r="V57" s="163">
        <f t="shared" ca="1" si="49"/>
        <v>45644.875</v>
      </c>
      <c r="W57" s="113">
        <f t="shared" ca="1" si="50"/>
        <v>28.799999999973807</v>
      </c>
      <c r="X57" s="114">
        <f t="shared" ca="1" si="50"/>
        <v>12.599999999947613</v>
      </c>
    </row>
    <row r="58">
      <c r="A58" s="162">
        <f ca="1">INDIRECT(ADDRESS(Данные!$A50,4,1,1,"Данные"),1)</f>
        <v>45644.895833333336</v>
      </c>
      <c r="B58" s="96">
        <f ca="1">ROUND(INDIRECT(ADDRESS(Данные!$A50,B$1,1,1,"Данные"),1),2)</f>
        <v>3738.9099999999999</v>
      </c>
      <c r="C58" s="96">
        <f ca="1">ROUND(INDIRECT(ADDRESS(Данные!$A50,C$1,1,1,"Данные"),1),2)</f>
        <v>5491.6999999999998</v>
      </c>
      <c r="D58" s="104">
        <f ca="1">(B58-B57)*D$10</f>
        <v>14.399999999986903</v>
      </c>
      <c r="E58" s="102">
        <f ca="1">(C58-C57)*D$10</f>
        <v>5.3999999999541615</v>
      </c>
      <c r="F58" s="103"/>
      <c r="G58" s="100"/>
      <c r="H58" s="104">
        <f>(F58-F57)*H10/0.5</f>
        <v>0</v>
      </c>
      <c r="I58" s="105">
        <f>(G58-G57)*I10/0.5</f>
        <v>0</v>
      </c>
      <c r="J58" s="99"/>
      <c r="K58" s="100"/>
      <c r="L58" s="104">
        <f>(J58-J57)*L10/0.5</f>
        <v>0</v>
      </c>
      <c r="M58" s="102">
        <f>(K58-K57)*M10/0.5</f>
        <v>0</v>
      </c>
      <c r="N58" s="103"/>
      <c r="O58" s="101"/>
      <c r="P58" s="104">
        <f>(N58-N57)*P10/0.5</f>
        <v>0</v>
      </c>
      <c r="Q58" s="105">
        <f>(O58-O57)*Q10/0.5</f>
        <v>0</v>
      </c>
      <c r="R58" s="99"/>
      <c r="S58" s="100"/>
      <c r="T58" s="104">
        <f>(R58-R57)*T10/0.5</f>
        <v>0</v>
      </c>
      <c r="U58" s="102">
        <f>(S58-S57)*U10/0.5</f>
        <v>0</v>
      </c>
      <c r="V58" s="163">
        <f t="shared" ca="1" si="49"/>
        <v>45644.895833333336</v>
      </c>
      <c r="W58" s="113">
        <f t="shared" ca="1" si="50"/>
        <v>14.399999999986903</v>
      </c>
      <c r="X58" s="114">
        <f t="shared" ca="1" si="50"/>
        <v>5.3999999999541615</v>
      </c>
    </row>
    <row r="59">
      <c r="A59" s="162">
        <f ca="1">INDIRECT(ADDRESS(Данные!$A51,4,1,1,"Данные"),1)</f>
        <v>45644.916666666664</v>
      </c>
      <c r="B59" s="96">
        <f ca="1">ROUND(INDIRECT(ADDRESS(Данные!$A51,B$1,1,1,"Данные"),1),2)</f>
        <v>3738.9900000000002</v>
      </c>
      <c r="C59" s="96">
        <f ca="1">ROUND(INDIRECT(ADDRESS(Данные!$A51,C$1,1,1,"Данные"),1),2)</f>
        <v>5491.7399999999998</v>
      </c>
      <c r="D59" s="104">
        <f ca="1">(B59-B57)*D$10</f>
        <v>28.800000000055661</v>
      </c>
      <c r="E59" s="102">
        <f ca="1">(C59-C57)*D$10</f>
        <v>12.599999999947613</v>
      </c>
      <c r="F59" s="103"/>
      <c r="G59" s="100"/>
      <c r="H59" s="104">
        <f>(F59-F58)*H10/0.5</f>
        <v>0</v>
      </c>
      <c r="I59" s="105">
        <f>(G59-G58)*I10/0.5</f>
        <v>0</v>
      </c>
      <c r="J59" s="99"/>
      <c r="K59" s="100"/>
      <c r="L59" s="104">
        <f>(J59-J58)*L10/0.5</f>
        <v>0</v>
      </c>
      <c r="M59" s="102">
        <f>(K59-K58)*M10/0.5</f>
        <v>0</v>
      </c>
      <c r="N59" s="103"/>
      <c r="O59" s="101"/>
      <c r="P59" s="104">
        <f>(N59-N58)*P10/0.5</f>
        <v>0</v>
      </c>
      <c r="Q59" s="105">
        <f>(O59-O58)*Q10/0.5</f>
        <v>0</v>
      </c>
      <c r="R59" s="99"/>
      <c r="S59" s="100"/>
      <c r="T59" s="104">
        <f>(R59-R58)*T10/0.5</f>
        <v>0</v>
      </c>
      <c r="U59" s="102">
        <f>(S59-S58)*U10/0.5</f>
        <v>0</v>
      </c>
      <c r="V59" s="163">
        <f t="shared" ca="1" si="49"/>
        <v>45644.916666666664</v>
      </c>
      <c r="W59" s="113">
        <f t="shared" ca="1" si="50"/>
        <v>28.800000000055661</v>
      </c>
      <c r="X59" s="114">
        <f t="shared" ca="1" si="50"/>
        <v>12.599999999947613</v>
      </c>
    </row>
    <row r="60">
      <c r="A60" s="162">
        <f ca="1">INDIRECT(ADDRESS(Данные!$A52,4,1,1,"Данные"),1)</f>
        <v>45644.9375</v>
      </c>
      <c r="B60" s="96">
        <f ca="1">ROUND(INDIRECT(ADDRESS(Данные!$A52,B$1,1,1,"Данные"),1),2)</f>
        <v>3739.0700000000002</v>
      </c>
      <c r="C60" s="96">
        <f ca="1">ROUND(INDIRECT(ADDRESS(Данные!$A52,C$1,1,1,"Данные"),1),2)</f>
        <v>5491.7700000000004</v>
      </c>
      <c r="D60" s="104">
        <f ca="1">(B60-B59)*D$10</f>
        <v>14.399999999986903</v>
      </c>
      <c r="E60" s="102">
        <f ca="1">(C60-C59)*D$10</f>
        <v>5.4000000001178705</v>
      </c>
      <c r="F60" s="103"/>
      <c r="G60" s="100"/>
      <c r="H60" s="104">
        <f>(F60-F59)*H10/0.5</f>
        <v>0</v>
      </c>
      <c r="I60" s="105">
        <f>(G60-G59)*I10/0.5</f>
        <v>0</v>
      </c>
      <c r="J60" s="99"/>
      <c r="K60" s="100"/>
      <c r="L60" s="104">
        <f>(J60-J59)*L10/0.5</f>
        <v>0</v>
      </c>
      <c r="M60" s="102">
        <f>(K60-K59)*M10/0.5</f>
        <v>0</v>
      </c>
      <c r="N60" s="103"/>
      <c r="O60" s="101"/>
      <c r="P60" s="104">
        <f>(N60-N59)*P10/0.5</f>
        <v>0</v>
      </c>
      <c r="Q60" s="105">
        <f>(O60-O59)*Q10/0.5</f>
        <v>0</v>
      </c>
      <c r="R60" s="99"/>
      <c r="S60" s="100"/>
      <c r="T60" s="104">
        <f>(R60-R59)*T10/0.5</f>
        <v>0</v>
      </c>
      <c r="U60" s="102">
        <f>(S60-S59)*U10/0.5</f>
        <v>0</v>
      </c>
      <c r="V60" s="163">
        <f t="shared" ca="1" si="49"/>
        <v>45644.9375</v>
      </c>
      <c r="W60" s="113">
        <f t="shared" ca="1" si="50"/>
        <v>14.399999999986903</v>
      </c>
      <c r="X60" s="114">
        <f t="shared" ca="1" si="50"/>
        <v>5.4000000001178705</v>
      </c>
    </row>
    <row r="61">
      <c r="A61" s="162">
        <f ca="1">INDIRECT(ADDRESS(Данные!$A53,4,1,1,"Данные"),1)</f>
        <v>45644.958333333336</v>
      </c>
      <c r="B61" s="96">
        <f ca="1">ROUND(INDIRECT(ADDRESS(Данные!$A53,B$1,1,1,"Данные"),1),2)</f>
        <v>3739.1500000000001</v>
      </c>
      <c r="C61" s="96">
        <f ca="1">ROUND(INDIRECT(ADDRESS(Данные!$A53,C$1,1,1,"Данные"),1),2)</f>
        <v>5491.8100000000004</v>
      </c>
      <c r="D61" s="104">
        <f ca="1">(B61-B59)*D$10</f>
        <v>28.799999999973807</v>
      </c>
      <c r="E61" s="102">
        <f ca="1">(C61-C59)*D$10</f>
        <v>12.600000000111322</v>
      </c>
      <c r="F61" s="103"/>
      <c r="G61" s="100"/>
      <c r="H61" s="104">
        <f>(F61-F60)*H10/0.5</f>
        <v>0</v>
      </c>
      <c r="I61" s="105">
        <f>(G61-G60)*I10/0.5</f>
        <v>0</v>
      </c>
      <c r="J61" s="99"/>
      <c r="K61" s="100"/>
      <c r="L61" s="104">
        <f>(J61-J60)*L10/0.5</f>
        <v>0</v>
      </c>
      <c r="M61" s="102">
        <f>(K61-K60)*M10/0.5</f>
        <v>0</v>
      </c>
      <c r="N61" s="103"/>
      <c r="O61" s="101"/>
      <c r="P61" s="104">
        <f>(N61-N60)*P10/0.5</f>
        <v>0</v>
      </c>
      <c r="Q61" s="105">
        <f>(O61-O60)*Q10/0.5</f>
        <v>0</v>
      </c>
      <c r="R61" s="99"/>
      <c r="S61" s="100"/>
      <c r="T61" s="104">
        <f>(R61-R60)*T10/0.5</f>
        <v>0</v>
      </c>
      <c r="U61" s="102">
        <f>(S61-S60)*U10/0.5</f>
        <v>0</v>
      </c>
      <c r="V61" s="163">
        <f t="shared" ca="1" si="49"/>
        <v>45644.958333333336</v>
      </c>
      <c r="W61" s="113">
        <f t="shared" ca="1" si="50"/>
        <v>28.799999999973807</v>
      </c>
      <c r="X61" s="114">
        <f t="shared" ca="1" si="50"/>
        <v>12.600000000111322</v>
      </c>
    </row>
    <row r="62">
      <c r="A62" s="162">
        <f ca="1">INDIRECT(ADDRESS(Данные!$A54,4,1,1,"Данные"),1)</f>
        <v>45644.979166666664</v>
      </c>
      <c r="B62" s="96">
        <f ca="1">ROUND(INDIRECT(ADDRESS(Данные!$A54,B$1,1,1,"Данные"),1),2)</f>
        <v>3739.23</v>
      </c>
      <c r="C62" s="96">
        <f ca="1">ROUND(INDIRECT(ADDRESS(Данные!$A54,C$1,1,1,"Данные"),1),2)</f>
        <v>5491.8400000000001</v>
      </c>
      <c r="D62" s="104">
        <f ca="1">(B62-B61)*D$10</f>
        <v>14.399999999986903</v>
      </c>
      <c r="E62" s="102">
        <f ca="1">(C62-C61)*D$10</f>
        <v>5.3999999999541615</v>
      </c>
      <c r="F62" s="103"/>
      <c r="G62" s="100"/>
      <c r="H62" s="104"/>
      <c r="I62" s="105"/>
      <c r="J62" s="99"/>
      <c r="K62" s="100"/>
      <c r="L62" s="104"/>
      <c r="M62" s="102"/>
      <c r="N62" s="103"/>
      <c r="O62" s="101"/>
      <c r="P62" s="104"/>
      <c r="Q62" s="105"/>
      <c r="R62" s="99"/>
      <c r="S62" s="100"/>
      <c r="T62" s="104"/>
      <c r="U62" s="102"/>
      <c r="V62" s="163">
        <f t="shared" ca="1" si="49"/>
        <v>45644.979166666664</v>
      </c>
      <c r="W62" s="113">
        <f t="shared" ca="1" si="50"/>
        <v>14.399999999986903</v>
      </c>
      <c r="X62" s="114">
        <f t="shared" ca="1" si="50"/>
        <v>5.3999999999541615</v>
      </c>
    </row>
    <row r="63" ht="13.5">
      <c r="A63" s="168">
        <f ca="1">INDIRECT(ADDRESS(Данные!$A55,4,1,1,"Данные"),1)</f>
        <v>45645</v>
      </c>
      <c r="B63" s="121">
        <f ca="1">ROUND(INDIRECT(ADDRESS(Данные!$A55,B$1,1,1,"Данные"),1),2)</f>
        <v>3739.3099999999999</v>
      </c>
      <c r="C63" s="121">
        <f ca="1">ROUND(INDIRECT(ADDRESS(Данные!$A55,C$1,1,1,"Данные"),1),2)</f>
        <v>5491.8800000000001</v>
      </c>
      <c r="D63" s="124">
        <f ca="1">(B63-B61)*D$10</f>
        <v>28.799999999973807</v>
      </c>
      <c r="E63" s="123">
        <f ca="1">(C63-C61)*D$10</f>
        <v>12.599999999947613</v>
      </c>
      <c r="F63" s="128"/>
      <c r="G63" s="117"/>
      <c r="H63" s="124">
        <f>(F63-F61)*H10/0.5</f>
        <v>0</v>
      </c>
      <c r="I63" s="119">
        <f>(G63-G61)*I10/0.5</f>
        <v>0</v>
      </c>
      <c r="J63" s="126"/>
      <c r="K63" s="117"/>
      <c r="L63" s="124">
        <f>(J63-J61)*L10/0.5</f>
        <v>0</v>
      </c>
      <c r="M63" s="123">
        <f>(K63-K61)*M10/0.5</f>
        <v>0</v>
      </c>
      <c r="N63" s="128"/>
      <c r="O63" s="118"/>
      <c r="P63" s="124">
        <f>(N63-N61)*P10/0.5</f>
        <v>0</v>
      </c>
      <c r="Q63" s="119">
        <f>(O63-O61)*Q10/0.5</f>
        <v>0</v>
      </c>
      <c r="R63" s="126"/>
      <c r="S63" s="117"/>
      <c r="T63" s="124">
        <f>(R63-R61)*T10/0.5</f>
        <v>0</v>
      </c>
      <c r="U63" s="123">
        <f>(S63-S61)*U10/0.5</f>
        <v>0</v>
      </c>
      <c r="V63" s="169">
        <f t="shared" ca="1" si="49"/>
        <v>45645</v>
      </c>
      <c r="W63" s="170">
        <f t="shared" ca="1" si="50"/>
        <v>28.799999999973807</v>
      </c>
      <c r="X63" s="171">
        <f ca="1">E63+I63+M63+Q63+U63</f>
        <v>12.599999999947613</v>
      </c>
    </row>
    <row r="64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</row>
    <row r="65">
      <c r="A65" s="1" t="s">
        <v>15</v>
      </c>
      <c r="B65" s="1"/>
      <c r="C65" s="3" t="s">
        <v>51</v>
      </c>
      <c r="D65" s="136">
        <f ca="1">D$17+D$19+D$21+D$23+D$25+D$27+D$29+D$31+D$33+D$35+D$37+D$39+D$41+D$43+D$45+D$47+D$49+D$51+D$53+D$55+D$57+D$59+D$61+D$63</f>
        <v>691.19999999994434</v>
      </c>
      <c r="E65" s="136">
        <f ca="1">E$17+E$19+E$21+E$23+E$25+E$27+E$29+E$31+E$33+E$35+E$37+E$39+E$41+E$43+E$45+E$47+E$49+E$51+E$53+E$55+E$57+E$59+E$61+E$63</f>
        <v>320.39999999995416</v>
      </c>
      <c r="G65" s="3" t="s">
        <v>51</v>
      </c>
      <c r="H65" s="136">
        <f t="shared" ref="H65:X65" si="51">H$17+H$19+H$21+H$23+H$25+H$27+H$29+H$31+H$33+H$35+H$37+H$39+H$41+H$43+H$45+H$47+H$49+H$51+H$53+H$55+H$57+H$59+H$61+H$63</f>
        <v>0</v>
      </c>
      <c r="I65" s="136">
        <f t="shared" si="51"/>
        <v>0</v>
      </c>
      <c r="K65" s="3" t="s">
        <v>51</v>
      </c>
      <c r="L65" s="136">
        <f t="shared" si="51"/>
        <v>0</v>
      </c>
      <c r="M65" s="136">
        <f t="shared" si="51"/>
        <v>0</v>
      </c>
      <c r="O65" s="3" t="s">
        <v>51</v>
      </c>
      <c r="P65" s="136">
        <f t="shared" si="51"/>
        <v>0</v>
      </c>
      <c r="Q65" s="136">
        <f t="shared" si="51"/>
        <v>0</v>
      </c>
      <c r="S65" s="3" t="s">
        <v>51</v>
      </c>
      <c r="T65" s="136">
        <f t="shared" si="51"/>
        <v>0</v>
      </c>
      <c r="U65" s="136">
        <f t="shared" si="51"/>
        <v>0</v>
      </c>
      <c r="W65" s="136">
        <f t="shared" si="51"/>
        <v>691.19999999994434</v>
      </c>
      <c r="X65" s="136">
        <f t="shared" si="51"/>
        <v>320.39999999995416</v>
      </c>
    </row>
    <row r="66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 t="s">
        <v>52</v>
      </c>
      <c r="X66" s="137" t="s">
        <v>53</v>
      </c>
    </row>
  </sheetData>
  <mergeCells count="5">
    <mergeCell ref="Q2:X2"/>
    <mergeCell ref="A6:A14"/>
    <mergeCell ref="W8:X8"/>
    <mergeCell ref="W9:X9"/>
    <mergeCell ref="V6:V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F1" activeCellId="0" sqref="F1"/>
    </sheetView>
  </sheetViews>
  <sheetFormatPr defaultRowHeight="12.75"/>
  <sheetData>
    <row r="1" s="151" customFormat="1">
      <c r="A1" s="2"/>
      <c r="B1" s="2">
        <v>77</v>
      </c>
      <c r="C1" s="2">
        <v>78</v>
      </c>
      <c r="D1" s="2"/>
      <c r="E1" s="2"/>
      <c r="F1" s="2">
        <v>7</v>
      </c>
      <c r="G1" s="2">
        <v>8</v>
      </c>
      <c r="H1" s="2"/>
      <c r="I1" s="2"/>
      <c r="J1" s="2">
        <v>15</v>
      </c>
      <c r="K1" s="2">
        <v>16</v>
      </c>
      <c r="L1" s="2"/>
      <c r="M1" s="2"/>
      <c r="N1" s="2">
        <v>115</v>
      </c>
      <c r="O1" s="2">
        <v>116</v>
      </c>
      <c r="P1" s="2"/>
      <c r="Q1" s="2"/>
      <c r="R1" s="2">
        <v>117</v>
      </c>
      <c r="S1" s="2">
        <v>118</v>
      </c>
      <c r="T1" s="2"/>
      <c r="U1" s="2"/>
      <c r="V1" s="2">
        <v>119</v>
      </c>
      <c r="W1" s="2">
        <v>120</v>
      </c>
      <c r="X1" s="2"/>
      <c r="AA1" s="151">
        <v>121</v>
      </c>
      <c r="AB1" s="151">
        <v>122</v>
      </c>
      <c r="AE1" s="151">
        <v>123</v>
      </c>
      <c r="AF1" s="151">
        <v>124</v>
      </c>
      <c r="AI1" s="151">
        <v>125</v>
      </c>
      <c r="AJ1" s="151">
        <v>126</v>
      </c>
      <c r="AM1" s="151">
        <v>127</v>
      </c>
      <c r="AN1" s="151">
        <v>128</v>
      </c>
      <c r="AQ1" s="151">
        <v>129</v>
      </c>
      <c r="AR1" s="151">
        <v>130</v>
      </c>
      <c r="AU1" s="151">
        <v>131</v>
      </c>
      <c r="AV1" s="151">
        <v>132</v>
      </c>
      <c r="AZ1" s="151">
        <v>133</v>
      </c>
      <c r="BA1" s="151">
        <v>134</v>
      </c>
      <c r="BD1" s="151">
        <v>135</v>
      </c>
      <c r="BE1" s="151">
        <v>136</v>
      </c>
      <c r="BH1" s="151">
        <v>137</v>
      </c>
      <c r="BI1" s="151">
        <v>138</v>
      </c>
      <c r="BL1" s="151">
        <v>139</v>
      </c>
      <c r="BM1" s="151">
        <v>140</v>
      </c>
      <c r="BP1" s="151">
        <v>141</v>
      </c>
      <c r="BQ1" s="151">
        <v>142</v>
      </c>
      <c r="BT1" s="151">
        <v>143</v>
      </c>
      <c r="BU1" s="151">
        <v>144</v>
      </c>
      <c r="BY1" s="151">
        <v>145</v>
      </c>
      <c r="BZ1" s="151">
        <v>146</v>
      </c>
      <c r="CC1" s="151">
        <v>147</v>
      </c>
      <c r="CD1" s="151">
        <v>148</v>
      </c>
      <c r="CG1" s="151">
        <v>149</v>
      </c>
      <c r="CH1" s="151">
        <v>150</v>
      </c>
      <c r="CK1" s="151">
        <v>151</v>
      </c>
      <c r="CL1" s="151">
        <v>152</v>
      </c>
      <c r="CO1" s="151">
        <v>153</v>
      </c>
      <c r="CP1" s="151">
        <v>154</v>
      </c>
      <c r="CS1" s="151">
        <v>155</v>
      </c>
      <c r="CT1" s="151">
        <v>156</v>
      </c>
      <c r="CX1" s="151">
        <v>157</v>
      </c>
      <c r="CY1" s="151">
        <v>158</v>
      </c>
      <c r="DB1" s="151">
        <v>159</v>
      </c>
      <c r="DC1" s="151">
        <v>160</v>
      </c>
      <c r="DF1" s="151">
        <v>161</v>
      </c>
      <c r="DG1" s="151">
        <v>162</v>
      </c>
      <c r="DN1" s="151">
        <v>165</v>
      </c>
      <c r="DO1" s="151">
        <v>166</v>
      </c>
      <c r="DR1" s="151">
        <v>167</v>
      </c>
      <c r="DS1" s="151">
        <v>168</v>
      </c>
    </row>
    <row r="2" ht="18.75">
      <c r="A2" s="3" t="s">
        <v>0</v>
      </c>
      <c r="B2" s="3"/>
      <c r="C2" s="3"/>
      <c r="D2" s="3"/>
      <c r="E2" s="3"/>
      <c r="F2" s="4"/>
      <c r="G2" s="5" t="str">
        <f>CONCATENATE(TEXT([1]Данные!$B$1,"ДД ММММ ГГГГ"), "   г.")</f>
        <v xml:space="preserve">15 Июнь 2022   г.</v>
      </c>
      <c r="H2" s="4"/>
      <c r="I2" s="230"/>
      <c r="J2" s="1"/>
      <c r="K2" s="8" t="s">
        <v>1</v>
      </c>
      <c r="L2" s="9"/>
      <c r="M2" s="10"/>
      <c r="N2" s="10"/>
      <c r="O2" s="1"/>
      <c r="P2" s="1"/>
      <c r="Q2" s="3" t="s">
        <v>4</v>
      </c>
      <c r="R2" s="11" t="s">
        <v>65</v>
      </c>
      <c r="S2" s="224"/>
      <c r="T2" s="224"/>
      <c r="U2" s="224"/>
      <c r="V2" s="224"/>
      <c r="W2" s="224"/>
      <c r="X2" s="224"/>
    </row>
    <row r="3">
      <c r="A3" s="1"/>
      <c r="B3" s="1"/>
      <c r="C3" s="1"/>
      <c r="D3" s="1"/>
      <c r="E3" s="1"/>
      <c r="F3" s="18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8" t="s">
        <v>9</v>
      </c>
      <c r="V3" s="1"/>
      <c r="W3" s="1"/>
      <c r="X3" s="1"/>
    </row>
    <row r="4" ht="19.5">
      <c r="A4" s="1" t="s">
        <v>11</v>
      </c>
      <c r="B4" s="4"/>
      <c r="C4" s="20" t="s">
        <v>112</v>
      </c>
      <c r="D4" s="4"/>
      <c r="E4" s="4"/>
      <c r="F4" s="4"/>
      <c r="G4" s="4"/>
      <c r="H4" s="4"/>
      <c r="I4" s="4"/>
      <c r="J4" s="1"/>
      <c r="K4" s="3" t="s">
        <v>13</v>
      </c>
      <c r="L4" s="1"/>
      <c r="M4" s="1"/>
      <c r="N4" s="4"/>
      <c r="O4" s="21">
        <v>10</v>
      </c>
      <c r="P4" s="4"/>
      <c r="Q4" s="3" t="s">
        <v>14</v>
      </c>
      <c r="R4" s="1"/>
      <c r="S4" s="1"/>
      <c r="T4" s="1"/>
      <c r="U4" s="1"/>
      <c r="V4" s="1"/>
      <c r="W4" s="1"/>
      <c r="X4" s="1"/>
    </row>
    <row r="5" ht="13.5">
      <c r="A5" s="1"/>
      <c r="B5" s="18" t="s">
        <v>17</v>
      </c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3"/>
      <c r="P5" s="1"/>
      <c r="Q5" s="1"/>
      <c r="R5" s="1"/>
      <c r="S5" s="1"/>
      <c r="T5" s="1"/>
      <c r="U5" s="1"/>
      <c r="V5" s="1"/>
      <c r="W5" s="1" t="s">
        <v>15</v>
      </c>
      <c r="X5" s="1"/>
    </row>
    <row r="6" ht="12.75" customHeight="1">
      <c r="A6" s="252" t="s">
        <v>18</v>
      </c>
      <c r="B6" s="28" t="s">
        <v>113</v>
      </c>
      <c r="C6" s="29"/>
      <c r="D6" s="29"/>
      <c r="E6" s="30"/>
      <c r="F6" s="23" t="s">
        <v>114</v>
      </c>
      <c r="G6" s="24"/>
      <c r="H6" s="27">
        <v>7</v>
      </c>
      <c r="I6" s="26"/>
      <c r="J6" s="23" t="s">
        <v>19</v>
      </c>
      <c r="K6" s="24"/>
      <c r="L6" s="187">
        <v>19</v>
      </c>
      <c r="M6" s="253"/>
      <c r="N6" s="23" t="s">
        <v>19</v>
      </c>
      <c r="O6" s="24"/>
      <c r="P6" s="187" t="s">
        <v>15</v>
      </c>
      <c r="Q6" s="26"/>
      <c r="R6" s="23" t="s">
        <v>19</v>
      </c>
      <c r="S6" s="24"/>
      <c r="T6" s="187" t="s">
        <v>15</v>
      </c>
      <c r="U6" s="253"/>
      <c r="V6" s="23" t="s">
        <v>19</v>
      </c>
      <c r="W6" s="24"/>
      <c r="X6" s="187" t="s">
        <v>15</v>
      </c>
      <c r="Y6" s="253"/>
      <c r="Z6" s="252" t="s">
        <v>18</v>
      </c>
      <c r="AA6" s="23" t="s">
        <v>19</v>
      </c>
      <c r="AB6" s="24"/>
      <c r="AC6" s="187" t="s">
        <v>15</v>
      </c>
      <c r="AD6" s="253"/>
      <c r="AE6" s="23" t="s">
        <v>19</v>
      </c>
      <c r="AF6" s="24"/>
      <c r="AG6" s="187">
        <v>19</v>
      </c>
      <c r="AH6" s="253"/>
      <c r="AI6" s="23" t="s">
        <v>19</v>
      </c>
      <c r="AJ6" s="24"/>
      <c r="AK6" s="187">
        <v>12</v>
      </c>
      <c r="AL6" s="253"/>
      <c r="AM6" s="23" t="s">
        <v>19</v>
      </c>
      <c r="AN6" s="24"/>
      <c r="AO6" s="187"/>
      <c r="AP6" s="253"/>
      <c r="AQ6" s="23" t="s">
        <v>19</v>
      </c>
      <c r="AR6" s="24"/>
      <c r="AS6" s="187">
        <v>13</v>
      </c>
      <c r="AT6" s="253"/>
      <c r="AU6" s="23" t="s">
        <v>19</v>
      </c>
      <c r="AV6" s="24"/>
      <c r="AW6" s="187">
        <v>12</v>
      </c>
      <c r="AX6" s="253"/>
      <c r="AY6" s="252" t="s">
        <v>18</v>
      </c>
      <c r="AZ6" s="23" t="s">
        <v>19</v>
      </c>
      <c r="BA6" s="24"/>
      <c r="BB6" s="187">
        <v>5</v>
      </c>
      <c r="BC6" s="253"/>
      <c r="BD6" s="23" t="s">
        <v>19</v>
      </c>
      <c r="BE6" s="24"/>
      <c r="BF6" s="187">
        <v>23</v>
      </c>
      <c r="BG6" s="253"/>
      <c r="BH6" s="23" t="s">
        <v>19</v>
      </c>
      <c r="BI6" s="24"/>
      <c r="BJ6" s="187">
        <v>8</v>
      </c>
      <c r="BK6" s="253"/>
      <c r="BL6" s="23" t="s">
        <v>19</v>
      </c>
      <c r="BM6" s="24"/>
      <c r="BN6" s="187">
        <v>1</v>
      </c>
      <c r="BO6" s="253"/>
      <c r="BP6" s="23" t="s">
        <v>19</v>
      </c>
      <c r="BQ6" s="24"/>
      <c r="BR6" s="187"/>
      <c r="BS6" s="253"/>
      <c r="BT6" s="23" t="s">
        <v>19</v>
      </c>
      <c r="BU6" s="24"/>
      <c r="BV6" s="187"/>
      <c r="BW6" s="253"/>
      <c r="BX6" s="252" t="s">
        <v>18</v>
      </c>
      <c r="BY6" s="23" t="s">
        <v>19</v>
      </c>
      <c r="BZ6" s="24"/>
      <c r="CA6" s="187">
        <v>9</v>
      </c>
      <c r="CB6" s="253"/>
      <c r="CC6" s="23" t="s">
        <v>19</v>
      </c>
      <c r="CD6" s="24"/>
      <c r="CE6" s="187">
        <v>20</v>
      </c>
      <c r="CF6" s="253"/>
      <c r="CG6" s="23" t="s">
        <v>19</v>
      </c>
      <c r="CH6" s="24"/>
      <c r="CI6" s="187">
        <v>16</v>
      </c>
      <c r="CJ6" s="253"/>
      <c r="CK6" s="23" t="s">
        <v>19</v>
      </c>
      <c r="CL6" s="24"/>
      <c r="CM6" s="187">
        <v>5</v>
      </c>
      <c r="CN6" s="253"/>
      <c r="CO6" s="23" t="s">
        <v>19</v>
      </c>
      <c r="CP6" s="24"/>
      <c r="CQ6" s="187">
        <v>2</v>
      </c>
      <c r="CR6" s="253"/>
      <c r="CS6" s="23" t="s">
        <v>19</v>
      </c>
      <c r="CT6" s="24"/>
      <c r="CU6" s="187">
        <v>2</v>
      </c>
      <c r="CV6" s="253"/>
      <c r="CW6" s="252" t="s">
        <v>18</v>
      </c>
      <c r="CX6" s="23" t="s">
        <v>19</v>
      </c>
      <c r="CY6" s="24"/>
      <c r="CZ6" s="187">
        <v>13</v>
      </c>
      <c r="DA6" s="253"/>
      <c r="DB6" s="23" t="s">
        <v>19</v>
      </c>
      <c r="DC6" s="24"/>
      <c r="DD6" s="187">
        <v>11</v>
      </c>
      <c r="DE6" s="253"/>
      <c r="DF6" s="23" t="s">
        <v>19</v>
      </c>
      <c r="DG6" s="24"/>
      <c r="DH6" s="187"/>
      <c r="DI6" s="253"/>
      <c r="DJ6" s="23" t="s">
        <v>19</v>
      </c>
      <c r="DK6" s="24"/>
      <c r="DL6" s="187"/>
      <c r="DM6" s="253"/>
      <c r="DN6" s="23" t="s">
        <v>19</v>
      </c>
      <c r="DO6" s="24"/>
      <c r="DP6" s="187"/>
      <c r="DQ6" s="253"/>
      <c r="DR6" s="23" t="s">
        <v>19</v>
      </c>
      <c r="DS6" s="24"/>
      <c r="DT6" s="187"/>
      <c r="DU6" s="253"/>
      <c r="DV6" s="254" t="s">
        <v>18</v>
      </c>
      <c r="DW6" s="24" t="s">
        <v>15</v>
      </c>
      <c r="DX6" s="31"/>
    </row>
    <row r="7" ht="12.75" customHeight="1">
      <c r="A7" s="255"/>
      <c r="B7" s="256" t="s">
        <v>115</v>
      </c>
      <c r="C7" s="257"/>
      <c r="D7" s="257"/>
      <c r="E7" s="258"/>
      <c r="F7" s="33" t="s">
        <v>21</v>
      </c>
      <c r="G7" s="63"/>
      <c r="H7" s="63"/>
      <c r="I7" s="34"/>
      <c r="J7" s="33" t="s">
        <v>21</v>
      </c>
      <c r="K7" s="1"/>
      <c r="L7" s="1"/>
      <c r="M7" s="34"/>
      <c r="N7" s="33" t="s">
        <v>21</v>
      </c>
      <c r="O7" s="1"/>
      <c r="P7" s="1"/>
      <c r="Q7" s="34"/>
      <c r="R7" s="33" t="s">
        <v>21</v>
      </c>
      <c r="S7" s="1"/>
      <c r="T7" s="1"/>
      <c r="U7" s="34"/>
      <c r="V7" s="33" t="s">
        <v>21</v>
      </c>
      <c r="W7" s="1"/>
      <c r="X7" s="1"/>
      <c r="Y7" s="34"/>
      <c r="Z7" s="255"/>
      <c r="AA7" s="33" t="s">
        <v>21</v>
      </c>
      <c r="AB7" s="1"/>
      <c r="AC7" s="1"/>
      <c r="AD7" s="34"/>
      <c r="AE7" s="33" t="s">
        <v>21</v>
      </c>
      <c r="AF7" s="1"/>
      <c r="AG7" s="1"/>
      <c r="AH7" s="34"/>
      <c r="AI7" s="33" t="s">
        <v>21</v>
      </c>
      <c r="AJ7" s="1"/>
      <c r="AK7" s="1"/>
      <c r="AL7" s="34"/>
      <c r="AM7" s="33" t="s">
        <v>21</v>
      </c>
      <c r="AN7" s="1"/>
      <c r="AO7" s="1"/>
      <c r="AP7" s="34"/>
      <c r="AQ7" s="33" t="s">
        <v>21</v>
      </c>
      <c r="AR7" s="1"/>
      <c r="AS7" s="1"/>
      <c r="AT7" s="34"/>
      <c r="AU7" s="33" t="s">
        <v>21</v>
      </c>
      <c r="AV7" s="1"/>
      <c r="AW7" s="1"/>
      <c r="AX7" s="34"/>
      <c r="AY7" s="255"/>
      <c r="AZ7" s="33" t="s">
        <v>21</v>
      </c>
      <c r="BA7" s="1"/>
      <c r="BB7" s="1"/>
      <c r="BC7" s="34"/>
      <c r="BD7" s="33" t="s">
        <v>21</v>
      </c>
      <c r="BE7" s="1"/>
      <c r="BF7" s="1"/>
      <c r="BG7" s="34"/>
      <c r="BH7" s="33" t="s">
        <v>21</v>
      </c>
      <c r="BI7" s="1"/>
      <c r="BJ7" s="1"/>
      <c r="BK7" s="34"/>
      <c r="BL7" s="33" t="s">
        <v>21</v>
      </c>
      <c r="BM7" s="1"/>
      <c r="BN7" s="1"/>
      <c r="BO7" s="34"/>
      <c r="BP7" s="33" t="s">
        <v>21</v>
      </c>
      <c r="BQ7" s="1"/>
      <c r="BR7" s="1"/>
      <c r="BS7" s="34"/>
      <c r="BT7" s="33" t="s">
        <v>21</v>
      </c>
      <c r="BU7" s="1"/>
      <c r="BV7" s="1"/>
      <c r="BW7" s="34"/>
      <c r="BX7" s="255"/>
      <c r="BY7" s="33" t="s">
        <v>21</v>
      </c>
      <c r="BZ7" s="1"/>
      <c r="CA7" s="1"/>
      <c r="CB7" s="34"/>
      <c r="CC7" s="33" t="s">
        <v>21</v>
      </c>
      <c r="CD7" s="1"/>
      <c r="CE7" s="1"/>
      <c r="CF7" s="34"/>
      <c r="CG7" s="33" t="s">
        <v>21</v>
      </c>
      <c r="CH7" s="1"/>
      <c r="CI7" s="1"/>
      <c r="CJ7" s="34"/>
      <c r="CK7" s="33" t="s">
        <v>21</v>
      </c>
      <c r="CL7" s="1"/>
      <c r="CM7" s="1"/>
      <c r="CN7" s="34"/>
      <c r="CO7" s="33" t="s">
        <v>21</v>
      </c>
      <c r="CP7" s="1"/>
      <c r="CQ7" s="1"/>
      <c r="CR7" s="34"/>
      <c r="CS7" s="33" t="s">
        <v>21</v>
      </c>
      <c r="CT7" s="1"/>
      <c r="CU7" s="1"/>
      <c r="CV7" s="34"/>
      <c r="CW7" s="255"/>
      <c r="CX7" s="33" t="s">
        <v>21</v>
      </c>
      <c r="CY7" s="1"/>
      <c r="CZ7" s="1"/>
      <c r="DA7" s="34"/>
      <c r="DB7" s="33" t="s">
        <v>21</v>
      </c>
      <c r="DC7" s="1"/>
      <c r="DD7" s="1"/>
      <c r="DE7" s="34"/>
      <c r="DF7" s="33" t="s">
        <v>21</v>
      </c>
      <c r="DG7" s="1"/>
      <c r="DH7" s="1"/>
      <c r="DI7" s="34"/>
      <c r="DJ7" s="33" t="s">
        <v>21</v>
      </c>
      <c r="DK7" s="1"/>
      <c r="DL7" s="1"/>
      <c r="DM7" s="34"/>
      <c r="DN7" s="33" t="s">
        <v>21</v>
      </c>
      <c r="DO7" s="1"/>
      <c r="DP7" s="1"/>
      <c r="DQ7" s="34"/>
      <c r="DR7" s="33" t="s">
        <v>21</v>
      </c>
      <c r="DS7" s="1"/>
      <c r="DT7" s="1"/>
      <c r="DU7" s="34"/>
      <c r="DV7" s="259"/>
      <c r="DW7" s="1"/>
      <c r="DX7" s="34"/>
    </row>
    <row r="8">
      <c r="A8" s="255"/>
      <c r="B8" s="35"/>
      <c r="C8" s="4"/>
      <c r="D8" s="4"/>
      <c r="E8" s="36"/>
      <c r="F8" s="35"/>
      <c r="G8" s="4"/>
      <c r="H8" s="4" t="s">
        <v>116</v>
      </c>
      <c r="I8" s="36"/>
      <c r="J8" s="35" t="s">
        <v>117</v>
      </c>
      <c r="K8" s="4"/>
      <c r="L8" s="4"/>
      <c r="M8" s="36"/>
      <c r="N8" s="35"/>
      <c r="O8" s="4" t="s">
        <v>118</v>
      </c>
      <c r="P8" s="4"/>
      <c r="Q8" s="36"/>
      <c r="R8" s="35"/>
      <c r="S8" s="4" t="s">
        <v>119</v>
      </c>
      <c r="T8" s="4"/>
      <c r="U8" s="36"/>
      <c r="V8" s="35"/>
      <c r="W8" s="4" t="s">
        <v>120</v>
      </c>
      <c r="X8" s="4"/>
      <c r="Y8" s="36"/>
      <c r="Z8" s="255"/>
      <c r="AA8" s="35" t="s">
        <v>121</v>
      </c>
      <c r="AB8" s="4"/>
      <c r="AC8" s="4"/>
      <c r="AD8" s="36"/>
      <c r="AE8" s="35"/>
      <c r="AF8" s="4" t="s">
        <v>122</v>
      </c>
      <c r="AG8" s="4"/>
      <c r="AH8" s="36"/>
      <c r="AI8" s="35"/>
      <c r="AJ8" s="4" t="s">
        <v>122</v>
      </c>
      <c r="AK8" s="4"/>
      <c r="AL8" s="36"/>
      <c r="AM8" s="35" t="s">
        <v>123</v>
      </c>
      <c r="AN8" s="4"/>
      <c r="AO8" s="4"/>
      <c r="AP8" s="36"/>
      <c r="AQ8" s="35" t="s">
        <v>124</v>
      </c>
      <c r="AR8" s="4"/>
      <c r="AS8" s="4"/>
      <c r="AT8" s="36"/>
      <c r="AU8" s="35" t="s">
        <v>124</v>
      </c>
      <c r="AV8" s="4"/>
      <c r="AW8" s="4"/>
      <c r="AX8" s="36"/>
      <c r="AY8" s="255"/>
      <c r="AZ8" s="35"/>
      <c r="BA8" s="4" t="s">
        <v>125</v>
      </c>
      <c r="BB8" s="4"/>
      <c r="BC8" s="36"/>
      <c r="BD8" s="35"/>
      <c r="BE8" s="4" t="s">
        <v>125</v>
      </c>
      <c r="BF8" s="4"/>
      <c r="BG8" s="36"/>
      <c r="BH8" s="35"/>
      <c r="BI8" s="4" t="s">
        <v>126</v>
      </c>
      <c r="BJ8" s="4"/>
      <c r="BK8" s="36"/>
      <c r="BL8" s="35"/>
      <c r="BM8" s="4" t="s">
        <v>127</v>
      </c>
      <c r="BN8" s="4"/>
      <c r="BO8" s="36"/>
      <c r="BP8" s="4" t="s">
        <v>128</v>
      </c>
      <c r="BR8" s="4"/>
      <c r="BS8" s="36"/>
      <c r="BT8" s="35" t="s">
        <v>129</v>
      </c>
      <c r="BU8" s="4"/>
      <c r="BV8" s="4"/>
      <c r="BW8" s="36"/>
      <c r="BX8" s="255"/>
      <c r="BY8" s="35"/>
      <c r="BZ8" s="4" t="s">
        <v>130</v>
      </c>
      <c r="CA8" s="4"/>
      <c r="CB8" s="36"/>
      <c r="CC8" s="35"/>
      <c r="CD8" s="4" t="s">
        <v>131</v>
      </c>
      <c r="CE8" s="4"/>
      <c r="CF8" s="36"/>
      <c r="CG8" s="35" t="s">
        <v>132</v>
      </c>
      <c r="CH8" s="4"/>
      <c r="CI8" s="4"/>
      <c r="CJ8" s="36"/>
      <c r="CK8" s="35" t="s">
        <v>132</v>
      </c>
      <c r="CL8" s="4"/>
      <c r="CM8" s="4"/>
      <c r="CN8" s="36"/>
      <c r="CO8" s="4"/>
      <c r="CP8" t="s">
        <v>133</v>
      </c>
      <c r="CQ8" s="4"/>
      <c r="CR8" s="36"/>
      <c r="CS8" s="35"/>
      <c r="CT8" t="s">
        <v>134</v>
      </c>
      <c r="CU8" s="4"/>
      <c r="CV8" s="36"/>
      <c r="CW8" s="255"/>
      <c r="CX8" s="4" t="s">
        <v>135</v>
      </c>
      <c r="CZ8" s="4"/>
      <c r="DA8" s="36"/>
      <c r="DB8" s="35" t="s">
        <v>136</v>
      </c>
      <c r="DC8" s="4"/>
      <c r="DD8" s="4"/>
      <c r="DE8" s="36"/>
      <c r="DF8" s="35" t="s">
        <v>137</v>
      </c>
      <c r="DG8" s="4"/>
      <c r="DH8" s="4"/>
      <c r="DI8" s="36"/>
      <c r="DJ8" s="4"/>
      <c r="DL8" s="4"/>
      <c r="DM8" s="36"/>
      <c r="DN8" s="4"/>
      <c r="DP8" s="4"/>
      <c r="DQ8" s="36"/>
      <c r="DR8" s="35"/>
      <c r="DT8" s="4"/>
      <c r="DU8" s="36"/>
      <c r="DV8" s="259"/>
      <c r="DW8" s="41" t="s">
        <v>30</v>
      </c>
      <c r="DX8" s="42"/>
    </row>
    <row r="9">
      <c r="A9" s="255"/>
      <c r="B9" s="43" t="s">
        <v>31</v>
      </c>
      <c r="C9" s="260"/>
      <c r="D9" s="44"/>
      <c r="E9" s="45"/>
      <c r="F9" s="43" t="s">
        <v>31</v>
      </c>
      <c r="G9" s="63"/>
      <c r="H9" s="63"/>
      <c r="I9" s="45"/>
      <c r="J9" s="43" t="s">
        <v>31</v>
      </c>
      <c r="K9" s="44" t="s">
        <v>15</v>
      </c>
      <c r="L9" s="44"/>
      <c r="M9" s="45"/>
      <c r="N9" s="43" t="s">
        <v>31</v>
      </c>
      <c r="O9" s="44" t="s">
        <v>15</v>
      </c>
      <c r="P9" s="44"/>
      <c r="Q9" s="45"/>
      <c r="R9" s="43" t="s">
        <v>31</v>
      </c>
      <c r="S9" s="44" t="s">
        <v>15</v>
      </c>
      <c r="T9" s="44"/>
      <c r="U9" s="45"/>
      <c r="V9" s="43" t="s">
        <v>31</v>
      </c>
      <c r="W9" s="44" t="s">
        <v>15</v>
      </c>
      <c r="X9" s="44"/>
      <c r="Y9" s="45"/>
      <c r="Z9" s="255"/>
      <c r="AA9" s="43" t="s">
        <v>31</v>
      </c>
      <c r="AB9" s="44" t="s">
        <v>15</v>
      </c>
      <c r="AC9" s="44"/>
      <c r="AD9" s="45"/>
      <c r="AE9" s="43" t="s">
        <v>31</v>
      </c>
      <c r="AF9" s="44" t="s">
        <v>15</v>
      </c>
      <c r="AG9" s="44"/>
      <c r="AH9" s="45"/>
      <c r="AI9" s="43" t="s">
        <v>31</v>
      </c>
      <c r="AJ9" s="44" t="s">
        <v>15</v>
      </c>
      <c r="AK9" s="44"/>
      <c r="AL9" s="45"/>
      <c r="AM9" s="43" t="s">
        <v>31</v>
      </c>
      <c r="AN9" s="44" t="s">
        <v>15</v>
      </c>
      <c r="AO9" s="44"/>
      <c r="AP9" s="45"/>
      <c r="AQ9" s="43" t="s">
        <v>31</v>
      </c>
      <c r="AR9" s="44" t="s">
        <v>15</v>
      </c>
      <c r="AS9" s="44"/>
      <c r="AT9" s="45"/>
      <c r="AU9" s="43" t="s">
        <v>31</v>
      </c>
      <c r="AV9" s="44" t="s">
        <v>15</v>
      </c>
      <c r="AW9" s="44"/>
      <c r="AX9" s="45"/>
      <c r="AY9" s="255"/>
      <c r="AZ9" s="43" t="s">
        <v>31</v>
      </c>
      <c r="BA9" s="44" t="s">
        <v>15</v>
      </c>
      <c r="BB9" s="44"/>
      <c r="BC9" s="45"/>
      <c r="BD9" s="43" t="s">
        <v>31</v>
      </c>
      <c r="BE9" s="44" t="s">
        <v>15</v>
      </c>
      <c r="BF9" s="44"/>
      <c r="BG9" s="45"/>
      <c r="BH9" s="43" t="s">
        <v>31</v>
      </c>
      <c r="BI9" s="44" t="s">
        <v>15</v>
      </c>
      <c r="BJ9" s="44"/>
      <c r="BK9" s="45"/>
      <c r="BL9" s="43" t="s">
        <v>31</v>
      </c>
      <c r="BM9" s="44" t="s">
        <v>15</v>
      </c>
      <c r="BN9" s="44"/>
      <c r="BO9" s="45"/>
      <c r="BP9" s="43" t="s">
        <v>31</v>
      </c>
      <c r="BQ9" s="44" t="s">
        <v>15</v>
      </c>
      <c r="BR9" s="44"/>
      <c r="BS9" s="45"/>
      <c r="BT9" s="43" t="s">
        <v>31</v>
      </c>
      <c r="BU9" s="44" t="s">
        <v>15</v>
      </c>
      <c r="BV9" s="44"/>
      <c r="BW9" s="45"/>
      <c r="BX9" s="255"/>
      <c r="BY9" s="43" t="s">
        <v>31</v>
      </c>
      <c r="BZ9" s="44" t="s">
        <v>15</v>
      </c>
      <c r="CA9" s="44"/>
      <c r="CB9" s="45"/>
      <c r="CC9" s="43" t="s">
        <v>31</v>
      </c>
      <c r="CD9" s="44" t="s">
        <v>15</v>
      </c>
      <c r="CE9" s="44"/>
      <c r="CF9" s="45"/>
      <c r="CG9" s="43" t="s">
        <v>31</v>
      </c>
      <c r="CH9" s="44" t="s">
        <v>15</v>
      </c>
      <c r="CI9" s="44"/>
      <c r="CJ9" s="45"/>
      <c r="CK9" s="43" t="s">
        <v>31</v>
      </c>
      <c r="CL9" s="44" t="s">
        <v>15</v>
      </c>
      <c r="CM9" s="44"/>
      <c r="CN9" s="45"/>
      <c r="CO9" s="43" t="s">
        <v>31</v>
      </c>
      <c r="CP9" s="44" t="s">
        <v>15</v>
      </c>
      <c r="CQ9" s="44"/>
      <c r="CR9" s="45"/>
      <c r="CS9" s="43" t="s">
        <v>31</v>
      </c>
      <c r="CT9" s="44" t="s">
        <v>15</v>
      </c>
      <c r="CU9" s="44"/>
      <c r="CV9" s="45"/>
      <c r="CW9" s="255"/>
      <c r="CX9" s="43" t="s">
        <v>31</v>
      </c>
      <c r="CY9" s="44" t="s">
        <v>15</v>
      </c>
      <c r="CZ9" s="44"/>
      <c r="DA9" s="45"/>
      <c r="DB9" s="43" t="s">
        <v>31</v>
      </c>
      <c r="DC9" s="44" t="s">
        <v>15</v>
      </c>
      <c r="DD9" s="44"/>
      <c r="DE9" s="45"/>
      <c r="DF9" s="43" t="s">
        <v>31</v>
      </c>
      <c r="DG9" s="44" t="s">
        <v>15</v>
      </c>
      <c r="DH9" s="44"/>
      <c r="DI9" s="45"/>
      <c r="DJ9" s="43" t="s">
        <v>31</v>
      </c>
      <c r="DK9" s="44" t="s">
        <v>15</v>
      </c>
      <c r="DL9" s="44"/>
      <c r="DM9" s="45"/>
      <c r="DN9" s="43" t="s">
        <v>31</v>
      </c>
      <c r="DO9" s="44" t="s">
        <v>15</v>
      </c>
      <c r="DP9" s="44"/>
      <c r="DQ9" s="45"/>
      <c r="DR9" s="43" t="s">
        <v>31</v>
      </c>
      <c r="DS9" s="44" t="s">
        <v>15</v>
      </c>
      <c r="DT9" s="44"/>
      <c r="DU9" s="45"/>
      <c r="DV9" s="259"/>
      <c r="DW9" s="41" t="s">
        <v>35</v>
      </c>
      <c r="DX9" s="42"/>
    </row>
    <row r="10">
      <c r="A10" s="255"/>
      <c r="B10" s="35" t="s">
        <v>36</v>
      </c>
      <c r="C10" s="4"/>
      <c r="D10" s="44">
        <v>200</v>
      </c>
      <c r="E10" s="152"/>
      <c r="F10" s="35" t="s">
        <v>36</v>
      </c>
      <c r="G10" s="4"/>
      <c r="H10" s="44">
        <v>200</v>
      </c>
      <c r="I10" s="152"/>
      <c r="J10" s="35" t="s">
        <v>36</v>
      </c>
      <c r="K10" s="4"/>
      <c r="L10" s="44">
        <v>200</v>
      </c>
      <c r="M10" s="64"/>
      <c r="N10" s="35" t="s">
        <v>36</v>
      </c>
      <c r="O10" s="4"/>
      <c r="P10" s="44">
        <v>2000</v>
      </c>
      <c r="Q10" s="64"/>
      <c r="R10" s="35" t="s">
        <v>36</v>
      </c>
      <c r="S10" s="4"/>
      <c r="T10" s="44">
        <v>360</v>
      </c>
      <c r="U10" s="64"/>
      <c r="V10" s="35" t="s">
        <v>36</v>
      </c>
      <c r="W10" s="4"/>
      <c r="X10" s="44">
        <v>360</v>
      </c>
      <c r="Y10" s="64"/>
      <c r="Z10" s="255"/>
      <c r="AA10" s="35" t="s">
        <v>36</v>
      </c>
      <c r="AB10" s="4"/>
      <c r="AC10" s="44">
        <v>60</v>
      </c>
      <c r="AD10" s="64"/>
      <c r="AE10" s="35" t="s">
        <v>36</v>
      </c>
      <c r="AF10" s="4"/>
      <c r="AG10" s="44">
        <v>2000</v>
      </c>
      <c r="AH10" s="64"/>
      <c r="AI10" s="35" t="s">
        <v>36</v>
      </c>
      <c r="AJ10" s="4"/>
      <c r="AK10" s="44">
        <v>800</v>
      </c>
      <c r="AL10" s="64"/>
      <c r="AM10" s="35" t="s">
        <v>36</v>
      </c>
      <c r="AN10" s="4"/>
      <c r="AO10" s="44">
        <v>60</v>
      </c>
      <c r="AP10" s="64"/>
      <c r="AQ10" s="35" t="s">
        <v>36</v>
      </c>
      <c r="AR10" s="4"/>
      <c r="AS10" s="44">
        <v>600</v>
      </c>
      <c r="AT10" s="64"/>
      <c r="AU10" s="35" t="s">
        <v>36</v>
      </c>
      <c r="AV10" s="4"/>
      <c r="AW10" s="44">
        <v>600</v>
      </c>
      <c r="AX10" s="64"/>
      <c r="AY10" s="255"/>
      <c r="AZ10" s="35" t="s">
        <v>36</v>
      </c>
      <c r="BA10" s="4"/>
      <c r="BB10" s="44">
        <v>200</v>
      </c>
      <c r="BC10" s="64"/>
      <c r="BD10" s="35" t="s">
        <v>36</v>
      </c>
      <c r="BE10" s="4"/>
      <c r="BF10" s="44">
        <v>200</v>
      </c>
      <c r="BG10" s="64"/>
      <c r="BH10" s="35" t="s">
        <v>36</v>
      </c>
      <c r="BI10" s="4"/>
      <c r="BJ10" s="44">
        <v>3000</v>
      </c>
      <c r="BK10" s="64"/>
      <c r="BL10" s="35" t="s">
        <v>36</v>
      </c>
      <c r="BM10" s="4"/>
      <c r="BN10" s="44">
        <v>360</v>
      </c>
      <c r="BO10" s="64"/>
      <c r="BP10" s="35" t="s">
        <v>36</v>
      </c>
      <c r="BQ10" s="4"/>
      <c r="BR10" s="49">
        <v>20</v>
      </c>
      <c r="BS10" s="64"/>
      <c r="BT10" s="35" t="s">
        <v>36</v>
      </c>
      <c r="BU10" s="4"/>
      <c r="BV10" s="44">
        <v>600</v>
      </c>
      <c r="BW10" s="64"/>
      <c r="BX10" s="255"/>
      <c r="BY10" s="35" t="s">
        <v>36</v>
      </c>
      <c r="BZ10" s="4"/>
      <c r="CA10" s="44">
        <v>3000</v>
      </c>
      <c r="CB10" s="64"/>
      <c r="CC10" s="35" t="s">
        <v>36</v>
      </c>
      <c r="CD10" s="4"/>
      <c r="CE10" s="44">
        <v>300</v>
      </c>
      <c r="CF10" s="64"/>
      <c r="CG10" s="35" t="s">
        <v>36</v>
      </c>
      <c r="CH10" s="4"/>
      <c r="CI10" s="44">
        <v>600</v>
      </c>
      <c r="CJ10" s="64"/>
      <c r="CK10" s="35" t="s">
        <v>36</v>
      </c>
      <c r="CL10" s="4"/>
      <c r="CM10" s="44">
        <v>600</v>
      </c>
      <c r="CN10" s="64"/>
      <c r="CO10" s="35" t="s">
        <v>36</v>
      </c>
      <c r="CP10" s="4"/>
      <c r="CQ10" s="44">
        <v>200</v>
      </c>
      <c r="CR10" s="64"/>
      <c r="CS10" s="35" t="s">
        <v>36</v>
      </c>
      <c r="CT10" s="4"/>
      <c r="CU10" s="44">
        <v>200</v>
      </c>
      <c r="CV10" s="64"/>
      <c r="CW10" s="255"/>
      <c r="CX10" s="35" t="s">
        <v>36</v>
      </c>
      <c r="CY10" s="4"/>
      <c r="CZ10" s="44">
        <v>900</v>
      </c>
      <c r="DA10" s="64"/>
      <c r="DB10" s="35" t="s">
        <v>36</v>
      </c>
      <c r="DC10" s="4"/>
      <c r="DD10" s="44">
        <v>1200</v>
      </c>
      <c r="DE10" s="64"/>
      <c r="DF10" s="35" t="s">
        <v>36</v>
      </c>
      <c r="DG10" s="4"/>
      <c r="DH10" s="44">
        <v>600</v>
      </c>
      <c r="DI10" s="64"/>
      <c r="DJ10" s="35" t="s">
        <v>36</v>
      </c>
      <c r="DK10" s="4"/>
      <c r="DL10" s="44">
        <v>1500</v>
      </c>
      <c r="DM10" s="64"/>
      <c r="DN10" s="35" t="s">
        <v>36</v>
      </c>
      <c r="DO10" s="4"/>
      <c r="DP10" s="44">
        <v>1500</v>
      </c>
      <c r="DQ10" s="64"/>
      <c r="DR10" s="35" t="s">
        <v>36</v>
      </c>
      <c r="DS10" s="4"/>
      <c r="DT10" s="44">
        <v>1500</v>
      </c>
      <c r="DU10" s="64"/>
      <c r="DV10" s="259"/>
      <c r="DW10" s="1" t="s">
        <v>15</v>
      </c>
      <c r="DX10" s="64"/>
    </row>
    <row r="11">
      <c r="A11" s="255"/>
      <c r="B11" s="43" t="s">
        <v>38</v>
      </c>
      <c r="C11" s="52"/>
      <c r="D11" s="53" t="s">
        <v>39</v>
      </c>
      <c r="E11" s="54"/>
      <c r="F11" s="43" t="s">
        <v>38</v>
      </c>
      <c r="G11" s="52"/>
      <c r="H11" s="53" t="s">
        <v>39</v>
      </c>
      <c r="I11" s="54"/>
      <c r="J11" s="43" t="s">
        <v>38</v>
      </c>
      <c r="K11" s="52"/>
      <c r="L11" s="53" t="s">
        <v>39</v>
      </c>
      <c r="M11" s="64"/>
      <c r="N11" s="43" t="s">
        <v>38</v>
      </c>
      <c r="O11" s="52"/>
      <c r="P11" s="53" t="s">
        <v>39</v>
      </c>
      <c r="Q11" s="54"/>
      <c r="R11" s="43" t="s">
        <v>38</v>
      </c>
      <c r="S11" s="52"/>
      <c r="T11" s="53" t="s">
        <v>39</v>
      </c>
      <c r="U11" s="64"/>
      <c r="V11" s="43" t="s">
        <v>38</v>
      </c>
      <c r="W11" s="52"/>
      <c r="X11" s="53" t="s">
        <v>39</v>
      </c>
      <c r="Y11" s="64"/>
      <c r="Z11" s="255"/>
      <c r="AA11" s="43" t="s">
        <v>38</v>
      </c>
      <c r="AB11" s="52"/>
      <c r="AC11" s="53" t="s">
        <v>39</v>
      </c>
      <c r="AD11" s="64"/>
      <c r="AE11" s="43" t="s">
        <v>38</v>
      </c>
      <c r="AF11" s="52"/>
      <c r="AG11" s="53" t="s">
        <v>39</v>
      </c>
      <c r="AH11" s="64"/>
      <c r="AI11" s="43" t="s">
        <v>38</v>
      </c>
      <c r="AJ11" s="52"/>
      <c r="AK11" s="53" t="s">
        <v>39</v>
      </c>
      <c r="AL11" s="64"/>
      <c r="AM11" s="43" t="s">
        <v>38</v>
      </c>
      <c r="AN11" s="52"/>
      <c r="AO11" s="53" t="s">
        <v>39</v>
      </c>
      <c r="AP11" s="64"/>
      <c r="AQ11" s="43" t="s">
        <v>38</v>
      </c>
      <c r="AR11" s="52"/>
      <c r="AS11" s="53" t="s">
        <v>39</v>
      </c>
      <c r="AT11" s="64"/>
      <c r="AU11" s="43" t="s">
        <v>38</v>
      </c>
      <c r="AV11" s="52"/>
      <c r="AW11" s="53" t="s">
        <v>39</v>
      </c>
      <c r="AX11" s="64"/>
      <c r="AY11" s="255"/>
      <c r="AZ11" s="43" t="s">
        <v>38</v>
      </c>
      <c r="BA11" s="52"/>
      <c r="BB11" s="53" t="s">
        <v>39</v>
      </c>
      <c r="BC11" s="64"/>
      <c r="BD11" s="43" t="s">
        <v>38</v>
      </c>
      <c r="BE11" s="52"/>
      <c r="BF11" s="53" t="s">
        <v>39</v>
      </c>
      <c r="BG11" s="64"/>
      <c r="BH11" s="43" t="s">
        <v>38</v>
      </c>
      <c r="BI11" s="52"/>
      <c r="BJ11" s="53" t="s">
        <v>39</v>
      </c>
      <c r="BK11" s="64"/>
      <c r="BL11" s="43" t="s">
        <v>38</v>
      </c>
      <c r="BM11" s="52"/>
      <c r="BN11" s="53" t="s">
        <v>39</v>
      </c>
      <c r="BO11" s="64"/>
      <c r="BP11" s="43" t="s">
        <v>38</v>
      </c>
      <c r="BQ11" s="52"/>
      <c r="BR11" s="53" t="s">
        <v>39</v>
      </c>
      <c r="BS11" s="64"/>
      <c r="BT11" s="43" t="s">
        <v>38</v>
      </c>
      <c r="BU11" s="52"/>
      <c r="BV11" s="53" t="s">
        <v>39</v>
      </c>
      <c r="BW11" s="64"/>
      <c r="BX11" s="255"/>
      <c r="BY11" s="43" t="s">
        <v>38</v>
      </c>
      <c r="BZ11" s="52"/>
      <c r="CA11" s="53" t="s">
        <v>39</v>
      </c>
      <c r="CB11" s="64"/>
      <c r="CC11" s="43" t="s">
        <v>38</v>
      </c>
      <c r="CD11" s="52"/>
      <c r="CE11" s="53" t="s">
        <v>39</v>
      </c>
      <c r="CF11" s="64"/>
      <c r="CG11" s="43" t="s">
        <v>38</v>
      </c>
      <c r="CH11" s="52"/>
      <c r="CI11" s="53" t="s">
        <v>39</v>
      </c>
      <c r="CJ11" s="64"/>
      <c r="CK11" s="43" t="s">
        <v>38</v>
      </c>
      <c r="CL11" s="52"/>
      <c r="CM11" s="53" t="s">
        <v>39</v>
      </c>
      <c r="CN11" s="64"/>
      <c r="CO11" s="43" t="s">
        <v>38</v>
      </c>
      <c r="CP11" s="52"/>
      <c r="CQ11" s="53" t="s">
        <v>39</v>
      </c>
      <c r="CR11" s="64"/>
      <c r="CS11" s="43" t="s">
        <v>38</v>
      </c>
      <c r="CT11" s="52"/>
      <c r="CU11" s="53" t="s">
        <v>39</v>
      </c>
      <c r="CV11" s="64"/>
      <c r="CW11" s="255"/>
      <c r="CX11" s="43" t="s">
        <v>38</v>
      </c>
      <c r="CY11" s="52"/>
      <c r="CZ11" s="53" t="s">
        <v>39</v>
      </c>
      <c r="DA11" s="64"/>
      <c r="DB11" s="43" t="s">
        <v>38</v>
      </c>
      <c r="DC11" s="52"/>
      <c r="DD11" s="53" t="s">
        <v>39</v>
      </c>
      <c r="DE11" s="64"/>
      <c r="DF11" s="43" t="s">
        <v>38</v>
      </c>
      <c r="DG11" s="52"/>
      <c r="DH11" s="53" t="s">
        <v>39</v>
      </c>
      <c r="DI11" s="64"/>
      <c r="DJ11" s="43" t="s">
        <v>38</v>
      </c>
      <c r="DK11" s="52"/>
      <c r="DL11" s="53" t="s">
        <v>39</v>
      </c>
      <c r="DM11" s="64"/>
      <c r="DN11" s="43" t="s">
        <v>38</v>
      </c>
      <c r="DO11" s="52"/>
      <c r="DP11" s="53" t="s">
        <v>39</v>
      </c>
      <c r="DQ11" s="64"/>
      <c r="DR11" s="43" t="s">
        <v>38</v>
      </c>
      <c r="DS11" s="52"/>
      <c r="DT11" s="53" t="s">
        <v>39</v>
      </c>
      <c r="DU11" s="64"/>
      <c r="DV11" s="259"/>
      <c r="DW11" s="1" t="s">
        <v>15</v>
      </c>
      <c r="DX11" s="34"/>
    </row>
    <row r="12" ht="13.5">
      <c r="A12" s="255"/>
      <c r="B12" s="35" t="s">
        <v>40</v>
      </c>
      <c r="C12" s="56"/>
      <c r="D12" s="63"/>
      <c r="E12" s="36"/>
      <c r="F12" s="35" t="s">
        <v>40</v>
      </c>
      <c r="G12" s="56"/>
      <c r="H12" s="63"/>
      <c r="I12" s="36"/>
      <c r="J12" s="35" t="s">
        <v>40</v>
      </c>
      <c r="K12" s="56"/>
      <c r="L12" s="57"/>
      <c r="M12" s="36"/>
      <c r="N12" s="35" t="s">
        <v>40</v>
      </c>
      <c r="O12" s="56"/>
      <c r="P12" s="57"/>
      <c r="Q12" s="36"/>
      <c r="R12" s="35" t="s">
        <v>40</v>
      </c>
      <c r="S12" s="56"/>
      <c r="T12" s="57"/>
      <c r="U12" s="36"/>
      <c r="V12" s="35" t="s">
        <v>40</v>
      </c>
      <c r="W12" s="56"/>
      <c r="X12" s="57"/>
      <c r="Y12" s="36"/>
      <c r="Z12" s="255"/>
      <c r="AA12" s="35" t="s">
        <v>40</v>
      </c>
      <c r="AB12" s="56"/>
      <c r="AC12" s="57"/>
      <c r="AD12" s="36"/>
      <c r="AE12" s="35" t="s">
        <v>40</v>
      </c>
      <c r="AF12" s="56"/>
      <c r="AG12" s="57"/>
      <c r="AH12" s="36"/>
      <c r="AI12" s="35" t="s">
        <v>40</v>
      </c>
      <c r="AJ12" s="56"/>
      <c r="AK12" s="57"/>
      <c r="AL12" s="36"/>
      <c r="AM12" s="35" t="s">
        <v>40</v>
      </c>
      <c r="AN12" s="56"/>
      <c r="AO12" s="57"/>
      <c r="AP12" s="36"/>
      <c r="AQ12" s="35" t="s">
        <v>40</v>
      </c>
      <c r="AR12" s="56"/>
      <c r="AS12" s="57"/>
      <c r="AT12" s="36"/>
      <c r="AU12" s="35" t="s">
        <v>40</v>
      </c>
      <c r="AV12" s="56"/>
      <c r="AW12" s="57"/>
      <c r="AX12" s="36"/>
      <c r="AY12" s="255"/>
      <c r="AZ12" s="35" t="s">
        <v>40</v>
      </c>
      <c r="BA12" s="56"/>
      <c r="BB12" s="57"/>
      <c r="BC12" s="36"/>
      <c r="BD12" s="35" t="s">
        <v>40</v>
      </c>
      <c r="BE12" s="56"/>
      <c r="BF12" s="57"/>
      <c r="BG12" s="36"/>
      <c r="BH12" s="35" t="s">
        <v>40</v>
      </c>
      <c r="BI12" s="56"/>
      <c r="BJ12" s="57"/>
      <c r="BK12" s="36"/>
      <c r="BL12" s="35" t="s">
        <v>40</v>
      </c>
      <c r="BM12" s="56"/>
      <c r="BN12" s="57"/>
      <c r="BO12" s="36"/>
      <c r="BP12" s="35" t="s">
        <v>40</v>
      </c>
      <c r="BQ12" s="56"/>
      <c r="BR12" s="57"/>
      <c r="BS12" s="36"/>
      <c r="BT12" s="35" t="s">
        <v>40</v>
      </c>
      <c r="BU12" s="56"/>
      <c r="BV12" s="57"/>
      <c r="BW12" s="36"/>
      <c r="BX12" s="255"/>
      <c r="BY12" s="35" t="s">
        <v>40</v>
      </c>
      <c r="BZ12" s="56"/>
      <c r="CA12" s="57"/>
      <c r="CB12" s="36"/>
      <c r="CC12" s="35" t="s">
        <v>40</v>
      </c>
      <c r="CD12" s="56"/>
      <c r="CE12" s="57"/>
      <c r="CF12" s="36"/>
      <c r="CG12" s="35" t="s">
        <v>40</v>
      </c>
      <c r="CH12" s="56"/>
      <c r="CI12" s="57"/>
      <c r="CJ12" s="36"/>
      <c r="CK12" s="35" t="s">
        <v>40</v>
      </c>
      <c r="CL12" s="56"/>
      <c r="CM12" s="57"/>
      <c r="CN12" s="36"/>
      <c r="CO12" s="35" t="s">
        <v>40</v>
      </c>
      <c r="CP12" s="56"/>
      <c r="CQ12" s="57"/>
      <c r="CR12" s="36"/>
      <c r="CS12" s="35" t="s">
        <v>40</v>
      </c>
      <c r="CT12" s="56"/>
      <c r="CU12" s="57"/>
      <c r="CV12" s="36"/>
      <c r="CW12" s="255"/>
      <c r="CX12" s="35" t="s">
        <v>40</v>
      </c>
      <c r="CY12" s="56"/>
      <c r="CZ12" s="57"/>
      <c r="DA12" s="36"/>
      <c r="DB12" s="35" t="s">
        <v>40</v>
      </c>
      <c r="DC12" s="56"/>
      <c r="DD12" s="57"/>
      <c r="DE12" s="36"/>
      <c r="DF12" s="35" t="s">
        <v>40</v>
      </c>
      <c r="DG12" s="56"/>
      <c r="DH12" s="57"/>
      <c r="DI12" s="36"/>
      <c r="DJ12" s="35" t="s">
        <v>40</v>
      </c>
      <c r="DK12" s="56"/>
      <c r="DL12" s="57"/>
      <c r="DM12" s="36"/>
      <c r="DN12" s="35" t="s">
        <v>40</v>
      </c>
      <c r="DO12" s="56"/>
      <c r="DP12" s="57"/>
      <c r="DQ12" s="36"/>
      <c r="DR12" s="35" t="s">
        <v>40</v>
      </c>
      <c r="DS12" s="56"/>
      <c r="DT12" s="57"/>
      <c r="DU12" s="36"/>
      <c r="DV12" s="259"/>
      <c r="DW12" s="63"/>
      <c r="DX12" s="59"/>
    </row>
    <row r="13">
      <c r="A13" s="255"/>
      <c r="B13" s="198" t="s">
        <v>41</v>
      </c>
      <c r="C13" s="63" t="s">
        <v>42</v>
      </c>
      <c r="D13" s="63" t="s">
        <v>43</v>
      </c>
      <c r="E13" s="64" t="s">
        <v>44</v>
      </c>
      <c r="F13" s="198" t="s">
        <v>41</v>
      </c>
      <c r="G13" s="63" t="s">
        <v>42</v>
      </c>
      <c r="H13" s="63" t="s">
        <v>43</v>
      </c>
      <c r="I13" s="64" t="s">
        <v>44</v>
      </c>
      <c r="J13" s="60" t="s">
        <v>41</v>
      </c>
      <c r="K13" s="63" t="s">
        <v>42</v>
      </c>
      <c r="L13" s="63" t="s">
        <v>43</v>
      </c>
      <c r="M13" s="64" t="s">
        <v>44</v>
      </c>
      <c r="N13" s="60" t="s">
        <v>41</v>
      </c>
      <c r="O13" s="63" t="s">
        <v>42</v>
      </c>
      <c r="P13" s="63" t="s">
        <v>43</v>
      </c>
      <c r="Q13" s="64" t="s">
        <v>44</v>
      </c>
      <c r="R13" s="60" t="s">
        <v>41</v>
      </c>
      <c r="S13" s="63" t="s">
        <v>42</v>
      </c>
      <c r="T13" s="63" t="s">
        <v>43</v>
      </c>
      <c r="U13" s="64" t="s">
        <v>44</v>
      </c>
      <c r="V13" s="60" t="s">
        <v>41</v>
      </c>
      <c r="W13" s="63" t="s">
        <v>42</v>
      </c>
      <c r="X13" s="63" t="s">
        <v>43</v>
      </c>
      <c r="Y13" s="64" t="s">
        <v>44</v>
      </c>
      <c r="Z13" s="255"/>
      <c r="AA13" s="60" t="s">
        <v>41</v>
      </c>
      <c r="AB13" s="63" t="s">
        <v>42</v>
      </c>
      <c r="AC13" s="63" t="s">
        <v>43</v>
      </c>
      <c r="AD13" s="64" t="s">
        <v>44</v>
      </c>
      <c r="AE13" s="60" t="s">
        <v>41</v>
      </c>
      <c r="AF13" s="63" t="s">
        <v>42</v>
      </c>
      <c r="AG13" s="63" t="s">
        <v>43</v>
      </c>
      <c r="AH13" s="64" t="s">
        <v>44</v>
      </c>
      <c r="AI13" s="60" t="s">
        <v>41</v>
      </c>
      <c r="AJ13" s="63" t="s">
        <v>42</v>
      </c>
      <c r="AK13" s="63" t="s">
        <v>43</v>
      </c>
      <c r="AL13" s="64" t="s">
        <v>44</v>
      </c>
      <c r="AM13" s="60" t="s">
        <v>41</v>
      </c>
      <c r="AN13" s="63" t="s">
        <v>42</v>
      </c>
      <c r="AO13" s="63" t="s">
        <v>43</v>
      </c>
      <c r="AP13" s="64" t="s">
        <v>44</v>
      </c>
      <c r="AQ13" s="60" t="s">
        <v>41</v>
      </c>
      <c r="AR13" s="63" t="s">
        <v>42</v>
      </c>
      <c r="AS13" s="63" t="s">
        <v>43</v>
      </c>
      <c r="AT13" s="64" t="s">
        <v>44</v>
      </c>
      <c r="AU13" s="60" t="s">
        <v>41</v>
      </c>
      <c r="AV13" s="63" t="s">
        <v>42</v>
      </c>
      <c r="AW13" s="63" t="s">
        <v>43</v>
      </c>
      <c r="AX13" s="64" t="s">
        <v>44</v>
      </c>
      <c r="AY13" s="255"/>
      <c r="AZ13" s="60" t="s">
        <v>41</v>
      </c>
      <c r="BA13" s="63" t="s">
        <v>42</v>
      </c>
      <c r="BB13" s="63" t="s">
        <v>43</v>
      </c>
      <c r="BC13" s="64" t="s">
        <v>44</v>
      </c>
      <c r="BD13" s="60" t="s">
        <v>41</v>
      </c>
      <c r="BE13" s="63" t="s">
        <v>42</v>
      </c>
      <c r="BF13" s="63" t="s">
        <v>43</v>
      </c>
      <c r="BG13" s="64" t="s">
        <v>44</v>
      </c>
      <c r="BH13" s="60" t="s">
        <v>41</v>
      </c>
      <c r="BI13" s="63" t="s">
        <v>42</v>
      </c>
      <c r="BJ13" s="63" t="s">
        <v>43</v>
      </c>
      <c r="BK13" s="64" t="s">
        <v>44</v>
      </c>
      <c r="BL13" s="60" t="s">
        <v>41</v>
      </c>
      <c r="BM13" s="63" t="s">
        <v>42</v>
      </c>
      <c r="BN13" s="63" t="s">
        <v>43</v>
      </c>
      <c r="BO13" s="64" t="s">
        <v>44</v>
      </c>
      <c r="BP13" s="60" t="s">
        <v>41</v>
      </c>
      <c r="BQ13" s="63" t="s">
        <v>42</v>
      </c>
      <c r="BR13" s="63" t="s">
        <v>43</v>
      </c>
      <c r="BS13" s="64" t="s">
        <v>44</v>
      </c>
      <c r="BT13" s="60" t="s">
        <v>41</v>
      </c>
      <c r="BU13" s="63" t="s">
        <v>42</v>
      </c>
      <c r="BV13" s="63" t="s">
        <v>43</v>
      </c>
      <c r="BW13" s="64" t="s">
        <v>44</v>
      </c>
      <c r="BX13" s="255"/>
      <c r="BY13" s="60" t="s">
        <v>41</v>
      </c>
      <c r="BZ13" s="63" t="s">
        <v>42</v>
      </c>
      <c r="CA13" s="63" t="s">
        <v>43</v>
      </c>
      <c r="CB13" s="64" t="s">
        <v>44</v>
      </c>
      <c r="CC13" s="60" t="s">
        <v>41</v>
      </c>
      <c r="CD13" s="63" t="s">
        <v>42</v>
      </c>
      <c r="CE13" s="63" t="s">
        <v>43</v>
      </c>
      <c r="CF13" s="64" t="s">
        <v>44</v>
      </c>
      <c r="CG13" s="60" t="s">
        <v>41</v>
      </c>
      <c r="CH13" s="63" t="s">
        <v>42</v>
      </c>
      <c r="CI13" s="63" t="s">
        <v>43</v>
      </c>
      <c r="CJ13" s="64" t="s">
        <v>44</v>
      </c>
      <c r="CK13" s="60" t="s">
        <v>41</v>
      </c>
      <c r="CL13" s="63" t="s">
        <v>42</v>
      </c>
      <c r="CM13" s="63" t="s">
        <v>43</v>
      </c>
      <c r="CN13" s="64" t="s">
        <v>44</v>
      </c>
      <c r="CO13" s="60" t="s">
        <v>41</v>
      </c>
      <c r="CP13" s="63" t="s">
        <v>42</v>
      </c>
      <c r="CQ13" s="63" t="s">
        <v>43</v>
      </c>
      <c r="CR13" s="64" t="s">
        <v>44</v>
      </c>
      <c r="CS13" s="60" t="s">
        <v>41</v>
      </c>
      <c r="CT13" s="63" t="s">
        <v>42</v>
      </c>
      <c r="CU13" s="63" t="s">
        <v>43</v>
      </c>
      <c r="CV13" s="64" t="s">
        <v>44</v>
      </c>
      <c r="CW13" s="255"/>
      <c r="CX13" s="60" t="s">
        <v>41</v>
      </c>
      <c r="CY13" s="63" t="s">
        <v>42</v>
      </c>
      <c r="CZ13" s="63" t="s">
        <v>43</v>
      </c>
      <c r="DA13" s="64" t="s">
        <v>44</v>
      </c>
      <c r="DB13" s="60" t="s">
        <v>41</v>
      </c>
      <c r="DC13" s="63" t="s">
        <v>42</v>
      </c>
      <c r="DD13" s="63" t="s">
        <v>43</v>
      </c>
      <c r="DE13" s="64" t="s">
        <v>44</v>
      </c>
      <c r="DF13" s="60" t="s">
        <v>41</v>
      </c>
      <c r="DG13" s="63" t="s">
        <v>42</v>
      </c>
      <c r="DH13" s="63" t="s">
        <v>43</v>
      </c>
      <c r="DI13" s="64" t="s">
        <v>44</v>
      </c>
      <c r="DJ13" s="60" t="s">
        <v>41</v>
      </c>
      <c r="DK13" s="63" t="s">
        <v>42</v>
      </c>
      <c r="DL13" s="63" t="s">
        <v>43</v>
      </c>
      <c r="DM13" s="64" t="s">
        <v>44</v>
      </c>
      <c r="DN13" s="60" t="s">
        <v>41</v>
      </c>
      <c r="DO13" s="63" t="s">
        <v>42</v>
      </c>
      <c r="DP13" s="63" t="s">
        <v>43</v>
      </c>
      <c r="DQ13" s="64" t="s">
        <v>44</v>
      </c>
      <c r="DR13" s="60" t="s">
        <v>41</v>
      </c>
      <c r="DS13" s="63" t="s">
        <v>42</v>
      </c>
      <c r="DT13" s="63" t="s">
        <v>43</v>
      </c>
      <c r="DU13" s="64" t="s">
        <v>44</v>
      </c>
      <c r="DV13" s="259"/>
      <c r="DW13" s="63" t="s">
        <v>43</v>
      </c>
      <c r="DX13" s="64" t="s">
        <v>44</v>
      </c>
    </row>
    <row r="14" ht="13.5">
      <c r="A14" s="255"/>
      <c r="B14" s="198" t="s">
        <v>45</v>
      </c>
      <c r="C14" s="63" t="s">
        <v>46</v>
      </c>
      <c r="D14" s="63" t="s">
        <v>47</v>
      </c>
      <c r="E14" s="64" t="s">
        <v>48</v>
      </c>
      <c r="F14" s="65" t="s">
        <v>45</v>
      </c>
      <c r="G14" s="74" t="s">
        <v>46</v>
      </c>
      <c r="H14" s="74" t="s">
        <v>47</v>
      </c>
      <c r="I14" s="66" t="s">
        <v>48</v>
      </c>
      <c r="J14" s="198" t="s">
        <v>45</v>
      </c>
      <c r="K14" s="63" t="s">
        <v>46</v>
      </c>
      <c r="L14" s="63" t="s">
        <v>47</v>
      </c>
      <c r="M14" s="64" t="s">
        <v>48</v>
      </c>
      <c r="N14" s="198" t="s">
        <v>45</v>
      </c>
      <c r="O14" s="63" t="s">
        <v>46</v>
      </c>
      <c r="P14" s="63" t="s">
        <v>47</v>
      </c>
      <c r="Q14" s="64" t="s">
        <v>48</v>
      </c>
      <c r="R14" s="198" t="s">
        <v>45</v>
      </c>
      <c r="S14" s="63" t="s">
        <v>46</v>
      </c>
      <c r="T14" s="63" t="s">
        <v>47</v>
      </c>
      <c r="U14" s="64" t="s">
        <v>48</v>
      </c>
      <c r="V14" s="198" t="s">
        <v>45</v>
      </c>
      <c r="W14" s="63" t="s">
        <v>46</v>
      </c>
      <c r="X14" s="63" t="s">
        <v>47</v>
      </c>
      <c r="Y14" s="64" t="s">
        <v>48</v>
      </c>
      <c r="Z14" s="255"/>
      <c r="AA14" s="198" t="s">
        <v>45</v>
      </c>
      <c r="AB14" s="63" t="s">
        <v>46</v>
      </c>
      <c r="AC14" s="63" t="s">
        <v>47</v>
      </c>
      <c r="AD14" s="64" t="s">
        <v>48</v>
      </c>
      <c r="AE14" s="198" t="s">
        <v>45</v>
      </c>
      <c r="AF14" s="63" t="s">
        <v>46</v>
      </c>
      <c r="AG14" s="63" t="s">
        <v>47</v>
      </c>
      <c r="AH14" s="64" t="s">
        <v>48</v>
      </c>
      <c r="AI14" s="198" t="s">
        <v>45</v>
      </c>
      <c r="AJ14" s="63" t="s">
        <v>46</v>
      </c>
      <c r="AK14" s="63" t="s">
        <v>47</v>
      </c>
      <c r="AL14" s="64" t="s">
        <v>48</v>
      </c>
      <c r="AM14" s="198" t="s">
        <v>45</v>
      </c>
      <c r="AN14" s="63" t="s">
        <v>46</v>
      </c>
      <c r="AO14" s="63" t="s">
        <v>47</v>
      </c>
      <c r="AP14" s="64" t="s">
        <v>48</v>
      </c>
      <c r="AQ14" s="198" t="s">
        <v>45</v>
      </c>
      <c r="AR14" s="63" t="s">
        <v>46</v>
      </c>
      <c r="AS14" s="63" t="s">
        <v>47</v>
      </c>
      <c r="AT14" s="64" t="s">
        <v>48</v>
      </c>
      <c r="AU14" s="198" t="s">
        <v>45</v>
      </c>
      <c r="AV14" s="63" t="s">
        <v>46</v>
      </c>
      <c r="AW14" s="63" t="s">
        <v>47</v>
      </c>
      <c r="AX14" s="64" t="s">
        <v>48</v>
      </c>
      <c r="AY14" s="255"/>
      <c r="AZ14" s="198" t="s">
        <v>45</v>
      </c>
      <c r="BA14" s="63" t="s">
        <v>46</v>
      </c>
      <c r="BB14" s="63" t="s">
        <v>47</v>
      </c>
      <c r="BC14" s="64" t="s">
        <v>48</v>
      </c>
      <c r="BD14" s="198" t="s">
        <v>45</v>
      </c>
      <c r="BE14" s="63" t="s">
        <v>46</v>
      </c>
      <c r="BF14" s="63" t="s">
        <v>47</v>
      </c>
      <c r="BG14" s="64" t="s">
        <v>48</v>
      </c>
      <c r="BH14" s="198" t="s">
        <v>45</v>
      </c>
      <c r="BI14" s="63" t="s">
        <v>46</v>
      </c>
      <c r="BJ14" s="63" t="s">
        <v>47</v>
      </c>
      <c r="BK14" s="64" t="s">
        <v>48</v>
      </c>
      <c r="BL14" s="198" t="s">
        <v>45</v>
      </c>
      <c r="BM14" s="63" t="s">
        <v>46</v>
      </c>
      <c r="BN14" s="63" t="s">
        <v>47</v>
      </c>
      <c r="BO14" s="64" t="s">
        <v>48</v>
      </c>
      <c r="BP14" s="198" t="s">
        <v>45</v>
      </c>
      <c r="BQ14" s="63" t="s">
        <v>46</v>
      </c>
      <c r="BR14" s="63" t="s">
        <v>47</v>
      </c>
      <c r="BS14" s="64" t="s">
        <v>48</v>
      </c>
      <c r="BT14" s="198" t="s">
        <v>45</v>
      </c>
      <c r="BU14" s="63" t="s">
        <v>46</v>
      </c>
      <c r="BV14" s="63" t="s">
        <v>47</v>
      </c>
      <c r="BW14" s="64" t="s">
        <v>48</v>
      </c>
      <c r="BX14" s="255"/>
      <c r="BY14" s="198" t="s">
        <v>45</v>
      </c>
      <c r="BZ14" s="63" t="s">
        <v>46</v>
      </c>
      <c r="CA14" s="63" t="s">
        <v>47</v>
      </c>
      <c r="CB14" s="64" t="s">
        <v>48</v>
      </c>
      <c r="CC14" s="198" t="s">
        <v>45</v>
      </c>
      <c r="CD14" s="63" t="s">
        <v>46</v>
      </c>
      <c r="CE14" s="63" t="s">
        <v>47</v>
      </c>
      <c r="CF14" s="64" t="s">
        <v>48</v>
      </c>
      <c r="CG14" s="198" t="s">
        <v>45</v>
      </c>
      <c r="CH14" s="63" t="s">
        <v>46</v>
      </c>
      <c r="CI14" s="63" t="s">
        <v>47</v>
      </c>
      <c r="CJ14" s="64" t="s">
        <v>48</v>
      </c>
      <c r="CK14" s="198" t="s">
        <v>45</v>
      </c>
      <c r="CL14" s="63" t="s">
        <v>46</v>
      </c>
      <c r="CM14" s="63" t="s">
        <v>47</v>
      </c>
      <c r="CN14" s="64" t="s">
        <v>48</v>
      </c>
      <c r="CO14" s="198" t="s">
        <v>45</v>
      </c>
      <c r="CP14" s="63" t="s">
        <v>46</v>
      </c>
      <c r="CQ14" s="63" t="s">
        <v>47</v>
      </c>
      <c r="CR14" s="64" t="s">
        <v>48</v>
      </c>
      <c r="CS14" s="198" t="s">
        <v>45</v>
      </c>
      <c r="CT14" s="63" t="s">
        <v>46</v>
      </c>
      <c r="CU14" s="63" t="s">
        <v>47</v>
      </c>
      <c r="CV14" s="64" t="s">
        <v>48</v>
      </c>
      <c r="CW14" s="255"/>
      <c r="CX14" s="198" t="s">
        <v>45</v>
      </c>
      <c r="CY14" s="63" t="s">
        <v>46</v>
      </c>
      <c r="CZ14" s="63" t="s">
        <v>47</v>
      </c>
      <c r="DA14" s="64" t="s">
        <v>48</v>
      </c>
      <c r="DB14" s="198" t="s">
        <v>45</v>
      </c>
      <c r="DC14" s="63" t="s">
        <v>46</v>
      </c>
      <c r="DD14" s="63" t="s">
        <v>47</v>
      </c>
      <c r="DE14" s="64" t="s">
        <v>48</v>
      </c>
      <c r="DF14" s="198" t="s">
        <v>45</v>
      </c>
      <c r="DG14" s="63" t="s">
        <v>46</v>
      </c>
      <c r="DH14" s="63" t="s">
        <v>47</v>
      </c>
      <c r="DI14" s="64" t="s">
        <v>48</v>
      </c>
      <c r="DJ14" s="198" t="s">
        <v>45</v>
      </c>
      <c r="DK14" s="63" t="s">
        <v>46</v>
      </c>
      <c r="DL14" s="63" t="s">
        <v>47</v>
      </c>
      <c r="DM14" s="64" t="s">
        <v>48</v>
      </c>
      <c r="DN14" s="198" t="s">
        <v>45</v>
      </c>
      <c r="DO14" s="63" t="s">
        <v>46</v>
      </c>
      <c r="DP14" s="63" t="s">
        <v>47</v>
      </c>
      <c r="DQ14" s="64" t="s">
        <v>48</v>
      </c>
      <c r="DR14" s="198" t="s">
        <v>45</v>
      </c>
      <c r="DS14" s="63" t="s">
        <v>46</v>
      </c>
      <c r="DT14" s="63" t="s">
        <v>47</v>
      </c>
      <c r="DU14" s="64" t="s">
        <v>48</v>
      </c>
      <c r="DV14" s="259"/>
      <c r="DW14" s="63" t="s">
        <v>47</v>
      </c>
      <c r="DX14" s="64" t="s">
        <v>48</v>
      </c>
    </row>
    <row r="15">
      <c r="A15" s="75">
        <f ca="1">INDIRECT(ADDRESS(Данные!$A7,4,1,1,"Данные"), 1)</f>
        <v>45644</v>
      </c>
      <c r="B15" s="76">
        <f ca="1">ROUND(INDIRECT(ADDRESS(Данные!$A7,B$1,1,1,"Данные"), 1),2)</f>
        <v>6453.1500000000005</v>
      </c>
      <c r="C15" s="83">
        <f ca="1">ROUND(INDIRECT(ADDRESS(Данные!$A7,C$1,1,1,"Данные"), 1),2)</f>
        <v>1599.72</v>
      </c>
      <c r="D15" s="90"/>
      <c r="E15" s="88"/>
      <c r="F15" s="76">
        <f ca="1">ROUND(INDIRECT(ADDRESS(Данные!$A7,F$1,1,1,"Данные"), 1),2)</f>
        <v>223.15000000000001</v>
      </c>
      <c r="G15" s="83">
        <f ca="1">ROUND(INDIRECT(ADDRESS(Данные!$A7,G$1,1,1,"Данные"), 1),2)</f>
        <v>283.62</v>
      </c>
      <c r="H15" s="90"/>
      <c r="I15" s="88"/>
      <c r="J15" s="76">
        <f ca="1">ROUND(INDIRECT(ADDRESS(Данные!$A7,J$1,1,1,"Данные"), 1),2)</f>
        <v>0</v>
      </c>
      <c r="K15" s="83">
        <f ca="1">ROUND(INDIRECT(ADDRESS(Данные!$A7,K$1,1,1,"Данные"), 1),2)</f>
        <v>0</v>
      </c>
      <c r="L15" s="90"/>
      <c r="M15" s="88"/>
      <c r="N15" s="76">
        <f ca="1">ROUND(INDIRECT(ADDRESS(Данные!$A7,N$1,1,1,"Данные"), 1),2)</f>
        <v>4791.7700000000004</v>
      </c>
      <c r="O15" s="83">
        <f ca="1">ROUND(INDIRECT(ADDRESS(Данные!$A7,O$1,1,1,"Данные"), 1),2)</f>
        <v>2376.5799999999999</v>
      </c>
      <c r="P15" s="90"/>
      <c r="Q15" s="88"/>
      <c r="R15" s="76">
        <f ca="1">ROUND(INDIRECT(ADDRESS(Данные!$A7,R$1,1,1,"Данные"), 1),2)</f>
        <v>6741.3600000000006</v>
      </c>
      <c r="S15" s="83">
        <f ca="1">ROUND(INDIRECT(ADDRESS(Данные!$A7,S$1,1,1,"Данные"), 1),2)</f>
        <v>2603.1799999999998</v>
      </c>
      <c r="T15" s="90"/>
      <c r="U15" s="88"/>
      <c r="V15" s="76">
        <f ca="1">ROUND(INDIRECT(ADDRESS(Данные!$A7,V$1,1,1,"Данные"), 1),2)</f>
        <v>10184.809999999999</v>
      </c>
      <c r="W15" s="83">
        <f ca="1">ROUND(INDIRECT(ADDRESS(Данные!$A7,W$1,1,1,"Данные"), 1),2)</f>
        <v>802.75999999999999</v>
      </c>
      <c r="X15" s="90"/>
      <c r="Y15" s="88"/>
      <c r="Z15" s="75">
        <f ca="1">INDIRECT(ADDRESS(Данные!$A7,4,1,1,"Данные"), 1)</f>
        <v>45644</v>
      </c>
      <c r="AA15" s="76">
        <f ca="1">ROUND(INDIRECT(ADDRESS(Данные!$A7,AA$1,1,1,"Данные"), 1),2)</f>
        <v>0</v>
      </c>
      <c r="AB15" s="83">
        <f ca="1">ROUND(INDIRECT(ADDRESS(Данные!$A7,AB$1,1,1,"Данные"), 1),2)</f>
        <v>0</v>
      </c>
      <c r="AC15" s="90"/>
      <c r="AD15" s="88"/>
      <c r="AE15" s="76">
        <f ca="1">ROUND(INDIRECT(ADDRESS(Данные!$A7,AE$1,1,1,"Данные"), 1),2)</f>
        <v>0</v>
      </c>
      <c r="AF15" s="83">
        <f ca="1">ROUND(INDIRECT(ADDRESS(Данные!$A7,AF$1,1,1,"Данные"), 1),2)</f>
        <v>0</v>
      </c>
      <c r="AG15" s="90"/>
      <c r="AH15" s="88"/>
      <c r="AI15" s="76">
        <f ca="1">ROUND(INDIRECT(ADDRESS(Данные!$A7,AI$1,1,1,"Данные"), 1),2)</f>
        <v>23.780000000000001</v>
      </c>
      <c r="AJ15" s="83">
        <f ca="1">ROUND(INDIRECT(ADDRESS(Данные!$A7,AJ$1,1,1,"Данные"), 1),2)</f>
        <v>5.2599999999999998</v>
      </c>
      <c r="AK15" s="90"/>
      <c r="AL15" s="88"/>
      <c r="AM15" s="76">
        <f ca="1">ROUND(INDIRECT(ADDRESS(Данные!$A7,AM$1,1,1,"Данные"), 1),2)</f>
        <v>1344.6500000000001</v>
      </c>
      <c r="AN15" s="83">
        <f ca="1">ROUND(INDIRECT(ADDRESS(Данные!$A7,AN$1,1,1,"Данные"), 1),2)</f>
        <v>65.849999999999994</v>
      </c>
      <c r="AO15" s="90"/>
      <c r="AP15" s="88"/>
      <c r="AQ15" s="76">
        <f ca="1">ROUND(INDIRECT(ADDRESS(Данные!$A7,AQ$1,1,1,"Данные"), 1),2)</f>
        <v>1592.3500000000001</v>
      </c>
      <c r="AR15" s="83">
        <f ca="1">ROUND(INDIRECT(ADDRESS(Данные!$A7,AR$1,1,1,"Данные"), 1),2)</f>
        <v>114.05</v>
      </c>
      <c r="AS15" s="90"/>
      <c r="AT15" s="88"/>
      <c r="AU15" s="76">
        <f ca="1">ROUND(INDIRECT(ADDRESS(Данные!$A7,AU$1,1,1,"Данные"), 1),2)</f>
        <v>772.61000000000001</v>
      </c>
      <c r="AV15" s="83">
        <f ca="1">ROUND(INDIRECT(ADDRESS(Данные!$A7,AV$1,1,1,"Данные"), 1),2)</f>
        <v>121.47</v>
      </c>
      <c r="AW15" s="90"/>
      <c r="AX15" s="88"/>
      <c r="AY15" s="75">
        <f ca="1">INDIRECT(ADDRESS(Данные!$A7,4,1,1,"Данные"), 1)</f>
        <v>45644</v>
      </c>
      <c r="AZ15" s="76">
        <f ca="1">ROUND(INDIRECT(ADDRESS(Данные!$A7,AZ$1,1,1,"Данные"), 1),2)</f>
        <v>1153.3700000000001</v>
      </c>
      <c r="BA15" s="83">
        <f ca="1">ROUND(INDIRECT(ADDRESS(Данные!$A7,BA$1,1,1,"Данные"), 1),2)</f>
        <v>386.13</v>
      </c>
      <c r="BB15" s="90"/>
      <c r="BC15" s="88"/>
      <c r="BD15" s="76">
        <f ca="1">ROUND(INDIRECT(ADDRESS(Данные!$A7,BD$1,1,1,"Данные"), 1),2)</f>
        <v>1215.99</v>
      </c>
      <c r="BE15" s="83">
        <f ca="1">ROUND(INDIRECT(ADDRESS(Данные!$A7,BE$1,1,1,"Данные"), 1),2)</f>
        <v>513.79999999999995</v>
      </c>
      <c r="BF15" s="90"/>
      <c r="BG15" s="88"/>
      <c r="BH15" s="76">
        <f ca="1">ROUND(INDIRECT(ADDRESS(Данные!$A7,BH$1,1,1,"Данные"), 1),2)</f>
        <v>1984.1000000000001</v>
      </c>
      <c r="BI15" s="83">
        <f ca="1">ROUND(INDIRECT(ADDRESS(Данные!$A7,BI$1,1,1,"Данные"), 1),2)</f>
        <v>1182.79</v>
      </c>
      <c r="BJ15" s="90"/>
      <c r="BK15" s="88"/>
      <c r="BL15" s="76">
        <f ca="1">ROUND(INDIRECT(ADDRESS(Данные!$A7,BL$1,1,1,"Данные"), 1),2)</f>
        <v>239.55000000000001</v>
      </c>
      <c r="BM15" s="83">
        <f ca="1">ROUND(INDIRECT(ADDRESS(Данные!$A7,BM$1,1,1,"Данные"), 1),2)</f>
        <v>22.039999999999999</v>
      </c>
      <c r="BN15" s="90"/>
      <c r="BO15" s="88"/>
      <c r="BP15" s="76">
        <f ca="1">ROUND(INDIRECT(ADDRESS(Данные!$A7,BP$1,1,1,"Данные"), 1),2)</f>
        <v>813.82000000000005</v>
      </c>
      <c r="BQ15" s="83">
        <f ca="1">ROUND(INDIRECT(ADDRESS(Данные!$A7,BQ$1,1,1,"Данные"), 1),2)</f>
        <v>0</v>
      </c>
      <c r="BR15" s="90"/>
      <c r="BS15" s="88"/>
      <c r="BT15" s="76">
        <f ca="1">ROUND(INDIRECT(ADDRESS(Данные!$A7,BT$1,1,1,"Данные"), 1),2)</f>
        <v>4752.6700000000001</v>
      </c>
      <c r="BU15" s="83">
        <f ca="1">ROUND(INDIRECT(ADDRESS(Данные!$A7,BU$1,1,1,"Данные"), 1),2)</f>
        <v>975.38</v>
      </c>
      <c r="BV15" s="90"/>
      <c r="BW15" s="88"/>
      <c r="BX15" s="75">
        <f ca="1">INDIRECT(ADDRESS(Данные!$A7,4,1,1,"Данные"), 1)</f>
        <v>45644</v>
      </c>
      <c r="BY15" s="76">
        <f ca="1">ROUND(INDIRECT(ADDRESS(Данные!$A7,BY$1,1,1,"Данные"), 1),2)</f>
        <v>849.44000000000005</v>
      </c>
      <c r="BZ15" s="83">
        <f ca="1">ROUND(INDIRECT(ADDRESS(Данные!$A7,BZ$1,1,1,"Данные"), 1),2)</f>
        <v>553.07000000000005</v>
      </c>
      <c r="CA15" s="90"/>
      <c r="CB15" s="88"/>
      <c r="CC15" s="76">
        <f ca="1">ROUND(INDIRECT(ADDRESS(Данные!$A7,CC$1,1,1,"Данные"), 1),2)</f>
        <v>1485.46</v>
      </c>
      <c r="CD15" s="83">
        <f ca="1">ROUND(INDIRECT(ADDRESS(Данные!$A7,CD$1,1,1,"Данные"), 1),2)</f>
        <v>0</v>
      </c>
      <c r="CE15" s="90"/>
      <c r="CF15" s="88"/>
      <c r="CG15" s="76">
        <f ca="1">ROUND(INDIRECT(ADDRESS(Данные!$A7,CG$1,1,1,"Данные"), 1),2)</f>
        <v>0</v>
      </c>
      <c r="CH15" s="83">
        <f ca="1">ROUND(INDIRECT(ADDRESS(Данные!$A7,CH$1,1,1,"Данные"), 1),2)</f>
        <v>0</v>
      </c>
      <c r="CI15" s="90"/>
      <c r="CJ15" s="88"/>
      <c r="CK15" s="76">
        <f ca="1">ROUND(INDIRECT(ADDRESS(Данные!$A7,CK$1,1,1,"Данные"), 1),2)</f>
        <v>897.12</v>
      </c>
      <c r="CL15" s="83">
        <f ca="1">ROUND(INDIRECT(ADDRESS(Данные!$A7,CL$1,1,1,"Данные"), 1),2)</f>
        <v>243.39000000000001</v>
      </c>
      <c r="CM15" s="90"/>
      <c r="CN15" s="88"/>
      <c r="CO15" s="76">
        <f ca="1">ROUND(INDIRECT(ADDRESS(Данные!$A7,CO$1,1,1,"Данные"), 1),2)</f>
        <v>69.460000000000008</v>
      </c>
      <c r="CP15" s="83">
        <f ca="1">ROUND(INDIRECT(ADDRESS(Данные!$A7,CP$1,1,1,"Данные"), 1),2)</f>
        <v>130.06999999999999</v>
      </c>
      <c r="CQ15" s="90"/>
      <c r="CR15" s="88"/>
      <c r="CS15" s="76">
        <f ca="1">ROUND(INDIRECT(ADDRESS(Данные!$A7,CS$1,1,1,"Данные"), 1),2)</f>
        <v>27.940000000000001</v>
      </c>
      <c r="CT15" s="83">
        <f ca="1">ROUND(INDIRECT(ADDRESS(Данные!$A7,CT$1,1,1,"Данные"), 1),2)</f>
        <v>213.34</v>
      </c>
      <c r="CU15" s="90"/>
      <c r="CV15" s="88"/>
      <c r="CW15" s="75">
        <f ca="1">INDIRECT(ADDRESS(Данные!$A7,4,1,1,"Данные"), 1)</f>
        <v>45644</v>
      </c>
      <c r="CX15" s="76">
        <f ca="1">ROUND(INDIRECT(ADDRESS(Данные!$A7,CX$1,1,1,"Данные"), 1),2)</f>
        <v>532.33000000000004</v>
      </c>
      <c r="CY15" s="83">
        <f ca="1">ROUND(INDIRECT(ADDRESS(Данные!$A7,CY$1,1,1,"Данные"), 1),2)</f>
        <v>387.09000000000003</v>
      </c>
      <c r="CZ15" s="90"/>
      <c r="DA15" s="88"/>
      <c r="DB15" s="76">
        <f ca="1">ROUND(INDIRECT(ADDRESS(Данные!$A7,DB$1,1,1,"Данные"), 1),2)</f>
        <v>1323.6200000000001</v>
      </c>
      <c r="DC15" s="83">
        <f ca="1">ROUND(INDIRECT(ADDRESS(Данные!$A7,DC$1,1,1,"Данные"), 1),2)</f>
        <v>334.97000000000003</v>
      </c>
      <c r="DD15" s="90"/>
      <c r="DE15" s="88"/>
      <c r="DF15" s="76">
        <f ca="1">ROUND(INDIRECT(ADDRESS(Данные!$A7,DF$1,1,1,"Данные"), 1),2)</f>
        <v>254.55000000000001</v>
      </c>
      <c r="DG15" s="83">
        <f ca="1">ROUND(INDIRECT(ADDRESS(Данные!$A7,DG$1,1,1,"Данные"), 1),2)</f>
        <v>243.91</v>
      </c>
      <c r="DH15" s="90"/>
      <c r="DI15" s="88"/>
      <c r="DJ15" s="76"/>
      <c r="DK15" s="83"/>
      <c r="DL15" s="90"/>
      <c r="DM15" s="88"/>
      <c r="DN15" s="76"/>
      <c r="DO15" s="83"/>
      <c r="DP15" s="90"/>
      <c r="DQ15" s="88"/>
      <c r="DR15" s="76"/>
      <c r="DS15" s="83"/>
      <c r="DT15" s="90"/>
      <c r="DU15" s="88"/>
      <c r="DV15" s="89">
        <f t="shared" ref="DV15:DV63" ca="1" si="52">$A15</f>
        <v>45644</v>
      </c>
      <c r="DW15" s="93" t="s">
        <v>15</v>
      </c>
      <c r="DX15" s="26" t="s">
        <v>15</v>
      </c>
    </row>
    <row r="16">
      <c r="A16" s="94">
        <f ca="1">INDIRECT(ADDRESS(Данные!$A8,4,1,1,"Данные"),1)</f>
        <v>45644.020833333336</v>
      </c>
      <c r="B16" s="95">
        <f ca="1">ROUND(INDIRECT(ADDRESS(Данные!$A8,B$1,1,1,"Данные"),1),2)</f>
        <v>6453.2799999999997</v>
      </c>
      <c r="C16" s="100">
        <f ca="1">ROUND(INDIRECT(ADDRESS(Данные!$A8,C$1,1,1,"Данные"),1),2)</f>
        <v>1599.74</v>
      </c>
      <c r="D16" s="101">
        <f ca="1">(B16-B15)*D$10</f>
        <v>25.999999999839929</v>
      </c>
      <c r="E16" s="98">
        <f ca="1">(C16-C15)*D$10</f>
        <v>3.999999999996362</v>
      </c>
      <c r="F16" s="95">
        <f ca="1">ROUND(INDIRECT(ADDRESS(Данные!$A8,F$1,1,1,"Данные"),1),2)</f>
        <v>223.15000000000001</v>
      </c>
      <c r="G16" s="100">
        <f ca="1">ROUND(INDIRECT(ADDRESS(Данные!$A8,G$1,1,1,"Данные"),1),2)</f>
        <v>283.62</v>
      </c>
      <c r="H16" s="101">
        <f ca="1">(F16-F15)*H$10</f>
        <v>0</v>
      </c>
      <c r="I16" s="98">
        <f ca="1">(G16-G15)*H$10</f>
        <v>0</v>
      </c>
      <c r="J16" s="95">
        <f ca="1">ROUND(INDIRECT(ADDRESS(Данные!$A8,J$1,1,1,"Данные"),1),2)</f>
        <v>0</v>
      </c>
      <c r="K16" s="100">
        <f ca="1">ROUND(INDIRECT(ADDRESS(Данные!$A8,K$1,1,1,"Данные"),1),2)</f>
        <v>0</v>
      </c>
      <c r="L16" s="101">
        <f ca="1">(J16-J15)*L$10</f>
        <v>0</v>
      </c>
      <c r="M16" s="98">
        <f ca="1">(K16-K15)*L$10</f>
        <v>0</v>
      </c>
      <c r="N16" s="95">
        <f ca="1">ROUND(INDIRECT(ADDRESS(Данные!$A8,N$1,1,1,"Данные"),1),2)</f>
        <v>4791.8100000000004</v>
      </c>
      <c r="O16" s="100">
        <f ca="1">ROUND(INDIRECT(ADDRESS(Данные!$A8,O$1,1,1,"Данные"),1),2)</f>
        <v>2376.5799999999999</v>
      </c>
      <c r="P16" s="101">
        <f ca="1">(N16-N15)*P$10</f>
        <v>79.99999999992724</v>
      </c>
      <c r="Q16" s="98">
        <f ca="1">(O16-O15)*P$10</f>
        <v>0</v>
      </c>
      <c r="R16" s="95">
        <f ca="1">ROUND(INDIRECT(ADDRESS(Данные!$A8,R$1,1,1,"Данные"),1),2)</f>
        <v>6741.4200000000001</v>
      </c>
      <c r="S16" s="100">
        <f ca="1">ROUND(INDIRECT(ADDRESS(Данные!$A8,S$1,1,1,"Данные"),1),2)</f>
        <v>2603.1900000000001</v>
      </c>
      <c r="T16" s="101">
        <f ca="1">(R16-R15)*T$10</f>
        <v>21.599999999816646</v>
      </c>
      <c r="U16" s="98">
        <f ca="1">(S16-S15)*T$10</f>
        <v>3.6000000000785803</v>
      </c>
      <c r="V16" s="95">
        <f ca="1">ROUND(INDIRECT(ADDRESS(Данные!$A8,V$1,1,1,"Данные"),1),2)</f>
        <v>10185.16</v>
      </c>
      <c r="W16" s="100">
        <f ca="1">ROUND(INDIRECT(ADDRESS(Данные!$A8,W$1,1,1,"Данные"),1),2)</f>
        <v>802.77999999999997</v>
      </c>
      <c r="X16" s="101">
        <f ca="1">(V16-V15)*X$10</f>
        <v>126.00000000013097</v>
      </c>
      <c r="Y16" s="98">
        <f ca="1">(W16-W15)*X$10</f>
        <v>7.1999999999934516</v>
      </c>
      <c r="Z16" s="94">
        <f ca="1">INDIRECT(ADDRESS(Данные!$A8,4,1,1,"Данные"),1)</f>
        <v>45644.020833333336</v>
      </c>
      <c r="AA16" s="95">
        <f ca="1">ROUND(INDIRECT(ADDRESS(Данные!$A8,AA$1,1,1,"Данные"),1),2)</f>
        <v>0</v>
      </c>
      <c r="AB16" s="100">
        <f ca="1">ROUND(INDIRECT(ADDRESS(Данные!$A8,AB$1,1,1,"Данные"),1),2)</f>
        <v>0</v>
      </c>
      <c r="AC16" s="101">
        <f ca="1">(AA16-AA15)*AC$10</f>
        <v>0</v>
      </c>
      <c r="AD16" s="98">
        <f ca="1">(AB16-AB15)*AC$10</f>
        <v>0</v>
      </c>
      <c r="AE16" s="95">
        <f ca="1">ROUND(INDIRECT(ADDRESS(Данные!$A8,AE$1,1,1,"Данные"),1),2)</f>
        <v>0</v>
      </c>
      <c r="AF16" s="100">
        <f ca="1">ROUND(INDIRECT(ADDRESS(Данные!$A8,AF$1,1,1,"Данные"),1),2)</f>
        <v>0</v>
      </c>
      <c r="AG16" s="101">
        <f ca="1">(AE16-AE15)*AG$10</f>
        <v>0</v>
      </c>
      <c r="AH16" s="98">
        <f ca="1">(AF16-AF15)*AG$10</f>
        <v>0</v>
      </c>
      <c r="AI16" s="95">
        <f ca="1">ROUND(INDIRECT(ADDRESS(Данные!$A8,AI$1,1,1,"Данные"),1),2)</f>
        <v>23.780000000000001</v>
      </c>
      <c r="AJ16" s="100">
        <f ca="1">ROUND(INDIRECT(ADDRESS(Данные!$A8,AJ$1,1,1,"Данные"),1),2)</f>
        <v>5.2599999999999998</v>
      </c>
      <c r="AK16" s="101">
        <f ca="1">(AI16-AI15)*AK$10</f>
        <v>0</v>
      </c>
      <c r="AL16" s="98">
        <f ca="1">(AJ16-AJ15)*AK$10</f>
        <v>0</v>
      </c>
      <c r="AM16" s="95">
        <f ca="1">ROUND(INDIRECT(ADDRESS(Данные!$A8,AM$1,1,1,"Данные"),1),2)</f>
        <v>0</v>
      </c>
      <c r="AN16" s="100">
        <f ca="1">ROUND(INDIRECT(ADDRESS(Данные!$A8,AN$1,1,1,"Данные"),1),2)</f>
        <v>0</v>
      </c>
      <c r="AO16" s="101">
        <f ca="1">(AM16-AM15)*AO$10</f>
        <v>-80679</v>
      </c>
      <c r="AP16" s="98">
        <f ca="1">(AN16-AN15)*AO$10</f>
        <v>-3950.9999999999995</v>
      </c>
      <c r="AQ16" s="95">
        <f ca="1">ROUND(INDIRECT(ADDRESS(Данные!$A8,AQ$1,1,1,"Данные"),1),2)</f>
        <v>1592.3500000000001</v>
      </c>
      <c r="AR16" s="100">
        <f ca="1">ROUND(INDIRECT(ADDRESS(Данные!$A8,AR$1,1,1,"Данные"),1),2)</f>
        <v>114.05</v>
      </c>
      <c r="AS16" s="101">
        <f ca="1">(AQ16-AQ15)*AS$10</f>
        <v>0</v>
      </c>
      <c r="AT16" s="98">
        <f ca="1">(AR16-AR15)*AS$10</f>
        <v>0</v>
      </c>
      <c r="AU16" s="95">
        <f ca="1">ROUND(INDIRECT(ADDRESS(Данные!$A8,AU$1,1,1,"Данные"),1),2)</f>
        <v>0</v>
      </c>
      <c r="AV16" s="100">
        <f ca="1">ROUND(INDIRECT(ADDRESS(Данные!$A8,AV$1,1,1,"Данные"),1),2)</f>
        <v>0</v>
      </c>
      <c r="AW16" s="101">
        <f ca="1">(AU16-AU15)*AW$10</f>
        <v>-463566</v>
      </c>
      <c r="AX16" s="98">
        <f ca="1">(AV16-AV15)*AW$10</f>
        <v>-72882</v>
      </c>
      <c r="AY16" s="94">
        <f ca="1">INDIRECT(ADDRESS(Данные!$A8,4,1,1,"Данные"),1)</f>
        <v>45644.020833333336</v>
      </c>
      <c r="AZ16" s="95">
        <f ca="1">ROUND(INDIRECT(ADDRESS(Данные!$A8,AZ$1,1,1,"Данные"),1),2)</f>
        <v>1153.4300000000001</v>
      </c>
      <c r="BA16" s="100">
        <f ca="1">ROUND(INDIRECT(ADDRESS(Данные!$A8,BA$1,1,1,"Данные"),1),2)</f>
        <v>386.13999999999999</v>
      </c>
      <c r="BB16" s="101">
        <f ca="1">(AZ16-AZ15)*BB$10</f>
        <v>11.999999999989086</v>
      </c>
      <c r="BC16" s="98">
        <f ca="1">(BA16-BA15)*BB$10</f>
        <v>1.999999999998181</v>
      </c>
      <c r="BD16" s="95">
        <f ca="1">ROUND(INDIRECT(ADDRESS(Данные!$A8,BD$1,1,1,"Данные"),1),2)</f>
        <v>1216.0599999999999</v>
      </c>
      <c r="BE16" s="100">
        <f ca="1">ROUND(INDIRECT(ADDRESS(Данные!$A8,BE$1,1,1,"Данные"),1),2)</f>
        <v>513.81000000000006</v>
      </c>
      <c r="BF16" s="101">
        <f ca="1">(BD16-BD15)*BF$10</f>
        <v>13.999999999987267</v>
      </c>
      <c r="BG16" s="98">
        <f ca="1">(BE16-BE15)*BF$10</f>
        <v>2.0000000000209184</v>
      </c>
      <c r="BH16" s="95">
        <f ca="1">ROUND(INDIRECT(ADDRESS(Данные!$A8,BH$1,1,1,"Данные"),1),2)</f>
        <v>1984.1400000000001</v>
      </c>
      <c r="BI16" s="100">
        <f ca="1">ROUND(INDIRECT(ADDRESS(Данные!$A8,BI$1,1,1,"Данные"),1),2)</f>
        <v>1182.79</v>
      </c>
      <c r="BJ16" s="101">
        <f ca="1">(BH16-BH15)*BJ$10</f>
        <v>119.99999999989086</v>
      </c>
      <c r="BK16" s="98">
        <f ca="1">(BI16-BI15)*BJ$10</f>
        <v>0</v>
      </c>
      <c r="BL16" s="95">
        <f ca="1">ROUND(INDIRECT(ADDRESS(Данные!$A8,BL$1,1,1,"Данные"),1),2)</f>
        <v>239.55000000000001</v>
      </c>
      <c r="BM16" s="100">
        <f ca="1">ROUND(INDIRECT(ADDRESS(Данные!$A8,BM$1,1,1,"Данные"),1),2)</f>
        <v>22.039999999999999</v>
      </c>
      <c r="BN16" s="101">
        <f ca="1">(BL16-BL15)*BN$10</f>
        <v>0</v>
      </c>
      <c r="BO16" s="98">
        <f ca="1">(BM16-BM15)*BN$10</f>
        <v>0</v>
      </c>
      <c r="BP16" s="95">
        <f ca="1">ROUND(INDIRECT(ADDRESS(Данные!$A8,BP$1,1,1,"Данные"),1),2)</f>
        <v>813.88</v>
      </c>
      <c r="BQ16" s="100">
        <f ca="1">ROUND(INDIRECT(ADDRESS(Данные!$A8,BQ$1,1,1,"Данные"),1),2)</f>
        <v>0</v>
      </c>
      <c r="BR16" s="104">
        <f ca="1">(BP16-BP15)*BR$10 * (3 - [2]Данные!$A8 + [2]Данные!$A7)</f>
        <v>1.1999999999989086</v>
      </c>
      <c r="BS16" s="98">
        <f ca="1">(BQ16-BQ15)*BR$10</f>
        <v>0</v>
      </c>
      <c r="BT16" s="95">
        <f ca="1">ROUND(INDIRECT(ADDRESS(Данные!$A8,BT$1,1,1,"Данные"),1),2)</f>
        <v>4752.6700000000001</v>
      </c>
      <c r="BU16" s="100">
        <f ca="1">ROUND(INDIRECT(ADDRESS(Данные!$A8,BU$1,1,1,"Данные"),1),2)</f>
        <v>975.38</v>
      </c>
      <c r="BV16" s="101">
        <f ca="1">(BT16-BT15)*BV$10</f>
        <v>0</v>
      </c>
      <c r="BW16" s="98">
        <f ca="1">(BU16-BU15)*BV$10</f>
        <v>0</v>
      </c>
      <c r="BX16" s="94">
        <f ca="1">INDIRECT(ADDRESS(Данные!$A8,4,1,1,"Данные"),1)</f>
        <v>45644.020833333336</v>
      </c>
      <c r="BY16" s="95">
        <f ca="1">ROUND(INDIRECT(ADDRESS(Данные!$A8,BY$1,1,1,"Данные"),1),2)</f>
        <v>849.44000000000005</v>
      </c>
      <c r="BZ16" s="100">
        <f ca="1">ROUND(INDIRECT(ADDRESS(Данные!$A8,BZ$1,1,1,"Данные"),1),2)</f>
        <v>553.07000000000005</v>
      </c>
      <c r="CA16" s="101">
        <f ca="1">(BY16-BY15)*CA$10</f>
        <v>0</v>
      </c>
      <c r="CB16" s="98">
        <f ca="1">(BZ16-BZ15)*CA$10</f>
        <v>0</v>
      </c>
      <c r="CC16" s="95">
        <f ca="1">ROUND(INDIRECT(ADDRESS(Данные!$A8,CC$1,1,1,"Данные"),1),2)</f>
        <v>1485.51</v>
      </c>
      <c r="CD16" s="100">
        <f ca="1">ROUND(INDIRECT(ADDRESS(Данные!$A8,CD$1,1,1,"Данные"),1),2)</f>
        <v>0</v>
      </c>
      <c r="CE16" s="101">
        <f ca="1">(CC16-CC15)*CE$10</f>
        <v>14.999999999986358</v>
      </c>
      <c r="CF16" s="98">
        <f ca="1">(CD16-CD15)*CE$10</f>
        <v>0</v>
      </c>
      <c r="CG16" s="95">
        <f ca="1">ROUND(INDIRECT(ADDRESS(Данные!$A8,CG$1,1,1,"Данные"),1),2)</f>
        <v>0</v>
      </c>
      <c r="CH16" s="100">
        <f ca="1">ROUND(INDIRECT(ADDRESS(Данные!$A8,CH$1,1,1,"Данные"),1),2)</f>
        <v>0</v>
      </c>
      <c r="CI16" s="101">
        <f ca="1">(CG16-CG15)*CI$10</f>
        <v>0</v>
      </c>
      <c r="CJ16" s="98">
        <f ca="1">(CH16-CH15)*CI$10</f>
        <v>0</v>
      </c>
      <c r="CK16" s="95">
        <f ca="1">ROUND(INDIRECT(ADDRESS(Данные!$A8,CK$1,1,1,"Данные"),1),2)</f>
        <v>897.15999999999997</v>
      </c>
      <c r="CL16" s="100">
        <f ca="1">ROUND(INDIRECT(ADDRESS(Данные!$A8,CL$1,1,1,"Данные"),1),2)</f>
        <v>243.40000000000001</v>
      </c>
      <c r="CM16" s="101">
        <f ca="1">(CK16-CK15)*CM$10</f>
        <v>23.999999999978172</v>
      </c>
      <c r="CN16" s="98">
        <f ca="1">(CL16-CL15)*CM$10</f>
        <v>5.999999999994543</v>
      </c>
      <c r="CO16" s="95">
        <f ca="1">ROUND(INDIRECT(ADDRESS(Данные!$A8,CO$1,1,1,"Данные"),1),2)</f>
        <v>0</v>
      </c>
      <c r="CP16" s="100">
        <f ca="1">ROUND(INDIRECT(ADDRESS(Данные!$A8,CP$1,1,1,"Данные"),1),2)</f>
        <v>0</v>
      </c>
      <c r="CQ16" s="104">
        <f ca="1">(CO16-CO15)*CQ$10 * (3 - [2]Данные!$A8 + [2]Данные!$A7)</f>
        <v>-13892.000000000002</v>
      </c>
      <c r="CR16" s="98">
        <f ca="1">(CP16-CP15)*CQ$10</f>
        <v>-26014</v>
      </c>
      <c r="CS16" s="95">
        <f ca="1">ROUND(INDIRECT(ADDRESS(Данные!$A8,CS$1,1,1,"Данные"),1),2)</f>
        <v>27.940000000000001</v>
      </c>
      <c r="CT16" s="100">
        <f ca="1">ROUND(INDIRECT(ADDRESS(Данные!$A8,CT$1,1,1,"Данные"),1),2)</f>
        <v>213.34</v>
      </c>
      <c r="CU16" s="101">
        <f ca="1">(CS16-CS15)*CU$10</f>
        <v>0</v>
      </c>
      <c r="CV16" s="98">
        <f ca="1">(CT16-CT15)*CU$10</f>
        <v>0</v>
      </c>
      <c r="CW16" s="94">
        <f ca="1">INDIRECT(ADDRESS(Данные!$A8,4,1,1,"Данные"),1)</f>
        <v>45644.020833333336</v>
      </c>
      <c r="CX16" s="95">
        <f ca="1">ROUND(INDIRECT(ADDRESS(Данные!$A8,CX$1,1,1,"Данные"),1),2)</f>
        <v>532.34000000000003</v>
      </c>
      <c r="CY16" s="100">
        <f ca="1">ROUND(INDIRECT(ADDRESS(Данные!$A8,CY$1,1,1,"Данные"),1),2)</f>
        <v>387.09000000000003</v>
      </c>
      <c r="CZ16" s="101">
        <f ca="1">(CX16-CX15)*CZ$10</f>
        <v>8.9999999999918145</v>
      </c>
      <c r="DA16" s="98">
        <f ca="1">(CY16-CY15)*CZ$10</f>
        <v>0</v>
      </c>
      <c r="DB16" s="95">
        <f ca="1">ROUND(INDIRECT(ADDRESS(Данные!$A8,DB$1,1,1,"Данные"),1),2)</f>
        <v>1323.6200000000001</v>
      </c>
      <c r="DC16" s="100">
        <f ca="1">ROUND(INDIRECT(ADDRESS(Данные!$A8,DC$1,1,1,"Данные"),1),2)</f>
        <v>334.97000000000003</v>
      </c>
      <c r="DD16" s="101">
        <f ca="1">(DB16-DB15)*DD$10</f>
        <v>0</v>
      </c>
      <c r="DE16" s="98">
        <f ca="1">(DC16-DC15)*DD$10</f>
        <v>0</v>
      </c>
      <c r="DF16" s="95">
        <f ca="1">ROUND(INDIRECT(ADDRESS(Данные!$A8,DF$1,1,1,"Данные"),1),2)</f>
        <v>254.56</v>
      </c>
      <c r="DG16" s="100">
        <f ca="1">ROUND(INDIRECT(ADDRESS(Данные!$A8,DG$1,1,1,"Данные"),1),2)</f>
        <v>243.91</v>
      </c>
      <c r="DH16" s="101">
        <f ca="1">(DF16-DF15)*DH$10</f>
        <v>5.999999999994543</v>
      </c>
      <c r="DI16" s="98">
        <f ca="1">(DG16-DG15)*DH$10</f>
        <v>0</v>
      </c>
      <c r="DJ16" s="95"/>
      <c r="DK16" s="100"/>
      <c r="DL16" s="104"/>
      <c r="DM16" s="98"/>
      <c r="DN16" s="95"/>
      <c r="DO16" s="100"/>
      <c r="DP16" s="104"/>
      <c r="DQ16" s="98"/>
      <c r="DR16" s="95"/>
      <c r="DS16" s="100"/>
      <c r="DT16" s="101"/>
      <c r="DU16" s="98"/>
      <c r="DV16" s="108">
        <f t="shared" ca="1" si="52"/>
        <v>45644.020833333336</v>
      </c>
      <c r="DW16" s="113">
        <f t="shared" ref="DW16:DW63" ca="1" si="53">D16+H16+L16+P16+T16+X16+AC16+AG16+AK16+AO16+AS16+AW16+BB16+BF16+BJ16+BN16+BR16+BV16+CA16+CE16+CI16+CM16+CQ16+CU16+CZ16+DD16+DH16</f>
        <v>-557682.20000000042</v>
      </c>
      <c r="DX16" s="113">
        <f t="shared" ref="DX16:DX63" ca="1" si="54">E16+I16+M16+Q16+U16+Y16+AD16+AH16+AL16+AP16+AT16+AX16+BC16+BG16+BK16+BO16+BS16+BW16+CB16+CF16+CJ16+CN16+CR16+CV16+DA16+DE16+DI16</f>
        <v>-102822.19999999991</v>
      </c>
    </row>
    <row r="17">
      <c r="A17" s="94">
        <f ca="1">INDIRECT(ADDRESS(Данные!$A9,4,1,1,"Данные"),1)</f>
        <v>45644.041666666664</v>
      </c>
      <c r="B17" s="95">
        <f ca="1">ROUND(INDIRECT(ADDRESS(Данные!$A9,B$1,1,1,"Данные"),1),2)</f>
        <v>6453.4000000000005</v>
      </c>
      <c r="C17" s="100">
        <f ca="1">ROUND(INDIRECT(ADDRESS(Данные!$A9,C$1,1,1,"Данные"),1),2)</f>
        <v>1599.76</v>
      </c>
      <c r="D17" s="101">
        <f ca="1">(B17-B15)*D$10</f>
        <v>50</v>
      </c>
      <c r="E17" s="98">
        <f ca="1">(C17-C15)*D$10</f>
        <v>7.999999999992724</v>
      </c>
      <c r="F17" s="95">
        <f ca="1">ROUND(INDIRECT(ADDRESS(Данные!$A9,F$1,1,1,"Данные"),1),2)</f>
        <v>223.15000000000001</v>
      </c>
      <c r="G17" s="100">
        <f ca="1">ROUND(INDIRECT(ADDRESS(Данные!$A9,G$1,1,1,"Данные"),1),2)</f>
        <v>283.62</v>
      </c>
      <c r="H17" s="101">
        <f ca="1">(F17-F15)*H$10</f>
        <v>0</v>
      </c>
      <c r="I17" s="98">
        <f ca="1">(G17-G15)*H$10</f>
        <v>0</v>
      </c>
      <c r="J17" s="95">
        <f ca="1">ROUND(INDIRECT(ADDRESS(Данные!$A9,J$1,1,1,"Данные"),1),2)</f>
        <v>0</v>
      </c>
      <c r="K17" s="100">
        <f ca="1">ROUND(INDIRECT(ADDRESS(Данные!$A9,K$1,1,1,"Данные"),1),2)</f>
        <v>0</v>
      </c>
      <c r="L17" s="101">
        <f ca="1">(J17-J15)*L$10</f>
        <v>0</v>
      </c>
      <c r="M17" s="98">
        <f ca="1">(K17-K15)*L$10</f>
        <v>0</v>
      </c>
      <c r="N17" s="95">
        <f ca="1">ROUND(INDIRECT(ADDRESS(Данные!$A9,N$1,1,1,"Данные"),1),2)</f>
        <v>4791.8400000000001</v>
      </c>
      <c r="O17" s="100">
        <f ca="1">ROUND(INDIRECT(ADDRESS(Данные!$A9,O$1,1,1,"Данные"),1),2)</f>
        <v>2376.5799999999999</v>
      </c>
      <c r="P17" s="101">
        <f ca="1">(N17-N15)*P$10</f>
        <v>139.99999999941792</v>
      </c>
      <c r="Q17" s="98">
        <f ca="1">(O17-O15)*P$10</f>
        <v>0</v>
      </c>
      <c r="R17" s="95">
        <f ca="1">ROUND(INDIRECT(ADDRESS(Данные!$A9,R$1,1,1,"Данные"),1),2)</f>
        <v>6741.4800000000005</v>
      </c>
      <c r="S17" s="100">
        <f ca="1">ROUND(INDIRECT(ADDRESS(Данные!$A9,S$1,1,1,"Данные"),1),2)</f>
        <v>2603.2000000000003</v>
      </c>
      <c r="T17" s="101">
        <f ca="1">(R17-R15)*T$10</f>
        <v>43.19999999996071</v>
      </c>
      <c r="U17" s="98">
        <f ca="1">(S17-S15)*T$10</f>
        <v>7.2000000001571607</v>
      </c>
      <c r="V17" s="95">
        <f ca="1">ROUND(INDIRECT(ADDRESS(Данные!$A9,V$1,1,1,"Данные"),1),2)</f>
        <v>10185.530000000001</v>
      </c>
      <c r="W17" s="100">
        <f ca="1">ROUND(INDIRECT(ADDRESS(Данные!$A9,W$1,1,1,"Данные"),1),2)</f>
        <v>802.80000000000007</v>
      </c>
      <c r="X17" s="101">
        <f ca="1">(V17-V15)*X$10</f>
        <v>259.2000000004191</v>
      </c>
      <c r="Y17" s="98">
        <f ca="1">(W17-W15)*X$10</f>
        <v>14.400000000027831</v>
      </c>
      <c r="Z17" s="94">
        <f ca="1">INDIRECT(ADDRESS(Данные!$A9,4,1,1,"Данные"),1)</f>
        <v>45644.041666666664</v>
      </c>
      <c r="AA17" s="95">
        <f ca="1">ROUND(INDIRECT(ADDRESS(Данные!$A9,AA$1,1,1,"Данные"),1),2)</f>
        <v>0</v>
      </c>
      <c r="AB17" s="100">
        <f ca="1">ROUND(INDIRECT(ADDRESS(Данные!$A9,AB$1,1,1,"Данные"),1),2)</f>
        <v>0</v>
      </c>
      <c r="AC17" s="101">
        <f ca="1">(AA17-AA15)*AC$10</f>
        <v>0</v>
      </c>
      <c r="AD17" s="98">
        <f ca="1">(AB17-AB15)*AC$10</f>
        <v>0</v>
      </c>
      <c r="AE17" s="95">
        <f ca="1">ROUND(INDIRECT(ADDRESS(Данные!$A9,AE$1,1,1,"Данные"),1),2)</f>
        <v>0</v>
      </c>
      <c r="AF17" s="100">
        <f ca="1">ROUND(INDIRECT(ADDRESS(Данные!$A9,AF$1,1,1,"Данные"),1),2)</f>
        <v>0</v>
      </c>
      <c r="AG17" s="101">
        <f ca="1">(AE17-AE15)*AG$10</f>
        <v>0</v>
      </c>
      <c r="AH17" s="98">
        <f ca="1">(AF17-AF15)*AG$10</f>
        <v>0</v>
      </c>
      <c r="AI17" s="95">
        <f ca="1">ROUND(INDIRECT(ADDRESS(Данные!$A9,AI$1,1,1,"Данные"),1),2)</f>
        <v>23.780000000000001</v>
      </c>
      <c r="AJ17" s="100">
        <f ca="1">ROUND(INDIRECT(ADDRESS(Данные!$A9,AJ$1,1,1,"Данные"),1),2)</f>
        <v>5.2599999999999998</v>
      </c>
      <c r="AK17" s="101">
        <f ca="1">(AI17-AI15)*AK$10</f>
        <v>0</v>
      </c>
      <c r="AL17" s="98">
        <f ca="1">(AJ17-AJ15)*AK$10</f>
        <v>0</v>
      </c>
      <c r="AM17" s="95">
        <f ca="1">ROUND(INDIRECT(ADDRESS(Данные!$A9,AM$1,1,1,"Данные"),1),2)</f>
        <v>0</v>
      </c>
      <c r="AN17" s="100">
        <f ca="1">ROUND(INDIRECT(ADDRESS(Данные!$A9,AN$1,1,1,"Данные"),1),2)</f>
        <v>0</v>
      </c>
      <c r="AO17" s="101">
        <f ca="1">(AM17-AM15)*AO$10</f>
        <v>-80679</v>
      </c>
      <c r="AP17" s="98">
        <f ca="1">(AN17-AN15)*AO$10</f>
        <v>-3950.9999999999995</v>
      </c>
      <c r="AQ17" s="95">
        <f ca="1">ROUND(INDIRECT(ADDRESS(Данные!$A9,AQ$1,1,1,"Данные"),1),2)</f>
        <v>1592.3500000000001</v>
      </c>
      <c r="AR17" s="100">
        <f ca="1">ROUND(INDIRECT(ADDRESS(Данные!$A9,AR$1,1,1,"Данные"),1),2)</f>
        <v>114.05</v>
      </c>
      <c r="AS17" s="101">
        <f ca="1">(AQ17-AQ15)*AS$10</f>
        <v>0</v>
      </c>
      <c r="AT17" s="98">
        <f ca="1">(AR17-AR15)*AS$10</f>
        <v>0</v>
      </c>
      <c r="AU17" s="95">
        <f ca="1">ROUND(INDIRECT(ADDRESS(Данные!$A9,AU$1,1,1,"Данные"),1),2)</f>
        <v>0</v>
      </c>
      <c r="AV17" s="100">
        <f ca="1">ROUND(INDIRECT(ADDRESS(Данные!$A9,AV$1,1,1,"Данные"),1),2)</f>
        <v>0</v>
      </c>
      <c r="AW17" s="101">
        <f ca="1">(AU17-AU15)*AW$10</f>
        <v>-463566</v>
      </c>
      <c r="AX17" s="98">
        <f ca="1">(AV17-AV15)*AW$10</f>
        <v>-72882</v>
      </c>
      <c r="AY17" s="94">
        <f ca="1">INDIRECT(ADDRESS(Данные!$A9,4,1,1,"Данные"),1)</f>
        <v>45644.041666666664</v>
      </c>
      <c r="AZ17" s="95">
        <f ca="1">ROUND(INDIRECT(ADDRESS(Данные!$A9,AZ$1,1,1,"Данные"),1),2)</f>
        <v>1153.49</v>
      </c>
      <c r="BA17" s="100">
        <f ca="1">ROUND(INDIRECT(ADDRESS(Данные!$A9,BA$1,1,1,"Данные"),1),2)</f>
        <v>386.15000000000003</v>
      </c>
      <c r="BB17" s="101">
        <f ca="1">(AZ17-AZ15)*BB$10</f>
        <v>23.999999999978172</v>
      </c>
      <c r="BC17" s="98">
        <f ca="1">(BA17-BA15)*BB$10</f>
        <v>4.0000000000077307</v>
      </c>
      <c r="BD17" s="95">
        <f ca="1">ROUND(INDIRECT(ADDRESS(Данные!$A9,BD$1,1,1,"Данные"),1),2)</f>
        <v>1216.1300000000001</v>
      </c>
      <c r="BE17" s="100">
        <f ca="1">ROUND(INDIRECT(ADDRESS(Данные!$A9,BE$1,1,1,"Данные"),1),2)</f>
        <v>513.82000000000005</v>
      </c>
      <c r="BF17" s="101">
        <f ca="1">(BD17-BD15)*BF$10</f>
        <v>28.000000000020009</v>
      </c>
      <c r="BG17" s="98">
        <f ca="1">(BE17-BE15)*BF$10</f>
        <v>4.0000000000190994</v>
      </c>
      <c r="BH17" s="95">
        <f ca="1">ROUND(INDIRECT(ADDRESS(Данные!$A9,BH$1,1,1,"Данные"),1),2)</f>
        <v>1984.1800000000001</v>
      </c>
      <c r="BI17" s="100">
        <f ca="1">ROUND(INDIRECT(ADDRESS(Данные!$A9,BI$1,1,1,"Данные"),1),2)</f>
        <v>1182.79</v>
      </c>
      <c r="BJ17" s="101">
        <f ca="1">(BH17-BH15)*BJ$10</f>
        <v>239.99999999978172</v>
      </c>
      <c r="BK17" s="98">
        <f ca="1">(BI17-BI15)*BJ$10</f>
        <v>0</v>
      </c>
      <c r="BL17" s="95">
        <f ca="1">ROUND(INDIRECT(ADDRESS(Данные!$A9,BL$1,1,1,"Данные"),1),2)</f>
        <v>239.55000000000001</v>
      </c>
      <c r="BM17" s="100">
        <f ca="1">ROUND(INDIRECT(ADDRESS(Данные!$A9,BM$1,1,1,"Данные"),1),2)</f>
        <v>22.039999999999999</v>
      </c>
      <c r="BN17" s="101">
        <f ca="1">(BL17-BL15)*BN$10</f>
        <v>0</v>
      </c>
      <c r="BO17" s="98">
        <f ca="1">(BM17-BM15)*BN$10</f>
        <v>0</v>
      </c>
      <c r="BP17" s="95">
        <f ca="1">ROUND(INDIRECT(ADDRESS(Данные!$A9,BP$1,1,1,"Данные"),1),2)</f>
        <v>813.94000000000005</v>
      </c>
      <c r="BQ17" s="100">
        <f ca="1">ROUND(INDIRECT(ADDRESS(Данные!$A9,BQ$1,1,1,"Данные"),1),2)</f>
        <v>0</v>
      </c>
      <c r="BR17" s="101">
        <f ca="1">(BP17-BP15)*BR$10</f>
        <v>2.4000000000000909</v>
      </c>
      <c r="BS17" s="98">
        <f ca="1">(BQ17-BQ15)*BR$10</f>
        <v>0</v>
      </c>
      <c r="BT17" s="95">
        <f ca="1">ROUND(INDIRECT(ADDRESS(Данные!$A9,BT$1,1,1,"Данные"),1),2)</f>
        <v>4752.6700000000001</v>
      </c>
      <c r="BU17" s="100">
        <f ca="1">ROUND(INDIRECT(ADDRESS(Данные!$A9,BU$1,1,1,"Данные"),1),2)</f>
        <v>975.38</v>
      </c>
      <c r="BV17" s="101">
        <f ca="1">(BT17-BT15)*BV$10</f>
        <v>0</v>
      </c>
      <c r="BW17" s="98">
        <f ca="1">(BU17-BU15)*BV$10</f>
        <v>0</v>
      </c>
      <c r="BX17" s="94">
        <f ca="1">INDIRECT(ADDRESS(Данные!$A9,4,1,1,"Данные"),1)</f>
        <v>45644.041666666664</v>
      </c>
      <c r="BY17" s="95">
        <f ca="1">ROUND(INDIRECT(ADDRESS(Данные!$A9,BY$1,1,1,"Данные"),1),2)</f>
        <v>849.44000000000005</v>
      </c>
      <c r="BZ17" s="100">
        <f ca="1">ROUND(INDIRECT(ADDRESS(Данные!$A9,BZ$1,1,1,"Данные"),1),2)</f>
        <v>553.07000000000005</v>
      </c>
      <c r="CA17" s="101">
        <f ca="1">(BY17-BY15)*CA$10</f>
        <v>0</v>
      </c>
      <c r="CB17" s="98">
        <f ca="1">(BZ17-BZ15)*CA$10</f>
        <v>0</v>
      </c>
      <c r="CC17" s="95">
        <f ca="1">ROUND(INDIRECT(ADDRESS(Данные!$A9,CC$1,1,1,"Данные"),1),2)</f>
        <v>1485.55</v>
      </c>
      <c r="CD17" s="100">
        <f ca="1">ROUND(INDIRECT(ADDRESS(Данные!$A9,CD$1,1,1,"Данные"),1),2)</f>
        <v>0</v>
      </c>
      <c r="CE17" s="101">
        <f ca="1">(CC17-CC15)*CE$10</f>
        <v>26.999999999975444</v>
      </c>
      <c r="CF17" s="98">
        <f ca="1">(CD17-CD15)*CE$10</f>
        <v>0</v>
      </c>
      <c r="CG17" s="95">
        <f ca="1">ROUND(INDIRECT(ADDRESS(Данные!$A9,CG$1,1,1,"Данные"),1),2)</f>
        <v>0</v>
      </c>
      <c r="CH17" s="100">
        <f ca="1">ROUND(INDIRECT(ADDRESS(Данные!$A9,CH$1,1,1,"Данные"),1),2)</f>
        <v>0</v>
      </c>
      <c r="CI17" s="101">
        <f ca="1">(CG17-CG15)*CI$10</f>
        <v>0</v>
      </c>
      <c r="CJ17" s="98">
        <f ca="1">(CH17-CH15)*CI$10</f>
        <v>0</v>
      </c>
      <c r="CK17" s="95">
        <f ca="1">ROUND(INDIRECT(ADDRESS(Данные!$A9,CK$1,1,1,"Данные"),1),2)</f>
        <v>897.21000000000004</v>
      </c>
      <c r="CL17" s="100">
        <f ca="1">ROUND(INDIRECT(ADDRESS(Данные!$A9,CL$1,1,1,"Данные"),1),2)</f>
        <v>243.41</v>
      </c>
      <c r="CM17" s="101">
        <f ca="1">(CK17-CK15)*CM$10</f>
        <v>54.000000000019099</v>
      </c>
      <c r="CN17" s="98">
        <f ca="1">(CL17-CL15)*CM$10</f>
        <v>11.999999999989086</v>
      </c>
      <c r="CO17" s="95">
        <f ca="1">ROUND(INDIRECT(ADDRESS(Данные!$A9,CO$1,1,1,"Данные"),1),2)</f>
        <v>0</v>
      </c>
      <c r="CP17" s="100">
        <f ca="1">ROUND(INDIRECT(ADDRESS(Данные!$A9,CP$1,1,1,"Данные"),1),2)</f>
        <v>0</v>
      </c>
      <c r="CQ17" s="101">
        <f ca="1">(CO17-CO15)*CQ$10</f>
        <v>-13892.000000000002</v>
      </c>
      <c r="CR17" s="98">
        <f ca="1">(CP17-CP15)*CQ$10</f>
        <v>-26014</v>
      </c>
      <c r="CS17" s="95">
        <f ca="1">ROUND(INDIRECT(ADDRESS(Данные!$A9,CS$1,1,1,"Данные"),1),2)</f>
        <v>27.940000000000001</v>
      </c>
      <c r="CT17" s="100">
        <f ca="1">ROUND(INDIRECT(ADDRESS(Данные!$A9,CT$1,1,1,"Данные"),1),2)</f>
        <v>213.34</v>
      </c>
      <c r="CU17" s="101">
        <f ca="1">(CS17-CS15)*CU$10</f>
        <v>0</v>
      </c>
      <c r="CV17" s="98">
        <f ca="1">(CT17-CT15)*CU$10</f>
        <v>0</v>
      </c>
      <c r="CW17" s="94">
        <f ca="1">INDIRECT(ADDRESS(Данные!$A9,4,1,1,"Данные"),1)</f>
        <v>45644.041666666664</v>
      </c>
      <c r="CX17" s="95">
        <f ca="1">ROUND(INDIRECT(ADDRESS(Данные!$A9,CX$1,1,1,"Данные"),1),2)</f>
        <v>532.36000000000001</v>
      </c>
      <c r="CY17" s="100">
        <f ca="1">ROUND(INDIRECT(ADDRESS(Данные!$A9,CY$1,1,1,"Данные"),1),2)</f>
        <v>387.09000000000003</v>
      </c>
      <c r="CZ17" s="101">
        <f ca="1">(CX17-CX15)*CZ$10</f>
        <v>26.999999999975444</v>
      </c>
      <c r="DA17" s="98">
        <f ca="1">(CY17-CY15)*CZ$10</f>
        <v>0</v>
      </c>
      <c r="DB17" s="95">
        <f ca="1">ROUND(INDIRECT(ADDRESS(Данные!$A9,DB$1,1,1,"Данные"),1),2)</f>
        <v>1323.6200000000001</v>
      </c>
      <c r="DC17" s="100">
        <f ca="1">ROUND(INDIRECT(ADDRESS(Данные!$A9,DC$1,1,1,"Данные"),1),2)</f>
        <v>334.97000000000003</v>
      </c>
      <c r="DD17" s="101">
        <f ca="1">(DB17-DB15)*DD$10</f>
        <v>0</v>
      </c>
      <c r="DE17" s="98">
        <f ca="1">(DC17-DC15)*DD$10</f>
        <v>0</v>
      </c>
      <c r="DF17" s="95">
        <f ca="1">ROUND(INDIRECT(ADDRESS(Данные!$A9,DF$1,1,1,"Данные"),1),2)</f>
        <v>254.56</v>
      </c>
      <c r="DG17" s="100">
        <f ca="1">ROUND(INDIRECT(ADDRESS(Данные!$A9,DG$1,1,1,"Данные"),1),2)</f>
        <v>243.91</v>
      </c>
      <c r="DH17" s="101">
        <f ca="1">(DF17-DF15)*DH$10</f>
        <v>5.999999999994543</v>
      </c>
      <c r="DI17" s="98">
        <f ca="1">(DG17-DG15)*DH$10</f>
        <v>0</v>
      </c>
      <c r="DJ17" s="95"/>
      <c r="DK17" s="100"/>
      <c r="DL17" s="101"/>
      <c r="DM17" s="98"/>
      <c r="DN17" s="95"/>
      <c r="DO17" s="100"/>
      <c r="DP17" s="101"/>
      <c r="DQ17" s="98"/>
      <c r="DR17" s="95"/>
      <c r="DS17" s="100"/>
      <c r="DT17" s="101"/>
      <c r="DU17" s="98"/>
      <c r="DV17" s="108">
        <f t="shared" ca="1" si="52"/>
        <v>45644.041666666664</v>
      </c>
      <c r="DW17" s="113">
        <f t="shared" ca="1" si="53"/>
        <v>-557236.20000000042</v>
      </c>
      <c r="DX17" s="113">
        <f t="shared" ca="1" si="54"/>
        <v>-102797.39999999981</v>
      </c>
    </row>
    <row r="18">
      <c r="A18" s="94">
        <f ca="1">INDIRECT(ADDRESS(Данные!$A10,4,1,1,"Данные"), 1)</f>
        <v>45644.0625</v>
      </c>
      <c r="B18" s="95">
        <f ca="1">ROUND(INDIRECT(ADDRESS(Данные!$A10,B$1,1,1,"Данные"), 1),2)</f>
        <v>6453.5299999999997</v>
      </c>
      <c r="C18" s="100">
        <f ca="1">ROUND(INDIRECT(ADDRESS(Данные!$A10,C$1,1,1,"Данные"), 1),2)</f>
        <v>1599.78</v>
      </c>
      <c r="D18" s="101">
        <f ca="1">(B18-B17)*D$10</f>
        <v>25.999999999839929</v>
      </c>
      <c r="E18" s="98">
        <f ca="1">(C18-C17)*D$10</f>
        <v>3.999999999996362</v>
      </c>
      <c r="F18" s="95">
        <f ca="1">ROUND(INDIRECT(ADDRESS(Данные!$A10,F$1,1,1,"Данные"), 1),2)</f>
        <v>223.15000000000001</v>
      </c>
      <c r="G18" s="100">
        <f ca="1">ROUND(INDIRECT(ADDRESS(Данные!$A10,G$1,1,1,"Данные"), 1),2)</f>
        <v>283.62</v>
      </c>
      <c r="H18" s="101">
        <f ca="1">(F18-F17)*H$10</f>
        <v>0</v>
      </c>
      <c r="I18" s="98">
        <f ca="1">(G18-G17)*H$10</f>
        <v>0</v>
      </c>
      <c r="J18" s="95">
        <f ca="1">ROUND(INDIRECT(ADDRESS(Данные!$A10,J$1,1,1,"Данные"), 1),2)</f>
        <v>0</v>
      </c>
      <c r="K18" s="100">
        <f ca="1">ROUND(INDIRECT(ADDRESS(Данные!$A10,K$1,1,1,"Данные"), 1),2)</f>
        <v>0</v>
      </c>
      <c r="L18" s="101">
        <f ca="1">(J18-J17)*L$10</f>
        <v>0</v>
      </c>
      <c r="M18" s="98">
        <f ca="1">(K18-K17)*L$10</f>
        <v>0</v>
      </c>
      <c r="N18" s="95">
        <f ca="1">ROUND(INDIRECT(ADDRESS(Данные!$A10,N$1,1,1,"Данные"), 1),2)</f>
        <v>4791.8800000000001</v>
      </c>
      <c r="O18" s="100">
        <f ca="1">ROUND(INDIRECT(ADDRESS(Данные!$A10,O$1,1,1,"Данные"), 1),2)</f>
        <v>2376.5900000000001</v>
      </c>
      <c r="P18" s="101">
        <f ca="1">(N18-N17)*P$10</f>
        <v>79.99999999992724</v>
      </c>
      <c r="Q18" s="98">
        <f ca="1">(O18-O17)*P$10</f>
        <v>20.000000000436557</v>
      </c>
      <c r="R18" s="95">
        <f ca="1">ROUND(INDIRECT(ADDRESS(Данные!$A10,R$1,1,1,"Данные"), 1),2)</f>
        <v>6741.5299999999997</v>
      </c>
      <c r="S18" s="100">
        <f ca="1">ROUND(INDIRECT(ADDRESS(Данные!$A10,S$1,1,1,"Данные"), 1),2)</f>
        <v>2603.21</v>
      </c>
      <c r="T18" s="101">
        <f ca="1">(R18-R17)*T$10</f>
        <v>17.999999999738066</v>
      </c>
      <c r="U18" s="98">
        <f ca="1">(S18-S17)*T$10</f>
        <v>3.5999999999148713</v>
      </c>
      <c r="V18" s="95">
        <f ca="1">ROUND(INDIRECT(ADDRESS(Данные!$A10,V$1,1,1,"Данные"), 1),2)</f>
        <v>10185.9</v>
      </c>
      <c r="W18" s="100">
        <f ca="1">ROUND(INDIRECT(ADDRESS(Данные!$A10,W$1,1,1,"Данные"), 1),2)</f>
        <v>802.83000000000004</v>
      </c>
      <c r="X18" s="101">
        <f ca="1">(V18-V17)*X$10</f>
        <v>133.19999999963329</v>
      </c>
      <c r="Y18" s="98">
        <f ca="1">(W18-W17)*X$10</f>
        <v>10.799999999990177</v>
      </c>
      <c r="Z18" s="94">
        <f ca="1">INDIRECT(ADDRESS(Данные!$A10,4,1,1,"Данные"), 1)</f>
        <v>45644.0625</v>
      </c>
      <c r="AA18" s="95">
        <f ca="1">ROUND(INDIRECT(ADDRESS(Данные!$A10,AA$1,1,1,"Данные"), 1),2)</f>
        <v>0</v>
      </c>
      <c r="AB18" s="100">
        <f ca="1">ROUND(INDIRECT(ADDRESS(Данные!$A10,AB$1,1,1,"Данные"), 1),2)</f>
        <v>0</v>
      </c>
      <c r="AC18" s="101">
        <f ca="1">(AA18-AA17)*AC$10</f>
        <v>0</v>
      </c>
      <c r="AD18" s="98">
        <f ca="1">(AB18-AB17)*AC$10</f>
        <v>0</v>
      </c>
      <c r="AE18" s="95">
        <f ca="1">ROUND(INDIRECT(ADDRESS(Данные!$A10,AE$1,1,1,"Данные"), 1),2)</f>
        <v>0</v>
      </c>
      <c r="AF18" s="100">
        <f ca="1">ROUND(INDIRECT(ADDRESS(Данные!$A10,AF$1,1,1,"Данные"), 1),2)</f>
        <v>0</v>
      </c>
      <c r="AG18" s="101">
        <f ca="1">(AE18-AE17)*AG$10</f>
        <v>0</v>
      </c>
      <c r="AH18" s="98">
        <f ca="1">(AF18-AF17)*AG$10</f>
        <v>0</v>
      </c>
      <c r="AI18" s="95">
        <f ca="1">ROUND(INDIRECT(ADDRESS(Данные!$A10,AI$1,1,1,"Данные"), 1),2)</f>
        <v>23.780000000000001</v>
      </c>
      <c r="AJ18" s="100">
        <f ca="1">ROUND(INDIRECT(ADDRESS(Данные!$A10,AJ$1,1,1,"Данные"), 1),2)</f>
        <v>5.2599999999999998</v>
      </c>
      <c r="AK18" s="101">
        <f ca="1">(AI18-AI17)*AK$10</f>
        <v>0</v>
      </c>
      <c r="AL18" s="98">
        <f ca="1">(AJ18-AJ17)*AK$10</f>
        <v>0</v>
      </c>
      <c r="AM18" s="95">
        <f ca="1">ROUND(INDIRECT(ADDRESS(Данные!$A10,AM$1,1,1,"Данные"), 1),2)</f>
        <v>0</v>
      </c>
      <c r="AN18" s="100">
        <f ca="1">ROUND(INDIRECT(ADDRESS(Данные!$A10,AN$1,1,1,"Данные"), 1),2)</f>
        <v>0</v>
      </c>
      <c r="AO18" s="101">
        <f ca="1">(AM18-AM17)*AO$10</f>
        <v>0</v>
      </c>
      <c r="AP18" s="98">
        <f ca="1">(AN18-AN17)*AO$10</f>
        <v>0</v>
      </c>
      <c r="AQ18" s="95">
        <f ca="1">ROUND(INDIRECT(ADDRESS(Данные!$A10,AQ$1,1,1,"Данные"), 1),2)</f>
        <v>1592.3500000000001</v>
      </c>
      <c r="AR18" s="100">
        <f ca="1">ROUND(INDIRECT(ADDRESS(Данные!$A10,AR$1,1,1,"Данные"), 1),2)</f>
        <v>114.05</v>
      </c>
      <c r="AS18" s="101">
        <f ca="1">(AQ18-AQ17)*AS$10</f>
        <v>0</v>
      </c>
      <c r="AT18" s="98">
        <f ca="1">(AR18-AR17)*AS$10</f>
        <v>0</v>
      </c>
      <c r="AU18" s="95">
        <f ca="1">ROUND(INDIRECT(ADDRESS(Данные!$A10,AU$1,1,1,"Данные"), 1),2)</f>
        <v>0</v>
      </c>
      <c r="AV18" s="100">
        <f ca="1">ROUND(INDIRECT(ADDRESS(Данные!$A10,AV$1,1,1,"Данные"), 1),2)</f>
        <v>0</v>
      </c>
      <c r="AW18" s="101">
        <f ca="1">(AU18-AU17)*AW$10</f>
        <v>0</v>
      </c>
      <c r="AX18" s="98">
        <f ca="1">(AV18-AV17)*AW$10</f>
        <v>0</v>
      </c>
      <c r="AY18" s="94">
        <f ca="1">INDIRECT(ADDRESS(Данные!$A10,4,1,1,"Данные"), 1)</f>
        <v>45644.0625</v>
      </c>
      <c r="AZ18" s="95">
        <f ca="1">ROUND(INDIRECT(ADDRESS(Данные!$A10,AZ$1,1,1,"Данные"), 1),2)</f>
        <v>1153.5599999999999</v>
      </c>
      <c r="BA18" s="100">
        <f ca="1">ROUND(INDIRECT(ADDRESS(Данные!$A10,BA$1,1,1,"Данные"), 1),2)</f>
        <v>386.17000000000002</v>
      </c>
      <c r="BB18" s="101">
        <f ca="1">(AZ18-AZ17)*BB$10</f>
        <v>13.999999999987267</v>
      </c>
      <c r="BC18" s="98">
        <f ca="1">(BA18-BA17)*BB$10</f>
        <v>3.999999999996362</v>
      </c>
      <c r="BD18" s="95">
        <f ca="1">ROUND(INDIRECT(ADDRESS(Данные!$A10,BD$1,1,1,"Данные"), 1),2)</f>
        <v>1216.1900000000001</v>
      </c>
      <c r="BE18" s="100">
        <f ca="1">ROUND(INDIRECT(ADDRESS(Данные!$A10,BE$1,1,1,"Данные"), 1),2)</f>
        <v>513.84000000000003</v>
      </c>
      <c r="BF18" s="101">
        <f ca="1">(BD18-BD17)*BF$10</f>
        <v>11.999999999989086</v>
      </c>
      <c r="BG18" s="98">
        <f ca="1">(BE18-BE17)*BF$10</f>
        <v>3.999999999996362</v>
      </c>
      <c r="BH18" s="95">
        <f ca="1">ROUND(INDIRECT(ADDRESS(Данные!$A10,BH$1,1,1,"Данные"), 1),2)</f>
        <v>1984.22</v>
      </c>
      <c r="BI18" s="100">
        <f ca="1">ROUND(INDIRECT(ADDRESS(Данные!$A10,BI$1,1,1,"Данные"), 1),2)</f>
        <v>1182.79</v>
      </c>
      <c r="BJ18" s="101">
        <f ca="1">(BH18-BH17)*BJ$10</f>
        <v>119.99999999989086</v>
      </c>
      <c r="BK18" s="98">
        <f ca="1">(BI18-BI17)*BJ$10</f>
        <v>0</v>
      </c>
      <c r="BL18" s="95">
        <f ca="1">ROUND(INDIRECT(ADDRESS(Данные!$A10,BL$1,1,1,"Данные"), 1),2)</f>
        <v>239.55000000000001</v>
      </c>
      <c r="BM18" s="100">
        <f ca="1">ROUND(INDIRECT(ADDRESS(Данные!$A10,BM$1,1,1,"Данные"), 1),2)</f>
        <v>22.039999999999999</v>
      </c>
      <c r="BN18" s="101">
        <f ca="1">(BL18-BL17)*BN$10</f>
        <v>0</v>
      </c>
      <c r="BO18" s="98">
        <f ca="1">(BM18-BM17)*BN$10</f>
        <v>0</v>
      </c>
      <c r="BP18" s="95">
        <f ca="1">ROUND(INDIRECT(ADDRESS(Данные!$A10,BP$1,1,1,"Данные"), 1),2)</f>
        <v>814</v>
      </c>
      <c r="BQ18" s="100">
        <f ca="1">ROUND(INDIRECT(ADDRESS(Данные!$A10,BQ$1,1,1,"Данные"), 1),2)</f>
        <v>0</v>
      </c>
      <c r="BR18" s="101">
        <f ca="1">(BP18-BP17)*BR$10</f>
        <v>1.1999999999989086</v>
      </c>
      <c r="BS18" s="98">
        <f ca="1">(BQ18-BQ17)*BR$10</f>
        <v>0</v>
      </c>
      <c r="BT18" s="95">
        <f ca="1">ROUND(INDIRECT(ADDRESS(Данные!$A10,BT$1,1,1,"Данные"), 1),2)</f>
        <v>4752.6700000000001</v>
      </c>
      <c r="BU18" s="100">
        <f ca="1">ROUND(INDIRECT(ADDRESS(Данные!$A10,BU$1,1,1,"Данные"), 1),2)</f>
        <v>975.38</v>
      </c>
      <c r="BV18" s="101">
        <f ca="1">(BT18-BT17)*BV$10</f>
        <v>0</v>
      </c>
      <c r="BW18" s="98">
        <f ca="1">(BU18-BU17)*BV$10</f>
        <v>0</v>
      </c>
      <c r="BX18" s="94">
        <f ca="1">INDIRECT(ADDRESS(Данные!$A10,4,1,1,"Данные"), 1)</f>
        <v>45644.0625</v>
      </c>
      <c r="BY18" s="95">
        <f ca="1">ROUND(INDIRECT(ADDRESS(Данные!$A10,BY$1,1,1,"Данные"), 1),2)</f>
        <v>849.44000000000005</v>
      </c>
      <c r="BZ18" s="100">
        <f ca="1">ROUND(INDIRECT(ADDRESS(Данные!$A10,BZ$1,1,1,"Данные"), 1),2)</f>
        <v>553.07000000000005</v>
      </c>
      <c r="CA18" s="101">
        <f ca="1">(BY18-BY17)*CA$10</f>
        <v>0</v>
      </c>
      <c r="CB18" s="98">
        <f ca="1">(BZ18-BZ17)*CA$10</f>
        <v>0</v>
      </c>
      <c r="CC18" s="95">
        <f ca="1">ROUND(INDIRECT(ADDRESS(Данные!$A10,CC$1,1,1,"Данные"), 1),2)</f>
        <v>1485.5899999999999</v>
      </c>
      <c r="CD18" s="100">
        <f ca="1">ROUND(INDIRECT(ADDRESS(Данные!$A10,CD$1,1,1,"Данные"), 1),2)</f>
        <v>0</v>
      </c>
      <c r="CE18" s="101">
        <f ca="1">(CC18-CC17)*CE$10</f>
        <v>11.999999999989086</v>
      </c>
      <c r="CF18" s="98">
        <f ca="1">(CD18-CD17)*CE$10</f>
        <v>0</v>
      </c>
      <c r="CG18" s="95">
        <f ca="1">ROUND(INDIRECT(ADDRESS(Данные!$A10,CG$1,1,1,"Данные"), 1),2)</f>
        <v>0</v>
      </c>
      <c r="CH18" s="100">
        <f ca="1">ROUND(INDIRECT(ADDRESS(Данные!$A10,CH$1,1,1,"Данные"), 1),2)</f>
        <v>0</v>
      </c>
      <c r="CI18" s="101">
        <f ca="1">(CG18-CG17)*CI$10</f>
        <v>0</v>
      </c>
      <c r="CJ18" s="98">
        <f ca="1">(CH18-CH17)*CI$10</f>
        <v>0</v>
      </c>
      <c r="CK18" s="95">
        <f ca="1">ROUND(INDIRECT(ADDRESS(Данные!$A10,CK$1,1,1,"Данные"), 1),2)</f>
        <v>897.25</v>
      </c>
      <c r="CL18" s="100">
        <f ca="1">ROUND(INDIRECT(ADDRESS(Данные!$A10,CL$1,1,1,"Данные"), 1),2)</f>
        <v>243.43000000000001</v>
      </c>
      <c r="CM18" s="101">
        <f ca="1">(CK18-CK17)*CM$10</f>
        <v>23.999999999978172</v>
      </c>
      <c r="CN18" s="98">
        <f ca="1">(CL18-CL17)*CM$10</f>
        <v>12.000000000006139</v>
      </c>
      <c r="CO18" s="95">
        <f ca="1">ROUND(INDIRECT(ADDRESS(Данные!$A10,CO$1,1,1,"Данные"), 1),2)</f>
        <v>0</v>
      </c>
      <c r="CP18" s="100">
        <f ca="1">ROUND(INDIRECT(ADDRESS(Данные!$A10,CP$1,1,1,"Данные"), 1),2)</f>
        <v>0</v>
      </c>
      <c r="CQ18" s="101">
        <f ca="1">(CO18-CO17)*CQ$10</f>
        <v>0</v>
      </c>
      <c r="CR18" s="98">
        <f ca="1">(CP18-CP17)*CQ$10</f>
        <v>0</v>
      </c>
      <c r="CS18" s="95">
        <f ca="1">ROUND(INDIRECT(ADDRESS(Данные!$A10,CS$1,1,1,"Данные"), 1),2)</f>
        <v>27.940000000000001</v>
      </c>
      <c r="CT18" s="100">
        <f ca="1">ROUND(INDIRECT(ADDRESS(Данные!$A10,CT$1,1,1,"Данные"), 1),2)</f>
        <v>213.34</v>
      </c>
      <c r="CU18" s="101">
        <f ca="1">(CS18-CS17)*CU$10</f>
        <v>0</v>
      </c>
      <c r="CV18" s="98">
        <f ca="1">(CT18-CT17)*CU$10</f>
        <v>0</v>
      </c>
      <c r="CW18" s="94">
        <f ca="1">INDIRECT(ADDRESS(Данные!$A10,4,1,1,"Данные"), 1)</f>
        <v>45644.0625</v>
      </c>
      <c r="CX18" s="95">
        <f ca="1">ROUND(INDIRECT(ADDRESS(Данные!$A10,CX$1,1,1,"Данные"), 1),2)</f>
        <v>532.37</v>
      </c>
      <c r="CY18" s="100">
        <f ca="1">ROUND(INDIRECT(ADDRESS(Данные!$A10,CY$1,1,1,"Данные"), 1),2)</f>
        <v>387.10000000000002</v>
      </c>
      <c r="CZ18" s="101">
        <f ca="1">(CX18-CX17)*CZ$10</f>
        <v>8.9999999999918145</v>
      </c>
      <c r="DA18" s="98">
        <f ca="1">(CY18-CY17)*CZ$10</f>
        <v>8.9999999999918145</v>
      </c>
      <c r="DB18" s="95">
        <f ca="1">ROUND(INDIRECT(ADDRESS(Данные!$A10,DB$1,1,1,"Данные"), 1),2)</f>
        <v>1323.6200000000001</v>
      </c>
      <c r="DC18" s="100">
        <f ca="1">ROUND(INDIRECT(ADDRESS(Данные!$A10,DC$1,1,1,"Данные"), 1),2)</f>
        <v>334.97000000000003</v>
      </c>
      <c r="DD18" s="101">
        <f ca="1">(DB18-DB17)*DD$10</f>
        <v>0</v>
      </c>
      <c r="DE18" s="98">
        <f ca="1">(DC18-DC17)*DD$10</f>
        <v>0</v>
      </c>
      <c r="DF18" s="95">
        <f ca="1">ROUND(INDIRECT(ADDRESS(Данные!$A10,DF$1,1,1,"Данные"), 1),2)</f>
        <v>254.56</v>
      </c>
      <c r="DG18" s="100">
        <f ca="1">ROUND(INDIRECT(ADDRESS(Данные!$A10,DG$1,1,1,"Данные"), 1),2)</f>
        <v>243.92000000000002</v>
      </c>
      <c r="DH18" s="101">
        <f ca="1">(DF18-DF17)*DH$10</f>
        <v>0</v>
      </c>
      <c r="DI18" s="98">
        <f ca="1">(DG18-DG17)*DH$10</f>
        <v>6.0000000000115961</v>
      </c>
      <c r="DJ18" s="95"/>
      <c r="DK18" s="100"/>
      <c r="DL18" s="101"/>
      <c r="DM18" s="98"/>
      <c r="DN18" s="95"/>
      <c r="DO18" s="100"/>
      <c r="DP18" s="101"/>
      <c r="DQ18" s="98"/>
      <c r="DR18" s="95"/>
      <c r="DS18" s="100"/>
      <c r="DT18" s="101"/>
      <c r="DU18" s="98"/>
      <c r="DV18" s="108">
        <f t="shared" ca="1" si="52"/>
        <v>45644.0625</v>
      </c>
      <c r="DW18" s="113">
        <f t="shared" ca="1" si="53"/>
        <v>449.39999999896372</v>
      </c>
      <c r="DX18" s="113">
        <f t="shared" ca="1" si="54"/>
        <v>73.400000000340242</v>
      </c>
    </row>
    <row r="19">
      <c r="A19" s="94">
        <f ca="1">INDIRECT(ADDRESS(Данные!$A11,4,1,1,"Данные"),1)</f>
        <v>45644.083333333336</v>
      </c>
      <c r="B19" s="95">
        <f ca="1">ROUND(INDIRECT(ADDRESS(Данные!$A11,B$1,1,1,"Данные"),1),2)</f>
        <v>6453.6599999999999</v>
      </c>
      <c r="C19" s="100">
        <f ca="1">ROUND(INDIRECT(ADDRESS(Данные!$A11,C$1,1,1,"Данные"),1),2)</f>
        <v>1599.8</v>
      </c>
      <c r="D19" s="101">
        <f ca="1">(B19-B17)*D$10</f>
        <v>51.999999999861757</v>
      </c>
      <c r="E19" s="98">
        <f ca="1">(C19-C17)*D$10</f>
        <v>7.999999999992724</v>
      </c>
      <c r="F19" s="95">
        <f ca="1">ROUND(INDIRECT(ADDRESS(Данные!$A11,F$1,1,1,"Данные"),1),2)</f>
        <v>223.15000000000001</v>
      </c>
      <c r="G19" s="100">
        <f ca="1">ROUND(INDIRECT(ADDRESS(Данные!$A11,G$1,1,1,"Данные"),1),2)</f>
        <v>283.62</v>
      </c>
      <c r="H19" s="101">
        <f ca="1">(F19-F17)*H$10</f>
        <v>0</v>
      </c>
      <c r="I19" s="98">
        <f ca="1">(G19-G17)*H$10</f>
        <v>0</v>
      </c>
      <c r="J19" s="95">
        <f ca="1">ROUND(INDIRECT(ADDRESS(Данные!$A11,J$1,1,1,"Данные"),1),2)</f>
        <v>0</v>
      </c>
      <c r="K19" s="100">
        <f ca="1">ROUND(INDIRECT(ADDRESS(Данные!$A11,K$1,1,1,"Данные"),1),2)</f>
        <v>0</v>
      </c>
      <c r="L19" s="101">
        <f ca="1">(J19-J17)*L$10</f>
        <v>0</v>
      </c>
      <c r="M19" s="98">
        <f ca="1">(K19-K17)*L$10</f>
        <v>0</v>
      </c>
      <c r="N19" s="95">
        <f ca="1">ROUND(INDIRECT(ADDRESS(Данные!$A11,N$1,1,1,"Данные"),1),2)</f>
        <v>4791.9099999999999</v>
      </c>
      <c r="O19" s="100">
        <f ca="1">ROUND(INDIRECT(ADDRESS(Данные!$A11,O$1,1,1,"Данные"),1),2)</f>
        <v>2376.5900000000001</v>
      </c>
      <c r="P19" s="101">
        <f ca="1">(N19-N17)*P$10</f>
        <v>139.99999999941792</v>
      </c>
      <c r="Q19" s="98">
        <f ca="1">(O19-O17)*P$10</f>
        <v>20.000000000436557</v>
      </c>
      <c r="R19" s="95">
        <f ca="1">ROUND(INDIRECT(ADDRESS(Данные!$A11,R$1,1,1,"Данные"),1),2)</f>
        <v>6741.5699999999997</v>
      </c>
      <c r="S19" s="100">
        <f ca="1">ROUND(INDIRECT(ADDRESS(Данные!$A11,S$1,1,1,"Данные"),1),2)</f>
        <v>2603.2200000000003</v>
      </c>
      <c r="T19" s="101">
        <f ca="1">(R19-R17)*T$10</f>
        <v>32.399999999724969</v>
      </c>
      <c r="U19" s="98">
        <f ca="1">(S19-S17)*T$10</f>
        <v>7.1999999999934516</v>
      </c>
      <c r="V19" s="95">
        <f ca="1">ROUND(INDIRECT(ADDRESS(Данные!$A11,V$1,1,1,"Данные"),1),2)</f>
        <v>10186.24</v>
      </c>
      <c r="W19" s="100">
        <f ca="1">ROUND(INDIRECT(ADDRESS(Данные!$A11,W$1,1,1,"Данные"),1),2)</f>
        <v>802.85000000000002</v>
      </c>
      <c r="X19" s="101">
        <f ca="1">(V19-V17)*X$10</f>
        <v>255.59999999968568</v>
      </c>
      <c r="Y19" s="98">
        <f ca="1">(W19-W17)*X$10</f>
        <v>17.999999999983629</v>
      </c>
      <c r="Z19" s="94">
        <f ca="1">INDIRECT(ADDRESS(Данные!$A11,4,1,1,"Данные"),1)</f>
        <v>45644.083333333336</v>
      </c>
      <c r="AA19" s="95">
        <f ca="1">ROUND(INDIRECT(ADDRESS(Данные!$A11,AA$1,1,1,"Данные"),1),2)</f>
        <v>0</v>
      </c>
      <c r="AB19" s="100">
        <f ca="1">ROUND(INDIRECT(ADDRESS(Данные!$A11,AB$1,1,1,"Данные"),1),2)</f>
        <v>0</v>
      </c>
      <c r="AC19" s="101">
        <f ca="1">(AA19-AA17)*AC$10</f>
        <v>0</v>
      </c>
      <c r="AD19" s="98">
        <f ca="1">(AB19-AB17)*AC$10</f>
        <v>0</v>
      </c>
      <c r="AE19" s="95">
        <f ca="1">ROUND(INDIRECT(ADDRESS(Данные!$A11,AE$1,1,1,"Данные"),1),2)</f>
        <v>0</v>
      </c>
      <c r="AF19" s="100">
        <f ca="1">ROUND(INDIRECT(ADDRESS(Данные!$A11,AF$1,1,1,"Данные"),1),2)</f>
        <v>0</v>
      </c>
      <c r="AG19" s="101">
        <f ca="1">(AE19-AE17)*AG$10</f>
        <v>0</v>
      </c>
      <c r="AH19" s="98">
        <f ca="1">(AF19-AF17)*AG$10</f>
        <v>0</v>
      </c>
      <c r="AI19" s="95">
        <f ca="1">ROUND(INDIRECT(ADDRESS(Данные!$A11,AI$1,1,1,"Данные"),1),2)</f>
        <v>23.780000000000001</v>
      </c>
      <c r="AJ19" s="100">
        <f ca="1">ROUND(INDIRECT(ADDRESS(Данные!$A11,AJ$1,1,1,"Данные"),1),2)</f>
        <v>5.2599999999999998</v>
      </c>
      <c r="AK19" s="101">
        <f ca="1">(AI19-AI17)*AK$10</f>
        <v>0</v>
      </c>
      <c r="AL19" s="98">
        <f ca="1">(AJ19-AJ17)*AK$10</f>
        <v>0</v>
      </c>
      <c r="AM19" s="95">
        <f ca="1">ROUND(INDIRECT(ADDRESS(Данные!$A11,AM$1,1,1,"Данные"),1),2)</f>
        <v>0</v>
      </c>
      <c r="AN19" s="100">
        <f ca="1">ROUND(INDIRECT(ADDRESS(Данные!$A11,AN$1,1,1,"Данные"),1),2)</f>
        <v>0</v>
      </c>
      <c r="AO19" s="101">
        <f ca="1">(AM19-AM17)*AO$10</f>
        <v>0</v>
      </c>
      <c r="AP19" s="98">
        <f ca="1">(AN19-AN17)*AO$10</f>
        <v>0</v>
      </c>
      <c r="AQ19" s="95">
        <f ca="1">ROUND(INDIRECT(ADDRESS(Данные!$A11,AQ$1,1,1,"Данные"),1),2)</f>
        <v>1592.3500000000001</v>
      </c>
      <c r="AR19" s="100">
        <f ca="1">ROUND(INDIRECT(ADDRESS(Данные!$A11,AR$1,1,1,"Данные"),1),2)</f>
        <v>114.05</v>
      </c>
      <c r="AS19" s="101">
        <f ca="1">(AQ19-AQ17)*AS$10</f>
        <v>0</v>
      </c>
      <c r="AT19" s="98">
        <f ca="1">(AR19-AR17)*AS$10</f>
        <v>0</v>
      </c>
      <c r="AU19" s="95">
        <f ca="1">ROUND(INDIRECT(ADDRESS(Данные!$A11,AU$1,1,1,"Данные"),1),2)</f>
        <v>0</v>
      </c>
      <c r="AV19" s="100">
        <f ca="1">ROUND(INDIRECT(ADDRESS(Данные!$A11,AV$1,1,1,"Данные"),1),2)</f>
        <v>0</v>
      </c>
      <c r="AW19" s="101">
        <f ca="1">(AU19-AU17)*AW$10</f>
        <v>0</v>
      </c>
      <c r="AX19" s="98">
        <f ca="1">(AV19-AV17)*AW$10</f>
        <v>0</v>
      </c>
      <c r="AY19" s="94">
        <f ca="1">INDIRECT(ADDRESS(Данные!$A11,4,1,1,"Данные"),1)</f>
        <v>45644.083333333336</v>
      </c>
      <c r="AZ19" s="95">
        <f ca="1">ROUND(INDIRECT(ADDRESS(Данные!$A11,AZ$1,1,1,"Данные"),1),2)</f>
        <v>1153.6200000000001</v>
      </c>
      <c r="BA19" s="100">
        <f ca="1">ROUND(INDIRECT(ADDRESS(Данные!$A11,BA$1,1,1,"Данные"),1),2)</f>
        <v>386.18000000000001</v>
      </c>
      <c r="BB19" s="101">
        <f ca="1">(AZ19-AZ17)*BB$10</f>
        <v>26.000000000021828</v>
      </c>
      <c r="BC19" s="98">
        <f ca="1">(BA19-BA17)*BB$10</f>
        <v>5.999999999994543</v>
      </c>
      <c r="BD19" s="95">
        <f ca="1">ROUND(INDIRECT(ADDRESS(Данные!$A11,BD$1,1,1,"Данные"),1),2)</f>
        <v>1216.26</v>
      </c>
      <c r="BE19" s="100">
        <f ca="1">ROUND(INDIRECT(ADDRESS(Данные!$A11,BE$1,1,1,"Данные"),1),2)</f>
        <v>513.85000000000002</v>
      </c>
      <c r="BF19" s="101">
        <f ca="1">(BD19-BD17)*BF$10</f>
        <v>25.999999999976353</v>
      </c>
      <c r="BG19" s="98">
        <f ca="1">(BE19-BE17)*BF$10</f>
        <v>5.999999999994543</v>
      </c>
      <c r="BH19" s="95">
        <f ca="1">ROUND(INDIRECT(ADDRESS(Данные!$A11,BH$1,1,1,"Данные"),1),2)</f>
        <v>1984.26</v>
      </c>
      <c r="BI19" s="100">
        <f ca="1">ROUND(INDIRECT(ADDRESS(Данные!$A11,BI$1,1,1,"Данные"),1),2)</f>
        <v>1182.79</v>
      </c>
      <c r="BJ19" s="101">
        <f ca="1">(BH19-BH17)*BJ$10</f>
        <v>239.99999999978172</v>
      </c>
      <c r="BK19" s="98">
        <f ca="1">(BI19-BI17)*BJ$10</f>
        <v>0</v>
      </c>
      <c r="BL19" s="95">
        <f ca="1">ROUND(INDIRECT(ADDRESS(Данные!$A11,BL$1,1,1,"Данные"),1),2)</f>
        <v>239.55000000000001</v>
      </c>
      <c r="BM19" s="100">
        <f ca="1">ROUND(INDIRECT(ADDRESS(Данные!$A11,BM$1,1,1,"Данные"),1),2)</f>
        <v>22.039999999999999</v>
      </c>
      <c r="BN19" s="101">
        <f ca="1">(BL19-BL17)*BN$10</f>
        <v>0</v>
      </c>
      <c r="BO19" s="98">
        <f ca="1">(BM19-BM17)*BN$10</f>
        <v>0</v>
      </c>
      <c r="BP19" s="95">
        <f ca="1">ROUND(INDIRECT(ADDRESS(Данные!$A11,BP$1,1,1,"Данные"),1),2)</f>
        <v>814.06000000000006</v>
      </c>
      <c r="BQ19" s="100">
        <f ca="1">ROUND(INDIRECT(ADDRESS(Данные!$A11,BQ$1,1,1,"Данные"),1),2)</f>
        <v>0</v>
      </c>
      <c r="BR19" s="101">
        <f ca="1">(BP19-BP17)*BR$10</f>
        <v>2.4000000000000909</v>
      </c>
      <c r="BS19" s="98">
        <f ca="1">(BQ19-BQ17)*BR$10</f>
        <v>0</v>
      </c>
      <c r="BT19" s="95">
        <f ca="1">ROUND(INDIRECT(ADDRESS(Данные!$A11,BT$1,1,1,"Данные"),1),2)</f>
        <v>4752.6700000000001</v>
      </c>
      <c r="BU19" s="100">
        <f ca="1">ROUND(INDIRECT(ADDRESS(Данные!$A11,BU$1,1,1,"Данные"),1),2)</f>
        <v>975.38</v>
      </c>
      <c r="BV19" s="101">
        <f ca="1">(BT19-BT17)*BV$10</f>
        <v>0</v>
      </c>
      <c r="BW19" s="98">
        <f ca="1">(BU19-BU17)*BV$10</f>
        <v>0</v>
      </c>
      <c r="BX19" s="94">
        <f ca="1">INDIRECT(ADDRESS(Данные!$A11,4,1,1,"Данные"),1)</f>
        <v>45644.083333333336</v>
      </c>
      <c r="BY19" s="95">
        <f ca="1">ROUND(INDIRECT(ADDRESS(Данные!$A11,BY$1,1,1,"Данные"),1),2)</f>
        <v>849.44000000000005</v>
      </c>
      <c r="BZ19" s="100">
        <f ca="1">ROUND(INDIRECT(ADDRESS(Данные!$A11,BZ$1,1,1,"Данные"),1),2)</f>
        <v>553.07000000000005</v>
      </c>
      <c r="CA19" s="101">
        <f ca="1">(BY19-BY17)*CA$10</f>
        <v>0</v>
      </c>
      <c r="CB19" s="98">
        <f ca="1">(BZ19-BZ17)*CA$10</f>
        <v>0</v>
      </c>
      <c r="CC19" s="95">
        <f ca="1">ROUND(INDIRECT(ADDRESS(Данные!$A11,CC$1,1,1,"Данные"),1),2)</f>
        <v>1485.6300000000001</v>
      </c>
      <c r="CD19" s="100">
        <f ca="1">ROUND(INDIRECT(ADDRESS(Данные!$A11,CD$1,1,1,"Данные"),1),2)</f>
        <v>0</v>
      </c>
      <c r="CE19" s="101">
        <f ca="1">(CC19-CC17)*CE$10</f>
        <v>24.000000000046384</v>
      </c>
      <c r="CF19" s="98">
        <f ca="1">(CD19-CD17)*CE$10</f>
        <v>0</v>
      </c>
      <c r="CG19" s="95">
        <f ca="1">ROUND(INDIRECT(ADDRESS(Данные!$A11,CG$1,1,1,"Данные"),1),2)</f>
        <v>0</v>
      </c>
      <c r="CH19" s="100">
        <f ca="1">ROUND(INDIRECT(ADDRESS(Данные!$A11,CH$1,1,1,"Данные"),1),2)</f>
        <v>0</v>
      </c>
      <c r="CI19" s="101">
        <f ca="1">(CG19-CG17)*CI$10</f>
        <v>0</v>
      </c>
      <c r="CJ19" s="98">
        <f ca="1">(CH19-CH17)*CI$10</f>
        <v>0</v>
      </c>
      <c r="CK19" s="95">
        <f ca="1">ROUND(INDIRECT(ADDRESS(Данные!$A11,CK$1,1,1,"Данные"),1),2)</f>
        <v>897.30000000000007</v>
      </c>
      <c r="CL19" s="100">
        <f ca="1">ROUND(INDIRECT(ADDRESS(Данные!$A11,CL$1,1,1,"Данные"),1),2)</f>
        <v>243.44</v>
      </c>
      <c r="CM19" s="101">
        <f ca="1">(CK19-CK17)*CM$10</f>
        <v>54.000000000019099</v>
      </c>
      <c r="CN19" s="98">
        <f ca="1">(CL19-CL17)*CM$10</f>
        <v>18.000000000000682</v>
      </c>
      <c r="CO19" s="95">
        <f ca="1">ROUND(INDIRECT(ADDRESS(Данные!$A11,CO$1,1,1,"Данные"),1),2)</f>
        <v>0</v>
      </c>
      <c r="CP19" s="100">
        <f ca="1">ROUND(INDIRECT(ADDRESS(Данные!$A11,CP$1,1,1,"Данные"),1),2)</f>
        <v>0</v>
      </c>
      <c r="CQ19" s="101">
        <f ca="1">(CO19-CO17)*CQ$10</f>
        <v>0</v>
      </c>
      <c r="CR19" s="98">
        <f ca="1">(CP19-CP17)*CQ$10</f>
        <v>0</v>
      </c>
      <c r="CS19" s="95">
        <f ca="1">ROUND(INDIRECT(ADDRESS(Данные!$A11,CS$1,1,1,"Данные"),1),2)</f>
        <v>27.940000000000001</v>
      </c>
      <c r="CT19" s="100">
        <f ca="1">ROUND(INDIRECT(ADDRESS(Данные!$A11,CT$1,1,1,"Данные"),1),2)</f>
        <v>213.34</v>
      </c>
      <c r="CU19" s="101">
        <f ca="1">(CS19-CS17)*CU$10</f>
        <v>0</v>
      </c>
      <c r="CV19" s="98">
        <f ca="1">(CT19-CT17)*CU$10</f>
        <v>0</v>
      </c>
      <c r="CW19" s="94">
        <f ca="1">INDIRECT(ADDRESS(Данные!$A11,4,1,1,"Данные"),1)</f>
        <v>45644.083333333336</v>
      </c>
      <c r="CX19" s="95">
        <f ca="1">ROUND(INDIRECT(ADDRESS(Данные!$A11,CX$1,1,1,"Данные"),1),2)</f>
        <v>532.38</v>
      </c>
      <c r="CY19" s="100">
        <f ca="1">ROUND(INDIRECT(ADDRESS(Данные!$A11,CY$1,1,1,"Данные"),1),2)</f>
        <v>387.10000000000002</v>
      </c>
      <c r="CZ19" s="101">
        <f ca="1">(CX19-CX17)*CZ$10</f>
        <v>17.999999999983629</v>
      </c>
      <c r="DA19" s="98">
        <f ca="1">(CY19-CY17)*CZ$10</f>
        <v>8.9999999999918145</v>
      </c>
      <c r="DB19" s="95">
        <f ca="1">ROUND(INDIRECT(ADDRESS(Данные!$A11,DB$1,1,1,"Данные"),1),2)</f>
        <v>1323.6200000000001</v>
      </c>
      <c r="DC19" s="100">
        <f ca="1">ROUND(INDIRECT(ADDRESS(Данные!$A11,DC$1,1,1,"Данные"),1),2)</f>
        <v>334.97000000000003</v>
      </c>
      <c r="DD19" s="101">
        <f ca="1">(DB19-DB17)*DD$10</f>
        <v>0</v>
      </c>
      <c r="DE19" s="98">
        <f ca="1">(DC19-DC17)*DD$10</f>
        <v>0</v>
      </c>
      <c r="DF19" s="95">
        <f ca="1">ROUND(INDIRECT(ADDRESS(Данные!$A11,DF$1,1,1,"Данные"),1),2)</f>
        <v>254.56999999999999</v>
      </c>
      <c r="DG19" s="100">
        <f ca="1">ROUND(INDIRECT(ADDRESS(Данные!$A11,DG$1,1,1,"Данные"),1),2)</f>
        <v>243.92000000000002</v>
      </c>
      <c r="DH19" s="101">
        <f ca="1">(DF19-DF17)*DH$10</f>
        <v>5.999999999994543</v>
      </c>
      <c r="DI19" s="98">
        <f ca="1">(DG19-DG17)*DH$10</f>
        <v>6.0000000000115961</v>
      </c>
      <c r="DJ19" s="95"/>
      <c r="DK19" s="100"/>
      <c r="DL19" s="101"/>
      <c r="DM19" s="98"/>
      <c r="DN19" s="95"/>
      <c r="DO19" s="100"/>
      <c r="DP19" s="101"/>
      <c r="DQ19" s="98"/>
      <c r="DR19" s="95"/>
      <c r="DS19" s="100"/>
      <c r="DT19" s="101"/>
      <c r="DU19" s="98"/>
      <c r="DV19" s="108">
        <f t="shared" ca="1" si="52"/>
        <v>45644.083333333336</v>
      </c>
      <c r="DW19" s="113">
        <f t="shared" ca="1" si="53"/>
        <v>876.39999999851398</v>
      </c>
      <c r="DX19" s="113">
        <f t="shared" ca="1" si="54"/>
        <v>98.200000000399541</v>
      </c>
    </row>
    <row r="20">
      <c r="A20" s="94">
        <f ca="1">INDIRECT(ADDRESS(Данные!$A12,4,1,1,"Данные"),1)</f>
        <v>45644.104166666664</v>
      </c>
      <c r="B20" s="95">
        <f ca="1">ROUND(INDIRECT(ADDRESS(Данные!$A12,B$1,1,1,"Данные"),1),2)</f>
        <v>6453.79</v>
      </c>
      <c r="C20" s="100">
        <f ca="1">ROUND(INDIRECT(ADDRESS(Данные!$A12,C$1,1,1,"Данные"),1),2)</f>
        <v>1599.8099999999999</v>
      </c>
      <c r="D20" s="101">
        <f ca="1">(B20-B19)*D$10</f>
        <v>26.000000000021828</v>
      </c>
      <c r="E20" s="98">
        <f ca="1">(C20-C19)*D$10</f>
        <v>1.999999999998181</v>
      </c>
      <c r="F20" s="95">
        <f ca="1">ROUND(INDIRECT(ADDRESS(Данные!$A12,F$1,1,1,"Данные"),1),2)</f>
        <v>223.15000000000001</v>
      </c>
      <c r="G20" s="100">
        <f ca="1">ROUND(INDIRECT(ADDRESS(Данные!$A12,G$1,1,1,"Данные"),1),2)</f>
        <v>283.62</v>
      </c>
      <c r="H20" s="101">
        <f ca="1">(F20-F19)*H$10</f>
        <v>0</v>
      </c>
      <c r="I20" s="98">
        <f ca="1">(G20-G19)*H$10</f>
        <v>0</v>
      </c>
      <c r="J20" s="95">
        <f ca="1">ROUND(INDIRECT(ADDRESS(Данные!$A12,J$1,1,1,"Данные"),1),2)</f>
        <v>0</v>
      </c>
      <c r="K20" s="100">
        <f ca="1">ROUND(INDIRECT(ADDRESS(Данные!$A12,K$1,1,1,"Данные"),1),2)</f>
        <v>0</v>
      </c>
      <c r="L20" s="101">
        <f ca="1">(J20-J19)*L$10</f>
        <v>0</v>
      </c>
      <c r="M20" s="98">
        <f ca="1">(K20-K19)*L$10</f>
        <v>0</v>
      </c>
      <c r="N20" s="95">
        <f ca="1">ROUND(INDIRECT(ADDRESS(Данные!$A12,N$1,1,1,"Данные"),1),2)</f>
        <v>4791.9400000000005</v>
      </c>
      <c r="O20" s="100">
        <f ca="1">ROUND(INDIRECT(ADDRESS(Данные!$A12,O$1,1,1,"Данные"),1),2)</f>
        <v>2376.5999999999999</v>
      </c>
      <c r="P20" s="101">
        <f ca="1">(N20-N19)*P$10</f>
        <v>60.000000001309672</v>
      </c>
      <c r="Q20" s="98">
        <f ca="1">(O20-O19)*P$10</f>
        <v>19.999999999527063</v>
      </c>
      <c r="R20" s="95">
        <f ca="1">ROUND(INDIRECT(ADDRESS(Данные!$A12,R$1,1,1,"Данные"),1),2)</f>
        <v>6741.6199999999999</v>
      </c>
      <c r="S20" s="100">
        <f ca="1">ROUND(INDIRECT(ADDRESS(Данные!$A12,S$1,1,1,"Данные"),1),2)</f>
        <v>2603.23</v>
      </c>
      <c r="T20" s="101">
        <f ca="1">(R20-R19)*T$10</f>
        <v>18.000000000065484</v>
      </c>
      <c r="U20" s="98">
        <f ca="1">(S20-S19)*T$10</f>
        <v>3.5999999999148713</v>
      </c>
      <c r="V20" s="95">
        <f ca="1">ROUND(INDIRECT(ADDRESS(Данные!$A12,V$1,1,1,"Данные"),1),2)</f>
        <v>10186.59</v>
      </c>
      <c r="W20" s="100">
        <f ca="1">ROUND(INDIRECT(ADDRESS(Данные!$A12,W$1,1,1,"Данные"),1),2)</f>
        <v>802.87</v>
      </c>
      <c r="X20" s="101">
        <f ca="1">(V20-V19)*X$10</f>
        <v>126.00000000013097</v>
      </c>
      <c r="Y20" s="98">
        <f ca="1">(W20-W19)*X$10</f>
        <v>7.1999999999934516</v>
      </c>
      <c r="Z20" s="94">
        <f ca="1">INDIRECT(ADDRESS(Данные!$A12,4,1,1,"Данные"),1)</f>
        <v>45644.104166666664</v>
      </c>
      <c r="AA20" s="95">
        <f ca="1">ROUND(INDIRECT(ADDRESS(Данные!$A12,AA$1,1,1,"Данные"),1),2)</f>
        <v>0</v>
      </c>
      <c r="AB20" s="100">
        <f ca="1">ROUND(INDIRECT(ADDRESS(Данные!$A12,AB$1,1,1,"Данные"),1),2)</f>
        <v>0</v>
      </c>
      <c r="AC20" s="101">
        <f ca="1">(AA20-AA19)*AC$10</f>
        <v>0</v>
      </c>
      <c r="AD20" s="98">
        <f ca="1">(AB20-AB19)*AC$10</f>
        <v>0</v>
      </c>
      <c r="AE20" s="95">
        <f ca="1">ROUND(INDIRECT(ADDRESS(Данные!$A12,AE$1,1,1,"Данные"),1),2)</f>
        <v>0</v>
      </c>
      <c r="AF20" s="100">
        <f ca="1">ROUND(INDIRECT(ADDRESS(Данные!$A12,AF$1,1,1,"Данные"),1),2)</f>
        <v>0</v>
      </c>
      <c r="AG20" s="101">
        <f ca="1">(AE20-AE19)*AG$10</f>
        <v>0</v>
      </c>
      <c r="AH20" s="98">
        <f ca="1">(AF20-AF19)*AG$10</f>
        <v>0</v>
      </c>
      <c r="AI20" s="95">
        <f ca="1">ROUND(INDIRECT(ADDRESS(Данные!$A12,AI$1,1,1,"Данные"),1),2)</f>
        <v>23.780000000000001</v>
      </c>
      <c r="AJ20" s="100">
        <f ca="1">ROUND(INDIRECT(ADDRESS(Данные!$A12,AJ$1,1,1,"Данные"),1),2)</f>
        <v>5.2599999999999998</v>
      </c>
      <c r="AK20" s="101">
        <f ca="1">(AI20-AI19)*AK$10</f>
        <v>0</v>
      </c>
      <c r="AL20" s="98">
        <f ca="1">(AJ20-AJ19)*AK$10</f>
        <v>0</v>
      </c>
      <c r="AM20" s="95">
        <f ca="1">ROUND(INDIRECT(ADDRESS(Данные!$A12,AM$1,1,1,"Данные"),1),2)</f>
        <v>0</v>
      </c>
      <c r="AN20" s="100">
        <f ca="1">ROUND(INDIRECT(ADDRESS(Данные!$A12,AN$1,1,1,"Данные"),1),2)</f>
        <v>0</v>
      </c>
      <c r="AO20" s="101">
        <f ca="1">(AM20-AM19)*AO$10</f>
        <v>0</v>
      </c>
      <c r="AP20" s="98">
        <f ca="1">(AN20-AN19)*AO$10</f>
        <v>0</v>
      </c>
      <c r="AQ20" s="95">
        <f ca="1">ROUND(INDIRECT(ADDRESS(Данные!$A12,AQ$1,1,1,"Данные"),1),2)</f>
        <v>1592.3500000000001</v>
      </c>
      <c r="AR20" s="100">
        <f ca="1">ROUND(INDIRECT(ADDRESS(Данные!$A12,AR$1,1,1,"Данные"),1),2)</f>
        <v>114.05</v>
      </c>
      <c r="AS20" s="101">
        <f ca="1">(AQ20-AQ19)*AS$10</f>
        <v>0</v>
      </c>
      <c r="AT20" s="98">
        <f ca="1">(AR20-AR19)*AS$10</f>
        <v>0</v>
      </c>
      <c r="AU20" s="95">
        <f ca="1">ROUND(INDIRECT(ADDRESS(Данные!$A12,AU$1,1,1,"Данные"),1),2)</f>
        <v>0</v>
      </c>
      <c r="AV20" s="100">
        <f ca="1">ROUND(INDIRECT(ADDRESS(Данные!$A12,AV$1,1,1,"Данные"),1),2)</f>
        <v>0</v>
      </c>
      <c r="AW20" s="101">
        <f ca="1">(AU20-AU19)*AW$10</f>
        <v>0</v>
      </c>
      <c r="AX20" s="98">
        <f ca="1">(AV20-AV19)*AW$10</f>
        <v>0</v>
      </c>
      <c r="AY20" s="94">
        <f ca="1">INDIRECT(ADDRESS(Данные!$A12,4,1,1,"Данные"),1)</f>
        <v>45644.104166666664</v>
      </c>
      <c r="AZ20" s="95">
        <f ca="1">ROUND(INDIRECT(ADDRESS(Данные!$A12,AZ$1,1,1,"Данные"),1),2)</f>
        <v>1153.6900000000001</v>
      </c>
      <c r="BA20" s="100">
        <f ca="1">ROUND(INDIRECT(ADDRESS(Данные!$A12,BA$1,1,1,"Данные"),1),2)</f>
        <v>386.19</v>
      </c>
      <c r="BB20" s="101">
        <f ca="1">(AZ20-AZ19)*BB$10</f>
        <v>13.999999999987267</v>
      </c>
      <c r="BC20" s="98">
        <f ca="1">(BA20-BA19)*BB$10</f>
        <v>1.999999999998181</v>
      </c>
      <c r="BD20" s="95">
        <f ca="1">ROUND(INDIRECT(ADDRESS(Данные!$A12,BD$1,1,1,"Данные"),1),2)</f>
        <v>1216.3199999999999</v>
      </c>
      <c r="BE20" s="100">
        <f ca="1">ROUND(INDIRECT(ADDRESS(Данные!$A12,BE$1,1,1,"Данные"),1),2)</f>
        <v>513.87</v>
      </c>
      <c r="BF20" s="101">
        <f ca="1">(BD20-BD19)*BF$10</f>
        <v>11.999999999989086</v>
      </c>
      <c r="BG20" s="98">
        <f ca="1">(BE20-BE19)*BF$10</f>
        <v>3.999999999996362</v>
      </c>
      <c r="BH20" s="95">
        <f ca="1">ROUND(INDIRECT(ADDRESS(Данные!$A12,BH$1,1,1,"Данные"),1),2)</f>
        <v>1984.3</v>
      </c>
      <c r="BI20" s="100">
        <f ca="1">ROUND(INDIRECT(ADDRESS(Данные!$A12,BI$1,1,1,"Данные"),1),2)</f>
        <v>1182.79</v>
      </c>
      <c r="BJ20" s="101">
        <f ca="1">(BH20-BH19)*BJ$10</f>
        <v>119.99999999989086</v>
      </c>
      <c r="BK20" s="98">
        <f ca="1">(BI20-BI19)*BJ$10</f>
        <v>0</v>
      </c>
      <c r="BL20" s="95">
        <f ca="1">ROUND(INDIRECT(ADDRESS(Данные!$A12,BL$1,1,1,"Данные"),1),2)</f>
        <v>239.55000000000001</v>
      </c>
      <c r="BM20" s="100">
        <f ca="1">ROUND(INDIRECT(ADDRESS(Данные!$A12,BM$1,1,1,"Данные"),1),2)</f>
        <v>22.039999999999999</v>
      </c>
      <c r="BN20" s="101">
        <f ca="1">(BL20-BL19)*BN$10</f>
        <v>0</v>
      </c>
      <c r="BO20" s="98">
        <f ca="1">(BM20-BM19)*BN$10</f>
        <v>0</v>
      </c>
      <c r="BP20" s="95">
        <f ca="1">ROUND(INDIRECT(ADDRESS(Данные!$A12,BP$1,1,1,"Данные"),1),2)</f>
        <v>814.12</v>
      </c>
      <c r="BQ20" s="100">
        <f ca="1">ROUND(INDIRECT(ADDRESS(Данные!$A12,BQ$1,1,1,"Данные"),1),2)</f>
        <v>0</v>
      </c>
      <c r="BR20" s="101">
        <f ca="1">(BP20-BP19)*BR$10</f>
        <v>1.1999999999989086</v>
      </c>
      <c r="BS20" s="98">
        <f ca="1">(BQ20-BQ19)*BR$10</f>
        <v>0</v>
      </c>
      <c r="BT20" s="95">
        <f ca="1">ROUND(INDIRECT(ADDRESS(Данные!$A12,BT$1,1,1,"Данные"),1),2)</f>
        <v>4752.6700000000001</v>
      </c>
      <c r="BU20" s="100">
        <f ca="1">ROUND(INDIRECT(ADDRESS(Данные!$A12,BU$1,1,1,"Данные"),1),2)</f>
        <v>975.38</v>
      </c>
      <c r="BV20" s="101">
        <f ca="1">(BT20-BT19)*BV$10</f>
        <v>0</v>
      </c>
      <c r="BW20" s="98">
        <f ca="1">(BU20-BU19)*BV$10</f>
        <v>0</v>
      </c>
      <c r="BX20" s="94">
        <f ca="1">INDIRECT(ADDRESS(Данные!$A12,4,1,1,"Данные"),1)</f>
        <v>45644.104166666664</v>
      </c>
      <c r="BY20" s="95">
        <f ca="1">ROUND(INDIRECT(ADDRESS(Данные!$A12,BY$1,1,1,"Данные"),1),2)</f>
        <v>849.44000000000005</v>
      </c>
      <c r="BZ20" s="100">
        <f ca="1">ROUND(INDIRECT(ADDRESS(Данные!$A12,BZ$1,1,1,"Данные"),1),2)</f>
        <v>553.07000000000005</v>
      </c>
      <c r="CA20" s="101">
        <f ca="1">(BY20-BY19)*CA$10</f>
        <v>0</v>
      </c>
      <c r="CB20" s="98">
        <f ca="1">(BZ20-BZ19)*CA$10</f>
        <v>0</v>
      </c>
      <c r="CC20" s="95">
        <f ca="1">ROUND(INDIRECT(ADDRESS(Данные!$A12,CC$1,1,1,"Данные"),1),2)</f>
        <v>1485.6700000000001</v>
      </c>
      <c r="CD20" s="100">
        <f ca="1">ROUND(INDIRECT(ADDRESS(Данные!$A12,CD$1,1,1,"Данные"),1),2)</f>
        <v>0</v>
      </c>
      <c r="CE20" s="101">
        <f ca="1">(CC20-CC19)*CE$10</f>
        <v>11.999999999989086</v>
      </c>
      <c r="CF20" s="98">
        <f ca="1">(CD20-CD19)*CE$10</f>
        <v>0</v>
      </c>
      <c r="CG20" s="95">
        <f ca="1">ROUND(INDIRECT(ADDRESS(Данные!$A12,CG$1,1,1,"Данные"),1),2)</f>
        <v>0</v>
      </c>
      <c r="CH20" s="100">
        <f ca="1">ROUND(INDIRECT(ADDRESS(Данные!$A12,CH$1,1,1,"Данные"),1),2)</f>
        <v>0</v>
      </c>
      <c r="CI20" s="101">
        <f ca="1">(CG20-CG19)*CI$10</f>
        <v>0</v>
      </c>
      <c r="CJ20" s="98">
        <f ca="1">(CH20-CH19)*CI$10</f>
        <v>0</v>
      </c>
      <c r="CK20" s="95">
        <f ca="1">ROUND(INDIRECT(ADDRESS(Данные!$A12,CK$1,1,1,"Данные"),1),2)</f>
        <v>897.34000000000003</v>
      </c>
      <c r="CL20" s="100">
        <f ca="1">ROUND(INDIRECT(ADDRESS(Данные!$A12,CL$1,1,1,"Данные"),1),2)</f>
        <v>243.46000000000001</v>
      </c>
      <c r="CM20" s="101">
        <f ca="1">(CK20-CK19)*CM$10</f>
        <v>23.999999999978172</v>
      </c>
      <c r="CN20" s="98">
        <f ca="1">(CL20-CL19)*CM$10</f>
        <v>12.000000000006139</v>
      </c>
      <c r="CO20" s="95">
        <f ca="1">ROUND(INDIRECT(ADDRESS(Данные!$A12,CO$1,1,1,"Данные"),1),2)</f>
        <v>0</v>
      </c>
      <c r="CP20" s="100">
        <f ca="1">ROUND(INDIRECT(ADDRESS(Данные!$A12,CP$1,1,1,"Данные"),1),2)</f>
        <v>0</v>
      </c>
      <c r="CQ20" s="101">
        <f ca="1">(CO20-CO19)*CQ$10</f>
        <v>0</v>
      </c>
      <c r="CR20" s="98">
        <f ca="1">(CP20-CP19)*CQ$10</f>
        <v>0</v>
      </c>
      <c r="CS20" s="95">
        <f ca="1">ROUND(INDIRECT(ADDRESS(Данные!$A12,CS$1,1,1,"Данные"),1),2)</f>
        <v>27.940000000000001</v>
      </c>
      <c r="CT20" s="100">
        <f ca="1">ROUND(INDIRECT(ADDRESS(Данные!$A12,CT$1,1,1,"Данные"),1),2)</f>
        <v>213.34</v>
      </c>
      <c r="CU20" s="101">
        <f ca="1">(CS20-CS19)*CU$10</f>
        <v>0</v>
      </c>
      <c r="CV20" s="98">
        <f ca="1">(CT20-CT19)*CU$10</f>
        <v>0</v>
      </c>
      <c r="CW20" s="94">
        <f ca="1">INDIRECT(ADDRESS(Данные!$A12,4,1,1,"Данные"),1)</f>
        <v>45644.104166666664</v>
      </c>
      <c r="CX20" s="95">
        <f ca="1">ROUND(INDIRECT(ADDRESS(Данные!$A12,CX$1,1,1,"Данные"),1),2)</f>
        <v>532.38999999999999</v>
      </c>
      <c r="CY20" s="100">
        <f ca="1">ROUND(INDIRECT(ADDRESS(Данные!$A12,CY$1,1,1,"Данные"),1),2)</f>
        <v>387.10000000000002</v>
      </c>
      <c r="CZ20" s="101">
        <f ca="1">(CX20-CX19)*CZ$10</f>
        <v>8.9999999999918145</v>
      </c>
      <c r="DA20" s="98">
        <f ca="1">(CY20-CY19)*CZ$10</f>
        <v>0</v>
      </c>
      <c r="DB20" s="95">
        <f ca="1">ROUND(INDIRECT(ADDRESS(Данные!$A12,DB$1,1,1,"Данные"),1),2)</f>
        <v>1323.6200000000001</v>
      </c>
      <c r="DC20" s="100">
        <f ca="1">ROUND(INDIRECT(ADDRESS(Данные!$A12,DC$1,1,1,"Данные"),1),2)</f>
        <v>334.97000000000003</v>
      </c>
      <c r="DD20" s="101">
        <f ca="1">(DB20-DB19)*DD$10</f>
        <v>0</v>
      </c>
      <c r="DE20" s="98">
        <f ca="1">(DC20-DC19)*DD$10</f>
        <v>0</v>
      </c>
      <c r="DF20" s="95">
        <f ca="1">ROUND(INDIRECT(ADDRESS(Данные!$A12,DF$1,1,1,"Данные"),1),2)</f>
        <v>254.56999999999999</v>
      </c>
      <c r="DG20" s="100">
        <f ca="1">ROUND(INDIRECT(ADDRESS(Данные!$A12,DG$1,1,1,"Данные"),1),2)</f>
        <v>243.92000000000002</v>
      </c>
      <c r="DH20" s="101">
        <f ca="1">(DF20-DF19)*DH$10</f>
        <v>0</v>
      </c>
      <c r="DI20" s="98">
        <f ca="1">(DG20-DG19)*DH$10</f>
        <v>0</v>
      </c>
      <c r="DJ20" s="95"/>
      <c r="DK20" s="100"/>
      <c r="DL20" s="101"/>
      <c r="DM20" s="98"/>
      <c r="DN20" s="95"/>
      <c r="DO20" s="100"/>
      <c r="DP20" s="101"/>
      <c r="DQ20" s="98"/>
      <c r="DR20" s="95"/>
      <c r="DS20" s="100"/>
      <c r="DT20" s="101"/>
      <c r="DU20" s="98"/>
      <c r="DV20" s="108">
        <f t="shared" ca="1" si="52"/>
        <v>45644.104166666664</v>
      </c>
      <c r="DW20" s="113">
        <f t="shared" ca="1" si="53"/>
        <v>422.20000000135315</v>
      </c>
      <c r="DX20" s="113">
        <f t="shared" ca="1" si="54"/>
        <v>50.799999999434249</v>
      </c>
    </row>
    <row r="21">
      <c r="A21" s="94">
        <f ca="1">INDIRECT(ADDRESS(Данные!$A13,4,1,1,"Данные"),1)</f>
        <v>45644.125</v>
      </c>
      <c r="B21" s="95">
        <f ca="1">ROUND(INDIRECT(ADDRESS(Данные!$A13,B$1,1,1,"Данные"),1),2)</f>
        <v>6453.9099999999999</v>
      </c>
      <c r="C21" s="100">
        <f ca="1">ROUND(INDIRECT(ADDRESS(Данные!$A13,C$1,1,1,"Данные"),1),2)</f>
        <v>1599.8299999999999</v>
      </c>
      <c r="D21" s="101">
        <f ca="1">(B21-B19)*D$10</f>
        <v>50</v>
      </c>
      <c r="E21" s="98">
        <f ca="1">(C21-C19)*D$10</f>
        <v>5.999999999994543</v>
      </c>
      <c r="F21" s="95">
        <f ca="1">ROUND(INDIRECT(ADDRESS(Данные!$A13,F$1,1,1,"Данные"),1),2)</f>
        <v>223.15000000000001</v>
      </c>
      <c r="G21" s="100">
        <f ca="1">ROUND(INDIRECT(ADDRESS(Данные!$A13,G$1,1,1,"Данные"),1),2)</f>
        <v>283.62</v>
      </c>
      <c r="H21" s="101">
        <f ca="1">(F21-F19)*H$10</f>
        <v>0</v>
      </c>
      <c r="I21" s="98">
        <f ca="1">(G21-G19)*H$10</f>
        <v>0</v>
      </c>
      <c r="J21" s="95">
        <f ca="1">ROUND(INDIRECT(ADDRESS(Данные!$A13,J$1,1,1,"Данные"),1),2)</f>
        <v>0</v>
      </c>
      <c r="K21" s="100">
        <f ca="1">ROUND(INDIRECT(ADDRESS(Данные!$A13,K$1,1,1,"Данные"),1),2)</f>
        <v>0</v>
      </c>
      <c r="L21" s="101">
        <f ca="1">(J21-J19)*L$10</f>
        <v>0</v>
      </c>
      <c r="M21" s="98">
        <f ca="1">(K21-K19)*L$10</f>
        <v>0</v>
      </c>
      <c r="N21" s="95">
        <f ca="1">ROUND(INDIRECT(ADDRESS(Данные!$A13,N$1,1,1,"Данные"),1),2)</f>
        <v>4791.9700000000003</v>
      </c>
      <c r="O21" s="100">
        <f ca="1">ROUND(INDIRECT(ADDRESS(Данные!$A13,O$1,1,1,"Данные"),1),2)</f>
        <v>2376.5999999999999</v>
      </c>
      <c r="P21" s="101">
        <f ca="1">(N21-N19)*P$10</f>
        <v>120.00000000080036</v>
      </c>
      <c r="Q21" s="98">
        <f ca="1">(O21-O19)*P$10</f>
        <v>19.999999999527063</v>
      </c>
      <c r="R21" s="95">
        <f ca="1">ROUND(INDIRECT(ADDRESS(Данные!$A13,R$1,1,1,"Данные"),1),2)</f>
        <v>6741.6800000000003</v>
      </c>
      <c r="S21" s="100">
        <f ca="1">ROUND(INDIRECT(ADDRESS(Данные!$A13,S$1,1,1,"Данные"),1),2)</f>
        <v>2603.2400000000002</v>
      </c>
      <c r="T21" s="101">
        <f ca="1">(R21-R19)*T$10</f>
        <v>39.600000000209548</v>
      </c>
      <c r="U21" s="98">
        <f ca="1">(S21-S19)*T$10</f>
        <v>7.1999999999934516</v>
      </c>
      <c r="V21" s="95">
        <f ca="1">ROUND(INDIRECT(ADDRESS(Данные!$A13,V$1,1,1,"Данные"),1),2)</f>
        <v>10186.92</v>
      </c>
      <c r="W21" s="100">
        <f ca="1">ROUND(INDIRECT(ADDRESS(Данные!$A13,W$1,1,1,"Данные"),1),2)</f>
        <v>802.89999999999998</v>
      </c>
      <c r="X21" s="101">
        <f ca="1">(V21-V19)*X$10</f>
        <v>244.80000000010477</v>
      </c>
      <c r="Y21" s="98">
        <f ca="1">(W21-W19)*X$10</f>
        <v>17.999999999983629</v>
      </c>
      <c r="Z21" s="94">
        <f ca="1">INDIRECT(ADDRESS(Данные!$A13,4,1,1,"Данные"),1)</f>
        <v>45644.125</v>
      </c>
      <c r="AA21" s="95">
        <f ca="1">ROUND(INDIRECT(ADDRESS(Данные!$A13,AA$1,1,1,"Данные"),1),2)</f>
        <v>0</v>
      </c>
      <c r="AB21" s="100">
        <f ca="1">ROUND(INDIRECT(ADDRESS(Данные!$A13,AB$1,1,1,"Данные"),1),2)</f>
        <v>0</v>
      </c>
      <c r="AC21" s="101">
        <f ca="1">(AA21-AA19)*AC$10</f>
        <v>0</v>
      </c>
      <c r="AD21" s="98">
        <f ca="1">(AB21-AB19)*AC$10</f>
        <v>0</v>
      </c>
      <c r="AE21" s="95">
        <f ca="1">ROUND(INDIRECT(ADDRESS(Данные!$A13,AE$1,1,1,"Данные"),1),2)</f>
        <v>0</v>
      </c>
      <c r="AF21" s="100">
        <f ca="1">ROUND(INDIRECT(ADDRESS(Данные!$A13,AF$1,1,1,"Данные"),1),2)</f>
        <v>0</v>
      </c>
      <c r="AG21" s="101">
        <f ca="1">(AE21-AE19)*AG$10</f>
        <v>0</v>
      </c>
      <c r="AH21" s="98">
        <f ca="1">(AF21-AF19)*AG$10</f>
        <v>0</v>
      </c>
      <c r="AI21" s="95">
        <f ca="1">ROUND(INDIRECT(ADDRESS(Данные!$A13,AI$1,1,1,"Данные"),1),2)</f>
        <v>23.780000000000001</v>
      </c>
      <c r="AJ21" s="100">
        <f ca="1">ROUND(INDIRECT(ADDRESS(Данные!$A13,AJ$1,1,1,"Данные"),1),2)</f>
        <v>5.2599999999999998</v>
      </c>
      <c r="AK21" s="101">
        <f ca="1">(AI21-AI19)*AK$10</f>
        <v>0</v>
      </c>
      <c r="AL21" s="98">
        <f ca="1">(AJ21-AJ19)*AK$10</f>
        <v>0</v>
      </c>
      <c r="AM21" s="95">
        <f ca="1">ROUND(INDIRECT(ADDRESS(Данные!$A13,AM$1,1,1,"Данные"),1),2)</f>
        <v>0</v>
      </c>
      <c r="AN21" s="100">
        <f ca="1">ROUND(INDIRECT(ADDRESS(Данные!$A13,AN$1,1,1,"Данные"),1),2)</f>
        <v>0</v>
      </c>
      <c r="AO21" s="101">
        <f ca="1">(AM21-AM19)*AO$10</f>
        <v>0</v>
      </c>
      <c r="AP21" s="98">
        <f ca="1">(AN21-AN19)*AO$10</f>
        <v>0</v>
      </c>
      <c r="AQ21" s="95">
        <f ca="1">ROUND(INDIRECT(ADDRESS(Данные!$A13,AQ$1,1,1,"Данные"),1),2)</f>
        <v>1592.3500000000001</v>
      </c>
      <c r="AR21" s="100">
        <f ca="1">ROUND(INDIRECT(ADDRESS(Данные!$A13,AR$1,1,1,"Данные"),1),2)</f>
        <v>114.05</v>
      </c>
      <c r="AS21" s="101">
        <f ca="1">(AQ21-AQ19)*AS$10</f>
        <v>0</v>
      </c>
      <c r="AT21" s="98">
        <f ca="1">(AR21-AR19)*AS$10</f>
        <v>0</v>
      </c>
      <c r="AU21" s="95">
        <f ca="1">ROUND(INDIRECT(ADDRESS(Данные!$A13,AU$1,1,1,"Данные"),1),2)</f>
        <v>0</v>
      </c>
      <c r="AV21" s="100">
        <f ca="1">ROUND(INDIRECT(ADDRESS(Данные!$A13,AV$1,1,1,"Данные"),1),2)</f>
        <v>0</v>
      </c>
      <c r="AW21" s="101">
        <f ca="1">(AU21-AU19)*AW$10</f>
        <v>0</v>
      </c>
      <c r="AX21" s="98">
        <f ca="1">(AV21-AV19)*AW$10</f>
        <v>0</v>
      </c>
      <c r="AY21" s="94">
        <f ca="1">INDIRECT(ADDRESS(Данные!$A13,4,1,1,"Данные"),1)</f>
        <v>45644.125</v>
      </c>
      <c r="AZ21" s="95">
        <f ca="1">ROUND(INDIRECT(ADDRESS(Данные!$A13,AZ$1,1,1,"Данные"),1),2)</f>
        <v>1153.75</v>
      </c>
      <c r="BA21" s="100">
        <f ca="1">ROUND(INDIRECT(ADDRESS(Данные!$A13,BA$1,1,1,"Данные"),1),2)</f>
        <v>386.21000000000004</v>
      </c>
      <c r="BB21" s="101">
        <f ca="1">(AZ21-AZ19)*BB$10</f>
        <v>25.999999999976353</v>
      </c>
      <c r="BC21" s="98">
        <f ca="1">(BA21-BA19)*BB$10</f>
        <v>6.0000000000059117</v>
      </c>
      <c r="BD21" s="95">
        <f ca="1">ROUND(INDIRECT(ADDRESS(Данные!$A13,BD$1,1,1,"Данные"),1),2)</f>
        <v>1216.3900000000001</v>
      </c>
      <c r="BE21" s="100">
        <f ca="1">ROUND(INDIRECT(ADDRESS(Данные!$A13,BE$1,1,1,"Данные"),1),2)</f>
        <v>513.88</v>
      </c>
      <c r="BF21" s="101">
        <f ca="1">(BD21-BD19)*BF$10</f>
        <v>26.000000000021828</v>
      </c>
      <c r="BG21" s="98">
        <f ca="1">(BE21-BE19)*BF$10</f>
        <v>5.999999999994543</v>
      </c>
      <c r="BH21" s="95">
        <f ca="1">ROUND(INDIRECT(ADDRESS(Данные!$A13,BH$1,1,1,"Данные"),1),2)</f>
        <v>1984.3400000000001</v>
      </c>
      <c r="BI21" s="100">
        <f ca="1">ROUND(INDIRECT(ADDRESS(Данные!$A13,BI$1,1,1,"Данные"),1),2)</f>
        <v>1182.79</v>
      </c>
      <c r="BJ21" s="101">
        <f ca="1">(BH21-BH19)*BJ$10</f>
        <v>240.00000000046384</v>
      </c>
      <c r="BK21" s="98">
        <f ca="1">(BI21-BI19)*BJ$10</f>
        <v>0</v>
      </c>
      <c r="BL21" s="95">
        <f ca="1">ROUND(INDIRECT(ADDRESS(Данные!$A13,BL$1,1,1,"Данные"),1),2)</f>
        <v>239.55000000000001</v>
      </c>
      <c r="BM21" s="100">
        <f ca="1">ROUND(INDIRECT(ADDRESS(Данные!$A13,BM$1,1,1,"Данные"),1),2)</f>
        <v>22.039999999999999</v>
      </c>
      <c r="BN21" s="101">
        <f ca="1">(BL21-BL19)*BN$10</f>
        <v>0</v>
      </c>
      <c r="BO21" s="98">
        <f ca="1">(BM21-BM19)*BN$10</f>
        <v>0</v>
      </c>
      <c r="BP21" s="95">
        <f ca="1">ROUND(INDIRECT(ADDRESS(Данные!$A13,BP$1,1,1,"Данные"),1),2)</f>
        <v>814.18000000000006</v>
      </c>
      <c r="BQ21" s="100">
        <f ca="1">ROUND(INDIRECT(ADDRESS(Данные!$A13,BQ$1,1,1,"Данные"),1),2)</f>
        <v>0</v>
      </c>
      <c r="BR21" s="101">
        <f ca="1">(BP21-BP19)*BR$10</f>
        <v>2.4000000000000909</v>
      </c>
      <c r="BS21" s="98">
        <f ca="1">(BQ21-BQ19)*BR$10</f>
        <v>0</v>
      </c>
      <c r="BT21" s="95">
        <f ca="1">ROUND(INDIRECT(ADDRESS(Данные!$A13,BT$1,1,1,"Данные"),1),2)</f>
        <v>4752.6700000000001</v>
      </c>
      <c r="BU21" s="100">
        <f ca="1">ROUND(INDIRECT(ADDRESS(Данные!$A13,BU$1,1,1,"Данные"),1),2)</f>
        <v>975.38</v>
      </c>
      <c r="BV21" s="101">
        <f ca="1">(BT21-BT19)*BV$10</f>
        <v>0</v>
      </c>
      <c r="BW21" s="98">
        <f ca="1">(BU21-BU19)*BV$10</f>
        <v>0</v>
      </c>
      <c r="BX21" s="94">
        <f ca="1">INDIRECT(ADDRESS(Данные!$A13,4,1,1,"Данные"),1)</f>
        <v>45644.125</v>
      </c>
      <c r="BY21" s="95">
        <f ca="1">ROUND(INDIRECT(ADDRESS(Данные!$A13,BY$1,1,1,"Данные"),1),2)</f>
        <v>849.44000000000005</v>
      </c>
      <c r="BZ21" s="100">
        <f ca="1">ROUND(INDIRECT(ADDRESS(Данные!$A13,BZ$1,1,1,"Данные"),1),2)</f>
        <v>553.07000000000005</v>
      </c>
      <c r="CA21" s="101">
        <f ca="1">(BY21-BY19)*CA$10</f>
        <v>0</v>
      </c>
      <c r="CB21" s="98">
        <f ca="1">(BZ21-BZ19)*CA$10</f>
        <v>0</v>
      </c>
      <c r="CC21" s="95">
        <f ca="1">ROUND(INDIRECT(ADDRESS(Данные!$A13,CC$1,1,1,"Данные"),1),2)</f>
        <v>1485.71</v>
      </c>
      <c r="CD21" s="100">
        <f ca="1">ROUND(INDIRECT(ADDRESS(Данные!$A13,CD$1,1,1,"Данные"),1),2)</f>
        <v>0</v>
      </c>
      <c r="CE21" s="101">
        <f ca="1">(CC21-CC19)*CE$10</f>
        <v>23.999999999978172</v>
      </c>
      <c r="CF21" s="98">
        <f ca="1">(CD21-CD19)*CE$10</f>
        <v>0</v>
      </c>
      <c r="CG21" s="95">
        <f ca="1">ROUND(INDIRECT(ADDRESS(Данные!$A13,CG$1,1,1,"Данные"),1),2)</f>
        <v>0</v>
      </c>
      <c r="CH21" s="100">
        <f ca="1">ROUND(INDIRECT(ADDRESS(Данные!$A13,CH$1,1,1,"Данные"),1),2)</f>
        <v>0</v>
      </c>
      <c r="CI21" s="101">
        <f ca="1">(CG21-CG19)*CI$10</f>
        <v>0</v>
      </c>
      <c r="CJ21" s="98">
        <f ca="1">(CH21-CH19)*CI$10</f>
        <v>0</v>
      </c>
      <c r="CK21" s="95">
        <f ca="1">ROUND(INDIRECT(ADDRESS(Данные!$A13,CK$1,1,1,"Данные"),1),2)</f>
        <v>897.38999999999999</v>
      </c>
      <c r="CL21" s="100">
        <f ca="1">ROUND(INDIRECT(ADDRESS(Данные!$A13,CL$1,1,1,"Данные"),1),2)</f>
        <v>243.47</v>
      </c>
      <c r="CM21" s="101">
        <f ca="1">(CK21-CK19)*CM$10</f>
        <v>53.999999999950887</v>
      </c>
      <c r="CN21" s="98">
        <f ca="1">(CL21-CL19)*CM$10</f>
        <v>18.000000000000682</v>
      </c>
      <c r="CO21" s="95">
        <f ca="1">ROUND(INDIRECT(ADDRESS(Данные!$A13,CO$1,1,1,"Данные"),1),2)</f>
        <v>0</v>
      </c>
      <c r="CP21" s="100">
        <f ca="1">ROUND(INDIRECT(ADDRESS(Данные!$A13,CP$1,1,1,"Данные"),1),2)</f>
        <v>0</v>
      </c>
      <c r="CQ21" s="101">
        <f ca="1">(CO21-CO19)*CQ$10</f>
        <v>0</v>
      </c>
      <c r="CR21" s="98">
        <f ca="1">(CP21-CP19)*CQ$10</f>
        <v>0</v>
      </c>
      <c r="CS21" s="95">
        <f ca="1">ROUND(INDIRECT(ADDRESS(Данные!$A13,CS$1,1,1,"Данные"),1),2)</f>
        <v>27.940000000000001</v>
      </c>
      <c r="CT21" s="100">
        <f ca="1">ROUND(INDIRECT(ADDRESS(Данные!$A13,CT$1,1,1,"Данные"),1),2)</f>
        <v>213.34</v>
      </c>
      <c r="CU21" s="101">
        <f ca="1">(CS21-CS19)*CU$10</f>
        <v>0</v>
      </c>
      <c r="CV21" s="98">
        <f ca="1">(CT21-CT19)*CU$10</f>
        <v>0</v>
      </c>
      <c r="CW21" s="94">
        <f ca="1">INDIRECT(ADDRESS(Данные!$A13,4,1,1,"Данные"),1)</f>
        <v>45644.125</v>
      </c>
      <c r="CX21" s="95">
        <f ca="1">ROUND(INDIRECT(ADDRESS(Данные!$A13,CX$1,1,1,"Данные"),1),2)</f>
        <v>532.39999999999998</v>
      </c>
      <c r="CY21" s="100">
        <f ca="1">ROUND(INDIRECT(ADDRESS(Данные!$A13,CY$1,1,1,"Данные"),1),2)</f>
        <v>387.11000000000001</v>
      </c>
      <c r="CZ21" s="101">
        <f ca="1">(CX21-CX19)*CZ$10</f>
        <v>17.999999999983629</v>
      </c>
      <c r="DA21" s="98">
        <f ca="1">(CY21-CY19)*CZ$10</f>
        <v>8.9999999999918145</v>
      </c>
      <c r="DB21" s="95">
        <f ca="1">ROUND(INDIRECT(ADDRESS(Данные!$A13,DB$1,1,1,"Данные"),1),2)</f>
        <v>1323.6200000000001</v>
      </c>
      <c r="DC21" s="100">
        <f ca="1">ROUND(INDIRECT(ADDRESS(Данные!$A13,DC$1,1,1,"Данные"),1),2)</f>
        <v>334.97000000000003</v>
      </c>
      <c r="DD21" s="101">
        <f ca="1">(DB21-DB19)*DD$10</f>
        <v>0</v>
      </c>
      <c r="DE21" s="98">
        <f ca="1">(DC21-DC19)*DD$10</f>
        <v>0</v>
      </c>
      <c r="DF21" s="95">
        <f ca="1">ROUND(INDIRECT(ADDRESS(Данные!$A13,DF$1,1,1,"Данные"),1),2)</f>
        <v>254.58000000000001</v>
      </c>
      <c r="DG21" s="100">
        <f ca="1">ROUND(INDIRECT(ADDRESS(Данные!$A13,DG$1,1,1,"Данные"),1),2)</f>
        <v>243.92000000000002</v>
      </c>
      <c r="DH21" s="101">
        <f ca="1">(DF21-DF19)*DH$10</f>
        <v>6.0000000000115961</v>
      </c>
      <c r="DI21" s="98">
        <f ca="1">(DG21-DG19)*DH$10</f>
        <v>0</v>
      </c>
      <c r="DJ21" s="95"/>
      <c r="DK21" s="100"/>
      <c r="DL21" s="101"/>
      <c r="DM21" s="98"/>
      <c r="DN21" s="95"/>
      <c r="DO21" s="100"/>
      <c r="DP21" s="101"/>
      <c r="DQ21" s="98"/>
      <c r="DR21" s="95"/>
      <c r="DS21" s="100"/>
      <c r="DT21" s="101"/>
      <c r="DU21" s="98"/>
      <c r="DV21" s="108">
        <f t="shared" ca="1" si="52"/>
        <v>45644.125</v>
      </c>
      <c r="DW21" s="113">
        <f t="shared" ca="1" si="53"/>
        <v>850.80000000150108</v>
      </c>
      <c r="DX21" s="113">
        <f t="shared" ca="1" si="54"/>
        <v>90.199999999491638</v>
      </c>
    </row>
    <row r="22">
      <c r="A22" s="94">
        <f ca="1">INDIRECT(ADDRESS(Данные!$A14,4,1,1,"Данные"),1)</f>
        <v>45644.145833333336</v>
      </c>
      <c r="B22" s="95">
        <f ca="1">ROUND(INDIRECT(ADDRESS(Данные!$A14,B$1,1,1,"Данные"),1),2)</f>
        <v>6454.04</v>
      </c>
      <c r="C22" s="100">
        <f ca="1">ROUND(INDIRECT(ADDRESS(Данные!$A14,C$1,1,1,"Данные"),1),2)</f>
        <v>1599.8500000000001</v>
      </c>
      <c r="D22" s="101">
        <f ca="1">(B22-B21)*D$10</f>
        <v>26.000000000021828</v>
      </c>
      <c r="E22" s="98">
        <f ca="1">(C22-C21)*D$10</f>
        <v>4.0000000000418368</v>
      </c>
      <c r="F22" s="95">
        <f ca="1">ROUND(INDIRECT(ADDRESS(Данные!$A14,F$1,1,1,"Данные"),1),2)</f>
        <v>223.15000000000001</v>
      </c>
      <c r="G22" s="100">
        <f ca="1">ROUND(INDIRECT(ADDRESS(Данные!$A14,G$1,1,1,"Данные"),1),2)</f>
        <v>283.62</v>
      </c>
      <c r="H22" s="101">
        <f ca="1">(F22-F21)*H$10</f>
        <v>0</v>
      </c>
      <c r="I22" s="98">
        <f ca="1">(G22-G21)*H$10</f>
        <v>0</v>
      </c>
      <c r="J22" s="95">
        <f ca="1">ROUND(INDIRECT(ADDRESS(Данные!$A14,J$1,1,1,"Данные"),1),2)</f>
        <v>0</v>
      </c>
      <c r="K22" s="100">
        <f ca="1">ROUND(INDIRECT(ADDRESS(Данные!$A14,K$1,1,1,"Данные"),1),2)</f>
        <v>0</v>
      </c>
      <c r="L22" s="101">
        <f ca="1">(J22-J21)*L$10</f>
        <v>0</v>
      </c>
      <c r="M22" s="98">
        <f ca="1">(K22-K21)*L$10</f>
        <v>0</v>
      </c>
      <c r="N22" s="95">
        <f ca="1">ROUND(INDIRECT(ADDRESS(Данные!$A14,N$1,1,1,"Данные"),1),2)</f>
        <v>4792</v>
      </c>
      <c r="O22" s="100">
        <f ca="1">ROUND(INDIRECT(ADDRESS(Данные!$A14,O$1,1,1,"Данные"),1),2)</f>
        <v>2376.6100000000001</v>
      </c>
      <c r="P22" s="101">
        <f ca="1">(N22-N21)*P$10</f>
        <v>59.999999999490683</v>
      </c>
      <c r="Q22" s="98">
        <f ca="1">(O22-O21)*P$10</f>
        <v>20.000000000436557</v>
      </c>
      <c r="R22" s="95">
        <f ca="1">ROUND(INDIRECT(ADDRESS(Данные!$A14,R$1,1,1,"Данные"),1),2)</f>
        <v>6741.7399999999998</v>
      </c>
      <c r="S22" s="100">
        <f ca="1">ROUND(INDIRECT(ADDRESS(Данные!$A14,S$1,1,1,"Данные"),1),2)</f>
        <v>2603.25</v>
      </c>
      <c r="T22" s="101">
        <f ca="1">(R22-R21)*T$10</f>
        <v>21.599999999816646</v>
      </c>
      <c r="U22" s="98">
        <f ca="1">(S22-S21)*T$10</f>
        <v>3.5999999999148713</v>
      </c>
      <c r="V22" s="95">
        <f ca="1">ROUND(INDIRECT(ADDRESS(Данные!$A14,V$1,1,1,"Данные"),1),2)</f>
        <v>10187.25</v>
      </c>
      <c r="W22" s="100">
        <f ca="1">ROUND(INDIRECT(ADDRESS(Данные!$A14,W$1,1,1,"Данные"),1),2)</f>
        <v>802.93000000000006</v>
      </c>
      <c r="X22" s="101">
        <f ca="1">(V22-V21)*X$10</f>
        <v>118.79999999997381</v>
      </c>
      <c r="Y22" s="98">
        <f ca="1">(W22-W21)*X$10</f>
        <v>10.800000000031105</v>
      </c>
      <c r="Z22" s="94">
        <f ca="1">INDIRECT(ADDRESS(Данные!$A14,4,1,1,"Данные"),1)</f>
        <v>45644.145833333336</v>
      </c>
      <c r="AA22" s="95">
        <f ca="1">ROUND(INDIRECT(ADDRESS(Данные!$A14,AA$1,1,1,"Данные"),1),2)</f>
        <v>0</v>
      </c>
      <c r="AB22" s="100">
        <f ca="1">ROUND(INDIRECT(ADDRESS(Данные!$A14,AB$1,1,1,"Данные"),1),2)</f>
        <v>0</v>
      </c>
      <c r="AC22" s="101">
        <f ca="1">(AA22-AA21)*AC$10</f>
        <v>0</v>
      </c>
      <c r="AD22" s="98">
        <f ca="1">(AB22-AB21)*AC$10</f>
        <v>0</v>
      </c>
      <c r="AE22" s="95">
        <f ca="1">ROUND(INDIRECT(ADDRESS(Данные!$A14,AE$1,1,1,"Данные"),1),2)</f>
        <v>0</v>
      </c>
      <c r="AF22" s="100">
        <f ca="1">ROUND(INDIRECT(ADDRESS(Данные!$A14,AF$1,1,1,"Данные"),1),2)</f>
        <v>0</v>
      </c>
      <c r="AG22" s="101">
        <f ca="1">(AE22-AE21)*AG$10</f>
        <v>0</v>
      </c>
      <c r="AH22" s="98">
        <f ca="1">(AF22-AF21)*AG$10</f>
        <v>0</v>
      </c>
      <c r="AI22" s="95">
        <f ca="1">ROUND(INDIRECT(ADDRESS(Данные!$A14,AI$1,1,1,"Данные"),1),2)</f>
        <v>23.780000000000001</v>
      </c>
      <c r="AJ22" s="100">
        <f ca="1">ROUND(INDIRECT(ADDRESS(Данные!$A14,AJ$1,1,1,"Данные"),1),2)</f>
        <v>5.2599999999999998</v>
      </c>
      <c r="AK22" s="101">
        <f ca="1">(AI22-AI21)*AK$10</f>
        <v>0</v>
      </c>
      <c r="AL22" s="98">
        <f ca="1">(AJ22-AJ21)*AK$10</f>
        <v>0</v>
      </c>
      <c r="AM22" s="95">
        <f ca="1">ROUND(INDIRECT(ADDRESS(Данные!$A14,AM$1,1,1,"Данные"),1),2)</f>
        <v>0</v>
      </c>
      <c r="AN22" s="100">
        <f ca="1">ROUND(INDIRECT(ADDRESS(Данные!$A14,AN$1,1,1,"Данные"),1),2)</f>
        <v>0</v>
      </c>
      <c r="AO22" s="101">
        <f ca="1">(AM22-AM21)*AO$10</f>
        <v>0</v>
      </c>
      <c r="AP22" s="98">
        <f ca="1">(AN22-AN21)*AO$10</f>
        <v>0</v>
      </c>
      <c r="AQ22" s="95">
        <f ca="1">ROUND(INDIRECT(ADDRESS(Данные!$A14,AQ$1,1,1,"Данные"),1),2)</f>
        <v>1592.3500000000001</v>
      </c>
      <c r="AR22" s="100">
        <f ca="1">ROUND(INDIRECT(ADDRESS(Данные!$A14,AR$1,1,1,"Данные"),1),2)</f>
        <v>114.05</v>
      </c>
      <c r="AS22" s="101">
        <f ca="1">(AQ22-AQ21)*AS$10</f>
        <v>0</v>
      </c>
      <c r="AT22" s="98">
        <f ca="1">(AR22-AR21)*AS$10</f>
        <v>0</v>
      </c>
      <c r="AU22" s="95">
        <f ca="1">ROUND(INDIRECT(ADDRESS(Данные!$A14,AU$1,1,1,"Данные"),1),2)</f>
        <v>0</v>
      </c>
      <c r="AV22" s="100">
        <f ca="1">ROUND(INDIRECT(ADDRESS(Данные!$A14,AV$1,1,1,"Данные"),1),2)</f>
        <v>0</v>
      </c>
      <c r="AW22" s="101">
        <f ca="1">(AU22-AU21)*AW$10</f>
        <v>0</v>
      </c>
      <c r="AX22" s="98">
        <f ca="1">(AV22-AV21)*AW$10</f>
        <v>0</v>
      </c>
      <c r="AY22" s="94">
        <f ca="1">INDIRECT(ADDRESS(Данные!$A14,4,1,1,"Данные"),1)</f>
        <v>45644.145833333336</v>
      </c>
      <c r="AZ22" s="95">
        <f ca="1">ROUND(INDIRECT(ADDRESS(Данные!$A14,AZ$1,1,1,"Данные"),1),2)</f>
        <v>1153.8099999999999</v>
      </c>
      <c r="BA22" s="100">
        <f ca="1">ROUND(INDIRECT(ADDRESS(Данные!$A14,BA$1,1,1,"Данные"),1),2)</f>
        <v>386.22000000000003</v>
      </c>
      <c r="BB22" s="101">
        <f ca="1">(AZ22-AZ21)*BB$10</f>
        <v>11.999999999989086</v>
      </c>
      <c r="BC22" s="98">
        <f ca="1">(BA22-BA21)*BB$10</f>
        <v>1.999999999998181</v>
      </c>
      <c r="BD22" s="95">
        <f ca="1">ROUND(INDIRECT(ADDRESS(Данные!$A14,BD$1,1,1,"Данные"),1),2)</f>
        <v>1216.46</v>
      </c>
      <c r="BE22" s="100">
        <f ca="1">ROUND(INDIRECT(ADDRESS(Данные!$A14,BE$1,1,1,"Данные"),1),2)</f>
        <v>513.88999999999999</v>
      </c>
      <c r="BF22" s="101">
        <f ca="1">(BD22-BD21)*BF$10</f>
        <v>13.999999999987267</v>
      </c>
      <c r="BG22" s="98">
        <f ca="1">(BE22-BE21)*BF$10</f>
        <v>1.999999999998181</v>
      </c>
      <c r="BH22" s="95">
        <f ca="1">ROUND(INDIRECT(ADDRESS(Данные!$A14,BH$1,1,1,"Данные"),1),2)</f>
        <v>1984.3800000000001</v>
      </c>
      <c r="BI22" s="100">
        <f ca="1">ROUND(INDIRECT(ADDRESS(Данные!$A14,BI$1,1,1,"Данные"),1),2)</f>
        <v>1182.79</v>
      </c>
      <c r="BJ22" s="101">
        <f ca="1">(BH22-BH21)*BJ$10</f>
        <v>119.99999999989086</v>
      </c>
      <c r="BK22" s="98">
        <f ca="1">(BI22-BI21)*BJ$10</f>
        <v>0</v>
      </c>
      <c r="BL22" s="95">
        <f ca="1">ROUND(INDIRECT(ADDRESS(Данные!$A14,BL$1,1,1,"Данные"),1),2)</f>
        <v>239.55000000000001</v>
      </c>
      <c r="BM22" s="100">
        <f ca="1">ROUND(INDIRECT(ADDRESS(Данные!$A14,BM$1,1,1,"Данные"),1),2)</f>
        <v>22.039999999999999</v>
      </c>
      <c r="BN22" s="101">
        <f ca="1">(BL22-BL21)*BN$10</f>
        <v>0</v>
      </c>
      <c r="BO22" s="98">
        <f ca="1">(BM22-BM21)*BN$10</f>
        <v>0</v>
      </c>
      <c r="BP22" s="95">
        <f ca="1">ROUND(INDIRECT(ADDRESS(Данные!$A14,BP$1,1,1,"Данные"),1),2)</f>
        <v>814.24000000000001</v>
      </c>
      <c r="BQ22" s="100">
        <f ca="1">ROUND(INDIRECT(ADDRESS(Данные!$A14,BQ$1,1,1,"Данные"),1),2)</f>
        <v>0</v>
      </c>
      <c r="BR22" s="101">
        <f ca="1">(BP22-BP21)*BR$10</f>
        <v>1.1999999999989086</v>
      </c>
      <c r="BS22" s="98">
        <f ca="1">(BQ22-BQ21)*BR$10</f>
        <v>0</v>
      </c>
      <c r="BT22" s="95">
        <f ca="1">ROUND(INDIRECT(ADDRESS(Данные!$A14,BT$1,1,1,"Данные"),1),2)</f>
        <v>4752.6700000000001</v>
      </c>
      <c r="BU22" s="100">
        <f ca="1">ROUND(INDIRECT(ADDRESS(Данные!$A14,BU$1,1,1,"Данные"),1),2)</f>
        <v>975.38</v>
      </c>
      <c r="BV22" s="101">
        <f ca="1">(BT22-BT21)*BV$10</f>
        <v>0</v>
      </c>
      <c r="BW22" s="98">
        <f ca="1">(BU22-BU21)*BV$10</f>
        <v>0</v>
      </c>
      <c r="BX22" s="94">
        <f ca="1">INDIRECT(ADDRESS(Данные!$A14,4,1,1,"Данные"),1)</f>
        <v>45644.145833333336</v>
      </c>
      <c r="BY22" s="95">
        <f ca="1">ROUND(INDIRECT(ADDRESS(Данные!$A14,BY$1,1,1,"Данные"),1),2)</f>
        <v>849.44000000000005</v>
      </c>
      <c r="BZ22" s="100">
        <f ca="1">ROUND(INDIRECT(ADDRESS(Данные!$A14,BZ$1,1,1,"Данные"),1),2)</f>
        <v>553.07000000000005</v>
      </c>
      <c r="CA22" s="101">
        <f ca="1">(BY22-BY21)*CA$10</f>
        <v>0</v>
      </c>
      <c r="CB22" s="98">
        <f ca="1">(BZ22-BZ21)*CA$10</f>
        <v>0</v>
      </c>
      <c r="CC22" s="95">
        <f ca="1">ROUND(INDIRECT(ADDRESS(Данные!$A14,CC$1,1,1,"Данные"),1),2)</f>
        <v>1485.75</v>
      </c>
      <c r="CD22" s="100">
        <f ca="1">ROUND(INDIRECT(ADDRESS(Данные!$A14,CD$1,1,1,"Данные"),1),2)</f>
        <v>0</v>
      </c>
      <c r="CE22" s="101">
        <f ca="1">(CC22-CC21)*CE$10</f>
        <v>11.999999999989086</v>
      </c>
      <c r="CF22" s="98">
        <f ca="1">(CD22-CD21)*CE$10</f>
        <v>0</v>
      </c>
      <c r="CG22" s="95">
        <f ca="1">ROUND(INDIRECT(ADDRESS(Данные!$A14,CG$1,1,1,"Данные"),1),2)</f>
        <v>0</v>
      </c>
      <c r="CH22" s="100">
        <f ca="1">ROUND(INDIRECT(ADDRESS(Данные!$A14,CH$1,1,1,"Данные"),1),2)</f>
        <v>0</v>
      </c>
      <c r="CI22" s="101">
        <f ca="1">(CG22-CG21)*CI$10</f>
        <v>0</v>
      </c>
      <c r="CJ22" s="98">
        <f ca="1">(CH22-CH21)*CI$10</f>
        <v>0</v>
      </c>
      <c r="CK22" s="95">
        <f ca="1">ROUND(INDIRECT(ADDRESS(Данные!$A14,CK$1,1,1,"Данные"),1),2)</f>
        <v>897.43000000000006</v>
      </c>
      <c r="CL22" s="100">
        <f ca="1">ROUND(INDIRECT(ADDRESS(Данные!$A14,CL$1,1,1,"Данные"),1),2)</f>
        <v>243.48000000000002</v>
      </c>
      <c r="CM22" s="101">
        <f ca="1">(CK22-CK21)*CM$10</f>
        <v>24.000000000046384</v>
      </c>
      <c r="CN22" s="98">
        <f ca="1">(CL22-CL21)*CM$10</f>
        <v>6.0000000000115961</v>
      </c>
      <c r="CO22" s="95">
        <f ca="1">ROUND(INDIRECT(ADDRESS(Данные!$A14,CO$1,1,1,"Данные"),1),2)</f>
        <v>0</v>
      </c>
      <c r="CP22" s="100">
        <f ca="1">ROUND(INDIRECT(ADDRESS(Данные!$A14,CP$1,1,1,"Данные"),1),2)</f>
        <v>0</v>
      </c>
      <c r="CQ22" s="101">
        <f ca="1">(CO22-CO21)*CQ$10</f>
        <v>0</v>
      </c>
      <c r="CR22" s="98">
        <f ca="1">(CP22-CP21)*CQ$10</f>
        <v>0</v>
      </c>
      <c r="CS22" s="95">
        <f ca="1">ROUND(INDIRECT(ADDRESS(Данные!$A14,CS$1,1,1,"Данные"),1),2)</f>
        <v>27.940000000000001</v>
      </c>
      <c r="CT22" s="100">
        <f ca="1">ROUND(INDIRECT(ADDRESS(Данные!$A14,CT$1,1,1,"Данные"),1),2)</f>
        <v>213.34</v>
      </c>
      <c r="CU22" s="101">
        <f ca="1">(CS22-CS21)*CU$10</f>
        <v>0</v>
      </c>
      <c r="CV22" s="98">
        <f ca="1">(CT22-CT21)*CU$10</f>
        <v>0</v>
      </c>
      <c r="CW22" s="94">
        <f ca="1">INDIRECT(ADDRESS(Данные!$A14,4,1,1,"Данные"),1)</f>
        <v>45644.145833333336</v>
      </c>
      <c r="CX22" s="95">
        <f ca="1">ROUND(INDIRECT(ADDRESS(Данные!$A14,CX$1,1,1,"Данные"),1),2)</f>
        <v>532.40999999999997</v>
      </c>
      <c r="CY22" s="100">
        <f ca="1">ROUND(INDIRECT(ADDRESS(Данные!$A14,CY$1,1,1,"Данные"),1),2)</f>
        <v>387.11000000000001</v>
      </c>
      <c r="CZ22" s="101">
        <f ca="1">(CX22-CX21)*CZ$10</f>
        <v>8.9999999999918145</v>
      </c>
      <c r="DA22" s="98">
        <f ca="1">(CY22-CY21)*CZ$10</f>
        <v>0</v>
      </c>
      <c r="DB22" s="95">
        <f ca="1">ROUND(INDIRECT(ADDRESS(Данные!$A14,DB$1,1,1,"Данные"),1),2)</f>
        <v>1323.6200000000001</v>
      </c>
      <c r="DC22" s="100">
        <f ca="1">ROUND(INDIRECT(ADDRESS(Данные!$A14,DC$1,1,1,"Данные"),1),2)</f>
        <v>334.97000000000003</v>
      </c>
      <c r="DD22" s="101">
        <f ca="1">(DB22-DB21)*DD$10</f>
        <v>0</v>
      </c>
      <c r="DE22" s="98">
        <f ca="1">(DC22-DC21)*DD$10</f>
        <v>0</v>
      </c>
      <c r="DF22" s="95">
        <f ca="1">ROUND(INDIRECT(ADDRESS(Данные!$A14,DF$1,1,1,"Данные"),1),2)</f>
        <v>254.58000000000001</v>
      </c>
      <c r="DG22" s="100">
        <f ca="1">ROUND(INDIRECT(ADDRESS(Данные!$A14,DG$1,1,1,"Данные"),1),2)</f>
        <v>243.92000000000002</v>
      </c>
      <c r="DH22" s="101">
        <f ca="1">(DF22-DF21)*DH$10</f>
        <v>0</v>
      </c>
      <c r="DI22" s="98">
        <f ca="1">(DG22-DG21)*DH$10</f>
        <v>0</v>
      </c>
      <c r="DJ22" s="95"/>
      <c r="DK22" s="100"/>
      <c r="DL22" s="101"/>
      <c r="DM22" s="98"/>
      <c r="DN22" s="95"/>
      <c r="DO22" s="100"/>
      <c r="DP22" s="101"/>
      <c r="DQ22" s="98"/>
      <c r="DR22" s="95"/>
      <c r="DS22" s="100"/>
      <c r="DT22" s="101"/>
      <c r="DU22" s="98"/>
      <c r="DV22" s="108">
        <f t="shared" ca="1" si="52"/>
        <v>45644.145833333336</v>
      </c>
      <c r="DW22" s="113">
        <f t="shared" ca="1" si="53"/>
        <v>418.59999999919637</v>
      </c>
      <c r="DX22" s="113">
        <f t="shared" ca="1" si="54"/>
        <v>48.400000000432328</v>
      </c>
    </row>
    <row r="23">
      <c r="A23" s="94">
        <f ca="1">INDIRECT(ADDRESS(Данные!$A15,4,1,1,"Данные"),1)</f>
        <v>45644.166666666664</v>
      </c>
      <c r="B23" s="95">
        <f ca="1">ROUND(INDIRECT(ADDRESS(Данные!$A15,B$1,1,1,"Данные"),1),2)</f>
        <v>6454.1599999999999</v>
      </c>
      <c r="C23" s="100">
        <f ca="1">ROUND(INDIRECT(ADDRESS(Данные!$A15,C$1,1,1,"Данные"),1),2)</f>
        <v>1599.8700000000001</v>
      </c>
      <c r="D23" s="101">
        <f ca="1">(B23-B21)*D$10</f>
        <v>50</v>
      </c>
      <c r="E23" s="98">
        <f ca="1">(C23-C21)*D$10</f>
        <v>8.0000000000381988</v>
      </c>
      <c r="F23" s="95">
        <f ca="1">ROUND(INDIRECT(ADDRESS(Данные!$A15,F$1,1,1,"Данные"),1),2)</f>
        <v>223.15000000000001</v>
      </c>
      <c r="G23" s="100">
        <f ca="1">ROUND(INDIRECT(ADDRESS(Данные!$A15,G$1,1,1,"Данные"),1),2)</f>
        <v>283.62</v>
      </c>
      <c r="H23" s="101">
        <f ca="1">(F23-F21)*H$10</f>
        <v>0</v>
      </c>
      <c r="I23" s="98">
        <f ca="1">(G23-G21)*H$10</f>
        <v>0</v>
      </c>
      <c r="J23" s="95">
        <f ca="1">ROUND(INDIRECT(ADDRESS(Данные!$A15,J$1,1,1,"Данные"),1),2)</f>
        <v>0</v>
      </c>
      <c r="K23" s="100">
        <f ca="1">ROUND(INDIRECT(ADDRESS(Данные!$A15,K$1,1,1,"Данные"),1),2)</f>
        <v>0</v>
      </c>
      <c r="L23" s="101">
        <f ca="1">(J23-J21)*L$10</f>
        <v>0</v>
      </c>
      <c r="M23" s="98">
        <f ca="1">(K23-K21)*L$10</f>
        <v>0</v>
      </c>
      <c r="N23" s="95">
        <f ca="1">ROUND(INDIRECT(ADDRESS(Данные!$A15,N$1,1,1,"Данные"),1),2)</f>
        <v>4792.0299999999997</v>
      </c>
      <c r="O23" s="100">
        <f ca="1">ROUND(INDIRECT(ADDRESS(Данные!$A15,O$1,1,1,"Данные"),1),2)</f>
        <v>2376.6100000000001</v>
      </c>
      <c r="P23" s="101">
        <f ca="1">(N23-N21)*P$10</f>
        <v>119.99999999898137</v>
      </c>
      <c r="Q23" s="98">
        <f ca="1">(O23-O21)*P$10</f>
        <v>20.000000000436557</v>
      </c>
      <c r="R23" s="95">
        <f ca="1">ROUND(INDIRECT(ADDRESS(Данные!$A15,R$1,1,1,"Данные"),1),2)</f>
        <v>6741.7799999999997</v>
      </c>
      <c r="S23" s="100">
        <f ca="1">ROUND(INDIRECT(ADDRESS(Данные!$A15,S$1,1,1,"Данные"),1),2)</f>
        <v>2603.2600000000002</v>
      </c>
      <c r="T23" s="101">
        <f ca="1">(R23-R21)*T$10</f>
        <v>35.999999999803549</v>
      </c>
      <c r="U23" s="98">
        <f ca="1">(S23-S21)*T$10</f>
        <v>7.1999999999934516</v>
      </c>
      <c r="V23" s="95">
        <f ca="1">ROUND(INDIRECT(ADDRESS(Данные!$A15,V$1,1,1,"Данные"),1),2)</f>
        <v>10187.6</v>
      </c>
      <c r="W23" s="100">
        <f ca="1">ROUND(INDIRECT(ADDRESS(Данные!$A15,W$1,1,1,"Данные"),1),2)</f>
        <v>802.95000000000005</v>
      </c>
      <c r="X23" s="101">
        <f ca="1">(V23-V21)*X$10</f>
        <v>244.80000000010477</v>
      </c>
      <c r="Y23" s="98">
        <f ca="1">(W23-W21)*X$10</f>
        <v>18.000000000024556</v>
      </c>
      <c r="Z23" s="94">
        <f ca="1">INDIRECT(ADDRESS(Данные!$A15,4,1,1,"Данные"),1)</f>
        <v>45644.166666666664</v>
      </c>
      <c r="AA23" s="95">
        <f ca="1">ROUND(INDIRECT(ADDRESS(Данные!$A15,AA$1,1,1,"Данные"),1),2)</f>
        <v>0</v>
      </c>
      <c r="AB23" s="100">
        <f ca="1">ROUND(INDIRECT(ADDRESS(Данные!$A15,AB$1,1,1,"Данные"),1),2)</f>
        <v>0</v>
      </c>
      <c r="AC23" s="101">
        <f ca="1">(AA23-AA21)*AC$10</f>
        <v>0</v>
      </c>
      <c r="AD23" s="98">
        <f ca="1">(AB23-AB21)*AC$10</f>
        <v>0</v>
      </c>
      <c r="AE23" s="95">
        <f ca="1">ROUND(INDIRECT(ADDRESS(Данные!$A15,AE$1,1,1,"Данные"),1),2)</f>
        <v>0</v>
      </c>
      <c r="AF23" s="100">
        <f ca="1">ROUND(INDIRECT(ADDRESS(Данные!$A15,AF$1,1,1,"Данные"),1),2)</f>
        <v>0</v>
      </c>
      <c r="AG23" s="101">
        <f ca="1">(AE23-AE21)*AG$10</f>
        <v>0</v>
      </c>
      <c r="AH23" s="98">
        <f ca="1">(AF23-AF21)*AG$10</f>
        <v>0</v>
      </c>
      <c r="AI23" s="95">
        <f ca="1">ROUND(INDIRECT(ADDRESS(Данные!$A15,AI$1,1,1,"Данные"),1),2)</f>
        <v>23.780000000000001</v>
      </c>
      <c r="AJ23" s="100">
        <f ca="1">ROUND(INDIRECT(ADDRESS(Данные!$A15,AJ$1,1,1,"Данные"),1),2)</f>
        <v>5.2599999999999998</v>
      </c>
      <c r="AK23" s="101">
        <f ca="1">(AI23-AI21)*AK$10</f>
        <v>0</v>
      </c>
      <c r="AL23" s="98">
        <f ca="1">(AJ23-AJ21)*AK$10</f>
        <v>0</v>
      </c>
      <c r="AM23" s="95">
        <f ca="1">ROUND(INDIRECT(ADDRESS(Данные!$A15,AM$1,1,1,"Данные"),1),2)</f>
        <v>0</v>
      </c>
      <c r="AN23" s="100">
        <f ca="1">ROUND(INDIRECT(ADDRESS(Данные!$A15,AN$1,1,1,"Данные"),1),2)</f>
        <v>0</v>
      </c>
      <c r="AO23" s="101">
        <f ca="1">(AM23-AM21)*AO$10</f>
        <v>0</v>
      </c>
      <c r="AP23" s="98">
        <f ca="1">(AN23-AN21)*AO$10</f>
        <v>0</v>
      </c>
      <c r="AQ23" s="95">
        <f ca="1">ROUND(INDIRECT(ADDRESS(Данные!$A15,AQ$1,1,1,"Данные"),1),2)</f>
        <v>1592.3500000000001</v>
      </c>
      <c r="AR23" s="100">
        <f ca="1">ROUND(INDIRECT(ADDRESS(Данные!$A15,AR$1,1,1,"Данные"),1),2)</f>
        <v>114.05</v>
      </c>
      <c r="AS23" s="101">
        <f ca="1">(AQ23-AQ21)*AS$10</f>
        <v>0</v>
      </c>
      <c r="AT23" s="98">
        <f ca="1">(AR23-AR21)*AS$10</f>
        <v>0</v>
      </c>
      <c r="AU23" s="95">
        <f ca="1">ROUND(INDIRECT(ADDRESS(Данные!$A15,AU$1,1,1,"Данные"),1),2)</f>
        <v>0</v>
      </c>
      <c r="AV23" s="100">
        <f ca="1">ROUND(INDIRECT(ADDRESS(Данные!$A15,AV$1,1,1,"Данные"),1),2)</f>
        <v>0</v>
      </c>
      <c r="AW23" s="101">
        <f ca="1">(AU23-AU21)*AW$10</f>
        <v>0</v>
      </c>
      <c r="AX23" s="98">
        <f ca="1">(AV23-AV21)*AW$10</f>
        <v>0</v>
      </c>
      <c r="AY23" s="94">
        <f ca="1">INDIRECT(ADDRESS(Данные!$A15,4,1,1,"Данные"),1)</f>
        <v>45644.166666666664</v>
      </c>
      <c r="AZ23" s="95">
        <f ca="1">ROUND(INDIRECT(ADDRESS(Данные!$A15,AZ$1,1,1,"Данные"),1),2)</f>
        <v>1153.8700000000001</v>
      </c>
      <c r="BA23" s="100">
        <f ca="1">ROUND(INDIRECT(ADDRESS(Данные!$A15,BA$1,1,1,"Данные"),1),2)</f>
        <v>386.23000000000002</v>
      </c>
      <c r="BB23" s="101">
        <f ca="1">(AZ23-AZ21)*BB$10</f>
        <v>24.000000000023647</v>
      </c>
      <c r="BC23" s="98">
        <f ca="1">(BA23-BA21)*BB$10</f>
        <v>3.999999999996362</v>
      </c>
      <c r="BD23" s="95">
        <f ca="1">ROUND(INDIRECT(ADDRESS(Данные!$A15,BD$1,1,1,"Данные"),1),2)</f>
        <v>1216.53</v>
      </c>
      <c r="BE23" s="100">
        <f ca="1">ROUND(INDIRECT(ADDRESS(Данные!$A15,BE$1,1,1,"Данные"),1),2)</f>
        <v>513.90999999999997</v>
      </c>
      <c r="BF23" s="101">
        <f ca="1">(BD23-BD21)*BF$10</f>
        <v>27.999999999974534</v>
      </c>
      <c r="BG23" s="98">
        <f ca="1">(BE23-BE21)*BF$10</f>
        <v>5.999999999994543</v>
      </c>
      <c r="BH23" s="95">
        <f ca="1">ROUND(INDIRECT(ADDRESS(Данные!$A15,BH$1,1,1,"Данные"),1),2)</f>
        <v>1984.4100000000001</v>
      </c>
      <c r="BI23" s="100">
        <f ca="1">ROUND(INDIRECT(ADDRESS(Данные!$A15,BI$1,1,1,"Данные"),1),2)</f>
        <v>1182.79</v>
      </c>
      <c r="BJ23" s="101">
        <f ca="1">(BH23-BH21)*BJ$10</f>
        <v>209.99999999980901</v>
      </c>
      <c r="BK23" s="98">
        <f ca="1">(BI23-BI21)*BJ$10</f>
        <v>0</v>
      </c>
      <c r="BL23" s="95">
        <f ca="1">ROUND(INDIRECT(ADDRESS(Данные!$A15,BL$1,1,1,"Данные"),1),2)</f>
        <v>239.55000000000001</v>
      </c>
      <c r="BM23" s="100">
        <f ca="1">ROUND(INDIRECT(ADDRESS(Данные!$A15,BM$1,1,1,"Данные"),1),2)</f>
        <v>22.039999999999999</v>
      </c>
      <c r="BN23" s="101">
        <f ca="1">(BL23-BL21)*BN$10</f>
        <v>0</v>
      </c>
      <c r="BO23" s="98">
        <f ca="1">(BM23-BM21)*BN$10</f>
        <v>0</v>
      </c>
      <c r="BP23" s="95">
        <f ca="1">ROUND(INDIRECT(ADDRESS(Данные!$A15,BP$1,1,1,"Данные"),1),2)</f>
        <v>814.30000000000007</v>
      </c>
      <c r="BQ23" s="100">
        <f ca="1">ROUND(INDIRECT(ADDRESS(Данные!$A15,BQ$1,1,1,"Данные"),1),2)</f>
        <v>0</v>
      </c>
      <c r="BR23" s="101">
        <f ca="1">(BP23-BP21)*BR$10</f>
        <v>2.4000000000000909</v>
      </c>
      <c r="BS23" s="98">
        <f ca="1">(BQ23-BQ21)*BR$10</f>
        <v>0</v>
      </c>
      <c r="BT23" s="95">
        <f ca="1">ROUND(INDIRECT(ADDRESS(Данные!$A15,BT$1,1,1,"Данные"),1),2)</f>
        <v>4752.6700000000001</v>
      </c>
      <c r="BU23" s="100">
        <f ca="1">ROUND(INDIRECT(ADDRESS(Данные!$A15,BU$1,1,1,"Данные"),1),2)</f>
        <v>975.38</v>
      </c>
      <c r="BV23" s="101">
        <f ca="1">(BT23-BT21)*BV$10</f>
        <v>0</v>
      </c>
      <c r="BW23" s="98">
        <f ca="1">(BU23-BU21)*BV$10</f>
        <v>0</v>
      </c>
      <c r="BX23" s="94">
        <f ca="1">INDIRECT(ADDRESS(Данные!$A15,4,1,1,"Данные"),1)</f>
        <v>45644.166666666664</v>
      </c>
      <c r="BY23" s="95">
        <f ca="1">ROUND(INDIRECT(ADDRESS(Данные!$A15,BY$1,1,1,"Данные"),1),2)</f>
        <v>849.44000000000005</v>
      </c>
      <c r="BZ23" s="100">
        <f ca="1">ROUND(INDIRECT(ADDRESS(Данные!$A15,BZ$1,1,1,"Данные"),1),2)</f>
        <v>553.07000000000005</v>
      </c>
      <c r="CA23" s="101">
        <f ca="1">(BY23-BY21)*CA$10</f>
        <v>0</v>
      </c>
      <c r="CB23" s="98">
        <f ca="1">(BZ23-BZ21)*CA$10</f>
        <v>0</v>
      </c>
      <c r="CC23" s="95">
        <f ca="1">ROUND(INDIRECT(ADDRESS(Данные!$A15,CC$1,1,1,"Данные"),1),2)</f>
        <v>1485.79</v>
      </c>
      <c r="CD23" s="100">
        <f ca="1">ROUND(INDIRECT(ADDRESS(Данные!$A15,CD$1,1,1,"Данные"),1),2)</f>
        <v>0</v>
      </c>
      <c r="CE23" s="101">
        <f ca="1">(CC23-CC21)*CE$10</f>
        <v>23.999999999978172</v>
      </c>
      <c r="CF23" s="98">
        <f ca="1">(CD23-CD21)*CE$10</f>
        <v>0</v>
      </c>
      <c r="CG23" s="95">
        <f ca="1">ROUND(INDIRECT(ADDRESS(Данные!$A15,CG$1,1,1,"Данные"),1),2)</f>
        <v>0</v>
      </c>
      <c r="CH23" s="100">
        <f ca="1">ROUND(INDIRECT(ADDRESS(Данные!$A15,CH$1,1,1,"Данные"),1),2)</f>
        <v>0</v>
      </c>
      <c r="CI23" s="101">
        <f ca="1">(CG23-CG21)*CI$10</f>
        <v>0</v>
      </c>
      <c r="CJ23" s="98">
        <f ca="1">(CH23-CH21)*CI$10</f>
        <v>0</v>
      </c>
      <c r="CK23" s="95">
        <f ca="1">ROUND(INDIRECT(ADDRESS(Данные!$A15,CK$1,1,1,"Данные"),1),2)</f>
        <v>897.48000000000002</v>
      </c>
      <c r="CL23" s="100">
        <f ca="1">ROUND(INDIRECT(ADDRESS(Данные!$A15,CL$1,1,1,"Данные"),1),2)</f>
        <v>243.5</v>
      </c>
      <c r="CM23" s="101">
        <f ca="1">(CK23-CK21)*CM$10</f>
        <v>54.000000000019099</v>
      </c>
      <c r="CN23" s="98">
        <f ca="1">(CL23-CL21)*CM$10</f>
        <v>18.000000000000682</v>
      </c>
      <c r="CO23" s="95">
        <f ca="1">ROUND(INDIRECT(ADDRESS(Данные!$A15,CO$1,1,1,"Данные"),1),2)</f>
        <v>0</v>
      </c>
      <c r="CP23" s="100">
        <f ca="1">ROUND(INDIRECT(ADDRESS(Данные!$A15,CP$1,1,1,"Данные"),1),2)</f>
        <v>0</v>
      </c>
      <c r="CQ23" s="101">
        <f ca="1">(CO23-CO21)*CQ$10</f>
        <v>0</v>
      </c>
      <c r="CR23" s="98">
        <f ca="1">(CP23-CP21)*CQ$10</f>
        <v>0</v>
      </c>
      <c r="CS23" s="95">
        <f ca="1">ROUND(INDIRECT(ADDRESS(Данные!$A15,CS$1,1,1,"Данные"),1),2)</f>
        <v>27.940000000000001</v>
      </c>
      <c r="CT23" s="100">
        <f ca="1">ROUND(INDIRECT(ADDRESS(Данные!$A15,CT$1,1,1,"Данные"),1),2)</f>
        <v>213.34</v>
      </c>
      <c r="CU23" s="101">
        <f ca="1">(CS23-CS21)*CU$10</f>
        <v>0</v>
      </c>
      <c r="CV23" s="98">
        <f ca="1">(CT23-CT21)*CU$10</f>
        <v>0</v>
      </c>
      <c r="CW23" s="94">
        <f ca="1">INDIRECT(ADDRESS(Данные!$A15,4,1,1,"Данные"),1)</f>
        <v>45644.166666666664</v>
      </c>
      <c r="CX23" s="95">
        <f ca="1">ROUND(INDIRECT(ADDRESS(Данные!$A15,CX$1,1,1,"Данные"),1),2)</f>
        <v>532.41999999999996</v>
      </c>
      <c r="CY23" s="100">
        <f ca="1">ROUND(INDIRECT(ADDRESS(Данные!$A15,CY$1,1,1,"Данные"),1),2)</f>
        <v>387.12</v>
      </c>
      <c r="CZ23" s="101">
        <f ca="1">(CX23-CX21)*CZ$10</f>
        <v>17.999999999983629</v>
      </c>
      <c r="DA23" s="98">
        <f ca="1">(CY23-CY21)*CZ$10</f>
        <v>8.9999999999918145</v>
      </c>
      <c r="DB23" s="95">
        <f ca="1">ROUND(INDIRECT(ADDRESS(Данные!$A15,DB$1,1,1,"Данные"),1),2)</f>
        <v>1323.6200000000001</v>
      </c>
      <c r="DC23" s="100">
        <f ca="1">ROUND(INDIRECT(ADDRESS(Данные!$A15,DC$1,1,1,"Данные"),1),2)</f>
        <v>334.97000000000003</v>
      </c>
      <c r="DD23" s="101">
        <f ca="1">(DB23-DB21)*DD$10</f>
        <v>0</v>
      </c>
      <c r="DE23" s="98">
        <f ca="1">(DC23-DC21)*DD$10</f>
        <v>0</v>
      </c>
      <c r="DF23" s="95">
        <f ca="1">ROUND(INDIRECT(ADDRESS(Данные!$A15,DF$1,1,1,"Данные"),1),2)</f>
        <v>254.59</v>
      </c>
      <c r="DG23" s="100">
        <f ca="1">ROUND(INDIRECT(ADDRESS(Данные!$A15,DG$1,1,1,"Данные"),1),2)</f>
        <v>243.92000000000002</v>
      </c>
      <c r="DH23" s="101">
        <f ca="1">(DF23-DF21)*DH$10</f>
        <v>5.999999999994543</v>
      </c>
      <c r="DI23" s="98">
        <f ca="1">(DG23-DG21)*DH$10</f>
        <v>0</v>
      </c>
      <c r="DJ23" s="95"/>
      <c r="DK23" s="100"/>
      <c r="DL23" s="101"/>
      <c r="DM23" s="98"/>
      <c r="DN23" s="95"/>
      <c r="DO23" s="100"/>
      <c r="DP23" s="101"/>
      <c r="DQ23" s="98"/>
      <c r="DR23" s="95"/>
      <c r="DS23" s="100"/>
      <c r="DT23" s="101"/>
      <c r="DU23" s="98"/>
      <c r="DV23" s="108">
        <f t="shared" ca="1" si="52"/>
        <v>45644.166666666664</v>
      </c>
      <c r="DW23" s="113">
        <f t="shared" ca="1" si="53"/>
        <v>817.19999999867241</v>
      </c>
      <c r="DX23" s="113">
        <f t="shared" ca="1" si="54"/>
        <v>90.200000000476166</v>
      </c>
    </row>
    <row r="24">
      <c r="A24" s="94">
        <f ca="1">INDIRECT(ADDRESS(Данные!$A16,4,1,1,"Данные"),1)</f>
        <v>45644.1875</v>
      </c>
      <c r="B24" s="95">
        <f ca="1">ROUND(INDIRECT(ADDRESS(Данные!$A16,B$1,1,1,"Данные"),1),2)</f>
        <v>6454.29</v>
      </c>
      <c r="C24" s="100">
        <f ca="1">ROUND(INDIRECT(ADDRESS(Данные!$A16,C$1,1,1,"Данные"),1),2)</f>
        <v>1599.8900000000001</v>
      </c>
      <c r="D24" s="101">
        <f ca="1">(B24-B23)*D$10</f>
        <v>26.000000000021828</v>
      </c>
      <c r="E24" s="98">
        <f ca="1">(C24-C23)*D$10</f>
        <v>3.999999999996362</v>
      </c>
      <c r="F24" s="95">
        <f ca="1">ROUND(INDIRECT(ADDRESS(Данные!$A16,F$1,1,1,"Данные"),1),2)</f>
        <v>223.15000000000001</v>
      </c>
      <c r="G24" s="100">
        <f ca="1">ROUND(INDIRECT(ADDRESS(Данные!$A16,G$1,1,1,"Данные"),1),2)</f>
        <v>283.62</v>
      </c>
      <c r="H24" s="101">
        <f ca="1">(F24-F23)*H$10</f>
        <v>0</v>
      </c>
      <c r="I24" s="98">
        <f ca="1">(G24-G23)*H$10</f>
        <v>0</v>
      </c>
      <c r="J24" s="95">
        <f ca="1">ROUND(INDIRECT(ADDRESS(Данные!$A16,J$1,1,1,"Данные"),1),2)</f>
        <v>0</v>
      </c>
      <c r="K24" s="100">
        <f ca="1">ROUND(INDIRECT(ADDRESS(Данные!$A16,K$1,1,1,"Данные"),1),2)</f>
        <v>0</v>
      </c>
      <c r="L24" s="101">
        <f ca="1">(J24-J23)*L$10</f>
        <v>0</v>
      </c>
      <c r="M24" s="98">
        <f ca="1">(K24-K23)*L$10</f>
        <v>0</v>
      </c>
      <c r="N24" s="95">
        <f ca="1">ROUND(INDIRECT(ADDRESS(Данные!$A16,N$1,1,1,"Данные"),1),2)</f>
        <v>4792.0600000000004</v>
      </c>
      <c r="O24" s="100">
        <f ca="1">ROUND(INDIRECT(ADDRESS(Данные!$A16,O$1,1,1,"Данные"),1),2)</f>
        <v>2376.6199999999999</v>
      </c>
      <c r="P24" s="101">
        <f ca="1">(N24-N23)*P$10</f>
        <v>60.000000001309672</v>
      </c>
      <c r="Q24" s="98">
        <f ca="1">(O24-O23)*P$10</f>
        <v>19.999999999527063</v>
      </c>
      <c r="R24" s="95">
        <f ca="1">ROUND(INDIRECT(ADDRESS(Данные!$A16,R$1,1,1,"Данные"),1),2)</f>
        <v>6741.8500000000004</v>
      </c>
      <c r="S24" s="100">
        <f ca="1">ROUND(INDIRECT(ADDRESS(Данные!$A16,S$1,1,1,"Данные"),1),2)</f>
        <v>2603.27</v>
      </c>
      <c r="T24" s="101">
        <f ca="1">(R24-R23)*T$10</f>
        <v>25.200000000222644</v>
      </c>
      <c r="U24" s="98">
        <f ca="1">(S24-S23)*T$10</f>
        <v>3.5999999999148713</v>
      </c>
      <c r="V24" s="95">
        <f ca="1">ROUND(INDIRECT(ADDRESS(Данные!$A16,V$1,1,1,"Данные"),1),2)</f>
        <v>10187.950000000001</v>
      </c>
      <c r="W24" s="100">
        <f ca="1">ROUND(INDIRECT(ADDRESS(Данные!$A16,W$1,1,1,"Данные"),1),2)</f>
        <v>802.98000000000002</v>
      </c>
      <c r="X24" s="101">
        <f ca="1">(V24-V23)*X$10</f>
        <v>126.00000000013097</v>
      </c>
      <c r="Y24" s="98">
        <f ca="1">(W24-W23)*X$10</f>
        <v>10.799999999990177</v>
      </c>
      <c r="Z24" s="94">
        <f ca="1">INDIRECT(ADDRESS(Данные!$A16,4,1,1,"Данные"),1)</f>
        <v>45644.1875</v>
      </c>
      <c r="AA24" s="95">
        <f ca="1">ROUND(INDIRECT(ADDRESS(Данные!$A16,AA$1,1,1,"Данные"),1),2)</f>
        <v>0</v>
      </c>
      <c r="AB24" s="100">
        <f ca="1">ROUND(INDIRECT(ADDRESS(Данные!$A16,AB$1,1,1,"Данные"),1),2)</f>
        <v>0</v>
      </c>
      <c r="AC24" s="101">
        <f ca="1">(AA24-AA23)*AC$10</f>
        <v>0</v>
      </c>
      <c r="AD24" s="98">
        <f ca="1">(AB24-AB23)*AC$10</f>
        <v>0</v>
      </c>
      <c r="AE24" s="95">
        <f ca="1">ROUND(INDIRECT(ADDRESS(Данные!$A16,AE$1,1,1,"Данные"),1),2)</f>
        <v>0</v>
      </c>
      <c r="AF24" s="100">
        <f ca="1">ROUND(INDIRECT(ADDRESS(Данные!$A16,AF$1,1,1,"Данные"),1),2)</f>
        <v>0</v>
      </c>
      <c r="AG24" s="101">
        <f ca="1">(AE24-AE23)*AG$10</f>
        <v>0</v>
      </c>
      <c r="AH24" s="98">
        <f ca="1">(AF24-AF23)*AG$10</f>
        <v>0</v>
      </c>
      <c r="AI24" s="95">
        <f ca="1">ROUND(INDIRECT(ADDRESS(Данные!$A16,AI$1,1,1,"Данные"),1),2)</f>
        <v>23.780000000000001</v>
      </c>
      <c r="AJ24" s="100">
        <f ca="1">ROUND(INDIRECT(ADDRESS(Данные!$A16,AJ$1,1,1,"Данные"),1),2)</f>
        <v>5.2599999999999998</v>
      </c>
      <c r="AK24" s="101">
        <f ca="1">(AI24-AI23)*AK$10</f>
        <v>0</v>
      </c>
      <c r="AL24" s="98">
        <f ca="1">(AJ24-AJ23)*AK$10</f>
        <v>0</v>
      </c>
      <c r="AM24" s="95">
        <f ca="1">ROUND(INDIRECT(ADDRESS(Данные!$A16,AM$1,1,1,"Данные"),1),2)</f>
        <v>0</v>
      </c>
      <c r="AN24" s="100">
        <f ca="1">ROUND(INDIRECT(ADDRESS(Данные!$A16,AN$1,1,1,"Данные"),1),2)</f>
        <v>0</v>
      </c>
      <c r="AO24" s="101">
        <f ca="1">(AM24-AM23)*AO$10</f>
        <v>0</v>
      </c>
      <c r="AP24" s="98">
        <f ca="1">(AN24-AN23)*AO$10</f>
        <v>0</v>
      </c>
      <c r="AQ24" s="95">
        <f ca="1">ROUND(INDIRECT(ADDRESS(Данные!$A16,AQ$1,1,1,"Данные"),1),2)</f>
        <v>1592.3500000000001</v>
      </c>
      <c r="AR24" s="100">
        <f ca="1">ROUND(INDIRECT(ADDRESS(Данные!$A16,AR$1,1,1,"Данные"),1),2)</f>
        <v>114.05</v>
      </c>
      <c r="AS24" s="101">
        <f ca="1">(AQ24-AQ23)*AS$10</f>
        <v>0</v>
      </c>
      <c r="AT24" s="98">
        <f ca="1">(AR24-AR23)*AS$10</f>
        <v>0</v>
      </c>
      <c r="AU24" s="95">
        <f ca="1">ROUND(INDIRECT(ADDRESS(Данные!$A16,AU$1,1,1,"Данные"),1),2)</f>
        <v>0</v>
      </c>
      <c r="AV24" s="100">
        <f ca="1">ROUND(INDIRECT(ADDRESS(Данные!$A16,AV$1,1,1,"Данные"),1),2)</f>
        <v>0</v>
      </c>
      <c r="AW24" s="101">
        <f ca="1">(AU24-AU23)*AW$10</f>
        <v>0</v>
      </c>
      <c r="AX24" s="98">
        <f ca="1">(AV24-AV23)*AW$10</f>
        <v>0</v>
      </c>
      <c r="AY24" s="94">
        <f ca="1">INDIRECT(ADDRESS(Данные!$A16,4,1,1,"Данные"),1)</f>
        <v>45644.1875</v>
      </c>
      <c r="AZ24" s="95">
        <f ca="1">ROUND(INDIRECT(ADDRESS(Данные!$A16,AZ$1,1,1,"Данные"),1),2)</f>
        <v>1153.9400000000001</v>
      </c>
      <c r="BA24" s="100">
        <f ca="1">ROUND(INDIRECT(ADDRESS(Данные!$A16,BA$1,1,1,"Данные"),1),2)</f>
        <v>386.25</v>
      </c>
      <c r="BB24" s="101">
        <f ca="1">(AZ24-AZ23)*BB$10</f>
        <v>13.999999999987267</v>
      </c>
      <c r="BC24" s="98">
        <f ca="1">(BA24-BA23)*BB$10</f>
        <v>3.999999999996362</v>
      </c>
      <c r="BD24" s="95">
        <f ca="1">ROUND(INDIRECT(ADDRESS(Данные!$A16,BD$1,1,1,"Данные"),1),2)</f>
        <v>1216.6000000000001</v>
      </c>
      <c r="BE24" s="100">
        <f ca="1">ROUND(INDIRECT(ADDRESS(Данные!$A16,BE$1,1,1,"Данные"),1),2)</f>
        <v>513.93000000000006</v>
      </c>
      <c r="BF24" s="101">
        <f ca="1">(BD24-BD23)*BF$10</f>
        <v>14.000000000032742</v>
      </c>
      <c r="BG24" s="98">
        <f ca="1">(BE24-BE23)*BF$10</f>
        <v>4.0000000000190994</v>
      </c>
      <c r="BH24" s="95">
        <f ca="1">ROUND(INDIRECT(ADDRESS(Данные!$A16,BH$1,1,1,"Данные"),1),2)</f>
        <v>1984.45</v>
      </c>
      <c r="BI24" s="100">
        <f ca="1">ROUND(INDIRECT(ADDRESS(Данные!$A16,BI$1,1,1,"Данные"),1),2)</f>
        <v>1182.79</v>
      </c>
      <c r="BJ24" s="101">
        <f ca="1">(BH24-BH23)*BJ$10</f>
        <v>119.99999999989086</v>
      </c>
      <c r="BK24" s="98">
        <f ca="1">(BI24-BI23)*BJ$10</f>
        <v>0</v>
      </c>
      <c r="BL24" s="95">
        <f ca="1">ROUND(INDIRECT(ADDRESS(Данные!$A16,BL$1,1,1,"Данные"),1),2)</f>
        <v>239.55000000000001</v>
      </c>
      <c r="BM24" s="100">
        <f ca="1">ROUND(INDIRECT(ADDRESS(Данные!$A16,BM$1,1,1,"Данные"),1),2)</f>
        <v>22.039999999999999</v>
      </c>
      <c r="BN24" s="101">
        <f ca="1">(BL24-BL23)*BN$10</f>
        <v>0</v>
      </c>
      <c r="BO24" s="98">
        <f ca="1">(BM24-BM23)*BN$10</f>
        <v>0</v>
      </c>
      <c r="BP24" s="95">
        <f ca="1">ROUND(INDIRECT(ADDRESS(Данные!$A16,BP$1,1,1,"Данные"),1),2)</f>
        <v>814.36000000000001</v>
      </c>
      <c r="BQ24" s="100">
        <f ca="1">ROUND(INDIRECT(ADDRESS(Данные!$A16,BQ$1,1,1,"Данные"),1),2)</f>
        <v>0</v>
      </c>
      <c r="BR24" s="101">
        <f ca="1">(BP24-BP23)*BR$10</f>
        <v>1.1999999999989086</v>
      </c>
      <c r="BS24" s="98">
        <f ca="1">(BQ24-BQ23)*BR$10</f>
        <v>0</v>
      </c>
      <c r="BT24" s="95">
        <f ca="1">ROUND(INDIRECT(ADDRESS(Данные!$A16,BT$1,1,1,"Данные"),1),2)</f>
        <v>4752.6700000000001</v>
      </c>
      <c r="BU24" s="100">
        <f ca="1">ROUND(INDIRECT(ADDRESS(Данные!$A16,BU$1,1,1,"Данные"),1),2)</f>
        <v>975.38</v>
      </c>
      <c r="BV24" s="101">
        <f ca="1">(BT24-BT23)*BV$10</f>
        <v>0</v>
      </c>
      <c r="BW24" s="98">
        <f ca="1">(BU24-BU23)*BV$10</f>
        <v>0</v>
      </c>
      <c r="BX24" s="94">
        <f ca="1">INDIRECT(ADDRESS(Данные!$A16,4,1,1,"Данные"),1)</f>
        <v>45644.1875</v>
      </c>
      <c r="BY24" s="95">
        <f ca="1">ROUND(INDIRECT(ADDRESS(Данные!$A16,BY$1,1,1,"Данные"),1),2)</f>
        <v>849.44000000000005</v>
      </c>
      <c r="BZ24" s="100">
        <f ca="1">ROUND(INDIRECT(ADDRESS(Данные!$A16,BZ$1,1,1,"Данные"),1),2)</f>
        <v>553.07000000000005</v>
      </c>
      <c r="CA24" s="101">
        <f ca="1">(BY24-BY23)*CA$10</f>
        <v>0</v>
      </c>
      <c r="CB24" s="98">
        <f ca="1">(BZ24-BZ23)*CA$10</f>
        <v>0</v>
      </c>
      <c r="CC24" s="95">
        <f ca="1">ROUND(INDIRECT(ADDRESS(Данные!$A16,CC$1,1,1,"Данные"),1),2)</f>
        <v>1485.8299999999999</v>
      </c>
      <c r="CD24" s="100">
        <f ca="1">ROUND(INDIRECT(ADDRESS(Данные!$A16,CD$1,1,1,"Данные"),1),2)</f>
        <v>0</v>
      </c>
      <c r="CE24" s="101">
        <f ca="1">(CC24-CC23)*CE$10</f>
        <v>11.999999999989086</v>
      </c>
      <c r="CF24" s="98">
        <f ca="1">(CD24-CD23)*CE$10</f>
        <v>0</v>
      </c>
      <c r="CG24" s="95">
        <f ca="1">ROUND(INDIRECT(ADDRESS(Данные!$A16,CG$1,1,1,"Данные"),1),2)</f>
        <v>0</v>
      </c>
      <c r="CH24" s="100">
        <f ca="1">ROUND(INDIRECT(ADDRESS(Данные!$A16,CH$1,1,1,"Данные"),1),2)</f>
        <v>0</v>
      </c>
      <c r="CI24" s="101">
        <f ca="1">(CG24-CG23)*CI$10</f>
        <v>0</v>
      </c>
      <c r="CJ24" s="98">
        <f ca="1">(CH24-CH23)*CI$10</f>
        <v>0</v>
      </c>
      <c r="CK24" s="95">
        <f ca="1">ROUND(INDIRECT(ADDRESS(Данные!$A16,CK$1,1,1,"Данные"),1),2)</f>
        <v>897.51999999999998</v>
      </c>
      <c r="CL24" s="100">
        <f ca="1">ROUND(INDIRECT(ADDRESS(Данные!$A16,CL$1,1,1,"Данные"),1),2)</f>
        <v>243.50999999999999</v>
      </c>
      <c r="CM24" s="101">
        <f ca="1">(CK24-CK23)*CM$10</f>
        <v>23.999999999978172</v>
      </c>
      <c r="CN24" s="98">
        <f ca="1">(CL24-CL23)*CM$10</f>
        <v>5.999999999994543</v>
      </c>
      <c r="CO24" s="95">
        <f ca="1">ROUND(INDIRECT(ADDRESS(Данные!$A16,CO$1,1,1,"Данные"),1),2)</f>
        <v>0</v>
      </c>
      <c r="CP24" s="100">
        <f ca="1">ROUND(INDIRECT(ADDRESS(Данные!$A16,CP$1,1,1,"Данные"),1),2)</f>
        <v>0</v>
      </c>
      <c r="CQ24" s="101">
        <f ca="1">(CO24-CO23)*CQ$10</f>
        <v>0</v>
      </c>
      <c r="CR24" s="98">
        <f ca="1">(CP24-CP23)*CQ$10</f>
        <v>0</v>
      </c>
      <c r="CS24" s="95">
        <f ca="1">ROUND(INDIRECT(ADDRESS(Данные!$A16,CS$1,1,1,"Данные"),1),2)</f>
        <v>27.940000000000001</v>
      </c>
      <c r="CT24" s="100">
        <f ca="1">ROUND(INDIRECT(ADDRESS(Данные!$A16,CT$1,1,1,"Данные"),1),2)</f>
        <v>213.34</v>
      </c>
      <c r="CU24" s="101">
        <f ca="1">(CS24-CS23)*CU$10</f>
        <v>0</v>
      </c>
      <c r="CV24" s="98">
        <f ca="1">(CT24-CT23)*CU$10</f>
        <v>0</v>
      </c>
      <c r="CW24" s="94">
        <f ca="1">INDIRECT(ADDRESS(Данные!$A16,4,1,1,"Данные"),1)</f>
        <v>45644.1875</v>
      </c>
      <c r="CX24" s="95">
        <f ca="1">ROUND(INDIRECT(ADDRESS(Данные!$A16,CX$1,1,1,"Данные"),1),2)</f>
        <v>532.43000000000006</v>
      </c>
      <c r="CY24" s="100">
        <f ca="1">ROUND(INDIRECT(ADDRESS(Данные!$A16,CY$1,1,1,"Данные"),1),2)</f>
        <v>387.12</v>
      </c>
      <c r="CZ24" s="101">
        <f ca="1">(CX24-CX23)*CZ$10</f>
        <v>9.0000000000941327</v>
      </c>
      <c r="DA24" s="98">
        <f ca="1">(CY24-CY23)*CZ$10</f>
        <v>0</v>
      </c>
      <c r="DB24" s="95">
        <f ca="1">ROUND(INDIRECT(ADDRESS(Данные!$A16,DB$1,1,1,"Данные"),1),2)</f>
        <v>1323.6200000000001</v>
      </c>
      <c r="DC24" s="100">
        <f ca="1">ROUND(INDIRECT(ADDRESS(Данные!$A16,DC$1,1,1,"Данные"),1),2)</f>
        <v>334.97000000000003</v>
      </c>
      <c r="DD24" s="101">
        <f ca="1">(DB24-DB23)*DD$10</f>
        <v>0</v>
      </c>
      <c r="DE24" s="98">
        <f ca="1">(DC24-DC23)*DD$10</f>
        <v>0</v>
      </c>
      <c r="DF24" s="95">
        <f ca="1">ROUND(INDIRECT(ADDRESS(Данные!$A16,DF$1,1,1,"Данные"),1),2)</f>
        <v>254.59</v>
      </c>
      <c r="DG24" s="100">
        <f ca="1">ROUND(INDIRECT(ADDRESS(Данные!$A16,DG$1,1,1,"Данные"),1),2)</f>
        <v>243.92000000000002</v>
      </c>
      <c r="DH24" s="101">
        <f ca="1">(DF24-DF23)*DH$10</f>
        <v>0</v>
      </c>
      <c r="DI24" s="98">
        <f ca="1">(DG24-DG23)*DH$10</f>
        <v>0</v>
      </c>
      <c r="DJ24" s="95"/>
      <c r="DK24" s="100"/>
      <c r="DL24" s="101"/>
      <c r="DM24" s="98"/>
      <c r="DN24" s="95"/>
      <c r="DO24" s="100"/>
      <c r="DP24" s="101"/>
      <c r="DQ24" s="98"/>
      <c r="DR24" s="95"/>
      <c r="DS24" s="100"/>
      <c r="DT24" s="101"/>
      <c r="DU24" s="98"/>
      <c r="DV24" s="108">
        <f t="shared" ca="1" si="52"/>
        <v>45644.1875</v>
      </c>
      <c r="DW24" s="113">
        <f t="shared" ca="1" si="53"/>
        <v>431.40000000165628</v>
      </c>
      <c r="DX24" s="113">
        <f t="shared" ca="1" si="54"/>
        <v>52.399999999438478</v>
      </c>
    </row>
    <row r="25">
      <c r="A25" s="94">
        <f ca="1">INDIRECT(ADDRESS(Данные!$A17,4,1,1,"Данные"),1)</f>
        <v>45644.208333333336</v>
      </c>
      <c r="B25" s="95">
        <f ca="1">ROUND(INDIRECT(ADDRESS(Данные!$A17,B$1,1,1,"Данные"),1),2)</f>
        <v>6454.4200000000001</v>
      </c>
      <c r="C25" s="100">
        <f ca="1">ROUND(INDIRECT(ADDRESS(Данные!$A17,C$1,1,1,"Данные"),1),2)</f>
        <v>1599.9100000000001</v>
      </c>
      <c r="D25" s="101">
        <f ca="1">(B25-B23)*D$10</f>
        <v>52.000000000043656</v>
      </c>
      <c r="E25" s="98">
        <f ca="1">(C25-C23)*D$10</f>
        <v>7.999999999992724</v>
      </c>
      <c r="F25" s="95">
        <f ca="1">ROUND(INDIRECT(ADDRESS(Данные!$A17,F$1,1,1,"Данные"),1),2)</f>
        <v>223.15000000000001</v>
      </c>
      <c r="G25" s="100">
        <f ca="1">ROUND(INDIRECT(ADDRESS(Данные!$A17,G$1,1,1,"Данные"),1),2)</f>
        <v>283.62</v>
      </c>
      <c r="H25" s="101">
        <f ca="1">(F25-F23)*H$10</f>
        <v>0</v>
      </c>
      <c r="I25" s="98">
        <f ca="1">(G25-G23)*H$10</f>
        <v>0</v>
      </c>
      <c r="J25" s="95">
        <f ca="1">ROUND(INDIRECT(ADDRESS(Данные!$A17,J$1,1,1,"Данные"),1),2)</f>
        <v>0</v>
      </c>
      <c r="K25" s="100">
        <f ca="1">ROUND(INDIRECT(ADDRESS(Данные!$A17,K$1,1,1,"Данные"),1),2)</f>
        <v>0</v>
      </c>
      <c r="L25" s="101">
        <f ca="1">(J25-J23)*L$10</f>
        <v>0</v>
      </c>
      <c r="M25" s="98">
        <f ca="1">(K25-K23)*L$10</f>
        <v>0</v>
      </c>
      <c r="N25" s="95">
        <f ca="1">ROUND(INDIRECT(ADDRESS(Данные!$A17,N$1,1,1,"Данные"),1),2)</f>
        <v>4792.1000000000004</v>
      </c>
      <c r="O25" s="100">
        <f ca="1">ROUND(INDIRECT(ADDRESS(Данные!$A17,O$1,1,1,"Данные"),1),2)</f>
        <v>2376.6199999999999</v>
      </c>
      <c r="P25" s="101">
        <f ca="1">(N25-N23)*P$10</f>
        <v>140.00000000123691</v>
      </c>
      <c r="Q25" s="98">
        <f ca="1">(O25-O23)*P$10</f>
        <v>19.999999999527063</v>
      </c>
      <c r="R25" s="95">
        <f ca="1">ROUND(INDIRECT(ADDRESS(Данные!$A17,R$1,1,1,"Данные"),1),2)</f>
        <v>6741.9000000000005</v>
      </c>
      <c r="S25" s="100">
        <f ca="1">ROUND(INDIRECT(ADDRESS(Данные!$A17,S$1,1,1,"Данные"),1),2)</f>
        <v>2603.2800000000002</v>
      </c>
      <c r="T25" s="101">
        <f ca="1">(R25-R23)*T$10</f>
        <v>43.200000000288128</v>
      </c>
      <c r="U25" s="98">
        <f ca="1">(S25-S23)*T$10</f>
        <v>7.1999999999934516</v>
      </c>
      <c r="V25" s="95">
        <f ca="1">ROUND(INDIRECT(ADDRESS(Данные!$A17,V$1,1,1,"Данные"),1),2)</f>
        <v>10188.300000000001</v>
      </c>
      <c r="W25" s="100">
        <f ca="1">ROUND(INDIRECT(ADDRESS(Данные!$A17,W$1,1,1,"Данные"),1),2)</f>
        <v>803</v>
      </c>
      <c r="X25" s="101">
        <f ca="1">(V25-V23)*X$10</f>
        <v>252.00000000026193</v>
      </c>
      <c r="Y25" s="98">
        <f ca="1">(W25-W23)*X$10</f>
        <v>17.999999999983629</v>
      </c>
      <c r="Z25" s="94">
        <f ca="1">INDIRECT(ADDRESS(Данные!$A17,4,1,1,"Данные"),1)</f>
        <v>45644.208333333336</v>
      </c>
      <c r="AA25" s="95">
        <f ca="1">ROUND(INDIRECT(ADDRESS(Данные!$A17,AA$1,1,1,"Данные"),1),2)</f>
        <v>0</v>
      </c>
      <c r="AB25" s="100">
        <f ca="1">ROUND(INDIRECT(ADDRESS(Данные!$A17,AB$1,1,1,"Данные"),1),2)</f>
        <v>0</v>
      </c>
      <c r="AC25" s="101">
        <f ca="1">(AA25-AA23)*AC$10</f>
        <v>0</v>
      </c>
      <c r="AD25" s="98">
        <f ca="1">(AB25-AB23)*AC$10</f>
        <v>0</v>
      </c>
      <c r="AE25" s="95">
        <f ca="1">ROUND(INDIRECT(ADDRESS(Данные!$A17,AE$1,1,1,"Данные"),1),2)</f>
        <v>0</v>
      </c>
      <c r="AF25" s="100">
        <f ca="1">ROUND(INDIRECT(ADDRESS(Данные!$A17,AF$1,1,1,"Данные"),1),2)</f>
        <v>0</v>
      </c>
      <c r="AG25" s="101">
        <f ca="1">(AE25-AE23)*AG$10</f>
        <v>0</v>
      </c>
      <c r="AH25" s="98">
        <f ca="1">(AF25-AF23)*AG$10</f>
        <v>0</v>
      </c>
      <c r="AI25" s="95">
        <f ca="1">ROUND(INDIRECT(ADDRESS(Данные!$A17,AI$1,1,1,"Данные"),1),2)</f>
        <v>23.780000000000001</v>
      </c>
      <c r="AJ25" s="100">
        <f ca="1">ROUND(INDIRECT(ADDRESS(Данные!$A17,AJ$1,1,1,"Данные"),1),2)</f>
        <v>5.2599999999999998</v>
      </c>
      <c r="AK25" s="101">
        <f ca="1">(AI25-AI23)*AK$10</f>
        <v>0</v>
      </c>
      <c r="AL25" s="98">
        <f ca="1">(AJ25-AJ23)*AK$10</f>
        <v>0</v>
      </c>
      <c r="AM25" s="95">
        <f ca="1">ROUND(INDIRECT(ADDRESS(Данные!$A17,AM$1,1,1,"Данные"),1),2)</f>
        <v>0</v>
      </c>
      <c r="AN25" s="100">
        <f ca="1">ROUND(INDIRECT(ADDRESS(Данные!$A17,AN$1,1,1,"Данные"),1),2)</f>
        <v>0</v>
      </c>
      <c r="AO25" s="101">
        <f ca="1">(AM25-AM23)*AO$10</f>
        <v>0</v>
      </c>
      <c r="AP25" s="98">
        <f ca="1">(AN25-AN23)*AO$10</f>
        <v>0</v>
      </c>
      <c r="AQ25" s="95">
        <f ca="1">ROUND(INDIRECT(ADDRESS(Данные!$A17,AQ$1,1,1,"Данные"),1),2)</f>
        <v>1592.3500000000001</v>
      </c>
      <c r="AR25" s="100">
        <f ca="1">ROUND(INDIRECT(ADDRESS(Данные!$A17,AR$1,1,1,"Данные"),1),2)</f>
        <v>114.05</v>
      </c>
      <c r="AS25" s="101">
        <f ca="1">(AQ25-AQ23)*AS$10</f>
        <v>0</v>
      </c>
      <c r="AT25" s="98">
        <f ca="1">(AR25-AR23)*AS$10</f>
        <v>0</v>
      </c>
      <c r="AU25" s="95">
        <f ca="1">ROUND(INDIRECT(ADDRESS(Данные!$A17,AU$1,1,1,"Данные"),1),2)</f>
        <v>0</v>
      </c>
      <c r="AV25" s="100">
        <f ca="1">ROUND(INDIRECT(ADDRESS(Данные!$A17,AV$1,1,1,"Данные"),1),2)</f>
        <v>0</v>
      </c>
      <c r="AW25" s="101">
        <f ca="1">(AU25-AU23)*AW$10</f>
        <v>0</v>
      </c>
      <c r="AX25" s="98">
        <f ca="1">(AV25-AV23)*AW$10</f>
        <v>0</v>
      </c>
      <c r="AY25" s="94">
        <f ca="1">INDIRECT(ADDRESS(Данные!$A17,4,1,1,"Данные"),1)</f>
        <v>45644.208333333336</v>
      </c>
      <c r="AZ25" s="95">
        <f ca="1">ROUND(INDIRECT(ADDRESS(Данные!$A17,AZ$1,1,1,"Данные"),1),2)</f>
        <v>1154</v>
      </c>
      <c r="BA25" s="100">
        <f ca="1">ROUND(INDIRECT(ADDRESS(Данные!$A17,BA$1,1,1,"Данные"),1),2)</f>
        <v>386.25999999999999</v>
      </c>
      <c r="BB25" s="101">
        <f ca="1">(AZ25-AZ23)*BB$10</f>
        <v>25.999999999976353</v>
      </c>
      <c r="BC25" s="98">
        <f ca="1">(BA25-BA23)*BB$10</f>
        <v>5.999999999994543</v>
      </c>
      <c r="BD25" s="95">
        <f ca="1">ROUND(INDIRECT(ADDRESS(Данные!$A17,BD$1,1,1,"Данные"),1),2)</f>
        <v>1216.6700000000001</v>
      </c>
      <c r="BE25" s="100">
        <f ca="1">ROUND(INDIRECT(ADDRESS(Данные!$A17,BE$1,1,1,"Данные"),1),2)</f>
        <v>513.95000000000005</v>
      </c>
      <c r="BF25" s="101">
        <f ca="1">(BD25-BD23)*BF$10</f>
        <v>28.000000000020009</v>
      </c>
      <c r="BG25" s="98">
        <f ca="1">(BE25-BE23)*BF$10</f>
        <v>8.0000000000154614</v>
      </c>
      <c r="BH25" s="95">
        <f ca="1">ROUND(INDIRECT(ADDRESS(Данные!$A17,BH$1,1,1,"Данные"),1),2)</f>
        <v>1984.49</v>
      </c>
      <c r="BI25" s="100">
        <f ca="1">ROUND(INDIRECT(ADDRESS(Данные!$A17,BI$1,1,1,"Данные"),1),2)</f>
        <v>1182.79</v>
      </c>
      <c r="BJ25" s="101">
        <f ca="1">(BH25-BH23)*BJ$10</f>
        <v>239.99999999978172</v>
      </c>
      <c r="BK25" s="98">
        <f ca="1">(BI25-BI23)*BJ$10</f>
        <v>0</v>
      </c>
      <c r="BL25" s="95">
        <f ca="1">ROUND(INDIRECT(ADDRESS(Данные!$A17,BL$1,1,1,"Данные"),1),2)</f>
        <v>239.55000000000001</v>
      </c>
      <c r="BM25" s="100">
        <f ca="1">ROUND(INDIRECT(ADDRESS(Данные!$A17,BM$1,1,1,"Данные"),1),2)</f>
        <v>22.039999999999999</v>
      </c>
      <c r="BN25" s="101">
        <f ca="1">(BL25-BL23)*BN$10</f>
        <v>0</v>
      </c>
      <c r="BO25" s="98">
        <f ca="1">(BM25-BM23)*BN$10</f>
        <v>0</v>
      </c>
      <c r="BP25" s="95">
        <f ca="1">ROUND(INDIRECT(ADDRESS(Данные!$A17,BP$1,1,1,"Данные"),1),2)</f>
        <v>814.40999999999997</v>
      </c>
      <c r="BQ25" s="100">
        <f ca="1">ROUND(INDIRECT(ADDRESS(Данные!$A17,BQ$1,1,1,"Данные"),1),2)</f>
        <v>0</v>
      </c>
      <c r="BR25" s="101">
        <f ca="1">(BP25-BP23)*BR$10</f>
        <v>2.1999999999979991</v>
      </c>
      <c r="BS25" s="98">
        <f ca="1">(BQ25-BQ23)*BR$10</f>
        <v>0</v>
      </c>
      <c r="BT25" s="95">
        <f ca="1">ROUND(INDIRECT(ADDRESS(Данные!$A17,BT$1,1,1,"Данные"),1),2)</f>
        <v>4752.6700000000001</v>
      </c>
      <c r="BU25" s="100">
        <f ca="1">ROUND(INDIRECT(ADDRESS(Данные!$A17,BU$1,1,1,"Данные"),1),2)</f>
        <v>975.38</v>
      </c>
      <c r="BV25" s="101">
        <f ca="1">(BT25-BT23)*BV$10</f>
        <v>0</v>
      </c>
      <c r="BW25" s="98">
        <f ca="1">(BU25-BU23)*BV$10</f>
        <v>0</v>
      </c>
      <c r="BX25" s="94">
        <f ca="1">INDIRECT(ADDRESS(Данные!$A17,4,1,1,"Данные"),1)</f>
        <v>45644.208333333336</v>
      </c>
      <c r="BY25" s="95">
        <f ca="1">ROUND(INDIRECT(ADDRESS(Данные!$A17,BY$1,1,1,"Данные"),1),2)</f>
        <v>849.44000000000005</v>
      </c>
      <c r="BZ25" s="100">
        <f ca="1">ROUND(INDIRECT(ADDRESS(Данные!$A17,BZ$1,1,1,"Данные"),1),2)</f>
        <v>553.07000000000005</v>
      </c>
      <c r="CA25" s="101">
        <f ca="1">(BY25-BY23)*CA$10</f>
        <v>0</v>
      </c>
      <c r="CB25" s="98">
        <f ca="1">(BZ25-BZ23)*CA$10</f>
        <v>0</v>
      </c>
      <c r="CC25" s="95">
        <f ca="1">ROUND(INDIRECT(ADDRESS(Данные!$A17,CC$1,1,1,"Данные"),1),2)</f>
        <v>1485.8700000000001</v>
      </c>
      <c r="CD25" s="100">
        <f ca="1">ROUND(INDIRECT(ADDRESS(Данные!$A17,CD$1,1,1,"Данные"),1),2)</f>
        <v>0</v>
      </c>
      <c r="CE25" s="101">
        <f ca="1">(CC25-CC23)*CE$10</f>
        <v>24.000000000046384</v>
      </c>
      <c r="CF25" s="98">
        <f ca="1">(CD25-CD23)*CE$10</f>
        <v>0</v>
      </c>
      <c r="CG25" s="95">
        <f ca="1">ROUND(INDIRECT(ADDRESS(Данные!$A17,CG$1,1,1,"Данные"),1),2)</f>
        <v>0</v>
      </c>
      <c r="CH25" s="100">
        <f ca="1">ROUND(INDIRECT(ADDRESS(Данные!$A17,CH$1,1,1,"Данные"),1),2)</f>
        <v>0</v>
      </c>
      <c r="CI25" s="101">
        <f ca="1">(CG25-CG23)*CI$10</f>
        <v>0</v>
      </c>
      <c r="CJ25" s="98">
        <f ca="1">(CH25-CH23)*CI$10</f>
        <v>0</v>
      </c>
      <c r="CK25" s="95">
        <f ca="1">ROUND(INDIRECT(ADDRESS(Данные!$A17,CK$1,1,1,"Данные"),1),2)</f>
        <v>897.57000000000005</v>
      </c>
      <c r="CL25" s="100">
        <f ca="1">ROUND(INDIRECT(ADDRESS(Данные!$A17,CL$1,1,1,"Данные"),1),2)</f>
        <v>243.53</v>
      </c>
      <c r="CM25" s="101">
        <f ca="1">(CK25-CK23)*CM$10</f>
        <v>54.000000000019099</v>
      </c>
      <c r="CN25" s="98">
        <f ca="1">(CL25-CL23)*CM$10</f>
        <v>18.000000000000682</v>
      </c>
      <c r="CO25" s="95">
        <f ca="1">ROUND(INDIRECT(ADDRESS(Данные!$A17,CO$1,1,1,"Данные"),1),2)</f>
        <v>0</v>
      </c>
      <c r="CP25" s="100">
        <f ca="1">ROUND(INDIRECT(ADDRESS(Данные!$A17,CP$1,1,1,"Данные"),1),2)</f>
        <v>0</v>
      </c>
      <c r="CQ25" s="101">
        <f ca="1">(CO25-CO23)*CQ$10</f>
        <v>0</v>
      </c>
      <c r="CR25" s="98">
        <f ca="1">(CP25-CP23)*CQ$10</f>
        <v>0</v>
      </c>
      <c r="CS25" s="95">
        <f ca="1">ROUND(INDIRECT(ADDRESS(Данные!$A17,CS$1,1,1,"Данные"),1),2)</f>
        <v>27.940000000000001</v>
      </c>
      <c r="CT25" s="100">
        <f ca="1">ROUND(INDIRECT(ADDRESS(Данные!$A17,CT$1,1,1,"Данные"),1),2)</f>
        <v>213.34</v>
      </c>
      <c r="CU25" s="101">
        <f ca="1">(CS25-CS23)*CU$10</f>
        <v>0</v>
      </c>
      <c r="CV25" s="98">
        <f ca="1">(CT25-CT23)*CU$10</f>
        <v>0</v>
      </c>
      <c r="CW25" s="94">
        <f ca="1">INDIRECT(ADDRESS(Данные!$A17,4,1,1,"Данные"),1)</f>
        <v>45644.208333333336</v>
      </c>
      <c r="CX25" s="95">
        <f ca="1">ROUND(INDIRECT(ADDRESS(Данные!$A17,CX$1,1,1,"Данные"),1),2)</f>
        <v>532.44000000000005</v>
      </c>
      <c r="CY25" s="100">
        <f ca="1">ROUND(INDIRECT(ADDRESS(Данные!$A17,CY$1,1,1,"Данные"),1),2)</f>
        <v>387.12</v>
      </c>
      <c r="CZ25" s="101">
        <f ca="1">(CX25-CX23)*CZ$10</f>
        <v>18.000000000085947</v>
      </c>
      <c r="DA25" s="98">
        <f ca="1">(CY25-CY23)*CZ$10</f>
        <v>0</v>
      </c>
      <c r="DB25" s="95">
        <f ca="1">ROUND(INDIRECT(ADDRESS(Данные!$A17,DB$1,1,1,"Данные"),1),2)</f>
        <v>1323.6200000000001</v>
      </c>
      <c r="DC25" s="100">
        <f ca="1">ROUND(INDIRECT(ADDRESS(Данные!$A17,DC$1,1,1,"Данные"),1),2)</f>
        <v>334.97000000000003</v>
      </c>
      <c r="DD25" s="101">
        <f ca="1">(DB25-DB23)*DD$10</f>
        <v>0</v>
      </c>
      <c r="DE25" s="98">
        <f ca="1">(DC25-DC23)*DD$10</f>
        <v>0</v>
      </c>
      <c r="DF25" s="95">
        <f ca="1">ROUND(INDIRECT(ADDRESS(Данные!$A17,DF$1,1,1,"Данные"),1),2)</f>
        <v>254.59999999999999</v>
      </c>
      <c r="DG25" s="100">
        <f ca="1">ROUND(INDIRECT(ADDRESS(Данные!$A17,DG$1,1,1,"Данные"),1),2)</f>
        <v>243.92000000000002</v>
      </c>
      <c r="DH25" s="101">
        <f ca="1">(DF25-DF23)*DH$10</f>
        <v>5.999999999994543</v>
      </c>
      <c r="DI25" s="98">
        <f ca="1">(DG25-DG23)*DH$10</f>
        <v>0</v>
      </c>
      <c r="DJ25" s="95"/>
      <c r="DK25" s="100"/>
      <c r="DL25" s="101"/>
      <c r="DM25" s="98"/>
      <c r="DN25" s="95"/>
      <c r="DO25" s="100"/>
      <c r="DP25" s="101"/>
      <c r="DQ25" s="98"/>
      <c r="DR25" s="95"/>
      <c r="DS25" s="100"/>
      <c r="DT25" s="101"/>
      <c r="DU25" s="98"/>
      <c r="DV25" s="108">
        <f t="shared" ca="1" si="52"/>
        <v>45644.208333333336</v>
      </c>
      <c r="DW25" s="113">
        <f t="shared" ca="1" si="53"/>
        <v>885.40000000175269</v>
      </c>
      <c r="DX25" s="113">
        <f t="shared" ca="1" si="54"/>
        <v>85.199999999507554</v>
      </c>
    </row>
    <row r="26">
      <c r="A26" s="94">
        <f ca="1">INDIRECT(ADDRESS(Данные!$A18,4,1,1,"Данные"),1)</f>
        <v>45644.229166666664</v>
      </c>
      <c r="B26" s="95">
        <f ca="1">ROUND(INDIRECT(ADDRESS(Данные!$A18,B$1,1,1,"Данные"),1),2)</f>
        <v>6454.5500000000002</v>
      </c>
      <c r="C26" s="100">
        <f ca="1">ROUND(INDIRECT(ADDRESS(Данные!$A18,C$1,1,1,"Данные"),1),2)</f>
        <v>1599.9300000000001</v>
      </c>
      <c r="D26" s="101">
        <f ca="1">(B26-B25)*D$10</f>
        <v>26.000000000021828</v>
      </c>
      <c r="E26" s="98">
        <f ca="1">(C26-C25)*D$10</f>
        <v>3.999999999996362</v>
      </c>
      <c r="F26" s="95">
        <f ca="1">ROUND(INDIRECT(ADDRESS(Данные!$A18,F$1,1,1,"Данные"),1),2)</f>
        <v>223.15000000000001</v>
      </c>
      <c r="G26" s="100">
        <f ca="1">ROUND(INDIRECT(ADDRESS(Данные!$A18,G$1,1,1,"Данные"),1),2)</f>
        <v>283.62</v>
      </c>
      <c r="H26" s="101">
        <f ca="1">(F26-F25)*H$10</f>
        <v>0</v>
      </c>
      <c r="I26" s="98">
        <f ca="1">(G26-G25)*H$10</f>
        <v>0</v>
      </c>
      <c r="J26" s="95">
        <f ca="1">ROUND(INDIRECT(ADDRESS(Данные!$A18,J$1,1,1,"Данные"),1),2)</f>
        <v>0</v>
      </c>
      <c r="K26" s="100">
        <f ca="1">ROUND(INDIRECT(ADDRESS(Данные!$A18,K$1,1,1,"Данные"),1),2)</f>
        <v>0</v>
      </c>
      <c r="L26" s="101">
        <f ca="1">(J26-J25)*L$10</f>
        <v>0</v>
      </c>
      <c r="M26" s="98">
        <f ca="1">(K26-K25)*L$10</f>
        <v>0</v>
      </c>
      <c r="N26" s="95">
        <f ca="1">ROUND(INDIRECT(ADDRESS(Данные!$A18,N$1,1,1,"Данные"),1),2)</f>
        <v>4792.1300000000001</v>
      </c>
      <c r="O26" s="100">
        <f ca="1">ROUND(INDIRECT(ADDRESS(Данные!$A18,O$1,1,1,"Данные"),1),2)</f>
        <v>2376.6300000000001</v>
      </c>
      <c r="P26" s="101">
        <f ca="1">(N26-N25)*P$10</f>
        <v>59.999999999490683</v>
      </c>
      <c r="Q26" s="98">
        <f ca="1">(O26-O25)*P$10</f>
        <v>20.000000000436557</v>
      </c>
      <c r="R26" s="95">
        <f ca="1">ROUND(INDIRECT(ADDRESS(Данные!$A18,R$1,1,1,"Данные"),1),2)</f>
        <v>6741.9499999999998</v>
      </c>
      <c r="S26" s="100">
        <f ca="1">ROUND(INDIRECT(ADDRESS(Данные!$A18,S$1,1,1,"Данные"),1),2)</f>
        <v>2603.29</v>
      </c>
      <c r="T26" s="101">
        <f ca="1">(R26-R25)*T$10</f>
        <v>17.999999999738066</v>
      </c>
      <c r="U26" s="98">
        <f ca="1">(S26-S25)*T$10</f>
        <v>3.5999999999148713</v>
      </c>
      <c r="V26" s="95">
        <f ca="1">ROUND(INDIRECT(ADDRESS(Данные!$A18,V$1,1,1,"Данные"),1),2)</f>
        <v>10188.639999999999</v>
      </c>
      <c r="W26" s="100">
        <f ca="1">ROUND(INDIRECT(ADDRESS(Данные!$A18,W$1,1,1,"Данные"),1),2)</f>
        <v>803.02999999999997</v>
      </c>
      <c r="X26" s="101">
        <f ca="1">(V26-V25)*X$10</f>
        <v>122.39999999939755</v>
      </c>
      <c r="Y26" s="98">
        <f ca="1">(W26-W25)*X$10</f>
        <v>10.799999999990177</v>
      </c>
      <c r="Z26" s="94">
        <f ca="1">INDIRECT(ADDRESS(Данные!$A18,4,1,1,"Данные"),1)</f>
        <v>45644.229166666664</v>
      </c>
      <c r="AA26" s="95">
        <f ca="1">ROUND(INDIRECT(ADDRESS(Данные!$A18,AA$1,1,1,"Данные"),1),2)</f>
        <v>0</v>
      </c>
      <c r="AB26" s="100">
        <f ca="1">ROUND(INDIRECT(ADDRESS(Данные!$A18,AB$1,1,1,"Данные"),1),2)</f>
        <v>0</v>
      </c>
      <c r="AC26" s="101">
        <f ca="1">(AA26-AA25)*AC$10</f>
        <v>0</v>
      </c>
      <c r="AD26" s="98">
        <f ca="1">(AB26-AB25)*AC$10</f>
        <v>0</v>
      </c>
      <c r="AE26" s="95">
        <f ca="1">ROUND(INDIRECT(ADDRESS(Данные!$A18,AE$1,1,1,"Данные"),1),2)</f>
        <v>0</v>
      </c>
      <c r="AF26" s="100">
        <f ca="1">ROUND(INDIRECT(ADDRESS(Данные!$A18,AF$1,1,1,"Данные"),1),2)</f>
        <v>0</v>
      </c>
      <c r="AG26" s="101">
        <f ca="1">(AE26-AE25)*AG$10</f>
        <v>0</v>
      </c>
      <c r="AH26" s="98">
        <f ca="1">(AF26-AF25)*AG$10</f>
        <v>0</v>
      </c>
      <c r="AI26" s="95">
        <f ca="1">ROUND(INDIRECT(ADDRESS(Данные!$A18,AI$1,1,1,"Данные"),1),2)</f>
        <v>23.780000000000001</v>
      </c>
      <c r="AJ26" s="100">
        <f ca="1">ROUND(INDIRECT(ADDRESS(Данные!$A18,AJ$1,1,1,"Данные"),1),2)</f>
        <v>5.2599999999999998</v>
      </c>
      <c r="AK26" s="101">
        <f ca="1">(AI26-AI25)*AK$10</f>
        <v>0</v>
      </c>
      <c r="AL26" s="98">
        <f ca="1">(AJ26-AJ25)*AK$10</f>
        <v>0</v>
      </c>
      <c r="AM26" s="95">
        <f ca="1">ROUND(INDIRECT(ADDRESS(Данные!$A18,AM$1,1,1,"Данные"),1),2)</f>
        <v>0</v>
      </c>
      <c r="AN26" s="100">
        <f ca="1">ROUND(INDIRECT(ADDRESS(Данные!$A18,AN$1,1,1,"Данные"),1),2)</f>
        <v>0</v>
      </c>
      <c r="AO26" s="101">
        <f ca="1">(AM26-AM25)*AO$10</f>
        <v>0</v>
      </c>
      <c r="AP26" s="98">
        <f ca="1">(AN26-AN25)*AO$10</f>
        <v>0</v>
      </c>
      <c r="AQ26" s="95">
        <f ca="1">ROUND(INDIRECT(ADDRESS(Данные!$A18,AQ$1,1,1,"Данные"),1),2)</f>
        <v>1592.3500000000001</v>
      </c>
      <c r="AR26" s="100">
        <f ca="1">ROUND(INDIRECT(ADDRESS(Данные!$A18,AR$1,1,1,"Данные"),1),2)</f>
        <v>114.05</v>
      </c>
      <c r="AS26" s="101">
        <f ca="1">(AQ26-AQ25)*AS$10</f>
        <v>0</v>
      </c>
      <c r="AT26" s="98">
        <f ca="1">(AR26-AR25)*AS$10</f>
        <v>0</v>
      </c>
      <c r="AU26" s="95">
        <f ca="1">ROUND(INDIRECT(ADDRESS(Данные!$A18,AU$1,1,1,"Данные"),1),2)</f>
        <v>0</v>
      </c>
      <c r="AV26" s="100">
        <f ca="1">ROUND(INDIRECT(ADDRESS(Данные!$A18,AV$1,1,1,"Данные"),1),2)</f>
        <v>0</v>
      </c>
      <c r="AW26" s="101">
        <f ca="1">(AU26-AU25)*AW$10</f>
        <v>0</v>
      </c>
      <c r="AX26" s="98">
        <f ca="1">(AV26-AV25)*AW$10</f>
        <v>0</v>
      </c>
      <c r="AY26" s="94">
        <f ca="1">INDIRECT(ADDRESS(Данные!$A18,4,1,1,"Данные"),1)</f>
        <v>45644.229166666664</v>
      </c>
      <c r="AZ26" s="95">
        <f ca="1">ROUND(INDIRECT(ADDRESS(Данные!$A18,AZ$1,1,1,"Данные"),1),2)</f>
        <v>1154.0599999999999</v>
      </c>
      <c r="BA26" s="100">
        <f ca="1">ROUND(INDIRECT(ADDRESS(Данные!$A18,BA$1,1,1,"Данные"),1),2)</f>
        <v>386.28000000000003</v>
      </c>
      <c r="BB26" s="101">
        <f ca="1">(AZ26-AZ25)*BB$10</f>
        <v>11.999999999989086</v>
      </c>
      <c r="BC26" s="98">
        <f ca="1">(BA26-BA25)*BB$10</f>
        <v>4.0000000000077307</v>
      </c>
      <c r="BD26" s="95">
        <f ca="1">ROUND(INDIRECT(ADDRESS(Данные!$A18,BD$1,1,1,"Данные"),1),2)</f>
        <v>1216.73</v>
      </c>
      <c r="BE26" s="100">
        <f ca="1">ROUND(INDIRECT(ADDRESS(Данные!$A18,BE$1,1,1,"Данные"),1),2)</f>
        <v>513.96000000000004</v>
      </c>
      <c r="BF26" s="101">
        <f ca="1">(BD26-BD25)*BF$10</f>
        <v>11.999999999989086</v>
      </c>
      <c r="BG26" s="98">
        <f ca="1">(BE26-BE25)*BF$10</f>
        <v>1.999999999998181</v>
      </c>
      <c r="BH26" s="95">
        <f ca="1">ROUND(INDIRECT(ADDRESS(Данные!$A18,BH$1,1,1,"Данные"),1),2)</f>
        <v>1984.53</v>
      </c>
      <c r="BI26" s="100">
        <f ca="1">ROUND(INDIRECT(ADDRESS(Данные!$A18,BI$1,1,1,"Данные"),1),2)</f>
        <v>1182.79</v>
      </c>
      <c r="BJ26" s="101">
        <f ca="1">(BH26-BH25)*BJ$10</f>
        <v>119.99999999989086</v>
      </c>
      <c r="BK26" s="98">
        <f ca="1">(BI26-BI25)*BJ$10</f>
        <v>0</v>
      </c>
      <c r="BL26" s="95">
        <f ca="1">ROUND(INDIRECT(ADDRESS(Данные!$A18,BL$1,1,1,"Данные"),1),2)</f>
        <v>239.55000000000001</v>
      </c>
      <c r="BM26" s="100">
        <f ca="1">ROUND(INDIRECT(ADDRESS(Данные!$A18,BM$1,1,1,"Данные"),1),2)</f>
        <v>22.039999999999999</v>
      </c>
      <c r="BN26" s="101">
        <f ca="1">(BL26-BL25)*BN$10</f>
        <v>0</v>
      </c>
      <c r="BO26" s="98">
        <f ca="1">(BM26-BM25)*BN$10</f>
        <v>0</v>
      </c>
      <c r="BP26" s="95">
        <f ca="1">ROUND(INDIRECT(ADDRESS(Данные!$A18,BP$1,1,1,"Данные"),1),2)</f>
        <v>814.47000000000003</v>
      </c>
      <c r="BQ26" s="100">
        <f ca="1">ROUND(INDIRECT(ADDRESS(Данные!$A18,BQ$1,1,1,"Данные"),1),2)</f>
        <v>0</v>
      </c>
      <c r="BR26" s="101">
        <f ca="1">(BP26-BP25)*BR$10</f>
        <v>1.2000000000011823</v>
      </c>
      <c r="BS26" s="98">
        <f ca="1">(BQ26-BQ25)*BR$10</f>
        <v>0</v>
      </c>
      <c r="BT26" s="95">
        <f ca="1">ROUND(INDIRECT(ADDRESS(Данные!$A18,BT$1,1,1,"Данные"),1),2)</f>
        <v>4752.6700000000001</v>
      </c>
      <c r="BU26" s="100">
        <f ca="1">ROUND(INDIRECT(ADDRESS(Данные!$A18,BU$1,1,1,"Данные"),1),2)</f>
        <v>975.38</v>
      </c>
      <c r="BV26" s="101">
        <f ca="1">(BT26-BT25)*BV$10</f>
        <v>0</v>
      </c>
      <c r="BW26" s="98">
        <f ca="1">(BU26-BU25)*BV$10</f>
        <v>0</v>
      </c>
      <c r="BX26" s="94">
        <f ca="1">INDIRECT(ADDRESS(Данные!$A18,4,1,1,"Данные"),1)</f>
        <v>45644.229166666664</v>
      </c>
      <c r="BY26" s="95">
        <f ca="1">ROUND(INDIRECT(ADDRESS(Данные!$A18,BY$1,1,1,"Данные"),1),2)</f>
        <v>849.44000000000005</v>
      </c>
      <c r="BZ26" s="100">
        <f ca="1">ROUND(INDIRECT(ADDRESS(Данные!$A18,BZ$1,1,1,"Данные"),1),2)</f>
        <v>553.07000000000005</v>
      </c>
      <c r="CA26" s="101">
        <f ca="1">(BY26-BY25)*CA$10</f>
        <v>0</v>
      </c>
      <c r="CB26" s="98">
        <f ca="1">(BZ26-BZ25)*CA$10</f>
        <v>0</v>
      </c>
      <c r="CC26" s="95">
        <f ca="1">ROUND(INDIRECT(ADDRESS(Данные!$A18,CC$1,1,1,"Данные"),1),2)</f>
        <v>1485.9100000000001</v>
      </c>
      <c r="CD26" s="100">
        <f ca="1">ROUND(INDIRECT(ADDRESS(Данные!$A18,CD$1,1,1,"Данные"),1),2)</f>
        <v>0</v>
      </c>
      <c r="CE26" s="101">
        <f ca="1">(CC26-CC25)*CE$10</f>
        <v>11.999999999989086</v>
      </c>
      <c r="CF26" s="98">
        <f ca="1">(CD26-CD25)*CE$10</f>
        <v>0</v>
      </c>
      <c r="CG26" s="95">
        <f ca="1">ROUND(INDIRECT(ADDRESS(Данные!$A18,CG$1,1,1,"Данные"),1),2)</f>
        <v>0</v>
      </c>
      <c r="CH26" s="100">
        <f ca="1">ROUND(INDIRECT(ADDRESS(Данные!$A18,CH$1,1,1,"Данные"),1),2)</f>
        <v>0</v>
      </c>
      <c r="CI26" s="101">
        <f ca="1">(CG26-CG25)*CI$10</f>
        <v>0</v>
      </c>
      <c r="CJ26" s="98">
        <f ca="1">(CH26-CH25)*CI$10</f>
        <v>0</v>
      </c>
      <c r="CK26" s="95">
        <f ca="1">ROUND(INDIRECT(ADDRESS(Данные!$A18,CK$1,1,1,"Данные"),1),2)</f>
        <v>897.61000000000001</v>
      </c>
      <c r="CL26" s="100">
        <f ca="1">ROUND(INDIRECT(ADDRESS(Данные!$A18,CL$1,1,1,"Данные"),1),2)</f>
        <v>243.53999999999999</v>
      </c>
      <c r="CM26" s="101">
        <f ca="1">(CK26-CK25)*CM$10</f>
        <v>23.999999999978172</v>
      </c>
      <c r="CN26" s="98">
        <f ca="1">(CL26-CL25)*CM$10</f>
        <v>5.999999999994543</v>
      </c>
      <c r="CO26" s="95">
        <f ca="1">ROUND(INDIRECT(ADDRESS(Данные!$A18,CO$1,1,1,"Данные"),1),2)</f>
        <v>0</v>
      </c>
      <c r="CP26" s="100">
        <f ca="1">ROUND(INDIRECT(ADDRESS(Данные!$A18,CP$1,1,1,"Данные"),1),2)</f>
        <v>0</v>
      </c>
      <c r="CQ26" s="101">
        <f ca="1">(CO26-CO25)*CQ$10</f>
        <v>0</v>
      </c>
      <c r="CR26" s="98">
        <f ca="1">(CP26-CP25)*CQ$10</f>
        <v>0</v>
      </c>
      <c r="CS26" s="95">
        <f ca="1">ROUND(INDIRECT(ADDRESS(Данные!$A18,CS$1,1,1,"Данные"),1),2)</f>
        <v>27.940000000000001</v>
      </c>
      <c r="CT26" s="100">
        <f ca="1">ROUND(INDIRECT(ADDRESS(Данные!$A18,CT$1,1,1,"Данные"),1),2)</f>
        <v>213.34</v>
      </c>
      <c r="CU26" s="101">
        <f ca="1">(CS26-CS25)*CU$10</f>
        <v>0</v>
      </c>
      <c r="CV26" s="98">
        <f ca="1">(CT26-CT25)*CU$10</f>
        <v>0</v>
      </c>
      <c r="CW26" s="94">
        <f ca="1">INDIRECT(ADDRESS(Данные!$A18,4,1,1,"Данные"),1)</f>
        <v>45644.229166666664</v>
      </c>
      <c r="CX26" s="95">
        <f ca="1">ROUND(INDIRECT(ADDRESS(Данные!$A18,CX$1,1,1,"Данные"),1),2)</f>
        <v>532.46000000000004</v>
      </c>
      <c r="CY26" s="100">
        <f ca="1">ROUND(INDIRECT(ADDRESS(Данные!$A18,CY$1,1,1,"Данные"),1),2)</f>
        <v>387.13</v>
      </c>
      <c r="CZ26" s="101">
        <f ca="1">(CX26-CX25)*CZ$10</f>
        <v>17.999999999983629</v>
      </c>
      <c r="DA26" s="98">
        <f ca="1">(CY26-CY25)*CZ$10</f>
        <v>8.9999999999918145</v>
      </c>
      <c r="DB26" s="95">
        <f ca="1">ROUND(INDIRECT(ADDRESS(Данные!$A18,DB$1,1,1,"Данные"),1),2)</f>
        <v>1323.6200000000001</v>
      </c>
      <c r="DC26" s="100">
        <f ca="1">ROUND(INDIRECT(ADDRESS(Данные!$A18,DC$1,1,1,"Данные"),1),2)</f>
        <v>334.97000000000003</v>
      </c>
      <c r="DD26" s="101">
        <f ca="1">(DB26-DB25)*DD$10</f>
        <v>0</v>
      </c>
      <c r="DE26" s="98">
        <f ca="1">(DC26-DC25)*DD$10</f>
        <v>0</v>
      </c>
      <c r="DF26" s="95">
        <f ca="1">ROUND(INDIRECT(ADDRESS(Данные!$A18,DF$1,1,1,"Данные"),1),2)</f>
        <v>254.59999999999999</v>
      </c>
      <c r="DG26" s="100">
        <f ca="1">ROUND(INDIRECT(ADDRESS(Данные!$A18,DG$1,1,1,"Данные"),1),2)</f>
        <v>243.92000000000002</v>
      </c>
      <c r="DH26" s="101">
        <f ca="1">(DF26-DF25)*DH$10</f>
        <v>0</v>
      </c>
      <c r="DI26" s="98">
        <f ca="1">(DG26-DG25)*DH$10</f>
        <v>0</v>
      </c>
      <c r="DJ26" s="95"/>
      <c r="DK26" s="100"/>
      <c r="DL26" s="101"/>
      <c r="DM26" s="98"/>
      <c r="DN26" s="95"/>
      <c r="DO26" s="100"/>
      <c r="DP26" s="101"/>
      <c r="DQ26" s="98"/>
      <c r="DR26" s="95"/>
      <c r="DS26" s="100"/>
      <c r="DT26" s="101"/>
      <c r="DU26" s="98"/>
      <c r="DV26" s="108">
        <f t="shared" ca="1" si="52"/>
        <v>45644.229166666664</v>
      </c>
      <c r="DW26" s="113">
        <f t="shared" ca="1" si="53"/>
        <v>425.59999999846923</v>
      </c>
      <c r="DX26" s="113">
        <f t="shared" ca="1" si="54"/>
        <v>59.400000000330238</v>
      </c>
    </row>
    <row r="27">
      <c r="A27" s="94">
        <f ca="1">INDIRECT(ADDRESS(Данные!$A19,4,1,1,"Данные"),1)</f>
        <v>45644.25</v>
      </c>
      <c r="B27" s="95">
        <f ca="1">ROUND(INDIRECT(ADDRESS(Данные!$A19,B$1,1,1,"Данные"),1),2)</f>
        <v>6454.6900000000005</v>
      </c>
      <c r="C27" s="100">
        <f ca="1">ROUND(INDIRECT(ADDRESS(Данные!$A19,C$1,1,1,"Данные"),1),2)</f>
        <v>1599.95</v>
      </c>
      <c r="D27" s="101">
        <f ca="1">(B27-B25)*D$10</f>
        <v>54.000000000087311</v>
      </c>
      <c r="E27" s="98">
        <f ca="1">(C27-C25)*D$10</f>
        <v>7.999999999992724</v>
      </c>
      <c r="F27" s="95">
        <f ca="1">ROUND(INDIRECT(ADDRESS(Данные!$A19,F$1,1,1,"Данные"),1),2)</f>
        <v>223.15000000000001</v>
      </c>
      <c r="G27" s="100">
        <f ca="1">ROUND(INDIRECT(ADDRESS(Данные!$A19,G$1,1,1,"Данные"),1),2)</f>
        <v>283.62</v>
      </c>
      <c r="H27" s="101">
        <f ca="1">(F27-F25)*H$10</f>
        <v>0</v>
      </c>
      <c r="I27" s="98">
        <f ca="1">(G27-G25)*H$10</f>
        <v>0</v>
      </c>
      <c r="J27" s="95">
        <f ca="1">ROUND(INDIRECT(ADDRESS(Данные!$A19,J$1,1,1,"Данные"),1),2)</f>
        <v>0</v>
      </c>
      <c r="K27" s="100">
        <f ca="1">ROUND(INDIRECT(ADDRESS(Данные!$A19,K$1,1,1,"Данные"),1),2)</f>
        <v>0</v>
      </c>
      <c r="L27" s="101">
        <f ca="1">(J27-J25)*L$10</f>
        <v>0</v>
      </c>
      <c r="M27" s="98">
        <f ca="1">(K27-K25)*L$10</f>
        <v>0</v>
      </c>
      <c r="N27" s="95">
        <f ca="1">ROUND(INDIRECT(ADDRESS(Данные!$A19,N$1,1,1,"Данные"),1),2)</f>
        <v>4792.1700000000001</v>
      </c>
      <c r="O27" s="100">
        <f ca="1">ROUND(INDIRECT(ADDRESS(Данные!$A19,O$1,1,1,"Данные"),1),2)</f>
        <v>2376.6300000000001</v>
      </c>
      <c r="P27" s="101">
        <f ca="1">(N27-N25)*P$10</f>
        <v>139.99999999941792</v>
      </c>
      <c r="Q27" s="98">
        <f ca="1">(O27-O25)*P$10</f>
        <v>20.000000000436557</v>
      </c>
      <c r="R27" s="95">
        <f ca="1">ROUND(INDIRECT(ADDRESS(Данные!$A19,R$1,1,1,"Данные"),1),2)</f>
        <v>6741.9899999999998</v>
      </c>
      <c r="S27" s="100">
        <f ca="1">ROUND(INDIRECT(ADDRESS(Данные!$A19,S$1,1,1,"Данные"),1),2)</f>
        <v>2603.29</v>
      </c>
      <c r="T27" s="101">
        <f ca="1">(R27-R25)*T$10</f>
        <v>32.399999999724969</v>
      </c>
      <c r="U27" s="98">
        <f ca="1">(S27-S25)*T$10</f>
        <v>3.5999999999148713</v>
      </c>
      <c r="V27" s="95">
        <f ca="1">ROUND(INDIRECT(ADDRESS(Данные!$A19,V$1,1,1,"Данные"),1),2)</f>
        <v>10188.99</v>
      </c>
      <c r="W27" s="100">
        <f ca="1">ROUND(INDIRECT(ADDRESS(Данные!$A19,W$1,1,1,"Данные"),1),2)</f>
        <v>803.05000000000007</v>
      </c>
      <c r="X27" s="101">
        <f ca="1">(V27-V25)*X$10</f>
        <v>248.39999999952852</v>
      </c>
      <c r="Y27" s="98">
        <f ca="1">(W27-W25)*X$10</f>
        <v>18.000000000024556</v>
      </c>
      <c r="Z27" s="94">
        <f ca="1">INDIRECT(ADDRESS(Данные!$A19,4,1,1,"Данные"),1)</f>
        <v>45644.25</v>
      </c>
      <c r="AA27" s="95">
        <f ca="1">ROUND(INDIRECT(ADDRESS(Данные!$A19,AA$1,1,1,"Данные"),1),2)</f>
        <v>0</v>
      </c>
      <c r="AB27" s="100">
        <f ca="1">ROUND(INDIRECT(ADDRESS(Данные!$A19,AB$1,1,1,"Данные"),1),2)</f>
        <v>0</v>
      </c>
      <c r="AC27" s="101">
        <f ca="1">(AA27-AA25)*AC$10</f>
        <v>0</v>
      </c>
      <c r="AD27" s="98">
        <f ca="1">(AB27-AB25)*AC$10</f>
        <v>0</v>
      </c>
      <c r="AE27" s="95">
        <f ca="1">ROUND(INDIRECT(ADDRESS(Данные!$A19,AE$1,1,1,"Данные"),1),2)</f>
        <v>0</v>
      </c>
      <c r="AF27" s="100">
        <f ca="1">ROUND(INDIRECT(ADDRESS(Данные!$A19,AF$1,1,1,"Данные"),1),2)</f>
        <v>0</v>
      </c>
      <c r="AG27" s="101">
        <f ca="1">(AE27-AE25)*AG$10</f>
        <v>0</v>
      </c>
      <c r="AH27" s="98">
        <f ca="1">(AF27-AF25)*AG$10</f>
        <v>0</v>
      </c>
      <c r="AI27" s="95">
        <f ca="1">ROUND(INDIRECT(ADDRESS(Данные!$A19,AI$1,1,1,"Данные"),1),2)</f>
        <v>23.780000000000001</v>
      </c>
      <c r="AJ27" s="100">
        <f ca="1">ROUND(INDIRECT(ADDRESS(Данные!$A19,AJ$1,1,1,"Данные"),1),2)</f>
        <v>5.2599999999999998</v>
      </c>
      <c r="AK27" s="101">
        <f ca="1">(AI27-AI25)*AK$10</f>
        <v>0</v>
      </c>
      <c r="AL27" s="98">
        <f ca="1">(AJ27-AJ25)*AK$10</f>
        <v>0</v>
      </c>
      <c r="AM27" s="95">
        <f ca="1">ROUND(INDIRECT(ADDRESS(Данные!$A19,AM$1,1,1,"Данные"),1),2)</f>
        <v>0</v>
      </c>
      <c r="AN27" s="100">
        <f ca="1">ROUND(INDIRECT(ADDRESS(Данные!$A19,AN$1,1,1,"Данные"),1),2)</f>
        <v>0</v>
      </c>
      <c r="AO27" s="101">
        <f ca="1">(AM27-AM25)*AO$10</f>
        <v>0</v>
      </c>
      <c r="AP27" s="98">
        <f ca="1">(AN27-AN25)*AO$10</f>
        <v>0</v>
      </c>
      <c r="AQ27" s="95">
        <f ca="1">ROUND(INDIRECT(ADDRESS(Данные!$A19,AQ$1,1,1,"Данные"),1),2)</f>
        <v>1592.3500000000001</v>
      </c>
      <c r="AR27" s="100">
        <f ca="1">ROUND(INDIRECT(ADDRESS(Данные!$A19,AR$1,1,1,"Данные"),1),2)</f>
        <v>114.05</v>
      </c>
      <c r="AS27" s="101">
        <f ca="1">(AQ27-AQ25)*AS$10</f>
        <v>0</v>
      </c>
      <c r="AT27" s="98">
        <f ca="1">(AR27-AR25)*AS$10</f>
        <v>0</v>
      </c>
      <c r="AU27" s="95">
        <f ca="1">ROUND(INDIRECT(ADDRESS(Данные!$A19,AU$1,1,1,"Данные"),1),2)</f>
        <v>0</v>
      </c>
      <c r="AV27" s="100">
        <f ca="1">ROUND(INDIRECT(ADDRESS(Данные!$A19,AV$1,1,1,"Данные"),1),2)</f>
        <v>0</v>
      </c>
      <c r="AW27" s="101">
        <f ca="1">(AU27-AU25)*AW$10</f>
        <v>0</v>
      </c>
      <c r="AX27" s="98">
        <f ca="1">(AV27-AV25)*AW$10</f>
        <v>0</v>
      </c>
      <c r="AY27" s="94">
        <f ca="1">INDIRECT(ADDRESS(Данные!$A19,4,1,1,"Данные"),1)</f>
        <v>45644.25</v>
      </c>
      <c r="AZ27" s="95">
        <f ca="1">ROUND(INDIRECT(ADDRESS(Данные!$A19,AZ$1,1,1,"Данные"),1),2)</f>
        <v>1154.1300000000001</v>
      </c>
      <c r="BA27" s="100">
        <f ca="1">ROUND(INDIRECT(ADDRESS(Данные!$A19,BA$1,1,1,"Данные"),1),2)</f>
        <v>386.29000000000002</v>
      </c>
      <c r="BB27" s="101">
        <f ca="1">(AZ27-AZ25)*BB$10</f>
        <v>26.000000000021828</v>
      </c>
      <c r="BC27" s="98">
        <f ca="1">(BA27-BA25)*BB$10</f>
        <v>6.0000000000059117</v>
      </c>
      <c r="BD27" s="95">
        <f ca="1">ROUND(INDIRECT(ADDRESS(Данные!$A19,BD$1,1,1,"Данные"),1),2)</f>
        <v>1216.8</v>
      </c>
      <c r="BE27" s="100">
        <f ca="1">ROUND(INDIRECT(ADDRESS(Данные!$A19,BE$1,1,1,"Данные"),1),2)</f>
        <v>513.98000000000002</v>
      </c>
      <c r="BF27" s="101">
        <f ca="1">(BD27-BD25)*BF$10</f>
        <v>25.999999999976353</v>
      </c>
      <c r="BG27" s="98">
        <f ca="1">(BE27-BE25)*BF$10</f>
        <v>5.999999999994543</v>
      </c>
      <c r="BH27" s="95">
        <f ca="1">ROUND(INDIRECT(ADDRESS(Данные!$A19,BH$1,1,1,"Данные"),1),2)</f>
        <v>1984.5699999999999</v>
      </c>
      <c r="BI27" s="100">
        <f ca="1">ROUND(INDIRECT(ADDRESS(Данные!$A19,BI$1,1,1,"Данные"),1),2)</f>
        <v>1182.79</v>
      </c>
      <c r="BJ27" s="101">
        <f ca="1">(BH27-BH25)*BJ$10</f>
        <v>239.99999999978172</v>
      </c>
      <c r="BK27" s="98">
        <f ca="1">(BI27-BI25)*BJ$10</f>
        <v>0</v>
      </c>
      <c r="BL27" s="95">
        <f ca="1">ROUND(INDIRECT(ADDRESS(Данные!$A19,BL$1,1,1,"Данные"),1),2)</f>
        <v>239.55000000000001</v>
      </c>
      <c r="BM27" s="100">
        <f ca="1">ROUND(INDIRECT(ADDRESS(Данные!$A19,BM$1,1,1,"Данные"),1),2)</f>
        <v>22.039999999999999</v>
      </c>
      <c r="BN27" s="101">
        <f ca="1">(BL27-BL25)*BN$10</f>
        <v>0</v>
      </c>
      <c r="BO27" s="98">
        <f ca="1">(BM27-BM25)*BN$10</f>
        <v>0</v>
      </c>
      <c r="BP27" s="95">
        <f ca="1">ROUND(INDIRECT(ADDRESS(Данные!$A19,BP$1,1,1,"Данные"),1),2)</f>
        <v>814.52999999999997</v>
      </c>
      <c r="BQ27" s="100">
        <f ca="1">ROUND(INDIRECT(ADDRESS(Данные!$A19,BQ$1,1,1,"Данные"),1),2)</f>
        <v>0</v>
      </c>
      <c r="BR27" s="101">
        <f ca="1">(BP27-BP25)*BR$10</f>
        <v>2.4000000000000909</v>
      </c>
      <c r="BS27" s="98">
        <f ca="1">(BQ27-BQ25)*BR$10</f>
        <v>0</v>
      </c>
      <c r="BT27" s="95">
        <f ca="1">ROUND(INDIRECT(ADDRESS(Данные!$A19,BT$1,1,1,"Данные"),1),2)</f>
        <v>4752.6700000000001</v>
      </c>
      <c r="BU27" s="100">
        <f ca="1">ROUND(INDIRECT(ADDRESS(Данные!$A19,BU$1,1,1,"Данные"),1),2)</f>
        <v>975.38</v>
      </c>
      <c r="BV27" s="101">
        <f ca="1">(BT27-BT25)*BV$10</f>
        <v>0</v>
      </c>
      <c r="BW27" s="98">
        <f ca="1">(BU27-BU25)*BV$10</f>
        <v>0</v>
      </c>
      <c r="BX27" s="94">
        <f ca="1">INDIRECT(ADDRESS(Данные!$A19,4,1,1,"Данные"),1)</f>
        <v>45644.25</v>
      </c>
      <c r="BY27" s="95">
        <f ca="1">ROUND(INDIRECT(ADDRESS(Данные!$A19,BY$1,1,1,"Данные"),1),2)</f>
        <v>849.44000000000005</v>
      </c>
      <c r="BZ27" s="100">
        <f ca="1">ROUND(INDIRECT(ADDRESS(Данные!$A19,BZ$1,1,1,"Данные"),1),2)</f>
        <v>553.07000000000005</v>
      </c>
      <c r="CA27" s="101">
        <f ca="1">(BY27-BY25)*CA$10</f>
        <v>0</v>
      </c>
      <c r="CB27" s="98">
        <f ca="1">(BZ27-BZ25)*CA$10</f>
        <v>0</v>
      </c>
      <c r="CC27" s="95">
        <f ca="1">ROUND(INDIRECT(ADDRESS(Данные!$A19,CC$1,1,1,"Данные"),1),2)</f>
        <v>1485.95</v>
      </c>
      <c r="CD27" s="100">
        <f ca="1">ROUND(INDIRECT(ADDRESS(Данные!$A19,CD$1,1,1,"Данные"),1),2)</f>
        <v>0</v>
      </c>
      <c r="CE27" s="101">
        <f ca="1">(CC27-CC25)*CE$10</f>
        <v>23.999999999978172</v>
      </c>
      <c r="CF27" s="98">
        <f ca="1">(CD27-CD25)*CE$10</f>
        <v>0</v>
      </c>
      <c r="CG27" s="95">
        <f ca="1">ROUND(INDIRECT(ADDRESS(Данные!$A19,CG$1,1,1,"Данные"),1),2)</f>
        <v>0</v>
      </c>
      <c r="CH27" s="100">
        <f ca="1">ROUND(INDIRECT(ADDRESS(Данные!$A19,CH$1,1,1,"Данные"),1),2)</f>
        <v>0</v>
      </c>
      <c r="CI27" s="101">
        <f ca="1">(CG27-CG25)*CI$10</f>
        <v>0</v>
      </c>
      <c r="CJ27" s="98">
        <f ca="1">(CH27-CH25)*CI$10</f>
        <v>0</v>
      </c>
      <c r="CK27" s="95">
        <f ca="1">ROUND(INDIRECT(ADDRESS(Данные!$A19,CK$1,1,1,"Данные"),1),2)</f>
        <v>897.65999999999997</v>
      </c>
      <c r="CL27" s="100">
        <f ca="1">ROUND(INDIRECT(ADDRESS(Данные!$A19,CL$1,1,1,"Данные"),1),2)</f>
        <v>243.56</v>
      </c>
      <c r="CM27" s="101">
        <f ca="1">(CK27-CK25)*CM$10</f>
        <v>53.999999999950887</v>
      </c>
      <c r="CN27" s="98">
        <f ca="1">(CL27-CL25)*CM$10</f>
        <v>18.000000000000682</v>
      </c>
      <c r="CO27" s="95">
        <f ca="1">ROUND(INDIRECT(ADDRESS(Данные!$A19,CO$1,1,1,"Данные"),1),2)</f>
        <v>0</v>
      </c>
      <c r="CP27" s="100">
        <f ca="1">ROUND(INDIRECT(ADDRESS(Данные!$A19,CP$1,1,1,"Данные"),1),2)</f>
        <v>0</v>
      </c>
      <c r="CQ27" s="101">
        <f ca="1">(CO27-CO25)*CQ$10</f>
        <v>0</v>
      </c>
      <c r="CR27" s="98">
        <f ca="1">(CP27-CP25)*CQ$10</f>
        <v>0</v>
      </c>
      <c r="CS27" s="95">
        <f ca="1">ROUND(INDIRECT(ADDRESS(Данные!$A19,CS$1,1,1,"Данные"),1),2)</f>
        <v>27.940000000000001</v>
      </c>
      <c r="CT27" s="100">
        <f ca="1">ROUND(INDIRECT(ADDRESS(Данные!$A19,CT$1,1,1,"Данные"),1),2)</f>
        <v>213.34</v>
      </c>
      <c r="CU27" s="101">
        <f ca="1">(CS27-CS25)*CU$10</f>
        <v>0</v>
      </c>
      <c r="CV27" s="98">
        <f ca="1">(CT27-CT25)*CU$10</f>
        <v>0</v>
      </c>
      <c r="CW27" s="94">
        <f ca="1">INDIRECT(ADDRESS(Данные!$A19,4,1,1,"Данные"),1)</f>
        <v>45644.25</v>
      </c>
      <c r="CX27" s="95">
        <f ca="1">ROUND(INDIRECT(ADDRESS(Данные!$A19,CX$1,1,1,"Данные"),1),2)</f>
        <v>532.47000000000003</v>
      </c>
      <c r="CY27" s="100">
        <f ca="1">ROUND(INDIRECT(ADDRESS(Данные!$A19,CY$1,1,1,"Данные"),1),2)</f>
        <v>387.13</v>
      </c>
      <c r="CZ27" s="101">
        <f ca="1">(CX27-CX25)*CZ$10</f>
        <v>26.999999999975444</v>
      </c>
      <c r="DA27" s="98">
        <f ca="1">(CY27-CY25)*CZ$10</f>
        <v>8.9999999999918145</v>
      </c>
      <c r="DB27" s="95">
        <f ca="1">ROUND(INDIRECT(ADDRESS(Данные!$A19,DB$1,1,1,"Данные"),1),2)</f>
        <v>1323.6200000000001</v>
      </c>
      <c r="DC27" s="100">
        <f ca="1">ROUND(INDIRECT(ADDRESS(Данные!$A19,DC$1,1,1,"Данные"),1),2)</f>
        <v>334.97000000000003</v>
      </c>
      <c r="DD27" s="101">
        <f ca="1">(DB27-DB25)*DD$10</f>
        <v>0</v>
      </c>
      <c r="DE27" s="98">
        <f ca="1">(DC27-DC25)*DD$10</f>
        <v>0</v>
      </c>
      <c r="DF27" s="95">
        <f ca="1">ROUND(INDIRECT(ADDRESS(Данные!$A19,DF$1,1,1,"Данные"),1),2)</f>
        <v>254.61000000000001</v>
      </c>
      <c r="DG27" s="100">
        <f ca="1">ROUND(INDIRECT(ADDRESS(Данные!$A19,DG$1,1,1,"Данные"),1),2)</f>
        <v>243.92000000000002</v>
      </c>
      <c r="DH27" s="101">
        <f ca="1">(DF27-DF25)*DH$10</f>
        <v>6.0000000000115961</v>
      </c>
      <c r="DI27" s="98">
        <f ca="1">(DG27-DG25)*DH$10</f>
        <v>0</v>
      </c>
      <c r="DJ27" s="95"/>
      <c r="DK27" s="100"/>
      <c r="DL27" s="101"/>
      <c r="DM27" s="98"/>
      <c r="DN27" s="95"/>
      <c r="DO27" s="100"/>
      <c r="DP27" s="101"/>
      <c r="DQ27" s="98"/>
      <c r="DR27" s="95"/>
      <c r="DS27" s="100"/>
      <c r="DT27" s="101"/>
      <c r="DU27" s="98"/>
      <c r="DV27" s="108">
        <f t="shared" ca="1" si="52"/>
        <v>45644.25</v>
      </c>
      <c r="DW27" s="113">
        <f t="shared" ca="1" si="53"/>
        <v>880.19999999845481</v>
      </c>
      <c r="DX27" s="113">
        <f t="shared" ca="1" si="54"/>
        <v>88.600000000361661</v>
      </c>
    </row>
    <row r="28">
      <c r="A28" s="94">
        <f ca="1">INDIRECT(ADDRESS(Данные!$A20,4,1,1,"Данные"),1)</f>
        <v>45644.270833333336</v>
      </c>
      <c r="B28" s="95">
        <f ca="1">ROUND(INDIRECT(ADDRESS(Данные!$A20,B$1,1,1,"Данные"),1),2)</f>
        <v>6454.8199999999997</v>
      </c>
      <c r="C28" s="100">
        <f ca="1">ROUND(INDIRECT(ADDRESS(Данные!$A20,C$1,1,1,"Данные"),1),2)</f>
        <v>1599.97</v>
      </c>
      <c r="D28" s="101">
        <f ca="1">(B28-B27)*D$10</f>
        <v>25.999999999839929</v>
      </c>
      <c r="E28" s="98">
        <f ca="1">(C28-C27)*D$10</f>
        <v>3.999999999996362</v>
      </c>
      <c r="F28" s="95">
        <f ca="1">ROUND(INDIRECT(ADDRESS(Данные!$A20,F$1,1,1,"Данные"),1),2)</f>
        <v>223.15000000000001</v>
      </c>
      <c r="G28" s="100">
        <f ca="1">ROUND(INDIRECT(ADDRESS(Данные!$A20,G$1,1,1,"Данные"),1),2)</f>
        <v>283.62</v>
      </c>
      <c r="H28" s="101">
        <f ca="1">(F28-F27)*H$10</f>
        <v>0</v>
      </c>
      <c r="I28" s="98">
        <f ca="1">(G28-G27)*H$10</f>
        <v>0</v>
      </c>
      <c r="J28" s="95">
        <f ca="1">ROUND(INDIRECT(ADDRESS(Данные!$A20,J$1,1,1,"Данные"),1),2)</f>
        <v>0</v>
      </c>
      <c r="K28" s="100">
        <f ca="1">ROUND(INDIRECT(ADDRESS(Данные!$A20,K$1,1,1,"Данные"),1),2)</f>
        <v>0</v>
      </c>
      <c r="L28" s="101">
        <f ca="1">(J28-J27)*L$10</f>
        <v>0</v>
      </c>
      <c r="M28" s="98">
        <f ca="1">(K28-K27)*L$10</f>
        <v>0</v>
      </c>
      <c r="N28" s="95">
        <f ca="1">ROUND(INDIRECT(ADDRESS(Данные!$A20,N$1,1,1,"Данные"),1),2)</f>
        <v>4792.1999999999998</v>
      </c>
      <c r="O28" s="100">
        <f ca="1">ROUND(INDIRECT(ADDRESS(Данные!$A20,O$1,1,1,"Данные"),1),2)</f>
        <v>2376.6399999999999</v>
      </c>
      <c r="P28" s="101">
        <f ca="1">(N28-N27)*P$10</f>
        <v>59.999999999490683</v>
      </c>
      <c r="Q28" s="98">
        <f ca="1">(O28-O27)*P$10</f>
        <v>19.999999999527063</v>
      </c>
      <c r="R28" s="95">
        <f ca="1">ROUND(INDIRECT(ADDRESS(Данные!$A20,R$1,1,1,"Данные"),1),2)</f>
        <v>6742.04</v>
      </c>
      <c r="S28" s="100">
        <f ca="1">ROUND(INDIRECT(ADDRESS(Данные!$A20,S$1,1,1,"Данные"),1),2)</f>
        <v>2603.3000000000002</v>
      </c>
      <c r="T28" s="101">
        <f ca="1">(R28-R27)*T$10</f>
        <v>18.000000000065484</v>
      </c>
      <c r="U28" s="98">
        <f ca="1">(S28-S27)*T$10</f>
        <v>3.6000000000785803</v>
      </c>
      <c r="V28" s="95">
        <f ca="1">ROUND(INDIRECT(ADDRESS(Данные!$A20,V$1,1,1,"Данные"),1),2)</f>
        <v>10189.33</v>
      </c>
      <c r="W28" s="100">
        <f ca="1">ROUND(INDIRECT(ADDRESS(Данные!$A20,W$1,1,1,"Данные"),1),2)</f>
        <v>803.08000000000004</v>
      </c>
      <c r="X28" s="101">
        <f ca="1">(V28-V27)*X$10</f>
        <v>122.40000000005239</v>
      </c>
      <c r="Y28" s="98">
        <f ca="1">(W28-W27)*X$10</f>
        <v>10.799999999990177</v>
      </c>
      <c r="Z28" s="94">
        <f ca="1">INDIRECT(ADDRESS(Данные!$A20,4,1,1,"Данные"),1)</f>
        <v>45644.270833333336</v>
      </c>
      <c r="AA28" s="95">
        <f ca="1">ROUND(INDIRECT(ADDRESS(Данные!$A20,AA$1,1,1,"Данные"),1),2)</f>
        <v>0</v>
      </c>
      <c r="AB28" s="100">
        <f ca="1">ROUND(INDIRECT(ADDRESS(Данные!$A20,AB$1,1,1,"Данные"),1),2)</f>
        <v>0</v>
      </c>
      <c r="AC28" s="101">
        <f ca="1">(AA28-AA27)*AC$10</f>
        <v>0</v>
      </c>
      <c r="AD28" s="98">
        <f ca="1">(AB28-AB27)*AC$10</f>
        <v>0</v>
      </c>
      <c r="AE28" s="95">
        <f ca="1">ROUND(INDIRECT(ADDRESS(Данные!$A20,AE$1,1,1,"Данные"),1),2)</f>
        <v>0</v>
      </c>
      <c r="AF28" s="100">
        <f ca="1">ROUND(INDIRECT(ADDRESS(Данные!$A20,AF$1,1,1,"Данные"),1),2)</f>
        <v>0</v>
      </c>
      <c r="AG28" s="101">
        <f ca="1">(AE28-AE27)*AG$10</f>
        <v>0</v>
      </c>
      <c r="AH28" s="98">
        <f ca="1">(AF28-AF27)*AG$10</f>
        <v>0</v>
      </c>
      <c r="AI28" s="95">
        <f ca="1">ROUND(INDIRECT(ADDRESS(Данные!$A20,AI$1,1,1,"Данные"),1),2)</f>
        <v>23.780000000000001</v>
      </c>
      <c r="AJ28" s="100">
        <f ca="1">ROUND(INDIRECT(ADDRESS(Данные!$A20,AJ$1,1,1,"Данные"),1),2)</f>
        <v>5.2599999999999998</v>
      </c>
      <c r="AK28" s="101">
        <f ca="1">(AI28-AI27)*AK$10</f>
        <v>0</v>
      </c>
      <c r="AL28" s="98">
        <f ca="1">(AJ28-AJ27)*AK$10</f>
        <v>0</v>
      </c>
      <c r="AM28" s="95">
        <f ca="1">ROUND(INDIRECT(ADDRESS(Данные!$A20,AM$1,1,1,"Данные"),1),2)</f>
        <v>0</v>
      </c>
      <c r="AN28" s="100">
        <f ca="1">ROUND(INDIRECT(ADDRESS(Данные!$A20,AN$1,1,1,"Данные"),1),2)</f>
        <v>0</v>
      </c>
      <c r="AO28" s="101">
        <f ca="1">(AM28-AM27)*AO$10</f>
        <v>0</v>
      </c>
      <c r="AP28" s="98">
        <f ca="1">(AN28-AN27)*AO$10</f>
        <v>0</v>
      </c>
      <c r="AQ28" s="95">
        <f ca="1">ROUND(INDIRECT(ADDRESS(Данные!$A20,AQ$1,1,1,"Данные"),1),2)</f>
        <v>1592.3500000000001</v>
      </c>
      <c r="AR28" s="100">
        <f ca="1">ROUND(INDIRECT(ADDRESS(Данные!$A20,AR$1,1,1,"Данные"),1),2)</f>
        <v>114.05</v>
      </c>
      <c r="AS28" s="101">
        <f ca="1">(AQ28-AQ27)*AS$10</f>
        <v>0</v>
      </c>
      <c r="AT28" s="98">
        <f ca="1">(AR28-AR27)*AS$10</f>
        <v>0</v>
      </c>
      <c r="AU28" s="95">
        <f ca="1">ROUND(INDIRECT(ADDRESS(Данные!$A20,AU$1,1,1,"Данные"),1),2)</f>
        <v>0</v>
      </c>
      <c r="AV28" s="100">
        <f ca="1">ROUND(INDIRECT(ADDRESS(Данные!$A20,AV$1,1,1,"Данные"),1),2)</f>
        <v>0</v>
      </c>
      <c r="AW28" s="101">
        <f ca="1">(AU28-AU27)*AW$10</f>
        <v>0</v>
      </c>
      <c r="AX28" s="98">
        <f ca="1">(AV28-AV27)*AW$10</f>
        <v>0</v>
      </c>
      <c r="AY28" s="94">
        <f ca="1">INDIRECT(ADDRESS(Данные!$A20,4,1,1,"Данные"),1)</f>
        <v>45644.270833333336</v>
      </c>
      <c r="AZ28" s="95">
        <f ca="1">ROUND(INDIRECT(ADDRESS(Данные!$A20,AZ$1,1,1,"Данные"),1),2)</f>
        <v>1154.1900000000001</v>
      </c>
      <c r="BA28" s="100">
        <f ca="1">ROUND(INDIRECT(ADDRESS(Данные!$A20,BA$1,1,1,"Данные"),1),2)</f>
        <v>386.30000000000001</v>
      </c>
      <c r="BB28" s="101">
        <f ca="1">(AZ28-AZ27)*BB$10</f>
        <v>11.999999999989086</v>
      </c>
      <c r="BC28" s="98">
        <f ca="1">(BA28-BA27)*BB$10</f>
        <v>1.999999999998181</v>
      </c>
      <c r="BD28" s="95">
        <f ca="1">ROUND(INDIRECT(ADDRESS(Данные!$A20,BD$1,1,1,"Данные"),1),2)</f>
        <v>1216.8600000000001</v>
      </c>
      <c r="BE28" s="100">
        <f ca="1">ROUND(INDIRECT(ADDRESS(Данные!$A20,BE$1,1,1,"Данные"),1),2)</f>
        <v>513.99000000000001</v>
      </c>
      <c r="BF28" s="101">
        <f ca="1">(BD28-BD27)*BF$10</f>
        <v>12.000000000034561</v>
      </c>
      <c r="BG28" s="98">
        <f ca="1">(BE28-BE27)*BF$10</f>
        <v>1.999999999998181</v>
      </c>
      <c r="BH28" s="95">
        <f ca="1">ROUND(INDIRECT(ADDRESS(Данные!$A20,BH$1,1,1,"Данные"),1),2)</f>
        <v>1984.6100000000001</v>
      </c>
      <c r="BI28" s="100">
        <f ca="1">ROUND(INDIRECT(ADDRESS(Данные!$A20,BI$1,1,1,"Данные"),1),2)</f>
        <v>1182.79</v>
      </c>
      <c r="BJ28" s="101">
        <f ca="1">(BH28-BH27)*BJ$10</f>
        <v>120.00000000057298</v>
      </c>
      <c r="BK28" s="98">
        <f ca="1">(BI28-BI27)*BJ$10</f>
        <v>0</v>
      </c>
      <c r="BL28" s="95">
        <f ca="1">ROUND(INDIRECT(ADDRESS(Данные!$A20,BL$1,1,1,"Данные"),1),2)</f>
        <v>239.55000000000001</v>
      </c>
      <c r="BM28" s="100">
        <f ca="1">ROUND(INDIRECT(ADDRESS(Данные!$A20,BM$1,1,1,"Данные"),1),2)</f>
        <v>22.039999999999999</v>
      </c>
      <c r="BN28" s="101">
        <f ca="1">(BL28-BL27)*BN$10</f>
        <v>0</v>
      </c>
      <c r="BO28" s="98">
        <f ca="1">(BM28-BM27)*BN$10</f>
        <v>0</v>
      </c>
      <c r="BP28" s="95">
        <f ca="1">ROUND(INDIRECT(ADDRESS(Данные!$A20,BP$1,1,1,"Данные"),1),2)</f>
        <v>814.59000000000003</v>
      </c>
      <c r="BQ28" s="100">
        <f ca="1">ROUND(INDIRECT(ADDRESS(Данные!$A20,BQ$1,1,1,"Данные"),1),2)</f>
        <v>0</v>
      </c>
      <c r="BR28" s="101">
        <f ca="1">(BP28-BP27)*BR$10</f>
        <v>1.2000000000011823</v>
      </c>
      <c r="BS28" s="98">
        <f ca="1">(BQ28-BQ27)*BR$10</f>
        <v>0</v>
      </c>
      <c r="BT28" s="95">
        <f ca="1">ROUND(INDIRECT(ADDRESS(Данные!$A20,BT$1,1,1,"Данные"),1),2)</f>
        <v>4752.6700000000001</v>
      </c>
      <c r="BU28" s="100">
        <f ca="1">ROUND(INDIRECT(ADDRESS(Данные!$A20,BU$1,1,1,"Данные"),1),2)</f>
        <v>975.38</v>
      </c>
      <c r="BV28" s="101">
        <f ca="1">(BT28-BT27)*BV$10</f>
        <v>0</v>
      </c>
      <c r="BW28" s="98">
        <f ca="1">(BU28-BU27)*BV$10</f>
        <v>0</v>
      </c>
      <c r="BX28" s="94">
        <f ca="1">INDIRECT(ADDRESS(Данные!$A20,4,1,1,"Данные"),1)</f>
        <v>45644.270833333336</v>
      </c>
      <c r="BY28" s="95">
        <f ca="1">ROUND(INDIRECT(ADDRESS(Данные!$A20,BY$1,1,1,"Данные"),1),2)</f>
        <v>849.44000000000005</v>
      </c>
      <c r="BZ28" s="100">
        <f ca="1">ROUND(INDIRECT(ADDRESS(Данные!$A20,BZ$1,1,1,"Данные"),1),2)</f>
        <v>553.07000000000005</v>
      </c>
      <c r="CA28" s="101">
        <f ca="1">(BY28-BY27)*CA$10</f>
        <v>0</v>
      </c>
      <c r="CB28" s="98">
        <f ca="1">(BZ28-BZ27)*CA$10</f>
        <v>0</v>
      </c>
      <c r="CC28" s="95">
        <f ca="1">ROUND(INDIRECT(ADDRESS(Данные!$A20,CC$1,1,1,"Данные"),1),2)</f>
        <v>1486</v>
      </c>
      <c r="CD28" s="100">
        <f ca="1">ROUND(INDIRECT(ADDRESS(Данные!$A20,CD$1,1,1,"Данные"),1),2)</f>
        <v>0</v>
      </c>
      <c r="CE28" s="101">
        <f ca="1">(CC28-CC27)*CE$10</f>
        <v>14.999999999986358</v>
      </c>
      <c r="CF28" s="98">
        <f ca="1">(CD28-CD27)*CE$10</f>
        <v>0</v>
      </c>
      <c r="CG28" s="95">
        <f ca="1">ROUND(INDIRECT(ADDRESS(Данные!$A20,CG$1,1,1,"Данные"),1),2)</f>
        <v>0</v>
      </c>
      <c r="CH28" s="100">
        <f ca="1">ROUND(INDIRECT(ADDRESS(Данные!$A20,CH$1,1,1,"Данные"),1),2)</f>
        <v>0</v>
      </c>
      <c r="CI28" s="101">
        <f ca="1">(CG28-CG27)*CI$10</f>
        <v>0</v>
      </c>
      <c r="CJ28" s="98">
        <f ca="1">(CH28-CH27)*CI$10</f>
        <v>0</v>
      </c>
      <c r="CK28" s="95">
        <f ca="1">ROUND(INDIRECT(ADDRESS(Данные!$A20,CK$1,1,1,"Данные"),1),2)</f>
        <v>897.70000000000005</v>
      </c>
      <c r="CL28" s="100">
        <f ca="1">ROUND(INDIRECT(ADDRESS(Данные!$A20,CL$1,1,1,"Данные"),1),2)</f>
        <v>243.56999999999999</v>
      </c>
      <c r="CM28" s="101">
        <f ca="1">(CK28-CK27)*CM$10</f>
        <v>24.000000000046384</v>
      </c>
      <c r="CN28" s="98">
        <f ca="1">(CL28-CL27)*CM$10</f>
        <v>5.999999999994543</v>
      </c>
      <c r="CO28" s="95">
        <f ca="1">ROUND(INDIRECT(ADDRESS(Данные!$A20,CO$1,1,1,"Данные"),1),2)</f>
        <v>0</v>
      </c>
      <c r="CP28" s="100">
        <f ca="1">ROUND(INDIRECT(ADDRESS(Данные!$A20,CP$1,1,1,"Данные"),1),2)</f>
        <v>0</v>
      </c>
      <c r="CQ28" s="101">
        <f ca="1">(CO28-CO27)*CQ$10</f>
        <v>0</v>
      </c>
      <c r="CR28" s="98">
        <f ca="1">(CP28-CP27)*CQ$10</f>
        <v>0</v>
      </c>
      <c r="CS28" s="95">
        <f ca="1">ROUND(INDIRECT(ADDRESS(Данные!$A20,CS$1,1,1,"Данные"),1),2)</f>
        <v>27.940000000000001</v>
      </c>
      <c r="CT28" s="100">
        <f ca="1">ROUND(INDIRECT(ADDRESS(Данные!$A20,CT$1,1,1,"Данные"),1),2)</f>
        <v>213.34</v>
      </c>
      <c r="CU28" s="101">
        <f ca="1">(CS28-CS27)*CU$10</f>
        <v>0</v>
      </c>
      <c r="CV28" s="98">
        <f ca="1">(CT28-CT27)*CU$10</f>
        <v>0</v>
      </c>
      <c r="CW28" s="94">
        <f ca="1">INDIRECT(ADDRESS(Данные!$A20,4,1,1,"Данные"),1)</f>
        <v>45644.270833333336</v>
      </c>
      <c r="CX28" s="95">
        <f ca="1">ROUND(INDIRECT(ADDRESS(Данные!$A20,CX$1,1,1,"Данные"),1),2)</f>
        <v>532.48000000000002</v>
      </c>
      <c r="CY28" s="100">
        <f ca="1">ROUND(INDIRECT(ADDRESS(Данные!$A20,CY$1,1,1,"Данные"),1),2)</f>
        <v>387.13</v>
      </c>
      <c r="CZ28" s="101">
        <f ca="1">(CX28-CX27)*CZ$10</f>
        <v>8.9999999999918145</v>
      </c>
      <c r="DA28" s="98">
        <f ca="1">(CY28-CY27)*CZ$10</f>
        <v>0</v>
      </c>
      <c r="DB28" s="95">
        <f ca="1">ROUND(INDIRECT(ADDRESS(Данные!$A20,DB$1,1,1,"Данные"),1),2)</f>
        <v>1323.6200000000001</v>
      </c>
      <c r="DC28" s="100">
        <f ca="1">ROUND(INDIRECT(ADDRESS(Данные!$A20,DC$1,1,1,"Данные"),1),2)</f>
        <v>334.97000000000003</v>
      </c>
      <c r="DD28" s="101">
        <f ca="1">(DB28-DB27)*DD$10</f>
        <v>0</v>
      </c>
      <c r="DE28" s="98">
        <f ca="1">(DC28-DC27)*DD$10</f>
        <v>0</v>
      </c>
      <c r="DF28" s="95">
        <f ca="1">ROUND(INDIRECT(ADDRESS(Данные!$A20,DF$1,1,1,"Данные"),1),2)</f>
        <v>254.61000000000001</v>
      </c>
      <c r="DG28" s="100">
        <f ca="1">ROUND(INDIRECT(ADDRESS(Данные!$A20,DG$1,1,1,"Данные"),1),2)</f>
        <v>243.92000000000002</v>
      </c>
      <c r="DH28" s="101">
        <f ca="1">(DF28-DF27)*DH$10</f>
        <v>0</v>
      </c>
      <c r="DI28" s="98">
        <f ca="1">(DG28-DG27)*DH$10</f>
        <v>0</v>
      </c>
      <c r="DJ28" s="95"/>
      <c r="DK28" s="100"/>
      <c r="DL28" s="101"/>
      <c r="DM28" s="98"/>
      <c r="DN28" s="95"/>
      <c r="DO28" s="100"/>
      <c r="DP28" s="101"/>
      <c r="DQ28" s="98"/>
      <c r="DR28" s="95"/>
      <c r="DS28" s="100"/>
      <c r="DT28" s="101"/>
      <c r="DU28" s="98"/>
      <c r="DV28" s="108">
        <f t="shared" ca="1" si="52"/>
        <v>45644.270833333336</v>
      </c>
      <c r="DW28" s="113">
        <f t="shared" ca="1" si="53"/>
        <v>419.60000000007085</v>
      </c>
      <c r="DX28" s="113">
        <f t="shared" ca="1" si="54"/>
        <v>48.399999999583088</v>
      </c>
    </row>
    <row r="29">
      <c r="A29" s="94">
        <f ca="1">INDIRECT(ADDRESS(Данные!$A21,4,1,1,"Данные"),1)</f>
        <v>45644.291666666664</v>
      </c>
      <c r="B29" s="95">
        <f ca="1">ROUND(INDIRECT(ADDRESS(Данные!$A21,B$1,1,1,"Данные"),1),2)</f>
        <v>6454.9499999999998</v>
      </c>
      <c r="C29" s="100">
        <f ca="1">ROUND(INDIRECT(ADDRESS(Данные!$A21,C$1,1,1,"Данные"),1),2)</f>
        <v>1599.98</v>
      </c>
      <c r="D29" s="101">
        <f ca="1">(B29-B27)*D$10</f>
        <v>51.999999999861757</v>
      </c>
      <c r="E29" s="98">
        <f ca="1">(C29-C27)*D$10</f>
        <v>5.999999999994543</v>
      </c>
      <c r="F29" s="95">
        <f ca="1">ROUND(INDIRECT(ADDRESS(Данные!$A21,F$1,1,1,"Данные"),1),2)</f>
        <v>223.15000000000001</v>
      </c>
      <c r="G29" s="100">
        <f ca="1">ROUND(INDIRECT(ADDRESS(Данные!$A21,G$1,1,1,"Данные"),1),2)</f>
        <v>283.62</v>
      </c>
      <c r="H29" s="101">
        <f ca="1">(F29-F27)*H$10</f>
        <v>0</v>
      </c>
      <c r="I29" s="98">
        <f ca="1">(G29-G27)*H$10</f>
        <v>0</v>
      </c>
      <c r="J29" s="95">
        <f ca="1">ROUND(INDIRECT(ADDRESS(Данные!$A21,J$1,1,1,"Данные"),1),2)</f>
        <v>0</v>
      </c>
      <c r="K29" s="100">
        <f ca="1">ROUND(INDIRECT(ADDRESS(Данные!$A21,K$1,1,1,"Данные"),1),2)</f>
        <v>0</v>
      </c>
      <c r="L29" s="101">
        <f ca="1">(J29-J27)*L$10</f>
        <v>0</v>
      </c>
      <c r="M29" s="98">
        <f ca="1">(K29-K27)*L$10</f>
        <v>0</v>
      </c>
      <c r="N29" s="95">
        <f ca="1">ROUND(INDIRECT(ADDRESS(Данные!$A21,N$1,1,1,"Данные"),1),2)</f>
        <v>4792.2300000000005</v>
      </c>
      <c r="O29" s="100">
        <f ca="1">ROUND(INDIRECT(ADDRESS(Данные!$A21,O$1,1,1,"Данные"),1),2)</f>
        <v>2376.6399999999999</v>
      </c>
      <c r="P29" s="101">
        <f ca="1">(N29-N27)*P$10</f>
        <v>120.00000000080036</v>
      </c>
      <c r="Q29" s="98">
        <f ca="1">(O29-O27)*P$10</f>
        <v>19.999999999527063</v>
      </c>
      <c r="R29" s="95">
        <f ca="1">ROUND(INDIRECT(ADDRESS(Данные!$A21,R$1,1,1,"Данные"),1),2)</f>
        <v>6742.0900000000001</v>
      </c>
      <c r="S29" s="100">
        <f ca="1">ROUND(INDIRECT(ADDRESS(Данные!$A21,S$1,1,1,"Данные"),1),2)</f>
        <v>2603.3099999999999</v>
      </c>
      <c r="T29" s="101">
        <f ca="1">(R29-R27)*T$10</f>
        <v>36.000000000130967</v>
      </c>
      <c r="U29" s="98">
        <f ca="1">(S29-S27)*T$10</f>
        <v>7.1999999999934516</v>
      </c>
      <c r="V29" s="95">
        <f ca="1">ROUND(INDIRECT(ADDRESS(Данные!$A21,V$1,1,1,"Данные"),1),2)</f>
        <v>10189.700000000001</v>
      </c>
      <c r="W29" s="100">
        <f ca="1">ROUND(INDIRECT(ADDRESS(Данные!$A21,W$1,1,1,"Данные"),1),2)</f>
        <v>803.10000000000002</v>
      </c>
      <c r="X29" s="101">
        <f ca="1">(V29-V27)*X$10</f>
        <v>255.60000000034051</v>
      </c>
      <c r="Y29" s="98">
        <f ca="1">(W29-W27)*X$10</f>
        <v>17.999999999983629</v>
      </c>
      <c r="Z29" s="94">
        <f ca="1">INDIRECT(ADDRESS(Данные!$A21,4,1,1,"Данные"),1)</f>
        <v>45644.291666666664</v>
      </c>
      <c r="AA29" s="95">
        <f ca="1">ROUND(INDIRECT(ADDRESS(Данные!$A21,AA$1,1,1,"Данные"),1),2)</f>
        <v>0</v>
      </c>
      <c r="AB29" s="100">
        <f ca="1">ROUND(INDIRECT(ADDRESS(Данные!$A21,AB$1,1,1,"Данные"),1),2)</f>
        <v>0</v>
      </c>
      <c r="AC29" s="101">
        <f ca="1">(AA29-AA27)*AC$10</f>
        <v>0</v>
      </c>
      <c r="AD29" s="98">
        <f ca="1">(AB29-AB27)*AC$10</f>
        <v>0</v>
      </c>
      <c r="AE29" s="95">
        <f ca="1">ROUND(INDIRECT(ADDRESS(Данные!$A21,AE$1,1,1,"Данные"),1),2)</f>
        <v>0</v>
      </c>
      <c r="AF29" s="100">
        <f ca="1">ROUND(INDIRECT(ADDRESS(Данные!$A21,AF$1,1,1,"Данные"),1),2)</f>
        <v>0</v>
      </c>
      <c r="AG29" s="101">
        <f ca="1">(AE29-AE27)*AG$10</f>
        <v>0</v>
      </c>
      <c r="AH29" s="98">
        <f ca="1">(AF29-AF27)*AG$10</f>
        <v>0</v>
      </c>
      <c r="AI29" s="95">
        <f ca="1">ROUND(INDIRECT(ADDRESS(Данные!$A21,AI$1,1,1,"Данные"),1),2)</f>
        <v>23.780000000000001</v>
      </c>
      <c r="AJ29" s="100">
        <f ca="1">ROUND(INDIRECT(ADDRESS(Данные!$A21,AJ$1,1,1,"Данные"),1),2)</f>
        <v>5.2599999999999998</v>
      </c>
      <c r="AK29" s="101">
        <f ca="1">(AI29-AI27)*AK$10</f>
        <v>0</v>
      </c>
      <c r="AL29" s="98">
        <f ca="1">(AJ29-AJ27)*AK$10</f>
        <v>0</v>
      </c>
      <c r="AM29" s="95">
        <f ca="1">ROUND(INDIRECT(ADDRESS(Данные!$A21,AM$1,1,1,"Данные"),1),2)</f>
        <v>0</v>
      </c>
      <c r="AN29" s="100">
        <f ca="1">ROUND(INDIRECT(ADDRESS(Данные!$A21,AN$1,1,1,"Данные"),1),2)</f>
        <v>0</v>
      </c>
      <c r="AO29" s="101">
        <f ca="1">(AM29-AM27)*AO$10</f>
        <v>0</v>
      </c>
      <c r="AP29" s="98">
        <f ca="1">(AN29-AN27)*AO$10</f>
        <v>0</v>
      </c>
      <c r="AQ29" s="95">
        <f ca="1">ROUND(INDIRECT(ADDRESS(Данные!$A21,AQ$1,1,1,"Данные"),1),2)</f>
        <v>1592.3500000000001</v>
      </c>
      <c r="AR29" s="100">
        <f ca="1">ROUND(INDIRECT(ADDRESS(Данные!$A21,AR$1,1,1,"Данные"),1),2)</f>
        <v>114.05</v>
      </c>
      <c r="AS29" s="101">
        <f ca="1">(AQ29-AQ27)*AS$10</f>
        <v>0</v>
      </c>
      <c r="AT29" s="98">
        <f ca="1">(AR29-AR27)*AS$10</f>
        <v>0</v>
      </c>
      <c r="AU29" s="95">
        <f ca="1">ROUND(INDIRECT(ADDRESS(Данные!$A21,AU$1,1,1,"Данные"),1),2)</f>
        <v>0</v>
      </c>
      <c r="AV29" s="100">
        <f ca="1">ROUND(INDIRECT(ADDRESS(Данные!$A21,AV$1,1,1,"Данные"),1),2)</f>
        <v>0</v>
      </c>
      <c r="AW29" s="101">
        <f ca="1">(AU29-AU27)*AW$10</f>
        <v>0</v>
      </c>
      <c r="AX29" s="98">
        <f ca="1">(AV29-AV27)*AW$10</f>
        <v>0</v>
      </c>
      <c r="AY29" s="94">
        <f ca="1">INDIRECT(ADDRESS(Данные!$A21,4,1,1,"Данные"),1)</f>
        <v>45644.291666666664</v>
      </c>
      <c r="AZ29" s="95">
        <f ca="1">ROUND(INDIRECT(ADDRESS(Данные!$A21,AZ$1,1,1,"Данные"),1),2)</f>
        <v>1154.25</v>
      </c>
      <c r="BA29" s="100">
        <f ca="1">ROUND(INDIRECT(ADDRESS(Данные!$A21,BA$1,1,1,"Данные"),1),2)</f>
        <v>386.31</v>
      </c>
      <c r="BB29" s="101">
        <f ca="1">(AZ29-AZ27)*BB$10</f>
        <v>23.999999999978172</v>
      </c>
      <c r="BC29" s="98">
        <f ca="1">(BA29-BA27)*BB$10</f>
        <v>3.999999999996362</v>
      </c>
      <c r="BD29" s="95">
        <f ca="1">ROUND(INDIRECT(ADDRESS(Данные!$A21,BD$1,1,1,"Данные"),1),2)</f>
        <v>1216.9300000000001</v>
      </c>
      <c r="BE29" s="100">
        <f ca="1">ROUND(INDIRECT(ADDRESS(Данные!$A21,BE$1,1,1,"Данные"),1),2)</f>
        <v>514</v>
      </c>
      <c r="BF29" s="101">
        <f ca="1">(BD29-BD27)*BF$10</f>
        <v>26.000000000021828</v>
      </c>
      <c r="BG29" s="98">
        <f ca="1">(BE29-BE27)*BF$10</f>
        <v>3.999999999996362</v>
      </c>
      <c r="BH29" s="95">
        <f ca="1">ROUND(INDIRECT(ADDRESS(Данные!$A21,BH$1,1,1,"Данные"),1),2)</f>
        <v>1984.6400000000001</v>
      </c>
      <c r="BI29" s="100">
        <f ca="1">ROUND(INDIRECT(ADDRESS(Данные!$A21,BI$1,1,1,"Данные"),1),2)</f>
        <v>1182.79</v>
      </c>
      <c r="BJ29" s="101">
        <f ca="1">(BH29-BH27)*BJ$10</f>
        <v>210.00000000049113</v>
      </c>
      <c r="BK29" s="98">
        <f ca="1">(BI29-BI27)*BJ$10</f>
        <v>0</v>
      </c>
      <c r="BL29" s="95">
        <f ca="1">ROUND(INDIRECT(ADDRESS(Данные!$A21,BL$1,1,1,"Данные"),1),2)</f>
        <v>239.55000000000001</v>
      </c>
      <c r="BM29" s="100">
        <f ca="1">ROUND(INDIRECT(ADDRESS(Данные!$A21,BM$1,1,1,"Данные"),1),2)</f>
        <v>22.039999999999999</v>
      </c>
      <c r="BN29" s="101">
        <f ca="1">(BL29-BL27)*BN$10</f>
        <v>0</v>
      </c>
      <c r="BO29" s="98">
        <f ca="1">(BM29-BM27)*BN$10</f>
        <v>0</v>
      </c>
      <c r="BP29" s="95">
        <f ca="1">ROUND(INDIRECT(ADDRESS(Данные!$A21,BP$1,1,1,"Данные"),1),2)</f>
        <v>814.64999999999998</v>
      </c>
      <c r="BQ29" s="100">
        <f ca="1">ROUND(INDIRECT(ADDRESS(Данные!$A21,BQ$1,1,1,"Данные"),1),2)</f>
        <v>0</v>
      </c>
      <c r="BR29" s="101">
        <f ca="1">(BP29-BP27)*BR$10</f>
        <v>2.4000000000000909</v>
      </c>
      <c r="BS29" s="98">
        <f ca="1">(BQ29-BQ27)*BR$10</f>
        <v>0</v>
      </c>
      <c r="BT29" s="95">
        <f ca="1">ROUND(INDIRECT(ADDRESS(Данные!$A21,BT$1,1,1,"Данные"),1),2)</f>
        <v>4752.6700000000001</v>
      </c>
      <c r="BU29" s="100">
        <f ca="1">ROUND(INDIRECT(ADDRESS(Данные!$A21,BU$1,1,1,"Данные"),1),2)</f>
        <v>975.38</v>
      </c>
      <c r="BV29" s="101">
        <f ca="1">(BT29-BT27)*BV$10</f>
        <v>0</v>
      </c>
      <c r="BW29" s="98">
        <f ca="1">(BU29-BU27)*BV$10</f>
        <v>0</v>
      </c>
      <c r="BX29" s="94">
        <f ca="1">INDIRECT(ADDRESS(Данные!$A21,4,1,1,"Данные"),1)</f>
        <v>45644.291666666664</v>
      </c>
      <c r="BY29" s="95">
        <f ca="1">ROUND(INDIRECT(ADDRESS(Данные!$A21,BY$1,1,1,"Данные"),1),2)</f>
        <v>849.44000000000005</v>
      </c>
      <c r="BZ29" s="100">
        <f ca="1">ROUND(INDIRECT(ADDRESS(Данные!$A21,BZ$1,1,1,"Данные"),1),2)</f>
        <v>553.07000000000005</v>
      </c>
      <c r="CA29" s="101">
        <f ca="1">(BY29-BY27)*CA$10</f>
        <v>0</v>
      </c>
      <c r="CB29" s="98">
        <f ca="1">(BZ29-BZ27)*CA$10</f>
        <v>0</v>
      </c>
      <c r="CC29" s="95">
        <f ca="1">ROUND(INDIRECT(ADDRESS(Данные!$A21,CC$1,1,1,"Данные"),1),2)</f>
        <v>1486.04</v>
      </c>
      <c r="CD29" s="100">
        <f ca="1">ROUND(INDIRECT(ADDRESS(Данные!$A21,CD$1,1,1,"Данные"),1),2)</f>
        <v>0</v>
      </c>
      <c r="CE29" s="101">
        <f ca="1">(CC29-CC27)*CE$10</f>
        <v>26.999999999975444</v>
      </c>
      <c r="CF29" s="98">
        <f ca="1">(CD29-CD27)*CE$10</f>
        <v>0</v>
      </c>
      <c r="CG29" s="95">
        <f ca="1">ROUND(INDIRECT(ADDRESS(Данные!$A21,CG$1,1,1,"Данные"),1),2)</f>
        <v>0</v>
      </c>
      <c r="CH29" s="100">
        <f ca="1">ROUND(INDIRECT(ADDRESS(Данные!$A21,CH$1,1,1,"Данные"),1),2)</f>
        <v>0</v>
      </c>
      <c r="CI29" s="101">
        <f ca="1">(CG29-CG27)*CI$10</f>
        <v>0</v>
      </c>
      <c r="CJ29" s="98">
        <f ca="1">(CH29-CH27)*CI$10</f>
        <v>0</v>
      </c>
      <c r="CK29" s="95">
        <f ca="1">ROUND(INDIRECT(ADDRESS(Данные!$A21,CK$1,1,1,"Данные"),1),2)</f>
        <v>897.75</v>
      </c>
      <c r="CL29" s="100">
        <f ca="1">ROUND(INDIRECT(ADDRESS(Данные!$A21,CL$1,1,1,"Данные"),1),2)</f>
        <v>243.58000000000001</v>
      </c>
      <c r="CM29" s="101">
        <f ca="1">(CK29-CK27)*CM$10</f>
        <v>54.000000000019099</v>
      </c>
      <c r="CN29" s="98">
        <f ca="1">(CL29-CL27)*CM$10</f>
        <v>12.000000000006139</v>
      </c>
      <c r="CO29" s="95">
        <f ca="1">ROUND(INDIRECT(ADDRESS(Данные!$A21,CO$1,1,1,"Данные"),1),2)</f>
        <v>0</v>
      </c>
      <c r="CP29" s="100">
        <f ca="1">ROUND(INDIRECT(ADDRESS(Данные!$A21,CP$1,1,1,"Данные"),1),2)</f>
        <v>0</v>
      </c>
      <c r="CQ29" s="101">
        <f ca="1">(CO29-CO27)*CQ$10</f>
        <v>0</v>
      </c>
      <c r="CR29" s="98">
        <f ca="1">(CP29-CP27)*CQ$10</f>
        <v>0</v>
      </c>
      <c r="CS29" s="95">
        <f ca="1">ROUND(INDIRECT(ADDRESS(Данные!$A21,CS$1,1,1,"Данные"),1),2)</f>
        <v>27.940000000000001</v>
      </c>
      <c r="CT29" s="100">
        <f ca="1">ROUND(INDIRECT(ADDRESS(Данные!$A21,CT$1,1,1,"Данные"),1),2)</f>
        <v>213.34</v>
      </c>
      <c r="CU29" s="101">
        <f ca="1">(CS29-CS27)*CU$10</f>
        <v>0</v>
      </c>
      <c r="CV29" s="98">
        <f ca="1">(CT29-CT27)*CU$10</f>
        <v>0</v>
      </c>
      <c r="CW29" s="94">
        <f ca="1">INDIRECT(ADDRESS(Данные!$A21,4,1,1,"Данные"),1)</f>
        <v>45644.291666666664</v>
      </c>
      <c r="CX29" s="95">
        <f ca="1">ROUND(INDIRECT(ADDRESS(Данные!$A21,CX$1,1,1,"Данные"),1),2)</f>
        <v>532.49000000000001</v>
      </c>
      <c r="CY29" s="100">
        <f ca="1">ROUND(INDIRECT(ADDRESS(Данные!$A21,CY$1,1,1,"Данные"),1),2)</f>
        <v>387.13999999999999</v>
      </c>
      <c r="CZ29" s="101">
        <f ca="1">(CX29-CX27)*CZ$10</f>
        <v>17.999999999983629</v>
      </c>
      <c r="DA29" s="98">
        <f ca="1">(CY29-CY27)*CZ$10</f>
        <v>8.9999999999918145</v>
      </c>
      <c r="DB29" s="95">
        <f ca="1">ROUND(INDIRECT(ADDRESS(Данные!$A21,DB$1,1,1,"Данные"),1),2)</f>
        <v>1323.6200000000001</v>
      </c>
      <c r="DC29" s="100">
        <f ca="1">ROUND(INDIRECT(ADDRESS(Данные!$A21,DC$1,1,1,"Данные"),1),2)</f>
        <v>334.97000000000003</v>
      </c>
      <c r="DD29" s="101">
        <f ca="1">(DB29-DB27)*DD$10</f>
        <v>0</v>
      </c>
      <c r="DE29" s="98">
        <f ca="1">(DC29-DC27)*DD$10</f>
        <v>0</v>
      </c>
      <c r="DF29" s="95">
        <f ca="1">ROUND(INDIRECT(ADDRESS(Данные!$A21,DF$1,1,1,"Данные"),1),2)</f>
        <v>254.62</v>
      </c>
      <c r="DG29" s="100">
        <f ca="1">ROUND(INDIRECT(ADDRESS(Данные!$A21,DG$1,1,1,"Данные"),1),2)</f>
        <v>243.92000000000002</v>
      </c>
      <c r="DH29" s="101">
        <f ca="1">(DF29-DF27)*DH$10</f>
        <v>5.999999999994543</v>
      </c>
      <c r="DI29" s="98">
        <f ca="1">(DG29-DG27)*DH$10</f>
        <v>0</v>
      </c>
      <c r="DJ29" s="95"/>
      <c r="DK29" s="100"/>
      <c r="DL29" s="101"/>
      <c r="DM29" s="98"/>
      <c r="DN29" s="95"/>
      <c r="DO29" s="100"/>
      <c r="DP29" s="101"/>
      <c r="DQ29" s="98"/>
      <c r="DR29" s="95"/>
      <c r="DS29" s="100"/>
      <c r="DT29" s="101"/>
      <c r="DU29" s="98"/>
      <c r="DV29" s="108">
        <f t="shared" ca="1" si="52"/>
        <v>45644.291666666664</v>
      </c>
      <c r="DW29" s="113">
        <f t="shared" ca="1" si="53"/>
        <v>831.00000000159753</v>
      </c>
      <c r="DX29" s="113">
        <f t="shared" ca="1" si="54"/>
        <v>80.199999999489364</v>
      </c>
    </row>
    <row r="30">
      <c r="A30" s="94">
        <f ca="1">INDIRECT(ADDRESS(Данные!$A22,4,1,1,"Данные"),1)</f>
        <v>45644.3125</v>
      </c>
      <c r="B30" s="95">
        <f ca="1">ROUND(INDIRECT(ADDRESS(Данные!$A22,B$1,1,1,"Данные"),1),2)</f>
        <v>6455.0900000000001</v>
      </c>
      <c r="C30" s="100">
        <f ca="1">ROUND(INDIRECT(ADDRESS(Данные!$A22,C$1,1,1,"Данные"),1),2)</f>
        <v>1600</v>
      </c>
      <c r="D30" s="101">
        <f ca="1">(B30-B29)*D$10</f>
        <v>28.000000000065484</v>
      </c>
      <c r="E30" s="98">
        <f ca="1">(C30-C29)*D$10</f>
        <v>3.999999999996362</v>
      </c>
      <c r="F30" s="95">
        <f ca="1">ROUND(INDIRECT(ADDRESS(Данные!$A22,F$1,1,1,"Данные"),1),2)</f>
        <v>223.15000000000001</v>
      </c>
      <c r="G30" s="100">
        <f ca="1">ROUND(INDIRECT(ADDRESS(Данные!$A22,G$1,1,1,"Данные"),1),2)</f>
        <v>283.62</v>
      </c>
      <c r="H30" s="101">
        <f ca="1">(F30-F29)*H$10</f>
        <v>0</v>
      </c>
      <c r="I30" s="98">
        <f ca="1">(G30-G29)*H$10</f>
        <v>0</v>
      </c>
      <c r="J30" s="95">
        <f ca="1">ROUND(INDIRECT(ADDRESS(Данные!$A22,J$1,1,1,"Данные"),1),2)</f>
        <v>0</v>
      </c>
      <c r="K30" s="100">
        <f ca="1">ROUND(INDIRECT(ADDRESS(Данные!$A22,K$1,1,1,"Данные"),1),2)</f>
        <v>0</v>
      </c>
      <c r="L30" s="101">
        <f ca="1">(J30-J29)*L$10</f>
        <v>0</v>
      </c>
      <c r="M30" s="98">
        <f ca="1">(K30-K29)*L$10</f>
        <v>0</v>
      </c>
      <c r="N30" s="95">
        <f ca="1">ROUND(INDIRECT(ADDRESS(Данные!$A22,N$1,1,1,"Данные"),1),2)</f>
        <v>4792.2600000000002</v>
      </c>
      <c r="O30" s="100">
        <f ca="1">ROUND(INDIRECT(ADDRESS(Данные!$A22,O$1,1,1,"Данные"),1),2)</f>
        <v>2376.6399999999999</v>
      </c>
      <c r="P30" s="101">
        <f ca="1">(N30-N29)*P$10</f>
        <v>59.999999999490683</v>
      </c>
      <c r="Q30" s="98">
        <f ca="1">(O30-O29)*P$10</f>
        <v>0</v>
      </c>
      <c r="R30" s="95">
        <f ca="1">ROUND(INDIRECT(ADDRESS(Данные!$A22,R$1,1,1,"Данные"),1),2)</f>
        <v>6742.1300000000001</v>
      </c>
      <c r="S30" s="100">
        <f ca="1">ROUND(INDIRECT(ADDRESS(Данные!$A22,S$1,1,1,"Данные"),1),2)</f>
        <v>2603.3200000000002</v>
      </c>
      <c r="T30" s="101">
        <f ca="1">(R30-R29)*T$10</f>
        <v>14.399999999986903</v>
      </c>
      <c r="U30" s="98">
        <f ca="1">(S30-S29)*T$10</f>
        <v>3.6000000000785803</v>
      </c>
      <c r="V30" s="95">
        <f ca="1">ROUND(INDIRECT(ADDRESS(Данные!$A22,V$1,1,1,"Данные"),1),2)</f>
        <v>10190.040000000001</v>
      </c>
      <c r="W30" s="100">
        <f ca="1">ROUND(INDIRECT(ADDRESS(Данные!$A22,W$1,1,1,"Данные"),1),2)</f>
        <v>803.13</v>
      </c>
      <c r="X30" s="101">
        <f ca="1">(V30-V29)*X$10</f>
        <v>122.40000000005239</v>
      </c>
      <c r="Y30" s="98">
        <f ca="1">(W30-W29)*X$10</f>
        <v>10.799999999990177</v>
      </c>
      <c r="Z30" s="94">
        <f ca="1">INDIRECT(ADDRESS(Данные!$A22,4,1,1,"Данные"),1)</f>
        <v>45644.3125</v>
      </c>
      <c r="AA30" s="95">
        <f ca="1">ROUND(INDIRECT(ADDRESS(Данные!$A22,AA$1,1,1,"Данные"),1),2)</f>
        <v>0</v>
      </c>
      <c r="AB30" s="100">
        <f ca="1">ROUND(INDIRECT(ADDRESS(Данные!$A22,AB$1,1,1,"Данные"),1),2)</f>
        <v>0</v>
      </c>
      <c r="AC30" s="101">
        <f ca="1">(AA30-AA29)*AC$10</f>
        <v>0</v>
      </c>
      <c r="AD30" s="98">
        <f ca="1">(AB30-AB29)*AC$10</f>
        <v>0</v>
      </c>
      <c r="AE30" s="95">
        <f ca="1">ROUND(INDIRECT(ADDRESS(Данные!$A22,AE$1,1,1,"Данные"),1),2)</f>
        <v>0</v>
      </c>
      <c r="AF30" s="100">
        <f ca="1">ROUND(INDIRECT(ADDRESS(Данные!$A22,AF$1,1,1,"Данные"),1),2)</f>
        <v>0</v>
      </c>
      <c r="AG30" s="101">
        <f ca="1">(AE30-AE29)*AG$10</f>
        <v>0</v>
      </c>
      <c r="AH30" s="98">
        <f ca="1">(AF30-AF29)*AG$10</f>
        <v>0</v>
      </c>
      <c r="AI30" s="95">
        <f ca="1">ROUND(INDIRECT(ADDRESS(Данные!$A22,AI$1,1,1,"Данные"),1),2)</f>
        <v>23.780000000000001</v>
      </c>
      <c r="AJ30" s="100">
        <f ca="1">ROUND(INDIRECT(ADDRESS(Данные!$A22,AJ$1,1,1,"Данные"),1),2)</f>
        <v>5.2599999999999998</v>
      </c>
      <c r="AK30" s="101">
        <f ca="1">(AI30-AI29)*AK$10</f>
        <v>0</v>
      </c>
      <c r="AL30" s="98">
        <f ca="1">(AJ30-AJ29)*AK$10</f>
        <v>0</v>
      </c>
      <c r="AM30" s="95">
        <f ca="1">ROUND(INDIRECT(ADDRESS(Данные!$A22,AM$1,1,1,"Данные"),1),2)</f>
        <v>0</v>
      </c>
      <c r="AN30" s="100">
        <f ca="1">ROUND(INDIRECT(ADDRESS(Данные!$A22,AN$1,1,1,"Данные"),1),2)</f>
        <v>0</v>
      </c>
      <c r="AO30" s="101">
        <f ca="1">(AM30-AM29)*AO$10</f>
        <v>0</v>
      </c>
      <c r="AP30" s="98">
        <f ca="1">(AN30-AN29)*AO$10</f>
        <v>0</v>
      </c>
      <c r="AQ30" s="95">
        <f ca="1">ROUND(INDIRECT(ADDRESS(Данные!$A22,AQ$1,1,1,"Данные"),1),2)</f>
        <v>1592.3500000000001</v>
      </c>
      <c r="AR30" s="100">
        <f ca="1">ROUND(INDIRECT(ADDRESS(Данные!$A22,AR$1,1,1,"Данные"),1),2)</f>
        <v>114.05</v>
      </c>
      <c r="AS30" s="101">
        <f ca="1">(AQ30-AQ29)*AS$10</f>
        <v>0</v>
      </c>
      <c r="AT30" s="98">
        <f ca="1">(AR30-AR29)*AS$10</f>
        <v>0</v>
      </c>
      <c r="AU30" s="95">
        <f ca="1">ROUND(INDIRECT(ADDRESS(Данные!$A22,AU$1,1,1,"Данные"),1),2)</f>
        <v>0</v>
      </c>
      <c r="AV30" s="100">
        <f ca="1">ROUND(INDIRECT(ADDRESS(Данные!$A22,AV$1,1,1,"Данные"),1),2)</f>
        <v>0</v>
      </c>
      <c r="AW30" s="101">
        <f ca="1">(AU30-AU29)*AW$10</f>
        <v>0</v>
      </c>
      <c r="AX30" s="98">
        <f ca="1">(AV30-AV29)*AW$10</f>
        <v>0</v>
      </c>
      <c r="AY30" s="94">
        <f ca="1">INDIRECT(ADDRESS(Данные!$A22,4,1,1,"Данные"),1)</f>
        <v>45644.3125</v>
      </c>
      <c r="AZ30" s="95">
        <f ca="1">ROUND(INDIRECT(ADDRESS(Данные!$A22,AZ$1,1,1,"Данные"),1),2)</f>
        <v>1154.3199999999999</v>
      </c>
      <c r="BA30" s="100">
        <f ca="1">ROUND(INDIRECT(ADDRESS(Данные!$A22,BA$1,1,1,"Данные"),1),2)</f>
        <v>386.31999999999999</v>
      </c>
      <c r="BB30" s="101">
        <f ca="1">(AZ30-AZ29)*BB$10</f>
        <v>13.999999999987267</v>
      </c>
      <c r="BC30" s="98">
        <f ca="1">(BA30-BA29)*BB$10</f>
        <v>1.999999999998181</v>
      </c>
      <c r="BD30" s="95">
        <f ca="1">ROUND(INDIRECT(ADDRESS(Данные!$A22,BD$1,1,1,"Данные"),1),2)</f>
        <v>1217</v>
      </c>
      <c r="BE30" s="100">
        <f ca="1">ROUND(INDIRECT(ADDRESS(Данные!$A22,BE$1,1,1,"Данные"),1),2)</f>
        <v>514.01999999999998</v>
      </c>
      <c r="BF30" s="101">
        <f ca="1">(BD30-BD29)*BF$10</f>
        <v>13.999999999987267</v>
      </c>
      <c r="BG30" s="98">
        <f ca="1">(BE30-BE29)*BF$10</f>
        <v>3.999999999996362</v>
      </c>
      <c r="BH30" s="95">
        <f ca="1">ROUND(INDIRECT(ADDRESS(Данные!$A22,BH$1,1,1,"Данные"),1),2)</f>
        <v>1984.7</v>
      </c>
      <c r="BI30" s="100">
        <f ca="1">ROUND(INDIRECT(ADDRESS(Данные!$A22,BI$1,1,1,"Данные"),1),2)</f>
        <v>1182.79</v>
      </c>
      <c r="BJ30" s="101">
        <f ca="1">(BH30-BH29)*BJ$10</f>
        <v>179.99999999983629</v>
      </c>
      <c r="BK30" s="98">
        <f ca="1">(BI30-BI29)*BJ$10</f>
        <v>0</v>
      </c>
      <c r="BL30" s="95">
        <f ca="1">ROUND(INDIRECT(ADDRESS(Данные!$A22,BL$1,1,1,"Данные"),1),2)</f>
        <v>239.55000000000001</v>
      </c>
      <c r="BM30" s="100">
        <f ca="1">ROUND(INDIRECT(ADDRESS(Данные!$A22,BM$1,1,1,"Данные"),1),2)</f>
        <v>22.039999999999999</v>
      </c>
      <c r="BN30" s="101">
        <f ca="1">(BL30-BL29)*BN$10</f>
        <v>0</v>
      </c>
      <c r="BO30" s="98">
        <f ca="1">(BM30-BM29)*BN$10</f>
        <v>0</v>
      </c>
      <c r="BP30" s="95">
        <f ca="1">ROUND(INDIRECT(ADDRESS(Данные!$A22,BP$1,1,1,"Данные"),1),2)</f>
        <v>814.71000000000004</v>
      </c>
      <c r="BQ30" s="100">
        <f ca="1">ROUND(INDIRECT(ADDRESS(Данные!$A22,BQ$1,1,1,"Данные"),1),2)</f>
        <v>0</v>
      </c>
      <c r="BR30" s="101">
        <f ca="1">(BP30-BP29)*BR$10</f>
        <v>1.2000000000011823</v>
      </c>
      <c r="BS30" s="98">
        <f ca="1">(BQ30-BQ29)*BR$10</f>
        <v>0</v>
      </c>
      <c r="BT30" s="95">
        <f ca="1">ROUND(INDIRECT(ADDRESS(Данные!$A22,BT$1,1,1,"Данные"),1),2)</f>
        <v>4752.6700000000001</v>
      </c>
      <c r="BU30" s="100">
        <f ca="1">ROUND(INDIRECT(ADDRESS(Данные!$A22,BU$1,1,1,"Данные"),1),2)</f>
        <v>975.38</v>
      </c>
      <c r="BV30" s="101">
        <f ca="1">(BT30-BT29)*BV$10</f>
        <v>0</v>
      </c>
      <c r="BW30" s="98">
        <f ca="1">(BU30-BU29)*BV$10</f>
        <v>0</v>
      </c>
      <c r="BX30" s="94">
        <f ca="1">INDIRECT(ADDRESS(Данные!$A22,4,1,1,"Данные"),1)</f>
        <v>45644.3125</v>
      </c>
      <c r="BY30" s="95">
        <f ca="1">ROUND(INDIRECT(ADDRESS(Данные!$A22,BY$1,1,1,"Данные"),1),2)</f>
        <v>849.44000000000005</v>
      </c>
      <c r="BZ30" s="100">
        <f ca="1">ROUND(INDIRECT(ADDRESS(Данные!$A22,BZ$1,1,1,"Данные"),1),2)</f>
        <v>553.07000000000005</v>
      </c>
      <c r="CA30" s="101">
        <f ca="1">(BY30-BY29)*CA$10</f>
        <v>0</v>
      </c>
      <c r="CB30" s="98">
        <f ca="1">(BZ30-BZ29)*CA$10</f>
        <v>0</v>
      </c>
      <c r="CC30" s="95">
        <f ca="1">ROUND(INDIRECT(ADDRESS(Данные!$A22,CC$1,1,1,"Данные"),1),2)</f>
        <v>1486.0799999999999</v>
      </c>
      <c r="CD30" s="100">
        <f ca="1">ROUND(INDIRECT(ADDRESS(Данные!$A22,CD$1,1,1,"Данные"),1),2)</f>
        <v>0</v>
      </c>
      <c r="CE30" s="101">
        <f ca="1">(CC30-CC29)*CE$10</f>
        <v>11.999999999989086</v>
      </c>
      <c r="CF30" s="98">
        <f ca="1">(CD30-CD29)*CE$10</f>
        <v>0</v>
      </c>
      <c r="CG30" s="95">
        <f ca="1">ROUND(INDIRECT(ADDRESS(Данные!$A22,CG$1,1,1,"Данные"),1),2)</f>
        <v>0</v>
      </c>
      <c r="CH30" s="100">
        <f ca="1">ROUND(INDIRECT(ADDRESS(Данные!$A22,CH$1,1,1,"Данные"),1),2)</f>
        <v>0</v>
      </c>
      <c r="CI30" s="101">
        <f ca="1">(CG30-CG29)*CI$10</f>
        <v>0</v>
      </c>
      <c r="CJ30" s="98">
        <f ca="1">(CH30-CH29)*CI$10</f>
        <v>0</v>
      </c>
      <c r="CK30" s="95">
        <f ca="1">ROUND(INDIRECT(ADDRESS(Данные!$A22,CK$1,1,1,"Данные"),1),2)</f>
        <v>897.80000000000007</v>
      </c>
      <c r="CL30" s="100">
        <f ca="1">ROUND(INDIRECT(ADDRESS(Данные!$A22,CL$1,1,1,"Данные"),1),2)</f>
        <v>243.59</v>
      </c>
      <c r="CM30" s="101">
        <f ca="1">(CK30-CK29)*CM$10</f>
        <v>30.000000000040927</v>
      </c>
      <c r="CN30" s="98">
        <f ca="1">(CL30-CL29)*CM$10</f>
        <v>5.999999999994543</v>
      </c>
      <c r="CO30" s="95">
        <f ca="1">ROUND(INDIRECT(ADDRESS(Данные!$A22,CO$1,1,1,"Данные"),1),2)</f>
        <v>0</v>
      </c>
      <c r="CP30" s="100">
        <f ca="1">ROUND(INDIRECT(ADDRESS(Данные!$A22,CP$1,1,1,"Данные"),1),2)</f>
        <v>0</v>
      </c>
      <c r="CQ30" s="101">
        <f ca="1">(CO30-CO29)*CQ$10</f>
        <v>0</v>
      </c>
      <c r="CR30" s="98">
        <f ca="1">(CP30-CP29)*CQ$10</f>
        <v>0</v>
      </c>
      <c r="CS30" s="95">
        <f ca="1">ROUND(INDIRECT(ADDRESS(Данные!$A22,CS$1,1,1,"Данные"),1),2)</f>
        <v>27.940000000000001</v>
      </c>
      <c r="CT30" s="100">
        <f ca="1">ROUND(INDIRECT(ADDRESS(Данные!$A22,CT$1,1,1,"Данные"),1),2)</f>
        <v>213.34</v>
      </c>
      <c r="CU30" s="101">
        <f ca="1">(CS30-CS29)*CU$10</f>
        <v>0</v>
      </c>
      <c r="CV30" s="98">
        <f ca="1">(CT30-CT29)*CU$10</f>
        <v>0</v>
      </c>
      <c r="CW30" s="94">
        <f ca="1">INDIRECT(ADDRESS(Данные!$A22,4,1,1,"Данные"),1)</f>
        <v>45644.3125</v>
      </c>
      <c r="CX30" s="95">
        <f ca="1">ROUND(INDIRECT(ADDRESS(Данные!$A22,CX$1,1,1,"Данные"),1),2)</f>
        <v>532.5</v>
      </c>
      <c r="CY30" s="100">
        <f ca="1">ROUND(INDIRECT(ADDRESS(Данные!$A22,CY$1,1,1,"Данные"),1),2)</f>
        <v>387.13999999999999</v>
      </c>
      <c r="CZ30" s="101">
        <f ca="1">(CX30-CX29)*CZ$10</f>
        <v>8.9999999999918145</v>
      </c>
      <c r="DA30" s="98">
        <f ca="1">(CY30-CY29)*CZ$10</f>
        <v>0</v>
      </c>
      <c r="DB30" s="95">
        <f ca="1">ROUND(INDIRECT(ADDRESS(Данные!$A22,DB$1,1,1,"Данные"),1),2)</f>
        <v>1323.6200000000001</v>
      </c>
      <c r="DC30" s="100">
        <f ca="1">ROUND(INDIRECT(ADDRESS(Данные!$A22,DC$1,1,1,"Данные"),1),2)</f>
        <v>334.97000000000003</v>
      </c>
      <c r="DD30" s="101">
        <f ca="1">(DB30-DB29)*DD$10</f>
        <v>0</v>
      </c>
      <c r="DE30" s="98">
        <f ca="1">(DC30-DC29)*DD$10</f>
        <v>0</v>
      </c>
      <c r="DF30" s="95">
        <f ca="1">ROUND(INDIRECT(ADDRESS(Данные!$A22,DF$1,1,1,"Данные"),1),2)</f>
        <v>254.62</v>
      </c>
      <c r="DG30" s="100">
        <f ca="1">ROUND(INDIRECT(ADDRESS(Данные!$A22,DG$1,1,1,"Данные"),1),2)</f>
        <v>243.92000000000002</v>
      </c>
      <c r="DH30" s="101">
        <f ca="1">(DF30-DF29)*DH$10</f>
        <v>0</v>
      </c>
      <c r="DI30" s="98">
        <f ca="1">(DG30-DG29)*DH$10</f>
        <v>0</v>
      </c>
      <c r="DJ30" s="95"/>
      <c r="DK30" s="100"/>
      <c r="DL30" s="101"/>
      <c r="DM30" s="98"/>
      <c r="DN30" s="95"/>
      <c r="DO30" s="100"/>
      <c r="DP30" s="101"/>
      <c r="DQ30" s="98"/>
      <c r="DR30" s="95"/>
      <c r="DS30" s="100"/>
      <c r="DT30" s="101"/>
      <c r="DU30" s="98"/>
      <c r="DV30" s="108">
        <f t="shared" ca="1" si="52"/>
        <v>45644.3125</v>
      </c>
      <c r="DW30" s="113">
        <f t="shared" ca="1" si="53"/>
        <v>484.99999999942929</v>
      </c>
      <c r="DX30" s="113">
        <f t="shared" ca="1" si="54"/>
        <v>30.400000000054206</v>
      </c>
    </row>
    <row r="31">
      <c r="A31" s="94">
        <f ca="1">INDIRECT(ADDRESS(Данные!$A23,4,1,1,"Данные"),1)</f>
        <v>45644.333333333336</v>
      </c>
      <c r="B31" s="95">
        <f ca="1">ROUND(INDIRECT(ADDRESS(Данные!$A23,B$1,1,1,"Данные"),1),2)</f>
        <v>6455.2200000000003</v>
      </c>
      <c r="C31" s="100">
        <f ca="1">ROUND(INDIRECT(ADDRESS(Данные!$A23,C$1,1,1,"Данные"),1),2)</f>
        <v>1600.02</v>
      </c>
      <c r="D31" s="101">
        <f ca="1">(B31-B29)*D$10</f>
        <v>54.000000000087311</v>
      </c>
      <c r="E31" s="98">
        <f ca="1">(C31-C29)*D$10</f>
        <v>7.999999999992724</v>
      </c>
      <c r="F31" s="95">
        <f ca="1">ROUND(INDIRECT(ADDRESS(Данные!$A23,F$1,1,1,"Данные"),1),2)</f>
        <v>223.15000000000001</v>
      </c>
      <c r="G31" s="100">
        <f ca="1">ROUND(INDIRECT(ADDRESS(Данные!$A23,G$1,1,1,"Данные"),1),2)</f>
        <v>283.62</v>
      </c>
      <c r="H31" s="101">
        <f ca="1">(F31-F29)*H$10</f>
        <v>0</v>
      </c>
      <c r="I31" s="98">
        <f ca="1">(G31-G29)*H$10</f>
        <v>0</v>
      </c>
      <c r="J31" s="95">
        <f ca="1">ROUND(INDIRECT(ADDRESS(Данные!$A23,J$1,1,1,"Данные"),1),2)</f>
        <v>0</v>
      </c>
      <c r="K31" s="100">
        <f ca="1">ROUND(INDIRECT(ADDRESS(Данные!$A23,K$1,1,1,"Данные"),1),2)</f>
        <v>0</v>
      </c>
      <c r="L31" s="101">
        <f ca="1">(J31-J29)*L$10</f>
        <v>0</v>
      </c>
      <c r="M31" s="98">
        <f ca="1">(K31-K29)*L$10</f>
        <v>0</v>
      </c>
      <c r="N31" s="95">
        <f ca="1">ROUND(INDIRECT(ADDRESS(Данные!$A23,N$1,1,1,"Данные"),1),2)</f>
        <v>4792.29</v>
      </c>
      <c r="O31" s="100">
        <f ca="1">ROUND(INDIRECT(ADDRESS(Данные!$A23,O$1,1,1,"Данные"),1),2)</f>
        <v>2376.6500000000001</v>
      </c>
      <c r="P31" s="101">
        <f ca="1">(N31-N29)*P$10</f>
        <v>119.99999999898137</v>
      </c>
      <c r="Q31" s="98">
        <f ca="1">(O31-O29)*P$10</f>
        <v>20.000000000436557</v>
      </c>
      <c r="R31" s="95">
        <f ca="1">ROUND(INDIRECT(ADDRESS(Данные!$A23,R$1,1,1,"Данные"),1),2)</f>
        <v>6742.1800000000003</v>
      </c>
      <c r="S31" s="100">
        <f ca="1">ROUND(INDIRECT(ADDRESS(Данные!$A23,S$1,1,1,"Данные"),1),2)</f>
        <v>2603.3299999999999</v>
      </c>
      <c r="T31" s="101">
        <f ca="1">(R31-R29)*T$10</f>
        <v>32.400000000052387</v>
      </c>
      <c r="U31" s="98">
        <f ca="1">(S31-S29)*T$10</f>
        <v>7.1999999999934516</v>
      </c>
      <c r="V31" s="95">
        <f ca="1">ROUND(INDIRECT(ADDRESS(Данные!$A23,V$1,1,1,"Данные"),1),2)</f>
        <v>10190.370000000001</v>
      </c>
      <c r="W31" s="100">
        <f ca="1">ROUND(INDIRECT(ADDRESS(Данные!$A23,W$1,1,1,"Данные"),1),2)</f>
        <v>803.14999999999998</v>
      </c>
      <c r="X31" s="101">
        <f ca="1">(V31-V29)*X$10</f>
        <v>241.20000000002619</v>
      </c>
      <c r="Y31" s="98">
        <f ca="1">(W31-W29)*X$10</f>
        <v>17.999999999983629</v>
      </c>
      <c r="Z31" s="94">
        <f ca="1">INDIRECT(ADDRESS(Данные!$A23,4,1,1,"Данные"),1)</f>
        <v>45644.333333333336</v>
      </c>
      <c r="AA31" s="95">
        <f ca="1">ROUND(INDIRECT(ADDRESS(Данные!$A23,AA$1,1,1,"Данные"),1),2)</f>
        <v>0</v>
      </c>
      <c r="AB31" s="100">
        <f ca="1">ROUND(INDIRECT(ADDRESS(Данные!$A23,AB$1,1,1,"Данные"),1),2)</f>
        <v>0</v>
      </c>
      <c r="AC31" s="101">
        <f ca="1">(AA31-AA29)*AC$10</f>
        <v>0</v>
      </c>
      <c r="AD31" s="98">
        <f ca="1">(AB31-AB29)*AC$10</f>
        <v>0</v>
      </c>
      <c r="AE31" s="95">
        <f ca="1">ROUND(INDIRECT(ADDRESS(Данные!$A23,AE$1,1,1,"Данные"),1),2)</f>
        <v>0</v>
      </c>
      <c r="AF31" s="100">
        <f ca="1">ROUND(INDIRECT(ADDRESS(Данные!$A23,AF$1,1,1,"Данные"),1),2)</f>
        <v>0</v>
      </c>
      <c r="AG31" s="101">
        <f ca="1">(AE31-AE29)*AG$10</f>
        <v>0</v>
      </c>
      <c r="AH31" s="98">
        <f ca="1">(AF31-AF29)*AG$10</f>
        <v>0</v>
      </c>
      <c r="AI31" s="95">
        <f ca="1">ROUND(INDIRECT(ADDRESS(Данные!$A23,AI$1,1,1,"Данные"),1),2)</f>
        <v>23.780000000000001</v>
      </c>
      <c r="AJ31" s="100">
        <f ca="1">ROUND(INDIRECT(ADDRESS(Данные!$A23,AJ$1,1,1,"Данные"),1),2)</f>
        <v>5.2599999999999998</v>
      </c>
      <c r="AK31" s="101">
        <f ca="1">(AI31-AI29)*AK$10</f>
        <v>0</v>
      </c>
      <c r="AL31" s="98">
        <f ca="1">(AJ31-AJ29)*AK$10</f>
        <v>0</v>
      </c>
      <c r="AM31" s="95">
        <f ca="1">ROUND(INDIRECT(ADDRESS(Данные!$A23,AM$1,1,1,"Данные"),1),2)</f>
        <v>0</v>
      </c>
      <c r="AN31" s="100">
        <f ca="1">ROUND(INDIRECT(ADDRESS(Данные!$A23,AN$1,1,1,"Данные"),1),2)</f>
        <v>0</v>
      </c>
      <c r="AO31" s="101">
        <f ca="1">(AM31-AM29)*AO$10</f>
        <v>0</v>
      </c>
      <c r="AP31" s="98">
        <f ca="1">(AN31-AN29)*AO$10</f>
        <v>0</v>
      </c>
      <c r="AQ31" s="95">
        <f ca="1">ROUND(INDIRECT(ADDRESS(Данные!$A23,AQ$1,1,1,"Данные"),1),2)</f>
        <v>1592.3500000000001</v>
      </c>
      <c r="AR31" s="100">
        <f ca="1">ROUND(INDIRECT(ADDRESS(Данные!$A23,AR$1,1,1,"Данные"),1),2)</f>
        <v>114.05</v>
      </c>
      <c r="AS31" s="101">
        <f ca="1">(AQ31-AQ29)*AS$10</f>
        <v>0</v>
      </c>
      <c r="AT31" s="98">
        <f ca="1">(AR31-AR29)*AS$10</f>
        <v>0</v>
      </c>
      <c r="AU31" s="95">
        <f ca="1">ROUND(INDIRECT(ADDRESS(Данные!$A23,AU$1,1,1,"Данные"),1),2)</f>
        <v>0</v>
      </c>
      <c r="AV31" s="100">
        <f ca="1">ROUND(INDIRECT(ADDRESS(Данные!$A23,AV$1,1,1,"Данные"),1),2)</f>
        <v>0</v>
      </c>
      <c r="AW31" s="101">
        <f ca="1">(AU31-AU29)*AW$10</f>
        <v>0</v>
      </c>
      <c r="AX31" s="98">
        <f ca="1">(AV31-AV29)*AW$10</f>
        <v>0</v>
      </c>
      <c r="AY31" s="94">
        <f ca="1">INDIRECT(ADDRESS(Данные!$A23,4,1,1,"Данные"),1)</f>
        <v>45644.333333333336</v>
      </c>
      <c r="AZ31" s="95">
        <f ca="1">ROUND(INDIRECT(ADDRESS(Данные!$A23,AZ$1,1,1,"Данные"),1),2)</f>
        <v>1154.3900000000001</v>
      </c>
      <c r="BA31" s="100">
        <f ca="1">ROUND(INDIRECT(ADDRESS(Данные!$A23,BA$1,1,1,"Данные"),1),2)</f>
        <v>386.34000000000003</v>
      </c>
      <c r="BB31" s="101">
        <f ca="1">(AZ31-AZ29)*BB$10</f>
        <v>28.000000000020009</v>
      </c>
      <c r="BC31" s="98">
        <f ca="1">(BA31-BA29)*BB$10</f>
        <v>6.0000000000059117</v>
      </c>
      <c r="BD31" s="95">
        <f ca="1">ROUND(INDIRECT(ADDRESS(Данные!$A23,BD$1,1,1,"Данные"),1),2)</f>
        <v>1217.0699999999999</v>
      </c>
      <c r="BE31" s="100">
        <f ca="1">ROUND(INDIRECT(ADDRESS(Данные!$A23,BE$1,1,1,"Данные"),1),2)</f>
        <v>514.02999999999997</v>
      </c>
      <c r="BF31" s="101">
        <f ca="1">(BD31-BD29)*BF$10</f>
        <v>27.999999999974534</v>
      </c>
      <c r="BG31" s="98">
        <f ca="1">(BE31-BE29)*BF$10</f>
        <v>5.999999999994543</v>
      </c>
      <c r="BH31" s="95">
        <f ca="1">ROUND(INDIRECT(ADDRESS(Данные!$A23,BH$1,1,1,"Данные"),1),2)</f>
        <v>1984.79</v>
      </c>
      <c r="BI31" s="100">
        <f ca="1">ROUND(INDIRECT(ADDRESS(Данные!$A23,BI$1,1,1,"Данные"),1),2)</f>
        <v>1182.79</v>
      </c>
      <c r="BJ31" s="101">
        <f ca="1">(BH31-BH29)*BJ$10</f>
        <v>449.99999999959073</v>
      </c>
      <c r="BK31" s="98">
        <f ca="1">(BI31-BI29)*BJ$10</f>
        <v>0</v>
      </c>
      <c r="BL31" s="95">
        <f ca="1">ROUND(INDIRECT(ADDRESS(Данные!$A23,BL$1,1,1,"Данные"),1),2)</f>
        <v>239.55000000000001</v>
      </c>
      <c r="BM31" s="100">
        <f ca="1">ROUND(INDIRECT(ADDRESS(Данные!$A23,BM$1,1,1,"Данные"),1),2)</f>
        <v>22.039999999999999</v>
      </c>
      <c r="BN31" s="101">
        <f ca="1">(BL31-BL29)*BN$10</f>
        <v>0</v>
      </c>
      <c r="BO31" s="98">
        <f ca="1">(BM31-BM29)*BN$10</f>
        <v>0</v>
      </c>
      <c r="BP31" s="95">
        <f ca="1">ROUND(INDIRECT(ADDRESS(Данные!$A23,BP$1,1,1,"Данные"),1),2)</f>
        <v>814.76999999999998</v>
      </c>
      <c r="BQ31" s="100">
        <f ca="1">ROUND(INDIRECT(ADDRESS(Данные!$A23,BQ$1,1,1,"Данные"),1),2)</f>
        <v>0</v>
      </c>
      <c r="BR31" s="101">
        <f ca="1">(BP31-BP29)*BR$10</f>
        <v>2.4000000000000909</v>
      </c>
      <c r="BS31" s="98">
        <f ca="1">(BQ31-BQ29)*BR$10</f>
        <v>0</v>
      </c>
      <c r="BT31" s="95">
        <f ca="1">ROUND(INDIRECT(ADDRESS(Данные!$A23,BT$1,1,1,"Данные"),1),2)</f>
        <v>4752.6700000000001</v>
      </c>
      <c r="BU31" s="100">
        <f ca="1">ROUND(INDIRECT(ADDRESS(Данные!$A23,BU$1,1,1,"Данные"),1),2)</f>
        <v>975.38</v>
      </c>
      <c r="BV31" s="101">
        <f ca="1">(BT31-BT29)*BV$10</f>
        <v>0</v>
      </c>
      <c r="BW31" s="98">
        <f ca="1">(BU31-BU29)*BV$10</f>
        <v>0</v>
      </c>
      <c r="BX31" s="94">
        <f ca="1">INDIRECT(ADDRESS(Данные!$A23,4,1,1,"Данные"),1)</f>
        <v>45644.333333333336</v>
      </c>
      <c r="BY31" s="95">
        <f ca="1">ROUND(INDIRECT(ADDRESS(Данные!$A23,BY$1,1,1,"Данные"),1),2)</f>
        <v>849.44000000000005</v>
      </c>
      <c r="BZ31" s="100">
        <f ca="1">ROUND(INDIRECT(ADDRESS(Данные!$A23,BZ$1,1,1,"Данные"),1),2)</f>
        <v>553.07000000000005</v>
      </c>
      <c r="CA31" s="101">
        <f ca="1">(BY31-BY29)*CA$10</f>
        <v>0</v>
      </c>
      <c r="CB31" s="98">
        <f ca="1">(BZ31-BZ29)*CA$10</f>
        <v>0</v>
      </c>
      <c r="CC31" s="95">
        <f ca="1">ROUND(INDIRECT(ADDRESS(Данные!$A23,CC$1,1,1,"Данные"),1),2)</f>
        <v>1486.1300000000001</v>
      </c>
      <c r="CD31" s="100">
        <f ca="1">ROUND(INDIRECT(ADDRESS(Данные!$A23,CD$1,1,1,"Данные"),1),2)</f>
        <v>0</v>
      </c>
      <c r="CE31" s="101">
        <f ca="1">(CC31-CC29)*CE$10</f>
        <v>27.000000000043656</v>
      </c>
      <c r="CF31" s="98">
        <f ca="1">(CD31-CD29)*CE$10</f>
        <v>0</v>
      </c>
      <c r="CG31" s="95">
        <f ca="1">ROUND(INDIRECT(ADDRESS(Данные!$A23,CG$1,1,1,"Данные"),1),2)</f>
        <v>0</v>
      </c>
      <c r="CH31" s="100">
        <f ca="1">ROUND(INDIRECT(ADDRESS(Данные!$A23,CH$1,1,1,"Данные"),1),2)</f>
        <v>0</v>
      </c>
      <c r="CI31" s="101">
        <f ca="1">(CG31-CG29)*CI$10</f>
        <v>0</v>
      </c>
      <c r="CJ31" s="98">
        <f ca="1">(CH31-CH29)*CI$10</f>
        <v>0</v>
      </c>
      <c r="CK31" s="95">
        <f ca="1">ROUND(INDIRECT(ADDRESS(Данные!$A23,CK$1,1,1,"Данные"),1),2)</f>
        <v>897.84000000000003</v>
      </c>
      <c r="CL31" s="100">
        <f ca="1">ROUND(INDIRECT(ADDRESS(Данные!$A23,CL$1,1,1,"Данные"),1),2)</f>
        <v>243.61000000000001</v>
      </c>
      <c r="CM31" s="101">
        <f ca="1">(CK31-CK29)*CM$10</f>
        <v>54.000000000019099</v>
      </c>
      <c r="CN31" s="98">
        <f ca="1">(CL31-CL29)*CM$10</f>
        <v>18.000000000000682</v>
      </c>
      <c r="CO31" s="95">
        <f ca="1">ROUND(INDIRECT(ADDRESS(Данные!$A23,CO$1,1,1,"Данные"),1),2)</f>
        <v>0</v>
      </c>
      <c r="CP31" s="100">
        <f ca="1">ROUND(INDIRECT(ADDRESS(Данные!$A23,CP$1,1,1,"Данные"),1),2)</f>
        <v>0</v>
      </c>
      <c r="CQ31" s="101">
        <f ca="1">(CO31-CO29)*CQ$10</f>
        <v>0</v>
      </c>
      <c r="CR31" s="98">
        <f ca="1">(CP31-CP29)*CQ$10</f>
        <v>0</v>
      </c>
      <c r="CS31" s="95">
        <f ca="1">ROUND(INDIRECT(ADDRESS(Данные!$A23,CS$1,1,1,"Данные"),1),2)</f>
        <v>27.940000000000001</v>
      </c>
      <c r="CT31" s="100">
        <f ca="1">ROUND(INDIRECT(ADDRESS(Данные!$A23,CT$1,1,1,"Данные"),1),2)</f>
        <v>213.34</v>
      </c>
      <c r="CU31" s="101">
        <f ca="1">(CS31-CS29)*CU$10</f>
        <v>0</v>
      </c>
      <c r="CV31" s="98">
        <f ca="1">(CT31-CT29)*CU$10</f>
        <v>0</v>
      </c>
      <c r="CW31" s="94">
        <f ca="1">INDIRECT(ADDRESS(Данные!$A23,4,1,1,"Данные"),1)</f>
        <v>45644.333333333336</v>
      </c>
      <c r="CX31" s="95">
        <f ca="1">ROUND(INDIRECT(ADDRESS(Данные!$A23,CX$1,1,1,"Данные"),1),2)</f>
        <v>532.50999999999999</v>
      </c>
      <c r="CY31" s="100">
        <f ca="1">ROUND(INDIRECT(ADDRESS(Данные!$A23,CY$1,1,1,"Данные"),1),2)</f>
        <v>387.13999999999999</v>
      </c>
      <c r="CZ31" s="101">
        <f ca="1">(CX31-CX29)*CZ$10</f>
        <v>17.999999999983629</v>
      </c>
      <c r="DA31" s="98">
        <f ca="1">(CY31-CY29)*CZ$10</f>
        <v>0</v>
      </c>
      <c r="DB31" s="95">
        <f ca="1">ROUND(INDIRECT(ADDRESS(Данные!$A23,DB$1,1,1,"Данные"),1),2)</f>
        <v>1323.6200000000001</v>
      </c>
      <c r="DC31" s="100">
        <f ca="1">ROUND(INDIRECT(ADDRESS(Данные!$A23,DC$1,1,1,"Данные"),1),2)</f>
        <v>334.97000000000003</v>
      </c>
      <c r="DD31" s="101">
        <f ca="1">(DB31-DB29)*DD$10</f>
        <v>0</v>
      </c>
      <c r="DE31" s="98">
        <f ca="1">(DC31-DC29)*DD$10</f>
        <v>0</v>
      </c>
      <c r="DF31" s="95">
        <f ca="1">ROUND(INDIRECT(ADDRESS(Данные!$A23,DF$1,1,1,"Данные"),1),2)</f>
        <v>254.62</v>
      </c>
      <c r="DG31" s="100">
        <f ca="1">ROUND(INDIRECT(ADDRESS(Данные!$A23,DG$1,1,1,"Данные"),1),2)</f>
        <v>243.92000000000002</v>
      </c>
      <c r="DH31" s="101">
        <f ca="1">(DF31-DF29)*DH$10</f>
        <v>0</v>
      </c>
      <c r="DI31" s="98">
        <f ca="1">(DG31-DG29)*DH$10</f>
        <v>0</v>
      </c>
      <c r="DJ31" s="95"/>
      <c r="DK31" s="100"/>
      <c r="DL31" s="101"/>
      <c r="DM31" s="98"/>
      <c r="DN31" s="95"/>
      <c r="DO31" s="100"/>
      <c r="DP31" s="101"/>
      <c r="DQ31" s="98"/>
      <c r="DR31" s="95"/>
      <c r="DS31" s="100"/>
      <c r="DT31" s="101"/>
      <c r="DU31" s="98"/>
      <c r="DV31" s="108">
        <f t="shared" ca="1" si="52"/>
        <v>45644.333333333336</v>
      </c>
      <c r="DW31" s="113">
        <f t="shared" ca="1" si="53"/>
        <v>1054.999999998779</v>
      </c>
      <c r="DX31" s="113">
        <f t="shared" ca="1" si="54"/>
        <v>83.200000000407499</v>
      </c>
    </row>
    <row r="32">
      <c r="A32" s="94">
        <f ca="1">INDIRECT(ADDRESS(Данные!$A24,4,1,1,"Данные"),1)</f>
        <v>45644.354166666664</v>
      </c>
      <c r="B32" s="95">
        <f ca="1">ROUND(INDIRECT(ADDRESS(Данные!$A24,B$1,1,1,"Данные"),1),2)</f>
        <v>6455.3600000000006</v>
      </c>
      <c r="C32" s="100">
        <f ca="1">ROUND(INDIRECT(ADDRESS(Данные!$A24,C$1,1,1,"Данные"),1),2)</f>
        <v>1600.04</v>
      </c>
      <c r="D32" s="101">
        <f ca="1">(B32-B31)*D$10</f>
        <v>28.000000000065484</v>
      </c>
      <c r="E32" s="98">
        <f ca="1">(C32-C31)*D$10</f>
        <v>3.999999999996362</v>
      </c>
      <c r="F32" s="95">
        <f ca="1">ROUND(INDIRECT(ADDRESS(Данные!$A24,F$1,1,1,"Данные"),1),2)</f>
        <v>223.15000000000001</v>
      </c>
      <c r="G32" s="100">
        <f ca="1">ROUND(INDIRECT(ADDRESS(Данные!$A24,G$1,1,1,"Данные"),1),2)</f>
        <v>283.62</v>
      </c>
      <c r="H32" s="101">
        <f ca="1">(F32-F31)*H$10</f>
        <v>0</v>
      </c>
      <c r="I32" s="98">
        <f ca="1">(G32-G31)*H$10</f>
        <v>0</v>
      </c>
      <c r="J32" s="95">
        <f ca="1">ROUND(INDIRECT(ADDRESS(Данные!$A24,J$1,1,1,"Данные"),1),2)</f>
        <v>0</v>
      </c>
      <c r="K32" s="100">
        <f ca="1">ROUND(INDIRECT(ADDRESS(Данные!$A24,K$1,1,1,"Данные"),1),2)</f>
        <v>0</v>
      </c>
      <c r="L32" s="101">
        <f ca="1">(J32-J31)*L$10</f>
        <v>0</v>
      </c>
      <c r="M32" s="98">
        <f ca="1">(K32-K31)*L$10</f>
        <v>0</v>
      </c>
      <c r="N32" s="95">
        <f ca="1">ROUND(INDIRECT(ADDRESS(Данные!$A24,N$1,1,1,"Данные"),1),2)</f>
        <v>4792.3199999999997</v>
      </c>
      <c r="O32" s="100">
        <f ca="1">ROUND(INDIRECT(ADDRESS(Данные!$A24,O$1,1,1,"Данные"),1),2)</f>
        <v>2376.6500000000001</v>
      </c>
      <c r="P32" s="101">
        <f ca="1">(N32-N31)*P$10</f>
        <v>59.999999999490683</v>
      </c>
      <c r="Q32" s="98">
        <f ca="1">(O32-O31)*P$10</f>
        <v>0</v>
      </c>
      <c r="R32" s="95">
        <f ca="1">ROUND(INDIRECT(ADDRESS(Данные!$A24,R$1,1,1,"Данные"),1),2)</f>
        <v>6742.2700000000004</v>
      </c>
      <c r="S32" s="100">
        <f ca="1">ROUND(INDIRECT(ADDRESS(Данные!$A24,S$1,1,1,"Данные"),1),2)</f>
        <v>2603.3400000000001</v>
      </c>
      <c r="T32" s="101">
        <f ca="1">(R32-R31)*T$10</f>
        <v>32.400000000052387</v>
      </c>
      <c r="U32" s="98">
        <f ca="1">(S32-S31)*T$10</f>
        <v>3.6000000000785803</v>
      </c>
      <c r="V32" s="95">
        <f ca="1">ROUND(INDIRECT(ADDRESS(Данные!$A24,V$1,1,1,"Данные"),1),2)</f>
        <v>10190.690000000001</v>
      </c>
      <c r="W32" s="100">
        <f ca="1">ROUND(INDIRECT(ADDRESS(Данные!$A24,W$1,1,1,"Данные"),1),2)</f>
        <v>803.18000000000006</v>
      </c>
      <c r="X32" s="101">
        <f ca="1">(V32-V31)*X$10</f>
        <v>115.19999999989523</v>
      </c>
      <c r="Y32" s="98">
        <f ca="1">(W32-W31)*X$10</f>
        <v>10.800000000031105</v>
      </c>
      <c r="Z32" s="94">
        <f ca="1">INDIRECT(ADDRESS(Данные!$A24,4,1,1,"Данные"),1)</f>
        <v>45644.354166666664</v>
      </c>
      <c r="AA32" s="95">
        <f ca="1">ROUND(INDIRECT(ADDRESS(Данные!$A24,AA$1,1,1,"Данные"),1),2)</f>
        <v>0</v>
      </c>
      <c r="AB32" s="100">
        <f ca="1">ROUND(INDIRECT(ADDRESS(Данные!$A24,AB$1,1,1,"Данные"),1),2)</f>
        <v>0</v>
      </c>
      <c r="AC32" s="101">
        <f ca="1">(AA32-AA31)*AC$10</f>
        <v>0</v>
      </c>
      <c r="AD32" s="98">
        <f ca="1">(AB32-AB31)*AC$10</f>
        <v>0</v>
      </c>
      <c r="AE32" s="95">
        <f ca="1">ROUND(INDIRECT(ADDRESS(Данные!$A24,AE$1,1,1,"Данные"),1),2)</f>
        <v>0</v>
      </c>
      <c r="AF32" s="100">
        <f ca="1">ROUND(INDIRECT(ADDRESS(Данные!$A24,AF$1,1,1,"Данные"),1),2)</f>
        <v>0</v>
      </c>
      <c r="AG32" s="101">
        <f ca="1">(AE32-AE31)*AG$10</f>
        <v>0</v>
      </c>
      <c r="AH32" s="98">
        <f ca="1">(AF32-AF31)*AG$10</f>
        <v>0</v>
      </c>
      <c r="AI32" s="95">
        <f ca="1">ROUND(INDIRECT(ADDRESS(Данные!$A24,AI$1,1,1,"Данные"),1),2)</f>
        <v>23.780000000000001</v>
      </c>
      <c r="AJ32" s="100">
        <f ca="1">ROUND(INDIRECT(ADDRESS(Данные!$A24,AJ$1,1,1,"Данные"),1),2)</f>
        <v>5.2599999999999998</v>
      </c>
      <c r="AK32" s="101">
        <f ca="1">(AI32-AI31)*AK$10</f>
        <v>0</v>
      </c>
      <c r="AL32" s="98">
        <f ca="1">(AJ32-AJ31)*AK$10</f>
        <v>0</v>
      </c>
      <c r="AM32" s="95">
        <f ca="1">ROUND(INDIRECT(ADDRESS(Данные!$A24,AM$1,1,1,"Данные"),1),2)</f>
        <v>0</v>
      </c>
      <c r="AN32" s="100">
        <f ca="1">ROUND(INDIRECT(ADDRESS(Данные!$A24,AN$1,1,1,"Данные"),1),2)</f>
        <v>0</v>
      </c>
      <c r="AO32" s="101">
        <f ca="1">(AM32-AM31)*AO$10</f>
        <v>0</v>
      </c>
      <c r="AP32" s="98">
        <f ca="1">(AN32-AN31)*AO$10</f>
        <v>0</v>
      </c>
      <c r="AQ32" s="95">
        <f ca="1">ROUND(INDIRECT(ADDRESS(Данные!$A24,AQ$1,1,1,"Данные"),1),2)</f>
        <v>1592.3500000000001</v>
      </c>
      <c r="AR32" s="100">
        <f ca="1">ROUND(INDIRECT(ADDRESS(Данные!$A24,AR$1,1,1,"Данные"),1),2)</f>
        <v>114.05</v>
      </c>
      <c r="AS32" s="101">
        <f ca="1">(AQ32-AQ31)*AS$10</f>
        <v>0</v>
      </c>
      <c r="AT32" s="98">
        <f ca="1">(AR32-AR31)*AS$10</f>
        <v>0</v>
      </c>
      <c r="AU32" s="95">
        <f ca="1">ROUND(INDIRECT(ADDRESS(Данные!$A24,AU$1,1,1,"Данные"),1),2)</f>
        <v>0</v>
      </c>
      <c r="AV32" s="100">
        <f ca="1">ROUND(INDIRECT(ADDRESS(Данные!$A24,AV$1,1,1,"Данные"),1),2)</f>
        <v>0</v>
      </c>
      <c r="AW32" s="101">
        <f ca="1">(AU32-AU31)*AW$10</f>
        <v>0</v>
      </c>
      <c r="AX32" s="98">
        <f ca="1">(AV32-AV31)*AW$10</f>
        <v>0</v>
      </c>
      <c r="AY32" s="94">
        <f ca="1">INDIRECT(ADDRESS(Данные!$A24,4,1,1,"Данные"),1)</f>
        <v>45644.354166666664</v>
      </c>
      <c r="AZ32" s="95">
        <f ca="1">ROUND(INDIRECT(ADDRESS(Данные!$A24,AZ$1,1,1,"Данные"),1),2)</f>
        <v>1154.45</v>
      </c>
      <c r="BA32" s="100">
        <f ca="1">ROUND(INDIRECT(ADDRESS(Данные!$A24,BA$1,1,1,"Данные"),1),2)</f>
        <v>386.34000000000003</v>
      </c>
      <c r="BB32" s="101">
        <f ca="1">(AZ32-AZ31)*BB$10</f>
        <v>11.999999999989086</v>
      </c>
      <c r="BC32" s="98">
        <f ca="1">(BA32-BA31)*BB$10</f>
        <v>0</v>
      </c>
      <c r="BD32" s="95">
        <f ca="1">ROUND(INDIRECT(ADDRESS(Данные!$A24,BD$1,1,1,"Данные"),1),2)</f>
        <v>1217.1400000000001</v>
      </c>
      <c r="BE32" s="100">
        <f ca="1">ROUND(INDIRECT(ADDRESS(Данные!$A24,BE$1,1,1,"Данные"),1),2)</f>
        <v>514.03999999999996</v>
      </c>
      <c r="BF32" s="101">
        <f ca="1">(BD32-BD31)*BF$10</f>
        <v>14.000000000032742</v>
      </c>
      <c r="BG32" s="98">
        <f ca="1">(BE32-BE31)*BF$10</f>
        <v>1.999999999998181</v>
      </c>
      <c r="BH32" s="95">
        <f ca="1">ROUND(INDIRECT(ADDRESS(Данные!$A24,BH$1,1,1,"Данные"),1),2)</f>
        <v>1984.9400000000001</v>
      </c>
      <c r="BI32" s="100">
        <f ca="1">ROUND(INDIRECT(ADDRESS(Данные!$A24,BI$1,1,1,"Данные"),1),2)</f>
        <v>1182.79</v>
      </c>
      <c r="BJ32" s="101">
        <f ca="1">(BH32-BH31)*BJ$10</f>
        <v>450.00000000027285</v>
      </c>
      <c r="BK32" s="98">
        <f ca="1">(BI32-BI31)*BJ$10</f>
        <v>0</v>
      </c>
      <c r="BL32" s="95">
        <f ca="1">ROUND(INDIRECT(ADDRESS(Данные!$A24,BL$1,1,1,"Данные"),1),2)</f>
        <v>239.55000000000001</v>
      </c>
      <c r="BM32" s="100">
        <f ca="1">ROUND(INDIRECT(ADDRESS(Данные!$A24,BM$1,1,1,"Данные"),1),2)</f>
        <v>22.039999999999999</v>
      </c>
      <c r="BN32" s="101">
        <f ca="1">(BL32-BL31)*BN$10</f>
        <v>0</v>
      </c>
      <c r="BO32" s="98">
        <f ca="1">(BM32-BM31)*BN$10</f>
        <v>0</v>
      </c>
      <c r="BP32" s="95">
        <f ca="1">ROUND(INDIRECT(ADDRESS(Данные!$A24,BP$1,1,1,"Данные"),1),2)</f>
        <v>814.82000000000005</v>
      </c>
      <c r="BQ32" s="100">
        <f ca="1">ROUND(INDIRECT(ADDRESS(Данные!$A24,BQ$1,1,1,"Данные"),1),2)</f>
        <v>0</v>
      </c>
      <c r="BR32" s="101">
        <f ca="1">(BP32-BP31)*BR$10</f>
        <v>1.0000000000013642</v>
      </c>
      <c r="BS32" s="98">
        <f ca="1">(BQ32-BQ31)*BR$10</f>
        <v>0</v>
      </c>
      <c r="BT32" s="95">
        <f ca="1">ROUND(INDIRECT(ADDRESS(Данные!$A24,BT$1,1,1,"Данные"),1),2)</f>
        <v>4752.6700000000001</v>
      </c>
      <c r="BU32" s="100">
        <f ca="1">ROUND(INDIRECT(ADDRESS(Данные!$A24,BU$1,1,1,"Данные"),1),2)</f>
        <v>975.38</v>
      </c>
      <c r="BV32" s="101">
        <f ca="1">(BT32-BT31)*BV$10</f>
        <v>0</v>
      </c>
      <c r="BW32" s="98">
        <f ca="1">(BU32-BU31)*BV$10</f>
        <v>0</v>
      </c>
      <c r="BX32" s="94">
        <f ca="1">INDIRECT(ADDRESS(Данные!$A24,4,1,1,"Данные"),1)</f>
        <v>45644.354166666664</v>
      </c>
      <c r="BY32" s="95">
        <f ca="1">ROUND(INDIRECT(ADDRESS(Данные!$A24,BY$1,1,1,"Данные"),1),2)</f>
        <v>849.44000000000005</v>
      </c>
      <c r="BZ32" s="100">
        <f ca="1">ROUND(INDIRECT(ADDRESS(Данные!$A24,BZ$1,1,1,"Данные"),1),2)</f>
        <v>553.07000000000005</v>
      </c>
      <c r="CA32" s="101">
        <f ca="1">(BY32-BY31)*CA$10</f>
        <v>0</v>
      </c>
      <c r="CB32" s="98">
        <f ca="1">(BZ32-BZ31)*CA$10</f>
        <v>0</v>
      </c>
      <c r="CC32" s="95">
        <f ca="1">ROUND(INDIRECT(ADDRESS(Данные!$A24,CC$1,1,1,"Данные"),1),2)</f>
        <v>1486.1700000000001</v>
      </c>
      <c r="CD32" s="100">
        <f ca="1">ROUND(INDIRECT(ADDRESS(Данные!$A24,CD$1,1,1,"Данные"),1),2)</f>
        <v>0</v>
      </c>
      <c r="CE32" s="101">
        <f ca="1">(CC32-CC31)*CE$10</f>
        <v>11.999999999989086</v>
      </c>
      <c r="CF32" s="98">
        <f ca="1">(CD32-CD31)*CE$10</f>
        <v>0</v>
      </c>
      <c r="CG32" s="95">
        <f ca="1">ROUND(INDIRECT(ADDRESS(Данные!$A24,CG$1,1,1,"Данные"),1),2)</f>
        <v>0</v>
      </c>
      <c r="CH32" s="100">
        <f ca="1">ROUND(INDIRECT(ADDRESS(Данные!$A24,CH$1,1,1,"Данные"),1),2)</f>
        <v>0</v>
      </c>
      <c r="CI32" s="101">
        <f ca="1">(CG32-CG31)*CI$10</f>
        <v>0</v>
      </c>
      <c r="CJ32" s="98">
        <f ca="1">(CH32-CH31)*CI$10</f>
        <v>0</v>
      </c>
      <c r="CK32" s="95">
        <f ca="1">ROUND(INDIRECT(ADDRESS(Данные!$A24,CK$1,1,1,"Данные"),1),2)</f>
        <v>897.88</v>
      </c>
      <c r="CL32" s="100">
        <f ca="1">ROUND(INDIRECT(ADDRESS(Данные!$A24,CL$1,1,1,"Данные"),1),2)</f>
        <v>243.62</v>
      </c>
      <c r="CM32" s="101">
        <f ca="1">(CK32-CK31)*CM$10</f>
        <v>23.999999999978172</v>
      </c>
      <c r="CN32" s="98">
        <f ca="1">(CL32-CL31)*CM$10</f>
        <v>5.999999999994543</v>
      </c>
      <c r="CO32" s="95">
        <f ca="1">ROUND(INDIRECT(ADDRESS(Данные!$A24,CO$1,1,1,"Данные"),1),2)</f>
        <v>0</v>
      </c>
      <c r="CP32" s="100">
        <f ca="1">ROUND(INDIRECT(ADDRESS(Данные!$A24,CP$1,1,1,"Данные"),1),2)</f>
        <v>0</v>
      </c>
      <c r="CQ32" s="101">
        <f ca="1">(CO32-CO31)*CQ$10</f>
        <v>0</v>
      </c>
      <c r="CR32" s="98">
        <f ca="1">(CP32-CP31)*CQ$10</f>
        <v>0</v>
      </c>
      <c r="CS32" s="95">
        <f ca="1">ROUND(INDIRECT(ADDRESS(Данные!$A24,CS$1,1,1,"Данные"),1),2)</f>
        <v>27.940000000000001</v>
      </c>
      <c r="CT32" s="100">
        <f ca="1">ROUND(INDIRECT(ADDRESS(Данные!$A24,CT$1,1,1,"Данные"),1),2)</f>
        <v>213.34</v>
      </c>
      <c r="CU32" s="101">
        <f ca="1">(CS32-CS31)*CU$10</f>
        <v>0</v>
      </c>
      <c r="CV32" s="98">
        <f ca="1">(CT32-CT31)*CU$10</f>
        <v>0</v>
      </c>
      <c r="CW32" s="94">
        <f ca="1">INDIRECT(ADDRESS(Данные!$A24,4,1,1,"Данные"),1)</f>
        <v>45644.354166666664</v>
      </c>
      <c r="CX32" s="95">
        <f ca="1">ROUND(INDIRECT(ADDRESS(Данные!$A24,CX$1,1,1,"Данные"),1),2)</f>
        <v>532.52999999999997</v>
      </c>
      <c r="CY32" s="100">
        <f ca="1">ROUND(INDIRECT(ADDRESS(Данные!$A24,CY$1,1,1,"Данные"),1),2)</f>
        <v>387.15000000000003</v>
      </c>
      <c r="CZ32" s="101">
        <f ca="1">(CX32-CX31)*CZ$10</f>
        <v>17.999999999983629</v>
      </c>
      <c r="DA32" s="98">
        <f ca="1">(CY32-CY31)*CZ$10</f>
        <v>9.0000000000429736</v>
      </c>
      <c r="DB32" s="95">
        <f ca="1">ROUND(INDIRECT(ADDRESS(Данные!$A24,DB$1,1,1,"Данные"),1),2)</f>
        <v>1323.6200000000001</v>
      </c>
      <c r="DC32" s="100">
        <f ca="1">ROUND(INDIRECT(ADDRESS(Данные!$A24,DC$1,1,1,"Данные"),1),2)</f>
        <v>334.97000000000003</v>
      </c>
      <c r="DD32" s="101">
        <f ca="1">(DB32-DB31)*DD$10</f>
        <v>0</v>
      </c>
      <c r="DE32" s="98">
        <f ca="1">(DC32-DC31)*DD$10</f>
        <v>0</v>
      </c>
      <c r="DF32" s="95">
        <f ca="1">ROUND(INDIRECT(ADDRESS(Данные!$A24,DF$1,1,1,"Данные"),1),2)</f>
        <v>254.63</v>
      </c>
      <c r="DG32" s="100">
        <f ca="1">ROUND(INDIRECT(ADDRESS(Данные!$A24,DG$1,1,1,"Данные"),1),2)</f>
        <v>243.92000000000002</v>
      </c>
      <c r="DH32" s="101">
        <f ca="1">(DF32-DF31)*DH$10</f>
        <v>5.999999999994543</v>
      </c>
      <c r="DI32" s="98">
        <f ca="1">(DG32-DG31)*DH$10</f>
        <v>0</v>
      </c>
      <c r="DJ32" s="95"/>
      <c r="DK32" s="100"/>
      <c r="DL32" s="101"/>
      <c r="DM32" s="98"/>
      <c r="DN32" s="95"/>
      <c r="DO32" s="100"/>
      <c r="DP32" s="101"/>
      <c r="DQ32" s="98"/>
      <c r="DR32" s="95"/>
      <c r="DS32" s="100"/>
      <c r="DT32" s="101"/>
      <c r="DU32" s="98"/>
      <c r="DV32" s="108">
        <f t="shared" ca="1" si="52"/>
        <v>45644.354166666664</v>
      </c>
      <c r="DW32" s="113">
        <f t="shared" ca="1" si="53"/>
        <v>772.59999999974525</v>
      </c>
      <c r="DX32" s="113">
        <f t="shared" ca="1" si="54"/>
        <v>35.400000000141745</v>
      </c>
    </row>
    <row r="33">
      <c r="A33" s="94">
        <f ca="1">INDIRECT(ADDRESS(Данные!$A25,4,1,1,"Данные"),1)</f>
        <v>45644.375</v>
      </c>
      <c r="B33" s="95">
        <f ca="1">ROUND(INDIRECT(ADDRESS(Данные!$A25,B$1,1,1,"Данные"),1),2)</f>
        <v>6455.4899999999998</v>
      </c>
      <c r="C33" s="100">
        <f ca="1">ROUND(INDIRECT(ADDRESS(Данные!$A25,C$1,1,1,"Данные"),1),2)</f>
        <v>1600.05</v>
      </c>
      <c r="D33" s="101">
        <f ca="1">(B33-B31)*D$10</f>
        <v>53.999999999905413</v>
      </c>
      <c r="E33" s="98">
        <f ca="1">(C33-C31)*D$10</f>
        <v>5.999999999994543</v>
      </c>
      <c r="F33" s="95">
        <f ca="1">ROUND(INDIRECT(ADDRESS(Данные!$A25,F$1,1,1,"Данные"),1),2)</f>
        <v>223.15000000000001</v>
      </c>
      <c r="G33" s="100">
        <f ca="1">ROUND(INDIRECT(ADDRESS(Данные!$A25,G$1,1,1,"Данные"),1),2)</f>
        <v>283.62</v>
      </c>
      <c r="H33" s="101">
        <f ca="1">(F33-F31)*H$10</f>
        <v>0</v>
      </c>
      <c r="I33" s="98">
        <f ca="1">(G33-G31)*H$10</f>
        <v>0</v>
      </c>
      <c r="J33" s="95">
        <f ca="1">ROUND(INDIRECT(ADDRESS(Данные!$A25,J$1,1,1,"Данные"),1),2)</f>
        <v>0</v>
      </c>
      <c r="K33" s="100">
        <f ca="1">ROUND(INDIRECT(ADDRESS(Данные!$A25,K$1,1,1,"Данные"),1),2)</f>
        <v>0</v>
      </c>
      <c r="L33" s="101">
        <f ca="1">(J33-J31)*L$10</f>
        <v>0</v>
      </c>
      <c r="M33" s="98">
        <f ca="1">(K33-K31)*L$10</f>
        <v>0</v>
      </c>
      <c r="N33" s="95">
        <f ca="1">ROUND(INDIRECT(ADDRESS(Данные!$A25,N$1,1,1,"Данные"),1),2)</f>
        <v>4792.3500000000004</v>
      </c>
      <c r="O33" s="100">
        <f ca="1">ROUND(INDIRECT(ADDRESS(Данные!$A25,O$1,1,1,"Данные"),1),2)</f>
        <v>2376.6500000000001</v>
      </c>
      <c r="P33" s="101">
        <f ca="1">(N33-N31)*P$10</f>
        <v>120.00000000080036</v>
      </c>
      <c r="Q33" s="98">
        <f ca="1">(O33-O31)*P$10</f>
        <v>0</v>
      </c>
      <c r="R33" s="95">
        <f ca="1">ROUND(INDIRECT(ADDRESS(Данные!$A25,R$1,1,1,"Данные"),1),2)</f>
        <v>6742.3600000000006</v>
      </c>
      <c r="S33" s="100">
        <f ca="1">ROUND(INDIRECT(ADDRESS(Данные!$A25,S$1,1,1,"Данные"),1),2)</f>
        <v>2603.3499999999999</v>
      </c>
      <c r="T33" s="101">
        <f ca="1">(R33-R31)*T$10</f>
        <v>64.800000000104774</v>
      </c>
      <c r="U33" s="98">
        <f ca="1">(S33-S31)*T$10</f>
        <v>7.1999999999934516</v>
      </c>
      <c r="V33" s="95">
        <f ca="1">ROUND(INDIRECT(ADDRESS(Данные!$A25,V$1,1,1,"Данные"),1),2)</f>
        <v>10191</v>
      </c>
      <c r="W33" s="100">
        <f ca="1">ROUND(INDIRECT(ADDRESS(Данные!$A25,W$1,1,1,"Данные"),1),2)</f>
        <v>803.19000000000005</v>
      </c>
      <c r="X33" s="101">
        <f ca="1">(V33-V31)*X$10</f>
        <v>226.79999999971187</v>
      </c>
      <c r="Y33" s="98">
        <f ca="1">(W33-W31)*X$10</f>
        <v>14.400000000027831</v>
      </c>
      <c r="Z33" s="94">
        <f ca="1">INDIRECT(ADDRESS(Данные!$A25,4,1,1,"Данные"),1)</f>
        <v>45644.375</v>
      </c>
      <c r="AA33" s="95">
        <f ca="1">ROUND(INDIRECT(ADDRESS(Данные!$A25,AA$1,1,1,"Данные"),1),2)</f>
        <v>0</v>
      </c>
      <c r="AB33" s="100">
        <f ca="1">ROUND(INDIRECT(ADDRESS(Данные!$A25,AB$1,1,1,"Данные"),1),2)</f>
        <v>0</v>
      </c>
      <c r="AC33" s="101">
        <f ca="1">(AA33-AA31)*AC$10</f>
        <v>0</v>
      </c>
      <c r="AD33" s="98">
        <f ca="1">(AB33-AB31)*AC$10</f>
        <v>0</v>
      </c>
      <c r="AE33" s="95">
        <f ca="1">ROUND(INDIRECT(ADDRESS(Данные!$A25,AE$1,1,1,"Данные"),1),2)</f>
        <v>0</v>
      </c>
      <c r="AF33" s="100">
        <f ca="1">ROUND(INDIRECT(ADDRESS(Данные!$A25,AF$1,1,1,"Данные"),1),2)</f>
        <v>0</v>
      </c>
      <c r="AG33" s="101">
        <f ca="1">(AE33-AE31)*AG$10</f>
        <v>0</v>
      </c>
      <c r="AH33" s="98">
        <f ca="1">(AF33-AF31)*AG$10</f>
        <v>0</v>
      </c>
      <c r="AI33" s="95">
        <f ca="1">ROUND(INDIRECT(ADDRESS(Данные!$A25,AI$1,1,1,"Данные"),1),2)</f>
        <v>23.780000000000001</v>
      </c>
      <c r="AJ33" s="100">
        <f ca="1">ROUND(INDIRECT(ADDRESS(Данные!$A25,AJ$1,1,1,"Данные"),1),2)</f>
        <v>5.2599999999999998</v>
      </c>
      <c r="AK33" s="101">
        <f ca="1">(AI33-AI31)*AK$10</f>
        <v>0</v>
      </c>
      <c r="AL33" s="98">
        <f ca="1">(AJ33-AJ31)*AK$10</f>
        <v>0</v>
      </c>
      <c r="AM33" s="95">
        <f ca="1">ROUND(INDIRECT(ADDRESS(Данные!$A25,AM$1,1,1,"Данные"),1),2)</f>
        <v>0</v>
      </c>
      <c r="AN33" s="100">
        <f ca="1">ROUND(INDIRECT(ADDRESS(Данные!$A25,AN$1,1,1,"Данные"),1),2)</f>
        <v>0</v>
      </c>
      <c r="AO33" s="101">
        <f ca="1">(AM33-AM31)*AO$10</f>
        <v>0</v>
      </c>
      <c r="AP33" s="98">
        <f ca="1">(AN33-AN31)*AO$10</f>
        <v>0</v>
      </c>
      <c r="AQ33" s="95">
        <f ca="1">ROUND(INDIRECT(ADDRESS(Данные!$A25,AQ$1,1,1,"Данные"),1),2)</f>
        <v>1592.3500000000001</v>
      </c>
      <c r="AR33" s="100">
        <f ca="1">ROUND(INDIRECT(ADDRESS(Данные!$A25,AR$1,1,1,"Данные"),1),2)</f>
        <v>114.05</v>
      </c>
      <c r="AS33" s="101">
        <f ca="1">(AQ33-AQ31)*AS$10</f>
        <v>0</v>
      </c>
      <c r="AT33" s="98">
        <f ca="1">(AR33-AR31)*AS$10</f>
        <v>0</v>
      </c>
      <c r="AU33" s="95">
        <f ca="1">ROUND(INDIRECT(ADDRESS(Данные!$A25,AU$1,1,1,"Данные"),1),2)</f>
        <v>0</v>
      </c>
      <c r="AV33" s="100">
        <f ca="1">ROUND(INDIRECT(ADDRESS(Данные!$A25,AV$1,1,1,"Данные"),1),2)</f>
        <v>0</v>
      </c>
      <c r="AW33" s="101">
        <f ca="1">(AU33-AU31)*AW$10</f>
        <v>0</v>
      </c>
      <c r="AX33" s="98">
        <f ca="1">(AV33-AV31)*AW$10</f>
        <v>0</v>
      </c>
      <c r="AY33" s="94">
        <f ca="1">INDIRECT(ADDRESS(Данные!$A25,4,1,1,"Данные"),1)</f>
        <v>45644.375</v>
      </c>
      <c r="AZ33" s="95">
        <f ca="1">ROUND(INDIRECT(ADDRESS(Данные!$A25,AZ$1,1,1,"Данные"),1),2)</f>
        <v>1154.51</v>
      </c>
      <c r="BA33" s="100">
        <f ca="1">ROUND(INDIRECT(ADDRESS(Данные!$A25,BA$1,1,1,"Данные"),1),2)</f>
        <v>386.35000000000002</v>
      </c>
      <c r="BB33" s="101">
        <f ca="1">(AZ33-AZ31)*BB$10</f>
        <v>23.999999999978172</v>
      </c>
      <c r="BC33" s="98">
        <f ca="1">(BA33-BA31)*BB$10</f>
        <v>1.999999999998181</v>
      </c>
      <c r="BD33" s="95">
        <f ca="1">ROUND(INDIRECT(ADDRESS(Данные!$A25,BD$1,1,1,"Данные"),1),2)</f>
        <v>1217.22</v>
      </c>
      <c r="BE33" s="100">
        <f ca="1">ROUND(INDIRECT(ADDRESS(Данные!$A25,BE$1,1,1,"Данные"),1),2)</f>
        <v>514.04999999999995</v>
      </c>
      <c r="BF33" s="101">
        <f ca="1">(BD33-BD31)*BF$10</f>
        <v>30.00000000001819</v>
      </c>
      <c r="BG33" s="98">
        <f ca="1">(BE33-BE31)*BF$10</f>
        <v>3.999999999996362</v>
      </c>
      <c r="BH33" s="95">
        <f ca="1">ROUND(INDIRECT(ADDRESS(Данные!$A25,BH$1,1,1,"Данные"),1),2)</f>
        <v>1985.0800000000002</v>
      </c>
      <c r="BI33" s="100">
        <f ca="1">ROUND(INDIRECT(ADDRESS(Данные!$A25,BI$1,1,1,"Данные"),1),2)</f>
        <v>1182.79</v>
      </c>
      <c r="BJ33" s="101">
        <f ca="1">(BH33-BH31)*BJ$10</f>
        <v>870.00000000057298</v>
      </c>
      <c r="BK33" s="98">
        <f ca="1">(BI33-BI31)*BJ$10</f>
        <v>0</v>
      </c>
      <c r="BL33" s="95">
        <f ca="1">ROUND(INDIRECT(ADDRESS(Данные!$A25,BL$1,1,1,"Данные"),1),2)</f>
        <v>239.55000000000001</v>
      </c>
      <c r="BM33" s="100">
        <f ca="1">ROUND(INDIRECT(ADDRESS(Данные!$A25,BM$1,1,1,"Данные"),1),2)</f>
        <v>22.039999999999999</v>
      </c>
      <c r="BN33" s="101">
        <f ca="1">(BL33-BL31)*BN$10</f>
        <v>0</v>
      </c>
      <c r="BO33" s="98">
        <f ca="1">(BM33-BM31)*BN$10</f>
        <v>0</v>
      </c>
      <c r="BP33" s="95">
        <f ca="1">ROUND(INDIRECT(ADDRESS(Данные!$A25,BP$1,1,1,"Данные"),1),2)</f>
        <v>814.88</v>
      </c>
      <c r="BQ33" s="100">
        <f ca="1">ROUND(INDIRECT(ADDRESS(Данные!$A25,BQ$1,1,1,"Данные"),1),2)</f>
        <v>0</v>
      </c>
      <c r="BR33" s="101">
        <f ca="1">(BP33-BP31)*BR$10</f>
        <v>2.2000000000002728</v>
      </c>
      <c r="BS33" s="98">
        <f ca="1">(BQ33-BQ31)*BR$10</f>
        <v>0</v>
      </c>
      <c r="BT33" s="95">
        <f ca="1">ROUND(INDIRECT(ADDRESS(Данные!$A25,BT$1,1,1,"Данные"),1),2)</f>
        <v>4752.6700000000001</v>
      </c>
      <c r="BU33" s="100">
        <f ca="1">ROUND(INDIRECT(ADDRESS(Данные!$A25,BU$1,1,1,"Данные"),1),2)</f>
        <v>975.38</v>
      </c>
      <c r="BV33" s="101">
        <f ca="1">(BT33-BT31)*BV$10</f>
        <v>0</v>
      </c>
      <c r="BW33" s="98">
        <f ca="1">(BU33-BU31)*BV$10</f>
        <v>0</v>
      </c>
      <c r="BX33" s="94">
        <f ca="1">INDIRECT(ADDRESS(Данные!$A25,4,1,1,"Данные"),1)</f>
        <v>45644.375</v>
      </c>
      <c r="BY33" s="95">
        <f ca="1">ROUND(INDIRECT(ADDRESS(Данные!$A25,BY$1,1,1,"Данные"),1),2)</f>
        <v>849.44000000000005</v>
      </c>
      <c r="BZ33" s="100">
        <f ca="1">ROUND(INDIRECT(ADDRESS(Данные!$A25,BZ$1,1,1,"Данные"),1),2)</f>
        <v>553.07000000000005</v>
      </c>
      <c r="CA33" s="101">
        <f ca="1">(BY33-BY31)*CA$10</f>
        <v>0</v>
      </c>
      <c r="CB33" s="98">
        <f ca="1">(BZ33-BZ31)*CA$10</f>
        <v>0</v>
      </c>
      <c r="CC33" s="95">
        <f ca="1">ROUND(INDIRECT(ADDRESS(Данные!$A25,CC$1,1,1,"Данные"),1),2)</f>
        <v>1486.21</v>
      </c>
      <c r="CD33" s="100">
        <f ca="1">ROUND(INDIRECT(ADDRESS(Данные!$A25,CD$1,1,1,"Данные"),1),2)</f>
        <v>0</v>
      </c>
      <c r="CE33" s="101">
        <f ca="1">(CC33-CC31)*CE$10</f>
        <v>23.999999999978172</v>
      </c>
      <c r="CF33" s="98">
        <f ca="1">(CD33-CD31)*CE$10</f>
        <v>0</v>
      </c>
      <c r="CG33" s="95">
        <f ca="1">ROUND(INDIRECT(ADDRESS(Данные!$A25,CG$1,1,1,"Данные"),1),2)</f>
        <v>0</v>
      </c>
      <c r="CH33" s="100">
        <f ca="1">ROUND(INDIRECT(ADDRESS(Данные!$A25,CH$1,1,1,"Данные"),1),2)</f>
        <v>0</v>
      </c>
      <c r="CI33" s="101">
        <f ca="1">(CG33-CG31)*CI$10</f>
        <v>0</v>
      </c>
      <c r="CJ33" s="98">
        <f ca="1">(CH33-CH31)*CI$10</f>
        <v>0</v>
      </c>
      <c r="CK33" s="95">
        <f ca="1">ROUND(INDIRECT(ADDRESS(Данные!$A25,CK$1,1,1,"Данные"),1),2)</f>
        <v>897.93000000000006</v>
      </c>
      <c r="CL33" s="100">
        <f ca="1">ROUND(INDIRECT(ADDRESS(Данные!$A25,CL$1,1,1,"Данные"),1),2)</f>
        <v>243.63</v>
      </c>
      <c r="CM33" s="101">
        <f ca="1">(CK33-CK31)*CM$10</f>
        <v>54.000000000019099</v>
      </c>
      <c r="CN33" s="98">
        <f ca="1">(CL33-CL31)*CM$10</f>
        <v>11.999999999989086</v>
      </c>
      <c r="CO33" s="95">
        <f ca="1">ROUND(INDIRECT(ADDRESS(Данные!$A25,CO$1,1,1,"Данные"),1),2)</f>
        <v>0</v>
      </c>
      <c r="CP33" s="100">
        <f ca="1">ROUND(INDIRECT(ADDRESS(Данные!$A25,CP$1,1,1,"Данные"),1),2)</f>
        <v>0</v>
      </c>
      <c r="CQ33" s="101">
        <f ca="1">(CO33-CO31)*CQ$10</f>
        <v>0</v>
      </c>
      <c r="CR33" s="98">
        <f ca="1">(CP33-CP31)*CQ$10</f>
        <v>0</v>
      </c>
      <c r="CS33" s="95">
        <f ca="1">ROUND(INDIRECT(ADDRESS(Данные!$A25,CS$1,1,1,"Данные"),1),2)</f>
        <v>27.940000000000001</v>
      </c>
      <c r="CT33" s="100">
        <f ca="1">ROUND(INDIRECT(ADDRESS(Данные!$A25,CT$1,1,1,"Данные"),1),2)</f>
        <v>213.34</v>
      </c>
      <c r="CU33" s="101">
        <f ca="1">(CS33-CS31)*CU$10</f>
        <v>0</v>
      </c>
      <c r="CV33" s="98">
        <f ca="1">(CT33-CT31)*CU$10</f>
        <v>0</v>
      </c>
      <c r="CW33" s="94">
        <f ca="1">INDIRECT(ADDRESS(Данные!$A25,4,1,1,"Данные"),1)</f>
        <v>45644.375</v>
      </c>
      <c r="CX33" s="95">
        <f ca="1">ROUND(INDIRECT(ADDRESS(Данные!$A25,CX$1,1,1,"Данные"),1),2)</f>
        <v>532.53999999999996</v>
      </c>
      <c r="CY33" s="100">
        <f ca="1">ROUND(INDIRECT(ADDRESS(Данные!$A25,CY$1,1,1,"Данные"),1),2)</f>
        <v>387.15000000000003</v>
      </c>
      <c r="CZ33" s="101">
        <f ca="1">(CX33-CX31)*CZ$10</f>
        <v>26.999999999975444</v>
      </c>
      <c r="DA33" s="98">
        <f ca="1">(CY33-CY31)*CZ$10</f>
        <v>9.0000000000429736</v>
      </c>
      <c r="DB33" s="95">
        <f ca="1">ROUND(INDIRECT(ADDRESS(Данные!$A25,DB$1,1,1,"Данные"),1),2)</f>
        <v>1323.6200000000001</v>
      </c>
      <c r="DC33" s="100">
        <f ca="1">ROUND(INDIRECT(ADDRESS(Данные!$A25,DC$1,1,1,"Данные"),1),2)</f>
        <v>334.97000000000003</v>
      </c>
      <c r="DD33" s="101">
        <f ca="1">(DB33-DB31)*DD$10</f>
        <v>0</v>
      </c>
      <c r="DE33" s="98">
        <f ca="1">(DC33-DC31)*DD$10</f>
        <v>0</v>
      </c>
      <c r="DF33" s="95">
        <f ca="1">ROUND(INDIRECT(ADDRESS(Данные!$A25,DF$1,1,1,"Данные"),1),2)</f>
        <v>254.63</v>
      </c>
      <c r="DG33" s="100">
        <f ca="1">ROUND(INDIRECT(ADDRESS(Данные!$A25,DG$1,1,1,"Данные"),1),2)</f>
        <v>243.92000000000002</v>
      </c>
      <c r="DH33" s="101">
        <f ca="1">(DF33-DF31)*DH$10</f>
        <v>5.999999999994543</v>
      </c>
      <c r="DI33" s="98">
        <f ca="1">(DG33-DG31)*DH$10</f>
        <v>0</v>
      </c>
      <c r="DJ33" s="95"/>
      <c r="DK33" s="100"/>
      <c r="DL33" s="101"/>
      <c r="DM33" s="98"/>
      <c r="DN33" s="95"/>
      <c r="DO33" s="100"/>
      <c r="DP33" s="101"/>
      <c r="DQ33" s="98"/>
      <c r="DR33" s="95"/>
      <c r="DS33" s="100"/>
      <c r="DT33" s="101"/>
      <c r="DU33" s="98"/>
      <c r="DV33" s="108">
        <f t="shared" ca="1" si="52"/>
        <v>45644.375</v>
      </c>
      <c r="DW33" s="113">
        <f t="shared" ca="1" si="53"/>
        <v>1502.8000000010593</v>
      </c>
      <c r="DX33" s="113">
        <f t="shared" ca="1" si="54"/>
        <v>54.600000000042428</v>
      </c>
    </row>
    <row r="34">
      <c r="A34" s="94">
        <f ca="1">INDIRECT(ADDRESS(Данные!$A26,4,1,1,"Данные"),1)</f>
        <v>45644.395833333336</v>
      </c>
      <c r="B34" s="95">
        <f ca="1">ROUND(INDIRECT(ADDRESS(Данные!$A26,B$1,1,1,"Данные"),1),2)</f>
        <v>6455.6199999999999</v>
      </c>
      <c r="C34" s="100">
        <f ca="1">ROUND(INDIRECT(ADDRESS(Данные!$A26,C$1,1,1,"Данные"),1),2)</f>
        <v>1600.0699999999999</v>
      </c>
      <c r="D34" s="101">
        <f ca="1">(B34-B33)*D$10</f>
        <v>26.000000000021828</v>
      </c>
      <c r="E34" s="98">
        <f ca="1">(C34-C33)*D$10</f>
        <v>3.999999999996362</v>
      </c>
      <c r="F34" s="95">
        <f ca="1">ROUND(INDIRECT(ADDRESS(Данные!$A26,F$1,1,1,"Данные"),1),2)</f>
        <v>223.15000000000001</v>
      </c>
      <c r="G34" s="100">
        <f ca="1">ROUND(INDIRECT(ADDRESS(Данные!$A26,G$1,1,1,"Данные"),1),2)</f>
        <v>283.62</v>
      </c>
      <c r="H34" s="101">
        <f ca="1">(F34-F33)*H$10</f>
        <v>0</v>
      </c>
      <c r="I34" s="98">
        <f ca="1">(G34-G33)*H$10</f>
        <v>0</v>
      </c>
      <c r="J34" s="95">
        <f ca="1">ROUND(INDIRECT(ADDRESS(Данные!$A26,J$1,1,1,"Данные"),1),2)</f>
        <v>0</v>
      </c>
      <c r="K34" s="100">
        <f ca="1">ROUND(INDIRECT(ADDRESS(Данные!$A26,K$1,1,1,"Данные"),1),2)</f>
        <v>0</v>
      </c>
      <c r="L34" s="101">
        <f ca="1">(J34-J33)*L$10</f>
        <v>0</v>
      </c>
      <c r="M34" s="98">
        <f ca="1">(K34-K33)*L$10</f>
        <v>0</v>
      </c>
      <c r="N34" s="95">
        <f ca="1">ROUND(INDIRECT(ADDRESS(Данные!$A26,N$1,1,1,"Данные"),1),2)</f>
        <v>4792.3900000000003</v>
      </c>
      <c r="O34" s="100">
        <f ca="1">ROUND(INDIRECT(ADDRESS(Данные!$A26,O$1,1,1,"Данные"),1),2)</f>
        <v>2376.6599999999999</v>
      </c>
      <c r="P34" s="101">
        <f ca="1">(N34-N33)*P$10</f>
        <v>79.99999999992724</v>
      </c>
      <c r="Q34" s="98">
        <f ca="1">(O34-O33)*P$10</f>
        <v>19.999999999527063</v>
      </c>
      <c r="R34" s="95">
        <f ca="1">ROUND(INDIRECT(ADDRESS(Данные!$A26,R$1,1,1,"Данные"),1),2)</f>
        <v>6742.4499999999998</v>
      </c>
      <c r="S34" s="100">
        <f ca="1">ROUND(INDIRECT(ADDRESS(Данные!$A26,S$1,1,1,"Данные"),1),2)</f>
        <v>2603.3499999999999</v>
      </c>
      <c r="T34" s="101">
        <f ca="1">(R34-R33)*T$10</f>
        <v>32.399999999724969</v>
      </c>
      <c r="U34" s="98">
        <f ca="1">(S34-S33)*T$10</f>
        <v>0</v>
      </c>
      <c r="V34" s="95">
        <f ca="1">ROUND(INDIRECT(ADDRESS(Данные!$A26,V$1,1,1,"Данные"),1),2)</f>
        <v>10191.280000000001</v>
      </c>
      <c r="W34" s="100">
        <f ca="1">ROUND(INDIRECT(ADDRESS(Данные!$A26,W$1,1,1,"Данные"),1),2)</f>
        <v>803.21000000000004</v>
      </c>
      <c r="X34" s="101">
        <f ca="1">(V34-V33)*X$10</f>
        <v>100.80000000023574</v>
      </c>
      <c r="Y34" s="98">
        <f ca="1">(W34-W33)*X$10</f>
        <v>7.1999999999934516</v>
      </c>
      <c r="Z34" s="94">
        <f ca="1">INDIRECT(ADDRESS(Данные!$A26,4,1,1,"Данные"),1)</f>
        <v>45644.395833333336</v>
      </c>
      <c r="AA34" s="95">
        <f ca="1">ROUND(INDIRECT(ADDRESS(Данные!$A26,AA$1,1,1,"Данные"),1),2)</f>
        <v>0</v>
      </c>
      <c r="AB34" s="100">
        <f ca="1">ROUND(INDIRECT(ADDRESS(Данные!$A26,AB$1,1,1,"Данные"),1),2)</f>
        <v>0</v>
      </c>
      <c r="AC34" s="101">
        <f ca="1">(AA34-AA33)*AC$10</f>
        <v>0</v>
      </c>
      <c r="AD34" s="98">
        <f ca="1">(AB34-AB33)*AC$10</f>
        <v>0</v>
      </c>
      <c r="AE34" s="95">
        <f ca="1">ROUND(INDIRECT(ADDRESS(Данные!$A26,AE$1,1,1,"Данные"),1),2)</f>
        <v>0</v>
      </c>
      <c r="AF34" s="100">
        <f ca="1">ROUND(INDIRECT(ADDRESS(Данные!$A26,AF$1,1,1,"Данные"),1),2)</f>
        <v>0</v>
      </c>
      <c r="AG34" s="101">
        <f ca="1">(AE34-AE33)*AG$10</f>
        <v>0</v>
      </c>
      <c r="AH34" s="98">
        <f ca="1">(AF34-AF33)*AG$10</f>
        <v>0</v>
      </c>
      <c r="AI34" s="95">
        <f ca="1">ROUND(INDIRECT(ADDRESS(Данные!$A26,AI$1,1,1,"Данные"),1),2)</f>
        <v>23.780000000000001</v>
      </c>
      <c r="AJ34" s="100">
        <f ca="1">ROUND(INDIRECT(ADDRESS(Данные!$A26,AJ$1,1,1,"Данные"),1),2)</f>
        <v>5.2599999999999998</v>
      </c>
      <c r="AK34" s="101">
        <f ca="1">(AI34-AI33)*AK$10</f>
        <v>0</v>
      </c>
      <c r="AL34" s="98">
        <f ca="1">(AJ34-AJ33)*AK$10</f>
        <v>0</v>
      </c>
      <c r="AM34" s="95">
        <f ca="1">ROUND(INDIRECT(ADDRESS(Данные!$A26,AM$1,1,1,"Данные"),1),2)</f>
        <v>0</v>
      </c>
      <c r="AN34" s="100">
        <f ca="1">ROUND(INDIRECT(ADDRESS(Данные!$A26,AN$1,1,1,"Данные"),1),2)</f>
        <v>0</v>
      </c>
      <c r="AO34" s="101">
        <f ca="1">(AM34-AM33)*AO$10</f>
        <v>0</v>
      </c>
      <c r="AP34" s="98">
        <f ca="1">(AN34-AN33)*AO$10</f>
        <v>0</v>
      </c>
      <c r="AQ34" s="95">
        <f ca="1">ROUND(INDIRECT(ADDRESS(Данные!$A26,AQ$1,1,1,"Данные"),1),2)</f>
        <v>1592.3500000000001</v>
      </c>
      <c r="AR34" s="100">
        <f ca="1">ROUND(INDIRECT(ADDRESS(Данные!$A26,AR$1,1,1,"Данные"),1),2)</f>
        <v>114.05</v>
      </c>
      <c r="AS34" s="101">
        <f ca="1">(AQ34-AQ33)*AS$10</f>
        <v>0</v>
      </c>
      <c r="AT34" s="98">
        <f ca="1">(AR34-AR33)*AS$10</f>
        <v>0</v>
      </c>
      <c r="AU34" s="95">
        <f ca="1">ROUND(INDIRECT(ADDRESS(Данные!$A26,AU$1,1,1,"Данные"),1),2)</f>
        <v>0</v>
      </c>
      <c r="AV34" s="100">
        <f ca="1">ROUND(INDIRECT(ADDRESS(Данные!$A26,AV$1,1,1,"Данные"),1),2)</f>
        <v>0</v>
      </c>
      <c r="AW34" s="101">
        <f ca="1">(AU34-AU33)*AW$10</f>
        <v>0</v>
      </c>
      <c r="AX34" s="98">
        <f ca="1">(AV34-AV33)*AW$10</f>
        <v>0</v>
      </c>
      <c r="AY34" s="94">
        <f ca="1">INDIRECT(ADDRESS(Данные!$A26,4,1,1,"Данные"),1)</f>
        <v>45644.395833333336</v>
      </c>
      <c r="AZ34" s="95">
        <f ca="1">ROUND(INDIRECT(ADDRESS(Данные!$A26,AZ$1,1,1,"Данные"),1),2)</f>
        <v>1154.5699999999999</v>
      </c>
      <c r="BA34" s="100">
        <f ca="1">ROUND(INDIRECT(ADDRESS(Данные!$A26,BA$1,1,1,"Данные"),1),2)</f>
        <v>386.36000000000001</v>
      </c>
      <c r="BB34" s="101">
        <f ca="1">(AZ34-AZ33)*BB$10</f>
        <v>11.999999999989086</v>
      </c>
      <c r="BC34" s="98">
        <f ca="1">(BA34-BA33)*BB$10</f>
        <v>1.999999999998181</v>
      </c>
      <c r="BD34" s="95">
        <f ca="1">ROUND(INDIRECT(ADDRESS(Данные!$A26,BD$1,1,1,"Данные"),1),2)</f>
        <v>1217.3</v>
      </c>
      <c r="BE34" s="100">
        <f ca="1">ROUND(INDIRECT(ADDRESS(Данные!$A26,BE$1,1,1,"Данные"),1),2)</f>
        <v>514.07000000000005</v>
      </c>
      <c r="BF34" s="101">
        <f ca="1">(BD34-BD33)*BF$10</f>
        <v>15.999999999985448</v>
      </c>
      <c r="BG34" s="98">
        <f ca="1">(BE34-BE33)*BF$10</f>
        <v>4.0000000000190994</v>
      </c>
      <c r="BH34" s="95">
        <f ca="1">ROUND(INDIRECT(ADDRESS(Данные!$A26,BH$1,1,1,"Данные"),1),2)</f>
        <v>1985.23</v>
      </c>
      <c r="BI34" s="100">
        <f ca="1">ROUND(INDIRECT(ADDRESS(Данные!$A26,BI$1,1,1,"Данные"),1),2)</f>
        <v>1182.79</v>
      </c>
      <c r="BJ34" s="101">
        <f ca="1">(BH34-BH33)*BJ$10</f>
        <v>449.99999999959073</v>
      </c>
      <c r="BK34" s="98">
        <f ca="1">(BI34-BI33)*BJ$10</f>
        <v>0</v>
      </c>
      <c r="BL34" s="95">
        <f ca="1">ROUND(INDIRECT(ADDRESS(Данные!$A26,BL$1,1,1,"Данные"),1),2)</f>
        <v>239.55000000000001</v>
      </c>
      <c r="BM34" s="100">
        <f ca="1">ROUND(INDIRECT(ADDRESS(Данные!$A26,BM$1,1,1,"Данные"),1),2)</f>
        <v>22.039999999999999</v>
      </c>
      <c r="BN34" s="101">
        <f ca="1">(BL34-BL33)*BN$10</f>
        <v>0</v>
      </c>
      <c r="BO34" s="98">
        <f ca="1">(BM34-BM33)*BN$10</f>
        <v>0</v>
      </c>
      <c r="BP34" s="95">
        <f ca="1">ROUND(INDIRECT(ADDRESS(Данные!$A26,BP$1,1,1,"Данные"),1),2)</f>
        <v>814.94000000000005</v>
      </c>
      <c r="BQ34" s="100">
        <f ca="1">ROUND(INDIRECT(ADDRESS(Данные!$A26,BQ$1,1,1,"Данные"),1),2)</f>
        <v>0</v>
      </c>
      <c r="BR34" s="101">
        <f ca="1">(BP34-BP33)*BR$10</f>
        <v>1.2000000000011823</v>
      </c>
      <c r="BS34" s="98">
        <f ca="1">(BQ34-BQ33)*BR$10</f>
        <v>0</v>
      </c>
      <c r="BT34" s="95">
        <f ca="1">ROUND(INDIRECT(ADDRESS(Данные!$A26,BT$1,1,1,"Данные"),1),2)</f>
        <v>4752.6700000000001</v>
      </c>
      <c r="BU34" s="100">
        <f ca="1">ROUND(INDIRECT(ADDRESS(Данные!$A26,BU$1,1,1,"Данные"),1),2)</f>
        <v>975.38</v>
      </c>
      <c r="BV34" s="101">
        <f ca="1">(BT34-BT33)*BV$10</f>
        <v>0</v>
      </c>
      <c r="BW34" s="98">
        <f ca="1">(BU34-BU33)*BV$10</f>
        <v>0</v>
      </c>
      <c r="BX34" s="94">
        <f ca="1">INDIRECT(ADDRESS(Данные!$A26,4,1,1,"Данные"),1)</f>
        <v>45644.395833333336</v>
      </c>
      <c r="BY34" s="95">
        <f ca="1">ROUND(INDIRECT(ADDRESS(Данные!$A26,BY$1,1,1,"Данные"),1),2)</f>
        <v>849.44000000000005</v>
      </c>
      <c r="BZ34" s="100">
        <f ca="1">ROUND(INDIRECT(ADDRESS(Данные!$A26,BZ$1,1,1,"Данные"),1),2)</f>
        <v>553.07000000000005</v>
      </c>
      <c r="CA34" s="101">
        <f ca="1">(BY34-BY33)*CA$10</f>
        <v>0</v>
      </c>
      <c r="CB34" s="98">
        <f ca="1">(BZ34-BZ33)*CA$10</f>
        <v>0</v>
      </c>
      <c r="CC34" s="95">
        <f ca="1">ROUND(INDIRECT(ADDRESS(Данные!$A26,CC$1,1,1,"Данные"),1),2)</f>
        <v>1486.25</v>
      </c>
      <c r="CD34" s="100">
        <f ca="1">ROUND(INDIRECT(ADDRESS(Данные!$A26,CD$1,1,1,"Данные"),1),2)</f>
        <v>0</v>
      </c>
      <c r="CE34" s="101">
        <f ca="1">(CC34-CC33)*CE$10</f>
        <v>11.999999999989086</v>
      </c>
      <c r="CF34" s="98">
        <f ca="1">(CD34-CD33)*CE$10</f>
        <v>0</v>
      </c>
      <c r="CG34" s="95">
        <f ca="1">ROUND(INDIRECT(ADDRESS(Данные!$A26,CG$1,1,1,"Данные"),1),2)</f>
        <v>0</v>
      </c>
      <c r="CH34" s="100">
        <f ca="1">ROUND(INDIRECT(ADDRESS(Данные!$A26,CH$1,1,1,"Данные"),1),2)</f>
        <v>0</v>
      </c>
      <c r="CI34" s="101">
        <f ca="1">(CG34-CG33)*CI$10</f>
        <v>0</v>
      </c>
      <c r="CJ34" s="98">
        <f ca="1">(CH34-CH33)*CI$10</f>
        <v>0</v>
      </c>
      <c r="CK34" s="95">
        <f ca="1">ROUND(INDIRECT(ADDRESS(Данные!$A26,CK$1,1,1,"Данные"),1),2)</f>
        <v>897.97000000000003</v>
      </c>
      <c r="CL34" s="100">
        <f ca="1">ROUND(INDIRECT(ADDRESS(Данные!$A26,CL$1,1,1,"Данные"),1),2)</f>
        <v>243.64000000000001</v>
      </c>
      <c r="CM34" s="101">
        <f ca="1">(CK34-CK33)*CM$10</f>
        <v>23.999999999978172</v>
      </c>
      <c r="CN34" s="98">
        <f ca="1">(CL34-CL33)*CM$10</f>
        <v>6.0000000000115961</v>
      </c>
      <c r="CO34" s="95">
        <f ca="1">ROUND(INDIRECT(ADDRESS(Данные!$A26,CO$1,1,1,"Данные"),1),2)</f>
        <v>0</v>
      </c>
      <c r="CP34" s="100">
        <f ca="1">ROUND(INDIRECT(ADDRESS(Данные!$A26,CP$1,1,1,"Данные"),1),2)</f>
        <v>0</v>
      </c>
      <c r="CQ34" s="101">
        <f ca="1">(CO34-CO33)*CQ$10</f>
        <v>0</v>
      </c>
      <c r="CR34" s="98">
        <f ca="1">(CP34-CP33)*CQ$10</f>
        <v>0</v>
      </c>
      <c r="CS34" s="95">
        <f ca="1">ROUND(INDIRECT(ADDRESS(Данные!$A26,CS$1,1,1,"Данные"),1),2)</f>
        <v>27.940000000000001</v>
      </c>
      <c r="CT34" s="100">
        <f ca="1">ROUND(INDIRECT(ADDRESS(Данные!$A26,CT$1,1,1,"Данные"),1),2)</f>
        <v>213.34</v>
      </c>
      <c r="CU34" s="101">
        <f ca="1">(CS34-CS33)*CU$10</f>
        <v>0</v>
      </c>
      <c r="CV34" s="98">
        <f ca="1">(CT34-CT33)*CU$10</f>
        <v>0</v>
      </c>
      <c r="CW34" s="94">
        <f ca="1">INDIRECT(ADDRESS(Данные!$A26,4,1,1,"Данные"),1)</f>
        <v>45644.395833333336</v>
      </c>
      <c r="CX34" s="95">
        <f ca="1">ROUND(INDIRECT(ADDRESS(Данные!$A26,CX$1,1,1,"Данные"),1),2)</f>
        <v>532.56000000000006</v>
      </c>
      <c r="CY34" s="100">
        <f ca="1">ROUND(INDIRECT(ADDRESS(Данные!$A26,CY$1,1,1,"Данные"),1),2)</f>
        <v>387.15000000000003</v>
      </c>
      <c r="CZ34" s="101">
        <f ca="1">(CX34-CX33)*CZ$10</f>
        <v>18.000000000085947</v>
      </c>
      <c r="DA34" s="98">
        <f ca="1">(CY34-CY33)*CZ$10</f>
        <v>0</v>
      </c>
      <c r="DB34" s="95">
        <f ca="1">ROUND(INDIRECT(ADDRESS(Данные!$A26,DB$1,1,1,"Данные"),1),2)</f>
        <v>1323.6200000000001</v>
      </c>
      <c r="DC34" s="100">
        <f ca="1">ROUND(INDIRECT(ADDRESS(Данные!$A26,DC$1,1,1,"Данные"),1),2)</f>
        <v>334.97000000000003</v>
      </c>
      <c r="DD34" s="101">
        <f ca="1">(DB34-DB33)*DD$10</f>
        <v>0</v>
      </c>
      <c r="DE34" s="98">
        <f ca="1">(DC34-DC33)*DD$10</f>
        <v>0</v>
      </c>
      <c r="DF34" s="95">
        <f ca="1">ROUND(INDIRECT(ADDRESS(Данные!$A26,DF$1,1,1,"Данные"),1),2)</f>
        <v>254.64000000000001</v>
      </c>
      <c r="DG34" s="100">
        <f ca="1">ROUND(INDIRECT(ADDRESS(Данные!$A26,DG$1,1,1,"Данные"),1),2)</f>
        <v>243.92000000000002</v>
      </c>
      <c r="DH34" s="101">
        <f ca="1">(DF34-DF33)*DH$10</f>
        <v>6.0000000000115961</v>
      </c>
      <c r="DI34" s="98">
        <f ca="1">(DG34-DG33)*DH$10</f>
        <v>0</v>
      </c>
      <c r="DJ34" s="95"/>
      <c r="DK34" s="100"/>
      <c r="DL34" s="101"/>
      <c r="DM34" s="98"/>
      <c r="DN34" s="95"/>
      <c r="DO34" s="100"/>
      <c r="DP34" s="101"/>
      <c r="DQ34" s="98"/>
      <c r="DR34" s="95"/>
      <c r="DS34" s="100"/>
      <c r="DT34" s="101"/>
      <c r="DU34" s="98"/>
      <c r="DV34" s="108">
        <f t="shared" ca="1" si="52"/>
        <v>45644.395833333336</v>
      </c>
      <c r="DW34" s="113">
        <f t="shared" ca="1" si="53"/>
        <v>778.39999999954102</v>
      </c>
      <c r="DX34" s="113">
        <f t="shared" ca="1" si="54"/>
        <v>43.199999999545753</v>
      </c>
    </row>
    <row r="35">
      <c r="A35" s="94">
        <f ca="1">INDIRECT(ADDRESS(Данные!$A27,4,1,1,"Данные"),1)</f>
        <v>45644.416666666664</v>
      </c>
      <c r="B35" s="95">
        <f ca="1">ROUND(INDIRECT(ADDRESS(Данные!$A27,B$1,1,1,"Данные"),1),2)</f>
        <v>6455.75</v>
      </c>
      <c r="C35" s="100">
        <f ca="1">ROUND(INDIRECT(ADDRESS(Данные!$A27,C$1,1,1,"Данные"),1),2)</f>
        <v>1600.0799999999999</v>
      </c>
      <c r="D35" s="101">
        <f ca="1">(B35-B33)*D$10</f>
        <v>52.000000000043656</v>
      </c>
      <c r="E35" s="98">
        <f ca="1">(C35-C33)*D$10</f>
        <v>5.999999999994543</v>
      </c>
      <c r="F35" s="95">
        <f ca="1">ROUND(INDIRECT(ADDRESS(Данные!$A27,F$1,1,1,"Данные"),1),2)</f>
        <v>223.15000000000001</v>
      </c>
      <c r="G35" s="100">
        <f ca="1">ROUND(INDIRECT(ADDRESS(Данные!$A27,G$1,1,1,"Данные"),1),2)</f>
        <v>283.62</v>
      </c>
      <c r="H35" s="101">
        <f ca="1">(F35-F33)*H$10</f>
        <v>0</v>
      </c>
      <c r="I35" s="98">
        <f ca="1">(G35-G33)*H$10</f>
        <v>0</v>
      </c>
      <c r="J35" s="95">
        <f ca="1">ROUND(INDIRECT(ADDRESS(Данные!$A27,J$1,1,1,"Данные"),1),2)</f>
        <v>0</v>
      </c>
      <c r="K35" s="100">
        <f ca="1">ROUND(INDIRECT(ADDRESS(Данные!$A27,K$1,1,1,"Данные"),1),2)</f>
        <v>0</v>
      </c>
      <c r="L35" s="101">
        <f ca="1">(J35-J33)*L$10</f>
        <v>0</v>
      </c>
      <c r="M35" s="98">
        <f ca="1">(K35-K33)*L$10</f>
        <v>0</v>
      </c>
      <c r="N35" s="95">
        <f ca="1">ROUND(INDIRECT(ADDRESS(Данные!$A27,N$1,1,1,"Данные"),1),2)</f>
        <v>4792.4200000000001</v>
      </c>
      <c r="O35" s="100">
        <f ca="1">ROUND(INDIRECT(ADDRESS(Данные!$A27,O$1,1,1,"Данные"),1),2)</f>
        <v>2376.6599999999999</v>
      </c>
      <c r="P35" s="101">
        <f ca="1">(N35-N33)*P$10</f>
        <v>139.99999999941792</v>
      </c>
      <c r="Q35" s="98">
        <f ca="1">(O35-O33)*P$10</f>
        <v>19.999999999527063</v>
      </c>
      <c r="R35" s="95">
        <f ca="1">ROUND(INDIRECT(ADDRESS(Данные!$A27,R$1,1,1,"Данные"),1),2)</f>
        <v>6742.54</v>
      </c>
      <c r="S35" s="100">
        <f ca="1">ROUND(INDIRECT(ADDRESS(Данные!$A27,S$1,1,1,"Данные"),1),2)</f>
        <v>2603.3600000000001</v>
      </c>
      <c r="T35" s="101">
        <f ca="1">(R35-R33)*T$10</f>
        <v>64.799999999777356</v>
      </c>
      <c r="U35" s="98">
        <f ca="1">(S35-S33)*T$10</f>
        <v>3.6000000000785803</v>
      </c>
      <c r="V35" s="95">
        <f ca="1">ROUND(INDIRECT(ADDRESS(Данные!$A27,V$1,1,1,"Данные"),1),2)</f>
        <v>10191.59</v>
      </c>
      <c r="W35" s="100">
        <f ca="1">ROUND(INDIRECT(ADDRESS(Данные!$A27,W$1,1,1,"Данные"),1),2)</f>
        <v>803.23000000000002</v>
      </c>
      <c r="X35" s="101">
        <f ca="1">(V35-V33)*X$10</f>
        <v>212.40000000005239</v>
      </c>
      <c r="Y35" s="98">
        <f ca="1">(W35-W33)*X$10</f>
        <v>14.399999999986903</v>
      </c>
      <c r="Z35" s="94">
        <f ca="1">INDIRECT(ADDRESS(Данные!$A27,4,1,1,"Данные"),1)</f>
        <v>45644.416666666664</v>
      </c>
      <c r="AA35" s="95">
        <f ca="1">ROUND(INDIRECT(ADDRESS(Данные!$A27,AA$1,1,1,"Данные"),1),2)</f>
        <v>0</v>
      </c>
      <c r="AB35" s="100">
        <f ca="1">ROUND(INDIRECT(ADDRESS(Данные!$A27,AB$1,1,1,"Данные"),1),2)</f>
        <v>0</v>
      </c>
      <c r="AC35" s="101">
        <f ca="1">(AA35-AA33)*AC$10</f>
        <v>0</v>
      </c>
      <c r="AD35" s="98">
        <f ca="1">(AB35-AB33)*AC$10</f>
        <v>0</v>
      </c>
      <c r="AE35" s="95">
        <f ca="1">ROUND(INDIRECT(ADDRESS(Данные!$A27,AE$1,1,1,"Данные"),1),2)</f>
        <v>0</v>
      </c>
      <c r="AF35" s="100">
        <f ca="1">ROUND(INDIRECT(ADDRESS(Данные!$A27,AF$1,1,1,"Данные"),1),2)</f>
        <v>0</v>
      </c>
      <c r="AG35" s="101">
        <f ca="1">(AE35-AE33)*AG$10</f>
        <v>0</v>
      </c>
      <c r="AH35" s="98">
        <f ca="1">(AF35-AF33)*AG$10</f>
        <v>0</v>
      </c>
      <c r="AI35" s="95">
        <f ca="1">ROUND(INDIRECT(ADDRESS(Данные!$A27,AI$1,1,1,"Данные"),1),2)</f>
        <v>23.780000000000001</v>
      </c>
      <c r="AJ35" s="100">
        <f ca="1">ROUND(INDIRECT(ADDRESS(Данные!$A27,AJ$1,1,1,"Данные"),1),2)</f>
        <v>5.2599999999999998</v>
      </c>
      <c r="AK35" s="101">
        <f ca="1">(AI35-AI33)*AK$10</f>
        <v>0</v>
      </c>
      <c r="AL35" s="98">
        <f ca="1">(AJ35-AJ33)*AK$10</f>
        <v>0</v>
      </c>
      <c r="AM35" s="95">
        <f ca="1">ROUND(INDIRECT(ADDRESS(Данные!$A27,AM$1,1,1,"Данные"),1),2)</f>
        <v>0</v>
      </c>
      <c r="AN35" s="100">
        <f ca="1">ROUND(INDIRECT(ADDRESS(Данные!$A27,AN$1,1,1,"Данные"),1),2)</f>
        <v>0</v>
      </c>
      <c r="AO35" s="101">
        <f ca="1">(AM35-AM33)*AO$10</f>
        <v>0</v>
      </c>
      <c r="AP35" s="98">
        <f ca="1">(AN35-AN33)*AO$10</f>
        <v>0</v>
      </c>
      <c r="AQ35" s="95">
        <f ca="1">ROUND(INDIRECT(ADDRESS(Данные!$A27,AQ$1,1,1,"Данные"),1),2)</f>
        <v>1592.3500000000001</v>
      </c>
      <c r="AR35" s="100">
        <f ca="1">ROUND(INDIRECT(ADDRESS(Данные!$A27,AR$1,1,1,"Данные"),1),2)</f>
        <v>114.05</v>
      </c>
      <c r="AS35" s="101">
        <f ca="1">(AQ35-AQ33)*AS$10</f>
        <v>0</v>
      </c>
      <c r="AT35" s="98">
        <f ca="1">(AR35-AR33)*AS$10</f>
        <v>0</v>
      </c>
      <c r="AU35" s="95">
        <f ca="1">ROUND(INDIRECT(ADDRESS(Данные!$A27,AU$1,1,1,"Данные"),1),2)</f>
        <v>0</v>
      </c>
      <c r="AV35" s="100">
        <f ca="1">ROUND(INDIRECT(ADDRESS(Данные!$A27,AV$1,1,1,"Данные"),1),2)</f>
        <v>0</v>
      </c>
      <c r="AW35" s="101">
        <f ca="1">(AU35-AU33)*AW$10</f>
        <v>0</v>
      </c>
      <c r="AX35" s="98">
        <f ca="1">(AV35-AV33)*AW$10</f>
        <v>0</v>
      </c>
      <c r="AY35" s="94">
        <f ca="1">INDIRECT(ADDRESS(Данные!$A27,4,1,1,"Данные"),1)</f>
        <v>45644.416666666664</v>
      </c>
      <c r="AZ35" s="95">
        <f ca="1">ROUND(INDIRECT(ADDRESS(Данные!$A27,AZ$1,1,1,"Данные"),1),2)</f>
        <v>1154.6300000000001</v>
      </c>
      <c r="BA35" s="100">
        <f ca="1">ROUND(INDIRECT(ADDRESS(Данные!$A27,BA$1,1,1,"Данные"),1),2)</f>
        <v>386.36000000000001</v>
      </c>
      <c r="BB35" s="101">
        <f ca="1">(AZ35-AZ33)*BB$10</f>
        <v>24.000000000023647</v>
      </c>
      <c r="BC35" s="98">
        <f ca="1">(BA35-BA33)*BB$10</f>
        <v>1.999999999998181</v>
      </c>
      <c r="BD35" s="95">
        <f ca="1">ROUND(INDIRECT(ADDRESS(Данные!$A27,BD$1,1,1,"Данные"),1),2)</f>
        <v>1217.3800000000001</v>
      </c>
      <c r="BE35" s="100">
        <f ca="1">ROUND(INDIRECT(ADDRESS(Данные!$A27,BE$1,1,1,"Данные"),1),2)</f>
        <v>514.08000000000004</v>
      </c>
      <c r="BF35" s="101">
        <f ca="1">(BD35-BD33)*BF$10</f>
        <v>32.000000000016371</v>
      </c>
      <c r="BG35" s="98">
        <f ca="1">(BE35-BE33)*BF$10</f>
        <v>6.0000000000172804</v>
      </c>
      <c r="BH35" s="95">
        <f ca="1">ROUND(INDIRECT(ADDRESS(Данные!$A27,BH$1,1,1,"Данные"),1),2)</f>
        <v>1985.3800000000001</v>
      </c>
      <c r="BI35" s="100">
        <f ca="1">ROUND(INDIRECT(ADDRESS(Данные!$A27,BI$1,1,1,"Данные"),1),2)</f>
        <v>1182.79</v>
      </c>
      <c r="BJ35" s="101">
        <f ca="1">(BH35-BH33)*BJ$10</f>
        <v>899.99999999986358</v>
      </c>
      <c r="BK35" s="98">
        <f ca="1">(BI35-BI33)*BJ$10</f>
        <v>0</v>
      </c>
      <c r="BL35" s="95">
        <f ca="1">ROUND(INDIRECT(ADDRESS(Данные!$A27,BL$1,1,1,"Данные"),1),2)</f>
        <v>239.55000000000001</v>
      </c>
      <c r="BM35" s="100">
        <f ca="1">ROUND(INDIRECT(ADDRESS(Данные!$A27,BM$1,1,1,"Данные"),1),2)</f>
        <v>22.039999999999999</v>
      </c>
      <c r="BN35" s="101">
        <f ca="1">(BL35-BL33)*BN$10</f>
        <v>0</v>
      </c>
      <c r="BO35" s="98">
        <f ca="1">(BM35-BM33)*BN$10</f>
        <v>0</v>
      </c>
      <c r="BP35" s="95">
        <f ca="1">ROUND(INDIRECT(ADDRESS(Данные!$A27,BP$1,1,1,"Данные"),1),2)</f>
        <v>814.99000000000001</v>
      </c>
      <c r="BQ35" s="100">
        <f ca="1">ROUND(INDIRECT(ADDRESS(Данные!$A27,BQ$1,1,1,"Данные"),1),2)</f>
        <v>0</v>
      </c>
      <c r="BR35" s="101">
        <f ca="1">(BP35-BP33)*BR$10</f>
        <v>2.2000000000002728</v>
      </c>
      <c r="BS35" s="98">
        <f ca="1">(BQ35-BQ33)*BR$10</f>
        <v>0</v>
      </c>
      <c r="BT35" s="95">
        <f ca="1">ROUND(INDIRECT(ADDRESS(Данные!$A27,BT$1,1,1,"Данные"),1),2)</f>
        <v>4752.6700000000001</v>
      </c>
      <c r="BU35" s="100">
        <f ca="1">ROUND(INDIRECT(ADDRESS(Данные!$A27,BU$1,1,1,"Данные"),1),2)</f>
        <v>975.38</v>
      </c>
      <c r="BV35" s="101">
        <f ca="1">(BT35-BT33)*BV$10</f>
        <v>0</v>
      </c>
      <c r="BW35" s="98">
        <f ca="1">(BU35-BU33)*BV$10</f>
        <v>0</v>
      </c>
      <c r="BX35" s="94">
        <f ca="1">INDIRECT(ADDRESS(Данные!$A27,4,1,1,"Данные"),1)</f>
        <v>45644.416666666664</v>
      </c>
      <c r="BY35" s="95">
        <f ca="1">ROUND(INDIRECT(ADDRESS(Данные!$A27,BY$1,1,1,"Данные"),1),2)</f>
        <v>849.44000000000005</v>
      </c>
      <c r="BZ35" s="100">
        <f ca="1">ROUND(INDIRECT(ADDRESS(Данные!$A27,BZ$1,1,1,"Данные"),1),2)</f>
        <v>553.07000000000005</v>
      </c>
      <c r="CA35" s="101">
        <f ca="1">(BY35-BY33)*CA$10</f>
        <v>0</v>
      </c>
      <c r="CB35" s="98">
        <f ca="1">(BZ35-BZ33)*CA$10</f>
        <v>0</v>
      </c>
      <c r="CC35" s="95">
        <f ca="1">ROUND(INDIRECT(ADDRESS(Данные!$A27,CC$1,1,1,"Данные"),1),2)</f>
        <v>1486.3</v>
      </c>
      <c r="CD35" s="100">
        <f ca="1">ROUND(INDIRECT(ADDRESS(Данные!$A27,CD$1,1,1,"Данные"),1),2)</f>
        <v>0</v>
      </c>
      <c r="CE35" s="101">
        <f ca="1">(CC35-CC33)*CE$10</f>
        <v>26.999999999975444</v>
      </c>
      <c r="CF35" s="98">
        <f ca="1">(CD35-CD33)*CE$10</f>
        <v>0</v>
      </c>
      <c r="CG35" s="95">
        <f ca="1">ROUND(INDIRECT(ADDRESS(Данные!$A27,CG$1,1,1,"Данные"),1),2)</f>
        <v>0</v>
      </c>
      <c r="CH35" s="100">
        <f ca="1">ROUND(INDIRECT(ADDRESS(Данные!$A27,CH$1,1,1,"Данные"),1),2)</f>
        <v>0</v>
      </c>
      <c r="CI35" s="101">
        <f ca="1">(CG35-CG33)*CI$10</f>
        <v>0</v>
      </c>
      <c r="CJ35" s="98">
        <f ca="1">(CH35-CH33)*CI$10</f>
        <v>0</v>
      </c>
      <c r="CK35" s="95">
        <f ca="1">ROUND(INDIRECT(ADDRESS(Данные!$A27,CK$1,1,1,"Данные"),1),2)</f>
        <v>898</v>
      </c>
      <c r="CL35" s="100">
        <f ca="1">ROUND(INDIRECT(ADDRESS(Данные!$A27,CL$1,1,1,"Данные"),1),2)</f>
        <v>243.65000000000001</v>
      </c>
      <c r="CM35" s="101">
        <f ca="1">(CK35-CK33)*CM$10</f>
        <v>41.999999999961801</v>
      </c>
      <c r="CN35" s="98">
        <f ca="1">(CL35-CL33)*CM$10</f>
        <v>12.000000000006139</v>
      </c>
      <c r="CO35" s="95">
        <f ca="1">ROUND(INDIRECT(ADDRESS(Данные!$A27,CO$1,1,1,"Данные"),1),2)</f>
        <v>0</v>
      </c>
      <c r="CP35" s="100">
        <f ca="1">ROUND(INDIRECT(ADDRESS(Данные!$A27,CP$1,1,1,"Данные"),1),2)</f>
        <v>0</v>
      </c>
      <c r="CQ35" s="101">
        <f ca="1">(CO35-CO33)*CQ$10</f>
        <v>0</v>
      </c>
      <c r="CR35" s="98">
        <f ca="1">(CP35-CP33)*CQ$10</f>
        <v>0</v>
      </c>
      <c r="CS35" s="95">
        <f ca="1">ROUND(INDIRECT(ADDRESS(Данные!$A27,CS$1,1,1,"Данные"),1),2)</f>
        <v>27.940000000000001</v>
      </c>
      <c r="CT35" s="100">
        <f ca="1">ROUND(INDIRECT(ADDRESS(Данные!$A27,CT$1,1,1,"Данные"),1),2)</f>
        <v>213.34</v>
      </c>
      <c r="CU35" s="101">
        <f ca="1">(CS35-CS33)*CU$10</f>
        <v>0</v>
      </c>
      <c r="CV35" s="98">
        <f ca="1">(CT35-CT33)*CU$10</f>
        <v>0</v>
      </c>
      <c r="CW35" s="94">
        <f ca="1">INDIRECT(ADDRESS(Данные!$A27,4,1,1,"Данные"),1)</f>
        <v>45644.416666666664</v>
      </c>
      <c r="CX35" s="95">
        <f ca="1">ROUND(INDIRECT(ADDRESS(Данные!$A27,CX$1,1,1,"Данные"),1),2)</f>
        <v>532.58000000000004</v>
      </c>
      <c r="CY35" s="100">
        <f ca="1">ROUND(INDIRECT(ADDRESS(Данные!$A27,CY$1,1,1,"Данные"),1),2)</f>
        <v>387.16000000000003</v>
      </c>
      <c r="CZ35" s="101">
        <f ca="1">(CX35-CX33)*CZ$10</f>
        <v>36.000000000069576</v>
      </c>
      <c r="DA35" s="98">
        <f ca="1">(CY35-CY33)*CZ$10</f>
        <v>8.9999999999918145</v>
      </c>
      <c r="DB35" s="95">
        <f ca="1">ROUND(INDIRECT(ADDRESS(Данные!$A27,DB$1,1,1,"Данные"),1),2)</f>
        <v>1323.6200000000001</v>
      </c>
      <c r="DC35" s="100">
        <f ca="1">ROUND(INDIRECT(ADDRESS(Данные!$A27,DC$1,1,1,"Данные"),1),2)</f>
        <v>334.97000000000003</v>
      </c>
      <c r="DD35" s="101">
        <f ca="1">(DB35-DB33)*DD$10</f>
        <v>0</v>
      </c>
      <c r="DE35" s="98">
        <f ca="1">(DC35-DC33)*DD$10</f>
        <v>0</v>
      </c>
      <c r="DF35" s="95">
        <f ca="1">ROUND(INDIRECT(ADDRESS(Данные!$A27,DF$1,1,1,"Данные"),1),2)</f>
        <v>254.65000000000001</v>
      </c>
      <c r="DG35" s="100">
        <f ca="1">ROUND(INDIRECT(ADDRESS(Данные!$A27,DG$1,1,1,"Данные"),1),2)</f>
        <v>243.93000000000001</v>
      </c>
      <c r="DH35" s="101">
        <f ca="1">(DF35-DF33)*DH$10</f>
        <v>12.000000000006139</v>
      </c>
      <c r="DI35" s="98">
        <f ca="1">(DG35-DG33)*DH$10</f>
        <v>5.999999999994543</v>
      </c>
      <c r="DJ35" s="95"/>
      <c r="DK35" s="100"/>
      <c r="DL35" s="101"/>
      <c r="DM35" s="98"/>
      <c r="DN35" s="95"/>
      <c r="DO35" s="100"/>
      <c r="DP35" s="101"/>
      <c r="DQ35" s="98"/>
      <c r="DR35" s="95"/>
      <c r="DS35" s="100"/>
      <c r="DT35" s="101"/>
      <c r="DU35" s="98"/>
      <c r="DV35" s="108">
        <f t="shared" ca="1" si="52"/>
        <v>45644.416666666664</v>
      </c>
      <c r="DW35" s="113">
        <f t="shared" ca="1" si="53"/>
        <v>1544.3999999992081</v>
      </c>
      <c r="DX35" s="113">
        <f t="shared" ca="1" si="54"/>
        <v>78.999999999595047</v>
      </c>
    </row>
    <row r="36">
      <c r="A36" s="94">
        <f ca="1">INDIRECT(ADDRESS(Данные!$A28,4,1,1,"Данные"),1)</f>
        <v>45644.4375</v>
      </c>
      <c r="B36" s="95">
        <f ca="1">ROUND(INDIRECT(ADDRESS(Данные!$A28,B$1,1,1,"Данные"),1),2)</f>
        <v>6455.8699999999999</v>
      </c>
      <c r="C36" s="100">
        <f ca="1">ROUND(INDIRECT(ADDRESS(Данные!$A28,C$1,1,1,"Данные"),1),2)</f>
        <v>1600.1000000000001</v>
      </c>
      <c r="D36" s="101">
        <f ca="1">(B36-B35)*D$10</f>
        <v>23.999999999978172</v>
      </c>
      <c r="E36" s="98">
        <f ca="1">(C36-C35)*D$10</f>
        <v>4.0000000000418368</v>
      </c>
      <c r="F36" s="95">
        <f ca="1">ROUND(INDIRECT(ADDRESS(Данные!$A28,F$1,1,1,"Данные"),1),2)</f>
        <v>223.15000000000001</v>
      </c>
      <c r="G36" s="100">
        <f ca="1">ROUND(INDIRECT(ADDRESS(Данные!$A28,G$1,1,1,"Данные"),1),2)</f>
        <v>283.62</v>
      </c>
      <c r="H36" s="101">
        <f ca="1">(F36-F35)*H$10</f>
        <v>0</v>
      </c>
      <c r="I36" s="98">
        <f ca="1">(G36-G35)*H$10</f>
        <v>0</v>
      </c>
      <c r="J36" s="95">
        <f ca="1">ROUND(INDIRECT(ADDRESS(Данные!$A28,J$1,1,1,"Данные"),1),2)</f>
        <v>0</v>
      </c>
      <c r="K36" s="100">
        <f ca="1">ROUND(INDIRECT(ADDRESS(Данные!$A28,K$1,1,1,"Данные"),1),2)</f>
        <v>0</v>
      </c>
      <c r="L36" s="101">
        <f ca="1">(J36-J35)*L$10</f>
        <v>0</v>
      </c>
      <c r="M36" s="98">
        <f ca="1">(K36-K35)*L$10</f>
        <v>0</v>
      </c>
      <c r="N36" s="95">
        <f ca="1">ROUND(INDIRECT(ADDRESS(Данные!$A28,N$1,1,1,"Данные"),1),2)</f>
        <v>4792.4499999999998</v>
      </c>
      <c r="O36" s="100">
        <f ca="1">ROUND(INDIRECT(ADDRESS(Данные!$A28,O$1,1,1,"Данные"),1),2)</f>
        <v>2376.6700000000001</v>
      </c>
      <c r="P36" s="101">
        <f ca="1">(N36-N35)*P$10</f>
        <v>59.999999999490683</v>
      </c>
      <c r="Q36" s="98">
        <f ca="1">(O36-O35)*P$10</f>
        <v>20.000000000436557</v>
      </c>
      <c r="R36" s="95">
        <f ca="1">ROUND(INDIRECT(ADDRESS(Данные!$A28,R$1,1,1,"Данные"),1),2)</f>
        <v>6742.6400000000003</v>
      </c>
      <c r="S36" s="100">
        <f ca="1">ROUND(INDIRECT(ADDRESS(Данные!$A28,S$1,1,1,"Данные"),1),2)</f>
        <v>2603.3699999999999</v>
      </c>
      <c r="T36" s="101">
        <f ca="1">(R36-R35)*T$10</f>
        <v>36.000000000130967</v>
      </c>
      <c r="U36" s="98">
        <f ca="1">(S36-S35)*T$10</f>
        <v>3.5999999999148713</v>
      </c>
      <c r="V36" s="95">
        <f ca="1">ROUND(INDIRECT(ADDRESS(Данные!$A28,V$1,1,1,"Данные"),1),2)</f>
        <v>10191.870000000001</v>
      </c>
      <c r="W36" s="100">
        <f ca="1">ROUND(INDIRECT(ADDRESS(Данные!$A28,W$1,1,1,"Данные"),1),2)</f>
        <v>803.25</v>
      </c>
      <c r="X36" s="101">
        <f ca="1">(V36-V35)*X$10</f>
        <v>100.80000000023574</v>
      </c>
      <c r="Y36" s="98">
        <f ca="1">(W36-W35)*X$10</f>
        <v>7.1999999999934516</v>
      </c>
      <c r="Z36" s="94">
        <f ca="1">INDIRECT(ADDRESS(Данные!$A28,4,1,1,"Данные"),1)</f>
        <v>45644.4375</v>
      </c>
      <c r="AA36" s="95">
        <f ca="1">ROUND(INDIRECT(ADDRESS(Данные!$A28,AA$1,1,1,"Данные"),1),2)</f>
        <v>0</v>
      </c>
      <c r="AB36" s="100">
        <f ca="1">ROUND(INDIRECT(ADDRESS(Данные!$A28,AB$1,1,1,"Данные"),1),2)</f>
        <v>0</v>
      </c>
      <c r="AC36" s="101">
        <f ca="1">(AA36-AA35)*AC$10</f>
        <v>0</v>
      </c>
      <c r="AD36" s="98">
        <f ca="1">(AB36-AB35)*AC$10</f>
        <v>0</v>
      </c>
      <c r="AE36" s="95">
        <f ca="1">ROUND(INDIRECT(ADDRESS(Данные!$A28,AE$1,1,1,"Данные"),1),2)</f>
        <v>0</v>
      </c>
      <c r="AF36" s="100">
        <f ca="1">ROUND(INDIRECT(ADDRESS(Данные!$A28,AF$1,1,1,"Данные"),1),2)</f>
        <v>0</v>
      </c>
      <c r="AG36" s="101">
        <f ca="1">(AE36-AE35)*AG$10</f>
        <v>0</v>
      </c>
      <c r="AH36" s="98">
        <f ca="1">(AF36-AF35)*AG$10</f>
        <v>0</v>
      </c>
      <c r="AI36" s="95">
        <f ca="1">ROUND(INDIRECT(ADDRESS(Данные!$A28,AI$1,1,1,"Данные"),1),2)</f>
        <v>23.780000000000001</v>
      </c>
      <c r="AJ36" s="100">
        <f ca="1">ROUND(INDIRECT(ADDRESS(Данные!$A28,AJ$1,1,1,"Данные"),1),2)</f>
        <v>5.2599999999999998</v>
      </c>
      <c r="AK36" s="101">
        <f ca="1">(AI36-AI35)*AK$10</f>
        <v>0</v>
      </c>
      <c r="AL36" s="98">
        <f ca="1">(AJ36-AJ35)*AK$10</f>
        <v>0</v>
      </c>
      <c r="AM36" s="95">
        <f ca="1">ROUND(INDIRECT(ADDRESS(Данные!$A28,AM$1,1,1,"Данные"),1),2)</f>
        <v>0</v>
      </c>
      <c r="AN36" s="100">
        <f ca="1">ROUND(INDIRECT(ADDRESS(Данные!$A28,AN$1,1,1,"Данные"),1),2)</f>
        <v>0</v>
      </c>
      <c r="AO36" s="101">
        <f ca="1">(AM36-AM35)*AO$10</f>
        <v>0</v>
      </c>
      <c r="AP36" s="98">
        <f ca="1">(AN36-AN35)*AO$10</f>
        <v>0</v>
      </c>
      <c r="AQ36" s="95">
        <f ca="1">ROUND(INDIRECT(ADDRESS(Данные!$A28,AQ$1,1,1,"Данные"),1),2)</f>
        <v>1592.3500000000001</v>
      </c>
      <c r="AR36" s="100">
        <f ca="1">ROUND(INDIRECT(ADDRESS(Данные!$A28,AR$1,1,1,"Данные"),1),2)</f>
        <v>114.05</v>
      </c>
      <c r="AS36" s="101">
        <f ca="1">(AQ36-AQ35)*AS$10</f>
        <v>0</v>
      </c>
      <c r="AT36" s="98">
        <f ca="1">(AR36-AR35)*AS$10</f>
        <v>0</v>
      </c>
      <c r="AU36" s="95">
        <f ca="1">ROUND(INDIRECT(ADDRESS(Данные!$A28,AU$1,1,1,"Данные"),1),2)</f>
        <v>0</v>
      </c>
      <c r="AV36" s="100">
        <f ca="1">ROUND(INDIRECT(ADDRESS(Данные!$A28,AV$1,1,1,"Данные"),1),2)</f>
        <v>0</v>
      </c>
      <c r="AW36" s="101">
        <f ca="1">(AU36-AU35)*AW$10</f>
        <v>0</v>
      </c>
      <c r="AX36" s="98">
        <f ca="1">(AV36-AV35)*AW$10</f>
        <v>0</v>
      </c>
      <c r="AY36" s="94">
        <f ca="1">INDIRECT(ADDRESS(Данные!$A28,4,1,1,"Данные"),1)</f>
        <v>45644.4375</v>
      </c>
      <c r="AZ36" s="95">
        <f ca="1">ROUND(INDIRECT(ADDRESS(Данные!$A28,AZ$1,1,1,"Данные"),1),2)</f>
        <v>1154.7</v>
      </c>
      <c r="BA36" s="100">
        <f ca="1">ROUND(INDIRECT(ADDRESS(Данные!$A28,BA$1,1,1,"Данные"),1),2)</f>
        <v>386.37</v>
      </c>
      <c r="BB36" s="101">
        <f ca="1">(AZ36-AZ35)*BB$10</f>
        <v>13.999999999987267</v>
      </c>
      <c r="BC36" s="98">
        <f ca="1">(BA36-BA35)*BB$10</f>
        <v>1.999999999998181</v>
      </c>
      <c r="BD36" s="95">
        <f ca="1">ROUND(INDIRECT(ADDRESS(Данные!$A28,BD$1,1,1,"Данные"),1),2)</f>
        <v>1217.46</v>
      </c>
      <c r="BE36" s="100">
        <f ca="1">ROUND(INDIRECT(ADDRESS(Данные!$A28,BE$1,1,1,"Данные"),1),2)</f>
        <v>514.10000000000002</v>
      </c>
      <c r="BF36" s="101">
        <f ca="1">(BD36-BD35)*BF$10</f>
        <v>15.999999999985448</v>
      </c>
      <c r="BG36" s="98">
        <f ca="1">(BE36-BE35)*BF$10</f>
        <v>3.999999999996362</v>
      </c>
      <c r="BH36" s="95">
        <f ca="1">ROUND(INDIRECT(ADDRESS(Данные!$A28,BH$1,1,1,"Данные"),1),2)</f>
        <v>1985.47</v>
      </c>
      <c r="BI36" s="100">
        <f ca="1">ROUND(INDIRECT(ADDRESS(Данные!$A28,BI$1,1,1,"Данные"),1),2)</f>
        <v>1182.79</v>
      </c>
      <c r="BJ36" s="101">
        <f ca="1">(BH36-BH35)*BJ$10</f>
        <v>269.99999999975444</v>
      </c>
      <c r="BK36" s="98">
        <f ca="1">(BI36-BI35)*BJ$10</f>
        <v>0</v>
      </c>
      <c r="BL36" s="95">
        <f ca="1">ROUND(INDIRECT(ADDRESS(Данные!$A28,BL$1,1,1,"Данные"),1),2)</f>
        <v>239.55000000000001</v>
      </c>
      <c r="BM36" s="100">
        <f ca="1">ROUND(INDIRECT(ADDRESS(Данные!$A28,BM$1,1,1,"Данные"),1),2)</f>
        <v>22.039999999999999</v>
      </c>
      <c r="BN36" s="101">
        <f ca="1">(BL36-BL35)*BN$10</f>
        <v>0</v>
      </c>
      <c r="BO36" s="98">
        <f ca="1">(BM36-BM35)*BN$10</f>
        <v>0</v>
      </c>
      <c r="BP36" s="95">
        <f ca="1">ROUND(INDIRECT(ADDRESS(Данные!$A28,BP$1,1,1,"Данные"),1),2)</f>
        <v>815.05000000000007</v>
      </c>
      <c r="BQ36" s="100">
        <f ca="1">ROUND(INDIRECT(ADDRESS(Данные!$A28,BQ$1,1,1,"Данные"),1),2)</f>
        <v>0</v>
      </c>
      <c r="BR36" s="101">
        <f ca="1">(BP36-BP35)*BR$10</f>
        <v>1.2000000000011823</v>
      </c>
      <c r="BS36" s="98">
        <f ca="1">(BQ36-BQ35)*BR$10</f>
        <v>0</v>
      </c>
      <c r="BT36" s="95">
        <f ca="1">ROUND(INDIRECT(ADDRESS(Данные!$A28,BT$1,1,1,"Данные"),1),2)</f>
        <v>4752.6700000000001</v>
      </c>
      <c r="BU36" s="100">
        <f ca="1">ROUND(INDIRECT(ADDRESS(Данные!$A28,BU$1,1,1,"Данные"),1),2)</f>
        <v>975.38</v>
      </c>
      <c r="BV36" s="101">
        <f ca="1">(BT36-BT35)*BV$10</f>
        <v>0</v>
      </c>
      <c r="BW36" s="98">
        <f ca="1">(BU36-BU35)*BV$10</f>
        <v>0</v>
      </c>
      <c r="BX36" s="94">
        <f ca="1">INDIRECT(ADDRESS(Данные!$A28,4,1,1,"Данные"),1)</f>
        <v>45644.4375</v>
      </c>
      <c r="BY36" s="95">
        <f ca="1">ROUND(INDIRECT(ADDRESS(Данные!$A28,BY$1,1,1,"Данные"),1),2)</f>
        <v>849.44000000000005</v>
      </c>
      <c r="BZ36" s="100">
        <f ca="1">ROUND(INDIRECT(ADDRESS(Данные!$A28,BZ$1,1,1,"Данные"),1),2)</f>
        <v>553.07000000000005</v>
      </c>
      <c r="CA36" s="101">
        <f ca="1">(BY36-BY35)*CA$10</f>
        <v>0</v>
      </c>
      <c r="CB36" s="98">
        <f ca="1">(BZ36-BZ35)*CA$10</f>
        <v>0</v>
      </c>
      <c r="CC36" s="95">
        <f ca="1">ROUND(INDIRECT(ADDRESS(Данные!$A28,CC$1,1,1,"Данные"),1),2)</f>
        <v>1486.3399999999999</v>
      </c>
      <c r="CD36" s="100">
        <f ca="1">ROUND(INDIRECT(ADDRESS(Данные!$A28,CD$1,1,1,"Данные"),1),2)</f>
        <v>0</v>
      </c>
      <c r="CE36" s="101">
        <f ca="1">(CC36-CC35)*CE$10</f>
        <v>11.999999999989086</v>
      </c>
      <c r="CF36" s="98">
        <f ca="1">(CD36-CD35)*CE$10</f>
        <v>0</v>
      </c>
      <c r="CG36" s="95">
        <f ca="1">ROUND(INDIRECT(ADDRESS(Данные!$A28,CG$1,1,1,"Данные"),1),2)</f>
        <v>0</v>
      </c>
      <c r="CH36" s="100">
        <f ca="1">ROUND(INDIRECT(ADDRESS(Данные!$A28,CH$1,1,1,"Данные"),1),2)</f>
        <v>0</v>
      </c>
      <c r="CI36" s="101">
        <f ca="1">(CG36-CG35)*CI$10</f>
        <v>0</v>
      </c>
      <c r="CJ36" s="98">
        <f ca="1">(CH36-CH35)*CI$10</f>
        <v>0</v>
      </c>
      <c r="CK36" s="95">
        <f ca="1">ROUND(INDIRECT(ADDRESS(Данные!$A28,CK$1,1,1,"Данные"),1),2)</f>
        <v>898.03999999999996</v>
      </c>
      <c r="CL36" s="100">
        <f ca="1">ROUND(INDIRECT(ADDRESS(Данные!$A28,CL$1,1,1,"Данные"),1),2)</f>
        <v>243.66</v>
      </c>
      <c r="CM36" s="101">
        <f ca="1">(CK36-CK35)*CM$10</f>
        <v>23.999999999978172</v>
      </c>
      <c r="CN36" s="98">
        <f ca="1">(CL36-CL35)*CM$10</f>
        <v>5.999999999994543</v>
      </c>
      <c r="CO36" s="95">
        <f ca="1">ROUND(INDIRECT(ADDRESS(Данные!$A28,CO$1,1,1,"Данные"),1),2)</f>
        <v>0</v>
      </c>
      <c r="CP36" s="100">
        <f ca="1">ROUND(INDIRECT(ADDRESS(Данные!$A28,CP$1,1,1,"Данные"),1),2)</f>
        <v>0</v>
      </c>
      <c r="CQ36" s="101">
        <f ca="1">(CO36-CO35)*CQ$10</f>
        <v>0</v>
      </c>
      <c r="CR36" s="98">
        <f ca="1">(CP36-CP35)*CQ$10</f>
        <v>0</v>
      </c>
      <c r="CS36" s="95">
        <f ca="1">ROUND(INDIRECT(ADDRESS(Данные!$A28,CS$1,1,1,"Данные"),1),2)</f>
        <v>27.940000000000001</v>
      </c>
      <c r="CT36" s="100">
        <f ca="1">ROUND(INDIRECT(ADDRESS(Данные!$A28,CT$1,1,1,"Данные"),1),2)</f>
        <v>213.34</v>
      </c>
      <c r="CU36" s="101">
        <f ca="1">(CS36-CS35)*CU$10</f>
        <v>0</v>
      </c>
      <c r="CV36" s="98">
        <f ca="1">(CT36-CT35)*CU$10</f>
        <v>0</v>
      </c>
      <c r="CW36" s="94">
        <f ca="1">INDIRECT(ADDRESS(Данные!$A28,4,1,1,"Данные"),1)</f>
        <v>45644.4375</v>
      </c>
      <c r="CX36" s="95">
        <f ca="1">ROUND(INDIRECT(ADDRESS(Данные!$A28,CX$1,1,1,"Данные"),1),2)</f>
        <v>532.61000000000001</v>
      </c>
      <c r="CY36" s="100">
        <f ca="1">ROUND(INDIRECT(ADDRESS(Данные!$A28,CY$1,1,1,"Данные"),1),2)</f>
        <v>387.17000000000002</v>
      </c>
      <c r="CZ36" s="101">
        <f ca="1">(CX36-CX35)*CZ$10</f>
        <v>26.999999999975444</v>
      </c>
      <c r="DA36" s="98">
        <f ca="1">(CY36-CY35)*CZ$10</f>
        <v>8.9999999999918145</v>
      </c>
      <c r="DB36" s="95">
        <f ca="1">ROUND(INDIRECT(ADDRESS(Данные!$A28,DB$1,1,1,"Данные"),1),2)</f>
        <v>1323.6200000000001</v>
      </c>
      <c r="DC36" s="100">
        <f ca="1">ROUND(INDIRECT(ADDRESS(Данные!$A28,DC$1,1,1,"Данные"),1),2)</f>
        <v>334.97000000000003</v>
      </c>
      <c r="DD36" s="101">
        <f ca="1">(DB36-DB35)*DD$10</f>
        <v>0</v>
      </c>
      <c r="DE36" s="98">
        <f ca="1">(DC36-DC35)*DD$10</f>
        <v>0</v>
      </c>
      <c r="DF36" s="95">
        <f ca="1">ROUND(INDIRECT(ADDRESS(Данные!$A28,DF$1,1,1,"Данные"),1),2)</f>
        <v>254.66</v>
      </c>
      <c r="DG36" s="100">
        <f ca="1">ROUND(INDIRECT(ADDRESS(Данные!$A28,DG$1,1,1,"Данные"),1),2)</f>
        <v>243.93000000000001</v>
      </c>
      <c r="DH36" s="101">
        <f ca="1">(DF36-DF35)*DH$10</f>
        <v>5.999999999994543</v>
      </c>
      <c r="DI36" s="98">
        <f ca="1">(DG36-DG35)*DH$10</f>
        <v>0</v>
      </c>
      <c r="DJ36" s="95"/>
      <c r="DK36" s="100"/>
      <c r="DL36" s="101"/>
      <c r="DM36" s="98"/>
      <c r="DN36" s="95"/>
      <c r="DO36" s="100"/>
      <c r="DP36" s="101"/>
      <c r="DQ36" s="98"/>
      <c r="DR36" s="95"/>
      <c r="DS36" s="100"/>
      <c r="DT36" s="101"/>
      <c r="DU36" s="98"/>
      <c r="DV36" s="108">
        <f t="shared" ca="1" si="52"/>
        <v>45644.4375</v>
      </c>
      <c r="DW36" s="113">
        <f t="shared" ca="1" si="53"/>
        <v>590.99999999950114</v>
      </c>
      <c r="DX36" s="113">
        <f t="shared" ca="1" si="54"/>
        <v>55.800000000367618</v>
      </c>
    </row>
    <row r="37">
      <c r="A37" s="94">
        <f ca="1">INDIRECT(ADDRESS(Данные!$A29,4,1,1,"Данные"),1)</f>
        <v>45644.458333333336</v>
      </c>
      <c r="B37" s="95">
        <f ca="1">ROUND(INDIRECT(ADDRESS(Данные!$A29,B$1,1,1,"Данные"),1),2)</f>
        <v>6455.9899999999998</v>
      </c>
      <c r="C37" s="100">
        <f ca="1">ROUND(INDIRECT(ADDRESS(Данные!$A29,C$1,1,1,"Данные"),1),2)</f>
        <v>1600.1100000000001</v>
      </c>
      <c r="D37" s="101">
        <f ca="1">(B37-B35)*D$10</f>
        <v>47.999999999956344</v>
      </c>
      <c r="E37" s="98">
        <f ca="1">(C37-C35)*D$10</f>
        <v>6.0000000000400178</v>
      </c>
      <c r="F37" s="95">
        <f ca="1">ROUND(INDIRECT(ADDRESS(Данные!$A29,F$1,1,1,"Данные"),1),2)</f>
        <v>223.15000000000001</v>
      </c>
      <c r="G37" s="100">
        <f ca="1">ROUND(INDIRECT(ADDRESS(Данные!$A29,G$1,1,1,"Данные"),1),2)</f>
        <v>283.62</v>
      </c>
      <c r="H37" s="101">
        <f ca="1">(F37-F35)*H$10</f>
        <v>0</v>
      </c>
      <c r="I37" s="98">
        <f ca="1">(G37-G35)*H$10</f>
        <v>0</v>
      </c>
      <c r="J37" s="95">
        <f ca="1">ROUND(INDIRECT(ADDRESS(Данные!$A29,J$1,1,1,"Данные"),1),2)</f>
        <v>0</v>
      </c>
      <c r="K37" s="100">
        <f ca="1">ROUND(INDIRECT(ADDRESS(Данные!$A29,K$1,1,1,"Данные"),1),2)</f>
        <v>0</v>
      </c>
      <c r="L37" s="101">
        <f ca="1">(J37-J35)*L$10</f>
        <v>0</v>
      </c>
      <c r="M37" s="98">
        <f ca="1">(K37-K35)*L$10</f>
        <v>0</v>
      </c>
      <c r="N37" s="95">
        <f ca="1">ROUND(INDIRECT(ADDRESS(Данные!$A29,N$1,1,1,"Данные"),1),2)</f>
        <v>4792.4800000000005</v>
      </c>
      <c r="O37" s="100">
        <f ca="1">ROUND(INDIRECT(ADDRESS(Данные!$A29,O$1,1,1,"Данные"),1),2)</f>
        <v>2376.6700000000001</v>
      </c>
      <c r="P37" s="101">
        <f ca="1">(N37-N35)*P$10</f>
        <v>120.00000000080036</v>
      </c>
      <c r="Q37" s="98">
        <f ca="1">(O37-O35)*P$10</f>
        <v>20.000000000436557</v>
      </c>
      <c r="R37" s="95">
        <f ca="1">ROUND(INDIRECT(ADDRESS(Данные!$A29,R$1,1,1,"Данные"),1),2)</f>
        <v>6742.7399999999998</v>
      </c>
      <c r="S37" s="100">
        <f ca="1">ROUND(INDIRECT(ADDRESS(Данные!$A29,S$1,1,1,"Данные"),1),2)</f>
        <v>2603.3800000000001</v>
      </c>
      <c r="T37" s="101">
        <f ca="1">(R37-R35)*T$10</f>
        <v>71.999999999934516</v>
      </c>
      <c r="U37" s="98">
        <f ca="1">(S37-S35)*T$10</f>
        <v>7.1999999999934516</v>
      </c>
      <c r="V37" s="95">
        <f ca="1">ROUND(INDIRECT(ADDRESS(Данные!$A29,V$1,1,1,"Данные"),1),2)</f>
        <v>10192.15</v>
      </c>
      <c r="W37" s="100">
        <f ca="1">ROUND(INDIRECT(ADDRESS(Данные!$A29,W$1,1,1,"Данные"),1),2)</f>
        <v>803.26999999999998</v>
      </c>
      <c r="X37" s="101">
        <f ca="1">(V37-V35)*X$10</f>
        <v>201.59999999981665</v>
      </c>
      <c r="Y37" s="98">
        <f ca="1">(W37-W35)*X$10</f>
        <v>14.399999999986903</v>
      </c>
      <c r="Z37" s="94">
        <f ca="1">INDIRECT(ADDRESS(Данные!$A29,4,1,1,"Данные"),1)</f>
        <v>45644.458333333336</v>
      </c>
      <c r="AA37" s="95">
        <f ca="1">ROUND(INDIRECT(ADDRESS(Данные!$A29,AA$1,1,1,"Данные"),1),2)</f>
        <v>0</v>
      </c>
      <c r="AB37" s="100">
        <f ca="1">ROUND(INDIRECT(ADDRESS(Данные!$A29,AB$1,1,1,"Данные"),1),2)</f>
        <v>0</v>
      </c>
      <c r="AC37" s="101">
        <f ca="1">(AA37-AA35)*AC$10</f>
        <v>0</v>
      </c>
      <c r="AD37" s="98">
        <f ca="1">(AB37-AB35)*AC$10</f>
        <v>0</v>
      </c>
      <c r="AE37" s="95">
        <f ca="1">ROUND(INDIRECT(ADDRESS(Данные!$A29,AE$1,1,1,"Данные"),1),2)</f>
        <v>0</v>
      </c>
      <c r="AF37" s="100">
        <f ca="1">ROUND(INDIRECT(ADDRESS(Данные!$A29,AF$1,1,1,"Данные"),1),2)</f>
        <v>0</v>
      </c>
      <c r="AG37" s="101">
        <f ca="1">(AE37-AE35)*AG$10</f>
        <v>0</v>
      </c>
      <c r="AH37" s="98">
        <f ca="1">(AF37-AF35)*AG$10</f>
        <v>0</v>
      </c>
      <c r="AI37" s="95">
        <f ca="1">ROUND(INDIRECT(ADDRESS(Данные!$A29,AI$1,1,1,"Данные"),1),2)</f>
        <v>23.780000000000001</v>
      </c>
      <c r="AJ37" s="100">
        <f ca="1">ROUND(INDIRECT(ADDRESS(Данные!$A29,AJ$1,1,1,"Данные"),1),2)</f>
        <v>5.2599999999999998</v>
      </c>
      <c r="AK37" s="101">
        <f ca="1">(AI37-AI35)*AK$10</f>
        <v>0</v>
      </c>
      <c r="AL37" s="98">
        <f ca="1">(AJ37-AJ35)*AK$10</f>
        <v>0</v>
      </c>
      <c r="AM37" s="95">
        <f ca="1">ROUND(INDIRECT(ADDRESS(Данные!$A29,AM$1,1,1,"Данные"),1),2)</f>
        <v>0</v>
      </c>
      <c r="AN37" s="100">
        <f ca="1">ROUND(INDIRECT(ADDRESS(Данные!$A29,AN$1,1,1,"Данные"),1),2)</f>
        <v>0</v>
      </c>
      <c r="AO37" s="101">
        <f ca="1">(AM37-AM35)*AO$10</f>
        <v>0</v>
      </c>
      <c r="AP37" s="98">
        <f ca="1">(AN37-AN35)*AO$10</f>
        <v>0</v>
      </c>
      <c r="AQ37" s="95">
        <f ca="1">ROUND(INDIRECT(ADDRESS(Данные!$A29,AQ$1,1,1,"Данные"),1),2)</f>
        <v>1592.3500000000001</v>
      </c>
      <c r="AR37" s="100">
        <f ca="1">ROUND(INDIRECT(ADDRESS(Данные!$A29,AR$1,1,1,"Данные"),1),2)</f>
        <v>114.05</v>
      </c>
      <c r="AS37" s="101">
        <f ca="1">(AQ37-AQ35)*AS$10</f>
        <v>0</v>
      </c>
      <c r="AT37" s="98">
        <f ca="1">(AR37-AR35)*AS$10</f>
        <v>0</v>
      </c>
      <c r="AU37" s="95">
        <f ca="1">ROUND(INDIRECT(ADDRESS(Данные!$A29,AU$1,1,1,"Данные"),1),2)</f>
        <v>0</v>
      </c>
      <c r="AV37" s="100">
        <f ca="1">ROUND(INDIRECT(ADDRESS(Данные!$A29,AV$1,1,1,"Данные"),1),2)</f>
        <v>0</v>
      </c>
      <c r="AW37" s="101">
        <f ca="1">(AU37-AU35)*AW$10</f>
        <v>0</v>
      </c>
      <c r="AX37" s="98">
        <f ca="1">(AV37-AV35)*AW$10</f>
        <v>0</v>
      </c>
      <c r="AY37" s="94">
        <f ca="1">INDIRECT(ADDRESS(Данные!$A29,4,1,1,"Данные"),1)</f>
        <v>45644.458333333336</v>
      </c>
      <c r="AZ37" s="95">
        <f ca="1">ROUND(INDIRECT(ADDRESS(Данные!$A29,AZ$1,1,1,"Данные"),1),2)</f>
        <v>1154.76</v>
      </c>
      <c r="BA37" s="100">
        <f ca="1">ROUND(INDIRECT(ADDRESS(Данные!$A29,BA$1,1,1,"Данные"),1),2)</f>
        <v>386.37</v>
      </c>
      <c r="BB37" s="101">
        <f ca="1">(AZ37-AZ35)*BB$10</f>
        <v>25.999999999976353</v>
      </c>
      <c r="BC37" s="98">
        <f ca="1">(BA37-BA35)*BB$10</f>
        <v>1.999999999998181</v>
      </c>
      <c r="BD37" s="95">
        <f ca="1">ROUND(INDIRECT(ADDRESS(Данные!$A29,BD$1,1,1,"Данные"),1),2)</f>
        <v>1217.54</v>
      </c>
      <c r="BE37" s="100">
        <f ca="1">ROUND(INDIRECT(ADDRESS(Данные!$A29,BE$1,1,1,"Данные"),1),2)</f>
        <v>514.12</v>
      </c>
      <c r="BF37" s="101">
        <f ca="1">(BD37-BD35)*BF$10</f>
        <v>31.999999999970896</v>
      </c>
      <c r="BG37" s="98">
        <f ca="1">(BE37-BE35)*BF$10</f>
        <v>7.999999999992724</v>
      </c>
      <c r="BH37" s="95">
        <f ca="1">ROUND(INDIRECT(ADDRESS(Данные!$A29,BH$1,1,1,"Данные"),1),2)</f>
        <v>1985.6200000000001</v>
      </c>
      <c r="BI37" s="100">
        <f ca="1">ROUND(INDIRECT(ADDRESS(Данные!$A29,BI$1,1,1,"Данные"),1),2)</f>
        <v>1182.79</v>
      </c>
      <c r="BJ37" s="101">
        <f ca="1">(BH37-BH35)*BJ$10</f>
        <v>720.00000000002728</v>
      </c>
      <c r="BK37" s="98">
        <f ca="1">(BI37-BI35)*BJ$10</f>
        <v>0</v>
      </c>
      <c r="BL37" s="95">
        <f ca="1">ROUND(INDIRECT(ADDRESS(Данные!$A29,BL$1,1,1,"Данные"),1),2)</f>
        <v>239.55000000000001</v>
      </c>
      <c r="BM37" s="100">
        <f ca="1">ROUND(INDIRECT(ADDRESS(Данные!$A29,BM$1,1,1,"Данные"),1),2)</f>
        <v>22.039999999999999</v>
      </c>
      <c r="BN37" s="101">
        <f ca="1">(BL37-BL35)*BN$10</f>
        <v>0</v>
      </c>
      <c r="BO37" s="98">
        <f ca="1">(BM37-BM35)*BN$10</f>
        <v>0</v>
      </c>
      <c r="BP37" s="95">
        <f ca="1">ROUND(INDIRECT(ADDRESS(Данные!$A29,BP$1,1,1,"Данные"),1),2)</f>
        <v>815.11000000000001</v>
      </c>
      <c r="BQ37" s="100">
        <f ca="1">ROUND(INDIRECT(ADDRESS(Данные!$A29,BQ$1,1,1,"Данные"),1),2)</f>
        <v>0</v>
      </c>
      <c r="BR37" s="101">
        <f ca="1">(BP37-BP35)*BR$10</f>
        <v>2.4000000000000909</v>
      </c>
      <c r="BS37" s="98">
        <f ca="1">(BQ37-BQ35)*BR$10</f>
        <v>0</v>
      </c>
      <c r="BT37" s="95">
        <f ca="1">ROUND(INDIRECT(ADDRESS(Данные!$A29,BT$1,1,1,"Данные"),1),2)</f>
        <v>4752.6700000000001</v>
      </c>
      <c r="BU37" s="100">
        <f ca="1">ROUND(INDIRECT(ADDRESS(Данные!$A29,BU$1,1,1,"Данные"),1),2)</f>
        <v>975.38</v>
      </c>
      <c r="BV37" s="101">
        <f ca="1">(BT37-BT35)*BV$10</f>
        <v>0</v>
      </c>
      <c r="BW37" s="98">
        <f ca="1">(BU37-BU35)*BV$10</f>
        <v>0</v>
      </c>
      <c r="BX37" s="94">
        <f ca="1">INDIRECT(ADDRESS(Данные!$A29,4,1,1,"Данные"),1)</f>
        <v>45644.458333333336</v>
      </c>
      <c r="BY37" s="95">
        <f ca="1">ROUND(INDIRECT(ADDRESS(Данные!$A29,BY$1,1,1,"Данные"),1),2)</f>
        <v>849.44000000000005</v>
      </c>
      <c r="BZ37" s="100">
        <f ca="1">ROUND(INDIRECT(ADDRESS(Данные!$A29,BZ$1,1,1,"Данные"),1),2)</f>
        <v>553.07000000000005</v>
      </c>
      <c r="CA37" s="101">
        <f ca="1">(BY37-BY35)*CA$10</f>
        <v>0</v>
      </c>
      <c r="CB37" s="98">
        <f ca="1">(BZ37-BZ35)*CA$10</f>
        <v>0</v>
      </c>
      <c r="CC37" s="95">
        <f ca="1">ROUND(INDIRECT(ADDRESS(Данные!$A29,CC$1,1,1,"Данные"),1),2)</f>
        <v>1486.3800000000001</v>
      </c>
      <c r="CD37" s="100">
        <f ca="1">ROUND(INDIRECT(ADDRESS(Данные!$A29,CD$1,1,1,"Данные"),1),2)</f>
        <v>0</v>
      </c>
      <c r="CE37" s="101">
        <f ca="1">(CC37-CC35)*CE$10</f>
        <v>24.000000000046384</v>
      </c>
      <c r="CF37" s="98">
        <f ca="1">(CD37-CD35)*CE$10</f>
        <v>0</v>
      </c>
      <c r="CG37" s="95">
        <f ca="1">ROUND(INDIRECT(ADDRESS(Данные!$A29,CG$1,1,1,"Данные"),1),2)</f>
        <v>0</v>
      </c>
      <c r="CH37" s="100">
        <f ca="1">ROUND(INDIRECT(ADDRESS(Данные!$A29,CH$1,1,1,"Данные"),1),2)</f>
        <v>0</v>
      </c>
      <c r="CI37" s="101">
        <f ca="1">(CG37-CG35)*CI$10</f>
        <v>0</v>
      </c>
      <c r="CJ37" s="98">
        <f ca="1">(CH37-CH35)*CI$10</f>
        <v>0</v>
      </c>
      <c r="CK37" s="95">
        <f ca="1">ROUND(INDIRECT(ADDRESS(Данные!$A29,CK$1,1,1,"Данные"),1),2)</f>
        <v>898.08000000000004</v>
      </c>
      <c r="CL37" s="100">
        <f ca="1">ROUND(INDIRECT(ADDRESS(Данные!$A29,CL$1,1,1,"Данные"),1),2)</f>
        <v>243.67000000000002</v>
      </c>
      <c r="CM37" s="101">
        <f ca="1">(CK37-CK35)*CM$10</f>
        <v>48.000000000024556</v>
      </c>
      <c r="CN37" s="98">
        <f ca="1">(CL37-CL35)*CM$10</f>
        <v>12.000000000006139</v>
      </c>
      <c r="CO37" s="95">
        <f ca="1">ROUND(INDIRECT(ADDRESS(Данные!$A29,CO$1,1,1,"Данные"),1),2)</f>
        <v>0</v>
      </c>
      <c r="CP37" s="100">
        <f ca="1">ROUND(INDIRECT(ADDRESS(Данные!$A29,CP$1,1,1,"Данные"),1),2)</f>
        <v>0</v>
      </c>
      <c r="CQ37" s="101">
        <f ca="1">(CO37-CO35)*CQ$10</f>
        <v>0</v>
      </c>
      <c r="CR37" s="98">
        <f ca="1">(CP37-CP35)*CQ$10</f>
        <v>0</v>
      </c>
      <c r="CS37" s="95">
        <f ca="1">ROUND(INDIRECT(ADDRESS(Данные!$A29,CS$1,1,1,"Данные"),1),2)</f>
        <v>27.940000000000001</v>
      </c>
      <c r="CT37" s="100">
        <f ca="1">ROUND(INDIRECT(ADDRESS(Данные!$A29,CT$1,1,1,"Данные"),1),2)</f>
        <v>213.34</v>
      </c>
      <c r="CU37" s="101">
        <f ca="1">(CS37-CS35)*CU$10</f>
        <v>0</v>
      </c>
      <c r="CV37" s="98">
        <f ca="1">(CT37-CT35)*CU$10</f>
        <v>0</v>
      </c>
      <c r="CW37" s="94">
        <f ca="1">INDIRECT(ADDRESS(Данные!$A29,4,1,1,"Данные"),1)</f>
        <v>45644.458333333336</v>
      </c>
      <c r="CX37" s="95">
        <f ca="1">ROUND(INDIRECT(ADDRESS(Данные!$A29,CX$1,1,1,"Данные"),1),2)</f>
        <v>532.63999999999999</v>
      </c>
      <c r="CY37" s="100">
        <f ca="1">ROUND(INDIRECT(ADDRESS(Данные!$A29,CY$1,1,1,"Данные"),1),2)</f>
        <v>387.19</v>
      </c>
      <c r="CZ37" s="101">
        <f ca="1">(CX37-CX35)*CZ$10</f>
        <v>53.999999999950887</v>
      </c>
      <c r="DA37" s="98">
        <f ca="1">(CY37-CY35)*CZ$10</f>
        <v>26.999999999975444</v>
      </c>
      <c r="DB37" s="95">
        <f ca="1">ROUND(INDIRECT(ADDRESS(Данные!$A29,DB$1,1,1,"Данные"),1),2)</f>
        <v>1323.6200000000001</v>
      </c>
      <c r="DC37" s="100">
        <f ca="1">ROUND(INDIRECT(ADDRESS(Данные!$A29,DC$1,1,1,"Данные"),1),2)</f>
        <v>334.97000000000003</v>
      </c>
      <c r="DD37" s="101">
        <f ca="1">(DB37-DB35)*DD$10</f>
        <v>0</v>
      </c>
      <c r="DE37" s="98">
        <f ca="1">(DC37-DC35)*DD$10</f>
        <v>0</v>
      </c>
      <c r="DF37" s="95">
        <f ca="1">ROUND(INDIRECT(ADDRESS(Данные!$A29,DF$1,1,1,"Данные"),1),2)</f>
        <v>254.67000000000002</v>
      </c>
      <c r="DG37" s="100">
        <f ca="1">ROUND(INDIRECT(ADDRESS(Данные!$A29,DG$1,1,1,"Данные"),1),2)</f>
        <v>243.94</v>
      </c>
      <c r="DH37" s="101">
        <f ca="1">(DF37-DF35)*DH$10</f>
        <v>12.000000000006139</v>
      </c>
      <c r="DI37" s="98">
        <f ca="1">(DG37-DG35)*DH$10</f>
        <v>5.999999999994543</v>
      </c>
      <c r="DJ37" s="95"/>
      <c r="DK37" s="100"/>
      <c r="DL37" s="101"/>
      <c r="DM37" s="98"/>
      <c r="DN37" s="95"/>
      <c r="DO37" s="100"/>
      <c r="DP37" s="101"/>
      <c r="DQ37" s="98"/>
      <c r="DR37" s="95"/>
      <c r="DS37" s="100"/>
      <c r="DT37" s="101"/>
      <c r="DU37" s="98"/>
      <c r="DV37" s="108">
        <f t="shared" ca="1" si="52"/>
        <v>45644.458333333336</v>
      </c>
      <c r="DW37" s="113">
        <f t="shared" ca="1" si="53"/>
        <v>1360.0000000005105</v>
      </c>
      <c r="DX37" s="113">
        <f t="shared" ca="1" si="54"/>
        <v>102.60000000042396</v>
      </c>
    </row>
    <row r="38">
      <c r="A38" s="94">
        <f ca="1">INDIRECT(ADDRESS(Данные!$A30,4,1,1,"Данные"),1)</f>
        <v>45644.479166666664</v>
      </c>
      <c r="B38" s="95">
        <f ca="1">ROUND(INDIRECT(ADDRESS(Данные!$A30,B$1,1,1,"Данные"),1),2)</f>
        <v>6456.1199999999999</v>
      </c>
      <c r="C38" s="100">
        <f ca="1">ROUND(INDIRECT(ADDRESS(Данные!$A30,C$1,1,1,"Данные"),1),2)</f>
        <v>1600.1300000000001</v>
      </c>
      <c r="D38" s="101">
        <f ca="1">(B38-B37)*D$10</f>
        <v>26.000000000021828</v>
      </c>
      <c r="E38" s="98">
        <f ca="1">(C38-C37)*D$10</f>
        <v>3.999999999996362</v>
      </c>
      <c r="F38" s="95">
        <f ca="1">ROUND(INDIRECT(ADDRESS(Данные!$A30,F$1,1,1,"Данные"),1),2)</f>
        <v>223.15000000000001</v>
      </c>
      <c r="G38" s="100">
        <f ca="1">ROUND(INDIRECT(ADDRESS(Данные!$A30,G$1,1,1,"Данные"),1),2)</f>
        <v>283.62</v>
      </c>
      <c r="H38" s="101">
        <f ca="1">(F38-F37)*H$10</f>
        <v>0</v>
      </c>
      <c r="I38" s="98">
        <f ca="1">(G38-G37)*H$10</f>
        <v>0</v>
      </c>
      <c r="J38" s="95">
        <f ca="1">ROUND(INDIRECT(ADDRESS(Данные!$A30,J$1,1,1,"Данные"),1),2)</f>
        <v>0</v>
      </c>
      <c r="K38" s="100">
        <f ca="1">ROUND(INDIRECT(ADDRESS(Данные!$A30,K$1,1,1,"Данные"),1),2)</f>
        <v>0</v>
      </c>
      <c r="L38" s="101">
        <f ca="1">(J38-J37)*L$10</f>
        <v>0</v>
      </c>
      <c r="M38" s="98">
        <f ca="1">(K38-K37)*L$10</f>
        <v>0</v>
      </c>
      <c r="N38" s="95">
        <f ca="1">ROUND(INDIRECT(ADDRESS(Данные!$A30,N$1,1,1,"Данные"),1),2)</f>
        <v>4792.5200000000004</v>
      </c>
      <c r="O38" s="100">
        <f ca="1">ROUND(INDIRECT(ADDRESS(Данные!$A30,O$1,1,1,"Данные"),1),2)</f>
        <v>2376.6700000000001</v>
      </c>
      <c r="P38" s="101">
        <f ca="1">(N38-N37)*P$10</f>
        <v>79.99999999992724</v>
      </c>
      <c r="Q38" s="98">
        <f ca="1">(O38-O37)*P$10</f>
        <v>0</v>
      </c>
      <c r="R38" s="95">
        <f ca="1">ROUND(INDIRECT(ADDRESS(Данные!$A30,R$1,1,1,"Данные"),1),2)</f>
        <v>6742.8500000000004</v>
      </c>
      <c r="S38" s="100">
        <f ca="1">ROUND(INDIRECT(ADDRESS(Данные!$A30,S$1,1,1,"Данные"),1),2)</f>
        <v>2603.3899999999999</v>
      </c>
      <c r="T38" s="101">
        <f ca="1">(R38-R37)*T$10</f>
        <v>39.600000000209548</v>
      </c>
      <c r="U38" s="98">
        <f ca="1">(S38-S37)*T$10</f>
        <v>3.5999999999148713</v>
      </c>
      <c r="V38" s="95">
        <f ca="1">ROUND(INDIRECT(ADDRESS(Данные!$A30,V$1,1,1,"Данные"),1),2)</f>
        <v>10192.389999999999</v>
      </c>
      <c r="W38" s="100">
        <f ca="1">ROUND(INDIRECT(ADDRESS(Данные!$A30,W$1,1,1,"Данные"),1),2)</f>
        <v>803.28999999999996</v>
      </c>
      <c r="X38" s="101">
        <f ca="1">(V38-V37)*X$10</f>
        <v>86.39999999992142</v>
      </c>
      <c r="Y38" s="98">
        <f ca="1">(W38-W37)*X$10</f>
        <v>7.1999999999934516</v>
      </c>
      <c r="Z38" s="94">
        <f ca="1">INDIRECT(ADDRESS(Данные!$A30,4,1,1,"Данные"),1)</f>
        <v>45644.479166666664</v>
      </c>
      <c r="AA38" s="95">
        <f ca="1">ROUND(INDIRECT(ADDRESS(Данные!$A30,AA$1,1,1,"Данные"),1),2)</f>
        <v>0</v>
      </c>
      <c r="AB38" s="100">
        <f ca="1">ROUND(INDIRECT(ADDRESS(Данные!$A30,AB$1,1,1,"Данные"),1),2)</f>
        <v>0</v>
      </c>
      <c r="AC38" s="101">
        <f ca="1">(AA38-AA37)*AC$10</f>
        <v>0</v>
      </c>
      <c r="AD38" s="98">
        <f ca="1">(AB38-AB37)*AC$10</f>
        <v>0</v>
      </c>
      <c r="AE38" s="95">
        <f ca="1">ROUND(INDIRECT(ADDRESS(Данные!$A30,AE$1,1,1,"Данные"),1),2)</f>
        <v>0</v>
      </c>
      <c r="AF38" s="100">
        <f ca="1">ROUND(INDIRECT(ADDRESS(Данные!$A30,AF$1,1,1,"Данные"),1),2)</f>
        <v>0</v>
      </c>
      <c r="AG38" s="101">
        <f ca="1">(AE38-AE37)*AG$10</f>
        <v>0</v>
      </c>
      <c r="AH38" s="98">
        <f ca="1">(AF38-AF37)*AG$10</f>
        <v>0</v>
      </c>
      <c r="AI38" s="95">
        <f ca="1">ROUND(INDIRECT(ADDRESS(Данные!$A30,AI$1,1,1,"Данные"),1),2)</f>
        <v>23.780000000000001</v>
      </c>
      <c r="AJ38" s="100">
        <f ca="1">ROUND(INDIRECT(ADDRESS(Данные!$A30,AJ$1,1,1,"Данные"),1),2)</f>
        <v>5.2599999999999998</v>
      </c>
      <c r="AK38" s="101">
        <f ca="1">(AI38-AI37)*AK$10</f>
        <v>0</v>
      </c>
      <c r="AL38" s="98">
        <f ca="1">(AJ38-AJ37)*AK$10</f>
        <v>0</v>
      </c>
      <c r="AM38" s="95">
        <f ca="1">ROUND(INDIRECT(ADDRESS(Данные!$A30,AM$1,1,1,"Данные"),1),2)</f>
        <v>0</v>
      </c>
      <c r="AN38" s="100">
        <f ca="1">ROUND(INDIRECT(ADDRESS(Данные!$A30,AN$1,1,1,"Данные"),1),2)</f>
        <v>0</v>
      </c>
      <c r="AO38" s="101">
        <f ca="1">(AM38-AM37)*AO$10</f>
        <v>0</v>
      </c>
      <c r="AP38" s="98">
        <f ca="1">(AN38-AN37)*AO$10</f>
        <v>0</v>
      </c>
      <c r="AQ38" s="95">
        <f ca="1">ROUND(INDIRECT(ADDRESS(Данные!$A30,AQ$1,1,1,"Данные"),1),2)</f>
        <v>1592.3500000000001</v>
      </c>
      <c r="AR38" s="100">
        <f ca="1">ROUND(INDIRECT(ADDRESS(Данные!$A30,AR$1,1,1,"Данные"),1),2)</f>
        <v>114.05</v>
      </c>
      <c r="AS38" s="101">
        <f ca="1">(AQ38-AQ37)*AS$10</f>
        <v>0</v>
      </c>
      <c r="AT38" s="98">
        <f ca="1">(AR38-AR37)*AS$10</f>
        <v>0</v>
      </c>
      <c r="AU38" s="95">
        <f ca="1">ROUND(INDIRECT(ADDRESS(Данные!$A30,AU$1,1,1,"Данные"),1),2)</f>
        <v>0</v>
      </c>
      <c r="AV38" s="100">
        <f ca="1">ROUND(INDIRECT(ADDRESS(Данные!$A30,AV$1,1,1,"Данные"),1),2)</f>
        <v>0</v>
      </c>
      <c r="AW38" s="101">
        <f ca="1">(AU38-AU37)*AW$10</f>
        <v>0</v>
      </c>
      <c r="AX38" s="98">
        <f ca="1">(AV38-AV37)*AW$10</f>
        <v>0</v>
      </c>
      <c r="AY38" s="94">
        <f ca="1">INDIRECT(ADDRESS(Данные!$A30,4,1,1,"Данные"),1)</f>
        <v>45644.479166666664</v>
      </c>
      <c r="AZ38" s="95">
        <f ca="1">ROUND(INDIRECT(ADDRESS(Данные!$A30,AZ$1,1,1,"Данные"),1),2)</f>
        <v>1154.8199999999999</v>
      </c>
      <c r="BA38" s="100">
        <f ca="1">ROUND(INDIRECT(ADDRESS(Данные!$A30,BA$1,1,1,"Данные"),1),2)</f>
        <v>386.38</v>
      </c>
      <c r="BB38" s="101">
        <f ca="1">(AZ38-AZ37)*BB$10</f>
        <v>11.999999999989086</v>
      </c>
      <c r="BC38" s="98">
        <f ca="1">(BA38-BA37)*BB$10</f>
        <v>1.999999999998181</v>
      </c>
      <c r="BD38" s="95">
        <f ca="1">ROUND(INDIRECT(ADDRESS(Данные!$A30,BD$1,1,1,"Данные"),1),2)</f>
        <v>1217.6200000000001</v>
      </c>
      <c r="BE38" s="100">
        <f ca="1">ROUND(INDIRECT(ADDRESS(Данные!$A30,BE$1,1,1,"Данные"),1),2)</f>
        <v>514.13</v>
      </c>
      <c r="BF38" s="101">
        <f ca="1">(BD38-BD37)*BF$10</f>
        <v>16.000000000030923</v>
      </c>
      <c r="BG38" s="98">
        <f ca="1">(BE38-BE37)*BF$10</f>
        <v>1.999999999998181</v>
      </c>
      <c r="BH38" s="95">
        <f ca="1">ROUND(INDIRECT(ADDRESS(Данные!$A30,BH$1,1,1,"Данные"),1),2)</f>
        <v>1985.75</v>
      </c>
      <c r="BI38" s="100">
        <f ca="1">ROUND(INDIRECT(ADDRESS(Данные!$A30,BI$1,1,1,"Данные"),1),2)</f>
        <v>1182.79</v>
      </c>
      <c r="BJ38" s="101">
        <f ca="1">(BH38-BH37)*BJ$10</f>
        <v>389.9999999996453</v>
      </c>
      <c r="BK38" s="98">
        <f ca="1">(BI38-BI37)*BJ$10</f>
        <v>0</v>
      </c>
      <c r="BL38" s="95">
        <f ca="1">ROUND(INDIRECT(ADDRESS(Данные!$A30,BL$1,1,1,"Данные"),1),2)</f>
        <v>239.55000000000001</v>
      </c>
      <c r="BM38" s="100">
        <f ca="1">ROUND(INDIRECT(ADDRESS(Данные!$A30,BM$1,1,1,"Данные"),1),2)</f>
        <v>22.039999999999999</v>
      </c>
      <c r="BN38" s="101">
        <f ca="1">(BL38-BL37)*BN$10</f>
        <v>0</v>
      </c>
      <c r="BO38" s="98">
        <f ca="1">(BM38-BM37)*BN$10</f>
        <v>0</v>
      </c>
      <c r="BP38" s="95">
        <f ca="1">ROUND(INDIRECT(ADDRESS(Данные!$A30,BP$1,1,1,"Данные"),1),2)</f>
        <v>815.17000000000007</v>
      </c>
      <c r="BQ38" s="100">
        <f ca="1">ROUND(INDIRECT(ADDRESS(Данные!$A30,BQ$1,1,1,"Данные"),1),2)</f>
        <v>0</v>
      </c>
      <c r="BR38" s="101">
        <f ca="1">(BP38-BP37)*BR$10</f>
        <v>1.2000000000011823</v>
      </c>
      <c r="BS38" s="98">
        <f ca="1">(BQ38-BQ37)*BR$10</f>
        <v>0</v>
      </c>
      <c r="BT38" s="95">
        <f ca="1">ROUND(INDIRECT(ADDRESS(Данные!$A30,BT$1,1,1,"Данные"),1),2)</f>
        <v>4752.6700000000001</v>
      </c>
      <c r="BU38" s="100">
        <f ca="1">ROUND(INDIRECT(ADDRESS(Данные!$A30,BU$1,1,1,"Данные"),1),2)</f>
        <v>975.38</v>
      </c>
      <c r="BV38" s="101">
        <f ca="1">(BT38-BT37)*BV$10</f>
        <v>0</v>
      </c>
      <c r="BW38" s="98">
        <f ca="1">(BU38-BU37)*BV$10</f>
        <v>0</v>
      </c>
      <c r="BX38" s="94">
        <f ca="1">INDIRECT(ADDRESS(Данные!$A30,4,1,1,"Данные"),1)</f>
        <v>45644.479166666664</v>
      </c>
      <c r="BY38" s="95">
        <f ca="1">ROUND(INDIRECT(ADDRESS(Данные!$A30,BY$1,1,1,"Данные"),1),2)</f>
        <v>849.44000000000005</v>
      </c>
      <c r="BZ38" s="100">
        <f ca="1">ROUND(INDIRECT(ADDRESS(Данные!$A30,BZ$1,1,1,"Данные"),1),2)</f>
        <v>553.07000000000005</v>
      </c>
      <c r="CA38" s="101">
        <f ca="1">(BY38-BY37)*CA$10</f>
        <v>0</v>
      </c>
      <c r="CB38" s="98">
        <f ca="1">(BZ38-BZ37)*CA$10</f>
        <v>0</v>
      </c>
      <c r="CC38" s="95">
        <f ca="1">ROUND(INDIRECT(ADDRESS(Данные!$A30,CC$1,1,1,"Данные"),1),2)</f>
        <v>1486.4300000000001</v>
      </c>
      <c r="CD38" s="100">
        <f ca="1">ROUND(INDIRECT(ADDRESS(Данные!$A30,CD$1,1,1,"Данные"),1),2)</f>
        <v>0</v>
      </c>
      <c r="CE38" s="101">
        <f ca="1">(CC38-CC37)*CE$10</f>
        <v>14.999999999986358</v>
      </c>
      <c r="CF38" s="98">
        <f ca="1">(CD38-CD37)*CE$10</f>
        <v>0</v>
      </c>
      <c r="CG38" s="95">
        <f ca="1">ROUND(INDIRECT(ADDRESS(Данные!$A30,CG$1,1,1,"Данные"),1),2)</f>
        <v>0</v>
      </c>
      <c r="CH38" s="100">
        <f ca="1">ROUND(INDIRECT(ADDRESS(Данные!$A30,CH$1,1,1,"Данные"),1),2)</f>
        <v>0</v>
      </c>
      <c r="CI38" s="101">
        <f ca="1">(CG38-CG37)*CI$10</f>
        <v>0</v>
      </c>
      <c r="CJ38" s="98">
        <f ca="1">(CH38-CH37)*CI$10</f>
        <v>0</v>
      </c>
      <c r="CK38" s="95">
        <f ca="1">ROUND(INDIRECT(ADDRESS(Данные!$A30,CK$1,1,1,"Данные"),1),2)</f>
        <v>898.11000000000001</v>
      </c>
      <c r="CL38" s="100">
        <f ca="1">ROUND(INDIRECT(ADDRESS(Данные!$A30,CL$1,1,1,"Данные"),1),2)</f>
        <v>243.68000000000001</v>
      </c>
      <c r="CM38" s="101">
        <f ca="1">(CK38-CK37)*CM$10</f>
        <v>17.999999999983629</v>
      </c>
      <c r="CN38" s="98">
        <f ca="1">(CL38-CL37)*CM$10</f>
        <v>5.999999999994543</v>
      </c>
      <c r="CO38" s="95">
        <f ca="1">ROUND(INDIRECT(ADDRESS(Данные!$A30,CO$1,1,1,"Данные"),1),2)</f>
        <v>0</v>
      </c>
      <c r="CP38" s="100">
        <f ca="1">ROUND(INDIRECT(ADDRESS(Данные!$A30,CP$1,1,1,"Данные"),1),2)</f>
        <v>0</v>
      </c>
      <c r="CQ38" s="101">
        <f ca="1">(CO38-CO37)*CQ$10</f>
        <v>0</v>
      </c>
      <c r="CR38" s="98">
        <f ca="1">(CP38-CP37)*CQ$10</f>
        <v>0</v>
      </c>
      <c r="CS38" s="95">
        <f ca="1">ROUND(INDIRECT(ADDRESS(Данные!$A30,CS$1,1,1,"Данные"),1),2)</f>
        <v>27.940000000000001</v>
      </c>
      <c r="CT38" s="100">
        <f ca="1">ROUND(INDIRECT(ADDRESS(Данные!$A30,CT$1,1,1,"Данные"),1),2)</f>
        <v>213.34</v>
      </c>
      <c r="CU38" s="101">
        <f ca="1">(CS38-CS37)*CU$10</f>
        <v>0</v>
      </c>
      <c r="CV38" s="98">
        <f ca="1">(CT38-CT37)*CU$10</f>
        <v>0</v>
      </c>
      <c r="CW38" s="94">
        <f ca="1">INDIRECT(ADDRESS(Данные!$A30,4,1,1,"Данные"),1)</f>
        <v>45644.479166666664</v>
      </c>
      <c r="CX38" s="95">
        <f ca="1">ROUND(INDIRECT(ADDRESS(Данные!$A30,CX$1,1,1,"Данные"),1),2)</f>
        <v>532.65999999999997</v>
      </c>
      <c r="CY38" s="100">
        <f ca="1">ROUND(INDIRECT(ADDRESS(Данные!$A30,CY$1,1,1,"Данные"),1),2)</f>
        <v>387.19999999999999</v>
      </c>
      <c r="CZ38" s="101">
        <f ca="1">(CX38-CX37)*CZ$10</f>
        <v>17.999999999983629</v>
      </c>
      <c r="DA38" s="98">
        <f ca="1">(CY38-CY37)*CZ$10</f>
        <v>8.9999999999918145</v>
      </c>
      <c r="DB38" s="95">
        <f ca="1">ROUND(INDIRECT(ADDRESS(Данные!$A30,DB$1,1,1,"Данные"),1),2)</f>
        <v>1323.6200000000001</v>
      </c>
      <c r="DC38" s="100">
        <f ca="1">ROUND(INDIRECT(ADDRESS(Данные!$A30,DC$1,1,1,"Данные"),1),2)</f>
        <v>334.97000000000003</v>
      </c>
      <c r="DD38" s="101">
        <f ca="1">(DB38-DB37)*DD$10</f>
        <v>0</v>
      </c>
      <c r="DE38" s="98">
        <f ca="1">(DC38-DC37)*DD$10</f>
        <v>0</v>
      </c>
      <c r="DF38" s="95">
        <f ca="1">ROUND(INDIRECT(ADDRESS(Данные!$A30,DF$1,1,1,"Данные"),1),2)</f>
        <v>254.67000000000002</v>
      </c>
      <c r="DG38" s="100">
        <f ca="1">ROUND(INDIRECT(ADDRESS(Данные!$A30,DG$1,1,1,"Данные"),1),2)</f>
        <v>243.95000000000002</v>
      </c>
      <c r="DH38" s="101">
        <f ca="1">(DF38-DF37)*DH$10</f>
        <v>0</v>
      </c>
      <c r="DI38" s="98">
        <f ca="1">(DG38-DG37)*DH$10</f>
        <v>6.0000000000115961</v>
      </c>
      <c r="DJ38" s="95"/>
      <c r="DK38" s="100"/>
      <c r="DL38" s="101"/>
      <c r="DM38" s="98"/>
      <c r="DN38" s="95"/>
      <c r="DO38" s="100"/>
      <c r="DP38" s="101"/>
      <c r="DQ38" s="98"/>
      <c r="DR38" s="95"/>
      <c r="DS38" s="100"/>
      <c r="DT38" s="101"/>
      <c r="DU38" s="98"/>
      <c r="DV38" s="108">
        <f t="shared" ca="1" si="52"/>
        <v>45644.479166666664</v>
      </c>
      <c r="DW38" s="113">
        <f t="shared" ca="1" si="53"/>
        <v>702.19999999970014</v>
      </c>
      <c r="DX38" s="113">
        <f t="shared" ca="1" si="54"/>
        <v>39.799999999899001</v>
      </c>
    </row>
    <row r="39">
      <c r="A39" s="94">
        <f ca="1">INDIRECT(ADDRESS(Данные!$A31,4,1,1,"Данные"),1)</f>
        <v>45644.5</v>
      </c>
      <c r="B39" s="95">
        <f ca="1">ROUND(INDIRECT(ADDRESS(Данные!$A31,B$1,1,1,"Данные"),1),2)</f>
        <v>6456.25</v>
      </c>
      <c r="C39" s="100">
        <f ca="1">ROUND(INDIRECT(ADDRESS(Данные!$A31,C$1,1,1,"Данные"),1),2)</f>
        <v>1600.1500000000001</v>
      </c>
      <c r="D39" s="101">
        <f ca="1">(B39-B37)*D$10</f>
        <v>52.000000000043656</v>
      </c>
      <c r="E39" s="98">
        <f ca="1">(C39-C37)*D$10</f>
        <v>7.999999999992724</v>
      </c>
      <c r="F39" s="95">
        <f ca="1">ROUND(INDIRECT(ADDRESS(Данные!$A31,F$1,1,1,"Данные"),1),2)</f>
        <v>223.15000000000001</v>
      </c>
      <c r="G39" s="100">
        <f ca="1">ROUND(INDIRECT(ADDRESS(Данные!$A31,G$1,1,1,"Данные"),1),2)</f>
        <v>283.62</v>
      </c>
      <c r="H39" s="101">
        <f ca="1">(F39-F37)*H$10</f>
        <v>0</v>
      </c>
      <c r="I39" s="98">
        <f ca="1">(G39-G37)*H$10</f>
        <v>0</v>
      </c>
      <c r="J39" s="95">
        <f ca="1">ROUND(INDIRECT(ADDRESS(Данные!$A31,J$1,1,1,"Данные"),1),2)</f>
        <v>0</v>
      </c>
      <c r="K39" s="100">
        <f ca="1">ROUND(INDIRECT(ADDRESS(Данные!$A31,K$1,1,1,"Данные"),1),2)</f>
        <v>0</v>
      </c>
      <c r="L39" s="101">
        <f ca="1">(J39-J37)*L$10</f>
        <v>0</v>
      </c>
      <c r="M39" s="98">
        <f ca="1">(K39-K37)*L$10</f>
        <v>0</v>
      </c>
      <c r="N39" s="95">
        <f ca="1">ROUND(INDIRECT(ADDRESS(Данные!$A31,N$1,1,1,"Данные"),1),2)</f>
        <v>4792.5500000000002</v>
      </c>
      <c r="O39" s="100">
        <f ca="1">ROUND(INDIRECT(ADDRESS(Данные!$A31,O$1,1,1,"Данные"),1),2)</f>
        <v>2376.6799999999998</v>
      </c>
      <c r="P39" s="101">
        <f ca="1">(N39-N37)*P$10</f>
        <v>139.99999999941792</v>
      </c>
      <c r="Q39" s="98">
        <f ca="1">(O39-O37)*P$10</f>
        <v>19.999999999527063</v>
      </c>
      <c r="R39" s="95">
        <f ca="1">ROUND(INDIRECT(ADDRESS(Данные!$A31,R$1,1,1,"Данные"),1),2)</f>
        <v>6742.9700000000003</v>
      </c>
      <c r="S39" s="100">
        <f ca="1">ROUND(INDIRECT(ADDRESS(Данные!$A31,S$1,1,1,"Данные"),1),2)</f>
        <v>2603.4099999999999</v>
      </c>
      <c r="T39" s="101">
        <f ca="1">(R39-R37)*T$10</f>
        <v>82.800000000170257</v>
      </c>
      <c r="U39" s="98">
        <f ca="1">(S39-S37)*T$10</f>
        <v>10.799999999908323</v>
      </c>
      <c r="V39" s="95">
        <f ca="1">ROUND(INDIRECT(ADDRESS(Данные!$A31,V$1,1,1,"Данные"),1),2)</f>
        <v>10192.630000000001</v>
      </c>
      <c r="W39" s="100">
        <f ca="1">ROUND(INDIRECT(ADDRESS(Данные!$A31,W$1,1,1,"Данные"),1),2)</f>
        <v>803.31000000000006</v>
      </c>
      <c r="X39" s="101">
        <f ca="1">(V39-V37)*X$10</f>
        <v>172.80000000049768</v>
      </c>
      <c r="Y39" s="98">
        <f ca="1">(W39-W37)*X$10</f>
        <v>14.400000000027831</v>
      </c>
      <c r="Z39" s="94">
        <f ca="1">INDIRECT(ADDRESS(Данные!$A31,4,1,1,"Данные"),1)</f>
        <v>45644.5</v>
      </c>
      <c r="AA39" s="95">
        <f ca="1">ROUND(INDIRECT(ADDRESS(Данные!$A31,AA$1,1,1,"Данные"),1),2)</f>
        <v>0</v>
      </c>
      <c r="AB39" s="100">
        <f ca="1">ROUND(INDIRECT(ADDRESS(Данные!$A31,AB$1,1,1,"Данные"),1),2)</f>
        <v>0</v>
      </c>
      <c r="AC39" s="101">
        <f ca="1">(AA39-AA37)*AC$10</f>
        <v>0</v>
      </c>
      <c r="AD39" s="98">
        <f ca="1">(AB39-AB37)*AC$10</f>
        <v>0</v>
      </c>
      <c r="AE39" s="95">
        <f ca="1">ROUND(INDIRECT(ADDRESS(Данные!$A31,AE$1,1,1,"Данные"),1),2)</f>
        <v>0</v>
      </c>
      <c r="AF39" s="100">
        <f ca="1">ROUND(INDIRECT(ADDRESS(Данные!$A31,AF$1,1,1,"Данные"),1),2)</f>
        <v>0</v>
      </c>
      <c r="AG39" s="101">
        <f ca="1">(AE39-AE37)*AG$10</f>
        <v>0</v>
      </c>
      <c r="AH39" s="98">
        <f ca="1">(AF39-AF37)*AG$10</f>
        <v>0</v>
      </c>
      <c r="AI39" s="95">
        <f ca="1">ROUND(INDIRECT(ADDRESS(Данные!$A31,AI$1,1,1,"Данные"),1),2)</f>
        <v>23.780000000000001</v>
      </c>
      <c r="AJ39" s="100">
        <f ca="1">ROUND(INDIRECT(ADDRESS(Данные!$A31,AJ$1,1,1,"Данные"),1),2)</f>
        <v>5.2599999999999998</v>
      </c>
      <c r="AK39" s="101">
        <f ca="1">(AI39-AI37)*AK$10</f>
        <v>0</v>
      </c>
      <c r="AL39" s="98">
        <f ca="1">(AJ39-AJ37)*AK$10</f>
        <v>0</v>
      </c>
      <c r="AM39" s="95">
        <f ca="1">ROUND(INDIRECT(ADDRESS(Данные!$A31,AM$1,1,1,"Данные"),1),2)</f>
        <v>0</v>
      </c>
      <c r="AN39" s="100">
        <f ca="1">ROUND(INDIRECT(ADDRESS(Данные!$A31,AN$1,1,1,"Данные"),1),2)</f>
        <v>0</v>
      </c>
      <c r="AO39" s="101">
        <f ca="1">(AM39-AM37)*AO$10</f>
        <v>0</v>
      </c>
      <c r="AP39" s="98">
        <f ca="1">(AN39-AN37)*AO$10</f>
        <v>0</v>
      </c>
      <c r="AQ39" s="95">
        <f ca="1">ROUND(INDIRECT(ADDRESS(Данные!$A31,AQ$1,1,1,"Данные"),1),2)</f>
        <v>1592.3500000000001</v>
      </c>
      <c r="AR39" s="100">
        <f ca="1">ROUND(INDIRECT(ADDRESS(Данные!$A31,AR$1,1,1,"Данные"),1),2)</f>
        <v>114.05</v>
      </c>
      <c r="AS39" s="101">
        <f ca="1">(AQ39-AQ37)*AS$10</f>
        <v>0</v>
      </c>
      <c r="AT39" s="98">
        <f ca="1">(AR39-AR37)*AS$10</f>
        <v>0</v>
      </c>
      <c r="AU39" s="95">
        <f ca="1">ROUND(INDIRECT(ADDRESS(Данные!$A31,AU$1,1,1,"Данные"),1),2)</f>
        <v>0</v>
      </c>
      <c r="AV39" s="100">
        <f ca="1">ROUND(INDIRECT(ADDRESS(Данные!$A31,AV$1,1,1,"Данные"),1),2)</f>
        <v>0</v>
      </c>
      <c r="AW39" s="101">
        <f ca="1">(AU39-AU37)*AW$10</f>
        <v>0</v>
      </c>
      <c r="AX39" s="98">
        <f ca="1">(AV39-AV37)*AW$10</f>
        <v>0</v>
      </c>
      <c r="AY39" s="94">
        <f ca="1">INDIRECT(ADDRESS(Данные!$A31,4,1,1,"Данные"),1)</f>
        <v>45644.5</v>
      </c>
      <c r="AZ39" s="95">
        <f ca="1">ROUND(INDIRECT(ADDRESS(Данные!$A31,AZ$1,1,1,"Данные"),1),2)</f>
        <v>1154.8800000000001</v>
      </c>
      <c r="BA39" s="100">
        <f ca="1">ROUND(INDIRECT(ADDRESS(Данные!$A31,BA$1,1,1,"Данные"),1),2)</f>
        <v>386.38999999999999</v>
      </c>
      <c r="BB39" s="101">
        <f ca="1">(AZ39-AZ37)*BB$10</f>
        <v>24.000000000023647</v>
      </c>
      <c r="BC39" s="98">
        <f ca="1">(BA39-BA37)*BB$10</f>
        <v>3.999999999996362</v>
      </c>
      <c r="BD39" s="95">
        <f ca="1">ROUND(INDIRECT(ADDRESS(Данные!$A31,BD$1,1,1,"Данные"),1),2)</f>
        <v>1217.7</v>
      </c>
      <c r="BE39" s="100">
        <f ca="1">ROUND(INDIRECT(ADDRESS(Данные!$A31,BE$1,1,1,"Данные"),1),2)</f>
        <v>514.13999999999999</v>
      </c>
      <c r="BF39" s="101">
        <f ca="1">(BD39-BD37)*BF$10</f>
        <v>32.000000000016371</v>
      </c>
      <c r="BG39" s="98">
        <f ca="1">(BE39-BE37)*BF$10</f>
        <v>3.999999999996362</v>
      </c>
      <c r="BH39" s="95">
        <f ca="1">ROUND(INDIRECT(ADDRESS(Данные!$A31,BH$1,1,1,"Данные"),1),2)</f>
        <v>1985.9000000000001</v>
      </c>
      <c r="BI39" s="100">
        <f ca="1">ROUND(INDIRECT(ADDRESS(Данные!$A31,BI$1,1,1,"Данные"),1),2)</f>
        <v>1182.79</v>
      </c>
      <c r="BJ39" s="101">
        <f ca="1">(BH39-BH37)*BJ$10</f>
        <v>839.99999999991815</v>
      </c>
      <c r="BK39" s="98">
        <f ca="1">(BI39-BI37)*BJ$10</f>
        <v>0</v>
      </c>
      <c r="BL39" s="95">
        <f ca="1">ROUND(INDIRECT(ADDRESS(Данные!$A31,BL$1,1,1,"Данные"),1),2)</f>
        <v>239.55000000000001</v>
      </c>
      <c r="BM39" s="100">
        <f ca="1">ROUND(INDIRECT(ADDRESS(Данные!$A31,BM$1,1,1,"Данные"),1),2)</f>
        <v>22.039999999999999</v>
      </c>
      <c r="BN39" s="101">
        <f ca="1">(BL39-BL37)*BN$10</f>
        <v>0</v>
      </c>
      <c r="BO39" s="98">
        <f ca="1">(BM39-BM37)*BN$10</f>
        <v>0</v>
      </c>
      <c r="BP39" s="95">
        <f ca="1">ROUND(INDIRECT(ADDRESS(Данные!$A31,BP$1,1,1,"Данные"),1),2)</f>
        <v>815.22000000000003</v>
      </c>
      <c r="BQ39" s="100">
        <f ca="1">ROUND(INDIRECT(ADDRESS(Данные!$A31,BQ$1,1,1,"Данные"),1),2)</f>
        <v>0</v>
      </c>
      <c r="BR39" s="101">
        <f ca="1">(BP39-BP37)*BR$10</f>
        <v>2.2000000000002728</v>
      </c>
      <c r="BS39" s="98">
        <f ca="1">(BQ39-BQ37)*BR$10</f>
        <v>0</v>
      </c>
      <c r="BT39" s="95">
        <f ca="1">ROUND(INDIRECT(ADDRESS(Данные!$A31,BT$1,1,1,"Данные"),1),2)</f>
        <v>4752.6700000000001</v>
      </c>
      <c r="BU39" s="100">
        <f ca="1">ROUND(INDIRECT(ADDRESS(Данные!$A31,BU$1,1,1,"Данные"),1),2)</f>
        <v>975.38</v>
      </c>
      <c r="BV39" s="101">
        <f ca="1">(BT39-BT37)*BV$10</f>
        <v>0</v>
      </c>
      <c r="BW39" s="98">
        <f ca="1">(BU39-BU37)*BV$10</f>
        <v>0</v>
      </c>
      <c r="BX39" s="94">
        <f ca="1">INDIRECT(ADDRESS(Данные!$A31,4,1,1,"Данные"),1)</f>
        <v>45644.5</v>
      </c>
      <c r="BY39" s="95">
        <f ca="1">ROUND(INDIRECT(ADDRESS(Данные!$A31,BY$1,1,1,"Данные"),1),2)</f>
        <v>849.44000000000005</v>
      </c>
      <c r="BZ39" s="100">
        <f ca="1">ROUND(INDIRECT(ADDRESS(Данные!$A31,BZ$1,1,1,"Данные"),1),2)</f>
        <v>553.07000000000005</v>
      </c>
      <c r="CA39" s="101">
        <f ca="1">(BY39-BY37)*CA$10</f>
        <v>0</v>
      </c>
      <c r="CB39" s="98">
        <f ca="1">(BZ39-BZ37)*CA$10</f>
        <v>0</v>
      </c>
      <c r="CC39" s="95">
        <f ca="1">ROUND(INDIRECT(ADDRESS(Данные!$A31,CC$1,1,1,"Данные"),1),2)</f>
        <v>1486.47</v>
      </c>
      <c r="CD39" s="100">
        <f ca="1">ROUND(INDIRECT(ADDRESS(Данные!$A31,CD$1,1,1,"Данные"),1),2)</f>
        <v>0</v>
      </c>
      <c r="CE39" s="101">
        <f ca="1">(CC39-CC37)*CE$10</f>
        <v>26.999999999975444</v>
      </c>
      <c r="CF39" s="98">
        <f ca="1">(CD39-CD37)*CE$10</f>
        <v>0</v>
      </c>
      <c r="CG39" s="95">
        <f ca="1">ROUND(INDIRECT(ADDRESS(Данные!$A31,CG$1,1,1,"Данные"),1),2)</f>
        <v>0</v>
      </c>
      <c r="CH39" s="100">
        <f ca="1">ROUND(INDIRECT(ADDRESS(Данные!$A31,CH$1,1,1,"Данные"),1),2)</f>
        <v>0</v>
      </c>
      <c r="CI39" s="101">
        <f ca="1">(CG39-CG37)*CI$10</f>
        <v>0</v>
      </c>
      <c r="CJ39" s="98">
        <f ca="1">(CH39-CH37)*CI$10</f>
        <v>0</v>
      </c>
      <c r="CK39" s="95">
        <f ca="1">ROUND(INDIRECT(ADDRESS(Данные!$A31,CK$1,1,1,"Данные"),1),2)</f>
        <v>898.14999999999998</v>
      </c>
      <c r="CL39" s="100">
        <f ca="1">ROUND(INDIRECT(ADDRESS(Данные!$A31,CL$1,1,1,"Данные"),1),2)</f>
        <v>243.70000000000002</v>
      </c>
      <c r="CM39" s="101">
        <f ca="1">(CK39-CK37)*CM$10</f>
        <v>41.999999999961801</v>
      </c>
      <c r="CN39" s="98">
        <f ca="1">(CL39-CL37)*CM$10</f>
        <v>18.000000000000682</v>
      </c>
      <c r="CO39" s="95">
        <f ca="1">ROUND(INDIRECT(ADDRESS(Данные!$A31,CO$1,1,1,"Данные"),1),2)</f>
        <v>0</v>
      </c>
      <c r="CP39" s="100">
        <f ca="1">ROUND(INDIRECT(ADDRESS(Данные!$A31,CP$1,1,1,"Данные"),1),2)</f>
        <v>0</v>
      </c>
      <c r="CQ39" s="101">
        <f ca="1">(CO39-CO37)*CQ$10</f>
        <v>0</v>
      </c>
      <c r="CR39" s="98">
        <f ca="1">(CP39-CP37)*CQ$10</f>
        <v>0</v>
      </c>
      <c r="CS39" s="95">
        <f ca="1">ROUND(INDIRECT(ADDRESS(Данные!$A31,CS$1,1,1,"Данные"),1),2)</f>
        <v>27.940000000000001</v>
      </c>
      <c r="CT39" s="100">
        <f ca="1">ROUND(INDIRECT(ADDRESS(Данные!$A31,CT$1,1,1,"Данные"),1),2)</f>
        <v>213.34</v>
      </c>
      <c r="CU39" s="101">
        <f ca="1">(CS39-CS37)*CU$10</f>
        <v>0</v>
      </c>
      <c r="CV39" s="98">
        <f ca="1">(CT39-CT37)*CU$10</f>
        <v>0</v>
      </c>
      <c r="CW39" s="94">
        <f ca="1">INDIRECT(ADDRESS(Данные!$A31,4,1,1,"Данные"),1)</f>
        <v>45644.5</v>
      </c>
      <c r="CX39" s="95">
        <f ca="1">ROUND(INDIRECT(ADDRESS(Данные!$A31,CX$1,1,1,"Данные"),1),2)</f>
        <v>532.69000000000005</v>
      </c>
      <c r="CY39" s="100">
        <f ca="1">ROUND(INDIRECT(ADDRESS(Данные!$A31,CY$1,1,1,"Данные"),1),2)</f>
        <v>387.21000000000004</v>
      </c>
      <c r="CZ39" s="101">
        <f ca="1">(CX39-CX37)*CZ$10</f>
        <v>45.000000000061391</v>
      </c>
      <c r="DA39" s="98">
        <f ca="1">(CY39-CY37)*CZ$10</f>
        <v>18.000000000034788</v>
      </c>
      <c r="DB39" s="95">
        <f ca="1">ROUND(INDIRECT(ADDRESS(Данные!$A31,DB$1,1,1,"Данные"),1),2)</f>
        <v>1323.6200000000001</v>
      </c>
      <c r="DC39" s="100">
        <f ca="1">ROUND(INDIRECT(ADDRESS(Данные!$A31,DC$1,1,1,"Данные"),1),2)</f>
        <v>334.97000000000003</v>
      </c>
      <c r="DD39" s="101">
        <f ca="1">(DB39-DB37)*DD$10</f>
        <v>0</v>
      </c>
      <c r="DE39" s="98">
        <f ca="1">(DC39-DC37)*DD$10</f>
        <v>0</v>
      </c>
      <c r="DF39" s="95">
        <f ca="1">ROUND(INDIRECT(ADDRESS(Данные!$A31,DF$1,1,1,"Данные"),1),2)</f>
        <v>254.68000000000001</v>
      </c>
      <c r="DG39" s="100">
        <f ca="1">ROUND(INDIRECT(ADDRESS(Данные!$A31,DG$1,1,1,"Данные"),1),2)</f>
        <v>243.95000000000002</v>
      </c>
      <c r="DH39" s="101">
        <f ca="1">(DF39-DF37)*DH$10</f>
        <v>5.999999999994543</v>
      </c>
      <c r="DI39" s="98">
        <f ca="1">(DG39-DG37)*DH$10</f>
        <v>6.0000000000115961</v>
      </c>
      <c r="DJ39" s="95"/>
      <c r="DK39" s="100"/>
      <c r="DL39" s="101"/>
      <c r="DM39" s="98"/>
      <c r="DN39" s="95"/>
      <c r="DO39" s="100"/>
      <c r="DP39" s="101"/>
      <c r="DQ39" s="98"/>
      <c r="DR39" s="95"/>
      <c r="DS39" s="100"/>
      <c r="DT39" s="101"/>
      <c r="DU39" s="98"/>
      <c r="DV39" s="108">
        <f t="shared" ca="1" si="52"/>
        <v>45644.5</v>
      </c>
      <c r="DW39" s="113">
        <f t="shared" ca="1" si="53"/>
        <v>1465.8000000000811</v>
      </c>
      <c r="DX39" s="113">
        <f t="shared" ca="1" si="54"/>
        <v>103.19999999949573</v>
      </c>
    </row>
    <row r="40">
      <c r="A40" s="94">
        <f ca="1">INDIRECT(ADDRESS(Данные!$A32,4,1,1,"Данные"),1)</f>
        <v>45644.520833333336</v>
      </c>
      <c r="B40" s="95">
        <f ca="1">ROUND(INDIRECT(ADDRESS(Данные!$A32,B$1,1,1,"Данные"),1),2)</f>
        <v>6456.3699999999999</v>
      </c>
      <c r="C40" s="100">
        <f ca="1">ROUND(INDIRECT(ADDRESS(Данные!$A32,C$1,1,1,"Данные"),1),2)</f>
        <v>1600.1700000000001</v>
      </c>
      <c r="D40" s="101">
        <f ca="1">(B40-B39)*D$10</f>
        <v>23.999999999978172</v>
      </c>
      <c r="E40" s="98">
        <f ca="1">(C40-C39)*D$10</f>
        <v>3.999999999996362</v>
      </c>
      <c r="F40" s="95">
        <f ca="1">ROUND(INDIRECT(ADDRESS(Данные!$A32,F$1,1,1,"Данные"),1),2)</f>
        <v>223.15000000000001</v>
      </c>
      <c r="G40" s="100">
        <f ca="1">ROUND(INDIRECT(ADDRESS(Данные!$A32,G$1,1,1,"Данные"),1),2)</f>
        <v>283.62</v>
      </c>
      <c r="H40" s="101">
        <f ca="1">(F40-F39)*H$10</f>
        <v>0</v>
      </c>
      <c r="I40" s="98">
        <f ca="1">(G40-G39)*H$10</f>
        <v>0</v>
      </c>
      <c r="J40" s="95">
        <f ca="1">ROUND(INDIRECT(ADDRESS(Данные!$A32,J$1,1,1,"Данные"),1),2)</f>
        <v>0</v>
      </c>
      <c r="K40" s="100">
        <f ca="1">ROUND(INDIRECT(ADDRESS(Данные!$A32,K$1,1,1,"Данные"),1),2)</f>
        <v>0</v>
      </c>
      <c r="L40" s="101">
        <f ca="1">(J40-J39)*L$10</f>
        <v>0</v>
      </c>
      <c r="M40" s="98">
        <f ca="1">(K40-K39)*L$10</f>
        <v>0</v>
      </c>
      <c r="N40" s="95">
        <f ca="1">ROUND(INDIRECT(ADDRESS(Данные!$A32,N$1,1,1,"Данные"),1),2)</f>
        <v>4792.5799999999999</v>
      </c>
      <c r="O40" s="100">
        <f ca="1">ROUND(INDIRECT(ADDRESS(Данные!$A32,O$1,1,1,"Данные"),1),2)</f>
        <v>2376.6799999999998</v>
      </c>
      <c r="P40" s="101">
        <f ca="1">(N40-N39)*P$10</f>
        <v>59.999999999490683</v>
      </c>
      <c r="Q40" s="98">
        <f ca="1">(O40-O39)*P$10</f>
        <v>0</v>
      </c>
      <c r="R40" s="95">
        <f ca="1">ROUND(INDIRECT(ADDRESS(Данные!$A32,R$1,1,1,"Данные"),1),2)</f>
        <v>6743.0900000000001</v>
      </c>
      <c r="S40" s="100">
        <f ca="1">ROUND(INDIRECT(ADDRESS(Данные!$A32,S$1,1,1,"Данные"),1),2)</f>
        <v>2603.4200000000001</v>
      </c>
      <c r="T40" s="101">
        <f ca="1">(R40-R39)*T$10</f>
        <v>43.19999999996071</v>
      </c>
      <c r="U40" s="98">
        <f ca="1">(S40-S39)*T$10</f>
        <v>3.6000000000785803</v>
      </c>
      <c r="V40" s="95">
        <f ca="1">ROUND(INDIRECT(ADDRESS(Данные!$A32,V$1,1,1,"Данные"),1),2)</f>
        <v>10192.84</v>
      </c>
      <c r="W40" s="100">
        <f ca="1">ROUND(INDIRECT(ADDRESS(Данные!$A32,W$1,1,1,"Данные"),1),2)</f>
        <v>803.33000000000004</v>
      </c>
      <c r="X40" s="101">
        <f ca="1">(V40-V39)*X$10</f>
        <v>75.599999999685679</v>
      </c>
      <c r="Y40" s="98">
        <f ca="1">(W40-W39)*X$10</f>
        <v>7.1999999999934516</v>
      </c>
      <c r="Z40" s="94">
        <f ca="1">INDIRECT(ADDRESS(Данные!$A32,4,1,1,"Данные"),1)</f>
        <v>45644.520833333336</v>
      </c>
      <c r="AA40" s="95">
        <f ca="1">ROUND(INDIRECT(ADDRESS(Данные!$A32,AA$1,1,1,"Данные"),1),2)</f>
        <v>0</v>
      </c>
      <c r="AB40" s="100">
        <f ca="1">ROUND(INDIRECT(ADDRESS(Данные!$A32,AB$1,1,1,"Данные"),1),2)</f>
        <v>0</v>
      </c>
      <c r="AC40" s="101">
        <f ca="1">(AA40-AA39)*AC$10</f>
        <v>0</v>
      </c>
      <c r="AD40" s="98">
        <f ca="1">(AB40-AB39)*AC$10</f>
        <v>0</v>
      </c>
      <c r="AE40" s="95">
        <f ca="1">ROUND(INDIRECT(ADDRESS(Данные!$A32,AE$1,1,1,"Данные"),1),2)</f>
        <v>0</v>
      </c>
      <c r="AF40" s="100">
        <f ca="1">ROUND(INDIRECT(ADDRESS(Данные!$A32,AF$1,1,1,"Данные"),1),2)</f>
        <v>0</v>
      </c>
      <c r="AG40" s="101">
        <f ca="1">(AE40-AE39)*AG$10</f>
        <v>0</v>
      </c>
      <c r="AH40" s="98">
        <f ca="1">(AF40-AF39)*AG$10</f>
        <v>0</v>
      </c>
      <c r="AI40" s="95">
        <f ca="1">ROUND(INDIRECT(ADDRESS(Данные!$A32,AI$1,1,1,"Данные"),1),2)</f>
        <v>23.780000000000001</v>
      </c>
      <c r="AJ40" s="100">
        <f ca="1">ROUND(INDIRECT(ADDRESS(Данные!$A32,AJ$1,1,1,"Данные"),1),2)</f>
        <v>5.2599999999999998</v>
      </c>
      <c r="AK40" s="101">
        <f ca="1">(AI40-AI39)*AK$10</f>
        <v>0</v>
      </c>
      <c r="AL40" s="98">
        <f ca="1">(AJ40-AJ39)*AK$10</f>
        <v>0</v>
      </c>
      <c r="AM40" s="95">
        <f ca="1">ROUND(INDIRECT(ADDRESS(Данные!$A32,AM$1,1,1,"Данные"),1),2)</f>
        <v>0</v>
      </c>
      <c r="AN40" s="100">
        <f ca="1">ROUND(INDIRECT(ADDRESS(Данные!$A32,AN$1,1,1,"Данные"),1),2)</f>
        <v>0</v>
      </c>
      <c r="AO40" s="101">
        <f ca="1">(AM40-AM39)*AO$10</f>
        <v>0</v>
      </c>
      <c r="AP40" s="98">
        <f ca="1">(AN40-AN39)*AO$10</f>
        <v>0</v>
      </c>
      <c r="AQ40" s="95">
        <f ca="1">ROUND(INDIRECT(ADDRESS(Данные!$A32,AQ$1,1,1,"Данные"),1),2)</f>
        <v>1592.3500000000001</v>
      </c>
      <c r="AR40" s="100">
        <f ca="1">ROUND(INDIRECT(ADDRESS(Данные!$A32,AR$1,1,1,"Данные"),1),2)</f>
        <v>114.05</v>
      </c>
      <c r="AS40" s="101">
        <f ca="1">(AQ40-AQ39)*AS$10</f>
        <v>0</v>
      </c>
      <c r="AT40" s="98">
        <f ca="1">(AR40-AR39)*AS$10</f>
        <v>0</v>
      </c>
      <c r="AU40" s="95">
        <f ca="1">ROUND(INDIRECT(ADDRESS(Данные!$A32,AU$1,1,1,"Данные"),1),2)</f>
        <v>0</v>
      </c>
      <c r="AV40" s="100">
        <f ca="1">ROUND(INDIRECT(ADDRESS(Данные!$A32,AV$1,1,1,"Данные"),1),2)</f>
        <v>0</v>
      </c>
      <c r="AW40" s="101">
        <f ca="1">(AU40-AU39)*AW$10</f>
        <v>0</v>
      </c>
      <c r="AX40" s="98">
        <f ca="1">(AV40-AV39)*AW$10</f>
        <v>0</v>
      </c>
      <c r="AY40" s="94">
        <f ca="1">INDIRECT(ADDRESS(Данные!$A32,4,1,1,"Данные"),1)</f>
        <v>45644.520833333336</v>
      </c>
      <c r="AZ40" s="95">
        <f ca="1">ROUND(INDIRECT(ADDRESS(Данные!$A32,AZ$1,1,1,"Данные"),1),2)</f>
        <v>1154.95</v>
      </c>
      <c r="BA40" s="100">
        <f ca="1">ROUND(INDIRECT(ADDRESS(Данные!$A32,BA$1,1,1,"Данные"),1),2)</f>
        <v>386.38999999999999</v>
      </c>
      <c r="BB40" s="101">
        <f ca="1">(AZ40-AZ39)*BB$10</f>
        <v>13.999999999987267</v>
      </c>
      <c r="BC40" s="98">
        <f ca="1">(BA40-BA39)*BB$10</f>
        <v>0</v>
      </c>
      <c r="BD40" s="95">
        <f ca="1">ROUND(INDIRECT(ADDRESS(Данные!$A32,BD$1,1,1,"Данные"),1),2)</f>
        <v>1217.78</v>
      </c>
      <c r="BE40" s="100">
        <f ca="1">ROUND(INDIRECT(ADDRESS(Данные!$A32,BE$1,1,1,"Данные"),1),2)</f>
        <v>514.15999999999997</v>
      </c>
      <c r="BF40" s="101">
        <f ca="1">(BD40-BD39)*BF$10</f>
        <v>15.999999999985448</v>
      </c>
      <c r="BG40" s="98">
        <f ca="1">(BE40-BE39)*BF$10</f>
        <v>3.999999999996362</v>
      </c>
      <c r="BH40" s="95">
        <f ca="1">ROUND(INDIRECT(ADDRESS(Данные!$A32,BH$1,1,1,"Данные"),1),2)</f>
        <v>1986.05</v>
      </c>
      <c r="BI40" s="100">
        <f ca="1">ROUND(INDIRECT(ADDRESS(Данные!$A32,BI$1,1,1,"Данные"),1),2)</f>
        <v>1182.79</v>
      </c>
      <c r="BJ40" s="101">
        <f ca="1">(BH40-BH39)*BJ$10</f>
        <v>449.99999999959073</v>
      </c>
      <c r="BK40" s="98">
        <f ca="1">(BI40-BI39)*BJ$10</f>
        <v>0</v>
      </c>
      <c r="BL40" s="95">
        <f ca="1">ROUND(INDIRECT(ADDRESS(Данные!$A32,BL$1,1,1,"Данные"),1),2)</f>
        <v>239.55000000000001</v>
      </c>
      <c r="BM40" s="100">
        <f ca="1">ROUND(INDIRECT(ADDRESS(Данные!$A32,BM$1,1,1,"Данные"),1),2)</f>
        <v>22.039999999999999</v>
      </c>
      <c r="BN40" s="101">
        <f ca="1">(BL40-BL39)*BN$10</f>
        <v>0</v>
      </c>
      <c r="BO40" s="98">
        <f ca="1">(BM40-BM39)*BN$10</f>
        <v>0</v>
      </c>
      <c r="BP40" s="95">
        <f ca="1">ROUND(INDIRECT(ADDRESS(Данные!$A32,BP$1,1,1,"Данные"),1),2)</f>
        <v>815.28999999999996</v>
      </c>
      <c r="BQ40" s="100">
        <f ca="1">ROUND(INDIRECT(ADDRESS(Данные!$A32,BQ$1,1,1,"Данные"),1),2)</f>
        <v>0</v>
      </c>
      <c r="BR40" s="101">
        <f ca="1">(BP40-BP39)*BR$10</f>
        <v>1.3999999999987267</v>
      </c>
      <c r="BS40" s="98">
        <f ca="1">(BQ40-BQ39)*BR$10</f>
        <v>0</v>
      </c>
      <c r="BT40" s="95">
        <f ca="1">ROUND(INDIRECT(ADDRESS(Данные!$A32,BT$1,1,1,"Данные"),1),2)</f>
        <v>4752.6700000000001</v>
      </c>
      <c r="BU40" s="100">
        <f ca="1">ROUND(INDIRECT(ADDRESS(Данные!$A32,BU$1,1,1,"Данные"),1),2)</f>
        <v>975.38</v>
      </c>
      <c r="BV40" s="101">
        <f ca="1">(BT40-BT39)*BV$10</f>
        <v>0</v>
      </c>
      <c r="BW40" s="98">
        <f ca="1">(BU40-BU39)*BV$10</f>
        <v>0</v>
      </c>
      <c r="BX40" s="94">
        <f ca="1">INDIRECT(ADDRESS(Данные!$A32,4,1,1,"Данные"),1)</f>
        <v>45644.520833333336</v>
      </c>
      <c r="BY40" s="95">
        <f ca="1">ROUND(INDIRECT(ADDRESS(Данные!$A32,BY$1,1,1,"Данные"),1),2)</f>
        <v>849.44000000000005</v>
      </c>
      <c r="BZ40" s="100">
        <f ca="1">ROUND(INDIRECT(ADDRESS(Данные!$A32,BZ$1,1,1,"Данные"),1),2)</f>
        <v>553.07000000000005</v>
      </c>
      <c r="CA40" s="101">
        <f ca="1">(BY40-BY39)*CA$10</f>
        <v>0</v>
      </c>
      <c r="CB40" s="98">
        <f ca="1">(BZ40-BZ39)*CA$10</f>
        <v>0</v>
      </c>
      <c r="CC40" s="95">
        <f ca="1">ROUND(INDIRECT(ADDRESS(Данные!$A32,CC$1,1,1,"Данные"),1),2)</f>
        <v>1486.51</v>
      </c>
      <c r="CD40" s="100">
        <f ca="1">ROUND(INDIRECT(ADDRESS(Данные!$A32,CD$1,1,1,"Данные"),1),2)</f>
        <v>0</v>
      </c>
      <c r="CE40" s="101">
        <f ca="1">(CC40-CC39)*CE$10</f>
        <v>11.999999999989086</v>
      </c>
      <c r="CF40" s="98">
        <f ca="1">(CD40-CD39)*CE$10</f>
        <v>0</v>
      </c>
      <c r="CG40" s="95">
        <f ca="1">ROUND(INDIRECT(ADDRESS(Данные!$A32,CG$1,1,1,"Данные"),1),2)</f>
        <v>0</v>
      </c>
      <c r="CH40" s="100">
        <f ca="1">ROUND(INDIRECT(ADDRESS(Данные!$A32,CH$1,1,1,"Данные"),1),2)</f>
        <v>0</v>
      </c>
      <c r="CI40" s="101">
        <f ca="1">(CG40-CG39)*CI$10</f>
        <v>0</v>
      </c>
      <c r="CJ40" s="98">
        <f ca="1">(CH40-CH39)*CI$10</f>
        <v>0</v>
      </c>
      <c r="CK40" s="95">
        <f ca="1">ROUND(INDIRECT(ADDRESS(Данные!$A32,CK$1,1,1,"Данные"),1),2)</f>
        <v>898.19000000000005</v>
      </c>
      <c r="CL40" s="100">
        <f ca="1">ROUND(INDIRECT(ADDRESS(Данные!$A32,CL$1,1,1,"Данные"),1),2)</f>
        <v>243.71000000000001</v>
      </c>
      <c r="CM40" s="101">
        <f ca="1">(CK40-CK39)*CM$10</f>
        <v>24.000000000046384</v>
      </c>
      <c r="CN40" s="98">
        <f ca="1">(CL40-CL39)*CM$10</f>
        <v>5.999999999994543</v>
      </c>
      <c r="CO40" s="95">
        <f ca="1">ROUND(INDIRECT(ADDRESS(Данные!$A32,CO$1,1,1,"Данные"),1),2)</f>
        <v>0</v>
      </c>
      <c r="CP40" s="100">
        <f ca="1">ROUND(INDIRECT(ADDRESS(Данные!$A32,CP$1,1,1,"Данные"),1),2)</f>
        <v>0</v>
      </c>
      <c r="CQ40" s="101">
        <f ca="1">(CO40-CO39)*CQ$10</f>
        <v>0</v>
      </c>
      <c r="CR40" s="98">
        <f ca="1">(CP40-CP39)*CQ$10</f>
        <v>0</v>
      </c>
      <c r="CS40" s="95">
        <f ca="1">ROUND(INDIRECT(ADDRESS(Данные!$A32,CS$1,1,1,"Данные"),1),2)</f>
        <v>27.940000000000001</v>
      </c>
      <c r="CT40" s="100">
        <f ca="1">ROUND(INDIRECT(ADDRESS(Данные!$A32,CT$1,1,1,"Данные"),1),2)</f>
        <v>213.34</v>
      </c>
      <c r="CU40" s="101">
        <f ca="1">(CS40-CS39)*CU$10</f>
        <v>0</v>
      </c>
      <c r="CV40" s="98">
        <f ca="1">(CT40-CT39)*CU$10</f>
        <v>0</v>
      </c>
      <c r="CW40" s="94">
        <f ca="1">INDIRECT(ADDRESS(Данные!$A32,4,1,1,"Данные"),1)</f>
        <v>45644.520833333336</v>
      </c>
      <c r="CX40" s="95">
        <f ca="1">ROUND(INDIRECT(ADDRESS(Данные!$A32,CX$1,1,1,"Данные"),1),2)</f>
        <v>532.72000000000003</v>
      </c>
      <c r="CY40" s="100">
        <f ca="1">ROUND(INDIRECT(ADDRESS(Данные!$A32,CY$1,1,1,"Данные"),1),2)</f>
        <v>387.22000000000003</v>
      </c>
      <c r="CZ40" s="101">
        <f ca="1">(CX40-CX39)*CZ$10</f>
        <v>26.999999999975444</v>
      </c>
      <c r="DA40" s="98">
        <f ca="1">(CY40-CY39)*CZ$10</f>
        <v>8.9999999999918145</v>
      </c>
      <c r="DB40" s="95">
        <f ca="1">ROUND(INDIRECT(ADDRESS(Данные!$A32,DB$1,1,1,"Данные"),1),2)</f>
        <v>1323.6200000000001</v>
      </c>
      <c r="DC40" s="100">
        <f ca="1">ROUND(INDIRECT(ADDRESS(Данные!$A32,DC$1,1,1,"Данные"),1),2)</f>
        <v>334.97000000000003</v>
      </c>
      <c r="DD40" s="101">
        <f ca="1">(DB40-DB39)*DD$10</f>
        <v>0</v>
      </c>
      <c r="DE40" s="98">
        <f ca="1">(DC40-DC39)*DD$10</f>
        <v>0</v>
      </c>
      <c r="DF40" s="95">
        <f ca="1">ROUND(INDIRECT(ADDRESS(Данные!$A32,DF$1,1,1,"Данные"),1),2)</f>
        <v>254.69</v>
      </c>
      <c r="DG40" s="100">
        <f ca="1">ROUND(INDIRECT(ADDRESS(Данные!$A32,DG$1,1,1,"Данные"),1),2)</f>
        <v>243.96000000000001</v>
      </c>
      <c r="DH40" s="101">
        <f ca="1">(DF40-DF39)*DH$10</f>
        <v>5.999999999994543</v>
      </c>
      <c r="DI40" s="98">
        <f ca="1">(DG40-DG39)*DH$10</f>
        <v>5.999999999994543</v>
      </c>
      <c r="DJ40" s="95"/>
      <c r="DK40" s="100"/>
      <c r="DL40" s="101"/>
      <c r="DM40" s="98"/>
      <c r="DN40" s="95"/>
      <c r="DO40" s="100"/>
      <c r="DP40" s="101"/>
      <c r="DQ40" s="98"/>
      <c r="DR40" s="95"/>
      <c r="DS40" s="100"/>
      <c r="DT40" s="101"/>
      <c r="DU40" s="98"/>
      <c r="DV40" s="108">
        <f t="shared" ca="1" si="52"/>
        <v>45644.520833333336</v>
      </c>
      <c r="DW40" s="113">
        <f t="shared" ca="1" si="53"/>
        <v>753.19999999868287</v>
      </c>
      <c r="DX40" s="113">
        <f t="shared" ca="1" si="54"/>
        <v>39.800000000045657</v>
      </c>
    </row>
    <row r="41">
      <c r="A41" s="94">
        <f ca="1">INDIRECT(ADDRESS(Данные!$A33,4,1,1,"Данные"),1)</f>
        <v>45644.541666666664</v>
      </c>
      <c r="B41" s="95">
        <f ca="1">ROUND(INDIRECT(ADDRESS(Данные!$A33,B$1,1,1,"Данные"),1),2)</f>
        <v>6456.4899999999998</v>
      </c>
      <c r="C41" s="100">
        <f ca="1">ROUND(INDIRECT(ADDRESS(Данные!$A33,C$1,1,1,"Данные"),1),2)</f>
        <v>1600.1900000000001</v>
      </c>
      <c r="D41" s="101">
        <f ca="1">(B41-B39)*D$10</f>
        <v>47.999999999956344</v>
      </c>
      <c r="E41" s="98">
        <f ca="1">(C41-C39)*D$10</f>
        <v>7.999999999992724</v>
      </c>
      <c r="F41" s="95">
        <f ca="1">ROUND(INDIRECT(ADDRESS(Данные!$A33,F$1,1,1,"Данные"),1),2)</f>
        <v>223.15000000000001</v>
      </c>
      <c r="G41" s="100">
        <f ca="1">ROUND(INDIRECT(ADDRESS(Данные!$A33,G$1,1,1,"Данные"),1),2)</f>
        <v>283.62</v>
      </c>
      <c r="H41" s="101">
        <f ca="1">(F41-F39)*H$10</f>
        <v>0</v>
      </c>
      <c r="I41" s="98">
        <f ca="1">(G41-G39)*H$10</f>
        <v>0</v>
      </c>
      <c r="J41" s="95">
        <f ca="1">ROUND(INDIRECT(ADDRESS(Данные!$A33,J$1,1,1,"Данные"),1),2)</f>
        <v>0</v>
      </c>
      <c r="K41" s="100">
        <f ca="1">ROUND(INDIRECT(ADDRESS(Данные!$A33,K$1,1,1,"Данные"),1),2)</f>
        <v>0</v>
      </c>
      <c r="L41" s="101">
        <f ca="1">(J41-J39)*L$10</f>
        <v>0</v>
      </c>
      <c r="M41" s="98">
        <f ca="1">(K41-K39)*L$10</f>
        <v>0</v>
      </c>
      <c r="N41" s="95">
        <f ca="1">ROUND(INDIRECT(ADDRESS(Данные!$A33,N$1,1,1,"Данные"),1),2)</f>
        <v>4792.6199999999999</v>
      </c>
      <c r="O41" s="100">
        <f ca="1">ROUND(INDIRECT(ADDRESS(Данные!$A33,O$1,1,1,"Данные"),1),2)</f>
        <v>2376.6900000000001</v>
      </c>
      <c r="P41" s="101">
        <f ca="1">(N41-N39)*P$10</f>
        <v>139.99999999941792</v>
      </c>
      <c r="Q41" s="98">
        <f ca="1">(O41-O39)*P$10</f>
        <v>20.000000000436557</v>
      </c>
      <c r="R41" s="95">
        <f ca="1">ROUND(INDIRECT(ADDRESS(Данные!$A33,R$1,1,1,"Данные"),1),2)</f>
        <v>6743.21</v>
      </c>
      <c r="S41" s="100">
        <f ca="1">ROUND(INDIRECT(ADDRESS(Данные!$A33,S$1,1,1,"Данные"),1),2)</f>
        <v>2603.4299999999998</v>
      </c>
      <c r="T41" s="101">
        <f ca="1">(R41-R39)*T$10</f>
        <v>86.39999999992142</v>
      </c>
      <c r="U41" s="98">
        <f ca="1">(S41-S39)*T$10</f>
        <v>7.1999999999934516</v>
      </c>
      <c r="V41" s="95">
        <f ca="1">ROUND(INDIRECT(ADDRESS(Данные!$A33,V$1,1,1,"Данные"),1),2)</f>
        <v>10193.08</v>
      </c>
      <c r="W41" s="100">
        <f ca="1">ROUND(INDIRECT(ADDRESS(Данные!$A33,W$1,1,1,"Данные"),1),2)</f>
        <v>803.35000000000002</v>
      </c>
      <c r="X41" s="101">
        <f ca="1">(V41-V39)*X$10</f>
        <v>161.9999999996071</v>
      </c>
      <c r="Y41" s="98">
        <f ca="1">(W41-W39)*X$10</f>
        <v>14.399999999986903</v>
      </c>
      <c r="Z41" s="94">
        <f ca="1">INDIRECT(ADDRESS(Данные!$A33,4,1,1,"Данные"),1)</f>
        <v>45644.541666666664</v>
      </c>
      <c r="AA41" s="95">
        <f ca="1">ROUND(INDIRECT(ADDRESS(Данные!$A33,AA$1,1,1,"Данные"),1),2)</f>
        <v>0</v>
      </c>
      <c r="AB41" s="100">
        <f ca="1">ROUND(INDIRECT(ADDRESS(Данные!$A33,AB$1,1,1,"Данные"),1),2)</f>
        <v>0</v>
      </c>
      <c r="AC41" s="101">
        <f ca="1">(AA41-AA39)*AC$10</f>
        <v>0</v>
      </c>
      <c r="AD41" s="98">
        <f ca="1">(AB41-AB39)*AC$10</f>
        <v>0</v>
      </c>
      <c r="AE41" s="95">
        <f ca="1">ROUND(INDIRECT(ADDRESS(Данные!$A33,AE$1,1,1,"Данные"),1),2)</f>
        <v>0</v>
      </c>
      <c r="AF41" s="100">
        <f ca="1">ROUND(INDIRECT(ADDRESS(Данные!$A33,AF$1,1,1,"Данные"),1),2)</f>
        <v>0</v>
      </c>
      <c r="AG41" s="101">
        <f ca="1">(AE41-AE39)*AG$10</f>
        <v>0</v>
      </c>
      <c r="AH41" s="98">
        <f ca="1">(AF41-AF39)*AG$10</f>
        <v>0</v>
      </c>
      <c r="AI41" s="95">
        <f ca="1">ROUND(INDIRECT(ADDRESS(Данные!$A33,AI$1,1,1,"Данные"),1),2)</f>
        <v>23.780000000000001</v>
      </c>
      <c r="AJ41" s="100">
        <f ca="1">ROUND(INDIRECT(ADDRESS(Данные!$A33,AJ$1,1,1,"Данные"),1),2)</f>
        <v>5.2599999999999998</v>
      </c>
      <c r="AK41" s="101">
        <f ca="1">(AI41-AI39)*AK$10</f>
        <v>0</v>
      </c>
      <c r="AL41" s="98">
        <f ca="1">(AJ41-AJ39)*AK$10</f>
        <v>0</v>
      </c>
      <c r="AM41" s="95">
        <f ca="1">ROUND(INDIRECT(ADDRESS(Данные!$A33,AM$1,1,1,"Данные"),1),2)</f>
        <v>0</v>
      </c>
      <c r="AN41" s="100">
        <f ca="1">ROUND(INDIRECT(ADDRESS(Данные!$A33,AN$1,1,1,"Данные"),1),2)</f>
        <v>0</v>
      </c>
      <c r="AO41" s="101">
        <f ca="1">(AM41-AM39)*AO$10</f>
        <v>0</v>
      </c>
      <c r="AP41" s="98">
        <f ca="1">(AN41-AN39)*AO$10</f>
        <v>0</v>
      </c>
      <c r="AQ41" s="95">
        <f ca="1">ROUND(INDIRECT(ADDRESS(Данные!$A33,AQ$1,1,1,"Данные"),1),2)</f>
        <v>1592.3500000000001</v>
      </c>
      <c r="AR41" s="100">
        <f ca="1">ROUND(INDIRECT(ADDRESS(Данные!$A33,AR$1,1,1,"Данные"),1),2)</f>
        <v>114.05</v>
      </c>
      <c r="AS41" s="101">
        <f ca="1">(AQ41-AQ39)*AS$10</f>
        <v>0</v>
      </c>
      <c r="AT41" s="98">
        <f ca="1">(AR41-AR39)*AS$10</f>
        <v>0</v>
      </c>
      <c r="AU41" s="95">
        <f ca="1">ROUND(INDIRECT(ADDRESS(Данные!$A33,AU$1,1,1,"Данные"),1),2)</f>
        <v>0</v>
      </c>
      <c r="AV41" s="100">
        <f ca="1">ROUND(INDIRECT(ADDRESS(Данные!$A33,AV$1,1,1,"Данные"),1),2)</f>
        <v>0</v>
      </c>
      <c r="AW41" s="101">
        <f ca="1">(AU41-AU39)*AW$10</f>
        <v>0</v>
      </c>
      <c r="AX41" s="98">
        <f ca="1">(AV41-AV39)*AW$10</f>
        <v>0</v>
      </c>
      <c r="AY41" s="94">
        <f ca="1">INDIRECT(ADDRESS(Данные!$A33,4,1,1,"Данные"),1)</f>
        <v>45644.541666666664</v>
      </c>
      <c r="AZ41" s="95">
        <f ca="1">ROUND(INDIRECT(ADDRESS(Данные!$A33,AZ$1,1,1,"Данные"),1),2)</f>
        <v>1155.01</v>
      </c>
      <c r="BA41" s="100">
        <f ca="1">ROUND(INDIRECT(ADDRESS(Данные!$A33,BA$1,1,1,"Данные"),1),2)</f>
        <v>386.40000000000003</v>
      </c>
      <c r="BB41" s="101">
        <f ca="1">(AZ41-AZ39)*BB$10</f>
        <v>25.999999999976353</v>
      </c>
      <c r="BC41" s="98">
        <f ca="1">(BA41-BA39)*BB$10</f>
        <v>2.0000000000095497</v>
      </c>
      <c r="BD41" s="95">
        <f ca="1">ROUND(INDIRECT(ADDRESS(Данные!$A33,BD$1,1,1,"Данные"),1),2)</f>
        <v>1217.8600000000001</v>
      </c>
      <c r="BE41" s="100">
        <f ca="1">ROUND(INDIRECT(ADDRESS(Данные!$A33,BE$1,1,1,"Данные"),1),2)</f>
        <v>514.18000000000006</v>
      </c>
      <c r="BF41" s="101">
        <f ca="1">(BD41-BD39)*BF$10</f>
        <v>32.000000000016371</v>
      </c>
      <c r="BG41" s="98">
        <f ca="1">(BE41-BE39)*BF$10</f>
        <v>8.0000000000154614</v>
      </c>
      <c r="BH41" s="95">
        <f ca="1">ROUND(INDIRECT(ADDRESS(Данные!$A33,BH$1,1,1,"Данные"),1),2)</f>
        <v>1986.1700000000001</v>
      </c>
      <c r="BI41" s="100">
        <f ca="1">ROUND(INDIRECT(ADDRESS(Данные!$A33,BI$1,1,1,"Данные"),1),2)</f>
        <v>1182.79</v>
      </c>
      <c r="BJ41" s="101">
        <f ca="1">(BH41-BH39)*BJ$10</f>
        <v>809.99999999994543</v>
      </c>
      <c r="BK41" s="98">
        <f ca="1">(BI41-BI39)*BJ$10</f>
        <v>0</v>
      </c>
      <c r="BL41" s="95">
        <f ca="1">ROUND(INDIRECT(ADDRESS(Данные!$A33,BL$1,1,1,"Данные"),1),2)</f>
        <v>239.55000000000001</v>
      </c>
      <c r="BM41" s="100">
        <f ca="1">ROUND(INDIRECT(ADDRESS(Данные!$A33,BM$1,1,1,"Данные"),1),2)</f>
        <v>22.039999999999999</v>
      </c>
      <c r="BN41" s="101">
        <f ca="1">(BL41-BL39)*BN$10</f>
        <v>0</v>
      </c>
      <c r="BO41" s="98">
        <f ca="1">(BM41-BM39)*BN$10</f>
        <v>0</v>
      </c>
      <c r="BP41" s="95">
        <f ca="1">ROUND(INDIRECT(ADDRESS(Данные!$A33,BP$1,1,1,"Данные"),1),2)</f>
        <v>815.35000000000002</v>
      </c>
      <c r="BQ41" s="100">
        <f ca="1">ROUND(INDIRECT(ADDRESS(Данные!$A33,BQ$1,1,1,"Данные"),1),2)</f>
        <v>0</v>
      </c>
      <c r="BR41" s="101">
        <f ca="1">(BP41-BP39)*BR$10</f>
        <v>2.5999999999999091</v>
      </c>
      <c r="BS41" s="98">
        <f ca="1">(BQ41-BQ39)*BR$10</f>
        <v>0</v>
      </c>
      <c r="BT41" s="95">
        <f ca="1">ROUND(INDIRECT(ADDRESS(Данные!$A33,BT$1,1,1,"Данные"),1),2)</f>
        <v>4752.6700000000001</v>
      </c>
      <c r="BU41" s="100">
        <f ca="1">ROUND(INDIRECT(ADDRESS(Данные!$A33,BU$1,1,1,"Данные"),1),2)</f>
        <v>975.38</v>
      </c>
      <c r="BV41" s="101">
        <f ca="1">(BT41-BT39)*BV$10</f>
        <v>0</v>
      </c>
      <c r="BW41" s="98">
        <f ca="1">(BU41-BU39)*BV$10</f>
        <v>0</v>
      </c>
      <c r="BX41" s="94">
        <f ca="1">INDIRECT(ADDRESS(Данные!$A33,4,1,1,"Данные"),1)</f>
        <v>45644.541666666664</v>
      </c>
      <c r="BY41" s="95">
        <f ca="1">ROUND(INDIRECT(ADDRESS(Данные!$A33,BY$1,1,1,"Данные"),1),2)</f>
        <v>849.44000000000005</v>
      </c>
      <c r="BZ41" s="100">
        <f ca="1">ROUND(INDIRECT(ADDRESS(Данные!$A33,BZ$1,1,1,"Данные"),1),2)</f>
        <v>553.07000000000005</v>
      </c>
      <c r="CA41" s="101">
        <f ca="1">(BY41-BY39)*CA$10</f>
        <v>0</v>
      </c>
      <c r="CB41" s="98">
        <f ca="1">(BZ41-BZ39)*CA$10</f>
        <v>0</v>
      </c>
      <c r="CC41" s="95">
        <f ca="1">ROUND(INDIRECT(ADDRESS(Данные!$A33,CC$1,1,1,"Данные"),1),2)</f>
        <v>1486.55</v>
      </c>
      <c r="CD41" s="100">
        <f ca="1">ROUND(INDIRECT(ADDRESS(Данные!$A33,CD$1,1,1,"Данные"),1),2)</f>
        <v>0</v>
      </c>
      <c r="CE41" s="101">
        <f ca="1">(CC41-CC39)*CE$10</f>
        <v>23.999999999978172</v>
      </c>
      <c r="CF41" s="98">
        <f ca="1">(CD41-CD39)*CE$10</f>
        <v>0</v>
      </c>
      <c r="CG41" s="95">
        <f ca="1">ROUND(INDIRECT(ADDRESS(Данные!$A33,CG$1,1,1,"Данные"),1),2)</f>
        <v>0</v>
      </c>
      <c r="CH41" s="100">
        <f ca="1">ROUND(INDIRECT(ADDRESS(Данные!$A33,CH$1,1,1,"Данные"),1),2)</f>
        <v>0</v>
      </c>
      <c r="CI41" s="101">
        <f ca="1">(CG41-CG39)*CI$10</f>
        <v>0</v>
      </c>
      <c r="CJ41" s="98">
        <f ca="1">(CH41-CH39)*CI$10</f>
        <v>0</v>
      </c>
      <c r="CK41" s="95">
        <f ca="1">ROUND(INDIRECT(ADDRESS(Данные!$A33,CK$1,1,1,"Данные"),1),2)</f>
        <v>898.23000000000002</v>
      </c>
      <c r="CL41" s="100">
        <f ca="1">ROUND(INDIRECT(ADDRESS(Данные!$A33,CL$1,1,1,"Данные"),1),2)</f>
        <v>243.72</v>
      </c>
      <c r="CM41" s="101">
        <f ca="1">(CK41-CK39)*CM$10</f>
        <v>48.000000000024556</v>
      </c>
      <c r="CN41" s="98">
        <f ca="1">(CL41-CL39)*CM$10</f>
        <v>11.999999999989086</v>
      </c>
      <c r="CO41" s="95">
        <f ca="1">ROUND(INDIRECT(ADDRESS(Данные!$A33,CO$1,1,1,"Данные"),1),2)</f>
        <v>0</v>
      </c>
      <c r="CP41" s="100">
        <f ca="1">ROUND(INDIRECT(ADDRESS(Данные!$A33,CP$1,1,1,"Данные"),1),2)</f>
        <v>0</v>
      </c>
      <c r="CQ41" s="101">
        <f ca="1">(CO41-CO39)*CQ$10</f>
        <v>0</v>
      </c>
      <c r="CR41" s="98">
        <f ca="1">(CP41-CP39)*CQ$10</f>
        <v>0</v>
      </c>
      <c r="CS41" s="95">
        <f ca="1">ROUND(INDIRECT(ADDRESS(Данные!$A33,CS$1,1,1,"Данные"),1),2)</f>
        <v>27.940000000000001</v>
      </c>
      <c r="CT41" s="100">
        <f ca="1">ROUND(INDIRECT(ADDRESS(Данные!$A33,CT$1,1,1,"Данные"),1),2)</f>
        <v>213.34</v>
      </c>
      <c r="CU41" s="101">
        <f ca="1">(CS41-CS39)*CU$10</f>
        <v>0</v>
      </c>
      <c r="CV41" s="98">
        <f ca="1">(CT41-CT39)*CU$10</f>
        <v>0</v>
      </c>
      <c r="CW41" s="94">
        <f ca="1">INDIRECT(ADDRESS(Данные!$A33,4,1,1,"Данные"),1)</f>
        <v>45644.541666666664</v>
      </c>
      <c r="CX41" s="95">
        <f ca="1">ROUND(INDIRECT(ADDRESS(Данные!$A33,CX$1,1,1,"Данные"),1),2)</f>
        <v>532.74000000000001</v>
      </c>
      <c r="CY41" s="100">
        <f ca="1">ROUND(INDIRECT(ADDRESS(Данные!$A33,CY$1,1,1,"Данные"),1),2)</f>
        <v>387.24000000000001</v>
      </c>
      <c r="CZ41" s="101">
        <f ca="1">(CX41-CX39)*CZ$10</f>
        <v>44.999999999959073</v>
      </c>
      <c r="DA41" s="98">
        <f ca="1">(CY41-CY39)*CZ$10</f>
        <v>26.999999999975444</v>
      </c>
      <c r="DB41" s="95">
        <f ca="1">ROUND(INDIRECT(ADDRESS(Данные!$A33,DB$1,1,1,"Данные"),1),2)</f>
        <v>1323.6200000000001</v>
      </c>
      <c r="DC41" s="100">
        <f ca="1">ROUND(INDIRECT(ADDRESS(Данные!$A33,DC$1,1,1,"Данные"),1),2)</f>
        <v>334.97000000000003</v>
      </c>
      <c r="DD41" s="101">
        <f ca="1">(DB41-DB39)*DD$10</f>
        <v>0</v>
      </c>
      <c r="DE41" s="98">
        <f ca="1">(DC41-DC39)*DD$10</f>
        <v>0</v>
      </c>
      <c r="DF41" s="95">
        <f ca="1">ROUND(INDIRECT(ADDRESS(Данные!$A33,DF$1,1,1,"Данные"),1),2)</f>
        <v>254.69</v>
      </c>
      <c r="DG41" s="100">
        <f ca="1">ROUND(INDIRECT(ADDRESS(Данные!$A33,DG$1,1,1,"Данные"),1),2)</f>
        <v>243.96000000000001</v>
      </c>
      <c r="DH41" s="101">
        <f ca="1">(DF41-DF39)*DH$10</f>
        <v>5.999999999994543</v>
      </c>
      <c r="DI41" s="98">
        <f ca="1">(DG41-DG39)*DH$10</f>
        <v>5.999999999994543</v>
      </c>
      <c r="DJ41" s="95"/>
      <c r="DK41" s="100"/>
      <c r="DL41" s="101"/>
      <c r="DM41" s="98"/>
      <c r="DN41" s="95"/>
      <c r="DO41" s="100"/>
      <c r="DP41" s="101"/>
      <c r="DQ41" s="98"/>
      <c r="DR41" s="95"/>
      <c r="DS41" s="100"/>
      <c r="DT41" s="101"/>
      <c r="DU41" s="98"/>
      <c r="DV41" s="108">
        <f t="shared" ca="1" si="52"/>
        <v>45644.541666666664</v>
      </c>
      <c r="DW41" s="113">
        <f t="shared" ca="1" si="53"/>
        <v>1429.9999999987972</v>
      </c>
      <c r="DX41" s="113">
        <f t="shared" ca="1" si="54"/>
        <v>104.60000000039372</v>
      </c>
    </row>
    <row r="42">
      <c r="A42" s="94">
        <f ca="1">INDIRECT(ADDRESS(Данные!$A34,4,1,1,"Данные"),1)</f>
        <v>45644.5625</v>
      </c>
      <c r="B42" s="95">
        <f ca="1">ROUND(INDIRECT(ADDRESS(Данные!$A34,B$1,1,1,"Данные"),1),2)</f>
        <v>6456.6100000000006</v>
      </c>
      <c r="C42" s="100">
        <f ca="1">ROUND(INDIRECT(ADDRESS(Данные!$A34,C$1,1,1,"Данные"),1),2)</f>
        <v>1600.2</v>
      </c>
      <c r="D42" s="101">
        <f ca="1">(B42-B41)*D$10</f>
        <v>24.000000000160071</v>
      </c>
      <c r="E42" s="98">
        <f ca="1">(C42-C41)*D$10</f>
        <v>1.999999999998181</v>
      </c>
      <c r="F42" s="95">
        <f ca="1">ROUND(INDIRECT(ADDRESS(Данные!$A34,F$1,1,1,"Данные"),1),2)</f>
        <v>223.15000000000001</v>
      </c>
      <c r="G42" s="100">
        <f ca="1">ROUND(INDIRECT(ADDRESS(Данные!$A34,G$1,1,1,"Данные"),1),2)</f>
        <v>283.62</v>
      </c>
      <c r="H42" s="101">
        <f ca="1">(F42-F41)*H$10</f>
        <v>0</v>
      </c>
      <c r="I42" s="98">
        <f ca="1">(G42-G41)*H$10</f>
        <v>0</v>
      </c>
      <c r="J42" s="95">
        <f ca="1">ROUND(INDIRECT(ADDRESS(Данные!$A34,J$1,1,1,"Данные"),1),2)</f>
        <v>0</v>
      </c>
      <c r="K42" s="100">
        <f ca="1">ROUND(INDIRECT(ADDRESS(Данные!$A34,K$1,1,1,"Данные"),1),2)</f>
        <v>0</v>
      </c>
      <c r="L42" s="101">
        <f ca="1">(J42-J41)*L$10</f>
        <v>0</v>
      </c>
      <c r="M42" s="98">
        <f ca="1">(K42-K41)*L$10</f>
        <v>0</v>
      </c>
      <c r="N42" s="95">
        <f ca="1">ROUND(INDIRECT(ADDRESS(Данные!$A34,N$1,1,1,"Данные"),1),2)</f>
        <v>4792.6500000000005</v>
      </c>
      <c r="O42" s="100">
        <f ca="1">ROUND(INDIRECT(ADDRESS(Данные!$A34,O$1,1,1,"Данные"),1),2)</f>
        <v>2376.6900000000001</v>
      </c>
      <c r="P42" s="101">
        <f ca="1">(N42-N41)*P$10</f>
        <v>60.000000001309672</v>
      </c>
      <c r="Q42" s="98">
        <f ca="1">(O42-O41)*P$10</f>
        <v>0</v>
      </c>
      <c r="R42" s="95">
        <f ca="1">ROUND(INDIRECT(ADDRESS(Данные!$A34,R$1,1,1,"Данные"),1),2)</f>
        <v>6743.3400000000001</v>
      </c>
      <c r="S42" s="100">
        <f ca="1">ROUND(INDIRECT(ADDRESS(Данные!$A34,S$1,1,1,"Данные"),1),2)</f>
        <v>2603.4400000000001</v>
      </c>
      <c r="T42" s="101">
        <f ca="1">(R42-R41)*T$10</f>
        <v>46.80000000003929</v>
      </c>
      <c r="U42" s="98">
        <f ca="1">(S42-S41)*T$10</f>
        <v>3.6000000000785803</v>
      </c>
      <c r="V42" s="95">
        <f ca="1">ROUND(INDIRECT(ADDRESS(Данные!$A34,V$1,1,1,"Данные"),1),2)</f>
        <v>10193.290000000001</v>
      </c>
      <c r="W42" s="100">
        <f ca="1">ROUND(INDIRECT(ADDRESS(Данные!$A34,W$1,1,1,"Данные"),1),2)</f>
        <v>803.37</v>
      </c>
      <c r="X42" s="101">
        <f ca="1">(V42-V41)*X$10</f>
        <v>75.600000000340515</v>
      </c>
      <c r="Y42" s="98">
        <f ca="1">(W42-W41)*X$10</f>
        <v>7.1999999999934516</v>
      </c>
      <c r="Z42" s="94">
        <f ca="1">INDIRECT(ADDRESS(Данные!$A34,4,1,1,"Данные"),1)</f>
        <v>45644.5625</v>
      </c>
      <c r="AA42" s="95">
        <f ca="1">ROUND(INDIRECT(ADDRESS(Данные!$A34,AA$1,1,1,"Данные"),1),2)</f>
        <v>0</v>
      </c>
      <c r="AB42" s="100">
        <f ca="1">ROUND(INDIRECT(ADDRESS(Данные!$A34,AB$1,1,1,"Данные"),1),2)</f>
        <v>0</v>
      </c>
      <c r="AC42" s="101">
        <f ca="1">(AA42-AA41)*AC$10</f>
        <v>0</v>
      </c>
      <c r="AD42" s="98">
        <f ca="1">(AB42-AB41)*AC$10</f>
        <v>0</v>
      </c>
      <c r="AE42" s="95">
        <f ca="1">ROUND(INDIRECT(ADDRESS(Данные!$A34,AE$1,1,1,"Данные"),1),2)</f>
        <v>0</v>
      </c>
      <c r="AF42" s="100">
        <f ca="1">ROUND(INDIRECT(ADDRESS(Данные!$A34,AF$1,1,1,"Данные"),1),2)</f>
        <v>0</v>
      </c>
      <c r="AG42" s="101">
        <f ca="1">(AE42-AE41)*AG$10</f>
        <v>0</v>
      </c>
      <c r="AH42" s="98">
        <f ca="1">(AF42-AF41)*AG$10</f>
        <v>0</v>
      </c>
      <c r="AI42" s="95">
        <f ca="1">ROUND(INDIRECT(ADDRESS(Данные!$A34,AI$1,1,1,"Данные"),1),2)</f>
        <v>23.780000000000001</v>
      </c>
      <c r="AJ42" s="100">
        <f ca="1">ROUND(INDIRECT(ADDRESS(Данные!$A34,AJ$1,1,1,"Данные"),1),2)</f>
        <v>5.2599999999999998</v>
      </c>
      <c r="AK42" s="101">
        <f ca="1">(AI42-AI41)*AK$10</f>
        <v>0</v>
      </c>
      <c r="AL42" s="98">
        <f ca="1">(AJ42-AJ41)*AK$10</f>
        <v>0</v>
      </c>
      <c r="AM42" s="95">
        <f ca="1">ROUND(INDIRECT(ADDRESS(Данные!$A34,AM$1,1,1,"Данные"),1),2)</f>
        <v>0</v>
      </c>
      <c r="AN42" s="100">
        <f ca="1">ROUND(INDIRECT(ADDRESS(Данные!$A34,AN$1,1,1,"Данные"),1),2)</f>
        <v>0</v>
      </c>
      <c r="AO42" s="101">
        <f ca="1">(AM42-AM41)*AO$10</f>
        <v>0</v>
      </c>
      <c r="AP42" s="98">
        <f ca="1">(AN42-AN41)*AO$10</f>
        <v>0</v>
      </c>
      <c r="AQ42" s="95">
        <f ca="1">ROUND(INDIRECT(ADDRESS(Данные!$A34,AQ$1,1,1,"Данные"),1),2)</f>
        <v>1592.3500000000001</v>
      </c>
      <c r="AR42" s="100">
        <f ca="1">ROUND(INDIRECT(ADDRESS(Данные!$A34,AR$1,1,1,"Данные"),1),2)</f>
        <v>114.05</v>
      </c>
      <c r="AS42" s="101">
        <f ca="1">(AQ42-AQ41)*AS$10</f>
        <v>0</v>
      </c>
      <c r="AT42" s="98">
        <f ca="1">(AR42-AR41)*AS$10</f>
        <v>0</v>
      </c>
      <c r="AU42" s="95">
        <f ca="1">ROUND(INDIRECT(ADDRESS(Данные!$A34,AU$1,1,1,"Данные"),1),2)</f>
        <v>0</v>
      </c>
      <c r="AV42" s="100">
        <f ca="1">ROUND(INDIRECT(ADDRESS(Данные!$A34,AV$1,1,1,"Данные"),1),2)</f>
        <v>0</v>
      </c>
      <c r="AW42" s="101">
        <f ca="1">(AU42-AU41)*AW$10</f>
        <v>0</v>
      </c>
      <c r="AX42" s="98">
        <f ca="1">(AV42-AV41)*AW$10</f>
        <v>0</v>
      </c>
      <c r="AY42" s="94">
        <f ca="1">INDIRECT(ADDRESS(Данные!$A34,4,1,1,"Данные"),1)</f>
        <v>45644.5625</v>
      </c>
      <c r="AZ42" s="95">
        <f ca="1">ROUND(INDIRECT(ADDRESS(Данные!$A34,AZ$1,1,1,"Данные"),1),2)</f>
        <v>1155.0699999999999</v>
      </c>
      <c r="BA42" s="100">
        <f ca="1">ROUND(INDIRECT(ADDRESS(Данные!$A34,BA$1,1,1,"Данные"),1),2)</f>
        <v>386.41000000000003</v>
      </c>
      <c r="BB42" s="101">
        <f ca="1">(AZ42-AZ41)*BB$10</f>
        <v>11.999999999989086</v>
      </c>
      <c r="BC42" s="98">
        <f ca="1">(BA42-BA41)*BB$10</f>
        <v>1.999999999998181</v>
      </c>
      <c r="BD42" s="95">
        <f ca="1">ROUND(INDIRECT(ADDRESS(Данные!$A34,BD$1,1,1,"Данные"),1),2)</f>
        <v>1217.95</v>
      </c>
      <c r="BE42" s="100">
        <f ca="1">ROUND(INDIRECT(ADDRESS(Данные!$A34,BE$1,1,1,"Данные"),1),2)</f>
        <v>514.20000000000005</v>
      </c>
      <c r="BF42" s="101">
        <f ca="1">(BD42-BD41)*BF$10</f>
        <v>17.999999999983629</v>
      </c>
      <c r="BG42" s="98">
        <f ca="1">(BE42-BE41)*BF$10</f>
        <v>3.999999999996362</v>
      </c>
      <c r="BH42" s="95">
        <f ca="1">ROUND(INDIRECT(ADDRESS(Данные!$A34,BH$1,1,1,"Данные"),1),2)</f>
        <v>1986.21</v>
      </c>
      <c r="BI42" s="100">
        <f ca="1">ROUND(INDIRECT(ADDRESS(Данные!$A34,BI$1,1,1,"Данные"),1),2)</f>
        <v>1182.79</v>
      </c>
      <c r="BJ42" s="101">
        <f ca="1">(BH42-BH41)*BJ$10</f>
        <v>119.99999999989086</v>
      </c>
      <c r="BK42" s="98">
        <f ca="1">(BI42-BI41)*BJ$10</f>
        <v>0</v>
      </c>
      <c r="BL42" s="95">
        <f ca="1">ROUND(INDIRECT(ADDRESS(Данные!$A34,BL$1,1,1,"Данные"),1),2)</f>
        <v>239.55000000000001</v>
      </c>
      <c r="BM42" s="100">
        <f ca="1">ROUND(INDIRECT(ADDRESS(Данные!$A34,BM$1,1,1,"Данные"),1),2)</f>
        <v>22.039999999999999</v>
      </c>
      <c r="BN42" s="101">
        <f ca="1">(BL42-BL41)*BN$10</f>
        <v>0</v>
      </c>
      <c r="BO42" s="98">
        <f ca="1">(BM42-BM41)*BN$10</f>
        <v>0</v>
      </c>
      <c r="BP42" s="95">
        <f ca="1">ROUND(INDIRECT(ADDRESS(Данные!$A34,BP$1,1,1,"Данные"),1),2)</f>
        <v>815.40999999999997</v>
      </c>
      <c r="BQ42" s="100">
        <f ca="1">ROUND(INDIRECT(ADDRESS(Данные!$A34,BQ$1,1,1,"Данные"),1),2)</f>
        <v>0</v>
      </c>
      <c r="BR42" s="101">
        <f ca="1">(BP42-BP41)*BR$10</f>
        <v>1.1999999999989086</v>
      </c>
      <c r="BS42" s="98">
        <f ca="1">(BQ42-BQ41)*BR$10</f>
        <v>0</v>
      </c>
      <c r="BT42" s="95">
        <f ca="1">ROUND(INDIRECT(ADDRESS(Данные!$A34,BT$1,1,1,"Данные"),1),2)</f>
        <v>4752.6700000000001</v>
      </c>
      <c r="BU42" s="100">
        <f ca="1">ROUND(INDIRECT(ADDRESS(Данные!$A34,BU$1,1,1,"Данные"),1),2)</f>
        <v>975.38</v>
      </c>
      <c r="BV42" s="101">
        <f ca="1">(BT42-BT41)*BV$10</f>
        <v>0</v>
      </c>
      <c r="BW42" s="98">
        <f ca="1">(BU42-BU41)*BV$10</f>
        <v>0</v>
      </c>
      <c r="BX42" s="94">
        <f ca="1">INDIRECT(ADDRESS(Данные!$A34,4,1,1,"Данные"),1)</f>
        <v>45644.5625</v>
      </c>
      <c r="BY42" s="95">
        <f ca="1">ROUND(INDIRECT(ADDRESS(Данные!$A34,BY$1,1,1,"Данные"),1),2)</f>
        <v>849.44000000000005</v>
      </c>
      <c r="BZ42" s="100">
        <f ca="1">ROUND(INDIRECT(ADDRESS(Данные!$A34,BZ$1,1,1,"Данные"),1),2)</f>
        <v>553.07000000000005</v>
      </c>
      <c r="CA42" s="101">
        <f ca="1">(BY42-BY41)*CA$10</f>
        <v>0</v>
      </c>
      <c r="CB42" s="98">
        <f ca="1">(BZ42-BZ41)*CA$10</f>
        <v>0</v>
      </c>
      <c r="CC42" s="95">
        <f ca="1">ROUND(INDIRECT(ADDRESS(Данные!$A34,CC$1,1,1,"Данные"),1),2)</f>
        <v>1486.5899999999999</v>
      </c>
      <c r="CD42" s="100">
        <f ca="1">ROUND(INDIRECT(ADDRESS(Данные!$A34,CD$1,1,1,"Данные"),1),2)</f>
        <v>0</v>
      </c>
      <c r="CE42" s="101">
        <f ca="1">(CC42-CC41)*CE$10</f>
        <v>11.999999999989086</v>
      </c>
      <c r="CF42" s="98">
        <f ca="1">(CD42-CD41)*CE$10</f>
        <v>0</v>
      </c>
      <c r="CG42" s="95">
        <f ca="1">ROUND(INDIRECT(ADDRESS(Данные!$A34,CG$1,1,1,"Данные"),1),2)</f>
        <v>0</v>
      </c>
      <c r="CH42" s="100">
        <f ca="1">ROUND(INDIRECT(ADDRESS(Данные!$A34,CH$1,1,1,"Данные"),1),2)</f>
        <v>0</v>
      </c>
      <c r="CI42" s="101">
        <f ca="1">(CG42-CG41)*CI$10</f>
        <v>0</v>
      </c>
      <c r="CJ42" s="98">
        <f ca="1">(CH42-CH41)*CI$10</f>
        <v>0</v>
      </c>
      <c r="CK42" s="95">
        <f ca="1">ROUND(INDIRECT(ADDRESS(Данные!$A34,CK$1,1,1,"Данные"),1),2)</f>
        <v>898.26999999999998</v>
      </c>
      <c r="CL42" s="100">
        <f ca="1">ROUND(INDIRECT(ADDRESS(Данные!$A34,CL$1,1,1,"Данные"),1),2)</f>
        <v>243.73000000000002</v>
      </c>
      <c r="CM42" s="101">
        <f ca="1">(CK42-CK41)*CM$10</f>
        <v>23.999999999978172</v>
      </c>
      <c r="CN42" s="98">
        <f ca="1">(CL42-CL41)*CM$10</f>
        <v>6.0000000000115961</v>
      </c>
      <c r="CO42" s="95">
        <f ca="1">ROUND(INDIRECT(ADDRESS(Данные!$A34,CO$1,1,1,"Данные"),1),2)</f>
        <v>0</v>
      </c>
      <c r="CP42" s="100">
        <f ca="1">ROUND(INDIRECT(ADDRESS(Данные!$A34,CP$1,1,1,"Данные"),1),2)</f>
        <v>0</v>
      </c>
      <c r="CQ42" s="101">
        <f ca="1">(CO42-CO41)*CQ$10</f>
        <v>0</v>
      </c>
      <c r="CR42" s="98">
        <f ca="1">(CP42-CP41)*CQ$10</f>
        <v>0</v>
      </c>
      <c r="CS42" s="95">
        <f ca="1">ROUND(INDIRECT(ADDRESS(Данные!$A34,CS$1,1,1,"Данные"),1),2)</f>
        <v>27.940000000000001</v>
      </c>
      <c r="CT42" s="100">
        <f ca="1">ROUND(INDIRECT(ADDRESS(Данные!$A34,CT$1,1,1,"Данные"),1),2)</f>
        <v>213.34</v>
      </c>
      <c r="CU42" s="101">
        <f ca="1">(CS42-CS41)*CU$10</f>
        <v>0</v>
      </c>
      <c r="CV42" s="98">
        <f ca="1">(CT42-CT41)*CU$10</f>
        <v>0</v>
      </c>
      <c r="CW42" s="94">
        <f ca="1">INDIRECT(ADDRESS(Данные!$A34,4,1,1,"Данные"),1)</f>
        <v>45644.5625</v>
      </c>
      <c r="CX42" s="95">
        <f ca="1">ROUND(INDIRECT(ADDRESS(Данные!$A34,CX$1,1,1,"Данные"),1),2)</f>
        <v>532.76999999999998</v>
      </c>
      <c r="CY42" s="100">
        <f ca="1">ROUND(INDIRECT(ADDRESS(Данные!$A34,CY$1,1,1,"Данные"),1),2)</f>
        <v>387.25</v>
      </c>
      <c r="CZ42" s="101">
        <f ca="1">(CX42-CX41)*CZ$10</f>
        <v>26.999999999975444</v>
      </c>
      <c r="DA42" s="98">
        <f ca="1">(CY42-CY41)*CZ$10</f>
        <v>8.9999999999918145</v>
      </c>
      <c r="DB42" s="95">
        <f ca="1">ROUND(INDIRECT(ADDRESS(Данные!$A34,DB$1,1,1,"Данные"),1),2)</f>
        <v>1323.6200000000001</v>
      </c>
      <c r="DC42" s="100">
        <f ca="1">ROUND(INDIRECT(ADDRESS(Данные!$A34,DC$1,1,1,"Данные"),1),2)</f>
        <v>334.97000000000003</v>
      </c>
      <c r="DD42" s="101">
        <f ca="1">(DB42-DB41)*DD$10</f>
        <v>0</v>
      </c>
      <c r="DE42" s="98">
        <f ca="1">(DC42-DC41)*DD$10</f>
        <v>0</v>
      </c>
      <c r="DF42" s="95">
        <f ca="1">ROUND(INDIRECT(ADDRESS(Данные!$A34,DF$1,1,1,"Данные"),1),2)</f>
        <v>254.70000000000002</v>
      </c>
      <c r="DG42" s="100">
        <f ca="1">ROUND(INDIRECT(ADDRESS(Данные!$A34,DG$1,1,1,"Данные"),1),2)</f>
        <v>243.96000000000001</v>
      </c>
      <c r="DH42" s="101">
        <f ca="1">(DF42-DF41)*DH$10</f>
        <v>6.0000000000115961</v>
      </c>
      <c r="DI42" s="98">
        <f ca="1">(DG42-DG41)*DH$10</f>
        <v>0</v>
      </c>
      <c r="DJ42" s="95"/>
      <c r="DK42" s="100"/>
      <c r="DL42" s="101"/>
      <c r="DM42" s="98"/>
      <c r="DN42" s="95"/>
      <c r="DO42" s="100"/>
      <c r="DP42" s="101"/>
      <c r="DQ42" s="98"/>
      <c r="DR42" s="95"/>
      <c r="DS42" s="100"/>
      <c r="DT42" s="101"/>
      <c r="DU42" s="98"/>
      <c r="DV42" s="108">
        <f t="shared" ca="1" si="52"/>
        <v>45644.5625</v>
      </c>
      <c r="DW42" s="113">
        <f t="shared" ca="1" si="53"/>
        <v>426.60000000166633</v>
      </c>
      <c r="DX42" s="113">
        <f t="shared" ca="1" si="54"/>
        <v>33.800000000068167</v>
      </c>
    </row>
    <row r="43">
      <c r="A43" s="94">
        <f ca="1">INDIRECT(ADDRESS(Данные!$A35,4,1,1,"Данные"),1)</f>
        <v>45644.583333333336</v>
      </c>
      <c r="B43" s="95">
        <f ca="1">ROUND(INDIRECT(ADDRESS(Данные!$A35,B$1,1,1,"Данные"),1),2)</f>
        <v>6456.7200000000003</v>
      </c>
      <c r="C43" s="100">
        <f ca="1">ROUND(INDIRECT(ADDRESS(Данные!$A35,C$1,1,1,"Данные"),1),2)</f>
        <v>1600.22</v>
      </c>
      <c r="D43" s="101">
        <f ca="1">(B43-B41)*D$10</f>
        <v>46.000000000094587</v>
      </c>
      <c r="E43" s="98">
        <f ca="1">(C43-C41)*D$10</f>
        <v>5.999999999994543</v>
      </c>
      <c r="F43" s="95">
        <f ca="1">ROUND(INDIRECT(ADDRESS(Данные!$A35,F$1,1,1,"Данные"),1),2)</f>
        <v>223.15000000000001</v>
      </c>
      <c r="G43" s="100">
        <f ca="1">ROUND(INDIRECT(ADDRESS(Данные!$A35,G$1,1,1,"Данные"),1),2)</f>
        <v>283.62</v>
      </c>
      <c r="H43" s="101">
        <f ca="1">(F43-F41)*H$10</f>
        <v>0</v>
      </c>
      <c r="I43" s="98">
        <f ca="1">(G43-G41)*H$10</f>
        <v>0</v>
      </c>
      <c r="J43" s="95">
        <f ca="1">ROUND(INDIRECT(ADDRESS(Данные!$A35,J$1,1,1,"Данные"),1),2)</f>
        <v>0</v>
      </c>
      <c r="K43" s="100">
        <f ca="1">ROUND(INDIRECT(ADDRESS(Данные!$A35,K$1,1,1,"Данные"),1),2)</f>
        <v>0</v>
      </c>
      <c r="L43" s="101">
        <f ca="1">(J43-J41)*L$10</f>
        <v>0</v>
      </c>
      <c r="M43" s="98">
        <f ca="1">(K43-K41)*L$10</f>
        <v>0</v>
      </c>
      <c r="N43" s="95">
        <f ca="1">ROUND(INDIRECT(ADDRESS(Данные!$A35,N$1,1,1,"Данные"),1),2)</f>
        <v>4792.6900000000005</v>
      </c>
      <c r="O43" s="100">
        <f ca="1">ROUND(INDIRECT(ADDRESS(Данные!$A35,O$1,1,1,"Данные"),1),2)</f>
        <v>2376.7000000000003</v>
      </c>
      <c r="P43" s="101">
        <f ca="1">(N43-N41)*P$10</f>
        <v>140.00000000123691</v>
      </c>
      <c r="Q43" s="98">
        <f ca="1">(O43-O41)*P$10</f>
        <v>20.000000000436557</v>
      </c>
      <c r="R43" s="95">
        <f ca="1">ROUND(INDIRECT(ADDRESS(Данные!$A35,R$1,1,1,"Данные"),1),2)</f>
        <v>6743.46</v>
      </c>
      <c r="S43" s="100">
        <f ca="1">ROUND(INDIRECT(ADDRESS(Данные!$A35,S$1,1,1,"Данные"),1),2)</f>
        <v>2603.46</v>
      </c>
      <c r="T43" s="101">
        <f ca="1">(R43-R41)*T$10</f>
        <v>90</v>
      </c>
      <c r="U43" s="98">
        <f ca="1">(S43-S41)*T$10</f>
        <v>10.800000000072032</v>
      </c>
      <c r="V43" s="95">
        <f ca="1">ROUND(INDIRECT(ADDRESS(Данные!$A35,V$1,1,1,"Данные"),1),2)</f>
        <v>10193.540000000001</v>
      </c>
      <c r="W43" s="100">
        <f ca="1">ROUND(INDIRECT(ADDRESS(Данные!$A35,W$1,1,1,"Данные"),1),2)</f>
        <v>803.38999999999999</v>
      </c>
      <c r="X43" s="101">
        <f ca="1">(V43-V41)*X$10</f>
        <v>165.60000000034051</v>
      </c>
      <c r="Y43" s="98">
        <f ca="1">(W43-W41)*X$10</f>
        <v>14.399999999986903</v>
      </c>
      <c r="Z43" s="94">
        <f ca="1">INDIRECT(ADDRESS(Данные!$A35,4,1,1,"Данные"),1)</f>
        <v>45644.583333333336</v>
      </c>
      <c r="AA43" s="95">
        <f ca="1">ROUND(INDIRECT(ADDRESS(Данные!$A35,AA$1,1,1,"Данные"),1),2)</f>
        <v>0</v>
      </c>
      <c r="AB43" s="100">
        <f ca="1">ROUND(INDIRECT(ADDRESS(Данные!$A35,AB$1,1,1,"Данные"),1),2)</f>
        <v>0</v>
      </c>
      <c r="AC43" s="101">
        <f ca="1">(AA43-AA41)*AC$10</f>
        <v>0</v>
      </c>
      <c r="AD43" s="98">
        <f ca="1">(AB43-AB41)*AC$10</f>
        <v>0</v>
      </c>
      <c r="AE43" s="95">
        <f ca="1">ROUND(INDIRECT(ADDRESS(Данные!$A35,AE$1,1,1,"Данные"),1),2)</f>
        <v>0</v>
      </c>
      <c r="AF43" s="100">
        <f ca="1">ROUND(INDIRECT(ADDRESS(Данные!$A35,AF$1,1,1,"Данные"),1),2)</f>
        <v>0</v>
      </c>
      <c r="AG43" s="101">
        <f ca="1">(AE43-AE41)*AG$10</f>
        <v>0</v>
      </c>
      <c r="AH43" s="98">
        <f ca="1">(AF43-AF41)*AG$10</f>
        <v>0</v>
      </c>
      <c r="AI43" s="95">
        <f ca="1">ROUND(INDIRECT(ADDRESS(Данные!$A35,AI$1,1,1,"Данные"),1),2)</f>
        <v>23.780000000000001</v>
      </c>
      <c r="AJ43" s="100">
        <f ca="1">ROUND(INDIRECT(ADDRESS(Данные!$A35,AJ$1,1,1,"Данные"),1),2)</f>
        <v>5.2599999999999998</v>
      </c>
      <c r="AK43" s="101">
        <f ca="1">(AI43-AI41)*AK$10</f>
        <v>0</v>
      </c>
      <c r="AL43" s="98">
        <f ca="1">(AJ43-AJ41)*AK$10</f>
        <v>0</v>
      </c>
      <c r="AM43" s="95">
        <f ca="1">ROUND(INDIRECT(ADDRESS(Данные!$A35,AM$1,1,1,"Данные"),1),2)</f>
        <v>0</v>
      </c>
      <c r="AN43" s="100">
        <f ca="1">ROUND(INDIRECT(ADDRESS(Данные!$A35,AN$1,1,1,"Данные"),1),2)</f>
        <v>0</v>
      </c>
      <c r="AO43" s="101">
        <f ca="1">(AM43-AM41)*AO$10</f>
        <v>0</v>
      </c>
      <c r="AP43" s="98">
        <f ca="1">(AN43-AN41)*AO$10</f>
        <v>0</v>
      </c>
      <c r="AQ43" s="95">
        <f ca="1">ROUND(INDIRECT(ADDRESS(Данные!$A35,AQ$1,1,1,"Данные"),1),2)</f>
        <v>1592.3500000000001</v>
      </c>
      <c r="AR43" s="100">
        <f ca="1">ROUND(INDIRECT(ADDRESS(Данные!$A35,AR$1,1,1,"Данные"),1),2)</f>
        <v>114.05</v>
      </c>
      <c r="AS43" s="101">
        <f ca="1">(AQ43-AQ41)*AS$10</f>
        <v>0</v>
      </c>
      <c r="AT43" s="98">
        <f ca="1">(AR43-AR41)*AS$10</f>
        <v>0</v>
      </c>
      <c r="AU43" s="95">
        <f ca="1">ROUND(INDIRECT(ADDRESS(Данные!$A35,AU$1,1,1,"Данные"),1),2)</f>
        <v>0</v>
      </c>
      <c r="AV43" s="100">
        <f ca="1">ROUND(INDIRECT(ADDRESS(Данные!$A35,AV$1,1,1,"Данные"),1),2)</f>
        <v>0</v>
      </c>
      <c r="AW43" s="101">
        <f ca="1">(AU43-AU41)*AW$10</f>
        <v>0</v>
      </c>
      <c r="AX43" s="98">
        <f ca="1">(AV43-AV41)*AW$10</f>
        <v>0</v>
      </c>
      <c r="AY43" s="94">
        <f ca="1">INDIRECT(ADDRESS(Данные!$A35,4,1,1,"Данные"),1)</f>
        <v>45644.583333333336</v>
      </c>
      <c r="AZ43" s="95">
        <f ca="1">ROUND(INDIRECT(ADDRESS(Данные!$A35,AZ$1,1,1,"Данные"),1),2)</f>
        <v>1155.1300000000001</v>
      </c>
      <c r="BA43" s="100">
        <f ca="1">ROUND(INDIRECT(ADDRESS(Данные!$A35,BA$1,1,1,"Данные"),1),2)</f>
        <v>386.42000000000002</v>
      </c>
      <c r="BB43" s="101">
        <f ca="1">(AZ43-AZ41)*BB$10</f>
        <v>24.000000000023647</v>
      </c>
      <c r="BC43" s="98">
        <f ca="1">(BA43-BA41)*BB$10</f>
        <v>3.999999999996362</v>
      </c>
      <c r="BD43" s="95">
        <f ca="1">ROUND(INDIRECT(ADDRESS(Данные!$A35,BD$1,1,1,"Данные"),1),2)</f>
        <v>1218.03</v>
      </c>
      <c r="BE43" s="100">
        <f ca="1">ROUND(INDIRECT(ADDRESS(Данные!$A35,BE$1,1,1,"Данные"),1),2)</f>
        <v>514.22000000000003</v>
      </c>
      <c r="BF43" s="101">
        <f ca="1">(BD43-BD41)*BF$10</f>
        <v>33.999999999969077</v>
      </c>
      <c r="BG43" s="98">
        <f ca="1">(BE43-BE41)*BF$10</f>
        <v>7.999999999992724</v>
      </c>
      <c r="BH43" s="95">
        <f ca="1">ROUND(INDIRECT(ADDRESS(Данные!$A35,BH$1,1,1,"Данные"),1),2)</f>
        <v>1986.28</v>
      </c>
      <c r="BI43" s="100">
        <f ca="1">ROUND(INDIRECT(ADDRESS(Данные!$A35,BI$1,1,1,"Данные"),1),2)</f>
        <v>1182.79</v>
      </c>
      <c r="BJ43" s="101">
        <f ca="1">(BH43-BH41)*BJ$10</f>
        <v>329.99999999969987</v>
      </c>
      <c r="BK43" s="98">
        <f ca="1">(BI43-BI41)*BJ$10</f>
        <v>0</v>
      </c>
      <c r="BL43" s="95">
        <f ca="1">ROUND(INDIRECT(ADDRESS(Данные!$A35,BL$1,1,1,"Данные"),1),2)</f>
        <v>239.55000000000001</v>
      </c>
      <c r="BM43" s="100">
        <f ca="1">ROUND(INDIRECT(ADDRESS(Данные!$A35,BM$1,1,1,"Данные"),1),2)</f>
        <v>22.039999999999999</v>
      </c>
      <c r="BN43" s="101">
        <f ca="1">(BL43-BL41)*BN$10</f>
        <v>0</v>
      </c>
      <c r="BO43" s="98">
        <f ca="1">(BM43-BM41)*BN$10</f>
        <v>0</v>
      </c>
      <c r="BP43" s="95">
        <f ca="1">ROUND(INDIRECT(ADDRESS(Данные!$A35,BP$1,1,1,"Данные"),1),2)</f>
        <v>815.46000000000004</v>
      </c>
      <c r="BQ43" s="100">
        <f ca="1">ROUND(INDIRECT(ADDRESS(Данные!$A35,BQ$1,1,1,"Данные"),1),2)</f>
        <v>0</v>
      </c>
      <c r="BR43" s="101">
        <f ca="1">(BP43-BP41)*BR$10</f>
        <v>2.2000000000002728</v>
      </c>
      <c r="BS43" s="98">
        <f ca="1">(BQ43-BQ41)*BR$10</f>
        <v>0</v>
      </c>
      <c r="BT43" s="95">
        <f ca="1">ROUND(INDIRECT(ADDRESS(Данные!$A35,BT$1,1,1,"Данные"),1),2)</f>
        <v>4752.6700000000001</v>
      </c>
      <c r="BU43" s="100">
        <f ca="1">ROUND(INDIRECT(ADDRESS(Данные!$A35,BU$1,1,1,"Данные"),1),2)</f>
        <v>975.38</v>
      </c>
      <c r="BV43" s="101">
        <f ca="1">(BT43-BT41)*BV$10</f>
        <v>0</v>
      </c>
      <c r="BW43" s="98">
        <f ca="1">(BU43-BU41)*BV$10</f>
        <v>0</v>
      </c>
      <c r="BX43" s="94">
        <f ca="1">INDIRECT(ADDRESS(Данные!$A35,4,1,1,"Данные"),1)</f>
        <v>45644.583333333336</v>
      </c>
      <c r="BY43" s="95">
        <f ca="1">ROUND(INDIRECT(ADDRESS(Данные!$A35,BY$1,1,1,"Данные"),1),2)</f>
        <v>849.44000000000005</v>
      </c>
      <c r="BZ43" s="100">
        <f ca="1">ROUND(INDIRECT(ADDRESS(Данные!$A35,BZ$1,1,1,"Данные"),1),2)</f>
        <v>553.07000000000005</v>
      </c>
      <c r="CA43" s="101">
        <f ca="1">(BY43-BY41)*CA$10</f>
        <v>0</v>
      </c>
      <c r="CB43" s="98">
        <f ca="1">(BZ43-BZ41)*CA$10</f>
        <v>0</v>
      </c>
      <c r="CC43" s="95">
        <f ca="1">ROUND(INDIRECT(ADDRESS(Данные!$A35,CC$1,1,1,"Данные"),1),2)</f>
        <v>1486.6400000000001</v>
      </c>
      <c r="CD43" s="100">
        <f ca="1">ROUND(INDIRECT(ADDRESS(Данные!$A35,CD$1,1,1,"Данные"),1),2)</f>
        <v>0</v>
      </c>
      <c r="CE43" s="101">
        <f ca="1">(CC43-CC41)*CE$10</f>
        <v>27.000000000043656</v>
      </c>
      <c r="CF43" s="98">
        <f ca="1">(CD43-CD41)*CE$10</f>
        <v>0</v>
      </c>
      <c r="CG43" s="95">
        <f ca="1">ROUND(INDIRECT(ADDRESS(Данные!$A35,CG$1,1,1,"Данные"),1),2)</f>
        <v>0</v>
      </c>
      <c r="CH43" s="100">
        <f ca="1">ROUND(INDIRECT(ADDRESS(Данные!$A35,CH$1,1,1,"Данные"),1),2)</f>
        <v>0</v>
      </c>
      <c r="CI43" s="101">
        <f ca="1">(CG43-CG41)*CI$10</f>
        <v>0</v>
      </c>
      <c r="CJ43" s="98">
        <f ca="1">(CH43-CH41)*CI$10</f>
        <v>0</v>
      </c>
      <c r="CK43" s="95">
        <f ca="1">ROUND(INDIRECT(ADDRESS(Данные!$A35,CK$1,1,1,"Данные"),1),2)</f>
        <v>898.30000000000007</v>
      </c>
      <c r="CL43" s="100">
        <f ca="1">ROUND(INDIRECT(ADDRESS(Данные!$A35,CL$1,1,1,"Данные"),1),2)</f>
        <v>243.74000000000001</v>
      </c>
      <c r="CM43" s="101">
        <f ca="1">(CK43-CK41)*CM$10</f>
        <v>42.000000000030013</v>
      </c>
      <c r="CN43" s="98">
        <f ca="1">(CL43-CL41)*CM$10</f>
        <v>12.000000000006139</v>
      </c>
      <c r="CO43" s="95">
        <f ca="1">ROUND(INDIRECT(ADDRESS(Данные!$A35,CO$1,1,1,"Данные"),1),2)</f>
        <v>0</v>
      </c>
      <c r="CP43" s="100">
        <f ca="1">ROUND(INDIRECT(ADDRESS(Данные!$A35,CP$1,1,1,"Данные"),1),2)</f>
        <v>0</v>
      </c>
      <c r="CQ43" s="101">
        <f ca="1">(CO43-CO41)*CQ$10</f>
        <v>0</v>
      </c>
      <c r="CR43" s="98">
        <f ca="1">(CP43-CP41)*CQ$10</f>
        <v>0</v>
      </c>
      <c r="CS43" s="95">
        <f ca="1">ROUND(INDIRECT(ADDRESS(Данные!$A35,CS$1,1,1,"Данные"),1),2)</f>
        <v>27.940000000000001</v>
      </c>
      <c r="CT43" s="100">
        <f ca="1">ROUND(INDIRECT(ADDRESS(Данные!$A35,CT$1,1,1,"Данные"),1),2)</f>
        <v>213.34</v>
      </c>
      <c r="CU43" s="101">
        <f ca="1">(CS43-CS41)*CU$10</f>
        <v>0</v>
      </c>
      <c r="CV43" s="98">
        <f ca="1">(CT43-CT41)*CU$10</f>
        <v>0</v>
      </c>
      <c r="CW43" s="94">
        <f ca="1">INDIRECT(ADDRESS(Данные!$A35,4,1,1,"Данные"),1)</f>
        <v>45644.583333333336</v>
      </c>
      <c r="CX43" s="95">
        <f ca="1">ROUND(INDIRECT(ADDRESS(Данные!$A35,CX$1,1,1,"Данные"),1),2)</f>
        <v>532.79999999999995</v>
      </c>
      <c r="CY43" s="100">
        <f ca="1">ROUND(INDIRECT(ADDRESS(Данные!$A35,CY$1,1,1,"Данные"),1),2)</f>
        <v>387.25999999999999</v>
      </c>
      <c r="CZ43" s="101">
        <f ca="1">(CX43-CX41)*CZ$10</f>
        <v>53.999999999950887</v>
      </c>
      <c r="DA43" s="98">
        <f ca="1">(CY43-CY41)*CZ$10</f>
        <v>17.999999999983629</v>
      </c>
      <c r="DB43" s="95">
        <f ca="1">ROUND(INDIRECT(ADDRESS(Данные!$A35,DB$1,1,1,"Данные"),1),2)</f>
        <v>1323.6200000000001</v>
      </c>
      <c r="DC43" s="100">
        <f ca="1">ROUND(INDIRECT(ADDRESS(Данные!$A35,DC$1,1,1,"Данные"),1),2)</f>
        <v>334.97000000000003</v>
      </c>
      <c r="DD43" s="101">
        <f ca="1">(DB43-DB41)*DD$10</f>
        <v>0</v>
      </c>
      <c r="DE43" s="98">
        <f ca="1">(DC43-DC41)*DD$10</f>
        <v>0</v>
      </c>
      <c r="DF43" s="95">
        <f ca="1">ROUND(INDIRECT(ADDRESS(Данные!$A35,DF$1,1,1,"Данные"),1),2)</f>
        <v>254.70000000000002</v>
      </c>
      <c r="DG43" s="100">
        <f ca="1">ROUND(INDIRECT(ADDRESS(Данные!$A35,DG$1,1,1,"Данные"),1),2)</f>
        <v>243.97</v>
      </c>
      <c r="DH43" s="101">
        <f ca="1">(DF43-DF41)*DH$10</f>
        <v>6.0000000000115961</v>
      </c>
      <c r="DI43" s="98">
        <f ca="1">(DG43-DG41)*DH$10</f>
        <v>5.999999999994543</v>
      </c>
      <c r="DJ43" s="95"/>
      <c r="DK43" s="100"/>
      <c r="DL43" s="101"/>
      <c r="DM43" s="98"/>
      <c r="DN43" s="95"/>
      <c r="DO43" s="100"/>
      <c r="DP43" s="101"/>
      <c r="DQ43" s="98"/>
      <c r="DR43" s="95"/>
      <c r="DS43" s="100"/>
      <c r="DT43" s="101"/>
      <c r="DU43" s="98"/>
      <c r="DV43" s="108">
        <f t="shared" ca="1" si="52"/>
        <v>45644.583333333336</v>
      </c>
      <c r="DW43" s="113">
        <f t="shared" ca="1" si="53"/>
        <v>960.80000000140103</v>
      </c>
      <c r="DX43" s="113">
        <f t="shared" ca="1" si="54"/>
        <v>99.200000000463433</v>
      </c>
    </row>
    <row r="44">
      <c r="A44" s="94">
        <f ca="1">INDIRECT(ADDRESS(Данные!$A36,4,1,1,"Данные"),1)</f>
        <v>45644.604166666664</v>
      </c>
      <c r="B44" s="95">
        <f ca="1">ROUND(INDIRECT(ADDRESS(Данные!$A36,B$1,1,1,"Данные"),1),2)</f>
        <v>6456.8400000000001</v>
      </c>
      <c r="C44" s="100">
        <f ca="1">ROUND(INDIRECT(ADDRESS(Данные!$A36,C$1,1,1,"Данные"),1),2)</f>
        <v>1600.24</v>
      </c>
      <c r="D44" s="101">
        <f ca="1">(B44-B43)*D$10</f>
        <v>23.999999999978172</v>
      </c>
      <c r="E44" s="98">
        <f ca="1">(C44-C43)*D$10</f>
        <v>3.999999999996362</v>
      </c>
      <c r="F44" s="95">
        <f ca="1">ROUND(INDIRECT(ADDRESS(Данные!$A36,F$1,1,1,"Данные"),1),2)</f>
        <v>223.15000000000001</v>
      </c>
      <c r="G44" s="100">
        <f ca="1">ROUND(INDIRECT(ADDRESS(Данные!$A36,G$1,1,1,"Данные"),1),2)</f>
        <v>283.62</v>
      </c>
      <c r="H44" s="101">
        <f ca="1">(F44-F43)*H$10</f>
        <v>0</v>
      </c>
      <c r="I44" s="98">
        <f ca="1">(G44-G43)*H$10</f>
        <v>0</v>
      </c>
      <c r="J44" s="95">
        <f ca="1">ROUND(INDIRECT(ADDRESS(Данные!$A36,J$1,1,1,"Данные"),1),2)</f>
        <v>0</v>
      </c>
      <c r="K44" s="100">
        <f ca="1">ROUND(INDIRECT(ADDRESS(Данные!$A36,K$1,1,1,"Данные"),1),2)</f>
        <v>0</v>
      </c>
      <c r="L44" s="101">
        <f ca="1">(J44-J43)*L$10</f>
        <v>0</v>
      </c>
      <c r="M44" s="98">
        <f ca="1">(K44-K43)*L$10</f>
        <v>0</v>
      </c>
      <c r="N44" s="95">
        <f ca="1">ROUND(INDIRECT(ADDRESS(Данные!$A36,N$1,1,1,"Данные"),1),2)</f>
        <v>4792.7200000000003</v>
      </c>
      <c r="O44" s="100">
        <f ca="1">ROUND(INDIRECT(ADDRESS(Данные!$A36,O$1,1,1,"Данные"),1),2)</f>
        <v>2376.7000000000003</v>
      </c>
      <c r="P44" s="101">
        <f ca="1">(N44-N43)*P$10</f>
        <v>59.999999999490683</v>
      </c>
      <c r="Q44" s="98">
        <f ca="1">(O44-O43)*P$10</f>
        <v>0</v>
      </c>
      <c r="R44" s="95">
        <f ca="1">ROUND(INDIRECT(ADDRESS(Данные!$A36,R$1,1,1,"Данные"),1),2)</f>
        <v>6743.5900000000001</v>
      </c>
      <c r="S44" s="100">
        <f ca="1">ROUND(INDIRECT(ADDRESS(Данные!$A36,S$1,1,1,"Данные"),1),2)</f>
        <v>2603.4700000000003</v>
      </c>
      <c r="T44" s="101">
        <f ca="1">(R44-R43)*T$10</f>
        <v>46.80000000003929</v>
      </c>
      <c r="U44" s="98">
        <f ca="1">(S44-S43)*T$10</f>
        <v>3.6000000000785803</v>
      </c>
      <c r="V44" s="95">
        <f ca="1">ROUND(INDIRECT(ADDRESS(Данные!$A36,V$1,1,1,"Данные"),1),2)</f>
        <v>10193.790000000001</v>
      </c>
      <c r="W44" s="100">
        <f ca="1">ROUND(INDIRECT(ADDRESS(Данные!$A36,W$1,1,1,"Данные"),1),2)</f>
        <v>803.42000000000007</v>
      </c>
      <c r="X44" s="101">
        <f ca="1">(V44-V43)*X$10</f>
        <v>90</v>
      </c>
      <c r="Y44" s="98">
        <f ca="1">(W44-W43)*X$10</f>
        <v>10.800000000031105</v>
      </c>
      <c r="Z44" s="94">
        <f ca="1">INDIRECT(ADDRESS(Данные!$A36,4,1,1,"Данные"),1)</f>
        <v>45644.604166666664</v>
      </c>
      <c r="AA44" s="95">
        <f ca="1">ROUND(INDIRECT(ADDRESS(Данные!$A36,AA$1,1,1,"Данные"),1),2)</f>
        <v>0</v>
      </c>
      <c r="AB44" s="100">
        <f ca="1">ROUND(INDIRECT(ADDRESS(Данные!$A36,AB$1,1,1,"Данные"),1),2)</f>
        <v>0</v>
      </c>
      <c r="AC44" s="101">
        <f ca="1">(AA44-AA43)*AC$10</f>
        <v>0</v>
      </c>
      <c r="AD44" s="98">
        <f ca="1">(AB44-AB43)*AC$10</f>
        <v>0</v>
      </c>
      <c r="AE44" s="95">
        <f ca="1">ROUND(INDIRECT(ADDRESS(Данные!$A36,AE$1,1,1,"Данные"),1),2)</f>
        <v>0</v>
      </c>
      <c r="AF44" s="100">
        <f ca="1">ROUND(INDIRECT(ADDRESS(Данные!$A36,AF$1,1,1,"Данные"),1),2)</f>
        <v>0</v>
      </c>
      <c r="AG44" s="101">
        <f ca="1">(AE44-AE43)*AG$10</f>
        <v>0</v>
      </c>
      <c r="AH44" s="98">
        <f ca="1">(AF44-AF43)*AG$10</f>
        <v>0</v>
      </c>
      <c r="AI44" s="95">
        <f ca="1">ROUND(INDIRECT(ADDRESS(Данные!$A36,AI$1,1,1,"Данные"),1),2)</f>
        <v>23.780000000000001</v>
      </c>
      <c r="AJ44" s="100">
        <f ca="1">ROUND(INDIRECT(ADDRESS(Данные!$A36,AJ$1,1,1,"Данные"),1),2)</f>
        <v>5.2599999999999998</v>
      </c>
      <c r="AK44" s="101">
        <f ca="1">(AI44-AI43)*AK$10</f>
        <v>0</v>
      </c>
      <c r="AL44" s="98">
        <f ca="1">(AJ44-AJ43)*AK$10</f>
        <v>0</v>
      </c>
      <c r="AM44" s="95">
        <f ca="1">ROUND(INDIRECT(ADDRESS(Данные!$A36,AM$1,1,1,"Данные"),1),2)</f>
        <v>0</v>
      </c>
      <c r="AN44" s="100">
        <f ca="1">ROUND(INDIRECT(ADDRESS(Данные!$A36,AN$1,1,1,"Данные"),1),2)</f>
        <v>0</v>
      </c>
      <c r="AO44" s="101">
        <f ca="1">(AM44-AM43)*AO$10</f>
        <v>0</v>
      </c>
      <c r="AP44" s="98">
        <f ca="1">(AN44-AN43)*AO$10</f>
        <v>0</v>
      </c>
      <c r="AQ44" s="95">
        <f ca="1">ROUND(INDIRECT(ADDRESS(Данные!$A36,AQ$1,1,1,"Данные"),1),2)</f>
        <v>1592.3500000000001</v>
      </c>
      <c r="AR44" s="100">
        <f ca="1">ROUND(INDIRECT(ADDRESS(Данные!$A36,AR$1,1,1,"Данные"),1),2)</f>
        <v>114.05</v>
      </c>
      <c r="AS44" s="101">
        <f ca="1">(AQ44-AQ43)*AS$10</f>
        <v>0</v>
      </c>
      <c r="AT44" s="98">
        <f ca="1">(AR44-AR43)*AS$10</f>
        <v>0</v>
      </c>
      <c r="AU44" s="95">
        <f ca="1">ROUND(INDIRECT(ADDRESS(Данные!$A36,AU$1,1,1,"Данные"),1),2)</f>
        <v>0</v>
      </c>
      <c r="AV44" s="100">
        <f ca="1">ROUND(INDIRECT(ADDRESS(Данные!$A36,AV$1,1,1,"Данные"),1),2)</f>
        <v>0</v>
      </c>
      <c r="AW44" s="101">
        <f ca="1">(AU44-AU43)*AW$10</f>
        <v>0</v>
      </c>
      <c r="AX44" s="98">
        <f ca="1">(AV44-AV43)*AW$10</f>
        <v>0</v>
      </c>
      <c r="AY44" s="94">
        <f ca="1">INDIRECT(ADDRESS(Данные!$A36,4,1,1,"Данные"),1)</f>
        <v>45644.604166666664</v>
      </c>
      <c r="AZ44" s="95">
        <f ca="1">ROUND(INDIRECT(ADDRESS(Данные!$A36,AZ$1,1,1,"Данные"),1),2)</f>
        <v>1155.1900000000001</v>
      </c>
      <c r="BA44" s="100">
        <f ca="1">ROUND(INDIRECT(ADDRESS(Данные!$A36,BA$1,1,1,"Данные"),1),2)</f>
        <v>386.43000000000001</v>
      </c>
      <c r="BB44" s="101">
        <f ca="1">(AZ44-AZ43)*BB$10</f>
        <v>11.999999999989086</v>
      </c>
      <c r="BC44" s="98">
        <f ca="1">(BA44-BA43)*BB$10</f>
        <v>1.999999999998181</v>
      </c>
      <c r="BD44" s="95">
        <f ca="1">ROUND(INDIRECT(ADDRESS(Данные!$A36,BD$1,1,1,"Данные"),1),2)</f>
        <v>1218.1100000000001</v>
      </c>
      <c r="BE44" s="100">
        <f ca="1">ROUND(INDIRECT(ADDRESS(Данные!$A36,BE$1,1,1,"Данные"),1),2)</f>
        <v>514.23000000000002</v>
      </c>
      <c r="BF44" s="101">
        <f ca="1">(BD44-BD43)*BF$10</f>
        <v>16.000000000030923</v>
      </c>
      <c r="BG44" s="98">
        <f ca="1">(BE44-BE43)*BF$10</f>
        <v>1.999999999998181</v>
      </c>
      <c r="BH44" s="95">
        <f ca="1">ROUND(INDIRECT(ADDRESS(Данные!$A36,BH$1,1,1,"Данные"),1),2)</f>
        <v>1986.4300000000001</v>
      </c>
      <c r="BI44" s="100">
        <f ca="1">ROUND(INDIRECT(ADDRESS(Данные!$A36,BI$1,1,1,"Данные"),1),2)</f>
        <v>1182.79</v>
      </c>
      <c r="BJ44" s="101">
        <f ca="1">(BH44-BH43)*BJ$10</f>
        <v>450.00000000027285</v>
      </c>
      <c r="BK44" s="98">
        <f ca="1">(BI44-BI43)*BJ$10</f>
        <v>0</v>
      </c>
      <c r="BL44" s="95">
        <f ca="1">ROUND(INDIRECT(ADDRESS(Данные!$A36,BL$1,1,1,"Данные"),1),2)</f>
        <v>239.55000000000001</v>
      </c>
      <c r="BM44" s="100">
        <f ca="1">ROUND(INDIRECT(ADDRESS(Данные!$A36,BM$1,1,1,"Данные"),1),2)</f>
        <v>22.039999999999999</v>
      </c>
      <c r="BN44" s="101">
        <f ca="1">(BL44-BL43)*BN$10</f>
        <v>0</v>
      </c>
      <c r="BO44" s="98">
        <f ca="1">(BM44-BM43)*BN$10</f>
        <v>0</v>
      </c>
      <c r="BP44" s="95">
        <f ca="1">ROUND(INDIRECT(ADDRESS(Данные!$A36,BP$1,1,1,"Данные"),1),2)</f>
        <v>815.51999999999998</v>
      </c>
      <c r="BQ44" s="100">
        <f ca="1">ROUND(INDIRECT(ADDRESS(Данные!$A36,BQ$1,1,1,"Данные"),1),2)</f>
        <v>0</v>
      </c>
      <c r="BR44" s="101">
        <f ca="1">(BP44-BP43)*BR$10</f>
        <v>1.1999999999989086</v>
      </c>
      <c r="BS44" s="98">
        <f ca="1">(BQ44-BQ43)*BR$10</f>
        <v>0</v>
      </c>
      <c r="BT44" s="95">
        <f ca="1">ROUND(INDIRECT(ADDRESS(Данные!$A36,BT$1,1,1,"Данные"),1),2)</f>
        <v>4752.6700000000001</v>
      </c>
      <c r="BU44" s="100">
        <f ca="1">ROUND(INDIRECT(ADDRESS(Данные!$A36,BU$1,1,1,"Данные"),1),2)</f>
        <v>975.38</v>
      </c>
      <c r="BV44" s="101">
        <f ca="1">(BT44-BT43)*BV$10</f>
        <v>0</v>
      </c>
      <c r="BW44" s="98">
        <f ca="1">(BU44-BU43)*BV$10</f>
        <v>0</v>
      </c>
      <c r="BX44" s="94">
        <f ca="1">INDIRECT(ADDRESS(Данные!$A36,4,1,1,"Данные"),1)</f>
        <v>45644.604166666664</v>
      </c>
      <c r="BY44" s="95">
        <f ca="1">ROUND(INDIRECT(ADDRESS(Данные!$A36,BY$1,1,1,"Данные"),1),2)</f>
        <v>849.44000000000005</v>
      </c>
      <c r="BZ44" s="100">
        <f ca="1">ROUND(INDIRECT(ADDRESS(Данные!$A36,BZ$1,1,1,"Данные"),1),2)</f>
        <v>553.07000000000005</v>
      </c>
      <c r="CA44" s="101">
        <f ca="1">(BY44-BY43)*CA$10</f>
        <v>0</v>
      </c>
      <c r="CB44" s="98">
        <f ca="1">(BZ44-BZ43)*CA$10</f>
        <v>0</v>
      </c>
      <c r="CC44" s="95">
        <f ca="1">ROUND(INDIRECT(ADDRESS(Данные!$A36,CC$1,1,1,"Данные"),1),2)</f>
        <v>1486.6800000000001</v>
      </c>
      <c r="CD44" s="100">
        <f ca="1">ROUND(INDIRECT(ADDRESS(Данные!$A36,CD$1,1,1,"Данные"),1),2)</f>
        <v>0</v>
      </c>
      <c r="CE44" s="101">
        <f ca="1">(CC44-CC43)*CE$10</f>
        <v>11.999999999989086</v>
      </c>
      <c r="CF44" s="98">
        <f ca="1">(CD44-CD43)*CE$10</f>
        <v>0</v>
      </c>
      <c r="CG44" s="95">
        <f ca="1">ROUND(INDIRECT(ADDRESS(Данные!$A36,CG$1,1,1,"Данные"),1),2)</f>
        <v>0</v>
      </c>
      <c r="CH44" s="100">
        <f ca="1">ROUND(INDIRECT(ADDRESS(Данные!$A36,CH$1,1,1,"Данные"),1),2)</f>
        <v>0</v>
      </c>
      <c r="CI44" s="101">
        <f ca="1">(CG44-CG43)*CI$10</f>
        <v>0</v>
      </c>
      <c r="CJ44" s="98">
        <f ca="1">(CH44-CH43)*CI$10</f>
        <v>0</v>
      </c>
      <c r="CK44" s="95">
        <f ca="1">ROUND(INDIRECT(ADDRESS(Данные!$A36,CK$1,1,1,"Данные"),1),2)</f>
        <v>898.34000000000003</v>
      </c>
      <c r="CL44" s="100">
        <f ca="1">ROUND(INDIRECT(ADDRESS(Данные!$A36,CL$1,1,1,"Данные"),1),2)</f>
        <v>243.75999999999999</v>
      </c>
      <c r="CM44" s="101">
        <f ca="1">(CK44-CK43)*CM$10</f>
        <v>23.999999999978172</v>
      </c>
      <c r="CN44" s="98">
        <f ca="1">(CL44-CL43)*CM$10</f>
        <v>11.999999999989086</v>
      </c>
      <c r="CO44" s="95">
        <f ca="1">ROUND(INDIRECT(ADDRESS(Данные!$A36,CO$1,1,1,"Данные"),1),2)</f>
        <v>0</v>
      </c>
      <c r="CP44" s="100">
        <f ca="1">ROUND(INDIRECT(ADDRESS(Данные!$A36,CP$1,1,1,"Данные"),1),2)</f>
        <v>0</v>
      </c>
      <c r="CQ44" s="101">
        <f ca="1">(CO44-CO43)*CQ$10</f>
        <v>0</v>
      </c>
      <c r="CR44" s="98">
        <f ca="1">(CP44-CP43)*CQ$10</f>
        <v>0</v>
      </c>
      <c r="CS44" s="95">
        <f ca="1">ROUND(INDIRECT(ADDRESS(Данные!$A36,CS$1,1,1,"Данные"),1),2)</f>
        <v>27.940000000000001</v>
      </c>
      <c r="CT44" s="100">
        <f ca="1">ROUND(INDIRECT(ADDRESS(Данные!$A36,CT$1,1,1,"Данные"),1),2)</f>
        <v>213.34</v>
      </c>
      <c r="CU44" s="101">
        <f ca="1">(CS44-CS43)*CU$10</f>
        <v>0</v>
      </c>
      <c r="CV44" s="98">
        <f ca="1">(CT44-CT43)*CU$10</f>
        <v>0</v>
      </c>
      <c r="CW44" s="94">
        <f ca="1">INDIRECT(ADDRESS(Данные!$A36,4,1,1,"Данные"),1)</f>
        <v>45644.604166666664</v>
      </c>
      <c r="CX44" s="95">
        <f ca="1">ROUND(INDIRECT(ADDRESS(Данные!$A36,CX$1,1,1,"Данные"),1),2)</f>
        <v>532.82000000000005</v>
      </c>
      <c r="CY44" s="100">
        <f ca="1">ROUND(INDIRECT(ADDRESS(Данные!$A36,CY$1,1,1,"Данные"),1),2)</f>
        <v>387.28000000000003</v>
      </c>
      <c r="CZ44" s="101">
        <f ca="1">(CX44-CX43)*CZ$10</f>
        <v>18.000000000085947</v>
      </c>
      <c r="DA44" s="98">
        <f ca="1">(CY44-CY43)*CZ$10</f>
        <v>18.000000000034788</v>
      </c>
      <c r="DB44" s="95">
        <f ca="1">ROUND(INDIRECT(ADDRESS(Данные!$A36,DB$1,1,1,"Данные"),1),2)</f>
        <v>1323.6200000000001</v>
      </c>
      <c r="DC44" s="100">
        <f ca="1">ROUND(INDIRECT(ADDRESS(Данные!$A36,DC$1,1,1,"Данные"),1),2)</f>
        <v>334.97000000000003</v>
      </c>
      <c r="DD44" s="101">
        <f ca="1">(DB44-DB43)*DD$10</f>
        <v>0</v>
      </c>
      <c r="DE44" s="98">
        <f ca="1">(DC44-DC43)*DD$10</f>
        <v>0</v>
      </c>
      <c r="DF44" s="95">
        <f ca="1">ROUND(INDIRECT(ADDRESS(Данные!$A36,DF$1,1,1,"Данные"),1),2)</f>
        <v>254.71000000000001</v>
      </c>
      <c r="DG44" s="100">
        <f ca="1">ROUND(INDIRECT(ADDRESS(Данные!$A36,DG$1,1,1,"Данные"),1),2)</f>
        <v>243.98000000000002</v>
      </c>
      <c r="DH44" s="101">
        <f ca="1">(DF44-DF43)*DH$10</f>
        <v>5.999999999994543</v>
      </c>
      <c r="DI44" s="98">
        <f ca="1">(DG44-DG43)*DH$10</f>
        <v>6.0000000000115961</v>
      </c>
      <c r="DJ44" s="95"/>
      <c r="DK44" s="100"/>
      <c r="DL44" s="101"/>
      <c r="DM44" s="98"/>
      <c r="DN44" s="95"/>
      <c r="DO44" s="100"/>
      <c r="DP44" s="101"/>
      <c r="DQ44" s="98"/>
      <c r="DR44" s="95"/>
      <c r="DS44" s="100"/>
      <c r="DT44" s="101"/>
      <c r="DU44" s="98"/>
      <c r="DV44" s="108">
        <f t="shared" ca="1" si="52"/>
        <v>45644.604166666664</v>
      </c>
      <c r="DW44" s="113">
        <f t="shared" ca="1" si="53"/>
        <v>759.99999999984766</v>
      </c>
      <c r="DX44" s="113">
        <f t="shared" ca="1" si="54"/>
        <v>58.400000000137879</v>
      </c>
    </row>
    <row r="45">
      <c r="A45" s="94">
        <f ca="1">INDIRECT(ADDRESS(Данные!$A37,4,1,1,"Данные"),1)</f>
        <v>45644.625</v>
      </c>
      <c r="B45" s="95">
        <f ca="1">ROUND(INDIRECT(ADDRESS(Данные!$A37,B$1,1,1,"Данные"),1),2)</f>
        <v>6456.9499999999998</v>
      </c>
      <c r="C45" s="100">
        <f ca="1">ROUND(INDIRECT(ADDRESS(Данные!$A37,C$1,1,1,"Данные"),1),2)</f>
        <v>1600.25</v>
      </c>
      <c r="D45" s="101">
        <f ca="1">(B45-B43)*D$10</f>
        <v>45.999999999912689</v>
      </c>
      <c r="E45" s="98">
        <f ca="1">(C45-C43)*D$10</f>
        <v>5.999999999994543</v>
      </c>
      <c r="F45" s="95">
        <f ca="1">ROUND(INDIRECT(ADDRESS(Данные!$A37,F$1,1,1,"Данные"),1),2)</f>
        <v>223.15000000000001</v>
      </c>
      <c r="G45" s="100">
        <f ca="1">ROUND(INDIRECT(ADDRESS(Данные!$A37,G$1,1,1,"Данные"),1),2)</f>
        <v>283.62</v>
      </c>
      <c r="H45" s="101">
        <f ca="1">(F45-F43)*H$10</f>
        <v>0</v>
      </c>
      <c r="I45" s="98">
        <f ca="1">(G45-G43)*H$10</f>
        <v>0</v>
      </c>
      <c r="J45" s="95">
        <f ca="1">ROUND(INDIRECT(ADDRESS(Данные!$A37,J$1,1,1,"Данные"),1),2)</f>
        <v>0</v>
      </c>
      <c r="K45" s="100">
        <f ca="1">ROUND(INDIRECT(ADDRESS(Данные!$A37,K$1,1,1,"Данные"),1),2)</f>
        <v>0</v>
      </c>
      <c r="L45" s="101">
        <f ca="1">(J45-J43)*L$10</f>
        <v>0</v>
      </c>
      <c r="M45" s="98">
        <f ca="1">(K45-K43)*L$10</f>
        <v>0</v>
      </c>
      <c r="N45" s="95">
        <f ca="1">ROUND(INDIRECT(ADDRESS(Данные!$A37,N$1,1,1,"Данные"),1),2)</f>
        <v>4792.75</v>
      </c>
      <c r="O45" s="100">
        <f ca="1">ROUND(INDIRECT(ADDRESS(Данные!$A37,O$1,1,1,"Данные"),1),2)</f>
        <v>2376.7000000000003</v>
      </c>
      <c r="P45" s="101">
        <f ca="1">(N45-N43)*P$10</f>
        <v>119.99999999898137</v>
      </c>
      <c r="Q45" s="98">
        <f ca="1">(O45-O43)*P$10</f>
        <v>0</v>
      </c>
      <c r="R45" s="95">
        <f ca="1">ROUND(INDIRECT(ADDRESS(Данные!$A37,R$1,1,1,"Данные"),1),2)</f>
        <v>6743.7200000000003</v>
      </c>
      <c r="S45" s="100">
        <f ca="1">ROUND(INDIRECT(ADDRESS(Данные!$A37,S$1,1,1,"Данные"),1),2)</f>
        <v>2603.4900000000002</v>
      </c>
      <c r="T45" s="101">
        <f ca="1">(R45-R43)*T$10</f>
        <v>93.60000000007858</v>
      </c>
      <c r="U45" s="98">
        <f ca="1">(S45-S43)*T$10</f>
        <v>10.800000000072032</v>
      </c>
      <c r="V45" s="95">
        <f ca="1">ROUND(INDIRECT(ADDRESS(Данные!$A37,V$1,1,1,"Данные"),1),2)</f>
        <v>10194</v>
      </c>
      <c r="W45" s="100">
        <f ca="1">ROUND(INDIRECT(ADDRESS(Данные!$A37,W$1,1,1,"Данные"),1),2)</f>
        <v>803.44000000000005</v>
      </c>
      <c r="X45" s="101">
        <f ca="1">(V45-V43)*X$10</f>
        <v>165.59999999968568</v>
      </c>
      <c r="Y45" s="98">
        <f ca="1">(W45-W43)*X$10</f>
        <v>18.000000000024556</v>
      </c>
      <c r="Z45" s="94">
        <f ca="1">INDIRECT(ADDRESS(Данные!$A37,4,1,1,"Данные"),1)</f>
        <v>45644.625</v>
      </c>
      <c r="AA45" s="95">
        <f ca="1">ROUND(INDIRECT(ADDRESS(Данные!$A37,AA$1,1,1,"Данные"),1),2)</f>
        <v>0</v>
      </c>
      <c r="AB45" s="100">
        <f ca="1">ROUND(INDIRECT(ADDRESS(Данные!$A37,AB$1,1,1,"Данные"),1),2)</f>
        <v>0</v>
      </c>
      <c r="AC45" s="101">
        <f ca="1">(AA45-AA43)*AC$10</f>
        <v>0</v>
      </c>
      <c r="AD45" s="98">
        <f ca="1">(AB45-AB43)*AC$10</f>
        <v>0</v>
      </c>
      <c r="AE45" s="95">
        <f ca="1">ROUND(INDIRECT(ADDRESS(Данные!$A37,AE$1,1,1,"Данные"),1),2)</f>
        <v>0</v>
      </c>
      <c r="AF45" s="100">
        <f ca="1">ROUND(INDIRECT(ADDRESS(Данные!$A37,AF$1,1,1,"Данные"),1),2)</f>
        <v>0</v>
      </c>
      <c r="AG45" s="101">
        <f ca="1">(AE45-AE43)*AG$10</f>
        <v>0</v>
      </c>
      <c r="AH45" s="98">
        <f ca="1">(AF45-AF43)*AG$10</f>
        <v>0</v>
      </c>
      <c r="AI45" s="95">
        <f ca="1">ROUND(INDIRECT(ADDRESS(Данные!$A37,AI$1,1,1,"Данные"),1),2)</f>
        <v>23.780000000000001</v>
      </c>
      <c r="AJ45" s="100">
        <f ca="1">ROUND(INDIRECT(ADDRESS(Данные!$A37,AJ$1,1,1,"Данные"),1),2)</f>
        <v>5.2599999999999998</v>
      </c>
      <c r="AK45" s="101">
        <f ca="1">(AI45-AI43)*AK$10</f>
        <v>0</v>
      </c>
      <c r="AL45" s="98">
        <f ca="1">(AJ45-AJ43)*AK$10</f>
        <v>0</v>
      </c>
      <c r="AM45" s="95">
        <f ca="1">ROUND(INDIRECT(ADDRESS(Данные!$A37,AM$1,1,1,"Данные"),1),2)</f>
        <v>0</v>
      </c>
      <c r="AN45" s="100">
        <f ca="1">ROUND(INDIRECT(ADDRESS(Данные!$A37,AN$1,1,1,"Данные"),1),2)</f>
        <v>0</v>
      </c>
      <c r="AO45" s="101">
        <f ca="1">(AM45-AM43)*AO$10</f>
        <v>0</v>
      </c>
      <c r="AP45" s="98">
        <f ca="1">(AN45-AN43)*AO$10</f>
        <v>0</v>
      </c>
      <c r="AQ45" s="95">
        <f ca="1">ROUND(INDIRECT(ADDRESS(Данные!$A37,AQ$1,1,1,"Данные"),1),2)</f>
        <v>1592.3500000000001</v>
      </c>
      <c r="AR45" s="100">
        <f ca="1">ROUND(INDIRECT(ADDRESS(Данные!$A37,AR$1,1,1,"Данные"),1),2)</f>
        <v>114.05</v>
      </c>
      <c r="AS45" s="101">
        <f ca="1">(AQ45-AQ43)*AS$10</f>
        <v>0</v>
      </c>
      <c r="AT45" s="98">
        <f ca="1">(AR45-AR43)*AS$10</f>
        <v>0</v>
      </c>
      <c r="AU45" s="95">
        <f ca="1">ROUND(INDIRECT(ADDRESS(Данные!$A37,AU$1,1,1,"Данные"),1),2)</f>
        <v>0</v>
      </c>
      <c r="AV45" s="100">
        <f ca="1">ROUND(INDIRECT(ADDRESS(Данные!$A37,AV$1,1,1,"Данные"),1),2)</f>
        <v>0</v>
      </c>
      <c r="AW45" s="101">
        <f ca="1">(AU45-AU43)*AW$10</f>
        <v>0</v>
      </c>
      <c r="AX45" s="98">
        <f ca="1">(AV45-AV43)*AW$10</f>
        <v>0</v>
      </c>
      <c r="AY45" s="94">
        <f ca="1">INDIRECT(ADDRESS(Данные!$A37,4,1,1,"Данные"),1)</f>
        <v>45644.625</v>
      </c>
      <c r="AZ45" s="95">
        <f ca="1">ROUND(INDIRECT(ADDRESS(Данные!$A37,AZ$1,1,1,"Данные"),1),2)</f>
        <v>1155.25</v>
      </c>
      <c r="BA45" s="100">
        <f ca="1">ROUND(INDIRECT(ADDRESS(Данные!$A37,BA$1,1,1,"Данные"),1),2)</f>
        <v>386.44</v>
      </c>
      <c r="BB45" s="101">
        <f ca="1">(AZ45-AZ43)*BB$10</f>
        <v>23.999999999978172</v>
      </c>
      <c r="BC45" s="98">
        <f ca="1">(BA45-BA43)*BB$10</f>
        <v>3.999999999996362</v>
      </c>
      <c r="BD45" s="95">
        <f ca="1">ROUND(INDIRECT(ADDRESS(Данные!$A37,BD$1,1,1,"Данные"),1),2)</f>
        <v>1218.1900000000001</v>
      </c>
      <c r="BE45" s="100">
        <f ca="1">ROUND(INDIRECT(ADDRESS(Данные!$A37,BE$1,1,1,"Данные"),1),2)</f>
        <v>514.25</v>
      </c>
      <c r="BF45" s="101">
        <f ca="1">(BD45-BD43)*BF$10</f>
        <v>32.000000000016371</v>
      </c>
      <c r="BG45" s="98">
        <f ca="1">(BE45-BE43)*BF$10</f>
        <v>5.999999999994543</v>
      </c>
      <c r="BH45" s="95">
        <f ca="1">ROUND(INDIRECT(ADDRESS(Данные!$A37,BH$1,1,1,"Данные"),1),2)</f>
        <v>1986.5800000000002</v>
      </c>
      <c r="BI45" s="100">
        <f ca="1">ROUND(INDIRECT(ADDRESS(Данные!$A37,BI$1,1,1,"Данные"),1),2)</f>
        <v>1182.79</v>
      </c>
      <c r="BJ45" s="101">
        <f ca="1">(BH45-BH43)*BJ$10</f>
        <v>900.0000000005457</v>
      </c>
      <c r="BK45" s="98">
        <f ca="1">(BI45-BI43)*BJ$10</f>
        <v>0</v>
      </c>
      <c r="BL45" s="95">
        <f ca="1">ROUND(INDIRECT(ADDRESS(Данные!$A37,BL$1,1,1,"Данные"),1),2)</f>
        <v>239.55000000000001</v>
      </c>
      <c r="BM45" s="100">
        <f ca="1">ROUND(INDIRECT(ADDRESS(Данные!$A37,BM$1,1,1,"Данные"),1),2)</f>
        <v>22.039999999999999</v>
      </c>
      <c r="BN45" s="101">
        <f ca="1">(BL45-BL43)*BN$10</f>
        <v>0</v>
      </c>
      <c r="BO45" s="98">
        <f ca="1">(BM45-BM43)*BN$10</f>
        <v>0</v>
      </c>
      <c r="BP45" s="95">
        <f ca="1">ROUND(INDIRECT(ADDRESS(Данные!$A37,BP$1,1,1,"Данные"),1),2)</f>
        <v>815.58000000000004</v>
      </c>
      <c r="BQ45" s="100">
        <f ca="1">ROUND(INDIRECT(ADDRESS(Данные!$A37,BQ$1,1,1,"Данные"),1),2)</f>
        <v>0</v>
      </c>
      <c r="BR45" s="101">
        <f ca="1">(BP45-BP43)*BR$10</f>
        <v>2.4000000000000909</v>
      </c>
      <c r="BS45" s="98">
        <f ca="1">(BQ45-BQ43)*BR$10</f>
        <v>0</v>
      </c>
      <c r="BT45" s="95">
        <f ca="1">ROUND(INDIRECT(ADDRESS(Данные!$A37,BT$1,1,1,"Данные"),1),2)</f>
        <v>4752.6700000000001</v>
      </c>
      <c r="BU45" s="100">
        <f ca="1">ROUND(INDIRECT(ADDRESS(Данные!$A37,BU$1,1,1,"Данные"),1),2)</f>
        <v>975.38</v>
      </c>
      <c r="BV45" s="101">
        <f ca="1">(BT45-BT43)*BV$10</f>
        <v>0</v>
      </c>
      <c r="BW45" s="98">
        <f ca="1">(BU45-BU43)*BV$10</f>
        <v>0</v>
      </c>
      <c r="BX45" s="94">
        <f ca="1">INDIRECT(ADDRESS(Данные!$A37,4,1,1,"Данные"),1)</f>
        <v>45644.625</v>
      </c>
      <c r="BY45" s="95">
        <f ca="1">ROUND(INDIRECT(ADDRESS(Данные!$A37,BY$1,1,1,"Данные"),1),2)</f>
        <v>849.44000000000005</v>
      </c>
      <c r="BZ45" s="100">
        <f ca="1">ROUND(INDIRECT(ADDRESS(Данные!$A37,BZ$1,1,1,"Данные"),1),2)</f>
        <v>553.07000000000005</v>
      </c>
      <c r="CA45" s="101">
        <f ca="1">(BY45-BY43)*CA$10</f>
        <v>0</v>
      </c>
      <c r="CB45" s="98">
        <f ca="1">(BZ45-BZ43)*CA$10</f>
        <v>0</v>
      </c>
      <c r="CC45" s="95">
        <f ca="1">ROUND(INDIRECT(ADDRESS(Данные!$A37,CC$1,1,1,"Данные"),1),2)</f>
        <v>1486.73</v>
      </c>
      <c r="CD45" s="100">
        <f ca="1">ROUND(INDIRECT(ADDRESS(Данные!$A37,CD$1,1,1,"Данные"),1),2)</f>
        <v>0</v>
      </c>
      <c r="CE45" s="101">
        <f ca="1">(CC45-CC43)*CE$10</f>
        <v>26.999999999975444</v>
      </c>
      <c r="CF45" s="98">
        <f ca="1">(CD45-CD43)*CE$10</f>
        <v>0</v>
      </c>
      <c r="CG45" s="95">
        <f ca="1">ROUND(INDIRECT(ADDRESS(Данные!$A37,CG$1,1,1,"Данные"),1),2)</f>
        <v>0</v>
      </c>
      <c r="CH45" s="100">
        <f ca="1">ROUND(INDIRECT(ADDRESS(Данные!$A37,CH$1,1,1,"Данные"),1),2)</f>
        <v>0</v>
      </c>
      <c r="CI45" s="101">
        <f ca="1">(CG45-CG43)*CI$10</f>
        <v>0</v>
      </c>
      <c r="CJ45" s="98">
        <f ca="1">(CH45-CH43)*CI$10</f>
        <v>0</v>
      </c>
      <c r="CK45" s="95">
        <f ca="1">ROUND(INDIRECT(ADDRESS(Данные!$A37,CK$1,1,1,"Данные"),1),2)</f>
        <v>898.38</v>
      </c>
      <c r="CL45" s="100">
        <f ca="1">ROUND(INDIRECT(ADDRESS(Данные!$A37,CL$1,1,1,"Данные"),1),2)</f>
        <v>243.77000000000001</v>
      </c>
      <c r="CM45" s="101">
        <f ca="1">(CK45-CK43)*CM$10</f>
        <v>47.999999999956344</v>
      </c>
      <c r="CN45" s="98">
        <f ca="1">(CL45-CL43)*CM$10</f>
        <v>18.000000000000682</v>
      </c>
      <c r="CO45" s="95">
        <f ca="1">ROUND(INDIRECT(ADDRESS(Данные!$A37,CO$1,1,1,"Данные"),1),2)</f>
        <v>0</v>
      </c>
      <c r="CP45" s="100">
        <f ca="1">ROUND(INDIRECT(ADDRESS(Данные!$A37,CP$1,1,1,"Данные"),1),2)</f>
        <v>0</v>
      </c>
      <c r="CQ45" s="101">
        <f ca="1">(CO45-CO43)*CQ$10</f>
        <v>0</v>
      </c>
      <c r="CR45" s="98">
        <f ca="1">(CP45-CP43)*CQ$10</f>
        <v>0</v>
      </c>
      <c r="CS45" s="95">
        <f ca="1">ROUND(INDIRECT(ADDRESS(Данные!$A37,CS$1,1,1,"Данные"),1),2)</f>
        <v>27.940000000000001</v>
      </c>
      <c r="CT45" s="100">
        <f ca="1">ROUND(INDIRECT(ADDRESS(Данные!$A37,CT$1,1,1,"Данные"),1),2)</f>
        <v>213.34</v>
      </c>
      <c r="CU45" s="101">
        <f ca="1">(CS45-CS43)*CU$10</f>
        <v>0</v>
      </c>
      <c r="CV45" s="98">
        <f ca="1">(CT45-CT43)*CU$10</f>
        <v>0</v>
      </c>
      <c r="CW45" s="94">
        <f ca="1">INDIRECT(ADDRESS(Данные!$A37,4,1,1,"Данные"),1)</f>
        <v>45644.625</v>
      </c>
      <c r="CX45" s="95">
        <f ca="1">ROUND(INDIRECT(ADDRESS(Данные!$A37,CX$1,1,1,"Данные"),1),2)</f>
        <v>532.84000000000003</v>
      </c>
      <c r="CY45" s="100">
        <f ca="1">ROUND(INDIRECT(ADDRESS(Данные!$A37,CY$1,1,1,"Данные"),1),2)</f>
        <v>387.28000000000003</v>
      </c>
      <c r="CZ45" s="101">
        <f ca="1">(CX45-CX43)*CZ$10</f>
        <v>36.000000000069576</v>
      </c>
      <c r="DA45" s="98">
        <f ca="1">(CY45-CY43)*CZ$10</f>
        <v>18.000000000034788</v>
      </c>
      <c r="DB45" s="95">
        <f ca="1">ROUND(INDIRECT(ADDRESS(Данные!$A37,DB$1,1,1,"Данные"),1),2)</f>
        <v>1323.6200000000001</v>
      </c>
      <c r="DC45" s="100">
        <f ca="1">ROUND(INDIRECT(ADDRESS(Данные!$A37,DC$1,1,1,"Данные"),1),2)</f>
        <v>334.97000000000003</v>
      </c>
      <c r="DD45" s="101">
        <f ca="1">(DB45-DB43)*DD$10</f>
        <v>0</v>
      </c>
      <c r="DE45" s="98">
        <f ca="1">(DC45-DC43)*DD$10</f>
        <v>0</v>
      </c>
      <c r="DF45" s="95">
        <f ca="1">ROUND(INDIRECT(ADDRESS(Данные!$A37,DF$1,1,1,"Данные"),1),2)</f>
        <v>254.72</v>
      </c>
      <c r="DG45" s="100">
        <f ca="1">ROUND(INDIRECT(ADDRESS(Данные!$A37,DG$1,1,1,"Данные"),1),2)</f>
        <v>243.99000000000001</v>
      </c>
      <c r="DH45" s="101">
        <f ca="1">(DF45-DF43)*DH$10</f>
        <v>11.999999999989086</v>
      </c>
      <c r="DI45" s="98">
        <f ca="1">(DG45-DG43)*DH$10</f>
        <v>12.000000000006139</v>
      </c>
      <c r="DJ45" s="95"/>
      <c r="DK45" s="100"/>
      <c r="DL45" s="101"/>
      <c r="DM45" s="98"/>
      <c r="DN45" s="95"/>
      <c r="DO45" s="100"/>
      <c r="DP45" s="101"/>
      <c r="DQ45" s="98"/>
      <c r="DR45" s="95"/>
      <c r="DS45" s="100"/>
      <c r="DT45" s="101"/>
      <c r="DU45" s="98"/>
      <c r="DV45" s="108">
        <f t="shared" ca="1" si="52"/>
        <v>45644.625</v>
      </c>
      <c r="DW45" s="113">
        <f t="shared" ca="1" si="53"/>
        <v>1506.5999999991891</v>
      </c>
      <c r="DX45" s="113">
        <f t="shared" ca="1" si="54"/>
        <v>92.800000000123646</v>
      </c>
    </row>
    <row r="46">
      <c r="A46" s="94">
        <f ca="1">INDIRECT(ADDRESS(Данные!$A38,4,1,1,"Данные"),1)</f>
        <v>45644.645833333336</v>
      </c>
      <c r="B46" s="95">
        <f ca="1">ROUND(INDIRECT(ADDRESS(Данные!$A38,B$1,1,1,"Данные"),1),2)</f>
        <v>6457.0699999999997</v>
      </c>
      <c r="C46" s="100">
        <f ca="1">ROUND(INDIRECT(ADDRESS(Данные!$A38,C$1,1,1,"Данные"),1),2)</f>
        <v>1600.27</v>
      </c>
      <c r="D46" s="101">
        <f ca="1">(B46-B45)*D$10</f>
        <v>23.999999999978172</v>
      </c>
      <c r="E46" s="98">
        <f ca="1">(C46-C45)*D$10</f>
        <v>3.999999999996362</v>
      </c>
      <c r="F46" s="95">
        <f ca="1">ROUND(INDIRECT(ADDRESS(Данные!$A38,F$1,1,1,"Данные"),1),2)</f>
        <v>223.15000000000001</v>
      </c>
      <c r="G46" s="100">
        <f ca="1">ROUND(INDIRECT(ADDRESS(Данные!$A38,G$1,1,1,"Данные"),1),2)</f>
        <v>283.62</v>
      </c>
      <c r="H46" s="101">
        <f ca="1">(F46-F45)*H$10</f>
        <v>0</v>
      </c>
      <c r="I46" s="98">
        <f ca="1">(G46-G45)*H$10</f>
        <v>0</v>
      </c>
      <c r="J46" s="95">
        <f ca="1">ROUND(INDIRECT(ADDRESS(Данные!$A38,J$1,1,1,"Данные"),1),2)</f>
        <v>0</v>
      </c>
      <c r="K46" s="100">
        <f ca="1">ROUND(INDIRECT(ADDRESS(Данные!$A38,K$1,1,1,"Данные"),1),2)</f>
        <v>0</v>
      </c>
      <c r="L46" s="101">
        <f ca="1">(J46-J45)*L$10</f>
        <v>0</v>
      </c>
      <c r="M46" s="98">
        <f ca="1">(K46-K45)*L$10</f>
        <v>0</v>
      </c>
      <c r="N46" s="95">
        <f ca="1">ROUND(INDIRECT(ADDRESS(Данные!$A38,N$1,1,1,"Данные"),1),2)</f>
        <v>4792.7799999999997</v>
      </c>
      <c r="O46" s="100">
        <f ca="1">ROUND(INDIRECT(ADDRESS(Данные!$A38,O$1,1,1,"Данные"),1),2)</f>
        <v>2376.71</v>
      </c>
      <c r="P46" s="101">
        <f ca="1">(N46-N45)*P$10</f>
        <v>59.999999999490683</v>
      </c>
      <c r="Q46" s="98">
        <f ca="1">(O46-O45)*P$10</f>
        <v>19.999999999527063</v>
      </c>
      <c r="R46" s="95">
        <f ca="1">ROUND(INDIRECT(ADDRESS(Данные!$A38,R$1,1,1,"Данные"),1),2)</f>
        <v>6743.8299999999999</v>
      </c>
      <c r="S46" s="100">
        <f ca="1">ROUND(INDIRECT(ADDRESS(Данные!$A38,S$1,1,1,"Данные"),1),2)</f>
        <v>2603.5</v>
      </c>
      <c r="T46" s="101">
        <f ca="1">(R46-R45)*T$10</f>
        <v>39.599999999882129</v>
      </c>
      <c r="U46" s="98">
        <f ca="1">(S46-S45)*T$10</f>
        <v>3.5999999999148713</v>
      </c>
      <c r="V46" s="95">
        <f ca="1">ROUND(INDIRECT(ADDRESS(Данные!$A38,V$1,1,1,"Данные"),1),2)</f>
        <v>10194.200000000001</v>
      </c>
      <c r="W46" s="100">
        <f ca="1">ROUND(INDIRECT(ADDRESS(Данные!$A38,W$1,1,1,"Данные"),1),2)</f>
        <v>803.45000000000005</v>
      </c>
      <c r="X46" s="101">
        <f ca="1">(V46-V45)*X$10</f>
        <v>72.000000000261934</v>
      </c>
      <c r="Y46" s="98">
        <f ca="1">(W46-W45)*X$10</f>
        <v>3.5999999999967258</v>
      </c>
      <c r="Z46" s="94">
        <f ca="1">INDIRECT(ADDRESS(Данные!$A38,4,1,1,"Данные"),1)</f>
        <v>45644.645833333336</v>
      </c>
      <c r="AA46" s="95">
        <f ca="1">ROUND(INDIRECT(ADDRESS(Данные!$A38,AA$1,1,1,"Данные"),1),2)</f>
        <v>0</v>
      </c>
      <c r="AB46" s="100">
        <f ca="1">ROUND(INDIRECT(ADDRESS(Данные!$A38,AB$1,1,1,"Данные"),1),2)</f>
        <v>0</v>
      </c>
      <c r="AC46" s="101">
        <f ca="1">(AA46-AA45)*AC$10</f>
        <v>0</v>
      </c>
      <c r="AD46" s="98">
        <f ca="1">(AB46-AB45)*AC$10</f>
        <v>0</v>
      </c>
      <c r="AE46" s="95">
        <f ca="1">ROUND(INDIRECT(ADDRESS(Данные!$A38,AE$1,1,1,"Данные"),1),2)</f>
        <v>0</v>
      </c>
      <c r="AF46" s="100">
        <f ca="1">ROUND(INDIRECT(ADDRESS(Данные!$A38,AF$1,1,1,"Данные"),1),2)</f>
        <v>0</v>
      </c>
      <c r="AG46" s="101">
        <f ca="1">(AE46-AE45)*AG$10</f>
        <v>0</v>
      </c>
      <c r="AH46" s="98">
        <f ca="1">(AF46-AF45)*AG$10</f>
        <v>0</v>
      </c>
      <c r="AI46" s="95">
        <f ca="1">ROUND(INDIRECT(ADDRESS(Данные!$A38,AI$1,1,1,"Данные"),1),2)</f>
        <v>23.780000000000001</v>
      </c>
      <c r="AJ46" s="100">
        <f ca="1">ROUND(INDIRECT(ADDRESS(Данные!$A38,AJ$1,1,1,"Данные"),1),2)</f>
        <v>5.2599999999999998</v>
      </c>
      <c r="AK46" s="101">
        <f ca="1">(AI46-AI45)*AK$10</f>
        <v>0</v>
      </c>
      <c r="AL46" s="98">
        <f ca="1">(AJ46-AJ45)*AK$10</f>
        <v>0</v>
      </c>
      <c r="AM46" s="95">
        <f ca="1">ROUND(INDIRECT(ADDRESS(Данные!$A38,AM$1,1,1,"Данные"),1),2)</f>
        <v>0</v>
      </c>
      <c r="AN46" s="100">
        <f ca="1">ROUND(INDIRECT(ADDRESS(Данные!$A38,AN$1,1,1,"Данные"),1),2)</f>
        <v>0</v>
      </c>
      <c r="AO46" s="101">
        <f ca="1">(AM46-AM45)*AO$10</f>
        <v>0</v>
      </c>
      <c r="AP46" s="98">
        <f ca="1">(AN46-AN45)*AO$10</f>
        <v>0</v>
      </c>
      <c r="AQ46" s="95">
        <f ca="1">ROUND(INDIRECT(ADDRESS(Данные!$A38,AQ$1,1,1,"Данные"),1),2)</f>
        <v>1592.3500000000001</v>
      </c>
      <c r="AR46" s="100">
        <f ca="1">ROUND(INDIRECT(ADDRESS(Данные!$A38,AR$1,1,1,"Данные"),1),2)</f>
        <v>114.05</v>
      </c>
      <c r="AS46" s="101">
        <f ca="1">(AQ46-AQ45)*AS$10</f>
        <v>0</v>
      </c>
      <c r="AT46" s="98">
        <f ca="1">(AR46-AR45)*AS$10</f>
        <v>0</v>
      </c>
      <c r="AU46" s="95">
        <f ca="1">ROUND(INDIRECT(ADDRESS(Данные!$A38,AU$1,1,1,"Данные"),1),2)</f>
        <v>0</v>
      </c>
      <c r="AV46" s="100">
        <f ca="1">ROUND(INDIRECT(ADDRESS(Данные!$A38,AV$1,1,1,"Данные"),1),2)</f>
        <v>0</v>
      </c>
      <c r="AW46" s="101">
        <f ca="1">(AU46-AU45)*AW$10</f>
        <v>0</v>
      </c>
      <c r="AX46" s="98">
        <f ca="1">(AV46-AV45)*AW$10</f>
        <v>0</v>
      </c>
      <c r="AY46" s="94">
        <f ca="1">INDIRECT(ADDRESS(Данные!$A38,4,1,1,"Данные"),1)</f>
        <v>45644.645833333336</v>
      </c>
      <c r="AZ46" s="95">
        <f ca="1">ROUND(INDIRECT(ADDRESS(Данные!$A38,AZ$1,1,1,"Данные"),1),2)</f>
        <v>1155.3199999999999</v>
      </c>
      <c r="BA46" s="100">
        <f ca="1">ROUND(INDIRECT(ADDRESS(Данные!$A38,BA$1,1,1,"Данные"),1),2)</f>
        <v>386.44999999999999</v>
      </c>
      <c r="BB46" s="101">
        <f ca="1">(AZ46-AZ45)*BB$10</f>
        <v>13.999999999987267</v>
      </c>
      <c r="BC46" s="98">
        <f ca="1">(BA46-BA45)*BB$10</f>
        <v>1.999999999998181</v>
      </c>
      <c r="BD46" s="95">
        <f ca="1">ROUND(INDIRECT(ADDRESS(Данные!$A38,BD$1,1,1,"Данные"),1),2)</f>
        <v>1218.27</v>
      </c>
      <c r="BE46" s="100">
        <f ca="1">ROUND(INDIRECT(ADDRESS(Данные!$A38,BE$1,1,1,"Данные"),1),2)</f>
        <v>514.25999999999999</v>
      </c>
      <c r="BF46" s="101">
        <f ca="1">(BD46-BD45)*BF$10</f>
        <v>15.999999999985448</v>
      </c>
      <c r="BG46" s="98">
        <f ca="1">(BE46-BE45)*BF$10</f>
        <v>1.999999999998181</v>
      </c>
      <c r="BH46" s="95">
        <f ca="1">ROUND(INDIRECT(ADDRESS(Данные!$A38,BH$1,1,1,"Данные"),1),2)</f>
        <v>1986.73</v>
      </c>
      <c r="BI46" s="100">
        <f ca="1">ROUND(INDIRECT(ADDRESS(Данные!$A38,BI$1,1,1,"Данные"),1),2)</f>
        <v>1182.79</v>
      </c>
      <c r="BJ46" s="101">
        <f ca="1">(BH46-BH45)*BJ$10</f>
        <v>449.99999999959073</v>
      </c>
      <c r="BK46" s="98">
        <f ca="1">(BI46-BI45)*BJ$10</f>
        <v>0</v>
      </c>
      <c r="BL46" s="95">
        <f ca="1">ROUND(INDIRECT(ADDRESS(Данные!$A38,BL$1,1,1,"Данные"),1),2)</f>
        <v>239.55000000000001</v>
      </c>
      <c r="BM46" s="100">
        <f ca="1">ROUND(INDIRECT(ADDRESS(Данные!$A38,BM$1,1,1,"Данные"),1),2)</f>
        <v>22.039999999999999</v>
      </c>
      <c r="BN46" s="101">
        <f ca="1">(BL46-BL45)*BN$10</f>
        <v>0</v>
      </c>
      <c r="BO46" s="98">
        <f ca="1">(BM46-BM45)*BN$10</f>
        <v>0</v>
      </c>
      <c r="BP46" s="95">
        <f ca="1">ROUND(INDIRECT(ADDRESS(Данные!$A38,BP$1,1,1,"Данные"),1),2)</f>
        <v>815.63</v>
      </c>
      <c r="BQ46" s="100">
        <f ca="1">ROUND(INDIRECT(ADDRESS(Данные!$A38,BQ$1,1,1,"Данные"),1),2)</f>
        <v>0</v>
      </c>
      <c r="BR46" s="101">
        <f ca="1">(BP46-BP45)*BR$10</f>
        <v>0.99999999999909051</v>
      </c>
      <c r="BS46" s="98">
        <f ca="1">(BQ46-BQ45)*BR$10</f>
        <v>0</v>
      </c>
      <c r="BT46" s="95">
        <f ca="1">ROUND(INDIRECT(ADDRESS(Данные!$A38,BT$1,1,1,"Данные"),1),2)</f>
        <v>4752.6700000000001</v>
      </c>
      <c r="BU46" s="100">
        <f ca="1">ROUND(INDIRECT(ADDRESS(Данные!$A38,BU$1,1,1,"Данные"),1),2)</f>
        <v>975.38</v>
      </c>
      <c r="BV46" s="101">
        <f ca="1">(BT46-BT45)*BV$10</f>
        <v>0</v>
      </c>
      <c r="BW46" s="98">
        <f ca="1">(BU46-BU45)*BV$10</f>
        <v>0</v>
      </c>
      <c r="BX46" s="94">
        <f ca="1">INDIRECT(ADDRESS(Данные!$A38,4,1,1,"Данные"),1)</f>
        <v>45644.645833333336</v>
      </c>
      <c r="BY46" s="95">
        <f ca="1">ROUND(INDIRECT(ADDRESS(Данные!$A38,BY$1,1,1,"Данные"),1),2)</f>
        <v>849.44000000000005</v>
      </c>
      <c r="BZ46" s="100">
        <f ca="1">ROUND(INDIRECT(ADDRESS(Данные!$A38,BZ$1,1,1,"Данные"),1),2)</f>
        <v>553.07000000000005</v>
      </c>
      <c r="CA46" s="101">
        <f ca="1">(BY46-BY45)*CA$10</f>
        <v>0</v>
      </c>
      <c r="CB46" s="98">
        <f ca="1">(BZ46-BZ45)*CA$10</f>
        <v>0</v>
      </c>
      <c r="CC46" s="95">
        <f ca="1">ROUND(INDIRECT(ADDRESS(Данные!$A38,CC$1,1,1,"Данные"),1),2)</f>
        <v>1486.77</v>
      </c>
      <c r="CD46" s="100">
        <f ca="1">ROUND(INDIRECT(ADDRESS(Данные!$A38,CD$1,1,1,"Данные"),1),2)</f>
        <v>0</v>
      </c>
      <c r="CE46" s="101">
        <f ca="1">(CC46-CC45)*CE$10</f>
        <v>11.999999999989086</v>
      </c>
      <c r="CF46" s="98">
        <f ca="1">(CD46-CD45)*CE$10</f>
        <v>0</v>
      </c>
      <c r="CG46" s="95">
        <f ca="1">ROUND(INDIRECT(ADDRESS(Данные!$A38,CG$1,1,1,"Данные"),1),2)</f>
        <v>0</v>
      </c>
      <c r="CH46" s="100">
        <f ca="1">ROUND(INDIRECT(ADDRESS(Данные!$A38,CH$1,1,1,"Данные"),1),2)</f>
        <v>0</v>
      </c>
      <c r="CI46" s="101">
        <f ca="1">(CG46-CG45)*CI$10</f>
        <v>0</v>
      </c>
      <c r="CJ46" s="98">
        <f ca="1">(CH46-CH45)*CI$10</f>
        <v>0</v>
      </c>
      <c r="CK46" s="95">
        <f ca="1">ROUND(INDIRECT(ADDRESS(Данные!$A38,CK$1,1,1,"Данные"),1),2)</f>
        <v>898.42000000000007</v>
      </c>
      <c r="CL46" s="100">
        <f ca="1">ROUND(INDIRECT(ADDRESS(Данные!$A38,CL$1,1,1,"Данные"),1),2)</f>
        <v>243.78</v>
      </c>
      <c r="CM46" s="101">
        <f ca="1">(CK46-CK45)*CM$10</f>
        <v>24.000000000046384</v>
      </c>
      <c r="CN46" s="98">
        <f ca="1">(CL46-CL45)*CM$10</f>
        <v>5.999999999994543</v>
      </c>
      <c r="CO46" s="95">
        <f ca="1">ROUND(INDIRECT(ADDRESS(Данные!$A38,CO$1,1,1,"Данные"),1),2)</f>
        <v>0</v>
      </c>
      <c r="CP46" s="100">
        <f ca="1">ROUND(INDIRECT(ADDRESS(Данные!$A38,CP$1,1,1,"Данные"),1),2)</f>
        <v>0</v>
      </c>
      <c r="CQ46" s="101">
        <f ca="1">(CO46-CO45)*CQ$10</f>
        <v>0</v>
      </c>
      <c r="CR46" s="98">
        <f ca="1">(CP46-CP45)*CQ$10</f>
        <v>0</v>
      </c>
      <c r="CS46" s="95">
        <f ca="1">ROUND(INDIRECT(ADDRESS(Данные!$A38,CS$1,1,1,"Данные"),1),2)</f>
        <v>27.940000000000001</v>
      </c>
      <c r="CT46" s="100">
        <f ca="1">ROUND(INDIRECT(ADDRESS(Данные!$A38,CT$1,1,1,"Данные"),1),2)</f>
        <v>213.34</v>
      </c>
      <c r="CU46" s="101">
        <f ca="1">(CS46-CS45)*CU$10</f>
        <v>0</v>
      </c>
      <c r="CV46" s="98">
        <f ca="1">(CT46-CT45)*CU$10</f>
        <v>0</v>
      </c>
      <c r="CW46" s="94">
        <f ca="1">INDIRECT(ADDRESS(Данные!$A38,4,1,1,"Данные"),1)</f>
        <v>45644.645833333336</v>
      </c>
      <c r="CX46" s="95">
        <f ca="1">ROUND(INDIRECT(ADDRESS(Данные!$A38,CX$1,1,1,"Данные"),1),2)</f>
        <v>532.86000000000001</v>
      </c>
      <c r="CY46" s="100">
        <f ca="1">ROUND(INDIRECT(ADDRESS(Данные!$A38,CY$1,1,1,"Данные"),1),2)</f>
        <v>387.28000000000003</v>
      </c>
      <c r="CZ46" s="101">
        <f ca="1">(CX46-CX45)*CZ$10</f>
        <v>17.999999999983629</v>
      </c>
      <c r="DA46" s="98">
        <f ca="1">(CY46-CY45)*CZ$10</f>
        <v>0</v>
      </c>
      <c r="DB46" s="95">
        <f ca="1">ROUND(INDIRECT(ADDRESS(Данные!$A38,DB$1,1,1,"Данные"),1),2)</f>
        <v>1323.6200000000001</v>
      </c>
      <c r="DC46" s="100">
        <f ca="1">ROUND(INDIRECT(ADDRESS(Данные!$A38,DC$1,1,1,"Данные"),1),2)</f>
        <v>334.97000000000003</v>
      </c>
      <c r="DD46" s="101">
        <f ca="1">(DB46-DB45)*DD$10</f>
        <v>0</v>
      </c>
      <c r="DE46" s="98">
        <f ca="1">(DC46-DC45)*DD$10</f>
        <v>0</v>
      </c>
      <c r="DF46" s="95">
        <f ca="1">ROUND(INDIRECT(ADDRESS(Данные!$A38,DF$1,1,1,"Данные"),1),2)</f>
        <v>254.72</v>
      </c>
      <c r="DG46" s="100">
        <f ca="1">ROUND(INDIRECT(ADDRESS(Данные!$A38,DG$1,1,1,"Данные"),1),2)</f>
        <v>243.99000000000001</v>
      </c>
      <c r="DH46" s="101">
        <f ca="1">(DF46-DF45)*DH$10</f>
        <v>0</v>
      </c>
      <c r="DI46" s="98">
        <f ca="1">(DG46-DG45)*DH$10</f>
        <v>0</v>
      </c>
      <c r="DJ46" s="95"/>
      <c r="DK46" s="100"/>
      <c r="DL46" s="101"/>
      <c r="DM46" s="98"/>
      <c r="DN46" s="95"/>
      <c r="DO46" s="100"/>
      <c r="DP46" s="101"/>
      <c r="DQ46" s="98"/>
      <c r="DR46" s="95"/>
      <c r="DS46" s="100"/>
      <c r="DT46" s="101"/>
      <c r="DU46" s="98"/>
      <c r="DV46" s="108">
        <f t="shared" ca="1" si="52"/>
        <v>45644.645833333336</v>
      </c>
      <c r="DW46" s="113">
        <f t="shared" ca="1" si="53"/>
        <v>730.59999999919455</v>
      </c>
      <c r="DX46" s="113">
        <f t="shared" ca="1" si="54"/>
        <v>41.199999999425927</v>
      </c>
    </row>
    <row r="47">
      <c r="A47" s="94">
        <f ca="1">INDIRECT(ADDRESS(Данные!$A39,4,1,1,"Данные"),1)</f>
        <v>45644.666666666664</v>
      </c>
      <c r="B47" s="95">
        <f ca="1">ROUND(INDIRECT(ADDRESS(Данные!$A39,B$1,1,1,"Данные"),1),2)</f>
        <v>6457.1900000000005</v>
      </c>
      <c r="C47" s="100">
        <f ca="1">ROUND(INDIRECT(ADDRESS(Данные!$A39,C$1,1,1,"Данные"),1),2)</f>
        <v>1600.29</v>
      </c>
      <c r="D47" s="101">
        <f ca="1">(B47-B45)*D$10</f>
        <v>48.000000000138243</v>
      </c>
      <c r="E47" s="98">
        <f ca="1">(C47-C45)*D$10</f>
        <v>7.999999999992724</v>
      </c>
      <c r="F47" s="95">
        <f ca="1">ROUND(INDIRECT(ADDRESS(Данные!$A39,F$1,1,1,"Данные"),1),2)</f>
        <v>223.15000000000001</v>
      </c>
      <c r="G47" s="100">
        <f ca="1">ROUND(INDIRECT(ADDRESS(Данные!$A39,G$1,1,1,"Данные"),1),2)</f>
        <v>283.62</v>
      </c>
      <c r="H47" s="101">
        <f ca="1">(F47-F45)*H$10</f>
        <v>0</v>
      </c>
      <c r="I47" s="98">
        <f ca="1">(G47-G45)*H$10</f>
        <v>0</v>
      </c>
      <c r="J47" s="95">
        <f ca="1">ROUND(INDIRECT(ADDRESS(Данные!$A39,J$1,1,1,"Данные"),1),2)</f>
        <v>0</v>
      </c>
      <c r="K47" s="100">
        <f ca="1">ROUND(INDIRECT(ADDRESS(Данные!$A39,K$1,1,1,"Данные"),1),2)</f>
        <v>0</v>
      </c>
      <c r="L47" s="101">
        <f ca="1">(J47-J45)*L$10</f>
        <v>0</v>
      </c>
      <c r="M47" s="98">
        <f ca="1">(K47-K45)*L$10</f>
        <v>0</v>
      </c>
      <c r="N47" s="95">
        <f ca="1">ROUND(INDIRECT(ADDRESS(Данные!$A39,N$1,1,1,"Данные"),1),2)</f>
        <v>4792.8100000000004</v>
      </c>
      <c r="O47" s="100">
        <f ca="1">ROUND(INDIRECT(ADDRESS(Данные!$A39,O$1,1,1,"Данные"),1),2)</f>
        <v>2376.71</v>
      </c>
      <c r="P47" s="101">
        <f ca="1">(N47-N45)*P$10</f>
        <v>120.00000000080036</v>
      </c>
      <c r="Q47" s="98">
        <f ca="1">(O47-O45)*P$10</f>
        <v>19.999999999527063</v>
      </c>
      <c r="R47" s="95">
        <f ca="1">ROUND(INDIRECT(ADDRESS(Данные!$A39,R$1,1,1,"Данные"),1),2)</f>
        <v>6743.9400000000005</v>
      </c>
      <c r="S47" s="100">
        <f ca="1">ROUND(INDIRECT(ADDRESS(Данные!$A39,S$1,1,1,"Данные"),1),2)</f>
        <v>2603.5100000000002</v>
      </c>
      <c r="T47" s="101">
        <f ca="1">(R47-R45)*T$10</f>
        <v>79.200000000091677</v>
      </c>
      <c r="U47" s="98">
        <f ca="1">(S47-S45)*T$10</f>
        <v>7.1999999999934516</v>
      </c>
      <c r="V47" s="95">
        <f ca="1">ROUND(INDIRECT(ADDRESS(Данные!$A39,V$1,1,1,"Данные"),1),2)</f>
        <v>10194.42</v>
      </c>
      <c r="W47" s="100">
        <f ca="1">ROUND(INDIRECT(ADDRESS(Данные!$A39,W$1,1,1,"Данные"),1),2)</f>
        <v>803.47000000000003</v>
      </c>
      <c r="X47" s="101">
        <f ca="1">(V47-V45)*X$10</f>
        <v>151.20000000002619</v>
      </c>
      <c r="Y47" s="98">
        <f ca="1">(W47-W45)*X$10</f>
        <v>10.799999999990177</v>
      </c>
      <c r="Z47" s="94">
        <f ca="1">INDIRECT(ADDRESS(Данные!$A39,4,1,1,"Данные"),1)</f>
        <v>45644.666666666664</v>
      </c>
      <c r="AA47" s="95">
        <f ca="1">ROUND(INDIRECT(ADDRESS(Данные!$A39,AA$1,1,1,"Данные"),1),2)</f>
        <v>0</v>
      </c>
      <c r="AB47" s="100">
        <f ca="1">ROUND(INDIRECT(ADDRESS(Данные!$A39,AB$1,1,1,"Данные"),1),2)</f>
        <v>0</v>
      </c>
      <c r="AC47" s="101">
        <f ca="1">(AA47-AA45)*AC$10</f>
        <v>0</v>
      </c>
      <c r="AD47" s="98">
        <f ca="1">(AB47-AB45)*AC$10</f>
        <v>0</v>
      </c>
      <c r="AE47" s="95">
        <f ca="1">ROUND(INDIRECT(ADDRESS(Данные!$A39,AE$1,1,1,"Данные"),1),2)</f>
        <v>0</v>
      </c>
      <c r="AF47" s="100">
        <f ca="1">ROUND(INDIRECT(ADDRESS(Данные!$A39,AF$1,1,1,"Данные"),1),2)</f>
        <v>0</v>
      </c>
      <c r="AG47" s="101">
        <f ca="1">(AE47-AE45)*AG$10</f>
        <v>0</v>
      </c>
      <c r="AH47" s="98">
        <f ca="1">(AF47-AF45)*AG$10</f>
        <v>0</v>
      </c>
      <c r="AI47" s="95">
        <f ca="1">ROUND(INDIRECT(ADDRESS(Данные!$A39,AI$1,1,1,"Данные"),1),2)</f>
        <v>23.780000000000001</v>
      </c>
      <c r="AJ47" s="100">
        <f ca="1">ROUND(INDIRECT(ADDRESS(Данные!$A39,AJ$1,1,1,"Данные"),1),2)</f>
        <v>5.2599999999999998</v>
      </c>
      <c r="AK47" s="101">
        <f ca="1">(AI47-AI45)*AK$10</f>
        <v>0</v>
      </c>
      <c r="AL47" s="98">
        <f ca="1">(AJ47-AJ45)*AK$10</f>
        <v>0</v>
      </c>
      <c r="AM47" s="95">
        <f ca="1">ROUND(INDIRECT(ADDRESS(Данные!$A39,AM$1,1,1,"Данные"),1),2)</f>
        <v>0</v>
      </c>
      <c r="AN47" s="100">
        <f ca="1">ROUND(INDIRECT(ADDRESS(Данные!$A39,AN$1,1,1,"Данные"),1),2)</f>
        <v>0</v>
      </c>
      <c r="AO47" s="101">
        <f ca="1">(AM47-AM45)*AO$10</f>
        <v>0</v>
      </c>
      <c r="AP47" s="98">
        <f ca="1">(AN47-AN45)*AO$10</f>
        <v>0</v>
      </c>
      <c r="AQ47" s="95">
        <f ca="1">ROUND(INDIRECT(ADDRESS(Данные!$A39,AQ$1,1,1,"Данные"),1),2)</f>
        <v>1592.3500000000001</v>
      </c>
      <c r="AR47" s="100">
        <f ca="1">ROUND(INDIRECT(ADDRESS(Данные!$A39,AR$1,1,1,"Данные"),1),2)</f>
        <v>114.05</v>
      </c>
      <c r="AS47" s="101">
        <f ca="1">(AQ47-AQ45)*AS$10</f>
        <v>0</v>
      </c>
      <c r="AT47" s="98">
        <f ca="1">(AR47-AR45)*AS$10</f>
        <v>0</v>
      </c>
      <c r="AU47" s="95">
        <f ca="1">ROUND(INDIRECT(ADDRESS(Данные!$A39,AU$1,1,1,"Данные"),1),2)</f>
        <v>0</v>
      </c>
      <c r="AV47" s="100">
        <f ca="1">ROUND(INDIRECT(ADDRESS(Данные!$A39,AV$1,1,1,"Данные"),1),2)</f>
        <v>0</v>
      </c>
      <c r="AW47" s="101">
        <f ca="1">(AU47-AU45)*AW$10</f>
        <v>0</v>
      </c>
      <c r="AX47" s="98">
        <f ca="1">(AV47-AV45)*AW$10</f>
        <v>0</v>
      </c>
      <c r="AY47" s="94">
        <f ca="1">INDIRECT(ADDRESS(Данные!$A39,4,1,1,"Данные"),1)</f>
        <v>45644.666666666664</v>
      </c>
      <c r="AZ47" s="95">
        <f ca="1">ROUND(INDIRECT(ADDRESS(Данные!$A39,AZ$1,1,1,"Данные"),1),2)</f>
        <v>1155.3800000000001</v>
      </c>
      <c r="BA47" s="100">
        <f ca="1">ROUND(INDIRECT(ADDRESS(Данные!$A39,BA$1,1,1,"Данные"),1),2)</f>
        <v>386.46000000000004</v>
      </c>
      <c r="BB47" s="101">
        <f ca="1">(AZ47-AZ45)*BB$10</f>
        <v>26.000000000021828</v>
      </c>
      <c r="BC47" s="98">
        <f ca="1">(BA47-BA45)*BB$10</f>
        <v>4.0000000000077307</v>
      </c>
      <c r="BD47" s="95">
        <f ca="1">ROUND(INDIRECT(ADDRESS(Данные!$A39,BD$1,1,1,"Данные"),1),2)</f>
        <v>1218.3500000000001</v>
      </c>
      <c r="BE47" s="100">
        <f ca="1">ROUND(INDIRECT(ADDRESS(Данные!$A39,BE$1,1,1,"Данные"),1),2)</f>
        <v>514.27999999999997</v>
      </c>
      <c r="BF47" s="101">
        <f ca="1">(BD47-BD45)*BF$10</f>
        <v>32.000000000016371</v>
      </c>
      <c r="BG47" s="98">
        <f ca="1">(BE47-BE45)*BF$10</f>
        <v>5.999999999994543</v>
      </c>
      <c r="BH47" s="95">
        <f ca="1">ROUND(INDIRECT(ADDRESS(Данные!$A39,BH$1,1,1,"Данные"),1),2)</f>
        <v>1986.8500000000001</v>
      </c>
      <c r="BI47" s="100">
        <f ca="1">ROUND(INDIRECT(ADDRESS(Данные!$A39,BI$1,1,1,"Данные"),1),2)</f>
        <v>1182.79</v>
      </c>
      <c r="BJ47" s="101">
        <f ca="1">(BH47-BH45)*BJ$10</f>
        <v>809.99999999994543</v>
      </c>
      <c r="BK47" s="98">
        <f ca="1">(BI47-BI45)*BJ$10</f>
        <v>0</v>
      </c>
      <c r="BL47" s="95">
        <f ca="1">ROUND(INDIRECT(ADDRESS(Данные!$A39,BL$1,1,1,"Данные"),1),2)</f>
        <v>239.55000000000001</v>
      </c>
      <c r="BM47" s="100">
        <f ca="1">ROUND(INDIRECT(ADDRESS(Данные!$A39,BM$1,1,1,"Данные"),1),2)</f>
        <v>22.039999999999999</v>
      </c>
      <c r="BN47" s="101">
        <f ca="1">(BL47-BL45)*BN$10</f>
        <v>0</v>
      </c>
      <c r="BO47" s="98">
        <f ca="1">(BM47-BM45)*BN$10</f>
        <v>0</v>
      </c>
      <c r="BP47" s="95">
        <f ca="1">ROUND(INDIRECT(ADDRESS(Данные!$A39,BP$1,1,1,"Данные"),1),2)</f>
        <v>815.69000000000005</v>
      </c>
      <c r="BQ47" s="100">
        <f ca="1">ROUND(INDIRECT(ADDRESS(Данные!$A39,BQ$1,1,1,"Данные"),1),2)</f>
        <v>0</v>
      </c>
      <c r="BR47" s="101">
        <f ca="1">(BP47-BP45)*BR$10</f>
        <v>2.2000000000002728</v>
      </c>
      <c r="BS47" s="98">
        <f ca="1">(BQ47-BQ45)*BR$10</f>
        <v>0</v>
      </c>
      <c r="BT47" s="95">
        <f ca="1">ROUND(INDIRECT(ADDRESS(Данные!$A39,BT$1,1,1,"Данные"),1),2)</f>
        <v>4752.6700000000001</v>
      </c>
      <c r="BU47" s="100">
        <f ca="1">ROUND(INDIRECT(ADDRESS(Данные!$A39,BU$1,1,1,"Данные"),1),2)</f>
        <v>975.38</v>
      </c>
      <c r="BV47" s="101">
        <f ca="1">(BT47-BT45)*BV$10</f>
        <v>0</v>
      </c>
      <c r="BW47" s="98">
        <f ca="1">(BU47-BU45)*BV$10</f>
        <v>0</v>
      </c>
      <c r="BX47" s="94">
        <f ca="1">INDIRECT(ADDRESS(Данные!$A39,4,1,1,"Данные"),1)</f>
        <v>45644.666666666664</v>
      </c>
      <c r="BY47" s="95">
        <f ca="1">ROUND(INDIRECT(ADDRESS(Данные!$A39,BY$1,1,1,"Данные"),1),2)</f>
        <v>849.44000000000005</v>
      </c>
      <c r="BZ47" s="100">
        <f ca="1">ROUND(INDIRECT(ADDRESS(Данные!$A39,BZ$1,1,1,"Данные"),1),2)</f>
        <v>553.07000000000005</v>
      </c>
      <c r="CA47" s="101">
        <f ca="1">(BY47-BY45)*CA$10</f>
        <v>0</v>
      </c>
      <c r="CB47" s="98">
        <f ca="1">(BZ47-BZ45)*CA$10</f>
        <v>0</v>
      </c>
      <c r="CC47" s="95">
        <f ca="1">ROUND(INDIRECT(ADDRESS(Данные!$A39,CC$1,1,1,"Данные"),1),2)</f>
        <v>1486.8199999999999</v>
      </c>
      <c r="CD47" s="100">
        <f ca="1">ROUND(INDIRECT(ADDRESS(Данные!$A39,CD$1,1,1,"Данные"),1),2)</f>
        <v>0</v>
      </c>
      <c r="CE47" s="101">
        <f ca="1">(CC47-CC45)*CE$10</f>
        <v>26.999999999975444</v>
      </c>
      <c r="CF47" s="98">
        <f ca="1">(CD47-CD45)*CE$10</f>
        <v>0</v>
      </c>
      <c r="CG47" s="95">
        <f ca="1">ROUND(INDIRECT(ADDRESS(Данные!$A39,CG$1,1,1,"Данные"),1),2)</f>
        <v>0</v>
      </c>
      <c r="CH47" s="100">
        <f ca="1">ROUND(INDIRECT(ADDRESS(Данные!$A39,CH$1,1,1,"Данные"),1),2)</f>
        <v>0</v>
      </c>
      <c r="CI47" s="101">
        <f ca="1">(CG47-CG45)*CI$10</f>
        <v>0</v>
      </c>
      <c r="CJ47" s="98">
        <f ca="1">(CH47-CH45)*CI$10</f>
        <v>0</v>
      </c>
      <c r="CK47" s="95">
        <f ca="1">ROUND(INDIRECT(ADDRESS(Данные!$A39,CK$1,1,1,"Данные"),1),2)</f>
        <v>898.45000000000005</v>
      </c>
      <c r="CL47" s="100">
        <f ca="1">ROUND(INDIRECT(ADDRESS(Данные!$A39,CL$1,1,1,"Данные"),1),2)</f>
        <v>243.78999999999999</v>
      </c>
      <c r="CM47" s="101">
        <f ca="1">(CK47-CK45)*CM$10</f>
        <v>42.000000000030013</v>
      </c>
      <c r="CN47" s="98">
        <f ca="1">(CL47-CL45)*CM$10</f>
        <v>11.999999999989086</v>
      </c>
      <c r="CO47" s="95">
        <f ca="1">ROUND(INDIRECT(ADDRESS(Данные!$A39,CO$1,1,1,"Данные"),1),2)</f>
        <v>0</v>
      </c>
      <c r="CP47" s="100">
        <f ca="1">ROUND(INDIRECT(ADDRESS(Данные!$A39,CP$1,1,1,"Данные"),1),2)</f>
        <v>0</v>
      </c>
      <c r="CQ47" s="101">
        <f ca="1">(CO47-CO45)*CQ$10</f>
        <v>0</v>
      </c>
      <c r="CR47" s="98">
        <f ca="1">(CP47-CP45)*CQ$10</f>
        <v>0</v>
      </c>
      <c r="CS47" s="95">
        <f ca="1">ROUND(INDIRECT(ADDRESS(Данные!$A39,CS$1,1,1,"Данные"),1),2)</f>
        <v>27.940000000000001</v>
      </c>
      <c r="CT47" s="100">
        <f ca="1">ROUND(INDIRECT(ADDRESS(Данные!$A39,CT$1,1,1,"Данные"),1),2)</f>
        <v>213.34</v>
      </c>
      <c r="CU47" s="101">
        <f ca="1">(CS47-CS45)*CU$10</f>
        <v>0</v>
      </c>
      <c r="CV47" s="98">
        <f ca="1">(CT47-CT45)*CU$10</f>
        <v>0</v>
      </c>
      <c r="CW47" s="94">
        <f ca="1">INDIRECT(ADDRESS(Данные!$A39,4,1,1,"Данные"),1)</f>
        <v>45644.666666666664</v>
      </c>
      <c r="CX47" s="95">
        <f ca="1">ROUND(INDIRECT(ADDRESS(Данные!$A39,CX$1,1,1,"Данные"),1),2)</f>
        <v>532.87</v>
      </c>
      <c r="CY47" s="100">
        <f ca="1">ROUND(INDIRECT(ADDRESS(Данные!$A39,CY$1,1,1,"Данные"),1),2)</f>
        <v>387.29000000000002</v>
      </c>
      <c r="CZ47" s="101">
        <f ca="1">(CX47-CX45)*CZ$10</f>
        <v>26.999999999975444</v>
      </c>
      <c r="DA47" s="98">
        <f ca="1">(CY47-CY45)*CZ$10</f>
        <v>8.9999999999918145</v>
      </c>
      <c r="DB47" s="95">
        <f ca="1">ROUND(INDIRECT(ADDRESS(Данные!$A39,DB$1,1,1,"Данные"),1),2)</f>
        <v>1323.6200000000001</v>
      </c>
      <c r="DC47" s="100">
        <f ca="1">ROUND(INDIRECT(ADDRESS(Данные!$A39,DC$1,1,1,"Данные"),1),2)</f>
        <v>334.97000000000003</v>
      </c>
      <c r="DD47" s="101">
        <f ca="1">(DB47-DB45)*DD$10</f>
        <v>0</v>
      </c>
      <c r="DE47" s="98">
        <f ca="1">(DC47-DC45)*DD$10</f>
        <v>0</v>
      </c>
      <c r="DF47" s="95">
        <f ca="1">ROUND(INDIRECT(ADDRESS(Данные!$A39,DF$1,1,1,"Данные"),1),2)</f>
        <v>254.73000000000002</v>
      </c>
      <c r="DG47" s="100">
        <f ca="1">ROUND(INDIRECT(ADDRESS(Данные!$A39,DG$1,1,1,"Данные"),1),2)</f>
        <v>244</v>
      </c>
      <c r="DH47" s="101">
        <f ca="1">(DF47-DF45)*DH$10</f>
        <v>6.0000000000115961</v>
      </c>
      <c r="DI47" s="98">
        <f ca="1">(DG47-DG45)*DH$10</f>
        <v>5.999999999994543</v>
      </c>
      <c r="DJ47" s="95"/>
      <c r="DK47" s="100"/>
      <c r="DL47" s="101"/>
      <c r="DM47" s="98"/>
      <c r="DN47" s="95"/>
      <c r="DO47" s="100"/>
      <c r="DP47" s="101"/>
      <c r="DQ47" s="98"/>
      <c r="DR47" s="95"/>
      <c r="DS47" s="100"/>
      <c r="DT47" s="101"/>
      <c r="DU47" s="98"/>
      <c r="DV47" s="108">
        <f t="shared" ca="1" si="52"/>
        <v>45644.666666666664</v>
      </c>
      <c r="DW47" s="113">
        <f t="shared" ca="1" si="53"/>
        <v>1370.6000000010329</v>
      </c>
      <c r="DX47" s="113">
        <f t="shared" ca="1" si="54"/>
        <v>82.999999999481133</v>
      </c>
    </row>
    <row r="48">
      <c r="A48" s="94">
        <f ca="1">INDIRECT(ADDRESS(Данные!$A40,4,1,1,"Данные"),1)</f>
        <v>45644.6875</v>
      </c>
      <c r="B48" s="95">
        <f ca="1">ROUND(INDIRECT(ADDRESS(Данные!$A40,B$1,1,1,"Данные"),1),2)</f>
        <v>6457.3100000000004</v>
      </c>
      <c r="C48" s="100">
        <f ca="1">ROUND(INDIRECT(ADDRESS(Данные!$A40,C$1,1,1,"Данные"),1),2)</f>
        <v>1600.3099999999999</v>
      </c>
      <c r="D48" s="101">
        <f ca="1">(B48-B47)*D$10</f>
        <v>23.999999999978172</v>
      </c>
      <c r="E48" s="98">
        <f ca="1">(C48-C47)*D$10</f>
        <v>3.999999999996362</v>
      </c>
      <c r="F48" s="95">
        <f ca="1">ROUND(INDIRECT(ADDRESS(Данные!$A40,F$1,1,1,"Данные"),1),2)</f>
        <v>223.15000000000001</v>
      </c>
      <c r="G48" s="100">
        <f ca="1">ROUND(INDIRECT(ADDRESS(Данные!$A40,G$1,1,1,"Данные"),1),2)</f>
        <v>283.62</v>
      </c>
      <c r="H48" s="101">
        <f ca="1">(F48-F47)*H$10</f>
        <v>0</v>
      </c>
      <c r="I48" s="98">
        <f ca="1">(G48-G47)*H$10</f>
        <v>0</v>
      </c>
      <c r="J48" s="95">
        <f ca="1">ROUND(INDIRECT(ADDRESS(Данные!$A40,J$1,1,1,"Данные"),1),2)</f>
        <v>0</v>
      </c>
      <c r="K48" s="100">
        <f ca="1">ROUND(INDIRECT(ADDRESS(Данные!$A40,K$1,1,1,"Данные"),1),2)</f>
        <v>0</v>
      </c>
      <c r="L48" s="101">
        <f ca="1">(J48-J47)*L$10</f>
        <v>0</v>
      </c>
      <c r="M48" s="98">
        <f ca="1">(K48-K47)*L$10</f>
        <v>0</v>
      </c>
      <c r="N48" s="95">
        <f ca="1">ROUND(INDIRECT(ADDRESS(Данные!$A40,N$1,1,1,"Данные"),1),2)</f>
        <v>4792.8400000000001</v>
      </c>
      <c r="O48" s="100">
        <f ca="1">ROUND(INDIRECT(ADDRESS(Данные!$A40,O$1,1,1,"Данные"),1),2)</f>
        <v>2376.7200000000003</v>
      </c>
      <c r="P48" s="101">
        <f ca="1">(N48-N47)*P$10</f>
        <v>59.999999999490683</v>
      </c>
      <c r="Q48" s="98">
        <f ca="1">(O48-O47)*P$10</f>
        <v>20.000000000436557</v>
      </c>
      <c r="R48" s="95">
        <f ca="1">ROUND(INDIRECT(ADDRESS(Данные!$A40,R$1,1,1,"Данные"),1),2)</f>
        <v>6744.0500000000002</v>
      </c>
      <c r="S48" s="100">
        <f ca="1">ROUND(INDIRECT(ADDRESS(Данные!$A40,S$1,1,1,"Данные"),1),2)</f>
        <v>2603.52</v>
      </c>
      <c r="T48" s="101">
        <f ca="1">(R48-R47)*T$10</f>
        <v>39.599999999882129</v>
      </c>
      <c r="U48" s="98">
        <f ca="1">(S48-S47)*T$10</f>
        <v>3.5999999999148713</v>
      </c>
      <c r="V48" s="95">
        <f ca="1">ROUND(INDIRECT(ADDRESS(Данные!$A40,V$1,1,1,"Данные"),1),2)</f>
        <v>10194.620000000001</v>
      </c>
      <c r="W48" s="100">
        <f ca="1">ROUND(INDIRECT(ADDRESS(Данные!$A40,W$1,1,1,"Данные"),1),2)</f>
        <v>803.48000000000002</v>
      </c>
      <c r="X48" s="101">
        <f ca="1">(V48-V47)*X$10</f>
        <v>72.000000000261934</v>
      </c>
      <c r="Y48" s="98">
        <f ca="1">(W48-W47)*X$10</f>
        <v>3.5999999999967258</v>
      </c>
      <c r="Z48" s="94">
        <f ca="1">INDIRECT(ADDRESS(Данные!$A40,4,1,1,"Данные"),1)</f>
        <v>45644.6875</v>
      </c>
      <c r="AA48" s="95">
        <f ca="1">ROUND(INDIRECT(ADDRESS(Данные!$A40,AA$1,1,1,"Данные"),1),2)</f>
        <v>0</v>
      </c>
      <c r="AB48" s="100">
        <f ca="1">ROUND(INDIRECT(ADDRESS(Данные!$A40,AB$1,1,1,"Данные"),1),2)</f>
        <v>0</v>
      </c>
      <c r="AC48" s="101">
        <f ca="1">(AA48-AA47)*AC$10</f>
        <v>0</v>
      </c>
      <c r="AD48" s="98">
        <f ca="1">(AB48-AB47)*AC$10</f>
        <v>0</v>
      </c>
      <c r="AE48" s="95">
        <f ca="1">ROUND(INDIRECT(ADDRESS(Данные!$A40,AE$1,1,1,"Данные"),1),2)</f>
        <v>0</v>
      </c>
      <c r="AF48" s="100">
        <f ca="1">ROUND(INDIRECT(ADDRESS(Данные!$A40,AF$1,1,1,"Данные"),1),2)</f>
        <v>0</v>
      </c>
      <c r="AG48" s="101">
        <f ca="1">(AE48-AE47)*AG$10</f>
        <v>0</v>
      </c>
      <c r="AH48" s="98">
        <f ca="1">(AF48-AF47)*AG$10</f>
        <v>0</v>
      </c>
      <c r="AI48" s="95">
        <f ca="1">ROUND(INDIRECT(ADDRESS(Данные!$A40,AI$1,1,1,"Данные"),1),2)</f>
        <v>23.780000000000001</v>
      </c>
      <c r="AJ48" s="100">
        <f ca="1">ROUND(INDIRECT(ADDRESS(Данные!$A40,AJ$1,1,1,"Данные"),1),2)</f>
        <v>5.2599999999999998</v>
      </c>
      <c r="AK48" s="101">
        <f ca="1">(AI48-AI47)*AK$10</f>
        <v>0</v>
      </c>
      <c r="AL48" s="98">
        <f ca="1">(AJ48-AJ47)*AK$10</f>
        <v>0</v>
      </c>
      <c r="AM48" s="95">
        <f ca="1">ROUND(INDIRECT(ADDRESS(Данные!$A40,AM$1,1,1,"Данные"),1),2)</f>
        <v>0</v>
      </c>
      <c r="AN48" s="100">
        <f ca="1">ROUND(INDIRECT(ADDRESS(Данные!$A40,AN$1,1,1,"Данные"),1),2)</f>
        <v>0</v>
      </c>
      <c r="AO48" s="101">
        <f ca="1">(AM48-AM47)*AO$10</f>
        <v>0</v>
      </c>
      <c r="AP48" s="98">
        <f ca="1">(AN48-AN47)*AO$10</f>
        <v>0</v>
      </c>
      <c r="AQ48" s="95">
        <f ca="1">ROUND(INDIRECT(ADDRESS(Данные!$A40,AQ$1,1,1,"Данные"),1),2)</f>
        <v>1592.3500000000001</v>
      </c>
      <c r="AR48" s="100">
        <f ca="1">ROUND(INDIRECT(ADDRESS(Данные!$A40,AR$1,1,1,"Данные"),1),2)</f>
        <v>114.05</v>
      </c>
      <c r="AS48" s="101">
        <f ca="1">(AQ48-AQ47)*AS$10</f>
        <v>0</v>
      </c>
      <c r="AT48" s="98">
        <f ca="1">(AR48-AR47)*AS$10</f>
        <v>0</v>
      </c>
      <c r="AU48" s="95">
        <f ca="1">ROUND(INDIRECT(ADDRESS(Данные!$A40,AU$1,1,1,"Данные"),1),2)</f>
        <v>0</v>
      </c>
      <c r="AV48" s="100">
        <f ca="1">ROUND(INDIRECT(ADDRESS(Данные!$A40,AV$1,1,1,"Данные"),1),2)</f>
        <v>0</v>
      </c>
      <c r="AW48" s="101">
        <f ca="1">(AU48-AU47)*AW$10</f>
        <v>0</v>
      </c>
      <c r="AX48" s="98">
        <f ca="1">(AV48-AV47)*AW$10</f>
        <v>0</v>
      </c>
      <c r="AY48" s="94">
        <f ca="1">INDIRECT(ADDRESS(Данные!$A40,4,1,1,"Данные"),1)</f>
        <v>45644.6875</v>
      </c>
      <c r="AZ48" s="95">
        <f ca="1">ROUND(INDIRECT(ADDRESS(Данные!$A40,AZ$1,1,1,"Данные"),1),2)</f>
        <v>1155.4300000000001</v>
      </c>
      <c r="BA48" s="100">
        <f ca="1">ROUND(INDIRECT(ADDRESS(Данные!$A40,BA$1,1,1,"Данные"),1),2)</f>
        <v>386.46000000000004</v>
      </c>
      <c r="BB48" s="101">
        <f ca="1">(AZ48-AZ47)*BB$10</f>
        <v>9.9999999999909051</v>
      </c>
      <c r="BC48" s="98">
        <f ca="1">(BA48-BA47)*BB$10</f>
        <v>0</v>
      </c>
      <c r="BD48" s="95">
        <f ca="1">ROUND(INDIRECT(ADDRESS(Данные!$A40,BD$1,1,1,"Данные"),1),2)</f>
        <v>1218.4300000000001</v>
      </c>
      <c r="BE48" s="100">
        <f ca="1">ROUND(INDIRECT(ADDRESS(Данные!$A40,BE$1,1,1,"Данные"),1),2)</f>
        <v>514.29999999999995</v>
      </c>
      <c r="BF48" s="101">
        <f ca="1">(BD48-BD47)*BF$10</f>
        <v>15.999999999985448</v>
      </c>
      <c r="BG48" s="98">
        <f ca="1">(BE48-BE47)*BF$10</f>
        <v>3.999999999996362</v>
      </c>
      <c r="BH48" s="95">
        <f ca="1">ROUND(INDIRECT(ADDRESS(Данные!$A40,BH$1,1,1,"Данные"),1),2)</f>
        <v>1986.97</v>
      </c>
      <c r="BI48" s="100">
        <f ca="1">ROUND(INDIRECT(ADDRESS(Данные!$A40,BI$1,1,1,"Данные"),1),2)</f>
        <v>1182.79</v>
      </c>
      <c r="BJ48" s="101">
        <f ca="1">(BH48-BH47)*BJ$10</f>
        <v>359.99999999967258</v>
      </c>
      <c r="BK48" s="98">
        <f ca="1">(BI48-BI47)*BJ$10</f>
        <v>0</v>
      </c>
      <c r="BL48" s="95">
        <f ca="1">ROUND(INDIRECT(ADDRESS(Данные!$A40,BL$1,1,1,"Данные"),1),2)</f>
        <v>239.55000000000001</v>
      </c>
      <c r="BM48" s="100">
        <f ca="1">ROUND(INDIRECT(ADDRESS(Данные!$A40,BM$1,1,1,"Данные"),1),2)</f>
        <v>22.039999999999999</v>
      </c>
      <c r="BN48" s="101">
        <f ca="1">(BL48-BL47)*BN$10</f>
        <v>0</v>
      </c>
      <c r="BO48" s="98">
        <f ca="1">(BM48-BM47)*BN$10</f>
        <v>0</v>
      </c>
      <c r="BP48" s="95">
        <f ca="1">ROUND(INDIRECT(ADDRESS(Данные!$A40,BP$1,1,1,"Данные"),1),2)</f>
        <v>815.75</v>
      </c>
      <c r="BQ48" s="100">
        <f ca="1">ROUND(INDIRECT(ADDRESS(Данные!$A40,BQ$1,1,1,"Данные"),1),2)</f>
        <v>0</v>
      </c>
      <c r="BR48" s="101">
        <f ca="1">(BP48-BP47)*BR$10</f>
        <v>1.1999999999989086</v>
      </c>
      <c r="BS48" s="98">
        <f ca="1">(BQ48-BQ47)*BR$10</f>
        <v>0</v>
      </c>
      <c r="BT48" s="95">
        <f ca="1">ROUND(INDIRECT(ADDRESS(Данные!$A40,BT$1,1,1,"Данные"),1),2)</f>
        <v>4752.6700000000001</v>
      </c>
      <c r="BU48" s="100">
        <f ca="1">ROUND(INDIRECT(ADDRESS(Данные!$A40,BU$1,1,1,"Данные"),1),2)</f>
        <v>975.38</v>
      </c>
      <c r="BV48" s="101">
        <f ca="1">(BT48-BT47)*BV$10</f>
        <v>0</v>
      </c>
      <c r="BW48" s="98">
        <f ca="1">(BU48-BU47)*BV$10</f>
        <v>0</v>
      </c>
      <c r="BX48" s="94">
        <f ca="1">INDIRECT(ADDRESS(Данные!$A40,4,1,1,"Данные"),1)</f>
        <v>45644.6875</v>
      </c>
      <c r="BY48" s="95">
        <f ca="1">ROUND(INDIRECT(ADDRESS(Данные!$A40,BY$1,1,1,"Данные"),1),2)</f>
        <v>849.44000000000005</v>
      </c>
      <c r="BZ48" s="100">
        <f ca="1">ROUND(INDIRECT(ADDRESS(Данные!$A40,BZ$1,1,1,"Данные"),1),2)</f>
        <v>553.07000000000005</v>
      </c>
      <c r="CA48" s="101">
        <f ca="1">(BY48-BY47)*CA$10</f>
        <v>0</v>
      </c>
      <c r="CB48" s="98">
        <f ca="1">(BZ48-BZ47)*CA$10</f>
        <v>0</v>
      </c>
      <c r="CC48" s="95">
        <f ca="1">ROUND(INDIRECT(ADDRESS(Данные!$A40,CC$1,1,1,"Данные"),1),2)</f>
        <v>1486.8600000000001</v>
      </c>
      <c r="CD48" s="100">
        <f ca="1">ROUND(INDIRECT(ADDRESS(Данные!$A40,CD$1,1,1,"Данные"),1),2)</f>
        <v>0</v>
      </c>
      <c r="CE48" s="101">
        <f ca="1">(CC48-CC47)*CE$10</f>
        <v>12.000000000057298</v>
      </c>
      <c r="CF48" s="98">
        <f ca="1">(CD48-CD47)*CE$10</f>
        <v>0</v>
      </c>
      <c r="CG48" s="95">
        <f ca="1">ROUND(INDIRECT(ADDRESS(Данные!$A40,CG$1,1,1,"Данные"),1),2)</f>
        <v>0</v>
      </c>
      <c r="CH48" s="100">
        <f ca="1">ROUND(INDIRECT(ADDRESS(Данные!$A40,CH$1,1,1,"Данные"),1),2)</f>
        <v>0</v>
      </c>
      <c r="CI48" s="101">
        <f ca="1">(CG48-CG47)*CI$10</f>
        <v>0</v>
      </c>
      <c r="CJ48" s="98">
        <f ca="1">(CH48-CH47)*CI$10</f>
        <v>0</v>
      </c>
      <c r="CK48" s="95">
        <f ca="1">ROUND(INDIRECT(ADDRESS(Данные!$A40,CK$1,1,1,"Данные"),1),2)</f>
        <v>898.49000000000001</v>
      </c>
      <c r="CL48" s="100">
        <f ca="1">ROUND(INDIRECT(ADDRESS(Данные!$A40,CL$1,1,1,"Данные"),1),2)</f>
        <v>243.80000000000001</v>
      </c>
      <c r="CM48" s="101">
        <f ca="1">(CK48-CK47)*CM$10</f>
        <v>23.999999999978172</v>
      </c>
      <c r="CN48" s="98">
        <f ca="1">(CL48-CL47)*CM$10</f>
        <v>6.0000000000115961</v>
      </c>
      <c r="CO48" s="95">
        <f ca="1">ROUND(INDIRECT(ADDRESS(Данные!$A40,CO$1,1,1,"Данные"),1),2)</f>
        <v>0</v>
      </c>
      <c r="CP48" s="100">
        <f ca="1">ROUND(INDIRECT(ADDRESS(Данные!$A40,CP$1,1,1,"Данные"),1),2)</f>
        <v>0</v>
      </c>
      <c r="CQ48" s="101">
        <f ca="1">(CO48-CO47)*CQ$10</f>
        <v>0</v>
      </c>
      <c r="CR48" s="98">
        <f ca="1">(CP48-CP47)*CQ$10</f>
        <v>0</v>
      </c>
      <c r="CS48" s="95">
        <f ca="1">ROUND(INDIRECT(ADDRESS(Данные!$A40,CS$1,1,1,"Данные"),1),2)</f>
        <v>27.940000000000001</v>
      </c>
      <c r="CT48" s="100">
        <f ca="1">ROUND(INDIRECT(ADDRESS(Данные!$A40,CT$1,1,1,"Данные"),1),2)</f>
        <v>213.34</v>
      </c>
      <c r="CU48" s="101">
        <f ca="1">(CS48-CS47)*CU$10</f>
        <v>0</v>
      </c>
      <c r="CV48" s="98">
        <f ca="1">(CT48-CT47)*CU$10</f>
        <v>0</v>
      </c>
      <c r="CW48" s="94">
        <f ca="1">INDIRECT(ADDRESS(Данные!$A40,4,1,1,"Данные"),1)</f>
        <v>45644.6875</v>
      </c>
      <c r="CX48" s="95">
        <f ca="1">ROUND(INDIRECT(ADDRESS(Данные!$A40,CX$1,1,1,"Данные"),1),2)</f>
        <v>532.88</v>
      </c>
      <c r="CY48" s="100">
        <f ca="1">ROUND(INDIRECT(ADDRESS(Данные!$A40,CY$1,1,1,"Данные"),1),2)</f>
        <v>387.29000000000002</v>
      </c>
      <c r="CZ48" s="101">
        <f ca="1">(CX48-CX47)*CZ$10</f>
        <v>8.9999999999918145</v>
      </c>
      <c r="DA48" s="98">
        <f ca="1">(CY48-CY47)*CZ$10</f>
        <v>0</v>
      </c>
      <c r="DB48" s="95">
        <f ca="1">ROUND(INDIRECT(ADDRESS(Данные!$A40,DB$1,1,1,"Данные"),1),2)</f>
        <v>1323.6200000000001</v>
      </c>
      <c r="DC48" s="100">
        <f ca="1">ROUND(INDIRECT(ADDRESS(Данные!$A40,DC$1,1,1,"Данные"),1),2)</f>
        <v>334.97000000000003</v>
      </c>
      <c r="DD48" s="101">
        <f ca="1">(DB48-DB47)*DD$10</f>
        <v>0</v>
      </c>
      <c r="DE48" s="98">
        <f ca="1">(DC48-DC47)*DD$10</f>
        <v>0</v>
      </c>
      <c r="DF48" s="95">
        <f ca="1">ROUND(INDIRECT(ADDRESS(Данные!$A40,DF$1,1,1,"Данные"),1),2)</f>
        <v>254.73000000000002</v>
      </c>
      <c r="DG48" s="100">
        <f ca="1">ROUND(INDIRECT(ADDRESS(Данные!$A40,DG$1,1,1,"Данные"),1),2)</f>
        <v>244</v>
      </c>
      <c r="DH48" s="101">
        <f ca="1">(DF48-DF47)*DH$10</f>
        <v>0</v>
      </c>
      <c r="DI48" s="98">
        <f ca="1">(DG48-DG47)*DH$10</f>
        <v>0</v>
      </c>
      <c r="DJ48" s="95"/>
      <c r="DK48" s="100"/>
      <c r="DL48" s="101"/>
      <c r="DM48" s="98"/>
      <c r="DN48" s="95"/>
      <c r="DO48" s="100"/>
      <c r="DP48" s="101"/>
      <c r="DQ48" s="98"/>
      <c r="DR48" s="95"/>
      <c r="DS48" s="100"/>
      <c r="DT48" s="101"/>
      <c r="DU48" s="98"/>
      <c r="DV48" s="108">
        <f t="shared" ca="1" si="52"/>
        <v>45644.6875</v>
      </c>
      <c r="DW48" s="113">
        <f t="shared" ca="1" si="53"/>
        <v>627.79999999928805</v>
      </c>
      <c r="DX48" s="113">
        <f t="shared" ca="1" si="54"/>
        <v>41.200000000352475</v>
      </c>
    </row>
    <row r="49">
      <c r="A49" s="94">
        <f ca="1">INDIRECT(ADDRESS(Данные!$A41,4,1,1,"Данные"),1)</f>
        <v>45644.708333333336</v>
      </c>
      <c r="B49" s="95">
        <f ca="1">ROUND(INDIRECT(ADDRESS(Данные!$A41,B$1,1,1,"Данные"),1),2)</f>
        <v>6457.4300000000003</v>
      </c>
      <c r="C49" s="100">
        <f ca="1">ROUND(INDIRECT(ADDRESS(Данные!$A41,C$1,1,1,"Данные"),1),2)</f>
        <v>1600.3299999999999</v>
      </c>
      <c r="D49" s="101">
        <f ca="1">(B49-B47)*D$10</f>
        <v>47.999999999956344</v>
      </c>
      <c r="E49" s="98">
        <f ca="1">(C49-C47)*D$10</f>
        <v>7.999999999992724</v>
      </c>
      <c r="F49" s="95">
        <f ca="1">ROUND(INDIRECT(ADDRESS(Данные!$A41,F$1,1,1,"Данные"),1),2)</f>
        <v>223.15000000000001</v>
      </c>
      <c r="G49" s="100">
        <f ca="1">ROUND(INDIRECT(ADDRESS(Данные!$A41,G$1,1,1,"Данные"),1),2)</f>
        <v>283.62</v>
      </c>
      <c r="H49" s="101">
        <f ca="1">(F49-F47)*H$10</f>
        <v>0</v>
      </c>
      <c r="I49" s="98">
        <f ca="1">(G49-G47)*H$10</f>
        <v>0</v>
      </c>
      <c r="J49" s="95">
        <f ca="1">ROUND(INDIRECT(ADDRESS(Данные!$A41,J$1,1,1,"Данные"),1),2)</f>
        <v>0</v>
      </c>
      <c r="K49" s="100">
        <f ca="1">ROUND(INDIRECT(ADDRESS(Данные!$A41,K$1,1,1,"Данные"),1),2)</f>
        <v>0</v>
      </c>
      <c r="L49" s="101">
        <f ca="1">(J49-J47)*L$10</f>
        <v>0</v>
      </c>
      <c r="M49" s="98">
        <f ca="1">(K49-K47)*L$10</f>
        <v>0</v>
      </c>
      <c r="N49" s="95">
        <f ca="1">ROUND(INDIRECT(ADDRESS(Данные!$A41,N$1,1,1,"Данные"),1),2)</f>
        <v>4792.8800000000001</v>
      </c>
      <c r="O49" s="100">
        <f ca="1">ROUND(INDIRECT(ADDRESS(Данные!$A41,O$1,1,1,"Данные"),1),2)</f>
        <v>2376.7200000000003</v>
      </c>
      <c r="P49" s="101">
        <f ca="1">(N49-N47)*P$10</f>
        <v>139.99999999941792</v>
      </c>
      <c r="Q49" s="98">
        <f ca="1">(O49-O47)*P$10</f>
        <v>20.000000000436557</v>
      </c>
      <c r="R49" s="95">
        <f ca="1">ROUND(INDIRECT(ADDRESS(Данные!$A41,R$1,1,1,"Данные"),1),2)</f>
        <v>6744.1599999999999</v>
      </c>
      <c r="S49" s="100">
        <f ca="1">ROUND(INDIRECT(ADDRESS(Данные!$A41,S$1,1,1,"Данные"),1),2)</f>
        <v>2603.5300000000002</v>
      </c>
      <c r="T49" s="101">
        <f ca="1">(R49-R47)*T$10</f>
        <v>79.199999999764259</v>
      </c>
      <c r="U49" s="98">
        <f ca="1">(S49-S47)*T$10</f>
        <v>7.1999999999934516</v>
      </c>
      <c r="V49" s="95">
        <f ca="1">ROUND(INDIRECT(ADDRESS(Данные!$A41,V$1,1,1,"Данные"),1),2)</f>
        <v>10194.84</v>
      </c>
      <c r="W49" s="100">
        <f ca="1">ROUND(INDIRECT(ADDRESS(Данные!$A41,W$1,1,1,"Данные"),1),2)</f>
        <v>803.5</v>
      </c>
      <c r="X49" s="101">
        <f ca="1">(V49-V47)*X$10</f>
        <v>151.20000000002619</v>
      </c>
      <c r="Y49" s="98">
        <f ca="1">(W49-W47)*X$10</f>
        <v>10.799999999990177</v>
      </c>
      <c r="Z49" s="94">
        <f ca="1">INDIRECT(ADDRESS(Данные!$A41,4,1,1,"Данные"),1)</f>
        <v>45644.708333333336</v>
      </c>
      <c r="AA49" s="95">
        <f ca="1">ROUND(INDIRECT(ADDRESS(Данные!$A41,AA$1,1,1,"Данные"),1),2)</f>
        <v>0</v>
      </c>
      <c r="AB49" s="100">
        <f ca="1">ROUND(INDIRECT(ADDRESS(Данные!$A41,AB$1,1,1,"Данные"),1),2)</f>
        <v>0</v>
      </c>
      <c r="AC49" s="101">
        <f ca="1">(AA49-AA47)*AC$10</f>
        <v>0</v>
      </c>
      <c r="AD49" s="98">
        <f ca="1">(AB49-AB47)*AC$10</f>
        <v>0</v>
      </c>
      <c r="AE49" s="95">
        <f ca="1">ROUND(INDIRECT(ADDRESS(Данные!$A41,AE$1,1,1,"Данные"),1),2)</f>
        <v>0</v>
      </c>
      <c r="AF49" s="100">
        <f ca="1">ROUND(INDIRECT(ADDRESS(Данные!$A41,AF$1,1,1,"Данные"),1),2)</f>
        <v>0</v>
      </c>
      <c r="AG49" s="101">
        <f ca="1">(AE49-AE47)*AG$10</f>
        <v>0</v>
      </c>
      <c r="AH49" s="98">
        <f ca="1">(AF49-AF47)*AG$10</f>
        <v>0</v>
      </c>
      <c r="AI49" s="95">
        <f ca="1">ROUND(INDIRECT(ADDRESS(Данные!$A41,AI$1,1,1,"Данные"),1),2)</f>
        <v>23.780000000000001</v>
      </c>
      <c r="AJ49" s="100">
        <f ca="1">ROUND(INDIRECT(ADDRESS(Данные!$A41,AJ$1,1,1,"Данные"),1),2)</f>
        <v>5.2599999999999998</v>
      </c>
      <c r="AK49" s="101">
        <f ca="1">(AI49-AI47)*AK$10</f>
        <v>0</v>
      </c>
      <c r="AL49" s="98">
        <f ca="1">(AJ49-AJ47)*AK$10</f>
        <v>0</v>
      </c>
      <c r="AM49" s="95">
        <f ca="1">ROUND(INDIRECT(ADDRESS(Данные!$A41,AM$1,1,1,"Данные"),1),2)</f>
        <v>0</v>
      </c>
      <c r="AN49" s="100">
        <f ca="1">ROUND(INDIRECT(ADDRESS(Данные!$A41,AN$1,1,1,"Данные"),1),2)</f>
        <v>0</v>
      </c>
      <c r="AO49" s="101">
        <f ca="1">(AM49-AM47)*AO$10</f>
        <v>0</v>
      </c>
      <c r="AP49" s="98">
        <f ca="1">(AN49-AN47)*AO$10</f>
        <v>0</v>
      </c>
      <c r="AQ49" s="95">
        <f ca="1">ROUND(INDIRECT(ADDRESS(Данные!$A41,AQ$1,1,1,"Данные"),1),2)</f>
        <v>1592.3500000000001</v>
      </c>
      <c r="AR49" s="100">
        <f ca="1">ROUND(INDIRECT(ADDRESS(Данные!$A41,AR$1,1,1,"Данные"),1),2)</f>
        <v>114.05</v>
      </c>
      <c r="AS49" s="101">
        <f ca="1">(AQ49-AQ47)*AS$10</f>
        <v>0</v>
      </c>
      <c r="AT49" s="98">
        <f ca="1">(AR49-AR47)*AS$10</f>
        <v>0</v>
      </c>
      <c r="AU49" s="95">
        <f ca="1">ROUND(INDIRECT(ADDRESS(Данные!$A41,AU$1,1,1,"Данные"),1),2)</f>
        <v>0</v>
      </c>
      <c r="AV49" s="100">
        <f ca="1">ROUND(INDIRECT(ADDRESS(Данные!$A41,AV$1,1,1,"Данные"),1),2)</f>
        <v>0</v>
      </c>
      <c r="AW49" s="101">
        <f ca="1">(AU49-AU47)*AW$10</f>
        <v>0</v>
      </c>
      <c r="AX49" s="98">
        <f ca="1">(AV49-AV47)*AW$10</f>
        <v>0</v>
      </c>
      <c r="AY49" s="94">
        <f ca="1">INDIRECT(ADDRESS(Данные!$A41,4,1,1,"Данные"),1)</f>
        <v>45644.708333333336</v>
      </c>
      <c r="AZ49" s="95">
        <f ca="1">ROUND(INDIRECT(ADDRESS(Данные!$A41,AZ$1,1,1,"Данные"),1),2)</f>
        <v>1155.49</v>
      </c>
      <c r="BA49" s="100">
        <f ca="1">ROUND(INDIRECT(ADDRESS(Данные!$A41,BA$1,1,1,"Данные"),1),2)</f>
        <v>386.47000000000003</v>
      </c>
      <c r="BB49" s="101">
        <f ca="1">(AZ49-AZ47)*BB$10</f>
        <v>21.999999999979991</v>
      </c>
      <c r="BC49" s="98">
        <f ca="1">(BA49-BA47)*BB$10</f>
        <v>1.999999999998181</v>
      </c>
      <c r="BD49" s="95">
        <f ca="1">ROUND(INDIRECT(ADDRESS(Данные!$A41,BD$1,1,1,"Данные"),1),2)</f>
        <v>1218.51</v>
      </c>
      <c r="BE49" s="100">
        <f ca="1">ROUND(INDIRECT(ADDRESS(Данные!$A41,BE$1,1,1,"Данные"),1),2)</f>
        <v>514.31000000000006</v>
      </c>
      <c r="BF49" s="101">
        <f ca="1">(BD49-BD47)*BF$10</f>
        <v>31.999999999970896</v>
      </c>
      <c r="BG49" s="98">
        <f ca="1">(BE49-BE47)*BF$10</f>
        <v>6.0000000000172804</v>
      </c>
      <c r="BH49" s="95">
        <f ca="1">ROUND(INDIRECT(ADDRESS(Данные!$A41,BH$1,1,1,"Данные"),1),2)</f>
        <v>1987.1200000000001</v>
      </c>
      <c r="BI49" s="100">
        <f ca="1">ROUND(INDIRECT(ADDRESS(Данные!$A41,BI$1,1,1,"Данные"),1),2)</f>
        <v>1182.79</v>
      </c>
      <c r="BJ49" s="101">
        <f ca="1">(BH49-BH47)*BJ$10</f>
        <v>809.99999999994543</v>
      </c>
      <c r="BK49" s="98">
        <f ca="1">(BI49-BI47)*BJ$10</f>
        <v>0</v>
      </c>
      <c r="BL49" s="95">
        <f ca="1">ROUND(INDIRECT(ADDRESS(Данные!$A41,BL$1,1,1,"Данные"),1),2)</f>
        <v>239.55000000000001</v>
      </c>
      <c r="BM49" s="100">
        <f ca="1">ROUND(INDIRECT(ADDRESS(Данные!$A41,BM$1,1,1,"Данные"),1),2)</f>
        <v>22.039999999999999</v>
      </c>
      <c r="BN49" s="101">
        <f ca="1">(BL49-BL47)*BN$10</f>
        <v>0</v>
      </c>
      <c r="BO49" s="98">
        <f ca="1">(BM49-BM47)*BN$10</f>
        <v>0</v>
      </c>
      <c r="BP49" s="95">
        <f ca="1">ROUND(INDIRECT(ADDRESS(Данные!$A41,BP$1,1,1,"Данные"),1),2)</f>
        <v>815.81000000000006</v>
      </c>
      <c r="BQ49" s="100">
        <f ca="1">ROUND(INDIRECT(ADDRESS(Данные!$A41,BQ$1,1,1,"Данные"),1),2)</f>
        <v>0</v>
      </c>
      <c r="BR49" s="101">
        <f ca="1">(BP49-BP47)*BR$10</f>
        <v>2.4000000000000909</v>
      </c>
      <c r="BS49" s="98">
        <f ca="1">(BQ49-BQ47)*BR$10</f>
        <v>0</v>
      </c>
      <c r="BT49" s="95">
        <f ca="1">ROUND(INDIRECT(ADDRESS(Данные!$A41,BT$1,1,1,"Данные"),1),2)</f>
        <v>4752.6700000000001</v>
      </c>
      <c r="BU49" s="100">
        <f ca="1">ROUND(INDIRECT(ADDRESS(Данные!$A41,BU$1,1,1,"Данные"),1),2)</f>
        <v>975.38</v>
      </c>
      <c r="BV49" s="101">
        <f ca="1">(BT49-BT47)*BV$10</f>
        <v>0</v>
      </c>
      <c r="BW49" s="98">
        <f ca="1">(BU49-BU47)*BV$10</f>
        <v>0</v>
      </c>
      <c r="BX49" s="94">
        <f ca="1">INDIRECT(ADDRESS(Данные!$A41,4,1,1,"Данные"),1)</f>
        <v>45644.708333333336</v>
      </c>
      <c r="BY49" s="95">
        <f ca="1">ROUND(INDIRECT(ADDRESS(Данные!$A41,BY$1,1,1,"Данные"),1),2)</f>
        <v>849.44000000000005</v>
      </c>
      <c r="BZ49" s="100">
        <f ca="1">ROUND(INDIRECT(ADDRESS(Данные!$A41,BZ$1,1,1,"Данные"),1),2)</f>
        <v>553.07000000000005</v>
      </c>
      <c r="CA49" s="101">
        <f ca="1">(BY49-BY47)*CA$10</f>
        <v>0</v>
      </c>
      <c r="CB49" s="98">
        <f ca="1">(BZ49-BZ47)*CA$10</f>
        <v>0</v>
      </c>
      <c r="CC49" s="95">
        <f ca="1">ROUND(INDIRECT(ADDRESS(Данные!$A41,CC$1,1,1,"Данные"),1),2)</f>
        <v>1486.9100000000001</v>
      </c>
      <c r="CD49" s="100">
        <f ca="1">ROUND(INDIRECT(ADDRESS(Данные!$A41,CD$1,1,1,"Данные"),1),2)</f>
        <v>0</v>
      </c>
      <c r="CE49" s="101">
        <f ca="1">(CC49-CC47)*CE$10</f>
        <v>27.000000000043656</v>
      </c>
      <c r="CF49" s="98">
        <f ca="1">(CD49-CD47)*CE$10</f>
        <v>0</v>
      </c>
      <c r="CG49" s="95">
        <f ca="1">ROUND(INDIRECT(ADDRESS(Данные!$A41,CG$1,1,1,"Данные"),1),2)</f>
        <v>0</v>
      </c>
      <c r="CH49" s="100">
        <f ca="1">ROUND(INDIRECT(ADDRESS(Данные!$A41,CH$1,1,1,"Данные"),1),2)</f>
        <v>0</v>
      </c>
      <c r="CI49" s="101">
        <f ca="1">(CG49-CG47)*CI$10</f>
        <v>0</v>
      </c>
      <c r="CJ49" s="98">
        <f ca="1">(CH49-CH47)*CI$10</f>
        <v>0</v>
      </c>
      <c r="CK49" s="95">
        <f ca="1">ROUND(INDIRECT(ADDRESS(Данные!$A41,CK$1,1,1,"Данные"),1),2)</f>
        <v>898.52999999999997</v>
      </c>
      <c r="CL49" s="100">
        <f ca="1">ROUND(INDIRECT(ADDRESS(Данные!$A41,CL$1,1,1,"Данные"),1),2)</f>
        <v>243.81999999999999</v>
      </c>
      <c r="CM49" s="101">
        <f ca="1">(CK49-CK47)*CM$10</f>
        <v>47.999999999956344</v>
      </c>
      <c r="CN49" s="98">
        <f ca="1">(CL49-CL47)*CM$10</f>
        <v>18.000000000000682</v>
      </c>
      <c r="CO49" s="95">
        <f ca="1">ROUND(INDIRECT(ADDRESS(Данные!$A41,CO$1,1,1,"Данные"),1),2)</f>
        <v>0</v>
      </c>
      <c r="CP49" s="100">
        <f ca="1">ROUND(INDIRECT(ADDRESS(Данные!$A41,CP$1,1,1,"Данные"),1),2)</f>
        <v>0</v>
      </c>
      <c r="CQ49" s="101">
        <f ca="1">(CO49-CO47)*CQ$10</f>
        <v>0</v>
      </c>
      <c r="CR49" s="98">
        <f ca="1">(CP49-CP47)*CQ$10</f>
        <v>0</v>
      </c>
      <c r="CS49" s="95">
        <f ca="1">ROUND(INDIRECT(ADDRESS(Данные!$A41,CS$1,1,1,"Данные"),1),2)</f>
        <v>27.940000000000001</v>
      </c>
      <c r="CT49" s="100">
        <f ca="1">ROUND(INDIRECT(ADDRESS(Данные!$A41,CT$1,1,1,"Данные"),1),2)</f>
        <v>213.34</v>
      </c>
      <c r="CU49" s="101">
        <f ca="1">(CS49-CS47)*CU$10</f>
        <v>0</v>
      </c>
      <c r="CV49" s="98">
        <f ca="1">(CT49-CT47)*CU$10</f>
        <v>0</v>
      </c>
      <c r="CW49" s="94">
        <f ca="1">INDIRECT(ADDRESS(Данные!$A41,4,1,1,"Данные"),1)</f>
        <v>45644.708333333336</v>
      </c>
      <c r="CX49" s="95">
        <f ca="1">ROUND(INDIRECT(ADDRESS(Данные!$A41,CX$1,1,1,"Данные"),1),2)</f>
        <v>532.89999999999998</v>
      </c>
      <c r="CY49" s="100">
        <f ca="1">ROUND(INDIRECT(ADDRESS(Данные!$A41,CY$1,1,1,"Данные"),1),2)</f>
        <v>387.30000000000001</v>
      </c>
      <c r="CZ49" s="101">
        <f ca="1">(CX49-CX47)*CZ$10</f>
        <v>26.999999999975444</v>
      </c>
      <c r="DA49" s="98">
        <f ca="1">(CY49-CY47)*CZ$10</f>
        <v>8.9999999999918145</v>
      </c>
      <c r="DB49" s="95">
        <f ca="1">ROUND(INDIRECT(ADDRESS(Данные!$A41,DB$1,1,1,"Данные"),1),2)</f>
        <v>1323.6200000000001</v>
      </c>
      <c r="DC49" s="100">
        <f ca="1">ROUND(INDIRECT(ADDRESS(Данные!$A41,DC$1,1,1,"Данные"),1),2)</f>
        <v>334.97000000000003</v>
      </c>
      <c r="DD49" s="101">
        <f ca="1">(DB49-DB47)*DD$10</f>
        <v>0</v>
      </c>
      <c r="DE49" s="98">
        <f ca="1">(DC49-DC47)*DD$10</f>
        <v>0</v>
      </c>
      <c r="DF49" s="95">
        <f ca="1">ROUND(INDIRECT(ADDRESS(Данные!$A41,DF$1,1,1,"Данные"),1),2)</f>
        <v>254.74000000000001</v>
      </c>
      <c r="DG49" s="100">
        <f ca="1">ROUND(INDIRECT(ADDRESS(Данные!$A41,DG$1,1,1,"Данные"),1),2)</f>
        <v>244</v>
      </c>
      <c r="DH49" s="101">
        <f ca="1">(DF49-DF47)*DH$10</f>
        <v>5.999999999994543</v>
      </c>
      <c r="DI49" s="98">
        <f ca="1">(DG49-DG47)*DH$10</f>
        <v>0</v>
      </c>
      <c r="DJ49" s="95"/>
      <c r="DK49" s="100"/>
      <c r="DL49" s="101"/>
      <c r="DM49" s="98"/>
      <c r="DN49" s="95"/>
      <c r="DO49" s="100"/>
      <c r="DP49" s="101"/>
      <c r="DQ49" s="98"/>
      <c r="DR49" s="95"/>
      <c r="DS49" s="100"/>
      <c r="DT49" s="101"/>
      <c r="DU49" s="98"/>
      <c r="DV49" s="108">
        <f t="shared" ca="1" si="52"/>
        <v>45644.708333333336</v>
      </c>
      <c r="DW49" s="113">
        <f t="shared" ca="1" si="53"/>
        <v>1392.7999999990311</v>
      </c>
      <c r="DX49" s="113">
        <f t="shared" ca="1" si="54"/>
        <v>81.000000000420869</v>
      </c>
    </row>
    <row r="50">
      <c r="A50" s="94">
        <f ca="1">INDIRECT(ADDRESS(Данные!$A42,4,1,1,"Данные"),1)</f>
        <v>45644.729166666664</v>
      </c>
      <c r="B50" s="95">
        <f ca="1">ROUND(INDIRECT(ADDRESS(Данные!$A42,B$1,1,1,"Данные"),1),2)</f>
        <v>6457.5500000000002</v>
      </c>
      <c r="C50" s="100">
        <f ca="1">ROUND(INDIRECT(ADDRESS(Данные!$A42,C$1,1,1,"Данные"),1),2)</f>
        <v>1600.3500000000001</v>
      </c>
      <c r="D50" s="101">
        <f ca="1">(B50-B49)*D$10</f>
        <v>23.999999999978172</v>
      </c>
      <c r="E50" s="98">
        <f ca="1">(C50-C49)*D$10</f>
        <v>4.0000000000418368</v>
      </c>
      <c r="F50" s="95">
        <f ca="1">ROUND(INDIRECT(ADDRESS(Данные!$A42,F$1,1,1,"Данные"),1),2)</f>
        <v>223.15000000000001</v>
      </c>
      <c r="G50" s="100">
        <f ca="1">ROUND(INDIRECT(ADDRESS(Данные!$A42,G$1,1,1,"Данные"),1),2)</f>
        <v>283.62</v>
      </c>
      <c r="H50" s="101">
        <f ca="1">(F50-F49)*H$10</f>
        <v>0</v>
      </c>
      <c r="I50" s="98">
        <f ca="1">(G50-G49)*H$10</f>
        <v>0</v>
      </c>
      <c r="J50" s="95">
        <f ca="1">ROUND(INDIRECT(ADDRESS(Данные!$A42,J$1,1,1,"Данные"),1),2)</f>
        <v>0</v>
      </c>
      <c r="K50" s="100">
        <f ca="1">ROUND(INDIRECT(ADDRESS(Данные!$A42,K$1,1,1,"Данные"),1),2)</f>
        <v>0</v>
      </c>
      <c r="L50" s="101">
        <f ca="1">(J50-J49)*L$10</f>
        <v>0</v>
      </c>
      <c r="M50" s="98">
        <f ca="1">(K50-K49)*L$10</f>
        <v>0</v>
      </c>
      <c r="N50" s="95">
        <f ca="1">ROUND(INDIRECT(ADDRESS(Данные!$A42,N$1,1,1,"Данные"),1),2)</f>
        <v>4792.9200000000001</v>
      </c>
      <c r="O50" s="100">
        <f ca="1">ROUND(INDIRECT(ADDRESS(Данные!$A42,O$1,1,1,"Данные"),1),2)</f>
        <v>2376.73</v>
      </c>
      <c r="P50" s="101">
        <f ca="1">(N50-N49)*P$10</f>
        <v>79.99999999992724</v>
      </c>
      <c r="Q50" s="98">
        <f ca="1">(O50-O49)*P$10</f>
        <v>19.999999999527063</v>
      </c>
      <c r="R50" s="95">
        <f ca="1">ROUND(INDIRECT(ADDRESS(Данные!$A42,R$1,1,1,"Данные"),1),2)</f>
        <v>6744.2799999999997</v>
      </c>
      <c r="S50" s="100">
        <f ca="1">ROUND(INDIRECT(ADDRESS(Данные!$A42,S$1,1,1,"Данные"),1),2)</f>
        <v>2603.5500000000002</v>
      </c>
      <c r="T50" s="101">
        <f ca="1">(R50-R49)*T$10</f>
        <v>43.19999999996071</v>
      </c>
      <c r="U50" s="98">
        <f ca="1">(S50-S49)*T$10</f>
        <v>7.1999999999934516</v>
      </c>
      <c r="V50" s="95">
        <f ca="1">ROUND(INDIRECT(ADDRESS(Данные!$A42,V$1,1,1,"Данные"),1),2)</f>
        <v>10195.08</v>
      </c>
      <c r="W50" s="100">
        <f ca="1">ROUND(INDIRECT(ADDRESS(Данные!$A42,W$1,1,1,"Данные"),1),2)</f>
        <v>803.52999999999997</v>
      </c>
      <c r="X50" s="101">
        <f ca="1">(V50-V49)*X$10</f>
        <v>86.39999999992142</v>
      </c>
      <c r="Y50" s="98">
        <f ca="1">(W50-W49)*X$10</f>
        <v>10.799999999990177</v>
      </c>
      <c r="Z50" s="94">
        <f ca="1">INDIRECT(ADDRESS(Данные!$A42,4,1,1,"Данные"),1)</f>
        <v>45644.729166666664</v>
      </c>
      <c r="AA50" s="95">
        <f ca="1">ROUND(INDIRECT(ADDRESS(Данные!$A42,AA$1,1,1,"Данные"),1),2)</f>
        <v>0</v>
      </c>
      <c r="AB50" s="100">
        <f ca="1">ROUND(INDIRECT(ADDRESS(Данные!$A42,AB$1,1,1,"Данные"),1),2)</f>
        <v>0</v>
      </c>
      <c r="AC50" s="101">
        <f ca="1">(AA50-AA49)*AC$10</f>
        <v>0</v>
      </c>
      <c r="AD50" s="98">
        <f ca="1">(AB50-AB49)*AC$10</f>
        <v>0</v>
      </c>
      <c r="AE50" s="95">
        <f ca="1">ROUND(INDIRECT(ADDRESS(Данные!$A42,AE$1,1,1,"Данные"),1),2)</f>
        <v>0</v>
      </c>
      <c r="AF50" s="100">
        <f ca="1">ROUND(INDIRECT(ADDRESS(Данные!$A42,AF$1,1,1,"Данные"),1),2)</f>
        <v>0</v>
      </c>
      <c r="AG50" s="101">
        <f ca="1">(AE50-AE49)*AG$10</f>
        <v>0</v>
      </c>
      <c r="AH50" s="98">
        <f ca="1">(AF50-AF49)*AG$10</f>
        <v>0</v>
      </c>
      <c r="AI50" s="95">
        <f ca="1">ROUND(INDIRECT(ADDRESS(Данные!$A42,AI$1,1,1,"Данные"),1),2)</f>
        <v>23.780000000000001</v>
      </c>
      <c r="AJ50" s="100">
        <f ca="1">ROUND(INDIRECT(ADDRESS(Данные!$A42,AJ$1,1,1,"Данные"),1),2)</f>
        <v>5.2599999999999998</v>
      </c>
      <c r="AK50" s="101">
        <f ca="1">(AI50-AI49)*AK$10</f>
        <v>0</v>
      </c>
      <c r="AL50" s="98">
        <f ca="1">(AJ50-AJ49)*AK$10</f>
        <v>0</v>
      </c>
      <c r="AM50" s="95">
        <f ca="1">ROUND(INDIRECT(ADDRESS(Данные!$A42,AM$1,1,1,"Данные"),1),2)</f>
        <v>0</v>
      </c>
      <c r="AN50" s="100">
        <f ca="1">ROUND(INDIRECT(ADDRESS(Данные!$A42,AN$1,1,1,"Данные"),1),2)</f>
        <v>0</v>
      </c>
      <c r="AO50" s="101">
        <f ca="1">(AM50-AM49)*AO$10</f>
        <v>0</v>
      </c>
      <c r="AP50" s="98">
        <f ca="1">(AN50-AN49)*AO$10</f>
        <v>0</v>
      </c>
      <c r="AQ50" s="95">
        <f ca="1">ROUND(INDIRECT(ADDRESS(Данные!$A42,AQ$1,1,1,"Данные"),1),2)</f>
        <v>1592.3500000000001</v>
      </c>
      <c r="AR50" s="100">
        <f ca="1">ROUND(INDIRECT(ADDRESS(Данные!$A42,AR$1,1,1,"Данные"),1),2)</f>
        <v>114.05</v>
      </c>
      <c r="AS50" s="101">
        <f ca="1">(AQ50-AQ49)*AS$10</f>
        <v>0</v>
      </c>
      <c r="AT50" s="98">
        <f ca="1">(AR50-AR49)*AS$10</f>
        <v>0</v>
      </c>
      <c r="AU50" s="95">
        <f ca="1">ROUND(INDIRECT(ADDRESS(Данные!$A42,AU$1,1,1,"Данные"),1),2)</f>
        <v>0</v>
      </c>
      <c r="AV50" s="100">
        <f ca="1">ROUND(INDIRECT(ADDRESS(Данные!$A42,AV$1,1,1,"Данные"),1),2)</f>
        <v>0</v>
      </c>
      <c r="AW50" s="101">
        <f ca="1">(AU50-AU49)*AW$10</f>
        <v>0</v>
      </c>
      <c r="AX50" s="98">
        <f ca="1">(AV50-AV49)*AW$10</f>
        <v>0</v>
      </c>
      <c r="AY50" s="94">
        <f ca="1">INDIRECT(ADDRESS(Данные!$A42,4,1,1,"Данные"),1)</f>
        <v>45644.729166666664</v>
      </c>
      <c r="AZ50" s="95">
        <f ca="1">ROUND(INDIRECT(ADDRESS(Данные!$A42,AZ$1,1,1,"Данные"),1),2)</f>
        <v>1155.5599999999999</v>
      </c>
      <c r="BA50" s="100">
        <f ca="1">ROUND(INDIRECT(ADDRESS(Данные!$A42,BA$1,1,1,"Данные"),1),2)</f>
        <v>386.48000000000002</v>
      </c>
      <c r="BB50" s="101">
        <f ca="1">(AZ50-AZ49)*BB$10</f>
        <v>13.999999999987267</v>
      </c>
      <c r="BC50" s="98">
        <f ca="1">(BA50-BA49)*BB$10</f>
        <v>1.999999999998181</v>
      </c>
      <c r="BD50" s="95">
        <f ca="1">ROUND(INDIRECT(ADDRESS(Данные!$A42,BD$1,1,1,"Данные"),1),2)</f>
        <v>1218.5899999999999</v>
      </c>
      <c r="BE50" s="100">
        <f ca="1">ROUND(INDIRECT(ADDRESS(Данные!$A42,BE$1,1,1,"Данные"),1),2)</f>
        <v>514.33000000000004</v>
      </c>
      <c r="BF50" s="101">
        <f ca="1">(BD50-BD49)*BF$10</f>
        <v>15.999999999985448</v>
      </c>
      <c r="BG50" s="98">
        <f ca="1">(BE50-BE49)*BF$10</f>
        <v>3.999999999996362</v>
      </c>
      <c r="BH50" s="95">
        <f ca="1">ROUND(INDIRECT(ADDRESS(Данные!$A42,BH$1,1,1,"Данные"),1),2)</f>
        <v>1987.26</v>
      </c>
      <c r="BI50" s="100">
        <f ca="1">ROUND(INDIRECT(ADDRESS(Данные!$A42,BI$1,1,1,"Данные"),1),2)</f>
        <v>1182.79</v>
      </c>
      <c r="BJ50" s="101">
        <f ca="1">(BH50-BH49)*BJ$10</f>
        <v>419.99999999961801</v>
      </c>
      <c r="BK50" s="98">
        <f ca="1">(BI50-BI49)*BJ$10</f>
        <v>0</v>
      </c>
      <c r="BL50" s="95">
        <f ca="1">ROUND(INDIRECT(ADDRESS(Данные!$A42,BL$1,1,1,"Данные"),1),2)</f>
        <v>239.55000000000001</v>
      </c>
      <c r="BM50" s="100">
        <f ca="1">ROUND(INDIRECT(ADDRESS(Данные!$A42,BM$1,1,1,"Данные"),1),2)</f>
        <v>22.039999999999999</v>
      </c>
      <c r="BN50" s="101">
        <f ca="1">(BL50-BL49)*BN$10</f>
        <v>0</v>
      </c>
      <c r="BO50" s="98">
        <f ca="1">(BM50-BM49)*BN$10</f>
        <v>0</v>
      </c>
      <c r="BP50" s="95">
        <f ca="1">ROUND(INDIRECT(ADDRESS(Данные!$A42,BP$1,1,1,"Данные"),1),2)</f>
        <v>815.87</v>
      </c>
      <c r="BQ50" s="100">
        <f ca="1">ROUND(INDIRECT(ADDRESS(Данные!$A42,BQ$1,1,1,"Данные"),1),2)</f>
        <v>0</v>
      </c>
      <c r="BR50" s="101">
        <f ca="1">(BP50-BP49)*BR$10</f>
        <v>1.1999999999989086</v>
      </c>
      <c r="BS50" s="98">
        <f ca="1">(BQ50-BQ49)*BR$10</f>
        <v>0</v>
      </c>
      <c r="BT50" s="95">
        <f ca="1">ROUND(INDIRECT(ADDRESS(Данные!$A42,BT$1,1,1,"Данные"),1),2)</f>
        <v>4752.6700000000001</v>
      </c>
      <c r="BU50" s="100">
        <f ca="1">ROUND(INDIRECT(ADDRESS(Данные!$A42,BU$1,1,1,"Данные"),1),2)</f>
        <v>975.38</v>
      </c>
      <c r="BV50" s="101">
        <f ca="1">(BT50-BT49)*BV$10</f>
        <v>0</v>
      </c>
      <c r="BW50" s="98">
        <f ca="1">(BU50-BU49)*BV$10</f>
        <v>0</v>
      </c>
      <c r="BX50" s="94">
        <f ca="1">INDIRECT(ADDRESS(Данные!$A42,4,1,1,"Данные"),1)</f>
        <v>45644.729166666664</v>
      </c>
      <c r="BY50" s="95">
        <f ca="1">ROUND(INDIRECT(ADDRESS(Данные!$A42,BY$1,1,1,"Данные"),1),2)</f>
        <v>849.44000000000005</v>
      </c>
      <c r="BZ50" s="100">
        <f ca="1">ROUND(INDIRECT(ADDRESS(Данные!$A42,BZ$1,1,1,"Данные"),1),2)</f>
        <v>553.07000000000005</v>
      </c>
      <c r="CA50" s="101">
        <f ca="1">(BY50-BY49)*CA$10</f>
        <v>0</v>
      </c>
      <c r="CB50" s="98">
        <f ca="1">(BZ50-BZ49)*CA$10</f>
        <v>0</v>
      </c>
      <c r="CC50" s="95">
        <f ca="1">ROUND(INDIRECT(ADDRESS(Данные!$A42,CC$1,1,1,"Данные"),1),2)</f>
        <v>1486.96</v>
      </c>
      <c r="CD50" s="100">
        <f ca="1">ROUND(INDIRECT(ADDRESS(Данные!$A42,CD$1,1,1,"Данные"),1),2)</f>
        <v>0</v>
      </c>
      <c r="CE50" s="101">
        <f ca="1">(CC50-CC49)*CE$10</f>
        <v>14.999999999986358</v>
      </c>
      <c r="CF50" s="98">
        <f ca="1">(CD50-CD49)*CE$10</f>
        <v>0</v>
      </c>
      <c r="CG50" s="95">
        <f ca="1">ROUND(INDIRECT(ADDRESS(Данные!$A42,CG$1,1,1,"Данные"),1),2)</f>
        <v>0</v>
      </c>
      <c r="CH50" s="100">
        <f ca="1">ROUND(INDIRECT(ADDRESS(Данные!$A42,CH$1,1,1,"Данные"),1),2)</f>
        <v>0</v>
      </c>
      <c r="CI50" s="101">
        <f ca="1">(CG50-CG49)*CI$10</f>
        <v>0</v>
      </c>
      <c r="CJ50" s="98">
        <f ca="1">(CH50-CH49)*CI$10</f>
        <v>0</v>
      </c>
      <c r="CK50" s="95">
        <f ca="1">ROUND(INDIRECT(ADDRESS(Данные!$A42,CK$1,1,1,"Данные"),1),2)</f>
        <v>898.57000000000005</v>
      </c>
      <c r="CL50" s="100">
        <f ca="1">ROUND(INDIRECT(ADDRESS(Данные!$A42,CL$1,1,1,"Данные"),1),2)</f>
        <v>243.83000000000001</v>
      </c>
      <c r="CM50" s="101">
        <f ca="1">(CK50-CK49)*CM$10</f>
        <v>24.000000000046384</v>
      </c>
      <c r="CN50" s="98">
        <f ca="1">(CL50-CL49)*CM$10</f>
        <v>6.0000000000115961</v>
      </c>
      <c r="CO50" s="95">
        <f ca="1">ROUND(INDIRECT(ADDRESS(Данные!$A42,CO$1,1,1,"Данные"),1),2)</f>
        <v>0</v>
      </c>
      <c r="CP50" s="100">
        <f ca="1">ROUND(INDIRECT(ADDRESS(Данные!$A42,CP$1,1,1,"Данные"),1),2)</f>
        <v>0</v>
      </c>
      <c r="CQ50" s="101">
        <f ca="1">(CO50-CO49)*CQ$10</f>
        <v>0</v>
      </c>
      <c r="CR50" s="98">
        <f ca="1">(CP50-CP49)*CQ$10</f>
        <v>0</v>
      </c>
      <c r="CS50" s="95">
        <f ca="1">ROUND(INDIRECT(ADDRESS(Данные!$A42,CS$1,1,1,"Данные"),1),2)</f>
        <v>27.940000000000001</v>
      </c>
      <c r="CT50" s="100">
        <f ca="1">ROUND(INDIRECT(ADDRESS(Данные!$A42,CT$1,1,1,"Данные"),1),2)</f>
        <v>213.34</v>
      </c>
      <c r="CU50" s="101">
        <f ca="1">(CS50-CS49)*CU$10</f>
        <v>0</v>
      </c>
      <c r="CV50" s="98">
        <f ca="1">(CT50-CT49)*CU$10</f>
        <v>0</v>
      </c>
      <c r="CW50" s="94">
        <f ca="1">INDIRECT(ADDRESS(Данные!$A42,4,1,1,"Данные"),1)</f>
        <v>45644.729166666664</v>
      </c>
      <c r="CX50" s="95">
        <f ca="1">ROUND(INDIRECT(ADDRESS(Данные!$A42,CX$1,1,1,"Данные"),1),2)</f>
        <v>532.90999999999997</v>
      </c>
      <c r="CY50" s="100">
        <f ca="1">ROUND(INDIRECT(ADDRESS(Данные!$A42,CY$1,1,1,"Данные"),1),2)</f>
        <v>387.30000000000001</v>
      </c>
      <c r="CZ50" s="101">
        <f ca="1">(CX50-CX49)*CZ$10</f>
        <v>8.9999999999918145</v>
      </c>
      <c r="DA50" s="98">
        <f ca="1">(CY50-CY49)*CZ$10</f>
        <v>0</v>
      </c>
      <c r="DB50" s="95">
        <f ca="1">ROUND(INDIRECT(ADDRESS(Данные!$A42,DB$1,1,1,"Данные"),1),2)</f>
        <v>1323.6200000000001</v>
      </c>
      <c r="DC50" s="100">
        <f ca="1">ROUND(INDIRECT(ADDRESS(Данные!$A42,DC$1,1,1,"Данные"),1),2)</f>
        <v>334.97000000000003</v>
      </c>
      <c r="DD50" s="101">
        <f ca="1">(DB50-DB49)*DD$10</f>
        <v>0</v>
      </c>
      <c r="DE50" s="98">
        <f ca="1">(DC50-DC49)*DD$10</f>
        <v>0</v>
      </c>
      <c r="DF50" s="95">
        <f ca="1">ROUND(INDIRECT(ADDRESS(Данные!$A42,DF$1,1,1,"Данные"),1),2)</f>
        <v>254.75</v>
      </c>
      <c r="DG50" s="100">
        <f ca="1">ROUND(INDIRECT(ADDRESS(Данные!$A42,DG$1,1,1,"Данные"),1),2)</f>
        <v>244</v>
      </c>
      <c r="DH50" s="101">
        <f ca="1">(DF50-DF49)*DH$10</f>
        <v>5.999999999994543</v>
      </c>
      <c r="DI50" s="98">
        <f ca="1">(DG50-DG49)*DH$10</f>
        <v>0</v>
      </c>
      <c r="DJ50" s="95"/>
      <c r="DK50" s="100"/>
      <c r="DL50" s="101"/>
      <c r="DM50" s="98"/>
      <c r="DN50" s="95"/>
      <c r="DO50" s="100"/>
      <c r="DP50" s="101"/>
      <c r="DQ50" s="98"/>
      <c r="DR50" s="95"/>
      <c r="DS50" s="100"/>
      <c r="DT50" s="101"/>
      <c r="DU50" s="98"/>
      <c r="DV50" s="108">
        <f t="shared" ca="1" si="52"/>
        <v>45644.729166666664</v>
      </c>
      <c r="DW50" s="113">
        <f t="shared" ca="1" si="53"/>
        <v>738.79999999939628</v>
      </c>
      <c r="DX50" s="113">
        <f t="shared" ca="1" si="54"/>
        <v>53.999999999558668</v>
      </c>
    </row>
    <row r="51">
      <c r="A51" s="94">
        <f ca="1">INDIRECT(ADDRESS(Данные!$A43,4,1,1,"Данные"),1)</f>
        <v>45644.75</v>
      </c>
      <c r="B51" s="95">
        <f ca="1">ROUND(INDIRECT(ADDRESS(Данные!$A43,B$1,1,1,"Данные"),1),2)</f>
        <v>6457.6800000000003</v>
      </c>
      <c r="C51" s="100">
        <f ca="1">ROUND(INDIRECT(ADDRESS(Данные!$A43,C$1,1,1,"Данные"),1),2)</f>
        <v>1600.3600000000001</v>
      </c>
      <c r="D51" s="101">
        <f ca="1">(B51-B49)*D$10</f>
        <v>50</v>
      </c>
      <c r="E51" s="98">
        <f ca="1">(C51-C49)*D$10</f>
        <v>6.0000000000400178</v>
      </c>
      <c r="F51" s="95">
        <f ca="1">ROUND(INDIRECT(ADDRESS(Данные!$A43,F$1,1,1,"Данные"),1),2)</f>
        <v>223.15000000000001</v>
      </c>
      <c r="G51" s="100">
        <f ca="1">ROUND(INDIRECT(ADDRESS(Данные!$A43,G$1,1,1,"Данные"),1),2)</f>
        <v>283.62</v>
      </c>
      <c r="H51" s="101">
        <f ca="1">(F51-F49)*H$10</f>
        <v>0</v>
      </c>
      <c r="I51" s="98">
        <f ca="1">(G51-G49)*H$10</f>
        <v>0</v>
      </c>
      <c r="J51" s="95">
        <f ca="1">ROUND(INDIRECT(ADDRESS(Данные!$A43,J$1,1,1,"Данные"),1),2)</f>
        <v>0</v>
      </c>
      <c r="K51" s="100">
        <f ca="1">ROUND(INDIRECT(ADDRESS(Данные!$A43,K$1,1,1,"Данные"),1),2)</f>
        <v>0</v>
      </c>
      <c r="L51" s="101">
        <f ca="1">(J51-J49)*L$10</f>
        <v>0</v>
      </c>
      <c r="M51" s="98">
        <f ca="1">(K51-K49)*L$10</f>
        <v>0</v>
      </c>
      <c r="N51" s="95">
        <f ca="1">ROUND(INDIRECT(ADDRESS(Данные!$A43,N$1,1,1,"Данные"),1),2)</f>
        <v>4792.96</v>
      </c>
      <c r="O51" s="100">
        <f ca="1">ROUND(INDIRECT(ADDRESS(Данные!$A43,O$1,1,1,"Данные"),1),2)</f>
        <v>2376.73</v>
      </c>
      <c r="P51" s="101">
        <f ca="1">(N51-N49)*P$10</f>
        <v>159.99999999985448</v>
      </c>
      <c r="Q51" s="98">
        <f ca="1">(O51-O49)*P$10</f>
        <v>19.999999999527063</v>
      </c>
      <c r="R51" s="95">
        <f ca="1">ROUND(INDIRECT(ADDRESS(Данные!$A43,R$1,1,1,"Данные"),1),2)</f>
        <v>6744.3900000000003</v>
      </c>
      <c r="S51" s="100">
        <f ca="1">ROUND(INDIRECT(ADDRESS(Данные!$A43,S$1,1,1,"Данные"),1),2)</f>
        <v>2603.5500000000002</v>
      </c>
      <c r="T51" s="101">
        <f ca="1">(R51-R49)*T$10</f>
        <v>82.800000000170257</v>
      </c>
      <c r="U51" s="98">
        <f ca="1">(S51-S49)*T$10</f>
        <v>7.1999999999934516</v>
      </c>
      <c r="V51" s="95">
        <f ca="1">ROUND(INDIRECT(ADDRESS(Данные!$A43,V$1,1,1,"Данные"),1),2)</f>
        <v>10195.34</v>
      </c>
      <c r="W51" s="100">
        <f ca="1">ROUND(INDIRECT(ADDRESS(Данные!$A43,W$1,1,1,"Данные"),1),2)</f>
        <v>803.55000000000007</v>
      </c>
      <c r="X51" s="101">
        <f ca="1">(V51-V49)*X$10</f>
        <v>180</v>
      </c>
      <c r="Y51" s="98">
        <f ca="1">(W51-W49)*X$10</f>
        <v>18.000000000024556</v>
      </c>
      <c r="Z51" s="94">
        <f ca="1">INDIRECT(ADDRESS(Данные!$A43,4,1,1,"Данные"),1)</f>
        <v>45644.75</v>
      </c>
      <c r="AA51" s="95">
        <f ca="1">ROUND(INDIRECT(ADDRESS(Данные!$A43,AA$1,1,1,"Данные"),1),2)</f>
        <v>0</v>
      </c>
      <c r="AB51" s="100">
        <f ca="1">ROUND(INDIRECT(ADDRESS(Данные!$A43,AB$1,1,1,"Данные"),1),2)</f>
        <v>0</v>
      </c>
      <c r="AC51" s="101">
        <f ca="1">(AA51-AA49)*AC$10</f>
        <v>0</v>
      </c>
      <c r="AD51" s="98">
        <f ca="1">(AB51-AB49)*AC$10</f>
        <v>0</v>
      </c>
      <c r="AE51" s="95">
        <f ca="1">ROUND(INDIRECT(ADDRESS(Данные!$A43,AE$1,1,1,"Данные"),1),2)</f>
        <v>0</v>
      </c>
      <c r="AF51" s="100">
        <f ca="1">ROUND(INDIRECT(ADDRESS(Данные!$A43,AF$1,1,1,"Данные"),1),2)</f>
        <v>0</v>
      </c>
      <c r="AG51" s="101">
        <f ca="1">(AE51-AE49)*AG$10</f>
        <v>0</v>
      </c>
      <c r="AH51" s="98">
        <f ca="1">(AF51-AF49)*AG$10</f>
        <v>0</v>
      </c>
      <c r="AI51" s="95">
        <f ca="1">ROUND(INDIRECT(ADDRESS(Данные!$A43,AI$1,1,1,"Данные"),1),2)</f>
        <v>23.780000000000001</v>
      </c>
      <c r="AJ51" s="100">
        <f ca="1">ROUND(INDIRECT(ADDRESS(Данные!$A43,AJ$1,1,1,"Данные"),1),2)</f>
        <v>5.2599999999999998</v>
      </c>
      <c r="AK51" s="101">
        <f ca="1">(AI51-AI49)*AK$10</f>
        <v>0</v>
      </c>
      <c r="AL51" s="98">
        <f ca="1">(AJ51-AJ49)*AK$10</f>
        <v>0</v>
      </c>
      <c r="AM51" s="95">
        <f ca="1">ROUND(INDIRECT(ADDRESS(Данные!$A43,AM$1,1,1,"Данные"),1),2)</f>
        <v>0</v>
      </c>
      <c r="AN51" s="100">
        <f ca="1">ROUND(INDIRECT(ADDRESS(Данные!$A43,AN$1,1,1,"Данные"),1),2)</f>
        <v>0</v>
      </c>
      <c r="AO51" s="101">
        <f ca="1">(AM51-AM49)*AO$10</f>
        <v>0</v>
      </c>
      <c r="AP51" s="98">
        <f ca="1">(AN51-AN49)*AO$10</f>
        <v>0</v>
      </c>
      <c r="AQ51" s="95">
        <f ca="1">ROUND(INDIRECT(ADDRESS(Данные!$A43,AQ$1,1,1,"Данные"),1),2)</f>
        <v>1592.3500000000001</v>
      </c>
      <c r="AR51" s="100">
        <f ca="1">ROUND(INDIRECT(ADDRESS(Данные!$A43,AR$1,1,1,"Данные"),1),2)</f>
        <v>114.05</v>
      </c>
      <c r="AS51" s="101">
        <f ca="1">(AQ51-AQ49)*AS$10</f>
        <v>0</v>
      </c>
      <c r="AT51" s="98">
        <f ca="1">(AR51-AR49)*AS$10</f>
        <v>0</v>
      </c>
      <c r="AU51" s="95">
        <f ca="1">ROUND(INDIRECT(ADDRESS(Данные!$A43,AU$1,1,1,"Данные"),1),2)</f>
        <v>0</v>
      </c>
      <c r="AV51" s="100">
        <f ca="1">ROUND(INDIRECT(ADDRESS(Данные!$A43,AV$1,1,1,"Данные"),1),2)</f>
        <v>0</v>
      </c>
      <c r="AW51" s="101">
        <f ca="1">(AU51-AU49)*AW$10</f>
        <v>0</v>
      </c>
      <c r="AX51" s="98">
        <f ca="1">(AV51-AV49)*AW$10</f>
        <v>0</v>
      </c>
      <c r="AY51" s="94">
        <f ca="1">INDIRECT(ADDRESS(Данные!$A43,4,1,1,"Данные"),1)</f>
        <v>45644.75</v>
      </c>
      <c r="AZ51" s="95">
        <f ca="1">ROUND(INDIRECT(ADDRESS(Данные!$A43,AZ$1,1,1,"Данные"),1),2)</f>
        <v>1155.6100000000001</v>
      </c>
      <c r="BA51" s="100">
        <f ca="1">ROUND(INDIRECT(ADDRESS(Данные!$A43,BA$1,1,1,"Данные"),1),2)</f>
        <v>386.49000000000001</v>
      </c>
      <c r="BB51" s="101">
        <f ca="1">(AZ51-AZ49)*BB$10</f>
        <v>24.000000000023647</v>
      </c>
      <c r="BC51" s="98">
        <f ca="1">(BA51-BA49)*BB$10</f>
        <v>3.999999999996362</v>
      </c>
      <c r="BD51" s="95">
        <f ca="1">ROUND(INDIRECT(ADDRESS(Данные!$A43,BD$1,1,1,"Данные"),1),2)</f>
        <v>1218.6700000000001</v>
      </c>
      <c r="BE51" s="100">
        <f ca="1">ROUND(INDIRECT(ADDRESS(Данные!$A43,BE$1,1,1,"Данные"),1),2)</f>
        <v>514.34000000000003</v>
      </c>
      <c r="BF51" s="101">
        <f ca="1">(BD51-BD49)*BF$10</f>
        <v>32.000000000016371</v>
      </c>
      <c r="BG51" s="98">
        <f ca="1">(BE51-BE49)*BF$10</f>
        <v>5.999999999994543</v>
      </c>
      <c r="BH51" s="95">
        <f ca="1">ROUND(INDIRECT(ADDRESS(Данные!$A43,BH$1,1,1,"Данные"),1),2)</f>
        <v>1987.3700000000001</v>
      </c>
      <c r="BI51" s="100">
        <f ca="1">ROUND(INDIRECT(ADDRESS(Данные!$A43,BI$1,1,1,"Данные"),1),2)</f>
        <v>1182.79</v>
      </c>
      <c r="BJ51" s="101">
        <f ca="1">(BH51-BH49)*BJ$10</f>
        <v>750</v>
      </c>
      <c r="BK51" s="98">
        <f ca="1">(BI51-BI49)*BJ$10</f>
        <v>0</v>
      </c>
      <c r="BL51" s="95">
        <f ca="1">ROUND(INDIRECT(ADDRESS(Данные!$A43,BL$1,1,1,"Данные"),1),2)</f>
        <v>239.55000000000001</v>
      </c>
      <c r="BM51" s="100">
        <f ca="1">ROUND(INDIRECT(ADDRESS(Данные!$A43,BM$1,1,1,"Данные"),1),2)</f>
        <v>22.039999999999999</v>
      </c>
      <c r="BN51" s="101">
        <f ca="1">(BL51-BL49)*BN$10</f>
        <v>0</v>
      </c>
      <c r="BO51" s="98">
        <f ca="1">(BM51-BM49)*BN$10</f>
        <v>0</v>
      </c>
      <c r="BP51" s="95">
        <f ca="1">ROUND(INDIRECT(ADDRESS(Данные!$A43,BP$1,1,1,"Данные"),1),2)</f>
        <v>815.93000000000006</v>
      </c>
      <c r="BQ51" s="100">
        <f ca="1">ROUND(INDIRECT(ADDRESS(Данные!$A43,BQ$1,1,1,"Данные"),1),2)</f>
        <v>0</v>
      </c>
      <c r="BR51" s="101">
        <f ca="1">(BP51-BP49)*BR$10</f>
        <v>2.4000000000000909</v>
      </c>
      <c r="BS51" s="98">
        <f ca="1">(BQ51-BQ49)*BR$10</f>
        <v>0</v>
      </c>
      <c r="BT51" s="95">
        <f ca="1">ROUND(INDIRECT(ADDRESS(Данные!$A43,BT$1,1,1,"Данные"),1),2)</f>
        <v>4752.6700000000001</v>
      </c>
      <c r="BU51" s="100">
        <f ca="1">ROUND(INDIRECT(ADDRESS(Данные!$A43,BU$1,1,1,"Данные"),1),2)</f>
        <v>975.38</v>
      </c>
      <c r="BV51" s="101">
        <f ca="1">(BT51-BT49)*BV$10</f>
        <v>0</v>
      </c>
      <c r="BW51" s="98">
        <f ca="1">(BU51-BU49)*BV$10</f>
        <v>0</v>
      </c>
      <c r="BX51" s="94">
        <f ca="1">INDIRECT(ADDRESS(Данные!$A43,4,1,1,"Данные"),1)</f>
        <v>45644.75</v>
      </c>
      <c r="BY51" s="95">
        <f ca="1">ROUND(INDIRECT(ADDRESS(Данные!$A43,BY$1,1,1,"Данные"),1),2)</f>
        <v>849.44000000000005</v>
      </c>
      <c r="BZ51" s="100">
        <f ca="1">ROUND(INDIRECT(ADDRESS(Данные!$A43,BZ$1,1,1,"Данные"),1),2)</f>
        <v>553.07000000000005</v>
      </c>
      <c r="CA51" s="101">
        <f ca="1">(BY51-BY49)*CA$10</f>
        <v>0</v>
      </c>
      <c r="CB51" s="98">
        <f ca="1">(BZ51-BZ49)*CA$10</f>
        <v>0</v>
      </c>
      <c r="CC51" s="95">
        <f ca="1">ROUND(INDIRECT(ADDRESS(Данные!$A43,CC$1,1,1,"Данные"),1),2)</f>
        <v>1487</v>
      </c>
      <c r="CD51" s="100">
        <f ca="1">ROUND(INDIRECT(ADDRESS(Данные!$A43,CD$1,1,1,"Данные"),1),2)</f>
        <v>0</v>
      </c>
      <c r="CE51" s="101">
        <f ca="1">(CC51-CC49)*CE$10</f>
        <v>26.999999999975444</v>
      </c>
      <c r="CF51" s="98">
        <f ca="1">(CD51-CD49)*CE$10</f>
        <v>0</v>
      </c>
      <c r="CG51" s="95">
        <f ca="1">ROUND(INDIRECT(ADDRESS(Данные!$A43,CG$1,1,1,"Данные"),1),2)</f>
        <v>0</v>
      </c>
      <c r="CH51" s="100">
        <f ca="1">ROUND(INDIRECT(ADDRESS(Данные!$A43,CH$1,1,1,"Данные"),1),2)</f>
        <v>0</v>
      </c>
      <c r="CI51" s="101">
        <f ca="1">(CG51-CG49)*CI$10</f>
        <v>0</v>
      </c>
      <c r="CJ51" s="98">
        <f ca="1">(CH51-CH49)*CI$10</f>
        <v>0</v>
      </c>
      <c r="CK51" s="95">
        <f ca="1">ROUND(INDIRECT(ADDRESS(Данные!$A43,CK$1,1,1,"Данные"),1),2)</f>
        <v>898.61000000000001</v>
      </c>
      <c r="CL51" s="100">
        <f ca="1">ROUND(INDIRECT(ADDRESS(Данные!$A43,CL$1,1,1,"Данные"),1),2)</f>
        <v>243.84</v>
      </c>
      <c r="CM51" s="101">
        <f ca="1">(CK51-CK49)*CM$10</f>
        <v>48.000000000024556</v>
      </c>
      <c r="CN51" s="98">
        <f ca="1">(CL51-CL49)*CM$10</f>
        <v>12.000000000006139</v>
      </c>
      <c r="CO51" s="95">
        <f ca="1">ROUND(INDIRECT(ADDRESS(Данные!$A43,CO$1,1,1,"Данные"),1),2)</f>
        <v>0</v>
      </c>
      <c r="CP51" s="100">
        <f ca="1">ROUND(INDIRECT(ADDRESS(Данные!$A43,CP$1,1,1,"Данные"),1),2)</f>
        <v>0</v>
      </c>
      <c r="CQ51" s="101">
        <f ca="1">(CO51-CO49)*CQ$10</f>
        <v>0</v>
      </c>
      <c r="CR51" s="98">
        <f ca="1">(CP51-CP49)*CQ$10</f>
        <v>0</v>
      </c>
      <c r="CS51" s="95">
        <f ca="1">ROUND(INDIRECT(ADDRESS(Данные!$A43,CS$1,1,1,"Данные"),1),2)</f>
        <v>27.940000000000001</v>
      </c>
      <c r="CT51" s="100">
        <f ca="1">ROUND(INDIRECT(ADDRESS(Данные!$A43,CT$1,1,1,"Данные"),1),2)</f>
        <v>213.34</v>
      </c>
      <c r="CU51" s="101">
        <f ca="1">(CS51-CS49)*CU$10</f>
        <v>0</v>
      </c>
      <c r="CV51" s="98">
        <f ca="1">(CT51-CT49)*CU$10</f>
        <v>0</v>
      </c>
      <c r="CW51" s="94">
        <f ca="1">INDIRECT(ADDRESS(Данные!$A43,4,1,1,"Данные"),1)</f>
        <v>45644.75</v>
      </c>
      <c r="CX51" s="95">
        <f ca="1">ROUND(INDIRECT(ADDRESS(Данные!$A43,CX$1,1,1,"Данные"),1),2)</f>
        <v>532.93000000000006</v>
      </c>
      <c r="CY51" s="100">
        <f ca="1">ROUND(INDIRECT(ADDRESS(Данные!$A43,CY$1,1,1,"Данные"),1),2)</f>
        <v>387.30000000000001</v>
      </c>
      <c r="CZ51" s="101">
        <f ca="1">(CX51-CX49)*CZ$10</f>
        <v>27.000000000077762</v>
      </c>
      <c r="DA51" s="98">
        <f ca="1">(CY51-CY49)*CZ$10</f>
        <v>0</v>
      </c>
      <c r="DB51" s="95">
        <f ca="1">ROUND(INDIRECT(ADDRESS(Данные!$A43,DB$1,1,1,"Данные"),1),2)</f>
        <v>1323.6200000000001</v>
      </c>
      <c r="DC51" s="100">
        <f ca="1">ROUND(INDIRECT(ADDRESS(Данные!$A43,DC$1,1,1,"Данные"),1),2)</f>
        <v>334.97000000000003</v>
      </c>
      <c r="DD51" s="101">
        <f ca="1">(DB51-DB49)*DD$10</f>
        <v>0</v>
      </c>
      <c r="DE51" s="98">
        <f ca="1">(DC51-DC49)*DD$10</f>
        <v>0</v>
      </c>
      <c r="DF51" s="95">
        <f ca="1">ROUND(INDIRECT(ADDRESS(Данные!$A43,DF$1,1,1,"Данные"),1),2)</f>
        <v>254.75</v>
      </c>
      <c r="DG51" s="100">
        <f ca="1">ROUND(INDIRECT(ADDRESS(Данные!$A43,DG$1,1,1,"Данные"),1),2)</f>
        <v>244</v>
      </c>
      <c r="DH51" s="101">
        <f ca="1">(DF51-DF49)*DH$10</f>
        <v>5.999999999994543</v>
      </c>
      <c r="DI51" s="98">
        <f ca="1">(DG51-DG49)*DH$10</f>
        <v>0</v>
      </c>
      <c r="DJ51" s="95"/>
      <c r="DK51" s="100"/>
      <c r="DL51" s="101"/>
      <c r="DM51" s="98"/>
      <c r="DN51" s="95"/>
      <c r="DO51" s="100"/>
      <c r="DP51" s="101"/>
      <c r="DQ51" s="98"/>
      <c r="DR51" s="95"/>
      <c r="DS51" s="100"/>
      <c r="DT51" s="101"/>
      <c r="DU51" s="98"/>
      <c r="DV51" s="108">
        <f t="shared" ca="1" si="52"/>
        <v>45644.75</v>
      </c>
      <c r="DW51" s="113">
        <f t="shared" ca="1" si="53"/>
        <v>1389.2000000001372</v>
      </c>
      <c r="DX51" s="113">
        <f t="shared" ca="1" si="54"/>
        <v>73.199999999582133</v>
      </c>
    </row>
    <row r="52">
      <c r="A52" s="94">
        <f ca="1">INDIRECT(ADDRESS(Данные!$A44,4,1,1,"Данные"),1)</f>
        <v>45644.770833333336</v>
      </c>
      <c r="B52" s="95">
        <f ca="1">ROUND(INDIRECT(ADDRESS(Данные!$A44,B$1,1,1,"Данные"),1),2)</f>
        <v>6457.8000000000002</v>
      </c>
      <c r="C52" s="100">
        <f ca="1">ROUND(INDIRECT(ADDRESS(Данные!$A44,C$1,1,1,"Данные"),1),2)</f>
        <v>1600.3800000000001</v>
      </c>
      <c r="D52" s="101">
        <f ca="1">(B52-B51)*D$10</f>
        <v>23.999999999978172</v>
      </c>
      <c r="E52" s="98">
        <f ca="1">(C52-C51)*D$10</f>
        <v>3.999999999996362</v>
      </c>
      <c r="F52" s="95">
        <f ca="1">ROUND(INDIRECT(ADDRESS(Данные!$A44,F$1,1,1,"Данные"),1),2)</f>
        <v>223.15000000000001</v>
      </c>
      <c r="G52" s="100">
        <f ca="1">ROUND(INDIRECT(ADDRESS(Данные!$A44,G$1,1,1,"Данные"),1),2)</f>
        <v>283.62</v>
      </c>
      <c r="H52" s="101">
        <f ca="1">(F52-F51)*H$10</f>
        <v>0</v>
      </c>
      <c r="I52" s="98">
        <f ca="1">(G52-G51)*H$10</f>
        <v>0</v>
      </c>
      <c r="J52" s="95">
        <f ca="1">ROUND(INDIRECT(ADDRESS(Данные!$A44,J$1,1,1,"Данные"),1),2)</f>
        <v>0</v>
      </c>
      <c r="K52" s="100">
        <f ca="1">ROUND(INDIRECT(ADDRESS(Данные!$A44,K$1,1,1,"Данные"),1),2)</f>
        <v>0</v>
      </c>
      <c r="L52" s="101">
        <f ca="1">(J52-J51)*L$10</f>
        <v>0</v>
      </c>
      <c r="M52" s="98">
        <f ca="1">(K52-K51)*L$10</f>
        <v>0</v>
      </c>
      <c r="N52" s="95">
        <f ca="1">ROUND(INDIRECT(ADDRESS(Данные!$A44,N$1,1,1,"Данные"),1),2)</f>
        <v>4792.9899999999998</v>
      </c>
      <c r="O52" s="100">
        <f ca="1">ROUND(INDIRECT(ADDRESS(Данные!$A44,O$1,1,1,"Данные"),1),2)</f>
        <v>2376.73</v>
      </c>
      <c r="P52" s="101">
        <f ca="1">(N52-N51)*P$10</f>
        <v>59.999999999490683</v>
      </c>
      <c r="Q52" s="98">
        <f ca="1">(O52-O51)*P$10</f>
        <v>0</v>
      </c>
      <c r="R52" s="95">
        <f ca="1">ROUND(INDIRECT(ADDRESS(Данные!$A44,R$1,1,1,"Данные"),1),2)</f>
        <v>6744.5</v>
      </c>
      <c r="S52" s="100">
        <f ca="1">ROUND(INDIRECT(ADDRESS(Данные!$A44,S$1,1,1,"Данные"),1),2)</f>
        <v>2603.5700000000002</v>
      </c>
      <c r="T52" s="101">
        <f ca="1">(R52-R51)*T$10</f>
        <v>39.599999999882129</v>
      </c>
      <c r="U52" s="98">
        <f ca="1">(S52-S51)*T$10</f>
        <v>7.1999999999934516</v>
      </c>
      <c r="V52" s="95">
        <f ca="1">ROUND(INDIRECT(ADDRESS(Данные!$A44,V$1,1,1,"Данные"),1),2)</f>
        <v>10195.610000000001</v>
      </c>
      <c r="W52" s="100">
        <f ca="1">ROUND(INDIRECT(ADDRESS(Данные!$A44,W$1,1,1,"Данные"),1),2)</f>
        <v>803.56000000000006</v>
      </c>
      <c r="X52" s="101">
        <f ca="1">(V52-V51)*X$10</f>
        <v>97.200000000157161</v>
      </c>
      <c r="Y52" s="98">
        <f ca="1">(W52-W51)*X$10</f>
        <v>3.5999999999967258</v>
      </c>
      <c r="Z52" s="94">
        <f ca="1">INDIRECT(ADDRESS(Данные!$A44,4,1,1,"Данные"),1)</f>
        <v>45644.770833333336</v>
      </c>
      <c r="AA52" s="95">
        <f ca="1">ROUND(INDIRECT(ADDRESS(Данные!$A44,AA$1,1,1,"Данные"),1),2)</f>
        <v>0</v>
      </c>
      <c r="AB52" s="100">
        <f ca="1">ROUND(INDIRECT(ADDRESS(Данные!$A44,AB$1,1,1,"Данные"),1),2)</f>
        <v>0</v>
      </c>
      <c r="AC52" s="101">
        <f ca="1">(AA52-AA51)*AC$10</f>
        <v>0</v>
      </c>
      <c r="AD52" s="98">
        <f ca="1">(AB52-AB51)*AC$10</f>
        <v>0</v>
      </c>
      <c r="AE52" s="95">
        <f ca="1">ROUND(INDIRECT(ADDRESS(Данные!$A44,AE$1,1,1,"Данные"),1),2)</f>
        <v>0</v>
      </c>
      <c r="AF52" s="100">
        <f ca="1">ROUND(INDIRECT(ADDRESS(Данные!$A44,AF$1,1,1,"Данные"),1),2)</f>
        <v>0</v>
      </c>
      <c r="AG52" s="101">
        <f ca="1">(AE52-AE51)*AG$10</f>
        <v>0</v>
      </c>
      <c r="AH52" s="98">
        <f ca="1">(AF52-AF51)*AG$10</f>
        <v>0</v>
      </c>
      <c r="AI52" s="95">
        <f ca="1">ROUND(INDIRECT(ADDRESS(Данные!$A44,AI$1,1,1,"Данные"),1),2)</f>
        <v>23.780000000000001</v>
      </c>
      <c r="AJ52" s="100">
        <f ca="1">ROUND(INDIRECT(ADDRESS(Данные!$A44,AJ$1,1,1,"Данные"),1),2)</f>
        <v>5.2599999999999998</v>
      </c>
      <c r="AK52" s="101">
        <f ca="1">(AI52-AI51)*AK$10</f>
        <v>0</v>
      </c>
      <c r="AL52" s="98">
        <f ca="1">(AJ52-AJ51)*AK$10</f>
        <v>0</v>
      </c>
      <c r="AM52" s="95">
        <f ca="1">ROUND(INDIRECT(ADDRESS(Данные!$A44,AM$1,1,1,"Данные"),1),2)</f>
        <v>0</v>
      </c>
      <c r="AN52" s="100">
        <f ca="1">ROUND(INDIRECT(ADDRESS(Данные!$A44,AN$1,1,1,"Данные"),1),2)</f>
        <v>0</v>
      </c>
      <c r="AO52" s="101">
        <f ca="1">(AM52-AM51)*AO$10</f>
        <v>0</v>
      </c>
      <c r="AP52" s="98">
        <f ca="1">(AN52-AN51)*AO$10</f>
        <v>0</v>
      </c>
      <c r="AQ52" s="95">
        <f ca="1">ROUND(INDIRECT(ADDRESS(Данные!$A44,AQ$1,1,1,"Данные"),1),2)</f>
        <v>1592.3500000000001</v>
      </c>
      <c r="AR52" s="100">
        <f ca="1">ROUND(INDIRECT(ADDRESS(Данные!$A44,AR$1,1,1,"Данные"),1),2)</f>
        <v>114.05</v>
      </c>
      <c r="AS52" s="101">
        <f ca="1">(AQ52-AQ51)*AS$10</f>
        <v>0</v>
      </c>
      <c r="AT52" s="98">
        <f ca="1">(AR52-AR51)*AS$10</f>
        <v>0</v>
      </c>
      <c r="AU52" s="95">
        <f ca="1">ROUND(INDIRECT(ADDRESS(Данные!$A44,AU$1,1,1,"Данные"),1),2)</f>
        <v>0</v>
      </c>
      <c r="AV52" s="100">
        <f ca="1">ROUND(INDIRECT(ADDRESS(Данные!$A44,AV$1,1,1,"Данные"),1),2)</f>
        <v>0</v>
      </c>
      <c r="AW52" s="101">
        <f ca="1">(AU52-AU51)*AW$10</f>
        <v>0</v>
      </c>
      <c r="AX52" s="98">
        <f ca="1">(AV52-AV51)*AW$10</f>
        <v>0</v>
      </c>
      <c r="AY52" s="94">
        <f ca="1">INDIRECT(ADDRESS(Данные!$A44,4,1,1,"Данные"),1)</f>
        <v>45644.770833333336</v>
      </c>
      <c r="AZ52" s="95">
        <f ca="1">ROUND(INDIRECT(ADDRESS(Данные!$A44,AZ$1,1,1,"Данные"),1),2)</f>
        <v>1155.6700000000001</v>
      </c>
      <c r="BA52" s="100">
        <f ca="1">ROUND(INDIRECT(ADDRESS(Данные!$A44,BA$1,1,1,"Данные"),1),2)</f>
        <v>386.5</v>
      </c>
      <c r="BB52" s="101">
        <f ca="1">(AZ52-AZ51)*BB$10</f>
        <v>11.999999999989086</v>
      </c>
      <c r="BC52" s="98">
        <f ca="1">(BA52-BA51)*BB$10</f>
        <v>1.999999999998181</v>
      </c>
      <c r="BD52" s="95">
        <f ca="1">ROUND(INDIRECT(ADDRESS(Данные!$A44,BD$1,1,1,"Данные"),1),2)</f>
        <v>1218.74</v>
      </c>
      <c r="BE52" s="100">
        <f ca="1">ROUND(INDIRECT(ADDRESS(Данные!$A44,BE$1,1,1,"Данные"),1),2)</f>
        <v>514.36000000000001</v>
      </c>
      <c r="BF52" s="101">
        <f ca="1">(BD52-BD51)*BF$10</f>
        <v>13.999999999987267</v>
      </c>
      <c r="BG52" s="98">
        <f ca="1">(BE52-BE51)*BF$10</f>
        <v>3.999999999996362</v>
      </c>
      <c r="BH52" s="95">
        <f ca="1">ROUND(INDIRECT(ADDRESS(Данные!$A44,BH$1,1,1,"Данные"),1),2)</f>
        <v>1987.5</v>
      </c>
      <c r="BI52" s="100">
        <f ca="1">ROUND(INDIRECT(ADDRESS(Данные!$A44,BI$1,1,1,"Данные"),1),2)</f>
        <v>1182.79</v>
      </c>
      <c r="BJ52" s="101">
        <f ca="1">(BH52-BH51)*BJ$10</f>
        <v>389.9999999996453</v>
      </c>
      <c r="BK52" s="98">
        <f ca="1">(BI52-BI51)*BJ$10</f>
        <v>0</v>
      </c>
      <c r="BL52" s="95">
        <f ca="1">ROUND(INDIRECT(ADDRESS(Данные!$A44,BL$1,1,1,"Данные"),1),2)</f>
        <v>239.55000000000001</v>
      </c>
      <c r="BM52" s="100">
        <f ca="1">ROUND(INDIRECT(ADDRESS(Данные!$A44,BM$1,1,1,"Данные"),1),2)</f>
        <v>22.039999999999999</v>
      </c>
      <c r="BN52" s="101">
        <f ca="1">(BL52-BL51)*BN$10</f>
        <v>0</v>
      </c>
      <c r="BO52" s="98">
        <f ca="1">(BM52-BM51)*BN$10</f>
        <v>0</v>
      </c>
      <c r="BP52" s="95">
        <f ca="1">ROUND(INDIRECT(ADDRESS(Данные!$A44,BP$1,1,1,"Данные"),1),2)</f>
        <v>815.98000000000002</v>
      </c>
      <c r="BQ52" s="100">
        <f ca="1">ROUND(INDIRECT(ADDRESS(Данные!$A44,BQ$1,1,1,"Данные"),1),2)</f>
        <v>0</v>
      </c>
      <c r="BR52" s="101">
        <f ca="1">(BP52-BP51)*BR$10</f>
        <v>0.99999999999909051</v>
      </c>
      <c r="BS52" s="98">
        <f ca="1">(BQ52-BQ51)*BR$10</f>
        <v>0</v>
      </c>
      <c r="BT52" s="95">
        <f ca="1">ROUND(INDIRECT(ADDRESS(Данные!$A44,BT$1,1,1,"Данные"),1),2)</f>
        <v>4752.6700000000001</v>
      </c>
      <c r="BU52" s="100">
        <f ca="1">ROUND(INDIRECT(ADDRESS(Данные!$A44,BU$1,1,1,"Данные"),1),2)</f>
        <v>975.38</v>
      </c>
      <c r="BV52" s="101">
        <f ca="1">(BT52-BT51)*BV$10</f>
        <v>0</v>
      </c>
      <c r="BW52" s="98">
        <f ca="1">(BU52-BU51)*BV$10</f>
        <v>0</v>
      </c>
      <c r="BX52" s="94">
        <f ca="1">INDIRECT(ADDRESS(Данные!$A44,4,1,1,"Данные"),1)</f>
        <v>45644.770833333336</v>
      </c>
      <c r="BY52" s="95">
        <f ca="1">ROUND(INDIRECT(ADDRESS(Данные!$A44,BY$1,1,1,"Данные"),1),2)</f>
        <v>849.44000000000005</v>
      </c>
      <c r="BZ52" s="100">
        <f ca="1">ROUND(INDIRECT(ADDRESS(Данные!$A44,BZ$1,1,1,"Данные"),1),2)</f>
        <v>553.07000000000005</v>
      </c>
      <c r="CA52" s="101">
        <f ca="1">(BY52-BY51)*CA$10</f>
        <v>0</v>
      </c>
      <c r="CB52" s="98">
        <f ca="1">(BZ52-BZ51)*CA$10</f>
        <v>0</v>
      </c>
      <c r="CC52" s="95">
        <f ca="1">ROUND(INDIRECT(ADDRESS(Данные!$A44,CC$1,1,1,"Данные"),1),2)</f>
        <v>1487.05</v>
      </c>
      <c r="CD52" s="100">
        <f ca="1">ROUND(INDIRECT(ADDRESS(Данные!$A44,CD$1,1,1,"Данные"),1),2)</f>
        <v>0</v>
      </c>
      <c r="CE52" s="101">
        <f ca="1">(CC52-CC51)*CE$10</f>
        <v>14.999999999986358</v>
      </c>
      <c r="CF52" s="98">
        <f ca="1">(CD52-CD51)*CE$10</f>
        <v>0</v>
      </c>
      <c r="CG52" s="95">
        <f ca="1">ROUND(INDIRECT(ADDRESS(Данные!$A44,CG$1,1,1,"Данные"),1),2)</f>
        <v>0</v>
      </c>
      <c r="CH52" s="100">
        <f ca="1">ROUND(INDIRECT(ADDRESS(Данные!$A44,CH$1,1,1,"Данные"),1),2)</f>
        <v>0</v>
      </c>
      <c r="CI52" s="101">
        <f ca="1">(CG52-CG51)*CI$10</f>
        <v>0</v>
      </c>
      <c r="CJ52" s="98">
        <f ca="1">(CH52-CH51)*CI$10</f>
        <v>0</v>
      </c>
      <c r="CK52" s="95">
        <f ca="1">ROUND(INDIRECT(ADDRESS(Данные!$A44,CK$1,1,1,"Данные"),1),2)</f>
        <v>898.63999999999999</v>
      </c>
      <c r="CL52" s="100">
        <f ca="1">ROUND(INDIRECT(ADDRESS(Данные!$A44,CL$1,1,1,"Данные"),1),2)</f>
        <v>243.84999999999999</v>
      </c>
      <c r="CM52" s="101">
        <f ca="1">(CK52-CK51)*CM$10</f>
        <v>17.999999999983629</v>
      </c>
      <c r="CN52" s="98">
        <f ca="1">(CL52-CL51)*CM$10</f>
        <v>5.999999999994543</v>
      </c>
      <c r="CO52" s="95">
        <f ca="1">ROUND(INDIRECT(ADDRESS(Данные!$A44,CO$1,1,1,"Данные"),1),2)</f>
        <v>0</v>
      </c>
      <c r="CP52" s="100">
        <f ca="1">ROUND(INDIRECT(ADDRESS(Данные!$A44,CP$1,1,1,"Данные"),1),2)</f>
        <v>0</v>
      </c>
      <c r="CQ52" s="101">
        <f ca="1">(CO52-CO51)*CQ$10</f>
        <v>0</v>
      </c>
      <c r="CR52" s="98">
        <f ca="1">(CP52-CP51)*CQ$10</f>
        <v>0</v>
      </c>
      <c r="CS52" s="95">
        <f ca="1">ROUND(INDIRECT(ADDRESS(Данные!$A44,CS$1,1,1,"Данные"),1),2)</f>
        <v>27.940000000000001</v>
      </c>
      <c r="CT52" s="100">
        <f ca="1">ROUND(INDIRECT(ADDRESS(Данные!$A44,CT$1,1,1,"Данные"),1),2)</f>
        <v>213.34</v>
      </c>
      <c r="CU52" s="101">
        <f ca="1">(CS52-CS51)*CU$10</f>
        <v>0</v>
      </c>
      <c r="CV52" s="98">
        <f ca="1">(CT52-CT51)*CU$10</f>
        <v>0</v>
      </c>
      <c r="CW52" s="94">
        <f ca="1">INDIRECT(ADDRESS(Данные!$A44,4,1,1,"Данные"),1)</f>
        <v>45644.770833333336</v>
      </c>
      <c r="CX52" s="95">
        <f ca="1">ROUND(INDIRECT(ADDRESS(Данные!$A44,CX$1,1,1,"Данные"),1),2)</f>
        <v>532.94000000000005</v>
      </c>
      <c r="CY52" s="100">
        <f ca="1">ROUND(INDIRECT(ADDRESS(Данные!$A44,CY$1,1,1,"Данные"),1),2)</f>
        <v>387.30000000000001</v>
      </c>
      <c r="CZ52" s="101">
        <f ca="1">(CX52-CX51)*CZ$10</f>
        <v>8.9999999999918145</v>
      </c>
      <c r="DA52" s="98">
        <f ca="1">(CY52-CY51)*CZ$10</f>
        <v>0</v>
      </c>
      <c r="DB52" s="95">
        <f ca="1">ROUND(INDIRECT(ADDRESS(Данные!$A44,DB$1,1,1,"Данные"),1),2)</f>
        <v>1323.6200000000001</v>
      </c>
      <c r="DC52" s="100">
        <f ca="1">ROUND(INDIRECT(ADDRESS(Данные!$A44,DC$1,1,1,"Данные"),1),2)</f>
        <v>334.97000000000003</v>
      </c>
      <c r="DD52" s="101">
        <f ca="1">(DB52-DB51)*DD$10</f>
        <v>0</v>
      </c>
      <c r="DE52" s="98">
        <f ca="1">(DC52-DC51)*DD$10</f>
        <v>0</v>
      </c>
      <c r="DF52" s="95">
        <f ca="1">ROUND(INDIRECT(ADDRESS(Данные!$A44,DF$1,1,1,"Данные"),1),2)</f>
        <v>254.76000000000002</v>
      </c>
      <c r="DG52" s="100">
        <f ca="1">ROUND(INDIRECT(ADDRESS(Данные!$A44,DG$1,1,1,"Данные"),1),2)</f>
        <v>244</v>
      </c>
      <c r="DH52" s="101">
        <f ca="1">(DF52-DF51)*DH$10</f>
        <v>6.0000000000115961</v>
      </c>
      <c r="DI52" s="98">
        <f ca="1">(DG52-DG51)*DH$10</f>
        <v>0</v>
      </c>
      <c r="DJ52" s="95"/>
      <c r="DK52" s="100"/>
      <c r="DL52" s="101"/>
      <c r="DM52" s="98"/>
      <c r="DN52" s="95"/>
      <c r="DO52" s="100"/>
      <c r="DP52" s="101"/>
      <c r="DQ52" s="98"/>
      <c r="DR52" s="95"/>
      <c r="DS52" s="100"/>
      <c r="DT52" s="101"/>
      <c r="DU52" s="98"/>
      <c r="DV52" s="108">
        <f t="shared" ca="1" si="52"/>
        <v>45644.770833333336</v>
      </c>
      <c r="DW52" s="113">
        <f t="shared" ca="1" si="53"/>
        <v>685.79999999910228</v>
      </c>
      <c r="DX52" s="113">
        <f t="shared" ca="1" si="54"/>
        <v>26.799999999975626</v>
      </c>
    </row>
    <row r="53">
      <c r="A53" s="94">
        <f ca="1">INDIRECT(ADDRESS(Данные!$A45,4,1,1,"Данные"),1)</f>
        <v>45644.791666666664</v>
      </c>
      <c r="B53" s="95">
        <f ca="1">ROUND(INDIRECT(ADDRESS(Данные!$A45,B$1,1,1,"Данные"),1),2)</f>
        <v>6457.9400000000005</v>
      </c>
      <c r="C53" s="100">
        <f ca="1">ROUND(INDIRECT(ADDRESS(Данные!$A45,C$1,1,1,"Данные"),1),2)</f>
        <v>1600.4000000000001</v>
      </c>
      <c r="D53" s="101">
        <f ca="1">(B53-B51)*D$10</f>
        <v>52.000000000043656</v>
      </c>
      <c r="E53" s="98">
        <f ca="1">(C53-C51)*D$10</f>
        <v>7.999999999992724</v>
      </c>
      <c r="F53" s="95">
        <f ca="1">ROUND(INDIRECT(ADDRESS(Данные!$A45,F$1,1,1,"Данные"),1),2)</f>
        <v>223.15000000000001</v>
      </c>
      <c r="G53" s="100">
        <f ca="1">ROUND(INDIRECT(ADDRESS(Данные!$A45,G$1,1,1,"Данные"),1),2)</f>
        <v>283.62</v>
      </c>
      <c r="H53" s="101">
        <f ca="1">(F53-F51)*H$10</f>
        <v>0</v>
      </c>
      <c r="I53" s="98">
        <f ca="1">(G53-G51)*H$10</f>
        <v>0</v>
      </c>
      <c r="J53" s="95">
        <f ca="1">ROUND(INDIRECT(ADDRESS(Данные!$A45,J$1,1,1,"Данные"),1),2)</f>
        <v>0</v>
      </c>
      <c r="K53" s="100">
        <f ca="1">ROUND(INDIRECT(ADDRESS(Данные!$A45,K$1,1,1,"Данные"),1),2)</f>
        <v>0</v>
      </c>
      <c r="L53" s="101">
        <f ca="1">(J53-J51)*L$10</f>
        <v>0</v>
      </c>
      <c r="M53" s="98">
        <f ca="1">(K53-K51)*L$10</f>
        <v>0</v>
      </c>
      <c r="N53" s="95">
        <f ca="1">ROUND(INDIRECT(ADDRESS(Данные!$A45,N$1,1,1,"Данные"),1),2)</f>
        <v>4793.0200000000004</v>
      </c>
      <c r="O53" s="100">
        <f ca="1">ROUND(INDIRECT(ADDRESS(Данные!$A45,O$1,1,1,"Данные"),1),2)</f>
        <v>2376.7400000000002</v>
      </c>
      <c r="P53" s="101">
        <f ca="1">(N53-N51)*P$10</f>
        <v>120.00000000080036</v>
      </c>
      <c r="Q53" s="98">
        <f ca="1">(O53-O51)*P$10</f>
        <v>20.000000000436557</v>
      </c>
      <c r="R53" s="95">
        <f ca="1">ROUND(INDIRECT(ADDRESS(Данные!$A45,R$1,1,1,"Данные"),1),2)</f>
        <v>6744.6100000000006</v>
      </c>
      <c r="S53" s="100">
        <f ca="1">ROUND(INDIRECT(ADDRESS(Данные!$A45,S$1,1,1,"Данные"),1),2)</f>
        <v>2603.5799999999999</v>
      </c>
      <c r="T53" s="101">
        <f ca="1">(R53-R51)*T$10</f>
        <v>79.200000000091677</v>
      </c>
      <c r="U53" s="98">
        <f ca="1">(S53-S51)*T$10</f>
        <v>10.799999999908323</v>
      </c>
      <c r="V53" s="95">
        <f ca="1">ROUND(INDIRECT(ADDRESS(Данные!$A45,V$1,1,1,"Данные"),1),2)</f>
        <v>10195.91</v>
      </c>
      <c r="W53" s="100">
        <f ca="1">ROUND(INDIRECT(ADDRESS(Данные!$A45,W$1,1,1,"Данные"),1),2)</f>
        <v>803.58000000000004</v>
      </c>
      <c r="X53" s="101">
        <f ca="1">(V53-V51)*X$10</f>
        <v>205.19999999989523</v>
      </c>
      <c r="Y53" s="98">
        <f ca="1">(W53-W51)*X$10</f>
        <v>10.799999999990177</v>
      </c>
      <c r="Z53" s="94">
        <f ca="1">INDIRECT(ADDRESS(Данные!$A45,4,1,1,"Данные"),1)</f>
        <v>45644.791666666664</v>
      </c>
      <c r="AA53" s="95">
        <f ca="1">ROUND(INDIRECT(ADDRESS(Данные!$A45,AA$1,1,1,"Данные"),1),2)</f>
        <v>0</v>
      </c>
      <c r="AB53" s="100">
        <f ca="1">ROUND(INDIRECT(ADDRESS(Данные!$A45,AB$1,1,1,"Данные"),1),2)</f>
        <v>0</v>
      </c>
      <c r="AC53" s="101">
        <f ca="1">(AA53-AA51)*AC$10</f>
        <v>0</v>
      </c>
      <c r="AD53" s="98">
        <f ca="1">(AB53-AB51)*AC$10</f>
        <v>0</v>
      </c>
      <c r="AE53" s="95">
        <f ca="1">ROUND(INDIRECT(ADDRESS(Данные!$A45,AE$1,1,1,"Данные"),1),2)</f>
        <v>0</v>
      </c>
      <c r="AF53" s="100">
        <f ca="1">ROUND(INDIRECT(ADDRESS(Данные!$A45,AF$1,1,1,"Данные"),1),2)</f>
        <v>0</v>
      </c>
      <c r="AG53" s="101">
        <f ca="1">(AE53-AE51)*AG$10</f>
        <v>0</v>
      </c>
      <c r="AH53" s="98">
        <f ca="1">(AF53-AF51)*AG$10</f>
        <v>0</v>
      </c>
      <c r="AI53" s="95">
        <f ca="1">ROUND(INDIRECT(ADDRESS(Данные!$A45,AI$1,1,1,"Данные"),1),2)</f>
        <v>23.780000000000001</v>
      </c>
      <c r="AJ53" s="100">
        <f ca="1">ROUND(INDIRECT(ADDRESS(Данные!$A45,AJ$1,1,1,"Данные"),1),2)</f>
        <v>5.2599999999999998</v>
      </c>
      <c r="AK53" s="101">
        <f ca="1">(AI53-AI51)*AK$10</f>
        <v>0</v>
      </c>
      <c r="AL53" s="98">
        <f ca="1">(AJ53-AJ51)*AK$10</f>
        <v>0</v>
      </c>
      <c r="AM53" s="95">
        <f ca="1">ROUND(INDIRECT(ADDRESS(Данные!$A45,AM$1,1,1,"Данные"),1),2)</f>
        <v>0</v>
      </c>
      <c r="AN53" s="100">
        <f ca="1">ROUND(INDIRECT(ADDRESS(Данные!$A45,AN$1,1,1,"Данные"),1),2)</f>
        <v>0</v>
      </c>
      <c r="AO53" s="101">
        <f ca="1">(AM53-AM51)*AO$10</f>
        <v>0</v>
      </c>
      <c r="AP53" s="98">
        <f ca="1">(AN53-AN51)*AO$10</f>
        <v>0</v>
      </c>
      <c r="AQ53" s="95">
        <f ca="1">ROUND(INDIRECT(ADDRESS(Данные!$A45,AQ$1,1,1,"Данные"),1),2)</f>
        <v>1592.3500000000001</v>
      </c>
      <c r="AR53" s="100">
        <f ca="1">ROUND(INDIRECT(ADDRESS(Данные!$A45,AR$1,1,1,"Данные"),1),2)</f>
        <v>114.05</v>
      </c>
      <c r="AS53" s="101">
        <f ca="1">(AQ53-AQ51)*AS$10</f>
        <v>0</v>
      </c>
      <c r="AT53" s="98">
        <f ca="1">(AR53-AR51)*AS$10</f>
        <v>0</v>
      </c>
      <c r="AU53" s="95">
        <f ca="1">ROUND(INDIRECT(ADDRESS(Данные!$A45,AU$1,1,1,"Данные"),1),2)</f>
        <v>0</v>
      </c>
      <c r="AV53" s="100">
        <f ca="1">ROUND(INDIRECT(ADDRESS(Данные!$A45,AV$1,1,1,"Данные"),1),2)</f>
        <v>0</v>
      </c>
      <c r="AW53" s="101">
        <f ca="1">(AU53-AU51)*AW$10</f>
        <v>0</v>
      </c>
      <c r="AX53" s="98">
        <f ca="1">(AV53-AV51)*AW$10</f>
        <v>0</v>
      </c>
      <c r="AY53" s="94">
        <f ca="1">INDIRECT(ADDRESS(Данные!$A45,4,1,1,"Данные"),1)</f>
        <v>45644.791666666664</v>
      </c>
      <c r="AZ53" s="95">
        <f ca="1">ROUND(INDIRECT(ADDRESS(Данные!$A45,AZ$1,1,1,"Данные"),1),2)</f>
        <v>1155.73</v>
      </c>
      <c r="BA53" s="100">
        <f ca="1">ROUND(INDIRECT(ADDRESS(Данные!$A45,BA$1,1,1,"Данные"),1),2)</f>
        <v>386.50999999999999</v>
      </c>
      <c r="BB53" s="101">
        <f ca="1">(AZ53-AZ51)*BB$10</f>
        <v>23.999999999978172</v>
      </c>
      <c r="BC53" s="98">
        <f ca="1">(BA53-BA51)*BB$10</f>
        <v>3.999999999996362</v>
      </c>
      <c r="BD53" s="95">
        <f ca="1">ROUND(INDIRECT(ADDRESS(Данные!$A45,BD$1,1,1,"Данные"),1),2)</f>
        <v>1218.8199999999999</v>
      </c>
      <c r="BE53" s="100">
        <f ca="1">ROUND(INDIRECT(ADDRESS(Данные!$A45,BE$1,1,1,"Данные"),1),2)</f>
        <v>514.38</v>
      </c>
      <c r="BF53" s="101">
        <f ca="1">(BD53-BD51)*BF$10</f>
        <v>29.999999999972715</v>
      </c>
      <c r="BG53" s="98">
        <f ca="1">(BE53-BE51)*BF$10</f>
        <v>7.999999999992724</v>
      </c>
      <c r="BH53" s="95">
        <f ca="1">ROUND(INDIRECT(ADDRESS(Данные!$A45,BH$1,1,1,"Данные"),1),2)</f>
        <v>1987.6400000000001</v>
      </c>
      <c r="BI53" s="100">
        <f ca="1">ROUND(INDIRECT(ADDRESS(Данные!$A45,BI$1,1,1,"Данные"),1),2)</f>
        <v>1182.79</v>
      </c>
      <c r="BJ53" s="101">
        <f ca="1">(BH53-BH51)*BJ$10</f>
        <v>809.99999999994543</v>
      </c>
      <c r="BK53" s="98">
        <f ca="1">(BI53-BI51)*BJ$10</f>
        <v>0</v>
      </c>
      <c r="BL53" s="95">
        <f ca="1">ROUND(INDIRECT(ADDRESS(Данные!$A45,BL$1,1,1,"Данные"),1),2)</f>
        <v>239.55000000000001</v>
      </c>
      <c r="BM53" s="100">
        <f ca="1">ROUND(INDIRECT(ADDRESS(Данные!$A45,BM$1,1,1,"Данные"),1),2)</f>
        <v>22.039999999999999</v>
      </c>
      <c r="BN53" s="101">
        <f ca="1">(BL53-BL51)*BN$10</f>
        <v>0</v>
      </c>
      <c r="BO53" s="98">
        <f ca="1">(BM53-BM51)*BN$10</f>
        <v>0</v>
      </c>
      <c r="BP53" s="95">
        <f ca="1">ROUND(INDIRECT(ADDRESS(Данные!$A45,BP$1,1,1,"Данные"),1),2)</f>
        <v>816.03999999999996</v>
      </c>
      <c r="BQ53" s="100">
        <f ca="1">ROUND(INDIRECT(ADDRESS(Данные!$A45,BQ$1,1,1,"Данные"),1),2)</f>
        <v>0</v>
      </c>
      <c r="BR53" s="101">
        <f ca="1">(BP53-BP51)*BR$10</f>
        <v>2.1999999999979991</v>
      </c>
      <c r="BS53" s="98">
        <f ca="1">(BQ53-BQ51)*BR$10</f>
        <v>0</v>
      </c>
      <c r="BT53" s="95">
        <f ca="1">ROUND(INDIRECT(ADDRESS(Данные!$A45,BT$1,1,1,"Данные"),1),2)</f>
        <v>4752.6700000000001</v>
      </c>
      <c r="BU53" s="100">
        <f ca="1">ROUND(INDIRECT(ADDRESS(Данные!$A45,BU$1,1,1,"Данные"),1),2)</f>
        <v>975.38</v>
      </c>
      <c r="BV53" s="101">
        <f ca="1">(BT53-BT51)*BV$10</f>
        <v>0</v>
      </c>
      <c r="BW53" s="98">
        <f ca="1">(BU53-BU51)*BV$10</f>
        <v>0</v>
      </c>
      <c r="BX53" s="94">
        <f ca="1">INDIRECT(ADDRESS(Данные!$A45,4,1,1,"Данные"),1)</f>
        <v>45644.791666666664</v>
      </c>
      <c r="BY53" s="95">
        <f ca="1">ROUND(INDIRECT(ADDRESS(Данные!$A45,BY$1,1,1,"Данные"),1),2)</f>
        <v>849.44000000000005</v>
      </c>
      <c r="BZ53" s="100">
        <f ca="1">ROUND(INDIRECT(ADDRESS(Данные!$A45,BZ$1,1,1,"Данные"),1),2)</f>
        <v>553.07000000000005</v>
      </c>
      <c r="CA53" s="101">
        <f ca="1">(BY53-BY51)*CA$10</f>
        <v>0</v>
      </c>
      <c r="CB53" s="98">
        <f ca="1">(BZ53-BZ51)*CA$10</f>
        <v>0</v>
      </c>
      <c r="CC53" s="95">
        <f ca="1">ROUND(INDIRECT(ADDRESS(Данные!$A45,CC$1,1,1,"Данные"),1),2)</f>
        <v>1487.1000000000001</v>
      </c>
      <c r="CD53" s="100">
        <f ca="1">ROUND(INDIRECT(ADDRESS(Данные!$A45,CD$1,1,1,"Данные"),1),2)</f>
        <v>0</v>
      </c>
      <c r="CE53" s="101">
        <f ca="1">(CC53-CC51)*CE$10</f>
        <v>30.000000000040927</v>
      </c>
      <c r="CF53" s="98">
        <f ca="1">(CD53-CD51)*CE$10</f>
        <v>0</v>
      </c>
      <c r="CG53" s="95">
        <f ca="1">ROUND(INDIRECT(ADDRESS(Данные!$A45,CG$1,1,1,"Данные"),1),2)</f>
        <v>0</v>
      </c>
      <c r="CH53" s="100">
        <f ca="1">ROUND(INDIRECT(ADDRESS(Данные!$A45,CH$1,1,1,"Данные"),1),2)</f>
        <v>0</v>
      </c>
      <c r="CI53" s="101">
        <f ca="1">(CG53-CG51)*CI$10</f>
        <v>0</v>
      </c>
      <c r="CJ53" s="98">
        <f ca="1">(CH53-CH51)*CI$10</f>
        <v>0</v>
      </c>
      <c r="CK53" s="95">
        <f ca="1">ROUND(INDIRECT(ADDRESS(Данные!$A45,CK$1,1,1,"Данные"),1),2)</f>
        <v>898.68000000000006</v>
      </c>
      <c r="CL53" s="100">
        <f ca="1">ROUND(INDIRECT(ADDRESS(Данные!$A45,CL$1,1,1,"Данные"),1),2)</f>
        <v>243.86000000000001</v>
      </c>
      <c r="CM53" s="101">
        <f ca="1">(CK53-CK51)*CM$10</f>
        <v>42.000000000030013</v>
      </c>
      <c r="CN53" s="98">
        <f ca="1">(CL53-CL51)*CM$10</f>
        <v>12.000000000006139</v>
      </c>
      <c r="CO53" s="95">
        <f ca="1">ROUND(INDIRECT(ADDRESS(Данные!$A45,CO$1,1,1,"Данные"),1),2)</f>
        <v>0</v>
      </c>
      <c r="CP53" s="100">
        <f ca="1">ROUND(INDIRECT(ADDRESS(Данные!$A45,CP$1,1,1,"Данные"),1),2)</f>
        <v>0</v>
      </c>
      <c r="CQ53" s="101">
        <f ca="1">(CO53-CO51)*CQ$10</f>
        <v>0</v>
      </c>
      <c r="CR53" s="98">
        <f ca="1">(CP53-CP51)*CQ$10</f>
        <v>0</v>
      </c>
      <c r="CS53" s="95">
        <f ca="1">ROUND(INDIRECT(ADDRESS(Данные!$A45,CS$1,1,1,"Данные"),1),2)</f>
        <v>27.940000000000001</v>
      </c>
      <c r="CT53" s="100">
        <f ca="1">ROUND(INDIRECT(ADDRESS(Данные!$A45,CT$1,1,1,"Данные"),1),2)</f>
        <v>213.34</v>
      </c>
      <c r="CU53" s="101">
        <f ca="1">(CS53-CS51)*CU$10</f>
        <v>0</v>
      </c>
      <c r="CV53" s="98">
        <f ca="1">(CT53-CT51)*CU$10</f>
        <v>0</v>
      </c>
      <c r="CW53" s="94">
        <f ca="1">INDIRECT(ADDRESS(Данные!$A45,4,1,1,"Данные"),1)</f>
        <v>45644.791666666664</v>
      </c>
      <c r="CX53" s="95">
        <f ca="1">ROUND(INDIRECT(ADDRESS(Данные!$A45,CX$1,1,1,"Данные"),1),2)</f>
        <v>532.95000000000005</v>
      </c>
      <c r="CY53" s="100">
        <f ca="1">ROUND(INDIRECT(ADDRESS(Данные!$A45,CY$1,1,1,"Данные"),1),2)</f>
        <v>387.31</v>
      </c>
      <c r="CZ53" s="101">
        <f ca="1">(CX53-CX51)*CZ$10</f>
        <v>17.999999999983629</v>
      </c>
      <c r="DA53" s="98">
        <f ca="1">(CY53-CY51)*CZ$10</f>
        <v>8.9999999999918145</v>
      </c>
      <c r="DB53" s="95">
        <f ca="1">ROUND(INDIRECT(ADDRESS(Данные!$A45,DB$1,1,1,"Данные"),1),2)</f>
        <v>1323.6200000000001</v>
      </c>
      <c r="DC53" s="100">
        <f ca="1">ROUND(INDIRECT(ADDRESS(Данные!$A45,DC$1,1,1,"Данные"),1),2)</f>
        <v>334.97000000000003</v>
      </c>
      <c r="DD53" s="101">
        <f ca="1">(DB53-DB51)*DD$10</f>
        <v>0</v>
      </c>
      <c r="DE53" s="98">
        <f ca="1">(DC53-DC51)*DD$10</f>
        <v>0</v>
      </c>
      <c r="DF53" s="95">
        <f ca="1">ROUND(INDIRECT(ADDRESS(Данные!$A45,DF$1,1,1,"Данные"),1),2)</f>
        <v>254.77000000000001</v>
      </c>
      <c r="DG53" s="100">
        <f ca="1">ROUND(INDIRECT(ADDRESS(Данные!$A45,DG$1,1,1,"Данные"),1),2)</f>
        <v>244</v>
      </c>
      <c r="DH53" s="101">
        <f ca="1">(DF53-DF51)*DH$10</f>
        <v>12.000000000006139</v>
      </c>
      <c r="DI53" s="98">
        <f ca="1">(DG53-DG51)*DH$10</f>
        <v>0</v>
      </c>
      <c r="DJ53" s="95"/>
      <c r="DK53" s="100"/>
      <c r="DL53" s="101"/>
      <c r="DM53" s="98"/>
      <c r="DN53" s="95"/>
      <c r="DO53" s="100"/>
      <c r="DP53" s="101"/>
      <c r="DQ53" s="98"/>
      <c r="DR53" s="95"/>
      <c r="DS53" s="100"/>
      <c r="DT53" s="101"/>
      <c r="DU53" s="98"/>
      <c r="DV53" s="108">
        <f t="shared" ca="1" si="52"/>
        <v>45644.791666666664</v>
      </c>
      <c r="DW53" s="113">
        <f t="shared" ca="1" si="53"/>
        <v>1424.6000000007859</v>
      </c>
      <c r="DX53" s="113">
        <f t="shared" ca="1" si="54"/>
        <v>82.600000000314822</v>
      </c>
    </row>
    <row r="54">
      <c r="A54" s="94">
        <f ca="1">INDIRECT(ADDRESS(Данные!$A46,4,1,1,"Данные"),1)</f>
        <v>45644.8125</v>
      </c>
      <c r="B54" s="95">
        <f ca="1">ROUND(INDIRECT(ADDRESS(Данные!$A46,B$1,1,1,"Данные"),1),2)</f>
        <v>6458.0699999999997</v>
      </c>
      <c r="C54" s="100">
        <f ca="1">ROUND(INDIRECT(ADDRESS(Данные!$A46,C$1,1,1,"Данные"),1),2)</f>
        <v>1600.4200000000001</v>
      </c>
      <c r="D54" s="101">
        <f ca="1">(B54-B53)*D$10</f>
        <v>25.999999999839929</v>
      </c>
      <c r="E54" s="98">
        <f ca="1">(C54-C53)*D$10</f>
        <v>3.999999999996362</v>
      </c>
      <c r="F54" s="95">
        <f ca="1">ROUND(INDIRECT(ADDRESS(Данные!$A46,F$1,1,1,"Данные"),1),2)</f>
        <v>223.15000000000001</v>
      </c>
      <c r="G54" s="100">
        <f ca="1">ROUND(INDIRECT(ADDRESS(Данные!$A46,G$1,1,1,"Данные"),1),2)</f>
        <v>283.62</v>
      </c>
      <c r="H54" s="101">
        <f ca="1">(F54-F53)*H$10</f>
        <v>0</v>
      </c>
      <c r="I54" s="98">
        <f ca="1">(G54-G53)*H$10</f>
        <v>0</v>
      </c>
      <c r="J54" s="95">
        <f ca="1">ROUND(INDIRECT(ADDRESS(Данные!$A46,J$1,1,1,"Данные"),1),2)</f>
        <v>0</v>
      </c>
      <c r="K54" s="100">
        <f ca="1">ROUND(INDIRECT(ADDRESS(Данные!$A46,K$1,1,1,"Данные"),1),2)</f>
        <v>0</v>
      </c>
      <c r="L54" s="101">
        <f ca="1">(J54-J53)*L$10</f>
        <v>0</v>
      </c>
      <c r="M54" s="98">
        <f ca="1">(K54-K53)*L$10</f>
        <v>0</v>
      </c>
      <c r="N54" s="95">
        <f ca="1">ROUND(INDIRECT(ADDRESS(Данные!$A46,N$1,1,1,"Данные"),1),2)</f>
        <v>4793.0600000000004</v>
      </c>
      <c r="O54" s="100">
        <f ca="1">ROUND(INDIRECT(ADDRESS(Данные!$A46,O$1,1,1,"Данные"),1),2)</f>
        <v>2376.7400000000002</v>
      </c>
      <c r="P54" s="101">
        <f ca="1">(N54-N53)*P$10</f>
        <v>79.99999999992724</v>
      </c>
      <c r="Q54" s="98">
        <f ca="1">(O54-O53)*P$10</f>
        <v>0</v>
      </c>
      <c r="R54" s="95">
        <f ca="1">ROUND(INDIRECT(ADDRESS(Данные!$A46,R$1,1,1,"Данные"),1),2)</f>
        <v>6744.6999999999998</v>
      </c>
      <c r="S54" s="100">
        <f ca="1">ROUND(INDIRECT(ADDRESS(Данные!$A46,S$1,1,1,"Данные"),1),2)</f>
        <v>2603.5799999999999</v>
      </c>
      <c r="T54" s="101">
        <f ca="1">(R54-R53)*T$10</f>
        <v>32.399999999724969</v>
      </c>
      <c r="U54" s="98">
        <f ca="1">(S54-S53)*T$10</f>
        <v>0</v>
      </c>
      <c r="V54" s="95">
        <f ca="1">ROUND(INDIRECT(ADDRESS(Данные!$A46,V$1,1,1,"Данные"),1),2)</f>
        <v>10196.219999999999</v>
      </c>
      <c r="W54" s="100">
        <f ca="1">ROUND(INDIRECT(ADDRESS(Данные!$A46,W$1,1,1,"Данные"),1),2)</f>
        <v>803.60000000000002</v>
      </c>
      <c r="X54" s="101">
        <f ca="1">(V54-V53)*X$10</f>
        <v>111.59999999981665</v>
      </c>
      <c r="Y54" s="98">
        <f ca="1">(W54-W53)*X$10</f>
        <v>7.1999999999934516</v>
      </c>
      <c r="Z54" s="94">
        <f ca="1">INDIRECT(ADDRESS(Данные!$A46,4,1,1,"Данные"),1)</f>
        <v>45644.8125</v>
      </c>
      <c r="AA54" s="95">
        <f ca="1">ROUND(INDIRECT(ADDRESS(Данные!$A46,AA$1,1,1,"Данные"),1),2)</f>
        <v>0</v>
      </c>
      <c r="AB54" s="100">
        <f ca="1">ROUND(INDIRECT(ADDRESS(Данные!$A46,AB$1,1,1,"Данные"),1),2)</f>
        <v>0</v>
      </c>
      <c r="AC54" s="101">
        <f ca="1">(AA54-AA53)*AC$10</f>
        <v>0</v>
      </c>
      <c r="AD54" s="98">
        <f ca="1">(AB54-AB53)*AC$10</f>
        <v>0</v>
      </c>
      <c r="AE54" s="95">
        <f ca="1">ROUND(INDIRECT(ADDRESS(Данные!$A46,AE$1,1,1,"Данные"),1),2)</f>
        <v>0</v>
      </c>
      <c r="AF54" s="100">
        <f ca="1">ROUND(INDIRECT(ADDRESS(Данные!$A46,AF$1,1,1,"Данные"),1),2)</f>
        <v>0</v>
      </c>
      <c r="AG54" s="101">
        <f ca="1">(AE54-AE53)*AG$10</f>
        <v>0</v>
      </c>
      <c r="AH54" s="98">
        <f ca="1">(AF54-AF53)*AG$10</f>
        <v>0</v>
      </c>
      <c r="AI54" s="95">
        <f ca="1">ROUND(INDIRECT(ADDRESS(Данные!$A46,AI$1,1,1,"Данные"),1),2)</f>
        <v>23.780000000000001</v>
      </c>
      <c r="AJ54" s="100">
        <f ca="1">ROUND(INDIRECT(ADDRESS(Данные!$A46,AJ$1,1,1,"Данные"),1),2)</f>
        <v>5.2599999999999998</v>
      </c>
      <c r="AK54" s="101">
        <f ca="1">(AI54-AI53)*AK$10</f>
        <v>0</v>
      </c>
      <c r="AL54" s="98">
        <f ca="1">(AJ54-AJ53)*AK$10</f>
        <v>0</v>
      </c>
      <c r="AM54" s="95">
        <f ca="1">ROUND(INDIRECT(ADDRESS(Данные!$A46,AM$1,1,1,"Данные"),1),2)</f>
        <v>0</v>
      </c>
      <c r="AN54" s="100">
        <f ca="1">ROUND(INDIRECT(ADDRESS(Данные!$A46,AN$1,1,1,"Данные"),1),2)</f>
        <v>0</v>
      </c>
      <c r="AO54" s="101">
        <f ca="1">(AM54-AM53)*AO$10</f>
        <v>0</v>
      </c>
      <c r="AP54" s="98">
        <f ca="1">(AN54-AN53)*AO$10</f>
        <v>0</v>
      </c>
      <c r="AQ54" s="95">
        <f ca="1">ROUND(INDIRECT(ADDRESS(Данные!$A46,AQ$1,1,1,"Данные"),1),2)</f>
        <v>1592.3500000000001</v>
      </c>
      <c r="AR54" s="100">
        <f ca="1">ROUND(INDIRECT(ADDRESS(Данные!$A46,AR$1,1,1,"Данные"),1),2)</f>
        <v>114.05</v>
      </c>
      <c r="AS54" s="101">
        <f ca="1">(AQ54-AQ53)*AS$10</f>
        <v>0</v>
      </c>
      <c r="AT54" s="98">
        <f ca="1">(AR54-AR53)*AS$10</f>
        <v>0</v>
      </c>
      <c r="AU54" s="95">
        <f ca="1">ROUND(INDIRECT(ADDRESS(Данные!$A46,AU$1,1,1,"Данные"),1),2)</f>
        <v>0</v>
      </c>
      <c r="AV54" s="100">
        <f ca="1">ROUND(INDIRECT(ADDRESS(Данные!$A46,AV$1,1,1,"Данные"),1),2)</f>
        <v>0</v>
      </c>
      <c r="AW54" s="101">
        <f ca="1">(AU54-AU53)*AW$10</f>
        <v>0</v>
      </c>
      <c r="AX54" s="98">
        <f ca="1">(AV54-AV53)*AW$10</f>
        <v>0</v>
      </c>
      <c r="AY54" s="94">
        <f ca="1">INDIRECT(ADDRESS(Данные!$A46,4,1,1,"Данные"),1)</f>
        <v>45644.8125</v>
      </c>
      <c r="AZ54" s="95">
        <f ca="1">ROUND(INDIRECT(ADDRESS(Данные!$A46,AZ$1,1,1,"Данные"),1),2)</f>
        <v>1155.79</v>
      </c>
      <c r="BA54" s="100">
        <f ca="1">ROUND(INDIRECT(ADDRESS(Данные!$A46,BA$1,1,1,"Данные"),1),2)</f>
        <v>386.50999999999999</v>
      </c>
      <c r="BB54" s="101">
        <f ca="1">(AZ54-AZ53)*BB$10</f>
        <v>11.999999999989086</v>
      </c>
      <c r="BC54" s="98">
        <f ca="1">(BA54-BA53)*BB$10</f>
        <v>0</v>
      </c>
      <c r="BD54" s="95">
        <f ca="1">ROUND(INDIRECT(ADDRESS(Данные!$A46,BD$1,1,1,"Данные"),1),2)</f>
        <v>1218.8900000000001</v>
      </c>
      <c r="BE54" s="100">
        <f ca="1">ROUND(INDIRECT(ADDRESS(Данные!$A46,BE$1,1,1,"Данные"),1),2)</f>
        <v>514.38999999999999</v>
      </c>
      <c r="BF54" s="101">
        <f ca="1">(BD54-BD53)*BF$10</f>
        <v>14.000000000032742</v>
      </c>
      <c r="BG54" s="98">
        <f ca="1">(BE54-BE53)*BF$10</f>
        <v>1.999999999998181</v>
      </c>
      <c r="BH54" s="95">
        <f ca="1">ROUND(INDIRECT(ADDRESS(Данные!$A46,BH$1,1,1,"Данные"),1),2)</f>
        <v>1987.78</v>
      </c>
      <c r="BI54" s="100">
        <f ca="1">ROUND(INDIRECT(ADDRESS(Данные!$A46,BI$1,1,1,"Данные"),1),2)</f>
        <v>1182.79</v>
      </c>
      <c r="BJ54" s="101">
        <f ca="1">(BH54-BH53)*BJ$10</f>
        <v>419.99999999961801</v>
      </c>
      <c r="BK54" s="98">
        <f ca="1">(BI54-BI53)*BJ$10</f>
        <v>0</v>
      </c>
      <c r="BL54" s="95">
        <f ca="1">ROUND(INDIRECT(ADDRESS(Данные!$A46,BL$1,1,1,"Данные"),1),2)</f>
        <v>239.55000000000001</v>
      </c>
      <c r="BM54" s="100">
        <f ca="1">ROUND(INDIRECT(ADDRESS(Данные!$A46,BM$1,1,1,"Данные"),1),2)</f>
        <v>22.039999999999999</v>
      </c>
      <c r="BN54" s="101">
        <f ca="1">(BL54-BL53)*BN$10</f>
        <v>0</v>
      </c>
      <c r="BO54" s="98">
        <f ca="1">(BM54-BM53)*BN$10</f>
        <v>0</v>
      </c>
      <c r="BP54" s="95">
        <f ca="1">ROUND(INDIRECT(ADDRESS(Данные!$A46,BP$1,1,1,"Данные"),1),2)</f>
        <v>816.10000000000002</v>
      </c>
      <c r="BQ54" s="100">
        <f ca="1">ROUND(INDIRECT(ADDRESS(Данные!$A46,BQ$1,1,1,"Данные"),1),2)</f>
        <v>0</v>
      </c>
      <c r="BR54" s="101">
        <f ca="1">(BP54-BP53)*BR$10</f>
        <v>1.2000000000011823</v>
      </c>
      <c r="BS54" s="98">
        <f ca="1">(BQ54-BQ53)*BR$10</f>
        <v>0</v>
      </c>
      <c r="BT54" s="95">
        <f ca="1">ROUND(INDIRECT(ADDRESS(Данные!$A46,BT$1,1,1,"Данные"),1),2)</f>
        <v>4752.6700000000001</v>
      </c>
      <c r="BU54" s="100">
        <f ca="1">ROUND(INDIRECT(ADDRESS(Данные!$A46,BU$1,1,1,"Данные"),1),2)</f>
        <v>975.38</v>
      </c>
      <c r="BV54" s="101">
        <f ca="1">(BT54-BT53)*BV$10</f>
        <v>0</v>
      </c>
      <c r="BW54" s="98">
        <f ca="1">(BU54-BU53)*BV$10</f>
        <v>0</v>
      </c>
      <c r="BX54" s="94">
        <f ca="1">INDIRECT(ADDRESS(Данные!$A46,4,1,1,"Данные"),1)</f>
        <v>45644.8125</v>
      </c>
      <c r="BY54" s="95">
        <f ca="1">ROUND(INDIRECT(ADDRESS(Данные!$A46,BY$1,1,1,"Данные"),1),2)</f>
        <v>849.44000000000005</v>
      </c>
      <c r="BZ54" s="100">
        <f ca="1">ROUND(INDIRECT(ADDRESS(Данные!$A46,BZ$1,1,1,"Данные"),1),2)</f>
        <v>553.07000000000005</v>
      </c>
      <c r="CA54" s="101">
        <f ca="1">(BY54-BY53)*CA$10</f>
        <v>0</v>
      </c>
      <c r="CB54" s="98">
        <f ca="1">(BZ54-BZ53)*CA$10</f>
        <v>0</v>
      </c>
      <c r="CC54" s="95">
        <f ca="1">ROUND(INDIRECT(ADDRESS(Данные!$A46,CC$1,1,1,"Данные"),1),2)</f>
        <v>1487.1400000000001</v>
      </c>
      <c r="CD54" s="100">
        <f ca="1">ROUND(INDIRECT(ADDRESS(Данные!$A46,CD$1,1,1,"Данные"),1),2)</f>
        <v>0</v>
      </c>
      <c r="CE54" s="101">
        <f ca="1">(CC54-CC53)*CE$10</f>
        <v>11.999999999989086</v>
      </c>
      <c r="CF54" s="98">
        <f ca="1">(CD54-CD53)*CE$10</f>
        <v>0</v>
      </c>
      <c r="CG54" s="95">
        <f ca="1">ROUND(INDIRECT(ADDRESS(Данные!$A46,CG$1,1,1,"Данные"),1),2)</f>
        <v>0</v>
      </c>
      <c r="CH54" s="100">
        <f ca="1">ROUND(INDIRECT(ADDRESS(Данные!$A46,CH$1,1,1,"Данные"),1),2)</f>
        <v>0</v>
      </c>
      <c r="CI54" s="101">
        <f ca="1">(CG54-CG53)*CI$10</f>
        <v>0</v>
      </c>
      <c r="CJ54" s="98">
        <f ca="1">(CH54-CH53)*CI$10</f>
        <v>0</v>
      </c>
      <c r="CK54" s="95">
        <f ca="1">ROUND(INDIRECT(ADDRESS(Данные!$A46,CK$1,1,1,"Данные"),1),2)</f>
        <v>898.72000000000003</v>
      </c>
      <c r="CL54" s="100">
        <f ca="1">ROUND(INDIRECT(ADDRESS(Данные!$A46,CL$1,1,1,"Данные"),1),2)</f>
        <v>243.87</v>
      </c>
      <c r="CM54" s="101">
        <f ca="1">(CK54-CK53)*CM$10</f>
        <v>23.999999999978172</v>
      </c>
      <c r="CN54" s="98">
        <f ca="1">(CL54-CL53)*CM$10</f>
        <v>5.999999999994543</v>
      </c>
      <c r="CO54" s="95">
        <f ca="1">ROUND(INDIRECT(ADDRESS(Данные!$A46,CO$1,1,1,"Данные"),1),2)</f>
        <v>0</v>
      </c>
      <c r="CP54" s="100">
        <f ca="1">ROUND(INDIRECT(ADDRESS(Данные!$A46,CP$1,1,1,"Данные"),1),2)</f>
        <v>0</v>
      </c>
      <c r="CQ54" s="101">
        <f ca="1">(CO54-CO53)*CQ$10</f>
        <v>0</v>
      </c>
      <c r="CR54" s="98">
        <f ca="1">(CP54-CP53)*CQ$10</f>
        <v>0</v>
      </c>
      <c r="CS54" s="95">
        <f ca="1">ROUND(INDIRECT(ADDRESS(Данные!$A46,CS$1,1,1,"Данные"),1),2)</f>
        <v>27.940000000000001</v>
      </c>
      <c r="CT54" s="100">
        <f ca="1">ROUND(INDIRECT(ADDRESS(Данные!$A46,CT$1,1,1,"Данные"),1),2)</f>
        <v>213.34</v>
      </c>
      <c r="CU54" s="101">
        <f ca="1">(CS54-CS53)*CU$10</f>
        <v>0</v>
      </c>
      <c r="CV54" s="98">
        <f ca="1">(CT54-CT53)*CU$10</f>
        <v>0</v>
      </c>
      <c r="CW54" s="94">
        <f ca="1">INDIRECT(ADDRESS(Данные!$A46,4,1,1,"Данные"),1)</f>
        <v>45644.8125</v>
      </c>
      <c r="CX54" s="95">
        <f ca="1">ROUND(INDIRECT(ADDRESS(Данные!$A46,CX$1,1,1,"Данные"),1),2)</f>
        <v>532.96000000000004</v>
      </c>
      <c r="CY54" s="100">
        <f ca="1">ROUND(INDIRECT(ADDRESS(Данные!$A46,CY$1,1,1,"Данные"),1),2)</f>
        <v>387.31</v>
      </c>
      <c r="CZ54" s="101">
        <f ca="1">(CX54-CX53)*CZ$10</f>
        <v>8.9999999999918145</v>
      </c>
      <c r="DA54" s="98">
        <f ca="1">(CY54-CY53)*CZ$10</f>
        <v>0</v>
      </c>
      <c r="DB54" s="95">
        <f ca="1">ROUND(INDIRECT(ADDRESS(Данные!$A46,DB$1,1,1,"Данные"),1),2)</f>
        <v>1323.6200000000001</v>
      </c>
      <c r="DC54" s="100">
        <f ca="1">ROUND(INDIRECT(ADDRESS(Данные!$A46,DC$1,1,1,"Данные"),1),2)</f>
        <v>334.97000000000003</v>
      </c>
      <c r="DD54" s="101">
        <f ca="1">(DB54-DB53)*DD$10</f>
        <v>0</v>
      </c>
      <c r="DE54" s="98">
        <f ca="1">(DC54-DC53)*DD$10</f>
        <v>0</v>
      </c>
      <c r="DF54" s="95">
        <f ca="1">ROUND(INDIRECT(ADDRESS(Данные!$A46,DF$1,1,1,"Данные"),1),2)</f>
        <v>254.77000000000001</v>
      </c>
      <c r="DG54" s="100">
        <f ca="1">ROUND(INDIRECT(ADDRESS(Данные!$A46,DG$1,1,1,"Данные"),1),2)</f>
        <v>244</v>
      </c>
      <c r="DH54" s="101">
        <f ca="1">(DF54-DF53)*DH$10</f>
        <v>0</v>
      </c>
      <c r="DI54" s="98">
        <f ca="1">(DG54-DG53)*DH$10</f>
        <v>0</v>
      </c>
      <c r="DJ54" s="95"/>
      <c r="DK54" s="100"/>
      <c r="DL54" s="101"/>
      <c r="DM54" s="98"/>
      <c r="DN54" s="95"/>
      <c r="DO54" s="100"/>
      <c r="DP54" s="101"/>
      <c r="DQ54" s="98"/>
      <c r="DR54" s="95"/>
      <c r="DS54" s="100"/>
      <c r="DT54" s="101"/>
      <c r="DU54" s="98"/>
      <c r="DV54" s="108">
        <f t="shared" ca="1" si="52"/>
        <v>45644.8125</v>
      </c>
      <c r="DW54" s="113">
        <f t="shared" ca="1" si="53"/>
        <v>742.19999999890888</v>
      </c>
      <c r="DX54" s="113">
        <f t="shared" ca="1" si="54"/>
        <v>19.199999999982538</v>
      </c>
    </row>
    <row r="55">
      <c r="A55" s="94">
        <f ca="1">INDIRECT(ADDRESS(Данные!$A47,4,1,1,"Данные"),1)</f>
        <v>45644.833333333336</v>
      </c>
      <c r="B55" s="95">
        <f ca="1">ROUND(INDIRECT(ADDRESS(Данные!$A47,B$1,1,1,"Данные"),1),2)</f>
        <v>6458.1999999999998</v>
      </c>
      <c r="C55" s="100">
        <f ca="1">ROUND(INDIRECT(ADDRESS(Данные!$A47,C$1,1,1,"Данные"),1),2)</f>
        <v>1600.4300000000001</v>
      </c>
      <c r="D55" s="101">
        <f ca="1">(B55-B53)*D$10</f>
        <v>51.999999999861757</v>
      </c>
      <c r="E55" s="98">
        <f ca="1">(C55-C53)*D$10</f>
        <v>5.999999999994543</v>
      </c>
      <c r="F55" s="95">
        <f ca="1">ROUND(INDIRECT(ADDRESS(Данные!$A47,F$1,1,1,"Данные"),1),2)</f>
        <v>223.15000000000001</v>
      </c>
      <c r="G55" s="100">
        <f ca="1">ROUND(INDIRECT(ADDRESS(Данные!$A47,G$1,1,1,"Данные"),1),2)</f>
        <v>283.62</v>
      </c>
      <c r="H55" s="101">
        <f ca="1">(F55-F53)*H$10</f>
        <v>0</v>
      </c>
      <c r="I55" s="98">
        <f ca="1">(G55-G53)*H$10</f>
        <v>0</v>
      </c>
      <c r="J55" s="95">
        <f ca="1">ROUND(INDIRECT(ADDRESS(Данные!$A47,J$1,1,1,"Данные"),1),2)</f>
        <v>0</v>
      </c>
      <c r="K55" s="100">
        <f ca="1">ROUND(INDIRECT(ADDRESS(Данные!$A47,K$1,1,1,"Данные"),1),2)</f>
        <v>0</v>
      </c>
      <c r="L55" s="101">
        <f ca="1">(J55-J53)*L$10</f>
        <v>0</v>
      </c>
      <c r="M55" s="98">
        <f ca="1">(K55-K53)*L$10</f>
        <v>0</v>
      </c>
      <c r="N55" s="95">
        <f ca="1">ROUND(INDIRECT(ADDRESS(Данные!$A47,N$1,1,1,"Данные"),1),2)</f>
        <v>4793.0900000000001</v>
      </c>
      <c r="O55" s="100">
        <f ca="1">ROUND(INDIRECT(ADDRESS(Данные!$A47,O$1,1,1,"Данные"),1),2)</f>
        <v>2376.75</v>
      </c>
      <c r="P55" s="101">
        <f ca="1">(N55-N53)*P$10</f>
        <v>139.99999999941792</v>
      </c>
      <c r="Q55" s="98">
        <f ca="1">(O55-O53)*P$10</f>
        <v>19.999999999527063</v>
      </c>
      <c r="R55" s="95">
        <f ca="1">ROUND(INDIRECT(ADDRESS(Данные!$A47,R$1,1,1,"Данные"),1),2)</f>
        <v>6744.7799999999997</v>
      </c>
      <c r="S55" s="100">
        <f ca="1">ROUND(INDIRECT(ADDRESS(Данные!$A47,S$1,1,1,"Данные"),1),2)</f>
        <v>2603.5900000000001</v>
      </c>
      <c r="T55" s="101">
        <f ca="1">(R55-R53)*T$10</f>
        <v>61.199999999698775</v>
      </c>
      <c r="U55" s="98">
        <f ca="1">(S55-S53)*T$10</f>
        <v>3.6000000000785803</v>
      </c>
      <c r="V55" s="95">
        <f ca="1">ROUND(INDIRECT(ADDRESS(Данные!$A47,V$1,1,1,"Данные"),1),2)</f>
        <v>10196.52</v>
      </c>
      <c r="W55" s="100">
        <f ca="1">ROUND(INDIRECT(ADDRESS(Данные!$A47,W$1,1,1,"Данные"),1),2)</f>
        <v>803.61000000000001</v>
      </c>
      <c r="X55" s="101">
        <f ca="1">(V55-V53)*X$10</f>
        <v>219.60000000020955</v>
      </c>
      <c r="Y55" s="98">
        <f ca="1">(W55-W53)*X$10</f>
        <v>10.799999999990177</v>
      </c>
      <c r="Z55" s="94">
        <f ca="1">INDIRECT(ADDRESS(Данные!$A47,4,1,1,"Данные"),1)</f>
        <v>45644.833333333336</v>
      </c>
      <c r="AA55" s="95">
        <f ca="1">ROUND(INDIRECT(ADDRESS(Данные!$A47,AA$1,1,1,"Данные"),1),2)</f>
        <v>0</v>
      </c>
      <c r="AB55" s="100">
        <f ca="1">ROUND(INDIRECT(ADDRESS(Данные!$A47,AB$1,1,1,"Данные"),1),2)</f>
        <v>0</v>
      </c>
      <c r="AC55" s="101">
        <f ca="1">(AA55-AA53)*AC$10</f>
        <v>0</v>
      </c>
      <c r="AD55" s="98">
        <f ca="1">(AB55-AB53)*AC$10</f>
        <v>0</v>
      </c>
      <c r="AE55" s="95">
        <f ca="1">ROUND(INDIRECT(ADDRESS(Данные!$A47,AE$1,1,1,"Данные"),1),2)</f>
        <v>0</v>
      </c>
      <c r="AF55" s="100">
        <f ca="1">ROUND(INDIRECT(ADDRESS(Данные!$A47,AF$1,1,1,"Данные"),1),2)</f>
        <v>0</v>
      </c>
      <c r="AG55" s="101">
        <f ca="1">(AE55-AE53)*AG$10</f>
        <v>0</v>
      </c>
      <c r="AH55" s="98">
        <f ca="1">(AF55-AF53)*AG$10</f>
        <v>0</v>
      </c>
      <c r="AI55" s="95">
        <f ca="1">ROUND(INDIRECT(ADDRESS(Данные!$A47,AI$1,1,1,"Данные"),1),2)</f>
        <v>23.780000000000001</v>
      </c>
      <c r="AJ55" s="100">
        <f ca="1">ROUND(INDIRECT(ADDRESS(Данные!$A47,AJ$1,1,1,"Данные"),1),2)</f>
        <v>5.2599999999999998</v>
      </c>
      <c r="AK55" s="101">
        <f ca="1">(AI55-AI53)*AK$10</f>
        <v>0</v>
      </c>
      <c r="AL55" s="98">
        <f ca="1">(AJ55-AJ53)*AK$10</f>
        <v>0</v>
      </c>
      <c r="AM55" s="95">
        <f ca="1">ROUND(INDIRECT(ADDRESS(Данные!$A47,AM$1,1,1,"Данные"),1),2)</f>
        <v>0</v>
      </c>
      <c r="AN55" s="100">
        <f ca="1">ROUND(INDIRECT(ADDRESS(Данные!$A47,AN$1,1,1,"Данные"),1),2)</f>
        <v>0</v>
      </c>
      <c r="AO55" s="101">
        <f ca="1">(AM55-AM53)*AO$10</f>
        <v>0</v>
      </c>
      <c r="AP55" s="98">
        <f ca="1">(AN55-AN53)*AO$10</f>
        <v>0</v>
      </c>
      <c r="AQ55" s="95">
        <f ca="1">ROUND(INDIRECT(ADDRESS(Данные!$A47,AQ$1,1,1,"Данные"),1),2)</f>
        <v>1592.3500000000001</v>
      </c>
      <c r="AR55" s="100">
        <f ca="1">ROUND(INDIRECT(ADDRESS(Данные!$A47,AR$1,1,1,"Данные"),1),2)</f>
        <v>114.05</v>
      </c>
      <c r="AS55" s="101">
        <f ca="1">(AQ55-AQ53)*AS$10</f>
        <v>0</v>
      </c>
      <c r="AT55" s="98">
        <f ca="1">(AR55-AR53)*AS$10</f>
        <v>0</v>
      </c>
      <c r="AU55" s="95">
        <f ca="1">ROUND(INDIRECT(ADDRESS(Данные!$A47,AU$1,1,1,"Данные"),1),2)</f>
        <v>0</v>
      </c>
      <c r="AV55" s="100">
        <f ca="1">ROUND(INDIRECT(ADDRESS(Данные!$A47,AV$1,1,1,"Данные"),1),2)</f>
        <v>0</v>
      </c>
      <c r="AW55" s="101">
        <f ca="1">(AU55-AU53)*AW$10</f>
        <v>0</v>
      </c>
      <c r="AX55" s="98">
        <f ca="1">(AV55-AV53)*AW$10</f>
        <v>0</v>
      </c>
      <c r="AY55" s="94">
        <f ca="1">INDIRECT(ADDRESS(Данные!$A47,4,1,1,"Данные"),1)</f>
        <v>45644.833333333336</v>
      </c>
      <c r="AZ55" s="95">
        <f ca="1">ROUND(INDIRECT(ADDRESS(Данные!$A47,AZ$1,1,1,"Данные"),1),2)</f>
        <v>1155.8500000000001</v>
      </c>
      <c r="BA55" s="100">
        <f ca="1">ROUND(INDIRECT(ADDRESS(Данные!$A47,BA$1,1,1,"Данные"),1),2)</f>
        <v>386.51999999999998</v>
      </c>
      <c r="BB55" s="101">
        <f ca="1">(AZ55-AZ53)*BB$10</f>
        <v>24.000000000023647</v>
      </c>
      <c r="BC55" s="98">
        <f ca="1">(BA55-BA53)*BB$10</f>
        <v>1.999999999998181</v>
      </c>
      <c r="BD55" s="95">
        <f ca="1">ROUND(INDIRECT(ADDRESS(Данные!$A47,BD$1,1,1,"Данные"),1),2)</f>
        <v>1218.96</v>
      </c>
      <c r="BE55" s="100">
        <f ca="1">ROUND(INDIRECT(ADDRESS(Данные!$A47,BE$1,1,1,"Данные"),1),2)</f>
        <v>514.39999999999998</v>
      </c>
      <c r="BF55" s="101">
        <f ca="1">(BD55-BD53)*BF$10</f>
        <v>28.000000000020009</v>
      </c>
      <c r="BG55" s="98">
        <f ca="1">(BE55-BE53)*BF$10</f>
        <v>3.999999999996362</v>
      </c>
      <c r="BH55" s="95">
        <f ca="1">ROUND(INDIRECT(ADDRESS(Данные!$A47,BH$1,1,1,"Данные"),1),2)</f>
        <v>1987.8700000000001</v>
      </c>
      <c r="BI55" s="100">
        <f ca="1">ROUND(INDIRECT(ADDRESS(Данные!$A47,BI$1,1,1,"Данные"),1),2)</f>
        <v>1182.79</v>
      </c>
      <c r="BJ55" s="101">
        <f ca="1">(BH55-BH53)*BJ$10</f>
        <v>690.00000000005457</v>
      </c>
      <c r="BK55" s="98">
        <f ca="1">(BI55-BI53)*BJ$10</f>
        <v>0</v>
      </c>
      <c r="BL55" s="95">
        <f ca="1">ROUND(INDIRECT(ADDRESS(Данные!$A47,BL$1,1,1,"Данные"),1),2)</f>
        <v>239.55000000000001</v>
      </c>
      <c r="BM55" s="100">
        <f ca="1">ROUND(INDIRECT(ADDRESS(Данные!$A47,BM$1,1,1,"Данные"),1),2)</f>
        <v>22.039999999999999</v>
      </c>
      <c r="BN55" s="101">
        <f ca="1">(BL55-BL53)*BN$10</f>
        <v>0</v>
      </c>
      <c r="BO55" s="98">
        <f ca="1">(BM55-BM53)*BN$10</f>
        <v>0</v>
      </c>
      <c r="BP55" s="95">
        <f ca="1">ROUND(INDIRECT(ADDRESS(Данные!$A47,BP$1,1,1,"Данные"),1),2)</f>
        <v>816.17000000000007</v>
      </c>
      <c r="BQ55" s="100">
        <f ca="1">ROUND(INDIRECT(ADDRESS(Данные!$A47,BQ$1,1,1,"Данные"),1),2)</f>
        <v>0</v>
      </c>
      <c r="BR55" s="101">
        <f ca="1">(BP55-BP53)*BR$10</f>
        <v>2.6000000000021828</v>
      </c>
      <c r="BS55" s="98">
        <f ca="1">(BQ55-BQ53)*BR$10</f>
        <v>0</v>
      </c>
      <c r="BT55" s="95">
        <f ca="1">ROUND(INDIRECT(ADDRESS(Данные!$A47,BT$1,1,1,"Данные"),1),2)</f>
        <v>4752.6700000000001</v>
      </c>
      <c r="BU55" s="100">
        <f ca="1">ROUND(INDIRECT(ADDRESS(Данные!$A47,BU$1,1,1,"Данные"),1),2)</f>
        <v>975.38</v>
      </c>
      <c r="BV55" s="101">
        <f ca="1">(BT55-BT53)*BV$10</f>
        <v>0</v>
      </c>
      <c r="BW55" s="98">
        <f ca="1">(BU55-BU53)*BV$10</f>
        <v>0</v>
      </c>
      <c r="BX55" s="94">
        <f ca="1">INDIRECT(ADDRESS(Данные!$A47,4,1,1,"Данные"),1)</f>
        <v>45644.833333333336</v>
      </c>
      <c r="BY55" s="95">
        <f ca="1">ROUND(INDIRECT(ADDRESS(Данные!$A47,BY$1,1,1,"Данные"),1),2)</f>
        <v>849.44000000000005</v>
      </c>
      <c r="BZ55" s="100">
        <f ca="1">ROUND(INDIRECT(ADDRESS(Данные!$A47,BZ$1,1,1,"Данные"),1),2)</f>
        <v>553.07000000000005</v>
      </c>
      <c r="CA55" s="101">
        <f ca="1">(BY55-BY53)*CA$10</f>
        <v>0</v>
      </c>
      <c r="CB55" s="98">
        <f ca="1">(BZ55-BZ53)*CA$10</f>
        <v>0</v>
      </c>
      <c r="CC55" s="95">
        <f ca="1">ROUND(INDIRECT(ADDRESS(Данные!$A47,CC$1,1,1,"Данные"),1),2)</f>
        <v>1487.1900000000001</v>
      </c>
      <c r="CD55" s="100">
        <f ca="1">ROUND(INDIRECT(ADDRESS(Данные!$A47,CD$1,1,1,"Данные"),1),2)</f>
        <v>0</v>
      </c>
      <c r="CE55" s="101">
        <f ca="1">(CC55-CC53)*CE$10</f>
        <v>26.999999999975444</v>
      </c>
      <c r="CF55" s="98">
        <f ca="1">(CD55-CD53)*CE$10</f>
        <v>0</v>
      </c>
      <c r="CG55" s="95">
        <f ca="1">ROUND(INDIRECT(ADDRESS(Данные!$A47,CG$1,1,1,"Данные"),1),2)</f>
        <v>0</v>
      </c>
      <c r="CH55" s="100">
        <f ca="1">ROUND(INDIRECT(ADDRESS(Данные!$A47,CH$1,1,1,"Данные"),1),2)</f>
        <v>0</v>
      </c>
      <c r="CI55" s="101">
        <f ca="1">(CG55-CG53)*CI$10</f>
        <v>0</v>
      </c>
      <c r="CJ55" s="98">
        <f ca="1">(CH55-CH53)*CI$10</f>
        <v>0</v>
      </c>
      <c r="CK55" s="95">
        <f ca="1">ROUND(INDIRECT(ADDRESS(Данные!$A47,CK$1,1,1,"Данные"),1),2)</f>
        <v>898.75999999999999</v>
      </c>
      <c r="CL55" s="100">
        <f ca="1">ROUND(INDIRECT(ADDRESS(Данные!$A47,CL$1,1,1,"Данные"),1),2)</f>
        <v>243.88</v>
      </c>
      <c r="CM55" s="101">
        <f ca="1">(CK55-CK53)*CM$10</f>
        <v>47.999999999956344</v>
      </c>
      <c r="CN55" s="98">
        <f ca="1">(CL55-CL53)*CM$10</f>
        <v>11.999999999989086</v>
      </c>
      <c r="CO55" s="95">
        <f ca="1">ROUND(INDIRECT(ADDRESS(Данные!$A47,CO$1,1,1,"Данные"),1),2)</f>
        <v>0</v>
      </c>
      <c r="CP55" s="100">
        <f ca="1">ROUND(INDIRECT(ADDRESS(Данные!$A47,CP$1,1,1,"Данные"),1),2)</f>
        <v>0</v>
      </c>
      <c r="CQ55" s="101">
        <f ca="1">(CO55-CO53)*CQ$10</f>
        <v>0</v>
      </c>
      <c r="CR55" s="98">
        <f ca="1">(CP55-CP53)*CQ$10</f>
        <v>0</v>
      </c>
      <c r="CS55" s="95">
        <f ca="1">ROUND(INDIRECT(ADDRESS(Данные!$A47,CS$1,1,1,"Данные"),1),2)</f>
        <v>27.940000000000001</v>
      </c>
      <c r="CT55" s="100">
        <f ca="1">ROUND(INDIRECT(ADDRESS(Данные!$A47,CT$1,1,1,"Данные"),1),2)</f>
        <v>213.34</v>
      </c>
      <c r="CU55" s="101">
        <f ca="1">(CS55-CS53)*CU$10</f>
        <v>0</v>
      </c>
      <c r="CV55" s="98">
        <f ca="1">(CT55-CT53)*CU$10</f>
        <v>0</v>
      </c>
      <c r="CW55" s="94">
        <f ca="1">INDIRECT(ADDRESS(Данные!$A47,4,1,1,"Данные"),1)</f>
        <v>45644.833333333336</v>
      </c>
      <c r="CX55" s="95">
        <f ca="1">ROUND(INDIRECT(ADDRESS(Данные!$A47,CX$1,1,1,"Данные"),1),2)</f>
        <v>532.97000000000003</v>
      </c>
      <c r="CY55" s="100">
        <f ca="1">ROUND(INDIRECT(ADDRESS(Данные!$A47,CY$1,1,1,"Данные"),1),2)</f>
        <v>387.31</v>
      </c>
      <c r="CZ55" s="101">
        <f ca="1">(CX55-CX53)*CZ$10</f>
        <v>17.999999999983629</v>
      </c>
      <c r="DA55" s="98">
        <f ca="1">(CY55-CY53)*CZ$10</f>
        <v>0</v>
      </c>
      <c r="DB55" s="95">
        <f ca="1">ROUND(INDIRECT(ADDRESS(Данные!$A47,DB$1,1,1,"Данные"),1),2)</f>
        <v>1323.6200000000001</v>
      </c>
      <c r="DC55" s="100">
        <f ca="1">ROUND(INDIRECT(ADDRESS(Данные!$A47,DC$1,1,1,"Данные"),1),2)</f>
        <v>334.97000000000003</v>
      </c>
      <c r="DD55" s="101">
        <f ca="1">(DB55-DB53)*DD$10</f>
        <v>0</v>
      </c>
      <c r="DE55" s="98">
        <f ca="1">(DC55-DC53)*DD$10</f>
        <v>0</v>
      </c>
      <c r="DF55" s="95">
        <f ca="1">ROUND(INDIRECT(ADDRESS(Данные!$A47,DF$1,1,1,"Данные"),1),2)</f>
        <v>254.78</v>
      </c>
      <c r="DG55" s="100">
        <f ca="1">ROUND(INDIRECT(ADDRESS(Данные!$A47,DG$1,1,1,"Данные"),1),2)</f>
        <v>244</v>
      </c>
      <c r="DH55" s="101">
        <f ca="1">(DF55-DF53)*DH$10</f>
        <v>5.999999999994543</v>
      </c>
      <c r="DI55" s="98">
        <f ca="1">(DG55-DG53)*DH$10</f>
        <v>0</v>
      </c>
      <c r="DJ55" s="95"/>
      <c r="DK55" s="100"/>
      <c r="DL55" s="101"/>
      <c r="DM55" s="98"/>
      <c r="DN55" s="95"/>
      <c r="DO55" s="100"/>
      <c r="DP55" s="101"/>
      <c r="DQ55" s="98"/>
      <c r="DR55" s="95"/>
      <c r="DS55" s="100"/>
      <c r="DT55" s="101"/>
      <c r="DU55" s="98"/>
      <c r="DV55" s="108">
        <f t="shared" ca="1" si="52"/>
        <v>45644.833333333336</v>
      </c>
      <c r="DW55" s="113">
        <f t="shared" ca="1" si="53"/>
        <v>1316.3999999991984</v>
      </c>
      <c r="DX55" s="113">
        <f t="shared" ca="1" si="54"/>
        <v>58.399999999573993</v>
      </c>
    </row>
    <row r="56">
      <c r="A56" s="94">
        <f ca="1">INDIRECT(ADDRESS(Данные!$A48,4,1,1,"Данные"),1)</f>
        <v>45644.854166666664</v>
      </c>
      <c r="B56" s="95">
        <f ca="1">ROUND(INDIRECT(ADDRESS(Данные!$A48,B$1,1,1,"Данные"),1),2)</f>
        <v>6458.3299999999999</v>
      </c>
      <c r="C56" s="100">
        <f ca="1">ROUND(INDIRECT(ADDRESS(Данные!$A48,C$1,1,1,"Данные"),1),2)</f>
        <v>1600.45</v>
      </c>
      <c r="D56" s="101">
        <f ca="1">(B56-B55)*D$10</f>
        <v>26.000000000021828</v>
      </c>
      <c r="E56" s="98">
        <f ca="1">(C56-C55)*D$10</f>
        <v>3.999999999996362</v>
      </c>
      <c r="F56" s="95">
        <f ca="1">ROUND(INDIRECT(ADDRESS(Данные!$A48,F$1,1,1,"Данные"),1),2)</f>
        <v>223.15000000000001</v>
      </c>
      <c r="G56" s="100">
        <f ca="1">ROUND(INDIRECT(ADDRESS(Данные!$A48,G$1,1,1,"Данные"),1),2)</f>
        <v>283.62</v>
      </c>
      <c r="H56" s="101">
        <f ca="1">(F56-F55)*H$10</f>
        <v>0</v>
      </c>
      <c r="I56" s="98">
        <f ca="1">(G56-G55)*H$10</f>
        <v>0</v>
      </c>
      <c r="J56" s="95">
        <f ca="1">ROUND(INDIRECT(ADDRESS(Данные!$A48,J$1,1,1,"Данные"),1),2)</f>
        <v>0</v>
      </c>
      <c r="K56" s="100">
        <f ca="1">ROUND(INDIRECT(ADDRESS(Данные!$A48,K$1,1,1,"Данные"),1),2)</f>
        <v>0</v>
      </c>
      <c r="L56" s="101">
        <f ca="1">(J56-J55)*L$10</f>
        <v>0</v>
      </c>
      <c r="M56" s="98">
        <f ca="1">(K56-K55)*L$10</f>
        <v>0</v>
      </c>
      <c r="N56" s="95">
        <f ca="1">ROUND(INDIRECT(ADDRESS(Данные!$A48,N$1,1,1,"Данные"),1),2)</f>
        <v>4793.1199999999999</v>
      </c>
      <c r="O56" s="100">
        <f ca="1">ROUND(INDIRECT(ADDRESS(Данные!$A48,O$1,1,1,"Данные"),1),2)</f>
        <v>2376.75</v>
      </c>
      <c r="P56" s="101">
        <f ca="1">(N56-N55)*P$10</f>
        <v>59.999999999490683</v>
      </c>
      <c r="Q56" s="98">
        <f ca="1">(O56-O55)*P$10</f>
        <v>0</v>
      </c>
      <c r="R56" s="95">
        <f ca="1">ROUND(INDIRECT(ADDRESS(Данные!$A48,R$1,1,1,"Данные"),1),2)</f>
        <v>6744.8600000000006</v>
      </c>
      <c r="S56" s="100">
        <f ca="1">ROUND(INDIRECT(ADDRESS(Данные!$A48,S$1,1,1,"Данные"),1),2)</f>
        <v>2603.5999999999999</v>
      </c>
      <c r="T56" s="101">
        <f ca="1">(R56-R55)*T$10</f>
        <v>28.800000000301225</v>
      </c>
      <c r="U56" s="98">
        <f ca="1">(S56-S55)*T$10</f>
        <v>3.5999999999148713</v>
      </c>
      <c r="V56" s="95">
        <f ca="1">ROUND(INDIRECT(ADDRESS(Данные!$A48,V$1,1,1,"Данные"),1),2)</f>
        <v>10196.790000000001</v>
      </c>
      <c r="W56" s="100">
        <f ca="1">ROUND(INDIRECT(ADDRESS(Данные!$A48,W$1,1,1,"Данные"),1),2)</f>
        <v>803.63</v>
      </c>
      <c r="X56" s="101">
        <f ca="1">(V56-V55)*X$10</f>
        <v>97.200000000157161</v>
      </c>
      <c r="Y56" s="98">
        <f ca="1">(W56-W55)*X$10</f>
        <v>7.1999999999934516</v>
      </c>
      <c r="Z56" s="94">
        <f ca="1">INDIRECT(ADDRESS(Данные!$A48,4,1,1,"Данные"),1)</f>
        <v>45644.854166666664</v>
      </c>
      <c r="AA56" s="95">
        <f ca="1">ROUND(INDIRECT(ADDRESS(Данные!$A48,AA$1,1,1,"Данные"),1),2)</f>
        <v>0</v>
      </c>
      <c r="AB56" s="100">
        <f ca="1">ROUND(INDIRECT(ADDRESS(Данные!$A48,AB$1,1,1,"Данные"),1),2)</f>
        <v>0</v>
      </c>
      <c r="AC56" s="101">
        <f ca="1">(AA56-AA55)*AC$10</f>
        <v>0</v>
      </c>
      <c r="AD56" s="98">
        <f ca="1">(AB56-AB55)*AC$10</f>
        <v>0</v>
      </c>
      <c r="AE56" s="95">
        <f ca="1">ROUND(INDIRECT(ADDRESS(Данные!$A48,AE$1,1,1,"Данные"),1),2)</f>
        <v>0</v>
      </c>
      <c r="AF56" s="100">
        <f ca="1">ROUND(INDIRECT(ADDRESS(Данные!$A48,AF$1,1,1,"Данные"),1),2)</f>
        <v>0</v>
      </c>
      <c r="AG56" s="101">
        <f ca="1">(AE56-AE55)*AG$10</f>
        <v>0</v>
      </c>
      <c r="AH56" s="98">
        <f ca="1">(AF56-AF55)*AG$10</f>
        <v>0</v>
      </c>
      <c r="AI56" s="95">
        <f ca="1">ROUND(INDIRECT(ADDRESS(Данные!$A48,AI$1,1,1,"Данные"),1),2)</f>
        <v>23.780000000000001</v>
      </c>
      <c r="AJ56" s="100">
        <f ca="1">ROUND(INDIRECT(ADDRESS(Данные!$A48,AJ$1,1,1,"Данные"),1),2)</f>
        <v>5.2599999999999998</v>
      </c>
      <c r="AK56" s="101">
        <f ca="1">(AI56-AI55)*AK$10</f>
        <v>0</v>
      </c>
      <c r="AL56" s="98">
        <f ca="1">(AJ56-AJ55)*AK$10</f>
        <v>0</v>
      </c>
      <c r="AM56" s="95">
        <f ca="1">ROUND(INDIRECT(ADDRESS(Данные!$A48,AM$1,1,1,"Данные"),1),2)</f>
        <v>0</v>
      </c>
      <c r="AN56" s="100">
        <f ca="1">ROUND(INDIRECT(ADDRESS(Данные!$A48,AN$1,1,1,"Данные"),1),2)</f>
        <v>0</v>
      </c>
      <c r="AO56" s="101">
        <f ca="1">(AM56-AM55)*AO$10</f>
        <v>0</v>
      </c>
      <c r="AP56" s="98">
        <f ca="1">(AN56-AN55)*AO$10</f>
        <v>0</v>
      </c>
      <c r="AQ56" s="95">
        <f ca="1">ROUND(INDIRECT(ADDRESS(Данные!$A48,AQ$1,1,1,"Данные"),1),2)</f>
        <v>1592.3500000000001</v>
      </c>
      <c r="AR56" s="100">
        <f ca="1">ROUND(INDIRECT(ADDRESS(Данные!$A48,AR$1,1,1,"Данные"),1),2)</f>
        <v>114.05</v>
      </c>
      <c r="AS56" s="101">
        <f ca="1">(AQ56-AQ55)*AS$10</f>
        <v>0</v>
      </c>
      <c r="AT56" s="98">
        <f ca="1">(AR56-AR55)*AS$10</f>
        <v>0</v>
      </c>
      <c r="AU56" s="95">
        <f ca="1">ROUND(INDIRECT(ADDRESS(Данные!$A48,AU$1,1,1,"Данные"),1),2)</f>
        <v>0</v>
      </c>
      <c r="AV56" s="100">
        <f ca="1">ROUND(INDIRECT(ADDRESS(Данные!$A48,AV$1,1,1,"Данные"),1),2)</f>
        <v>0</v>
      </c>
      <c r="AW56" s="101">
        <f ca="1">(AU56-AU55)*AW$10</f>
        <v>0</v>
      </c>
      <c r="AX56" s="98">
        <f ca="1">(AV56-AV55)*AW$10</f>
        <v>0</v>
      </c>
      <c r="AY56" s="94">
        <f ca="1">INDIRECT(ADDRESS(Данные!$A48,4,1,1,"Данные"),1)</f>
        <v>45644.854166666664</v>
      </c>
      <c r="AZ56" s="95">
        <f ca="1">ROUND(INDIRECT(ADDRESS(Данные!$A48,AZ$1,1,1,"Данные"),1),2)</f>
        <v>1155.9100000000001</v>
      </c>
      <c r="BA56" s="100">
        <f ca="1">ROUND(INDIRECT(ADDRESS(Данные!$A48,BA$1,1,1,"Данные"),1),2)</f>
        <v>386.53000000000003</v>
      </c>
      <c r="BB56" s="101">
        <f ca="1">(AZ56-AZ55)*BB$10</f>
        <v>11.999999999989086</v>
      </c>
      <c r="BC56" s="98">
        <f ca="1">(BA56-BA55)*BB$10</f>
        <v>2.0000000000095497</v>
      </c>
      <c r="BD56" s="95">
        <f ca="1">ROUND(INDIRECT(ADDRESS(Данные!$A48,BD$1,1,1,"Данные"),1),2)</f>
        <v>1219.03</v>
      </c>
      <c r="BE56" s="100">
        <f ca="1">ROUND(INDIRECT(ADDRESS(Данные!$A48,BE$1,1,1,"Данные"),1),2)</f>
        <v>514.41999999999996</v>
      </c>
      <c r="BF56" s="101">
        <f ca="1">(BD56-BD55)*BF$10</f>
        <v>13.999999999987267</v>
      </c>
      <c r="BG56" s="98">
        <f ca="1">(BE56-BE55)*BF$10</f>
        <v>3.999999999996362</v>
      </c>
      <c r="BH56" s="95">
        <f ca="1">ROUND(INDIRECT(ADDRESS(Данные!$A48,BH$1,1,1,"Данные"),1),2)</f>
        <v>1988</v>
      </c>
      <c r="BI56" s="100">
        <f ca="1">ROUND(INDIRECT(ADDRESS(Данные!$A48,BI$1,1,1,"Данные"),1),2)</f>
        <v>1182.79</v>
      </c>
      <c r="BJ56" s="101">
        <f ca="1">(BH56-BH55)*BJ$10</f>
        <v>389.9999999996453</v>
      </c>
      <c r="BK56" s="98">
        <f ca="1">(BI56-BI55)*BJ$10</f>
        <v>0</v>
      </c>
      <c r="BL56" s="95">
        <f ca="1">ROUND(INDIRECT(ADDRESS(Данные!$A48,BL$1,1,1,"Данные"),1),2)</f>
        <v>239.55000000000001</v>
      </c>
      <c r="BM56" s="100">
        <f ca="1">ROUND(INDIRECT(ADDRESS(Данные!$A48,BM$1,1,1,"Данные"),1),2)</f>
        <v>22.039999999999999</v>
      </c>
      <c r="BN56" s="101">
        <f ca="1">(BL56-BL55)*BN$10</f>
        <v>0</v>
      </c>
      <c r="BO56" s="98">
        <f ca="1">(BM56-BM55)*BN$10</f>
        <v>0</v>
      </c>
      <c r="BP56" s="95">
        <f ca="1">ROUND(INDIRECT(ADDRESS(Данные!$A48,BP$1,1,1,"Данные"),1),2)</f>
        <v>816.22000000000003</v>
      </c>
      <c r="BQ56" s="100">
        <f ca="1">ROUND(INDIRECT(ADDRESS(Данные!$A48,BQ$1,1,1,"Данные"),1),2)</f>
        <v>0</v>
      </c>
      <c r="BR56" s="101">
        <f ca="1">(BP56-BP55)*BR$10</f>
        <v>0.99999999999909051</v>
      </c>
      <c r="BS56" s="98">
        <f ca="1">(BQ56-BQ55)*BR$10</f>
        <v>0</v>
      </c>
      <c r="BT56" s="95">
        <f ca="1">ROUND(INDIRECT(ADDRESS(Данные!$A48,BT$1,1,1,"Данные"),1),2)</f>
        <v>4752.6700000000001</v>
      </c>
      <c r="BU56" s="100">
        <f ca="1">ROUND(INDIRECT(ADDRESS(Данные!$A48,BU$1,1,1,"Данные"),1),2)</f>
        <v>975.38</v>
      </c>
      <c r="BV56" s="101">
        <f ca="1">(BT56-BT55)*BV$10</f>
        <v>0</v>
      </c>
      <c r="BW56" s="98">
        <f ca="1">(BU56-BU55)*BV$10</f>
        <v>0</v>
      </c>
      <c r="BX56" s="94">
        <f ca="1">INDIRECT(ADDRESS(Данные!$A48,4,1,1,"Данные"),1)</f>
        <v>45644.854166666664</v>
      </c>
      <c r="BY56" s="95">
        <f ca="1">ROUND(INDIRECT(ADDRESS(Данные!$A48,BY$1,1,1,"Данные"),1),2)</f>
        <v>849.44000000000005</v>
      </c>
      <c r="BZ56" s="100">
        <f ca="1">ROUND(INDIRECT(ADDRESS(Данные!$A48,BZ$1,1,1,"Данные"),1),2)</f>
        <v>553.07000000000005</v>
      </c>
      <c r="CA56" s="101">
        <f ca="1">(BY56-BY55)*CA$10</f>
        <v>0</v>
      </c>
      <c r="CB56" s="98">
        <f ca="1">(BZ56-BZ55)*CA$10</f>
        <v>0</v>
      </c>
      <c r="CC56" s="95">
        <f ca="1">ROUND(INDIRECT(ADDRESS(Данные!$A48,CC$1,1,1,"Данные"),1),2)</f>
        <v>1487.23</v>
      </c>
      <c r="CD56" s="100">
        <f ca="1">ROUND(INDIRECT(ADDRESS(Данные!$A48,CD$1,1,1,"Данные"),1),2)</f>
        <v>0</v>
      </c>
      <c r="CE56" s="101">
        <f ca="1">(CC56-CC55)*CE$10</f>
        <v>11.999999999989086</v>
      </c>
      <c r="CF56" s="98">
        <f ca="1">(CD56-CD55)*CE$10</f>
        <v>0</v>
      </c>
      <c r="CG56" s="95">
        <f ca="1">ROUND(INDIRECT(ADDRESS(Данные!$A48,CG$1,1,1,"Данные"),1),2)</f>
        <v>0</v>
      </c>
      <c r="CH56" s="100">
        <f ca="1">ROUND(INDIRECT(ADDRESS(Данные!$A48,CH$1,1,1,"Данные"),1),2)</f>
        <v>0</v>
      </c>
      <c r="CI56" s="101">
        <f ca="1">(CG56-CG55)*CI$10</f>
        <v>0</v>
      </c>
      <c r="CJ56" s="98">
        <f ca="1">(CH56-CH55)*CI$10</f>
        <v>0</v>
      </c>
      <c r="CK56" s="95">
        <f ca="1">ROUND(INDIRECT(ADDRESS(Данные!$A48,CK$1,1,1,"Данные"),1),2)</f>
        <v>898.80000000000007</v>
      </c>
      <c r="CL56" s="100">
        <f ca="1">ROUND(INDIRECT(ADDRESS(Данные!$A48,CL$1,1,1,"Данные"),1),2)</f>
        <v>243.89000000000001</v>
      </c>
      <c r="CM56" s="101">
        <f ca="1">(CK56-CK55)*CM$10</f>
        <v>24.000000000046384</v>
      </c>
      <c r="CN56" s="98">
        <f ca="1">(CL56-CL55)*CM$10</f>
        <v>6.0000000000115961</v>
      </c>
      <c r="CO56" s="95">
        <f ca="1">ROUND(INDIRECT(ADDRESS(Данные!$A48,CO$1,1,1,"Данные"),1),2)</f>
        <v>0</v>
      </c>
      <c r="CP56" s="100">
        <f ca="1">ROUND(INDIRECT(ADDRESS(Данные!$A48,CP$1,1,1,"Данные"),1),2)</f>
        <v>0</v>
      </c>
      <c r="CQ56" s="101">
        <f ca="1">(CO56-CO55)*CQ$10</f>
        <v>0</v>
      </c>
      <c r="CR56" s="98">
        <f ca="1">(CP56-CP55)*CQ$10</f>
        <v>0</v>
      </c>
      <c r="CS56" s="95">
        <f ca="1">ROUND(INDIRECT(ADDRESS(Данные!$A48,CS$1,1,1,"Данные"),1),2)</f>
        <v>27.940000000000001</v>
      </c>
      <c r="CT56" s="100">
        <f ca="1">ROUND(INDIRECT(ADDRESS(Данные!$A48,CT$1,1,1,"Данные"),1),2)</f>
        <v>213.34</v>
      </c>
      <c r="CU56" s="101">
        <f ca="1">(CS56-CS55)*CU$10</f>
        <v>0</v>
      </c>
      <c r="CV56" s="98">
        <f ca="1">(CT56-CT55)*CU$10</f>
        <v>0</v>
      </c>
      <c r="CW56" s="94">
        <f ca="1">INDIRECT(ADDRESS(Данные!$A48,4,1,1,"Данные"),1)</f>
        <v>45644.854166666664</v>
      </c>
      <c r="CX56" s="95">
        <f ca="1">ROUND(INDIRECT(ADDRESS(Данные!$A48,CX$1,1,1,"Данные"),1),2)</f>
        <v>532.98000000000002</v>
      </c>
      <c r="CY56" s="100">
        <f ca="1">ROUND(INDIRECT(ADDRESS(Данные!$A48,CY$1,1,1,"Данные"),1),2)</f>
        <v>387.31</v>
      </c>
      <c r="CZ56" s="101">
        <f ca="1">(CX56-CX55)*CZ$10</f>
        <v>8.9999999999918145</v>
      </c>
      <c r="DA56" s="98">
        <f ca="1">(CY56-CY55)*CZ$10</f>
        <v>0</v>
      </c>
      <c r="DB56" s="95">
        <f ca="1">ROUND(INDIRECT(ADDRESS(Данные!$A48,DB$1,1,1,"Данные"),1),2)</f>
        <v>1323.6200000000001</v>
      </c>
      <c r="DC56" s="100">
        <f ca="1">ROUND(INDIRECT(ADDRESS(Данные!$A48,DC$1,1,1,"Данные"),1),2)</f>
        <v>334.97000000000003</v>
      </c>
      <c r="DD56" s="101">
        <f ca="1">(DB56-DB55)*DD$10</f>
        <v>0</v>
      </c>
      <c r="DE56" s="98">
        <f ca="1">(DC56-DC55)*DD$10</f>
        <v>0</v>
      </c>
      <c r="DF56" s="95">
        <f ca="1">ROUND(INDIRECT(ADDRESS(Данные!$A48,DF$1,1,1,"Данные"),1),2)</f>
        <v>254.78</v>
      </c>
      <c r="DG56" s="100">
        <f ca="1">ROUND(INDIRECT(ADDRESS(Данные!$A48,DG$1,1,1,"Данные"),1),2)</f>
        <v>244</v>
      </c>
      <c r="DH56" s="101">
        <f ca="1">(DF56-DF55)*DH$10</f>
        <v>0</v>
      </c>
      <c r="DI56" s="98">
        <f ca="1">(DG56-DG55)*DH$10</f>
        <v>0</v>
      </c>
      <c r="DJ56" s="95"/>
      <c r="DK56" s="100"/>
      <c r="DL56" s="101"/>
      <c r="DM56" s="98"/>
      <c r="DN56" s="95"/>
      <c r="DO56" s="100"/>
      <c r="DP56" s="101"/>
      <c r="DQ56" s="98"/>
      <c r="DR56" s="95"/>
      <c r="DS56" s="100"/>
      <c r="DT56" s="101"/>
      <c r="DU56" s="98"/>
      <c r="DV56" s="108">
        <f t="shared" ca="1" si="52"/>
        <v>45644.854166666664</v>
      </c>
      <c r="DW56" s="113">
        <f t="shared" ca="1" si="53"/>
        <v>673.99999999961892</v>
      </c>
      <c r="DX56" s="113">
        <f t="shared" ca="1" si="54"/>
        <v>26.799999999922193</v>
      </c>
    </row>
    <row r="57">
      <c r="A57" s="94">
        <f ca="1">INDIRECT(ADDRESS(Данные!$A49,4,1,1,"Данные"),1)</f>
        <v>45644.875</v>
      </c>
      <c r="B57" s="95">
        <f ca="1">ROUND(INDIRECT(ADDRESS(Данные!$A49,B$1,1,1,"Данные"),1),2)</f>
        <v>6458.4499999999998</v>
      </c>
      <c r="C57" s="100">
        <f ca="1">ROUND(INDIRECT(ADDRESS(Данные!$A49,C$1,1,1,"Данные"),1),2)</f>
        <v>1600.46</v>
      </c>
      <c r="D57" s="101">
        <f ca="1">(B57-B55)*D$10</f>
        <v>50</v>
      </c>
      <c r="E57" s="98">
        <f ca="1">(C57-C55)*D$10</f>
        <v>5.999999999994543</v>
      </c>
      <c r="F57" s="95">
        <f ca="1">ROUND(INDIRECT(ADDRESS(Данные!$A49,F$1,1,1,"Данные"),1),2)</f>
        <v>223.15000000000001</v>
      </c>
      <c r="G57" s="100">
        <f ca="1">ROUND(INDIRECT(ADDRESS(Данные!$A49,G$1,1,1,"Данные"),1),2)</f>
        <v>283.62</v>
      </c>
      <c r="H57" s="101">
        <f ca="1">(F57-F55)*H$10</f>
        <v>0</v>
      </c>
      <c r="I57" s="98">
        <f ca="1">(G57-G55)*H$10</f>
        <v>0</v>
      </c>
      <c r="J57" s="95">
        <f ca="1">ROUND(INDIRECT(ADDRESS(Данные!$A49,J$1,1,1,"Данные"),1),2)</f>
        <v>0</v>
      </c>
      <c r="K57" s="100">
        <f ca="1">ROUND(INDIRECT(ADDRESS(Данные!$A49,K$1,1,1,"Данные"),1),2)</f>
        <v>0</v>
      </c>
      <c r="L57" s="101">
        <f ca="1">(J57-J55)*L$10</f>
        <v>0</v>
      </c>
      <c r="M57" s="98">
        <f ca="1">(K57-K55)*L$10</f>
        <v>0</v>
      </c>
      <c r="N57" s="95">
        <f ca="1">ROUND(INDIRECT(ADDRESS(Данные!$A49,N$1,1,1,"Данные"),1),2)</f>
        <v>4793.1599999999999</v>
      </c>
      <c r="O57" s="100">
        <f ca="1">ROUND(INDIRECT(ADDRESS(Данные!$A49,O$1,1,1,"Данные"),1),2)</f>
        <v>2376.75</v>
      </c>
      <c r="P57" s="101">
        <f ca="1">(N57-N55)*P$10</f>
        <v>139.99999999941792</v>
      </c>
      <c r="Q57" s="98">
        <f ca="1">(O57-O55)*P$10</f>
        <v>0</v>
      </c>
      <c r="R57" s="95">
        <f ca="1">ROUND(INDIRECT(ADDRESS(Данные!$A49,R$1,1,1,"Данные"),1),2)</f>
        <v>6744.9300000000003</v>
      </c>
      <c r="S57" s="100">
        <f ca="1">ROUND(INDIRECT(ADDRESS(Данные!$A49,S$1,1,1,"Данные"),1),2)</f>
        <v>2603.6100000000001</v>
      </c>
      <c r="T57" s="101">
        <f ca="1">(R57-R55)*T$10</f>
        <v>54.000000000196451</v>
      </c>
      <c r="U57" s="98">
        <f ca="1">(S57-S55)*T$10</f>
        <v>7.1999999999934516</v>
      </c>
      <c r="V57" s="95">
        <f ca="1">ROUND(INDIRECT(ADDRESS(Данные!$A49,V$1,1,1,"Данные"),1),2)</f>
        <v>10197.059999999999</v>
      </c>
      <c r="W57" s="100">
        <f ca="1">ROUND(INDIRECT(ADDRESS(Данные!$A49,W$1,1,1,"Данные"),1),2)</f>
        <v>803.63999999999999</v>
      </c>
      <c r="X57" s="101">
        <f ca="1">(V57-V55)*X$10</f>
        <v>194.39999999965949</v>
      </c>
      <c r="Y57" s="98">
        <f ca="1">(W57-W55)*X$10</f>
        <v>10.799999999990177</v>
      </c>
      <c r="Z57" s="94">
        <f ca="1">INDIRECT(ADDRESS(Данные!$A49,4,1,1,"Данные"),1)</f>
        <v>45644.875</v>
      </c>
      <c r="AA57" s="95">
        <f ca="1">ROUND(INDIRECT(ADDRESS(Данные!$A49,AA$1,1,1,"Данные"),1),2)</f>
        <v>0</v>
      </c>
      <c r="AB57" s="100">
        <f ca="1">ROUND(INDIRECT(ADDRESS(Данные!$A49,AB$1,1,1,"Данные"),1),2)</f>
        <v>0</v>
      </c>
      <c r="AC57" s="101">
        <f ca="1">(AA57-AA55)*AC$10</f>
        <v>0</v>
      </c>
      <c r="AD57" s="98">
        <f ca="1">(AB57-AB55)*AC$10</f>
        <v>0</v>
      </c>
      <c r="AE57" s="95">
        <f ca="1">ROUND(INDIRECT(ADDRESS(Данные!$A49,AE$1,1,1,"Данные"),1),2)</f>
        <v>0</v>
      </c>
      <c r="AF57" s="100">
        <f ca="1">ROUND(INDIRECT(ADDRESS(Данные!$A49,AF$1,1,1,"Данные"),1),2)</f>
        <v>0</v>
      </c>
      <c r="AG57" s="101">
        <f ca="1">(AE57-AE55)*AG$10</f>
        <v>0</v>
      </c>
      <c r="AH57" s="98">
        <f ca="1">(AF57-AF55)*AG$10</f>
        <v>0</v>
      </c>
      <c r="AI57" s="95">
        <f ca="1">ROUND(INDIRECT(ADDRESS(Данные!$A49,AI$1,1,1,"Данные"),1),2)</f>
        <v>23.780000000000001</v>
      </c>
      <c r="AJ57" s="100">
        <f ca="1">ROUND(INDIRECT(ADDRESS(Данные!$A49,AJ$1,1,1,"Данные"),1),2)</f>
        <v>5.2599999999999998</v>
      </c>
      <c r="AK57" s="101">
        <f ca="1">(AI57-AI55)*AK$10</f>
        <v>0</v>
      </c>
      <c r="AL57" s="98">
        <f ca="1">(AJ57-AJ55)*AK$10</f>
        <v>0</v>
      </c>
      <c r="AM57" s="95">
        <f ca="1">ROUND(INDIRECT(ADDRESS(Данные!$A49,AM$1,1,1,"Данные"),1),2)</f>
        <v>0</v>
      </c>
      <c r="AN57" s="100">
        <f ca="1">ROUND(INDIRECT(ADDRESS(Данные!$A49,AN$1,1,1,"Данные"),1),2)</f>
        <v>0</v>
      </c>
      <c r="AO57" s="101">
        <f ca="1">(AM57-AM55)*AO$10</f>
        <v>0</v>
      </c>
      <c r="AP57" s="98">
        <f ca="1">(AN57-AN55)*AO$10</f>
        <v>0</v>
      </c>
      <c r="AQ57" s="95">
        <f ca="1">ROUND(INDIRECT(ADDRESS(Данные!$A49,AQ$1,1,1,"Данные"),1),2)</f>
        <v>1592.3500000000001</v>
      </c>
      <c r="AR57" s="100">
        <f ca="1">ROUND(INDIRECT(ADDRESS(Данные!$A49,AR$1,1,1,"Данные"),1),2)</f>
        <v>114.05</v>
      </c>
      <c r="AS57" s="101">
        <f ca="1">(AQ57-AQ55)*AS$10</f>
        <v>0</v>
      </c>
      <c r="AT57" s="98">
        <f ca="1">(AR57-AR55)*AS$10</f>
        <v>0</v>
      </c>
      <c r="AU57" s="95">
        <f ca="1">ROUND(INDIRECT(ADDRESS(Данные!$A49,AU$1,1,1,"Данные"),1),2)</f>
        <v>0</v>
      </c>
      <c r="AV57" s="100">
        <f ca="1">ROUND(INDIRECT(ADDRESS(Данные!$A49,AV$1,1,1,"Данные"),1),2)</f>
        <v>0</v>
      </c>
      <c r="AW57" s="101">
        <f ca="1">(AU57-AU55)*AW$10</f>
        <v>0</v>
      </c>
      <c r="AX57" s="98">
        <f ca="1">(AV57-AV55)*AW$10</f>
        <v>0</v>
      </c>
      <c r="AY57" s="94">
        <f ca="1">INDIRECT(ADDRESS(Данные!$A49,4,1,1,"Данные"),1)</f>
        <v>45644.875</v>
      </c>
      <c r="AZ57" s="95">
        <f ca="1">ROUND(INDIRECT(ADDRESS(Данные!$A49,AZ$1,1,1,"Данные"),1),2)</f>
        <v>1155.98</v>
      </c>
      <c r="BA57" s="100">
        <f ca="1">ROUND(INDIRECT(ADDRESS(Данные!$A49,BA$1,1,1,"Данные"),1),2)</f>
        <v>386.53000000000003</v>
      </c>
      <c r="BB57" s="101">
        <f ca="1">(AZ57-AZ55)*BB$10</f>
        <v>25.999999999976353</v>
      </c>
      <c r="BC57" s="98">
        <f ca="1">(BA57-BA55)*BB$10</f>
        <v>2.0000000000095497</v>
      </c>
      <c r="BD57" s="95">
        <f ca="1">ROUND(INDIRECT(ADDRESS(Данные!$A49,BD$1,1,1,"Данные"),1),2)</f>
        <v>1219.1000000000001</v>
      </c>
      <c r="BE57" s="100">
        <f ca="1">ROUND(INDIRECT(ADDRESS(Данные!$A49,BE$1,1,1,"Данные"),1),2)</f>
        <v>514.43000000000006</v>
      </c>
      <c r="BF57" s="101">
        <f ca="1">(BD57-BD55)*BF$10</f>
        <v>28.000000000020009</v>
      </c>
      <c r="BG57" s="98">
        <f ca="1">(BE57-BE55)*BF$10</f>
        <v>6.0000000000172804</v>
      </c>
      <c r="BH57" s="95">
        <f ca="1">ROUND(INDIRECT(ADDRESS(Данные!$A49,BH$1,1,1,"Данные"),1),2)</f>
        <v>1988.1200000000001</v>
      </c>
      <c r="BI57" s="100">
        <f ca="1">ROUND(INDIRECT(ADDRESS(Данные!$A49,BI$1,1,1,"Данные"),1),2)</f>
        <v>1182.79</v>
      </c>
      <c r="BJ57" s="101">
        <f ca="1">(BH57-BH55)*BJ$10</f>
        <v>750</v>
      </c>
      <c r="BK57" s="98">
        <f ca="1">(BI57-BI55)*BJ$10</f>
        <v>0</v>
      </c>
      <c r="BL57" s="95">
        <f ca="1">ROUND(INDIRECT(ADDRESS(Данные!$A49,BL$1,1,1,"Данные"),1),2)</f>
        <v>239.55000000000001</v>
      </c>
      <c r="BM57" s="100">
        <f ca="1">ROUND(INDIRECT(ADDRESS(Данные!$A49,BM$1,1,1,"Данные"),1),2)</f>
        <v>22.039999999999999</v>
      </c>
      <c r="BN57" s="101">
        <f ca="1">(BL57-BL55)*BN$10</f>
        <v>0</v>
      </c>
      <c r="BO57" s="98">
        <f ca="1">(BM57-BM55)*BN$10</f>
        <v>0</v>
      </c>
      <c r="BP57" s="95">
        <f ca="1">ROUND(INDIRECT(ADDRESS(Данные!$A49,BP$1,1,1,"Данные"),1),2)</f>
        <v>816.27999999999997</v>
      </c>
      <c r="BQ57" s="100">
        <f ca="1">ROUND(INDIRECT(ADDRESS(Данные!$A49,BQ$1,1,1,"Данные"),1),2)</f>
        <v>0</v>
      </c>
      <c r="BR57" s="101">
        <f ca="1">(BP57-BP55)*BR$10</f>
        <v>2.1999999999979991</v>
      </c>
      <c r="BS57" s="98">
        <f ca="1">(BQ57-BQ55)*BR$10</f>
        <v>0</v>
      </c>
      <c r="BT57" s="95">
        <f ca="1">ROUND(INDIRECT(ADDRESS(Данные!$A49,BT$1,1,1,"Данные"),1),2)</f>
        <v>4752.6700000000001</v>
      </c>
      <c r="BU57" s="100">
        <f ca="1">ROUND(INDIRECT(ADDRESS(Данные!$A49,BU$1,1,1,"Данные"),1),2)</f>
        <v>975.38</v>
      </c>
      <c r="BV57" s="101">
        <f ca="1">(BT57-BT55)*BV$10</f>
        <v>0</v>
      </c>
      <c r="BW57" s="98">
        <f ca="1">(BU57-BU55)*BV$10</f>
        <v>0</v>
      </c>
      <c r="BX57" s="94">
        <f ca="1">INDIRECT(ADDRESS(Данные!$A49,4,1,1,"Данные"),1)</f>
        <v>45644.875</v>
      </c>
      <c r="BY57" s="95">
        <f ca="1">ROUND(INDIRECT(ADDRESS(Данные!$A49,BY$1,1,1,"Данные"),1),2)</f>
        <v>849.44000000000005</v>
      </c>
      <c r="BZ57" s="100">
        <f ca="1">ROUND(INDIRECT(ADDRESS(Данные!$A49,BZ$1,1,1,"Данные"),1),2)</f>
        <v>553.07000000000005</v>
      </c>
      <c r="CA57" s="101">
        <f ca="1">(BY57-BY55)*CA$10</f>
        <v>0</v>
      </c>
      <c r="CB57" s="98">
        <f ca="1">(BZ57-BZ55)*CA$10</f>
        <v>0</v>
      </c>
      <c r="CC57" s="95">
        <f ca="1">ROUND(INDIRECT(ADDRESS(Данные!$A49,CC$1,1,1,"Данные"),1),2)</f>
        <v>1487.28</v>
      </c>
      <c r="CD57" s="100">
        <f ca="1">ROUND(INDIRECT(ADDRESS(Данные!$A49,CD$1,1,1,"Данные"),1),2)</f>
        <v>0</v>
      </c>
      <c r="CE57" s="101">
        <f ca="1">(CC57-CC55)*CE$10</f>
        <v>26.999999999975444</v>
      </c>
      <c r="CF57" s="98">
        <f ca="1">(CD57-CD55)*CE$10</f>
        <v>0</v>
      </c>
      <c r="CG57" s="95">
        <f ca="1">ROUND(INDIRECT(ADDRESS(Данные!$A49,CG$1,1,1,"Данные"),1),2)</f>
        <v>0</v>
      </c>
      <c r="CH57" s="100">
        <f ca="1">ROUND(INDIRECT(ADDRESS(Данные!$A49,CH$1,1,1,"Данные"),1),2)</f>
        <v>0</v>
      </c>
      <c r="CI57" s="101">
        <f ca="1">(CG57-CG55)*CI$10</f>
        <v>0</v>
      </c>
      <c r="CJ57" s="98">
        <f ca="1">(CH57-CH55)*CI$10</f>
        <v>0</v>
      </c>
      <c r="CK57" s="95">
        <f ca="1">ROUND(INDIRECT(ADDRESS(Данные!$A49,CK$1,1,1,"Данные"),1),2)</f>
        <v>898.84000000000003</v>
      </c>
      <c r="CL57" s="100">
        <f ca="1">ROUND(INDIRECT(ADDRESS(Данные!$A49,CL$1,1,1,"Данные"),1),2)</f>
        <v>243.90000000000001</v>
      </c>
      <c r="CM57" s="101">
        <f ca="1">(CK57-CK55)*CM$10</f>
        <v>48.000000000024556</v>
      </c>
      <c r="CN57" s="98">
        <f ca="1">(CL57-CL55)*CM$10</f>
        <v>12.000000000006139</v>
      </c>
      <c r="CO57" s="95">
        <f ca="1">ROUND(INDIRECT(ADDRESS(Данные!$A49,CO$1,1,1,"Данные"),1),2)</f>
        <v>0</v>
      </c>
      <c r="CP57" s="100">
        <f ca="1">ROUND(INDIRECT(ADDRESS(Данные!$A49,CP$1,1,1,"Данные"),1),2)</f>
        <v>0</v>
      </c>
      <c r="CQ57" s="101">
        <f ca="1">(CO57-CO55)*CQ$10</f>
        <v>0</v>
      </c>
      <c r="CR57" s="98">
        <f ca="1">(CP57-CP55)*CQ$10</f>
        <v>0</v>
      </c>
      <c r="CS57" s="95">
        <f ca="1">ROUND(INDIRECT(ADDRESS(Данные!$A49,CS$1,1,1,"Данные"),1),2)</f>
        <v>27.940000000000001</v>
      </c>
      <c r="CT57" s="100">
        <f ca="1">ROUND(INDIRECT(ADDRESS(Данные!$A49,CT$1,1,1,"Данные"),1),2)</f>
        <v>213.34</v>
      </c>
      <c r="CU57" s="101">
        <f ca="1">(CS57-CS55)*CU$10</f>
        <v>0</v>
      </c>
      <c r="CV57" s="98">
        <f ca="1">(CT57-CT55)*CU$10</f>
        <v>0</v>
      </c>
      <c r="CW57" s="94">
        <f ca="1">INDIRECT(ADDRESS(Данные!$A49,4,1,1,"Данные"),1)</f>
        <v>45644.875</v>
      </c>
      <c r="CX57" s="95">
        <f ca="1">ROUND(INDIRECT(ADDRESS(Данные!$A49,CX$1,1,1,"Данные"),1),2)</f>
        <v>533</v>
      </c>
      <c r="CY57" s="100">
        <f ca="1">ROUND(INDIRECT(ADDRESS(Данные!$A49,CY$1,1,1,"Данные"),1),2)</f>
        <v>387.31999999999999</v>
      </c>
      <c r="CZ57" s="101">
        <f ca="1">(CX57-CX55)*CZ$10</f>
        <v>26.999999999975444</v>
      </c>
      <c r="DA57" s="98">
        <f ca="1">(CY57-CY55)*CZ$10</f>
        <v>8.9999999999918145</v>
      </c>
      <c r="DB57" s="95">
        <f ca="1">ROUND(INDIRECT(ADDRESS(Данные!$A49,DB$1,1,1,"Данные"),1),2)</f>
        <v>1323.6200000000001</v>
      </c>
      <c r="DC57" s="100">
        <f ca="1">ROUND(INDIRECT(ADDRESS(Данные!$A49,DC$1,1,1,"Данные"),1),2)</f>
        <v>334.97000000000003</v>
      </c>
      <c r="DD57" s="101">
        <f ca="1">(DB57-DB55)*DD$10</f>
        <v>0</v>
      </c>
      <c r="DE57" s="98">
        <f ca="1">(DC57-DC55)*DD$10</f>
        <v>0</v>
      </c>
      <c r="DF57" s="95">
        <f ca="1">ROUND(INDIRECT(ADDRESS(Данные!$A49,DF$1,1,1,"Данные"),1),2)</f>
        <v>254.78999999999999</v>
      </c>
      <c r="DG57" s="100">
        <f ca="1">ROUND(INDIRECT(ADDRESS(Данные!$A49,DG$1,1,1,"Данные"),1),2)</f>
        <v>244</v>
      </c>
      <c r="DH57" s="101">
        <f ca="1">(DF57-DF55)*DH$10</f>
        <v>5.999999999994543</v>
      </c>
      <c r="DI57" s="98">
        <f ca="1">(DG57-DG55)*DH$10</f>
        <v>0</v>
      </c>
      <c r="DJ57" s="95"/>
      <c r="DK57" s="100"/>
      <c r="DL57" s="101"/>
      <c r="DM57" s="98"/>
      <c r="DN57" s="95"/>
      <c r="DO57" s="100"/>
      <c r="DP57" s="101"/>
      <c r="DQ57" s="98"/>
      <c r="DR57" s="95"/>
      <c r="DS57" s="100"/>
      <c r="DT57" s="101"/>
      <c r="DU57" s="98"/>
      <c r="DV57" s="108">
        <f t="shared" ca="1" si="52"/>
        <v>45644.875</v>
      </c>
      <c r="DW57" s="113">
        <f t="shared" ca="1" si="53"/>
        <v>1352.5999999992382</v>
      </c>
      <c r="DX57" s="113">
        <f t="shared" ca="1" si="54"/>
        <v>53.000000000002956</v>
      </c>
    </row>
    <row r="58">
      <c r="A58" s="94">
        <f ca="1">INDIRECT(ADDRESS(Данные!$A50,4,1,1,"Данные"),1)</f>
        <v>45644.895833333336</v>
      </c>
      <c r="B58" s="95">
        <f ca="1">ROUND(INDIRECT(ADDRESS(Данные!$A50,B$1,1,1,"Данные"),1),2)</f>
        <v>6458.5799999999999</v>
      </c>
      <c r="C58" s="100">
        <f ca="1">ROUND(INDIRECT(ADDRESS(Данные!$A50,C$1,1,1,"Данные"),1),2)</f>
        <v>1600.48</v>
      </c>
      <c r="D58" s="101">
        <f ca="1">(B58-B57)*D$10</f>
        <v>26.000000000021828</v>
      </c>
      <c r="E58" s="98">
        <f ca="1">(C58-C57)*D$10</f>
        <v>3.999999999996362</v>
      </c>
      <c r="F58" s="95">
        <f ca="1">ROUND(INDIRECT(ADDRESS(Данные!$A50,F$1,1,1,"Данные"),1),2)</f>
        <v>223.15000000000001</v>
      </c>
      <c r="G58" s="100">
        <f ca="1">ROUND(INDIRECT(ADDRESS(Данные!$A50,G$1,1,1,"Данные"),1),2)</f>
        <v>283.62</v>
      </c>
      <c r="H58" s="101">
        <f ca="1">(F58-F57)*H$10</f>
        <v>0</v>
      </c>
      <c r="I58" s="98">
        <f ca="1">(G58-G57)*H$10</f>
        <v>0</v>
      </c>
      <c r="J58" s="95">
        <f ca="1">ROUND(INDIRECT(ADDRESS(Данные!$A50,J$1,1,1,"Данные"),1),2)</f>
        <v>0</v>
      </c>
      <c r="K58" s="100">
        <f ca="1">ROUND(INDIRECT(ADDRESS(Данные!$A50,K$1,1,1,"Данные"),1),2)</f>
        <v>0</v>
      </c>
      <c r="L58" s="101">
        <f ca="1">(J58-J57)*L$10</f>
        <v>0</v>
      </c>
      <c r="M58" s="98">
        <f ca="1">(K58-K57)*L$10</f>
        <v>0</v>
      </c>
      <c r="N58" s="95">
        <f ca="1">ROUND(INDIRECT(ADDRESS(Данные!$A50,N$1,1,1,"Данные"),1),2)</f>
        <v>4793.1999999999998</v>
      </c>
      <c r="O58" s="100">
        <f ca="1">ROUND(INDIRECT(ADDRESS(Данные!$A50,O$1,1,1,"Данные"),1),2)</f>
        <v>2376.7600000000002</v>
      </c>
      <c r="P58" s="101">
        <f ca="1">(N58-N57)*P$10</f>
        <v>79.99999999992724</v>
      </c>
      <c r="Q58" s="98">
        <f ca="1">(O58-O57)*P$10</f>
        <v>20.000000000436557</v>
      </c>
      <c r="R58" s="95">
        <f ca="1">ROUND(INDIRECT(ADDRESS(Данные!$A50,R$1,1,1,"Данные"),1),2)</f>
        <v>6745.0100000000002</v>
      </c>
      <c r="S58" s="100">
        <f ca="1">ROUND(INDIRECT(ADDRESS(Данные!$A50,S$1,1,1,"Данные"),1),2)</f>
        <v>2603.6199999999999</v>
      </c>
      <c r="T58" s="101">
        <f ca="1">(R58-R57)*T$10</f>
        <v>28.799999999973807</v>
      </c>
      <c r="U58" s="98">
        <f ca="1">(S58-S57)*T$10</f>
        <v>3.5999999999148713</v>
      </c>
      <c r="V58" s="95">
        <f ca="1">ROUND(INDIRECT(ADDRESS(Данные!$A50,V$1,1,1,"Данные"),1),2)</f>
        <v>10197.32</v>
      </c>
      <c r="W58" s="100">
        <f ca="1">ROUND(INDIRECT(ADDRESS(Данные!$A50,W$1,1,1,"Данные"),1),2)</f>
        <v>803.64999999999998</v>
      </c>
      <c r="X58" s="101">
        <f ca="1">(V58-V57)*X$10</f>
        <v>93.60000000007858</v>
      </c>
      <c r="Y58" s="98">
        <f ca="1">(W58-W57)*X$10</f>
        <v>3.5999999999967258</v>
      </c>
      <c r="Z58" s="94">
        <f ca="1">INDIRECT(ADDRESS(Данные!$A50,4,1,1,"Данные"),1)</f>
        <v>45644.895833333336</v>
      </c>
      <c r="AA58" s="95">
        <f ca="1">ROUND(INDIRECT(ADDRESS(Данные!$A50,AA$1,1,1,"Данные"),1),2)</f>
        <v>0</v>
      </c>
      <c r="AB58" s="100">
        <f ca="1">ROUND(INDIRECT(ADDRESS(Данные!$A50,AB$1,1,1,"Данные"),1),2)</f>
        <v>0</v>
      </c>
      <c r="AC58" s="101">
        <f ca="1">(AA58-AA57)*AC$10</f>
        <v>0</v>
      </c>
      <c r="AD58" s="98">
        <f ca="1">(AB58-AB57)*AC$10</f>
        <v>0</v>
      </c>
      <c r="AE58" s="95">
        <f ca="1">ROUND(INDIRECT(ADDRESS(Данные!$A50,AE$1,1,1,"Данные"),1),2)</f>
        <v>0</v>
      </c>
      <c r="AF58" s="100">
        <f ca="1">ROUND(INDIRECT(ADDRESS(Данные!$A50,AF$1,1,1,"Данные"),1),2)</f>
        <v>0</v>
      </c>
      <c r="AG58" s="101">
        <f ca="1">(AE58-AE57)*AG$10</f>
        <v>0</v>
      </c>
      <c r="AH58" s="98">
        <f ca="1">(AF58-AF57)*AG$10</f>
        <v>0</v>
      </c>
      <c r="AI58" s="95">
        <f ca="1">ROUND(INDIRECT(ADDRESS(Данные!$A50,AI$1,1,1,"Данные"),1),2)</f>
        <v>23.780000000000001</v>
      </c>
      <c r="AJ58" s="100">
        <f ca="1">ROUND(INDIRECT(ADDRESS(Данные!$A50,AJ$1,1,1,"Данные"),1),2)</f>
        <v>5.2599999999999998</v>
      </c>
      <c r="AK58" s="101">
        <f ca="1">(AI58-AI57)*AK$10</f>
        <v>0</v>
      </c>
      <c r="AL58" s="98">
        <f ca="1">(AJ58-AJ57)*AK$10</f>
        <v>0</v>
      </c>
      <c r="AM58" s="95">
        <f ca="1">ROUND(INDIRECT(ADDRESS(Данные!$A50,AM$1,1,1,"Данные"),1),2)</f>
        <v>0</v>
      </c>
      <c r="AN58" s="100">
        <f ca="1">ROUND(INDIRECT(ADDRESS(Данные!$A50,AN$1,1,1,"Данные"),1),2)</f>
        <v>0</v>
      </c>
      <c r="AO58" s="101">
        <f ca="1">(AM58-AM57)*AO$10</f>
        <v>0</v>
      </c>
      <c r="AP58" s="98">
        <f ca="1">(AN58-AN57)*AO$10</f>
        <v>0</v>
      </c>
      <c r="AQ58" s="95">
        <f ca="1">ROUND(INDIRECT(ADDRESS(Данные!$A50,AQ$1,1,1,"Данные"),1),2)</f>
        <v>1592.3500000000001</v>
      </c>
      <c r="AR58" s="100">
        <f ca="1">ROUND(INDIRECT(ADDRESS(Данные!$A50,AR$1,1,1,"Данные"),1),2)</f>
        <v>114.05</v>
      </c>
      <c r="AS58" s="101">
        <f ca="1">(AQ58-AQ57)*AS$10</f>
        <v>0</v>
      </c>
      <c r="AT58" s="98">
        <f ca="1">(AR58-AR57)*AS$10</f>
        <v>0</v>
      </c>
      <c r="AU58" s="95">
        <f ca="1">ROUND(INDIRECT(ADDRESS(Данные!$A50,AU$1,1,1,"Данные"),1),2)</f>
        <v>0</v>
      </c>
      <c r="AV58" s="100">
        <f ca="1">ROUND(INDIRECT(ADDRESS(Данные!$A50,AV$1,1,1,"Данные"),1),2)</f>
        <v>0</v>
      </c>
      <c r="AW58" s="101">
        <f ca="1">(AU58-AU57)*AW$10</f>
        <v>0</v>
      </c>
      <c r="AX58" s="98">
        <f ca="1">(AV58-AV57)*AW$10</f>
        <v>0</v>
      </c>
      <c r="AY58" s="94">
        <f ca="1">INDIRECT(ADDRESS(Данные!$A50,4,1,1,"Данные"),1)</f>
        <v>45644.895833333336</v>
      </c>
      <c r="AZ58" s="95">
        <f ca="1">ROUND(INDIRECT(ADDRESS(Данные!$A50,AZ$1,1,1,"Данные"),1),2)</f>
        <v>1156.04</v>
      </c>
      <c r="BA58" s="100">
        <f ca="1">ROUND(INDIRECT(ADDRESS(Данные!$A50,BA$1,1,1,"Данные"),1),2)</f>
        <v>386.54000000000002</v>
      </c>
      <c r="BB58" s="101">
        <f ca="1">(AZ58-AZ57)*BB$10</f>
        <v>11.999999999989086</v>
      </c>
      <c r="BC58" s="98">
        <f ca="1">(BA58-BA57)*BB$10</f>
        <v>1.999999999998181</v>
      </c>
      <c r="BD58" s="95">
        <f ca="1">ROUND(INDIRECT(ADDRESS(Данные!$A50,BD$1,1,1,"Данные"),1),2)</f>
        <v>1219.1700000000001</v>
      </c>
      <c r="BE58" s="100">
        <f ca="1">ROUND(INDIRECT(ADDRESS(Данные!$A50,BE$1,1,1,"Данные"),1),2)</f>
        <v>514.44000000000005</v>
      </c>
      <c r="BF58" s="101">
        <f ca="1">(BD58-BD57)*BF$10</f>
        <v>13.999999999987267</v>
      </c>
      <c r="BG58" s="98">
        <f ca="1">(BE58-BE57)*BF$10</f>
        <v>1.999999999998181</v>
      </c>
      <c r="BH58" s="95">
        <f ca="1">ROUND(INDIRECT(ADDRESS(Данные!$A50,BH$1,1,1,"Данные"),1),2)</f>
        <v>1988.25</v>
      </c>
      <c r="BI58" s="100">
        <f ca="1">ROUND(INDIRECT(ADDRESS(Данные!$A50,BI$1,1,1,"Данные"),1),2)</f>
        <v>1182.79</v>
      </c>
      <c r="BJ58" s="101">
        <f ca="1">(BH58-BH57)*BJ$10</f>
        <v>389.9999999996453</v>
      </c>
      <c r="BK58" s="98">
        <f ca="1">(BI58-BI57)*BJ$10</f>
        <v>0</v>
      </c>
      <c r="BL58" s="95">
        <f ca="1">ROUND(INDIRECT(ADDRESS(Данные!$A50,BL$1,1,1,"Данные"),1),2)</f>
        <v>239.55000000000001</v>
      </c>
      <c r="BM58" s="100">
        <f ca="1">ROUND(INDIRECT(ADDRESS(Данные!$A50,BM$1,1,1,"Данные"),1),2)</f>
        <v>22.039999999999999</v>
      </c>
      <c r="BN58" s="101">
        <f ca="1">(BL58-BL57)*BN$10</f>
        <v>0</v>
      </c>
      <c r="BO58" s="98">
        <f ca="1">(BM58-BM57)*BN$10</f>
        <v>0</v>
      </c>
      <c r="BP58" s="95">
        <f ca="1">ROUND(INDIRECT(ADDRESS(Данные!$A50,BP$1,1,1,"Данные"),1),2)</f>
        <v>816.34000000000003</v>
      </c>
      <c r="BQ58" s="100">
        <f ca="1">ROUND(INDIRECT(ADDRESS(Данные!$A50,BQ$1,1,1,"Данные"),1),2)</f>
        <v>0</v>
      </c>
      <c r="BR58" s="101">
        <f ca="1">(BP58-BP57)*BR$10</f>
        <v>1.2000000000011823</v>
      </c>
      <c r="BS58" s="98">
        <f ca="1">(BQ58-BQ57)*BR$10</f>
        <v>0</v>
      </c>
      <c r="BT58" s="95">
        <f ca="1">ROUND(INDIRECT(ADDRESS(Данные!$A50,BT$1,1,1,"Данные"),1),2)</f>
        <v>4752.6700000000001</v>
      </c>
      <c r="BU58" s="100">
        <f ca="1">ROUND(INDIRECT(ADDRESS(Данные!$A50,BU$1,1,1,"Данные"),1),2)</f>
        <v>975.38</v>
      </c>
      <c r="BV58" s="101">
        <f ca="1">(BT58-BT57)*BV$10</f>
        <v>0</v>
      </c>
      <c r="BW58" s="98">
        <f ca="1">(BU58-BU57)*BV$10</f>
        <v>0</v>
      </c>
      <c r="BX58" s="94">
        <f ca="1">INDIRECT(ADDRESS(Данные!$A50,4,1,1,"Данные"),1)</f>
        <v>45644.895833333336</v>
      </c>
      <c r="BY58" s="95">
        <f ca="1">ROUND(INDIRECT(ADDRESS(Данные!$A50,BY$1,1,1,"Данные"),1),2)</f>
        <v>849.44000000000005</v>
      </c>
      <c r="BZ58" s="100">
        <f ca="1">ROUND(INDIRECT(ADDRESS(Данные!$A50,BZ$1,1,1,"Данные"),1),2)</f>
        <v>553.07000000000005</v>
      </c>
      <c r="CA58" s="101">
        <f ca="1">(BY58-BY57)*CA$10</f>
        <v>0</v>
      </c>
      <c r="CB58" s="98">
        <f ca="1">(BZ58-BZ57)*CA$10</f>
        <v>0</v>
      </c>
      <c r="CC58" s="95">
        <f ca="1">ROUND(INDIRECT(ADDRESS(Данные!$A50,CC$1,1,1,"Данные"),1),2)</f>
        <v>1487.3199999999999</v>
      </c>
      <c r="CD58" s="100">
        <f ca="1">ROUND(INDIRECT(ADDRESS(Данные!$A50,CD$1,1,1,"Данные"),1),2)</f>
        <v>0</v>
      </c>
      <c r="CE58" s="101">
        <f ca="1">(CC58-CC57)*CE$10</f>
        <v>11.999999999989086</v>
      </c>
      <c r="CF58" s="98">
        <f ca="1">(CD58-CD57)*CE$10</f>
        <v>0</v>
      </c>
      <c r="CG58" s="95">
        <f ca="1">ROUND(INDIRECT(ADDRESS(Данные!$A50,CG$1,1,1,"Данные"),1),2)</f>
        <v>0</v>
      </c>
      <c r="CH58" s="100">
        <f ca="1">ROUND(INDIRECT(ADDRESS(Данные!$A50,CH$1,1,1,"Данные"),1),2)</f>
        <v>0</v>
      </c>
      <c r="CI58" s="101">
        <f ca="1">(CG58-CG57)*CI$10</f>
        <v>0</v>
      </c>
      <c r="CJ58" s="98">
        <f ca="1">(CH58-CH57)*CI$10</f>
        <v>0</v>
      </c>
      <c r="CK58" s="95">
        <f ca="1">ROUND(INDIRECT(ADDRESS(Данные!$A50,CK$1,1,1,"Данные"),1),2)</f>
        <v>898.88</v>
      </c>
      <c r="CL58" s="100">
        <f ca="1">ROUND(INDIRECT(ADDRESS(Данные!$A50,CL$1,1,1,"Данные"),1),2)</f>
        <v>243.91</v>
      </c>
      <c r="CM58" s="101">
        <f ca="1">(CK58-CK57)*CM$10</f>
        <v>23.999999999978172</v>
      </c>
      <c r="CN58" s="98">
        <f ca="1">(CL58-CL57)*CM$10</f>
        <v>5.999999999994543</v>
      </c>
      <c r="CO58" s="95">
        <f ca="1">ROUND(INDIRECT(ADDRESS(Данные!$A50,CO$1,1,1,"Данные"),1),2)</f>
        <v>0</v>
      </c>
      <c r="CP58" s="100">
        <f ca="1">ROUND(INDIRECT(ADDRESS(Данные!$A50,CP$1,1,1,"Данные"),1),2)</f>
        <v>0</v>
      </c>
      <c r="CQ58" s="101">
        <f ca="1">(CO58-CO57)*CQ$10</f>
        <v>0</v>
      </c>
      <c r="CR58" s="98">
        <f ca="1">(CP58-CP57)*CQ$10</f>
        <v>0</v>
      </c>
      <c r="CS58" s="95">
        <f ca="1">ROUND(INDIRECT(ADDRESS(Данные!$A50,CS$1,1,1,"Данные"),1),2)</f>
        <v>27.940000000000001</v>
      </c>
      <c r="CT58" s="100">
        <f ca="1">ROUND(INDIRECT(ADDRESS(Данные!$A50,CT$1,1,1,"Данные"),1),2)</f>
        <v>213.34</v>
      </c>
      <c r="CU58" s="101">
        <f ca="1">(CS58-CS57)*CU$10</f>
        <v>0</v>
      </c>
      <c r="CV58" s="98">
        <f ca="1">(CT58-CT57)*CU$10</f>
        <v>0</v>
      </c>
      <c r="CW58" s="94">
        <f ca="1">INDIRECT(ADDRESS(Данные!$A50,4,1,1,"Данные"),1)</f>
        <v>45644.895833333336</v>
      </c>
      <c r="CX58" s="95">
        <f ca="1">ROUND(INDIRECT(ADDRESS(Данные!$A50,CX$1,1,1,"Данные"),1),2)</f>
        <v>533.00999999999999</v>
      </c>
      <c r="CY58" s="100">
        <f ca="1">ROUND(INDIRECT(ADDRESS(Данные!$A50,CY$1,1,1,"Данные"),1),2)</f>
        <v>387.31999999999999</v>
      </c>
      <c r="CZ58" s="101">
        <f ca="1">(CX58-CX57)*CZ$10</f>
        <v>8.9999999999918145</v>
      </c>
      <c r="DA58" s="98">
        <f ca="1">(CY58-CY57)*CZ$10</f>
        <v>0</v>
      </c>
      <c r="DB58" s="95">
        <f ca="1">ROUND(INDIRECT(ADDRESS(Данные!$A50,DB$1,1,1,"Данные"),1),2)</f>
        <v>1323.6200000000001</v>
      </c>
      <c r="DC58" s="100">
        <f ca="1">ROUND(INDIRECT(ADDRESS(Данные!$A50,DC$1,1,1,"Данные"),1),2)</f>
        <v>334.97000000000003</v>
      </c>
      <c r="DD58" s="101">
        <f ca="1">(DB58-DB57)*DD$10</f>
        <v>0</v>
      </c>
      <c r="DE58" s="98">
        <f ca="1">(DC58-DC57)*DD$10</f>
        <v>0</v>
      </c>
      <c r="DF58" s="95">
        <f ca="1">ROUND(INDIRECT(ADDRESS(Данные!$A50,DF$1,1,1,"Данные"),1),2)</f>
        <v>254.80000000000001</v>
      </c>
      <c r="DG58" s="100">
        <f ca="1">ROUND(INDIRECT(ADDRESS(Данные!$A50,DG$1,1,1,"Данные"),1),2)</f>
        <v>244</v>
      </c>
      <c r="DH58" s="101">
        <f ca="1">(DF58-DF57)*DH$10</f>
        <v>6.0000000000115961</v>
      </c>
      <c r="DI58" s="98">
        <f ca="1">(DG58-DG57)*DH$10</f>
        <v>0</v>
      </c>
      <c r="DJ58" s="95"/>
      <c r="DK58" s="100"/>
      <c r="DL58" s="101"/>
      <c r="DM58" s="98"/>
      <c r="DN58" s="95"/>
      <c r="DO58" s="100"/>
      <c r="DP58" s="101"/>
      <c r="DQ58" s="98"/>
      <c r="DR58" s="95"/>
      <c r="DS58" s="100"/>
      <c r="DT58" s="101"/>
      <c r="DU58" s="98"/>
      <c r="DV58" s="108">
        <f t="shared" ca="1" si="52"/>
        <v>45644.895833333336</v>
      </c>
      <c r="DW58" s="113">
        <f t="shared" ca="1" si="53"/>
        <v>696.59999999959496</v>
      </c>
      <c r="DX58" s="113">
        <f t="shared" ca="1" si="54"/>
        <v>41.200000000335422</v>
      </c>
    </row>
    <row r="59">
      <c r="A59" s="94">
        <f ca="1">INDIRECT(ADDRESS(Данные!$A51,4,1,1,"Данные"),1)</f>
        <v>45644.916666666664</v>
      </c>
      <c r="B59" s="95">
        <f ca="1">ROUND(INDIRECT(ADDRESS(Данные!$A51,B$1,1,1,"Данные"),1),2)</f>
        <v>6458.71</v>
      </c>
      <c r="C59" s="100">
        <f ca="1">ROUND(INDIRECT(ADDRESS(Данные!$A51,C$1,1,1,"Данные"),1),2)</f>
        <v>1600.5</v>
      </c>
      <c r="D59" s="101">
        <f ca="1">(B59-B57)*D$10</f>
        <v>52.000000000043656</v>
      </c>
      <c r="E59" s="98">
        <f ca="1">(C59-C57)*D$10</f>
        <v>7.999999999992724</v>
      </c>
      <c r="F59" s="95">
        <f ca="1">ROUND(INDIRECT(ADDRESS(Данные!$A51,F$1,1,1,"Данные"),1),2)</f>
        <v>223.15000000000001</v>
      </c>
      <c r="G59" s="100">
        <f ca="1">ROUND(INDIRECT(ADDRESS(Данные!$A51,G$1,1,1,"Данные"),1),2)</f>
        <v>283.62</v>
      </c>
      <c r="H59" s="101">
        <f ca="1">(F59-F57)*H$10</f>
        <v>0</v>
      </c>
      <c r="I59" s="98">
        <f ca="1">(G59-G57)*H$10</f>
        <v>0</v>
      </c>
      <c r="J59" s="95">
        <f ca="1">ROUND(INDIRECT(ADDRESS(Данные!$A51,J$1,1,1,"Данные"),1),2)</f>
        <v>0</v>
      </c>
      <c r="K59" s="100">
        <f ca="1">ROUND(INDIRECT(ADDRESS(Данные!$A51,K$1,1,1,"Данные"),1),2)</f>
        <v>0</v>
      </c>
      <c r="L59" s="101">
        <f ca="1">(J59-J57)*L$10</f>
        <v>0</v>
      </c>
      <c r="M59" s="98">
        <f ca="1">(K59-K57)*L$10</f>
        <v>0</v>
      </c>
      <c r="N59" s="95">
        <f ca="1">ROUND(INDIRECT(ADDRESS(Данные!$A51,N$1,1,1,"Данные"),1),2)</f>
        <v>4793.2300000000005</v>
      </c>
      <c r="O59" s="100">
        <f ca="1">ROUND(INDIRECT(ADDRESS(Данные!$A51,O$1,1,1,"Данные"),1),2)</f>
        <v>2376.7600000000002</v>
      </c>
      <c r="P59" s="101">
        <f ca="1">(N59-N57)*P$10</f>
        <v>140.00000000123691</v>
      </c>
      <c r="Q59" s="98">
        <f ca="1">(O59-O57)*P$10</f>
        <v>20.000000000436557</v>
      </c>
      <c r="R59" s="95">
        <f ca="1">ROUND(INDIRECT(ADDRESS(Данные!$A51,R$1,1,1,"Данные"),1),2)</f>
        <v>6745.0600000000004</v>
      </c>
      <c r="S59" s="100">
        <f ca="1">ROUND(INDIRECT(ADDRESS(Данные!$A51,S$1,1,1,"Данные"),1),2)</f>
        <v>2603.6300000000001</v>
      </c>
      <c r="T59" s="101">
        <f ca="1">(R59-R57)*T$10</f>
        <v>46.80000000003929</v>
      </c>
      <c r="U59" s="98">
        <f ca="1">(S59-S57)*T$10</f>
        <v>7.1999999999934516</v>
      </c>
      <c r="V59" s="95">
        <f ca="1">ROUND(INDIRECT(ADDRESS(Данные!$A51,V$1,1,1,"Данные"),1),2)</f>
        <v>10197.630000000001</v>
      </c>
      <c r="W59" s="100">
        <f ca="1">ROUND(INDIRECT(ADDRESS(Данные!$A51,W$1,1,1,"Данные"),1),2)</f>
        <v>803.67000000000007</v>
      </c>
      <c r="X59" s="101">
        <f ca="1">(V59-V57)*X$10</f>
        <v>205.20000000055006</v>
      </c>
      <c r="Y59" s="98">
        <f ca="1">(W59-W57)*X$10</f>
        <v>10.800000000031105</v>
      </c>
      <c r="Z59" s="94">
        <f ca="1">INDIRECT(ADDRESS(Данные!$A51,4,1,1,"Данные"),1)</f>
        <v>45644.916666666664</v>
      </c>
      <c r="AA59" s="95">
        <f ca="1">ROUND(INDIRECT(ADDRESS(Данные!$A51,AA$1,1,1,"Данные"),1),2)</f>
        <v>0</v>
      </c>
      <c r="AB59" s="100">
        <f ca="1">ROUND(INDIRECT(ADDRESS(Данные!$A51,AB$1,1,1,"Данные"),1),2)</f>
        <v>0</v>
      </c>
      <c r="AC59" s="101">
        <f ca="1">(AA59-AA57)*AC$10</f>
        <v>0</v>
      </c>
      <c r="AD59" s="98">
        <f ca="1">(AB59-AB57)*AC$10</f>
        <v>0</v>
      </c>
      <c r="AE59" s="95">
        <f ca="1">ROUND(INDIRECT(ADDRESS(Данные!$A51,AE$1,1,1,"Данные"),1),2)</f>
        <v>0</v>
      </c>
      <c r="AF59" s="100">
        <f ca="1">ROUND(INDIRECT(ADDRESS(Данные!$A51,AF$1,1,1,"Данные"),1),2)</f>
        <v>0</v>
      </c>
      <c r="AG59" s="101">
        <f ca="1">(AE59-AE57)*AG$10</f>
        <v>0</v>
      </c>
      <c r="AH59" s="98">
        <f ca="1">(AF59-AF57)*AG$10</f>
        <v>0</v>
      </c>
      <c r="AI59" s="95">
        <f ca="1">ROUND(INDIRECT(ADDRESS(Данные!$A51,AI$1,1,1,"Данные"),1),2)</f>
        <v>23.780000000000001</v>
      </c>
      <c r="AJ59" s="100">
        <f ca="1">ROUND(INDIRECT(ADDRESS(Данные!$A51,AJ$1,1,1,"Данные"),1),2)</f>
        <v>5.2599999999999998</v>
      </c>
      <c r="AK59" s="101">
        <f ca="1">(AI59-AI57)*AK$10</f>
        <v>0</v>
      </c>
      <c r="AL59" s="98">
        <f ca="1">(AJ59-AJ57)*AK$10</f>
        <v>0</v>
      </c>
      <c r="AM59" s="95">
        <f ca="1">ROUND(INDIRECT(ADDRESS(Данные!$A51,AM$1,1,1,"Данные"),1),2)</f>
        <v>0</v>
      </c>
      <c r="AN59" s="100">
        <f ca="1">ROUND(INDIRECT(ADDRESS(Данные!$A51,AN$1,1,1,"Данные"),1),2)</f>
        <v>0</v>
      </c>
      <c r="AO59" s="101">
        <f ca="1">(AM59-AM57)*AO$10</f>
        <v>0</v>
      </c>
      <c r="AP59" s="98">
        <f ca="1">(AN59-AN57)*AO$10</f>
        <v>0</v>
      </c>
      <c r="AQ59" s="95">
        <f ca="1">ROUND(INDIRECT(ADDRESS(Данные!$A51,AQ$1,1,1,"Данные"),1),2)</f>
        <v>1592.3500000000001</v>
      </c>
      <c r="AR59" s="100">
        <f ca="1">ROUND(INDIRECT(ADDRESS(Данные!$A51,AR$1,1,1,"Данные"),1),2)</f>
        <v>114.05</v>
      </c>
      <c r="AS59" s="101">
        <f ca="1">(AQ59-AQ57)*AS$10</f>
        <v>0</v>
      </c>
      <c r="AT59" s="98">
        <f ca="1">(AR59-AR57)*AS$10</f>
        <v>0</v>
      </c>
      <c r="AU59" s="95">
        <f ca="1">ROUND(INDIRECT(ADDRESS(Данные!$A51,AU$1,1,1,"Данные"),1),2)</f>
        <v>0</v>
      </c>
      <c r="AV59" s="100">
        <f ca="1">ROUND(INDIRECT(ADDRESS(Данные!$A51,AV$1,1,1,"Данные"),1),2)</f>
        <v>0</v>
      </c>
      <c r="AW59" s="101">
        <f ca="1">(AU59-AU57)*AW$10</f>
        <v>0</v>
      </c>
      <c r="AX59" s="98">
        <f ca="1">(AV59-AV57)*AW$10</f>
        <v>0</v>
      </c>
      <c r="AY59" s="94">
        <f ca="1">INDIRECT(ADDRESS(Данные!$A51,4,1,1,"Данные"),1)</f>
        <v>45644.916666666664</v>
      </c>
      <c r="AZ59" s="95">
        <f ca="1">ROUND(INDIRECT(ADDRESS(Данные!$A51,AZ$1,1,1,"Данные"),1),2)</f>
        <v>1156.1000000000001</v>
      </c>
      <c r="BA59" s="100">
        <f ca="1">ROUND(INDIRECT(ADDRESS(Данные!$A51,BA$1,1,1,"Данные"),1),2)</f>
        <v>386.55000000000001</v>
      </c>
      <c r="BB59" s="101">
        <f ca="1">(AZ59-AZ57)*BB$10</f>
        <v>24.000000000023647</v>
      </c>
      <c r="BC59" s="98">
        <f ca="1">(BA59-BA57)*BB$10</f>
        <v>3.999999999996362</v>
      </c>
      <c r="BD59" s="95">
        <f ca="1">ROUND(INDIRECT(ADDRESS(Данные!$A51,BD$1,1,1,"Данные"),1),2)</f>
        <v>1219.24</v>
      </c>
      <c r="BE59" s="100">
        <f ca="1">ROUND(INDIRECT(ADDRESS(Данные!$A51,BE$1,1,1,"Данные"),1),2)</f>
        <v>514.45000000000005</v>
      </c>
      <c r="BF59" s="101">
        <f ca="1">(BD59-BD57)*BF$10</f>
        <v>27.999999999974534</v>
      </c>
      <c r="BG59" s="98">
        <f ca="1">(BE59-BE57)*BF$10</f>
        <v>3.999999999996362</v>
      </c>
      <c r="BH59" s="95">
        <f ca="1">ROUND(INDIRECT(ADDRESS(Данные!$A51,BH$1,1,1,"Данные"),1),2)</f>
        <v>1988.3900000000001</v>
      </c>
      <c r="BI59" s="100">
        <f ca="1">ROUND(INDIRECT(ADDRESS(Данные!$A51,BI$1,1,1,"Данные"),1),2)</f>
        <v>1182.79</v>
      </c>
      <c r="BJ59" s="101">
        <f ca="1">(BH59-BH57)*BJ$10</f>
        <v>809.99999999994543</v>
      </c>
      <c r="BK59" s="98">
        <f ca="1">(BI59-BI57)*BJ$10</f>
        <v>0</v>
      </c>
      <c r="BL59" s="95">
        <f ca="1">ROUND(INDIRECT(ADDRESS(Данные!$A51,BL$1,1,1,"Данные"),1),2)</f>
        <v>239.55000000000001</v>
      </c>
      <c r="BM59" s="100">
        <f ca="1">ROUND(INDIRECT(ADDRESS(Данные!$A51,BM$1,1,1,"Данные"),1),2)</f>
        <v>22.039999999999999</v>
      </c>
      <c r="BN59" s="101">
        <f ca="1">(BL59-BL57)*BN$10</f>
        <v>0</v>
      </c>
      <c r="BO59" s="98">
        <f ca="1">(BM59-BM57)*BN$10</f>
        <v>0</v>
      </c>
      <c r="BP59" s="95">
        <f ca="1">ROUND(INDIRECT(ADDRESS(Данные!$A51,BP$1,1,1,"Данные"),1),2)</f>
        <v>816.40999999999997</v>
      </c>
      <c r="BQ59" s="100">
        <f ca="1">ROUND(INDIRECT(ADDRESS(Данные!$A51,BQ$1,1,1,"Данные"),1),2)</f>
        <v>0</v>
      </c>
      <c r="BR59" s="101">
        <f ca="1">(BP59-BP57)*BR$10</f>
        <v>2.5999999999999091</v>
      </c>
      <c r="BS59" s="98">
        <f ca="1">(BQ59-BQ57)*BR$10</f>
        <v>0</v>
      </c>
      <c r="BT59" s="95">
        <f ca="1">ROUND(INDIRECT(ADDRESS(Данные!$A51,BT$1,1,1,"Данные"),1),2)</f>
        <v>4752.6700000000001</v>
      </c>
      <c r="BU59" s="100">
        <f ca="1">ROUND(INDIRECT(ADDRESS(Данные!$A51,BU$1,1,1,"Данные"),1),2)</f>
        <v>975.38</v>
      </c>
      <c r="BV59" s="101">
        <f ca="1">(BT59-BT57)*BV$10</f>
        <v>0</v>
      </c>
      <c r="BW59" s="98">
        <f ca="1">(BU59-BU57)*BV$10</f>
        <v>0</v>
      </c>
      <c r="BX59" s="94">
        <f ca="1">INDIRECT(ADDRESS(Данные!$A51,4,1,1,"Данные"),1)</f>
        <v>45644.916666666664</v>
      </c>
      <c r="BY59" s="95">
        <f ca="1">ROUND(INDIRECT(ADDRESS(Данные!$A51,BY$1,1,1,"Данные"),1),2)</f>
        <v>849.44000000000005</v>
      </c>
      <c r="BZ59" s="100">
        <f ca="1">ROUND(INDIRECT(ADDRESS(Данные!$A51,BZ$1,1,1,"Данные"),1),2)</f>
        <v>553.07000000000005</v>
      </c>
      <c r="CA59" s="101">
        <f ca="1">(BY59-BY57)*CA$10</f>
        <v>0</v>
      </c>
      <c r="CB59" s="98">
        <f ca="1">(BZ59-BZ57)*CA$10</f>
        <v>0</v>
      </c>
      <c r="CC59" s="95">
        <f ca="1">ROUND(INDIRECT(ADDRESS(Данные!$A51,CC$1,1,1,"Данные"),1),2)</f>
        <v>1487.3600000000001</v>
      </c>
      <c r="CD59" s="100">
        <f ca="1">ROUND(INDIRECT(ADDRESS(Данные!$A51,CD$1,1,1,"Данные"),1),2)</f>
        <v>0</v>
      </c>
      <c r="CE59" s="101">
        <f ca="1">(CC59-CC57)*CE$10</f>
        <v>24.000000000046384</v>
      </c>
      <c r="CF59" s="98">
        <f ca="1">(CD59-CD57)*CE$10</f>
        <v>0</v>
      </c>
      <c r="CG59" s="95">
        <f ca="1">ROUND(INDIRECT(ADDRESS(Данные!$A51,CG$1,1,1,"Данные"),1),2)</f>
        <v>0</v>
      </c>
      <c r="CH59" s="100">
        <f ca="1">ROUND(INDIRECT(ADDRESS(Данные!$A51,CH$1,1,1,"Данные"),1),2)</f>
        <v>0</v>
      </c>
      <c r="CI59" s="101">
        <f ca="1">(CG59-CG57)*CI$10</f>
        <v>0</v>
      </c>
      <c r="CJ59" s="98">
        <f ca="1">(CH59-CH57)*CI$10</f>
        <v>0</v>
      </c>
      <c r="CK59" s="95">
        <f ca="1">ROUND(INDIRECT(ADDRESS(Данные!$A51,CK$1,1,1,"Данные"),1),2)</f>
        <v>898.92000000000007</v>
      </c>
      <c r="CL59" s="100">
        <f ca="1">ROUND(INDIRECT(ADDRESS(Данные!$A51,CL$1,1,1,"Данные"),1),2)</f>
        <v>243.93000000000001</v>
      </c>
      <c r="CM59" s="101">
        <f ca="1">(CK59-CK57)*CM$10</f>
        <v>48.000000000024556</v>
      </c>
      <c r="CN59" s="98">
        <f ca="1">(CL59-CL57)*CM$10</f>
        <v>18.000000000000682</v>
      </c>
      <c r="CO59" s="95">
        <f ca="1">ROUND(INDIRECT(ADDRESS(Данные!$A51,CO$1,1,1,"Данные"),1),2)</f>
        <v>0</v>
      </c>
      <c r="CP59" s="100">
        <f ca="1">ROUND(INDIRECT(ADDRESS(Данные!$A51,CP$1,1,1,"Данные"),1),2)</f>
        <v>0</v>
      </c>
      <c r="CQ59" s="101">
        <f ca="1">(CO59-CO57)*CQ$10</f>
        <v>0</v>
      </c>
      <c r="CR59" s="98">
        <f ca="1">(CP59-CP57)*CQ$10</f>
        <v>0</v>
      </c>
      <c r="CS59" s="95">
        <f ca="1">ROUND(INDIRECT(ADDRESS(Данные!$A51,CS$1,1,1,"Данные"),1),2)</f>
        <v>27.940000000000001</v>
      </c>
      <c r="CT59" s="100">
        <f ca="1">ROUND(INDIRECT(ADDRESS(Данные!$A51,CT$1,1,1,"Данные"),1),2)</f>
        <v>213.34</v>
      </c>
      <c r="CU59" s="101">
        <f ca="1">(CS59-CS57)*CU$10</f>
        <v>0</v>
      </c>
      <c r="CV59" s="98">
        <f ca="1">(CT59-CT57)*CU$10</f>
        <v>0</v>
      </c>
      <c r="CW59" s="94">
        <f ca="1">INDIRECT(ADDRESS(Данные!$A51,4,1,1,"Данные"),1)</f>
        <v>45644.916666666664</v>
      </c>
      <c r="CX59" s="95">
        <f ca="1">ROUND(INDIRECT(ADDRESS(Данные!$A51,CX$1,1,1,"Данные"),1),2)</f>
        <v>533.01999999999998</v>
      </c>
      <c r="CY59" s="100">
        <f ca="1">ROUND(INDIRECT(ADDRESS(Данные!$A51,CY$1,1,1,"Данные"),1),2)</f>
        <v>387.31999999999999</v>
      </c>
      <c r="CZ59" s="101">
        <f ca="1">(CX59-CX57)*CZ$10</f>
        <v>17.999999999983629</v>
      </c>
      <c r="DA59" s="98">
        <f ca="1">(CY59-CY57)*CZ$10</f>
        <v>0</v>
      </c>
      <c r="DB59" s="95">
        <f ca="1">ROUND(INDIRECT(ADDRESS(Данные!$A51,DB$1,1,1,"Данные"),1),2)</f>
        <v>1323.6200000000001</v>
      </c>
      <c r="DC59" s="100">
        <f ca="1">ROUND(INDIRECT(ADDRESS(Данные!$A51,DC$1,1,1,"Данные"),1),2)</f>
        <v>334.97000000000003</v>
      </c>
      <c r="DD59" s="101">
        <f ca="1">(DB59-DB57)*DD$10</f>
        <v>0</v>
      </c>
      <c r="DE59" s="98">
        <f ca="1">(DC59-DC57)*DD$10</f>
        <v>0</v>
      </c>
      <c r="DF59" s="95">
        <f ca="1">ROUND(INDIRECT(ADDRESS(Данные!$A51,DF$1,1,1,"Данные"),1),2)</f>
        <v>254.80000000000001</v>
      </c>
      <c r="DG59" s="100">
        <f ca="1">ROUND(INDIRECT(ADDRESS(Данные!$A51,DG$1,1,1,"Данные"),1),2)</f>
        <v>244</v>
      </c>
      <c r="DH59" s="101">
        <f ca="1">(DF59-DF57)*DH$10</f>
        <v>6.0000000000115961</v>
      </c>
      <c r="DI59" s="98">
        <f ca="1">(DG59-DG57)*DH$10</f>
        <v>0</v>
      </c>
      <c r="DJ59" s="95"/>
      <c r="DK59" s="100"/>
      <c r="DL59" s="101"/>
      <c r="DM59" s="98"/>
      <c r="DN59" s="95"/>
      <c r="DO59" s="100"/>
      <c r="DP59" s="101"/>
      <c r="DQ59" s="98"/>
      <c r="DR59" s="95"/>
      <c r="DS59" s="100"/>
      <c r="DT59" s="101"/>
      <c r="DU59" s="98"/>
      <c r="DV59" s="108">
        <f t="shared" ca="1" si="52"/>
        <v>45644.916666666664</v>
      </c>
      <c r="DW59" s="113">
        <f t="shared" ca="1" si="53"/>
        <v>1404.6000000018796</v>
      </c>
      <c r="DX59" s="113">
        <f t="shared" ca="1" si="54"/>
        <v>72.000000000447244</v>
      </c>
    </row>
    <row r="60">
      <c r="A60" s="94">
        <f ca="1">INDIRECT(ADDRESS(Данные!$A52,4,1,1,"Данные"),1)</f>
        <v>45644.9375</v>
      </c>
      <c r="B60" s="95">
        <f ca="1">ROUND(INDIRECT(ADDRESS(Данные!$A52,B$1,1,1,"Данные"),1),2)</f>
        <v>6458.8400000000001</v>
      </c>
      <c r="C60" s="100">
        <f ca="1">ROUND(INDIRECT(ADDRESS(Данные!$A52,C$1,1,1,"Данные"),1),2)</f>
        <v>1600.51</v>
      </c>
      <c r="D60" s="101">
        <f ca="1">(B60-B59)*D$10</f>
        <v>26.000000000021828</v>
      </c>
      <c r="E60" s="98">
        <f ca="1">(C60-C59)*D$10</f>
        <v>1.999999999998181</v>
      </c>
      <c r="F60" s="95">
        <f ca="1">ROUND(INDIRECT(ADDRESS(Данные!$A52,F$1,1,1,"Данные"),1),2)</f>
        <v>223.15000000000001</v>
      </c>
      <c r="G60" s="100">
        <f ca="1">ROUND(INDIRECT(ADDRESS(Данные!$A52,G$1,1,1,"Данные"),1),2)</f>
        <v>283.62</v>
      </c>
      <c r="H60" s="101">
        <f ca="1">(F60-F59)*H$10</f>
        <v>0</v>
      </c>
      <c r="I60" s="98">
        <f ca="1">(G60-G59)*H$10</f>
        <v>0</v>
      </c>
      <c r="J60" s="95">
        <f ca="1">ROUND(INDIRECT(ADDRESS(Данные!$A52,J$1,1,1,"Данные"),1),2)</f>
        <v>0</v>
      </c>
      <c r="K60" s="100">
        <f ca="1">ROUND(INDIRECT(ADDRESS(Данные!$A52,K$1,1,1,"Данные"),1),2)</f>
        <v>0</v>
      </c>
      <c r="L60" s="101">
        <f ca="1">(J60-J59)*L$10</f>
        <v>0</v>
      </c>
      <c r="M60" s="98">
        <f ca="1">(K60-K59)*L$10</f>
        <v>0</v>
      </c>
      <c r="N60" s="95">
        <f ca="1">ROUND(INDIRECT(ADDRESS(Данные!$A52,N$1,1,1,"Данные"),1),2)</f>
        <v>4793.2600000000002</v>
      </c>
      <c r="O60" s="100">
        <f ca="1">ROUND(INDIRECT(ADDRESS(Данные!$A52,O$1,1,1,"Данные"),1),2)</f>
        <v>2376.77</v>
      </c>
      <c r="P60" s="101">
        <f ca="1">(N60-N59)*P$10</f>
        <v>59.999999999490683</v>
      </c>
      <c r="Q60" s="98">
        <f ca="1">(O60-O59)*P$10</f>
        <v>19.999999999527063</v>
      </c>
      <c r="R60" s="95">
        <f ca="1">ROUND(INDIRECT(ADDRESS(Данные!$A52,R$1,1,1,"Данные"),1),2)</f>
        <v>6745.1300000000001</v>
      </c>
      <c r="S60" s="100">
        <f ca="1">ROUND(INDIRECT(ADDRESS(Данные!$A52,S$1,1,1,"Данные"),1),2)</f>
        <v>2603.6399999999999</v>
      </c>
      <c r="T60" s="101">
        <f ca="1">(R60-R59)*T$10</f>
        <v>25.199999999895226</v>
      </c>
      <c r="U60" s="98">
        <f ca="1">(S60-S59)*T$10</f>
        <v>3.5999999999148713</v>
      </c>
      <c r="V60" s="95">
        <f ca="1">ROUND(INDIRECT(ADDRESS(Данные!$A52,V$1,1,1,"Данные"),1),2)</f>
        <v>10197.940000000001</v>
      </c>
      <c r="W60" s="100">
        <f ca="1">ROUND(INDIRECT(ADDRESS(Данные!$A52,W$1,1,1,"Данные"),1),2)</f>
        <v>803.69000000000005</v>
      </c>
      <c r="X60" s="101">
        <f ca="1">(V60-V59)*X$10</f>
        <v>111.59999999981665</v>
      </c>
      <c r="Y60" s="98">
        <f ca="1">(W60-W59)*X$10</f>
        <v>7.1999999999934516</v>
      </c>
      <c r="Z60" s="94">
        <f ca="1">INDIRECT(ADDRESS(Данные!$A52,4,1,1,"Данные"),1)</f>
        <v>45644.9375</v>
      </c>
      <c r="AA60" s="95">
        <f ca="1">ROUND(INDIRECT(ADDRESS(Данные!$A52,AA$1,1,1,"Данные"),1),2)</f>
        <v>0</v>
      </c>
      <c r="AB60" s="100">
        <f ca="1">ROUND(INDIRECT(ADDRESS(Данные!$A52,AB$1,1,1,"Данные"),1),2)</f>
        <v>0</v>
      </c>
      <c r="AC60" s="101">
        <f ca="1">(AA60-AA59)*AC$10</f>
        <v>0</v>
      </c>
      <c r="AD60" s="98">
        <f ca="1">(AB60-AB59)*AC$10</f>
        <v>0</v>
      </c>
      <c r="AE60" s="95">
        <f ca="1">ROUND(INDIRECT(ADDRESS(Данные!$A52,AE$1,1,1,"Данные"),1),2)</f>
        <v>0</v>
      </c>
      <c r="AF60" s="100">
        <f ca="1">ROUND(INDIRECT(ADDRESS(Данные!$A52,AF$1,1,1,"Данные"),1),2)</f>
        <v>0</v>
      </c>
      <c r="AG60" s="101">
        <f ca="1">(AE60-AE59)*AG$10</f>
        <v>0</v>
      </c>
      <c r="AH60" s="98">
        <f ca="1">(AF60-AF59)*AG$10</f>
        <v>0</v>
      </c>
      <c r="AI60" s="95">
        <f ca="1">ROUND(INDIRECT(ADDRESS(Данные!$A52,AI$1,1,1,"Данные"),1),2)</f>
        <v>23.780000000000001</v>
      </c>
      <c r="AJ60" s="100">
        <f ca="1">ROUND(INDIRECT(ADDRESS(Данные!$A52,AJ$1,1,1,"Данные"),1),2)</f>
        <v>5.2599999999999998</v>
      </c>
      <c r="AK60" s="101">
        <f ca="1">(AI60-AI59)*AK$10</f>
        <v>0</v>
      </c>
      <c r="AL60" s="98">
        <f ca="1">(AJ60-AJ59)*AK$10</f>
        <v>0</v>
      </c>
      <c r="AM60" s="95">
        <f ca="1">ROUND(INDIRECT(ADDRESS(Данные!$A52,AM$1,1,1,"Данные"),1),2)</f>
        <v>0</v>
      </c>
      <c r="AN60" s="100">
        <f ca="1">ROUND(INDIRECT(ADDRESS(Данные!$A52,AN$1,1,1,"Данные"),1),2)</f>
        <v>0</v>
      </c>
      <c r="AO60" s="101">
        <f ca="1">(AM60-AM59)*AO$10</f>
        <v>0</v>
      </c>
      <c r="AP60" s="98">
        <f ca="1">(AN60-AN59)*AO$10</f>
        <v>0</v>
      </c>
      <c r="AQ60" s="95">
        <f ca="1">ROUND(INDIRECT(ADDRESS(Данные!$A52,AQ$1,1,1,"Данные"),1),2)</f>
        <v>1592.3500000000001</v>
      </c>
      <c r="AR60" s="100">
        <f ca="1">ROUND(INDIRECT(ADDRESS(Данные!$A52,AR$1,1,1,"Данные"),1),2)</f>
        <v>114.05</v>
      </c>
      <c r="AS60" s="101">
        <f ca="1">(AQ60-AQ59)*AS$10</f>
        <v>0</v>
      </c>
      <c r="AT60" s="98">
        <f ca="1">(AR60-AR59)*AS$10</f>
        <v>0</v>
      </c>
      <c r="AU60" s="95">
        <f ca="1">ROUND(INDIRECT(ADDRESS(Данные!$A52,AU$1,1,1,"Данные"),1),2)</f>
        <v>0</v>
      </c>
      <c r="AV60" s="100">
        <f ca="1">ROUND(INDIRECT(ADDRESS(Данные!$A52,AV$1,1,1,"Данные"),1),2)</f>
        <v>0</v>
      </c>
      <c r="AW60" s="101">
        <f ca="1">(AU60-AU59)*AW$10</f>
        <v>0</v>
      </c>
      <c r="AX60" s="98">
        <f ca="1">(AV60-AV59)*AW$10</f>
        <v>0</v>
      </c>
      <c r="AY60" s="94">
        <f ca="1">INDIRECT(ADDRESS(Данные!$A52,4,1,1,"Данные"),1)</f>
        <v>45644.9375</v>
      </c>
      <c r="AZ60" s="95">
        <f ca="1">ROUND(INDIRECT(ADDRESS(Данные!$A52,AZ$1,1,1,"Данные"),1),2)</f>
        <v>1156.1700000000001</v>
      </c>
      <c r="BA60" s="100">
        <f ca="1">ROUND(INDIRECT(ADDRESS(Данные!$A52,BA$1,1,1,"Данные"),1),2)</f>
        <v>386.56</v>
      </c>
      <c r="BB60" s="101">
        <f ca="1">(AZ60-AZ59)*BB$10</f>
        <v>13.999999999987267</v>
      </c>
      <c r="BC60" s="98">
        <f ca="1">(BA60-BA59)*BB$10</f>
        <v>1.999999999998181</v>
      </c>
      <c r="BD60" s="95">
        <f ca="1">ROUND(INDIRECT(ADDRESS(Данные!$A52,BD$1,1,1,"Данные"),1),2)</f>
        <v>1219.3099999999999</v>
      </c>
      <c r="BE60" s="100">
        <f ca="1">ROUND(INDIRECT(ADDRESS(Данные!$A52,BE$1,1,1,"Данные"),1),2)</f>
        <v>514.47000000000003</v>
      </c>
      <c r="BF60" s="101">
        <f ca="1">(BD60-BD59)*BF$10</f>
        <v>13.999999999987267</v>
      </c>
      <c r="BG60" s="98">
        <f ca="1">(BE60-BE59)*BF$10</f>
        <v>3.999999999996362</v>
      </c>
      <c r="BH60" s="95">
        <f ca="1">ROUND(INDIRECT(ADDRESS(Данные!$A52,BH$1,1,1,"Данные"),1),2)</f>
        <v>1988.49</v>
      </c>
      <c r="BI60" s="100">
        <f ca="1">ROUND(INDIRECT(ADDRESS(Данные!$A52,BI$1,1,1,"Данные"),1),2)</f>
        <v>1182.79</v>
      </c>
      <c r="BJ60" s="101">
        <f ca="1">(BH60-BH59)*BJ$10</f>
        <v>299.99999999972715</v>
      </c>
      <c r="BK60" s="98">
        <f ca="1">(BI60-BI59)*BJ$10</f>
        <v>0</v>
      </c>
      <c r="BL60" s="95">
        <f ca="1">ROUND(INDIRECT(ADDRESS(Данные!$A52,BL$1,1,1,"Данные"),1),2)</f>
        <v>239.55000000000001</v>
      </c>
      <c r="BM60" s="100">
        <f ca="1">ROUND(INDIRECT(ADDRESS(Данные!$A52,BM$1,1,1,"Данные"),1),2)</f>
        <v>22.039999999999999</v>
      </c>
      <c r="BN60" s="101">
        <f ca="1">(BL60-BL59)*BN$10</f>
        <v>0</v>
      </c>
      <c r="BO60" s="98">
        <f ca="1">(BM60-BM59)*BN$10</f>
        <v>0</v>
      </c>
      <c r="BP60" s="95">
        <f ca="1">ROUND(INDIRECT(ADDRESS(Данные!$A52,BP$1,1,1,"Данные"),1),2)</f>
        <v>816.47000000000003</v>
      </c>
      <c r="BQ60" s="100">
        <f ca="1">ROUND(INDIRECT(ADDRESS(Данные!$A52,BQ$1,1,1,"Данные"),1),2)</f>
        <v>0</v>
      </c>
      <c r="BR60" s="101">
        <f ca="1">(BP60-BP59)*BR$10</f>
        <v>1.2000000000011823</v>
      </c>
      <c r="BS60" s="98">
        <f ca="1">(BQ60-BQ59)*BR$10</f>
        <v>0</v>
      </c>
      <c r="BT60" s="95">
        <f ca="1">ROUND(INDIRECT(ADDRESS(Данные!$A52,BT$1,1,1,"Данные"),1),2)</f>
        <v>4752.6700000000001</v>
      </c>
      <c r="BU60" s="100">
        <f ca="1">ROUND(INDIRECT(ADDRESS(Данные!$A52,BU$1,1,1,"Данные"),1),2)</f>
        <v>975.38</v>
      </c>
      <c r="BV60" s="101">
        <f ca="1">(BT60-BT59)*BV$10</f>
        <v>0</v>
      </c>
      <c r="BW60" s="98">
        <f ca="1">(BU60-BU59)*BV$10</f>
        <v>0</v>
      </c>
      <c r="BX60" s="94">
        <f ca="1">INDIRECT(ADDRESS(Данные!$A52,4,1,1,"Данные"),1)</f>
        <v>45644.9375</v>
      </c>
      <c r="BY60" s="95">
        <f ca="1">ROUND(INDIRECT(ADDRESS(Данные!$A52,BY$1,1,1,"Данные"),1),2)</f>
        <v>849.44000000000005</v>
      </c>
      <c r="BZ60" s="100">
        <f ca="1">ROUND(INDIRECT(ADDRESS(Данные!$A52,BZ$1,1,1,"Данные"),1),2)</f>
        <v>553.07000000000005</v>
      </c>
      <c r="CA60" s="101">
        <f ca="1">(BY60-BY59)*CA$10</f>
        <v>0</v>
      </c>
      <c r="CB60" s="98">
        <f ca="1">(BZ60-BZ59)*CA$10</f>
        <v>0</v>
      </c>
      <c r="CC60" s="95">
        <f ca="1">ROUND(INDIRECT(ADDRESS(Данные!$A52,CC$1,1,1,"Данные"),1),2)</f>
        <v>1487.4000000000001</v>
      </c>
      <c r="CD60" s="100">
        <f ca="1">ROUND(INDIRECT(ADDRESS(Данные!$A52,CD$1,1,1,"Данные"),1),2)</f>
        <v>0</v>
      </c>
      <c r="CE60" s="101">
        <f ca="1">(CC60-CC59)*CE$10</f>
        <v>11.999999999989086</v>
      </c>
      <c r="CF60" s="98">
        <f ca="1">(CD60-CD59)*CE$10</f>
        <v>0</v>
      </c>
      <c r="CG60" s="95">
        <f ca="1">ROUND(INDIRECT(ADDRESS(Данные!$A52,CG$1,1,1,"Данные"),1),2)</f>
        <v>0</v>
      </c>
      <c r="CH60" s="100">
        <f ca="1">ROUND(INDIRECT(ADDRESS(Данные!$A52,CH$1,1,1,"Данные"),1),2)</f>
        <v>0</v>
      </c>
      <c r="CI60" s="101">
        <f ca="1">(CG60-CG59)*CI$10</f>
        <v>0</v>
      </c>
      <c r="CJ60" s="98">
        <f ca="1">(CH60-CH59)*CI$10</f>
        <v>0</v>
      </c>
      <c r="CK60" s="95">
        <f ca="1">ROUND(INDIRECT(ADDRESS(Данные!$A52,CK$1,1,1,"Данные"),1),2)</f>
        <v>898.96000000000004</v>
      </c>
      <c r="CL60" s="100">
        <f ca="1">ROUND(INDIRECT(ADDRESS(Данные!$A52,CL$1,1,1,"Данные"),1),2)</f>
        <v>243.94</v>
      </c>
      <c r="CM60" s="101">
        <f ca="1">(CK60-CK59)*CM$10</f>
        <v>23.999999999978172</v>
      </c>
      <c r="CN60" s="98">
        <f ca="1">(CL60-CL59)*CM$10</f>
        <v>5.999999999994543</v>
      </c>
      <c r="CO60" s="95">
        <f ca="1">ROUND(INDIRECT(ADDRESS(Данные!$A52,CO$1,1,1,"Данные"),1),2)</f>
        <v>0</v>
      </c>
      <c r="CP60" s="100">
        <f ca="1">ROUND(INDIRECT(ADDRESS(Данные!$A52,CP$1,1,1,"Данные"),1),2)</f>
        <v>0</v>
      </c>
      <c r="CQ60" s="101">
        <f ca="1">(CO60-CO59)*CQ$10</f>
        <v>0</v>
      </c>
      <c r="CR60" s="98">
        <f ca="1">(CP60-CP59)*CQ$10</f>
        <v>0</v>
      </c>
      <c r="CS60" s="95">
        <f ca="1">ROUND(INDIRECT(ADDRESS(Данные!$A52,CS$1,1,1,"Данные"),1),2)</f>
        <v>27.940000000000001</v>
      </c>
      <c r="CT60" s="100">
        <f ca="1">ROUND(INDIRECT(ADDRESS(Данные!$A52,CT$1,1,1,"Данные"),1),2)</f>
        <v>213.34</v>
      </c>
      <c r="CU60" s="101">
        <f ca="1">(CS60-CS59)*CU$10</f>
        <v>0</v>
      </c>
      <c r="CV60" s="98">
        <f ca="1">(CT60-CT59)*CU$10</f>
        <v>0</v>
      </c>
      <c r="CW60" s="94">
        <f ca="1">INDIRECT(ADDRESS(Данные!$A52,4,1,1,"Данные"),1)</f>
        <v>45644.9375</v>
      </c>
      <c r="CX60" s="95">
        <f ca="1">ROUND(INDIRECT(ADDRESS(Данные!$A52,CX$1,1,1,"Данные"),1),2)</f>
        <v>533.02999999999997</v>
      </c>
      <c r="CY60" s="100">
        <f ca="1">ROUND(INDIRECT(ADDRESS(Данные!$A52,CY$1,1,1,"Данные"),1),2)</f>
        <v>387.31999999999999</v>
      </c>
      <c r="CZ60" s="101">
        <f ca="1">(CX60-CX59)*CZ$10</f>
        <v>8.9999999999918145</v>
      </c>
      <c r="DA60" s="98">
        <f ca="1">(CY60-CY59)*CZ$10</f>
        <v>0</v>
      </c>
      <c r="DB60" s="95">
        <f ca="1">ROUND(INDIRECT(ADDRESS(Данные!$A52,DB$1,1,1,"Данные"),1),2)</f>
        <v>1323.6200000000001</v>
      </c>
      <c r="DC60" s="100">
        <f ca="1">ROUND(INDIRECT(ADDRESS(Данные!$A52,DC$1,1,1,"Данные"),1),2)</f>
        <v>334.97000000000003</v>
      </c>
      <c r="DD60" s="101">
        <f ca="1">(DB60-DB59)*DD$10</f>
        <v>0</v>
      </c>
      <c r="DE60" s="98">
        <f ca="1">(DC60-DC59)*DD$10</f>
        <v>0</v>
      </c>
      <c r="DF60" s="95">
        <f ca="1">ROUND(INDIRECT(ADDRESS(Данные!$A52,DF$1,1,1,"Данные"),1),2)</f>
        <v>254.81</v>
      </c>
      <c r="DG60" s="100">
        <f ca="1">ROUND(INDIRECT(ADDRESS(Данные!$A52,DG$1,1,1,"Данные"),1),2)</f>
        <v>244</v>
      </c>
      <c r="DH60" s="101">
        <f ca="1">(DF60-DF59)*DH$10</f>
        <v>5.999999999994543</v>
      </c>
      <c r="DI60" s="98">
        <f ca="1">(DG60-DG59)*DH$10</f>
        <v>0</v>
      </c>
      <c r="DJ60" s="95"/>
      <c r="DK60" s="100"/>
      <c r="DL60" s="101"/>
      <c r="DM60" s="98"/>
      <c r="DN60" s="95"/>
      <c r="DO60" s="100"/>
      <c r="DP60" s="101"/>
      <c r="DQ60" s="98"/>
      <c r="DR60" s="95"/>
      <c r="DS60" s="100"/>
      <c r="DT60" s="101"/>
      <c r="DU60" s="98"/>
      <c r="DV60" s="108">
        <f t="shared" ca="1" si="52"/>
        <v>45644.9375</v>
      </c>
      <c r="DW60" s="113">
        <f t="shared" ca="1" si="53"/>
        <v>602.99999999888087</v>
      </c>
      <c r="DX60" s="113">
        <f t="shared" ca="1" si="54"/>
        <v>44.799999999422653</v>
      </c>
    </row>
    <row r="61">
      <c r="A61" s="94">
        <f ca="1">INDIRECT(ADDRESS(Данные!$A53,4,1,1,"Данные"),1)</f>
        <v>45644.958333333336</v>
      </c>
      <c r="B61" s="95">
        <f ca="1">ROUND(INDIRECT(ADDRESS(Данные!$A53,B$1,1,1,"Данные"),1),2)</f>
        <v>6458.9700000000003</v>
      </c>
      <c r="C61" s="100">
        <f ca="1">ROUND(INDIRECT(ADDRESS(Данные!$A53,C$1,1,1,"Данные"),1),2)</f>
        <v>1600.53</v>
      </c>
      <c r="D61" s="101">
        <f ca="1">(B61-B59)*D$10</f>
        <v>52.000000000043656</v>
      </c>
      <c r="E61" s="98">
        <f ca="1">(C61-C59)*D$10</f>
        <v>5.999999999994543</v>
      </c>
      <c r="F61" s="95">
        <f ca="1">ROUND(INDIRECT(ADDRESS(Данные!$A53,F$1,1,1,"Данные"),1),2)</f>
        <v>223.15000000000001</v>
      </c>
      <c r="G61" s="100">
        <f ca="1">ROUND(INDIRECT(ADDRESS(Данные!$A53,G$1,1,1,"Данные"),1),2)</f>
        <v>283.62</v>
      </c>
      <c r="H61" s="101">
        <f ca="1">(F61-F59)*H$10</f>
        <v>0</v>
      </c>
      <c r="I61" s="98">
        <f ca="1">(G61-G59)*H$10</f>
        <v>0</v>
      </c>
      <c r="J61" s="95">
        <f ca="1">ROUND(INDIRECT(ADDRESS(Данные!$A53,J$1,1,1,"Данные"),1),2)</f>
        <v>0</v>
      </c>
      <c r="K61" s="100">
        <f ca="1">ROUND(INDIRECT(ADDRESS(Данные!$A53,K$1,1,1,"Данные"),1),2)</f>
        <v>0</v>
      </c>
      <c r="L61" s="101">
        <f ca="1">(J61-J59)*L$10</f>
        <v>0</v>
      </c>
      <c r="M61" s="98">
        <f ca="1">(K61-K59)*L$10</f>
        <v>0</v>
      </c>
      <c r="N61" s="95">
        <f ca="1">ROUND(INDIRECT(ADDRESS(Данные!$A53,N$1,1,1,"Данные"),1),2)</f>
        <v>4793.3000000000002</v>
      </c>
      <c r="O61" s="100">
        <f ca="1">ROUND(INDIRECT(ADDRESS(Данные!$A53,O$1,1,1,"Данные"),1),2)</f>
        <v>2376.77</v>
      </c>
      <c r="P61" s="101">
        <f ca="1">(N61-N59)*P$10</f>
        <v>139.99999999941792</v>
      </c>
      <c r="Q61" s="98">
        <f ca="1">(O61-O59)*P$10</f>
        <v>19.999999999527063</v>
      </c>
      <c r="R61" s="95">
        <f ca="1">ROUND(INDIRECT(ADDRESS(Данные!$A53,R$1,1,1,"Данные"),1),2)</f>
        <v>6745.1900000000005</v>
      </c>
      <c r="S61" s="100">
        <f ca="1">ROUND(INDIRECT(ADDRESS(Данные!$A53,S$1,1,1,"Данные"),1),2)</f>
        <v>2603.6500000000001</v>
      </c>
      <c r="T61" s="101">
        <f ca="1">(R61-R59)*T$10</f>
        <v>46.80000000003929</v>
      </c>
      <c r="U61" s="98">
        <f ca="1">(S61-S59)*T$10</f>
        <v>7.1999999999934516</v>
      </c>
      <c r="V61" s="95">
        <f ca="1">ROUND(INDIRECT(ADDRESS(Данные!$A53,V$1,1,1,"Данные"),1),2)</f>
        <v>10198.24</v>
      </c>
      <c r="W61" s="100">
        <f ca="1">ROUND(INDIRECT(ADDRESS(Данные!$A53,W$1,1,1,"Данные"),1),2)</f>
        <v>803.71000000000004</v>
      </c>
      <c r="X61" s="101">
        <f ca="1">(V61-V59)*X$10</f>
        <v>219.59999999955471</v>
      </c>
      <c r="Y61" s="98">
        <f ca="1">(W61-W59)*X$10</f>
        <v>14.399999999986903</v>
      </c>
      <c r="Z61" s="94">
        <f ca="1">INDIRECT(ADDRESS(Данные!$A53,4,1,1,"Данные"),1)</f>
        <v>45644.958333333336</v>
      </c>
      <c r="AA61" s="95">
        <f ca="1">ROUND(INDIRECT(ADDRESS(Данные!$A53,AA$1,1,1,"Данные"),1),2)</f>
        <v>0</v>
      </c>
      <c r="AB61" s="100">
        <f ca="1">ROUND(INDIRECT(ADDRESS(Данные!$A53,AB$1,1,1,"Данные"),1),2)</f>
        <v>0</v>
      </c>
      <c r="AC61" s="101">
        <f ca="1">(AA61-AA59)*AC$10</f>
        <v>0</v>
      </c>
      <c r="AD61" s="98">
        <f ca="1">(AB61-AB59)*AC$10</f>
        <v>0</v>
      </c>
      <c r="AE61" s="95">
        <f ca="1">ROUND(INDIRECT(ADDRESS(Данные!$A53,AE$1,1,1,"Данные"),1),2)</f>
        <v>0</v>
      </c>
      <c r="AF61" s="100">
        <f ca="1">ROUND(INDIRECT(ADDRESS(Данные!$A53,AF$1,1,1,"Данные"),1),2)</f>
        <v>0</v>
      </c>
      <c r="AG61" s="101">
        <f ca="1">(AE61-AE59)*AG$10</f>
        <v>0</v>
      </c>
      <c r="AH61" s="98">
        <f ca="1">(AF61-AF59)*AG$10</f>
        <v>0</v>
      </c>
      <c r="AI61" s="95">
        <f ca="1">ROUND(INDIRECT(ADDRESS(Данные!$A53,AI$1,1,1,"Данные"),1),2)</f>
        <v>23.780000000000001</v>
      </c>
      <c r="AJ61" s="100">
        <f ca="1">ROUND(INDIRECT(ADDRESS(Данные!$A53,AJ$1,1,1,"Данные"),1),2)</f>
        <v>5.2599999999999998</v>
      </c>
      <c r="AK61" s="101">
        <f ca="1">(AI61-AI59)*AK$10</f>
        <v>0</v>
      </c>
      <c r="AL61" s="98">
        <f ca="1">(AJ61-AJ59)*AK$10</f>
        <v>0</v>
      </c>
      <c r="AM61" s="95">
        <f ca="1">ROUND(INDIRECT(ADDRESS(Данные!$A53,AM$1,1,1,"Данные"),1),2)</f>
        <v>0</v>
      </c>
      <c r="AN61" s="100">
        <f ca="1">ROUND(INDIRECT(ADDRESS(Данные!$A53,AN$1,1,1,"Данные"),1),2)</f>
        <v>0</v>
      </c>
      <c r="AO61" s="101">
        <f ca="1">(AM61-AM59)*AO$10</f>
        <v>0</v>
      </c>
      <c r="AP61" s="98">
        <f ca="1">(AN61-AN59)*AO$10</f>
        <v>0</v>
      </c>
      <c r="AQ61" s="95">
        <f ca="1">ROUND(INDIRECT(ADDRESS(Данные!$A53,AQ$1,1,1,"Данные"),1),2)</f>
        <v>1592.3500000000001</v>
      </c>
      <c r="AR61" s="100">
        <f ca="1">ROUND(INDIRECT(ADDRESS(Данные!$A53,AR$1,1,1,"Данные"),1),2)</f>
        <v>114.05</v>
      </c>
      <c r="AS61" s="101">
        <f ca="1">(AQ61-AQ59)*AS$10</f>
        <v>0</v>
      </c>
      <c r="AT61" s="98">
        <f ca="1">(AR61-AR59)*AS$10</f>
        <v>0</v>
      </c>
      <c r="AU61" s="95">
        <f ca="1">ROUND(INDIRECT(ADDRESS(Данные!$A53,AU$1,1,1,"Данные"),1),2)</f>
        <v>0</v>
      </c>
      <c r="AV61" s="100">
        <f ca="1">ROUND(INDIRECT(ADDRESS(Данные!$A53,AV$1,1,1,"Данные"),1),2)</f>
        <v>0</v>
      </c>
      <c r="AW61" s="101">
        <f ca="1">(AU61-AU59)*AW$10</f>
        <v>0</v>
      </c>
      <c r="AX61" s="98">
        <f ca="1">(AV61-AV59)*AW$10</f>
        <v>0</v>
      </c>
      <c r="AY61" s="94">
        <f ca="1">INDIRECT(ADDRESS(Данные!$A53,4,1,1,"Данные"),1)</f>
        <v>45644.958333333336</v>
      </c>
      <c r="AZ61" s="95">
        <f ca="1">ROUND(INDIRECT(ADDRESS(Данные!$A53,AZ$1,1,1,"Данные"),1),2)</f>
        <v>1156.23</v>
      </c>
      <c r="BA61" s="100">
        <f ca="1">ROUND(INDIRECT(ADDRESS(Данные!$A53,BA$1,1,1,"Данные"),1),2)</f>
        <v>386.56999999999999</v>
      </c>
      <c r="BB61" s="101">
        <f ca="1">(AZ61-AZ59)*BB$10</f>
        <v>25.999999999976353</v>
      </c>
      <c r="BC61" s="98">
        <f ca="1">(BA61-BA59)*BB$10</f>
        <v>3.999999999996362</v>
      </c>
      <c r="BD61" s="95">
        <f ca="1">ROUND(INDIRECT(ADDRESS(Данные!$A53,BD$1,1,1,"Данные"),1),2)</f>
        <v>1219.3800000000001</v>
      </c>
      <c r="BE61" s="100">
        <f ca="1">ROUND(INDIRECT(ADDRESS(Данные!$A53,BE$1,1,1,"Данные"),1),2)</f>
        <v>514.49000000000001</v>
      </c>
      <c r="BF61" s="101">
        <f ca="1">(BD61-BD59)*BF$10</f>
        <v>28.000000000020009</v>
      </c>
      <c r="BG61" s="98">
        <f ca="1">(BE61-BE59)*BF$10</f>
        <v>7.999999999992724</v>
      </c>
      <c r="BH61" s="95">
        <f ca="1">ROUND(INDIRECT(ADDRESS(Данные!$A53,BH$1,1,1,"Данные"),1),2)</f>
        <v>1988.6000000000001</v>
      </c>
      <c r="BI61" s="100">
        <f ca="1">ROUND(INDIRECT(ADDRESS(Данные!$A53,BI$1,1,1,"Данные"),1),2)</f>
        <v>1182.79</v>
      </c>
      <c r="BJ61" s="101">
        <f ca="1">(BH61-BH59)*BJ$10</f>
        <v>630.00000000010914</v>
      </c>
      <c r="BK61" s="98">
        <f ca="1">(BI61-BI59)*BJ$10</f>
        <v>0</v>
      </c>
      <c r="BL61" s="95">
        <f ca="1">ROUND(INDIRECT(ADDRESS(Данные!$A53,BL$1,1,1,"Данные"),1),2)</f>
        <v>239.55000000000001</v>
      </c>
      <c r="BM61" s="100">
        <f ca="1">ROUND(INDIRECT(ADDRESS(Данные!$A53,BM$1,1,1,"Данные"),1),2)</f>
        <v>22.039999999999999</v>
      </c>
      <c r="BN61" s="101">
        <f ca="1">(BL61-BL59)*BN$10</f>
        <v>0</v>
      </c>
      <c r="BO61" s="98">
        <f ca="1">(BM61-BM59)*BN$10</f>
        <v>0</v>
      </c>
      <c r="BP61" s="95">
        <f ca="1">ROUND(INDIRECT(ADDRESS(Данные!$A53,BP$1,1,1,"Данные"),1),2)</f>
        <v>816.51999999999998</v>
      </c>
      <c r="BQ61" s="100">
        <f ca="1">ROUND(INDIRECT(ADDRESS(Данные!$A53,BQ$1,1,1,"Данные"),1),2)</f>
        <v>0</v>
      </c>
      <c r="BR61" s="101">
        <f ca="1">(BP61-BP59)*BR$10</f>
        <v>2.2000000000002728</v>
      </c>
      <c r="BS61" s="98">
        <f ca="1">(BQ61-BQ59)*BR$10</f>
        <v>0</v>
      </c>
      <c r="BT61" s="95">
        <f ca="1">ROUND(INDIRECT(ADDRESS(Данные!$A53,BT$1,1,1,"Данные"),1),2)</f>
        <v>4752.6700000000001</v>
      </c>
      <c r="BU61" s="100">
        <f ca="1">ROUND(INDIRECT(ADDRESS(Данные!$A53,BU$1,1,1,"Данные"),1),2)</f>
        <v>975.38</v>
      </c>
      <c r="BV61" s="101">
        <f ca="1">(BT61-BT59)*BV$10</f>
        <v>0</v>
      </c>
      <c r="BW61" s="98">
        <f ca="1">(BU61-BU59)*BV$10</f>
        <v>0</v>
      </c>
      <c r="BX61" s="94">
        <f ca="1">INDIRECT(ADDRESS(Данные!$A53,4,1,1,"Данные"),1)</f>
        <v>45644.958333333336</v>
      </c>
      <c r="BY61" s="95">
        <f ca="1">ROUND(INDIRECT(ADDRESS(Данные!$A53,BY$1,1,1,"Данные"),1),2)</f>
        <v>849.44000000000005</v>
      </c>
      <c r="BZ61" s="100">
        <f ca="1">ROUND(INDIRECT(ADDRESS(Данные!$A53,BZ$1,1,1,"Данные"),1),2)</f>
        <v>553.07000000000005</v>
      </c>
      <c r="CA61" s="101">
        <f ca="1">(BY61-BY59)*CA$10</f>
        <v>0</v>
      </c>
      <c r="CB61" s="98">
        <f ca="1">(BZ61-BZ59)*CA$10</f>
        <v>0</v>
      </c>
      <c r="CC61" s="95">
        <f ca="1">ROUND(INDIRECT(ADDRESS(Данные!$A53,CC$1,1,1,"Данные"),1),2)</f>
        <v>1487.45</v>
      </c>
      <c r="CD61" s="100">
        <f ca="1">ROUND(INDIRECT(ADDRESS(Данные!$A53,CD$1,1,1,"Данные"),1),2)</f>
        <v>0</v>
      </c>
      <c r="CE61" s="101">
        <f ca="1">(CC61-CC59)*CE$10</f>
        <v>26.999999999975444</v>
      </c>
      <c r="CF61" s="98">
        <f ca="1">(CD61-CD59)*CE$10</f>
        <v>0</v>
      </c>
      <c r="CG61" s="95">
        <f ca="1">ROUND(INDIRECT(ADDRESS(Данные!$A53,CG$1,1,1,"Данные"),1),2)</f>
        <v>0</v>
      </c>
      <c r="CH61" s="100">
        <f ca="1">ROUND(INDIRECT(ADDRESS(Данные!$A53,CH$1,1,1,"Данные"),1),2)</f>
        <v>0</v>
      </c>
      <c r="CI61" s="101">
        <f ca="1">(CG61-CG59)*CI$10</f>
        <v>0</v>
      </c>
      <c r="CJ61" s="98">
        <f ca="1">(CH61-CH59)*CI$10</f>
        <v>0</v>
      </c>
      <c r="CK61" s="95">
        <f ca="1">ROUND(INDIRECT(ADDRESS(Данные!$A53,CK$1,1,1,"Данные"),1),2)</f>
        <v>899</v>
      </c>
      <c r="CL61" s="100">
        <f ca="1">ROUND(INDIRECT(ADDRESS(Данные!$A53,CL$1,1,1,"Данные"),1),2)</f>
        <v>243.95000000000002</v>
      </c>
      <c r="CM61" s="101">
        <f ca="1">(CK61-CK59)*CM$10</f>
        <v>47.999999999956344</v>
      </c>
      <c r="CN61" s="98">
        <f ca="1">(CL61-CL59)*CM$10</f>
        <v>12.000000000006139</v>
      </c>
      <c r="CO61" s="95">
        <f ca="1">ROUND(INDIRECT(ADDRESS(Данные!$A53,CO$1,1,1,"Данные"),1),2)</f>
        <v>0</v>
      </c>
      <c r="CP61" s="100">
        <f ca="1">ROUND(INDIRECT(ADDRESS(Данные!$A53,CP$1,1,1,"Данные"),1),2)</f>
        <v>0</v>
      </c>
      <c r="CQ61" s="101">
        <f ca="1">(CO61-CO59)*CQ$10</f>
        <v>0</v>
      </c>
      <c r="CR61" s="98">
        <f ca="1">(CP61-CP59)*CQ$10</f>
        <v>0</v>
      </c>
      <c r="CS61" s="95">
        <f ca="1">ROUND(INDIRECT(ADDRESS(Данные!$A53,CS$1,1,1,"Данные"),1),2)</f>
        <v>27.940000000000001</v>
      </c>
      <c r="CT61" s="100">
        <f ca="1">ROUND(INDIRECT(ADDRESS(Данные!$A53,CT$1,1,1,"Данные"),1),2)</f>
        <v>213.34</v>
      </c>
      <c r="CU61" s="101">
        <f ca="1">(CS61-CS59)*CU$10</f>
        <v>0</v>
      </c>
      <c r="CV61" s="98">
        <f ca="1">(CT61-CT59)*CU$10</f>
        <v>0</v>
      </c>
      <c r="CW61" s="94">
        <f ca="1">INDIRECT(ADDRESS(Данные!$A53,4,1,1,"Данные"),1)</f>
        <v>45644.958333333336</v>
      </c>
      <c r="CX61" s="95">
        <f ca="1">ROUND(INDIRECT(ADDRESS(Данные!$A53,CX$1,1,1,"Данные"),1),2)</f>
        <v>533.03999999999996</v>
      </c>
      <c r="CY61" s="100">
        <f ca="1">ROUND(INDIRECT(ADDRESS(Данные!$A53,CY$1,1,1,"Данные"),1),2)</f>
        <v>387.31999999999999</v>
      </c>
      <c r="CZ61" s="101">
        <f ca="1">(CX61-CX59)*CZ$10</f>
        <v>17.999999999983629</v>
      </c>
      <c r="DA61" s="98">
        <f ca="1">(CY61-CY59)*CZ$10</f>
        <v>0</v>
      </c>
      <c r="DB61" s="95">
        <f ca="1">ROUND(INDIRECT(ADDRESS(Данные!$A53,DB$1,1,1,"Данные"),1),2)</f>
        <v>1323.6200000000001</v>
      </c>
      <c r="DC61" s="100">
        <f ca="1">ROUND(INDIRECT(ADDRESS(Данные!$A53,DC$1,1,1,"Данные"),1),2)</f>
        <v>334.97000000000003</v>
      </c>
      <c r="DD61" s="101">
        <f ca="1">(DB61-DB59)*DD$10</f>
        <v>0</v>
      </c>
      <c r="DE61" s="98">
        <f ca="1">(DC61-DC59)*DD$10</f>
        <v>0</v>
      </c>
      <c r="DF61" s="95">
        <f ca="1">ROUND(INDIRECT(ADDRESS(Данные!$A53,DF$1,1,1,"Данные"),1),2)</f>
        <v>254.81</v>
      </c>
      <c r="DG61" s="100">
        <f ca="1">ROUND(INDIRECT(ADDRESS(Данные!$A53,DG$1,1,1,"Данные"),1),2)</f>
        <v>244</v>
      </c>
      <c r="DH61" s="101">
        <f ca="1">(DF61-DF59)*DH$10</f>
        <v>5.999999999994543</v>
      </c>
      <c r="DI61" s="98">
        <f ca="1">(DG61-DG59)*DH$10</f>
        <v>0</v>
      </c>
      <c r="DJ61" s="95"/>
      <c r="DK61" s="100"/>
      <c r="DL61" s="101"/>
      <c r="DM61" s="98"/>
      <c r="DN61" s="95"/>
      <c r="DO61" s="100"/>
      <c r="DP61" s="101"/>
      <c r="DQ61" s="98"/>
      <c r="DR61" s="95"/>
      <c r="DS61" s="100"/>
      <c r="DT61" s="101"/>
      <c r="DU61" s="98"/>
      <c r="DV61" s="108">
        <f t="shared" ca="1" si="52"/>
        <v>45644.958333333336</v>
      </c>
      <c r="DW61" s="113">
        <f t="shared" ca="1" si="53"/>
        <v>1243.5999999990713</v>
      </c>
      <c r="DX61" s="113">
        <f t="shared" ca="1" si="54"/>
        <v>71.599999999497186</v>
      </c>
    </row>
    <row r="62">
      <c r="A62" s="94">
        <f ca="1">INDIRECT(ADDRESS(Данные!$A54,4,1,1,"Данные"),1)</f>
        <v>45644.979166666664</v>
      </c>
      <c r="B62" s="95">
        <f ca="1">ROUND(INDIRECT(ADDRESS(Данные!$A54,B$1,1,1,"Данные"),1),2)</f>
        <v>6459.1000000000004</v>
      </c>
      <c r="C62" s="100">
        <f ca="1">ROUND(INDIRECT(ADDRESS(Данные!$A54,C$1,1,1,"Данные"),1),2)</f>
        <v>1600.55</v>
      </c>
      <c r="D62" s="101">
        <f ca="1">(B62-B61)*D$10</f>
        <v>26.000000000021828</v>
      </c>
      <c r="E62" s="98">
        <f ca="1">(C62-C61)*D$10</f>
        <v>3.999999999996362</v>
      </c>
      <c r="F62" s="95">
        <f ca="1">ROUND(INDIRECT(ADDRESS(Данные!$A54,F$1,1,1,"Данные"),1),2)</f>
        <v>223.15000000000001</v>
      </c>
      <c r="G62" s="100">
        <f ca="1">ROUND(INDIRECT(ADDRESS(Данные!$A54,G$1,1,1,"Данные"),1),2)</f>
        <v>283.62</v>
      </c>
      <c r="H62" s="101">
        <f ca="1">(F62-F61)*H$10</f>
        <v>0</v>
      </c>
      <c r="I62" s="98">
        <f ca="1">(G62-G61)*H$10</f>
        <v>0</v>
      </c>
      <c r="J62" s="95">
        <f ca="1">ROUND(INDIRECT(ADDRESS(Данные!$A54,J$1,1,1,"Данные"),1),2)</f>
        <v>0</v>
      </c>
      <c r="K62" s="100">
        <f ca="1">ROUND(INDIRECT(ADDRESS(Данные!$A54,K$1,1,1,"Данные"),1),2)</f>
        <v>0</v>
      </c>
      <c r="L62" s="101">
        <f ca="1">(J62-J61)*L$10</f>
        <v>0</v>
      </c>
      <c r="M62" s="98">
        <f ca="1">(K62-K61)*L$10</f>
        <v>0</v>
      </c>
      <c r="N62" s="95">
        <f ca="1">ROUND(INDIRECT(ADDRESS(Данные!$A54,N$1,1,1,"Данные"),1),2)</f>
        <v>4793.3299999999999</v>
      </c>
      <c r="O62" s="100">
        <f ca="1">ROUND(INDIRECT(ADDRESS(Данные!$A54,O$1,1,1,"Данные"),1),2)</f>
        <v>2376.77</v>
      </c>
      <c r="P62" s="101">
        <f ca="1">(N62-N61)*P$10</f>
        <v>59.999999999490683</v>
      </c>
      <c r="Q62" s="98">
        <f ca="1">(O62-O61)*P$10</f>
        <v>0</v>
      </c>
      <c r="R62" s="95">
        <f ca="1">ROUND(INDIRECT(ADDRESS(Данные!$A54,R$1,1,1,"Данные"),1),2)</f>
        <v>6745.25</v>
      </c>
      <c r="S62" s="100">
        <f ca="1">ROUND(INDIRECT(ADDRESS(Данные!$A54,S$1,1,1,"Данные"),1),2)</f>
        <v>2603.6599999999999</v>
      </c>
      <c r="T62" s="101">
        <f ca="1">(R62-R61)*T$10</f>
        <v>21.599999999816646</v>
      </c>
      <c r="U62" s="98">
        <f ca="1">(S62-S61)*T$10</f>
        <v>3.5999999999148713</v>
      </c>
      <c r="V62" s="95">
        <f ca="1">ROUND(INDIRECT(ADDRESS(Данные!$A54,V$1,1,1,"Данные"),1),2)</f>
        <v>10198.610000000001</v>
      </c>
      <c r="W62" s="100">
        <f ca="1">ROUND(INDIRECT(ADDRESS(Данные!$A54,W$1,1,1,"Данные"),1),2)</f>
        <v>803.73000000000002</v>
      </c>
      <c r="X62" s="101">
        <f ca="1">(V62-V61)*X$10</f>
        <v>133.20000000028813</v>
      </c>
      <c r="Y62" s="98">
        <f ca="1">(W62-W61)*X$10</f>
        <v>7.1999999999934516</v>
      </c>
      <c r="Z62" s="94">
        <f ca="1">INDIRECT(ADDRESS(Данные!$A54,4,1,1,"Данные"),1)</f>
        <v>45644.979166666664</v>
      </c>
      <c r="AA62" s="95">
        <f ca="1">ROUND(INDIRECT(ADDRESS(Данные!$A54,AA$1,1,1,"Данные"),1),2)</f>
        <v>0</v>
      </c>
      <c r="AB62" s="100">
        <f ca="1">ROUND(INDIRECT(ADDRESS(Данные!$A54,AB$1,1,1,"Данные"),1),2)</f>
        <v>0</v>
      </c>
      <c r="AC62" s="101">
        <f ca="1">(AA62-AA61)*AC$10</f>
        <v>0</v>
      </c>
      <c r="AD62" s="98">
        <f ca="1">(AB62-AB61)*AC$10</f>
        <v>0</v>
      </c>
      <c r="AE62" s="95">
        <f ca="1">ROUND(INDIRECT(ADDRESS(Данные!$A54,AE$1,1,1,"Данные"),1),2)</f>
        <v>0</v>
      </c>
      <c r="AF62" s="100">
        <f ca="1">ROUND(INDIRECT(ADDRESS(Данные!$A54,AF$1,1,1,"Данные"),1),2)</f>
        <v>0</v>
      </c>
      <c r="AG62" s="101">
        <f ca="1">(AE62-AE61)*AG$10</f>
        <v>0</v>
      </c>
      <c r="AH62" s="98">
        <f ca="1">(AF62-AF61)*AG$10</f>
        <v>0</v>
      </c>
      <c r="AI62" s="95">
        <f ca="1">ROUND(INDIRECT(ADDRESS(Данные!$A54,AI$1,1,1,"Данные"),1),2)</f>
        <v>23.780000000000001</v>
      </c>
      <c r="AJ62" s="100">
        <f ca="1">ROUND(INDIRECT(ADDRESS(Данные!$A54,AJ$1,1,1,"Данные"),1),2)</f>
        <v>5.2599999999999998</v>
      </c>
      <c r="AK62" s="101">
        <f ca="1">(AI62-AI61)*AK$10</f>
        <v>0</v>
      </c>
      <c r="AL62" s="98">
        <f ca="1">(AJ62-AJ61)*AK$10</f>
        <v>0</v>
      </c>
      <c r="AM62" s="95">
        <f ca="1">ROUND(INDIRECT(ADDRESS(Данные!$A54,AM$1,1,1,"Данные"),1),2)</f>
        <v>0</v>
      </c>
      <c r="AN62" s="100">
        <f ca="1">ROUND(INDIRECT(ADDRESS(Данные!$A54,AN$1,1,1,"Данные"),1),2)</f>
        <v>0</v>
      </c>
      <c r="AO62" s="101">
        <f ca="1">(AM62-AM61)*AO$10</f>
        <v>0</v>
      </c>
      <c r="AP62" s="98">
        <f ca="1">(AN62-AN61)*AO$10</f>
        <v>0</v>
      </c>
      <c r="AQ62" s="95">
        <f ca="1">ROUND(INDIRECT(ADDRESS(Данные!$A54,AQ$1,1,1,"Данные"),1),2)</f>
        <v>1592.3500000000001</v>
      </c>
      <c r="AR62" s="100">
        <f ca="1">ROUND(INDIRECT(ADDRESS(Данные!$A54,AR$1,1,1,"Данные"),1),2)</f>
        <v>114.05</v>
      </c>
      <c r="AS62" s="101">
        <f ca="1">(AQ62-AQ61)*AS$10</f>
        <v>0</v>
      </c>
      <c r="AT62" s="98">
        <f ca="1">(AR62-AR61)*AS$10</f>
        <v>0</v>
      </c>
      <c r="AU62" s="95">
        <f ca="1">ROUND(INDIRECT(ADDRESS(Данные!$A54,AU$1,1,1,"Данные"),1),2)</f>
        <v>0</v>
      </c>
      <c r="AV62" s="100">
        <f ca="1">ROUND(INDIRECT(ADDRESS(Данные!$A54,AV$1,1,1,"Данные"),1),2)</f>
        <v>0</v>
      </c>
      <c r="AW62" s="101">
        <f ca="1">(AU62-AU61)*AW$10</f>
        <v>0</v>
      </c>
      <c r="AX62" s="98">
        <f ca="1">(AV62-AV61)*AW$10</f>
        <v>0</v>
      </c>
      <c r="AY62" s="94">
        <f ca="1">INDIRECT(ADDRESS(Данные!$A54,4,1,1,"Данные"),1)</f>
        <v>45644.979166666664</v>
      </c>
      <c r="AZ62" s="95">
        <f ca="1">ROUND(INDIRECT(ADDRESS(Данные!$A54,AZ$1,1,1,"Данные"),1),2)</f>
        <v>1156.29</v>
      </c>
      <c r="BA62" s="100">
        <f ca="1">ROUND(INDIRECT(ADDRESS(Данные!$A54,BA$1,1,1,"Данные"),1),2)</f>
        <v>386.57999999999998</v>
      </c>
      <c r="BB62" s="101">
        <f ca="1">(AZ62-AZ61)*BB$10</f>
        <v>11.999999999989086</v>
      </c>
      <c r="BC62" s="98">
        <f ca="1">(BA62-BA61)*BB$10</f>
        <v>1.999999999998181</v>
      </c>
      <c r="BD62" s="95">
        <f ca="1">ROUND(INDIRECT(ADDRESS(Данные!$A54,BD$1,1,1,"Данные"),1),2)</f>
        <v>1219.45</v>
      </c>
      <c r="BE62" s="100">
        <f ca="1">ROUND(INDIRECT(ADDRESS(Данные!$A54,BE$1,1,1,"Данные"),1),2)</f>
        <v>514.5</v>
      </c>
      <c r="BF62" s="101">
        <f ca="1">(BD62-BD61)*BF$10</f>
        <v>13.999999999987267</v>
      </c>
      <c r="BG62" s="98">
        <f ca="1">(BE62-BE61)*BF$10</f>
        <v>1.999999999998181</v>
      </c>
      <c r="BH62" s="95">
        <f ca="1">ROUND(INDIRECT(ADDRESS(Данные!$A54,BH$1,1,1,"Данные"),1),2)</f>
        <v>1988.73</v>
      </c>
      <c r="BI62" s="100">
        <f ca="1">ROUND(INDIRECT(ADDRESS(Данные!$A54,BI$1,1,1,"Данные"),1),2)</f>
        <v>1182.79</v>
      </c>
      <c r="BJ62" s="101">
        <f ca="1">(BH62-BH61)*BJ$10</f>
        <v>389.9999999996453</v>
      </c>
      <c r="BK62" s="98">
        <f ca="1">(BI62-BI61)*BJ$10</f>
        <v>0</v>
      </c>
      <c r="BL62" s="95">
        <f ca="1">ROUND(INDIRECT(ADDRESS(Данные!$A54,BL$1,1,1,"Данные"),1),2)</f>
        <v>239.55000000000001</v>
      </c>
      <c r="BM62" s="100">
        <f ca="1">ROUND(INDIRECT(ADDRESS(Данные!$A54,BM$1,1,1,"Данные"),1),2)</f>
        <v>22.039999999999999</v>
      </c>
      <c r="BN62" s="101">
        <f ca="1">(BL62-BL61)*BN$10</f>
        <v>0</v>
      </c>
      <c r="BO62" s="98">
        <f ca="1">(BM62-BM61)*BN$10</f>
        <v>0</v>
      </c>
      <c r="BP62" s="95">
        <f ca="1">ROUND(INDIRECT(ADDRESS(Данные!$A54,BP$1,1,1,"Данные"),1),2)</f>
        <v>816.58000000000004</v>
      </c>
      <c r="BQ62" s="100">
        <f ca="1">ROUND(INDIRECT(ADDRESS(Данные!$A54,BQ$1,1,1,"Данные"),1),2)</f>
        <v>0</v>
      </c>
      <c r="BR62" s="101">
        <f ca="1">(BP62-BP61)*BR$10</f>
        <v>1.2000000000011823</v>
      </c>
      <c r="BS62" s="98">
        <f ca="1">(BQ62-BQ61)*BR$10</f>
        <v>0</v>
      </c>
      <c r="BT62" s="95">
        <f ca="1">ROUND(INDIRECT(ADDRESS(Данные!$A54,BT$1,1,1,"Данные"),1),2)</f>
        <v>4752.6700000000001</v>
      </c>
      <c r="BU62" s="100">
        <f ca="1">ROUND(INDIRECT(ADDRESS(Данные!$A54,BU$1,1,1,"Данные"),1),2)</f>
        <v>975.38</v>
      </c>
      <c r="BV62" s="101">
        <f ca="1">(BT62-BT61)*BV$10</f>
        <v>0</v>
      </c>
      <c r="BW62" s="98">
        <f ca="1">(BU62-BU61)*BV$10</f>
        <v>0</v>
      </c>
      <c r="BX62" s="94">
        <f ca="1">INDIRECT(ADDRESS(Данные!$A54,4,1,1,"Данные"),1)</f>
        <v>45644.979166666664</v>
      </c>
      <c r="BY62" s="95">
        <f ca="1">ROUND(INDIRECT(ADDRESS(Данные!$A54,BY$1,1,1,"Данные"),1),2)</f>
        <v>849.44000000000005</v>
      </c>
      <c r="BZ62" s="100">
        <f ca="1">ROUND(INDIRECT(ADDRESS(Данные!$A54,BZ$1,1,1,"Данные"),1),2)</f>
        <v>553.07000000000005</v>
      </c>
      <c r="CA62" s="101">
        <f ca="1">(BY62-BY61)*CA$10</f>
        <v>0</v>
      </c>
      <c r="CB62" s="98">
        <f ca="1">(BZ62-BZ61)*CA$10</f>
        <v>0</v>
      </c>
      <c r="CC62" s="95">
        <f ca="1">ROUND(INDIRECT(ADDRESS(Данные!$A54,CC$1,1,1,"Данные"),1),2)</f>
        <v>1487.49</v>
      </c>
      <c r="CD62" s="100">
        <f ca="1">ROUND(INDIRECT(ADDRESS(Данные!$A54,CD$1,1,1,"Данные"),1),2)</f>
        <v>0</v>
      </c>
      <c r="CE62" s="101">
        <f ca="1">(CC62-CC61)*CE$10</f>
        <v>11.999999999989086</v>
      </c>
      <c r="CF62" s="98">
        <f ca="1">(CD62-CD61)*CE$10</f>
        <v>0</v>
      </c>
      <c r="CG62" s="95">
        <f ca="1">ROUND(INDIRECT(ADDRESS(Данные!$A54,CG$1,1,1,"Данные"),1),2)</f>
        <v>0</v>
      </c>
      <c r="CH62" s="100">
        <f ca="1">ROUND(INDIRECT(ADDRESS(Данные!$A54,CH$1,1,1,"Данные"),1),2)</f>
        <v>0</v>
      </c>
      <c r="CI62" s="101">
        <f ca="1">(CG62-CG61)*CI$10</f>
        <v>0</v>
      </c>
      <c r="CJ62" s="98">
        <f ca="1">(CH62-CH61)*CI$10</f>
        <v>0</v>
      </c>
      <c r="CK62" s="95">
        <f ca="1">ROUND(INDIRECT(ADDRESS(Данные!$A54,CK$1,1,1,"Данные"),1),2)</f>
        <v>899.02999999999997</v>
      </c>
      <c r="CL62" s="100">
        <f ca="1">ROUND(INDIRECT(ADDRESS(Данные!$A54,CL$1,1,1,"Данные"),1),2)</f>
        <v>243.96000000000001</v>
      </c>
      <c r="CM62" s="101">
        <f ca="1">(CK62-CK61)*CM$10</f>
        <v>17.999999999983629</v>
      </c>
      <c r="CN62" s="98">
        <f ca="1">(CL62-CL61)*CM$10</f>
        <v>5.999999999994543</v>
      </c>
      <c r="CO62" s="95">
        <f ca="1">ROUND(INDIRECT(ADDRESS(Данные!$A54,CO$1,1,1,"Данные"),1),2)</f>
        <v>0</v>
      </c>
      <c r="CP62" s="100">
        <f ca="1">ROUND(INDIRECT(ADDRESS(Данные!$A54,CP$1,1,1,"Данные"),1),2)</f>
        <v>0</v>
      </c>
      <c r="CQ62" s="101">
        <f ca="1">(CO62-CO61)*CQ$10</f>
        <v>0</v>
      </c>
      <c r="CR62" s="98">
        <f ca="1">(CP62-CP61)*CQ$10</f>
        <v>0</v>
      </c>
      <c r="CS62" s="95">
        <f ca="1">ROUND(INDIRECT(ADDRESS(Данные!$A54,CS$1,1,1,"Данные"),1),2)</f>
        <v>27.940000000000001</v>
      </c>
      <c r="CT62" s="100">
        <f ca="1">ROUND(INDIRECT(ADDRESS(Данные!$A54,CT$1,1,1,"Данные"),1),2)</f>
        <v>213.34</v>
      </c>
      <c r="CU62" s="101">
        <f ca="1">(CS62-CS61)*CU$10</f>
        <v>0</v>
      </c>
      <c r="CV62" s="98">
        <f ca="1">(CT62-CT61)*CU$10</f>
        <v>0</v>
      </c>
      <c r="CW62" s="94">
        <f ca="1">INDIRECT(ADDRESS(Данные!$A54,4,1,1,"Данные"),1)</f>
        <v>45644.979166666664</v>
      </c>
      <c r="CX62" s="95">
        <f ca="1">ROUND(INDIRECT(ADDRESS(Данные!$A54,CX$1,1,1,"Данные"),1),2)</f>
        <v>533.04999999999995</v>
      </c>
      <c r="CY62" s="100">
        <f ca="1">ROUND(INDIRECT(ADDRESS(Данные!$A54,CY$1,1,1,"Данные"),1),2)</f>
        <v>387.32999999999998</v>
      </c>
      <c r="CZ62" s="101">
        <f ca="1">(CX62-CX61)*CZ$10</f>
        <v>8.9999999999918145</v>
      </c>
      <c r="DA62" s="98">
        <f ca="1">(CY62-CY61)*CZ$10</f>
        <v>8.9999999999918145</v>
      </c>
      <c r="DB62" s="95">
        <f ca="1">ROUND(INDIRECT(ADDRESS(Данные!$A54,DB$1,1,1,"Данные"),1),2)</f>
        <v>1323.6200000000001</v>
      </c>
      <c r="DC62" s="100">
        <f ca="1">ROUND(INDIRECT(ADDRESS(Данные!$A54,DC$1,1,1,"Данные"),1),2)</f>
        <v>334.97000000000003</v>
      </c>
      <c r="DD62" s="101">
        <f ca="1">(DB62-DB61)*DD$10</f>
        <v>0</v>
      </c>
      <c r="DE62" s="98">
        <f ca="1">(DC62-DC61)*DD$10</f>
        <v>0</v>
      </c>
      <c r="DF62" s="95">
        <f ca="1">ROUND(INDIRECT(ADDRESS(Данные!$A54,DF$1,1,1,"Данные"),1),2)</f>
        <v>254.81999999999999</v>
      </c>
      <c r="DG62" s="100">
        <f ca="1">ROUND(INDIRECT(ADDRESS(Данные!$A54,DG$1,1,1,"Данные"),1),2)</f>
        <v>244</v>
      </c>
      <c r="DH62" s="101">
        <f ca="1">(DF62-DF61)*DH$10</f>
        <v>5.999999999994543</v>
      </c>
      <c r="DI62" s="98">
        <f ca="1">(DG62-DG61)*DH$10</f>
        <v>0</v>
      </c>
      <c r="DJ62" s="95"/>
      <c r="DK62" s="100"/>
      <c r="DL62" s="101"/>
      <c r="DM62" s="98"/>
      <c r="DN62" s="95"/>
      <c r="DO62" s="100"/>
      <c r="DP62" s="101"/>
      <c r="DQ62" s="98"/>
      <c r="DR62" s="95"/>
      <c r="DS62" s="100"/>
      <c r="DT62" s="101"/>
      <c r="DU62" s="98"/>
      <c r="DV62" s="108">
        <f t="shared" ca="1" si="52"/>
        <v>45644.979166666664</v>
      </c>
      <c r="DW62" s="113">
        <f t="shared" ca="1" si="53"/>
        <v>702.99999999919919</v>
      </c>
      <c r="DX62" s="113">
        <f t="shared" ca="1" si="54"/>
        <v>33.799999999887405</v>
      </c>
    </row>
    <row r="63" ht="13.5">
      <c r="A63" s="115">
        <f ca="1">INDIRECT(ADDRESS(Данные!$A55,4,1,1,"Данные"),1)</f>
        <v>45645</v>
      </c>
      <c r="B63" s="128">
        <f ca="1">ROUND(INDIRECT(ADDRESS(Данные!$A55,B$1,1,1,"Данные"),1),2)</f>
        <v>6459.2300000000005</v>
      </c>
      <c r="C63" s="117">
        <f ca="1">ROUND(INDIRECT(ADDRESS(Данные!$A55,C$1,1,1,"Данные"),1),2)</f>
        <v>1600.5699999999999</v>
      </c>
      <c r="D63" s="118">
        <f ca="1">(B63-B61)*D$10</f>
        <v>52.000000000043656</v>
      </c>
      <c r="E63" s="130">
        <f ca="1">(C63-C61)*D$10</f>
        <v>7.999999999992724</v>
      </c>
      <c r="F63" s="128">
        <f ca="1">ROUND(INDIRECT(ADDRESS(Данные!$A55,F$1,1,1,"Данные"),1),2)</f>
        <v>223.15000000000001</v>
      </c>
      <c r="G63" s="117">
        <f ca="1">ROUND(INDIRECT(ADDRESS(Данные!$A55,G$1,1,1,"Данные"),1),2)</f>
        <v>283.62</v>
      </c>
      <c r="H63" s="118">
        <f ca="1">(F63-F61)*H$10</f>
        <v>0</v>
      </c>
      <c r="I63" s="130">
        <f ca="1">(G63-G61)*H$10</f>
        <v>0</v>
      </c>
      <c r="J63" s="128">
        <f ca="1">ROUND(INDIRECT(ADDRESS(Данные!$A55,J$1,1,1,"Данные"),1),2)</f>
        <v>0</v>
      </c>
      <c r="K63" s="117">
        <f ca="1">ROUND(INDIRECT(ADDRESS(Данные!$A55,K$1,1,1,"Данные"),1),2)</f>
        <v>0</v>
      </c>
      <c r="L63" s="118">
        <f ca="1">(J63-J61)*L$10</f>
        <v>0</v>
      </c>
      <c r="M63" s="130">
        <f ca="1">(K63-K61)*L$10</f>
        <v>0</v>
      </c>
      <c r="N63" s="128">
        <f ca="1">ROUND(INDIRECT(ADDRESS(Данные!$A55,N$1,1,1,"Данные"),1),2)</f>
        <v>4793.3699999999999</v>
      </c>
      <c r="O63" s="117">
        <f ca="1">ROUND(INDIRECT(ADDRESS(Данные!$A55,O$1,1,1,"Данные"),1),2)</f>
        <v>2376.7800000000002</v>
      </c>
      <c r="P63" s="118">
        <f ca="1">(N63-N61)*P$10</f>
        <v>139.99999999941792</v>
      </c>
      <c r="Q63" s="130">
        <f ca="1">(O63-O61)*P$10</f>
        <v>20.000000000436557</v>
      </c>
      <c r="R63" s="128">
        <f ca="1">ROUND(INDIRECT(ADDRESS(Данные!$A55,R$1,1,1,"Данные"),1),2)</f>
        <v>6745.3000000000002</v>
      </c>
      <c r="S63" s="117">
        <f ca="1">ROUND(INDIRECT(ADDRESS(Данные!$A55,S$1,1,1,"Данные"),1),2)</f>
        <v>2603.6700000000001</v>
      </c>
      <c r="T63" s="118">
        <f ca="1">(R63-R61)*T$10</f>
        <v>39.599999999882129</v>
      </c>
      <c r="U63" s="130">
        <f ca="1">(S63-S61)*T$10</f>
        <v>7.1999999999934516</v>
      </c>
      <c r="V63" s="128">
        <f ca="1">ROUND(INDIRECT(ADDRESS(Данные!$A55,V$1,1,1,"Данные"),1),2)</f>
        <v>10198.960000000001</v>
      </c>
      <c r="W63" s="117">
        <f ca="1">ROUND(INDIRECT(ADDRESS(Данные!$A55,W$1,1,1,"Данные"),1),2)</f>
        <v>803.75</v>
      </c>
      <c r="X63" s="118">
        <f ca="1">(V63-V61)*X$10</f>
        <v>259.2000000004191</v>
      </c>
      <c r="Y63" s="130">
        <f ca="1">(W63-W61)*X$10</f>
        <v>14.399999999986903</v>
      </c>
      <c r="Z63" s="115">
        <f ca="1">INDIRECT(ADDRESS(Данные!$A55,4,1,1,"Данные"),1)</f>
        <v>45645</v>
      </c>
      <c r="AA63" s="128">
        <f ca="1">ROUND(INDIRECT(ADDRESS(Данные!$A55,AA$1,1,1,"Данные"),1),2)</f>
        <v>0</v>
      </c>
      <c r="AB63" s="117">
        <f ca="1">ROUND(INDIRECT(ADDRESS(Данные!$A55,AB$1,1,1,"Данные"),1),2)</f>
        <v>0</v>
      </c>
      <c r="AC63" s="118">
        <f ca="1">(AA63-AA61)*AC$10</f>
        <v>0</v>
      </c>
      <c r="AD63" s="130">
        <f ca="1">(AB63-AB61)*AC$10</f>
        <v>0</v>
      </c>
      <c r="AE63" s="128">
        <f ca="1">ROUND(INDIRECT(ADDRESS(Данные!$A55,AE$1,1,1,"Данные"),1),2)</f>
        <v>0</v>
      </c>
      <c r="AF63" s="117">
        <f ca="1">ROUND(INDIRECT(ADDRESS(Данные!$A55,AF$1,1,1,"Данные"),1),2)</f>
        <v>0</v>
      </c>
      <c r="AG63" s="118">
        <f ca="1">(AE63-AE61)*AG$10</f>
        <v>0</v>
      </c>
      <c r="AH63" s="130">
        <f ca="1">(AF63-AF61)*AG$10</f>
        <v>0</v>
      </c>
      <c r="AI63" s="128">
        <f ca="1">ROUND(INDIRECT(ADDRESS(Данные!$A55,AI$1,1,1,"Данные"),1),2)</f>
        <v>23.780000000000001</v>
      </c>
      <c r="AJ63" s="117">
        <f ca="1">ROUND(INDIRECT(ADDRESS(Данные!$A55,AJ$1,1,1,"Данные"),1),2)</f>
        <v>5.2599999999999998</v>
      </c>
      <c r="AK63" s="118">
        <f ca="1">(AI63-AI61)*AK$10</f>
        <v>0</v>
      </c>
      <c r="AL63" s="130">
        <f ca="1">(AJ63-AJ61)*AK$10</f>
        <v>0</v>
      </c>
      <c r="AM63" s="128">
        <f ca="1">ROUND(INDIRECT(ADDRESS(Данные!$A55,AM$1,1,1,"Данные"),1),2)</f>
        <v>1365.1800000000001</v>
      </c>
      <c r="AN63" s="117">
        <f ca="1">ROUND(INDIRECT(ADDRESS(Данные!$A55,AN$1,1,1,"Данные"),1),2)</f>
        <v>67.75</v>
      </c>
      <c r="AO63" s="118">
        <f ca="1">(AM63-AM61)*AO$10</f>
        <v>81910.800000000003</v>
      </c>
      <c r="AP63" s="130">
        <f ca="1">(AN63-AN61)*AO$10</f>
        <v>4065</v>
      </c>
      <c r="AQ63" s="128">
        <f ca="1">ROUND(INDIRECT(ADDRESS(Данные!$A55,AQ$1,1,1,"Данные"),1),2)</f>
        <v>1592.3500000000001</v>
      </c>
      <c r="AR63" s="117">
        <f ca="1">ROUND(INDIRECT(ADDRESS(Данные!$A55,AR$1,1,1,"Данные"),1),2)</f>
        <v>114.05</v>
      </c>
      <c r="AS63" s="118">
        <f ca="1">(AQ63-AQ61)*AS$10</f>
        <v>0</v>
      </c>
      <c r="AT63" s="130">
        <f ca="1">(AR63-AR61)*AS$10</f>
        <v>0</v>
      </c>
      <c r="AU63" s="128">
        <f ca="1">ROUND(INDIRECT(ADDRESS(Данные!$A55,AU$1,1,1,"Данные"),1),2)</f>
        <v>774.18000000000006</v>
      </c>
      <c r="AV63" s="117">
        <f ca="1">ROUND(INDIRECT(ADDRESS(Данные!$A55,AV$1,1,1,"Данные"),1),2)</f>
        <v>121.55</v>
      </c>
      <c r="AW63" s="118">
        <f ca="1">(AU63-AU61)*AW$10</f>
        <v>464508.00000000006</v>
      </c>
      <c r="AX63" s="130">
        <f ca="1">(AV63-AV61)*AW$10</f>
        <v>72930</v>
      </c>
      <c r="AY63" s="115">
        <f ca="1">INDIRECT(ADDRESS(Данные!$A55,4,1,1,"Данные"),1)</f>
        <v>45645</v>
      </c>
      <c r="AZ63" s="128">
        <f ca="1">ROUND(INDIRECT(ADDRESS(Данные!$A55,AZ$1,1,1,"Данные"),1),2)</f>
        <v>1156.3600000000001</v>
      </c>
      <c r="BA63" s="117">
        <f ca="1">ROUND(INDIRECT(ADDRESS(Данные!$A55,BA$1,1,1,"Данные"),1),2)</f>
        <v>386.60000000000002</v>
      </c>
      <c r="BB63" s="118">
        <f ca="1">(AZ63-AZ61)*BB$10</f>
        <v>26.000000000021828</v>
      </c>
      <c r="BC63" s="130">
        <f ca="1">(BA63-BA61)*BB$10</f>
        <v>6.0000000000059117</v>
      </c>
      <c r="BD63" s="128">
        <f ca="1">ROUND(INDIRECT(ADDRESS(Данные!$A55,BD$1,1,1,"Данные"),1),2)</f>
        <v>1219.52</v>
      </c>
      <c r="BE63" s="117">
        <f ca="1">ROUND(INDIRECT(ADDRESS(Данные!$A55,BE$1,1,1,"Данные"),1),2)</f>
        <v>514.51999999999998</v>
      </c>
      <c r="BF63" s="118">
        <f ca="1">(BD63-BD61)*BF$10</f>
        <v>27.999999999974534</v>
      </c>
      <c r="BG63" s="130">
        <f ca="1">(BE63-BE61)*BF$10</f>
        <v>5.999999999994543</v>
      </c>
      <c r="BH63" s="128">
        <f ca="1">ROUND(INDIRECT(ADDRESS(Данные!$A55,BH$1,1,1,"Данные"),1),2)</f>
        <v>1988.8600000000001</v>
      </c>
      <c r="BI63" s="117">
        <f ca="1">ROUND(INDIRECT(ADDRESS(Данные!$A55,BI$1,1,1,"Данные"),1),2)</f>
        <v>1182.79</v>
      </c>
      <c r="BJ63" s="118">
        <f ca="1">(BH63-BH61)*BJ$10</f>
        <v>779.99999999997272</v>
      </c>
      <c r="BK63" s="130">
        <f ca="1">(BI63-BI61)*BJ$10</f>
        <v>0</v>
      </c>
      <c r="BL63" s="128">
        <f ca="1">ROUND(INDIRECT(ADDRESS(Данные!$A55,BL$1,1,1,"Данные"),1),2)</f>
        <v>248.52000000000001</v>
      </c>
      <c r="BM63" s="117">
        <f ca="1">ROUND(INDIRECT(ADDRESS(Данные!$A55,BM$1,1,1,"Данные"),1),2)</f>
        <v>22.300000000000001</v>
      </c>
      <c r="BN63" s="118">
        <f ca="1">(BL63-BL61)*BN$10</f>
        <v>3229.1999999999998</v>
      </c>
      <c r="BO63" s="130">
        <f ca="1">(BM63-BM61)*BN$10</f>
        <v>93.600000000000563</v>
      </c>
      <c r="BP63" s="128">
        <f ca="1">ROUND(INDIRECT(ADDRESS(Данные!$A55,BP$1,1,1,"Данные"),1),2)</f>
        <v>816.64999999999998</v>
      </c>
      <c r="BQ63" s="117">
        <f ca="1">ROUND(INDIRECT(ADDRESS(Данные!$A55,BQ$1,1,1,"Данные"),1),2)</f>
        <v>0</v>
      </c>
      <c r="BR63" s="118">
        <f ca="1">(BP63-BP61)*BR$10</f>
        <v>2.5999999999999091</v>
      </c>
      <c r="BS63" s="130">
        <f ca="1">(BQ63-BQ61)*BR$10</f>
        <v>0</v>
      </c>
      <c r="BT63" s="128">
        <f ca="1">ROUND(INDIRECT(ADDRESS(Данные!$A55,BT$1,1,1,"Данные"),1),2)</f>
        <v>4752.6700000000001</v>
      </c>
      <c r="BU63" s="117">
        <f ca="1">ROUND(INDIRECT(ADDRESS(Данные!$A55,BU$1,1,1,"Данные"),1),2)</f>
        <v>975.38</v>
      </c>
      <c r="BV63" s="118">
        <f ca="1">(BT63-BT61)*BV$10</f>
        <v>0</v>
      </c>
      <c r="BW63" s="130">
        <f ca="1">(BU63-BU61)*BV$10</f>
        <v>0</v>
      </c>
      <c r="BX63" s="115">
        <f ca="1">INDIRECT(ADDRESS(Данные!$A55,4,1,1,"Данные"),1)</f>
        <v>45645</v>
      </c>
      <c r="BY63" s="128">
        <f ca="1">ROUND(INDIRECT(ADDRESS(Данные!$A55,BY$1,1,1,"Данные"),1),2)</f>
        <v>849.44000000000005</v>
      </c>
      <c r="BZ63" s="117">
        <f ca="1">ROUND(INDIRECT(ADDRESS(Данные!$A55,BZ$1,1,1,"Данные"),1),2)</f>
        <v>553.07000000000005</v>
      </c>
      <c r="CA63" s="118">
        <f ca="1">(BY63-BY61)*CA$10</f>
        <v>0</v>
      </c>
      <c r="CB63" s="130">
        <f ca="1">(BZ63-BZ61)*CA$10</f>
        <v>0</v>
      </c>
      <c r="CC63" s="128">
        <f ca="1">ROUND(INDIRECT(ADDRESS(Данные!$A55,CC$1,1,1,"Данные"),1),2)</f>
        <v>1487.53</v>
      </c>
      <c r="CD63" s="117">
        <f ca="1">ROUND(INDIRECT(ADDRESS(Данные!$A55,CD$1,1,1,"Данные"),1),2)</f>
        <v>0</v>
      </c>
      <c r="CE63" s="118">
        <f ca="1">(CC63-CC61)*CE$10</f>
        <v>23.999999999978172</v>
      </c>
      <c r="CF63" s="130">
        <f ca="1">(CD63-CD61)*CE$10</f>
        <v>0</v>
      </c>
      <c r="CG63" s="128">
        <f ca="1">ROUND(INDIRECT(ADDRESS(Данные!$A55,CG$1,1,1,"Данные"),1),2)</f>
        <v>0</v>
      </c>
      <c r="CH63" s="117">
        <f ca="1">ROUND(INDIRECT(ADDRESS(Данные!$A55,CH$1,1,1,"Данные"),1),2)</f>
        <v>0</v>
      </c>
      <c r="CI63" s="118">
        <f ca="1">(CG63-CG61)*CI$10</f>
        <v>0</v>
      </c>
      <c r="CJ63" s="130">
        <f ca="1">(CH63-CH61)*CI$10</f>
        <v>0</v>
      </c>
      <c r="CK63" s="128">
        <f ca="1">ROUND(INDIRECT(ADDRESS(Данные!$A55,CK$1,1,1,"Данные"),1),2)</f>
        <v>899.07000000000005</v>
      </c>
      <c r="CL63" s="117">
        <f ca="1">ROUND(INDIRECT(ADDRESS(Данные!$A55,CL$1,1,1,"Данные"),1),2)</f>
        <v>243.97</v>
      </c>
      <c r="CM63" s="118">
        <f ca="1">(CK63-CK61)*CM$10</f>
        <v>42.000000000030013</v>
      </c>
      <c r="CN63" s="130">
        <f ca="1">(CL63-CL61)*CM$10</f>
        <v>11.999999999989086</v>
      </c>
      <c r="CO63" s="128">
        <f ca="1">ROUND(INDIRECT(ADDRESS(Данные!$A55,CO$1,1,1,"Данные"),1),2)</f>
        <v>69.570000000000007</v>
      </c>
      <c r="CP63" s="117">
        <f ca="1">ROUND(INDIRECT(ADDRESS(Данные!$A55,CP$1,1,1,"Данные"),1),2)</f>
        <v>130.15000000000001</v>
      </c>
      <c r="CQ63" s="118">
        <f ca="1">(CO63-CO61)*CQ$10</f>
        <v>13914.000000000002</v>
      </c>
      <c r="CR63" s="130">
        <f ca="1">(CP63-CP61)*CQ$10</f>
        <v>26030</v>
      </c>
      <c r="CS63" s="128">
        <f ca="1">ROUND(INDIRECT(ADDRESS(Данные!$A55,CS$1,1,1,"Данные"),1),2)</f>
        <v>27.940000000000001</v>
      </c>
      <c r="CT63" s="117">
        <f ca="1">ROUND(INDIRECT(ADDRESS(Данные!$A55,CT$1,1,1,"Данные"),1),2)</f>
        <v>213.34</v>
      </c>
      <c r="CU63" s="118">
        <f ca="1">(CS63-CS61)*CU$10</f>
        <v>0</v>
      </c>
      <c r="CV63" s="130">
        <f ca="1">(CT63-CT61)*CU$10</f>
        <v>0</v>
      </c>
      <c r="CW63" s="115">
        <f ca="1">INDIRECT(ADDRESS(Данные!$A55,4,1,1,"Данные"),1)</f>
        <v>45645</v>
      </c>
      <c r="CX63" s="128">
        <f ca="1">ROUND(INDIRECT(ADDRESS(Данные!$A55,CX$1,1,1,"Данные"),1),2)</f>
        <v>533.06000000000006</v>
      </c>
      <c r="CY63" s="117">
        <f ca="1">ROUND(INDIRECT(ADDRESS(Данные!$A55,CY$1,1,1,"Данные"),1),2)</f>
        <v>387.32999999999998</v>
      </c>
      <c r="CZ63" s="118">
        <f ca="1">(CX63-CX61)*CZ$10</f>
        <v>18.000000000085947</v>
      </c>
      <c r="DA63" s="130">
        <f ca="1">(CY63-CY61)*CZ$10</f>
        <v>8.9999999999918145</v>
      </c>
      <c r="DB63" s="128">
        <f ca="1">ROUND(INDIRECT(ADDRESS(Данные!$A55,DB$1,1,1,"Данные"),1),2)</f>
        <v>1323.6200000000001</v>
      </c>
      <c r="DC63" s="117">
        <f ca="1">ROUND(INDIRECT(ADDRESS(Данные!$A55,DC$1,1,1,"Данные"),1),2)</f>
        <v>334.97000000000003</v>
      </c>
      <c r="DD63" s="118">
        <f ca="1">(DB63-DB61)*DD$10</f>
        <v>0</v>
      </c>
      <c r="DE63" s="130">
        <f ca="1">(DC63-DC61)*DD$10</f>
        <v>0</v>
      </c>
      <c r="DF63" s="128">
        <f ca="1">ROUND(INDIRECT(ADDRESS(Данные!$A55,DF$1,1,1,"Данные"),1),2)</f>
        <v>254.81999999999999</v>
      </c>
      <c r="DG63" s="117">
        <f ca="1">ROUND(INDIRECT(ADDRESS(Данные!$A55,DG$1,1,1,"Данные"),1),2)</f>
        <v>244</v>
      </c>
      <c r="DH63" s="118">
        <f ca="1">(DF63-DF61)*DH$10</f>
        <v>5.999999999994543</v>
      </c>
      <c r="DI63" s="130">
        <f ca="1">(DG63-DG61)*DH$10</f>
        <v>0</v>
      </c>
      <c r="DJ63" s="128"/>
      <c r="DK63" s="117"/>
      <c r="DL63" s="118"/>
      <c r="DM63" s="130"/>
      <c r="DN63" s="128"/>
      <c r="DO63" s="117"/>
      <c r="DP63" s="118"/>
      <c r="DQ63" s="130"/>
      <c r="DR63" s="128"/>
      <c r="DS63" s="117"/>
      <c r="DT63" s="118"/>
      <c r="DU63" s="130"/>
      <c r="DV63" s="129">
        <f t="shared" ca="1" si="52"/>
        <v>45645</v>
      </c>
      <c r="DW63" s="113">
        <f t="shared" ca="1" si="53"/>
        <v>564979.39999999991</v>
      </c>
      <c r="DX63" s="113">
        <f t="shared" ca="1" si="54"/>
        <v>103201.20000000039</v>
      </c>
    </row>
    <row r="64">
      <c r="A64" s="1"/>
      <c r="B64" s="1" t="s">
        <v>15</v>
      </c>
      <c r="C64" s="1"/>
      <c r="D64" s="1" t="s">
        <v>15</v>
      </c>
      <c r="E64" s="1"/>
      <c r="F64" s="1"/>
      <c r="G64" s="1"/>
      <c r="H64" s="1" t="s">
        <v>15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 t="s">
        <v>15</v>
      </c>
      <c r="X64" s="1"/>
      <c r="Z64" s="1"/>
      <c r="AA64" s="1" t="s">
        <v>15</v>
      </c>
      <c r="AB64" s="1"/>
      <c r="AC64" s="1" t="s">
        <v>15</v>
      </c>
      <c r="AD64" s="1"/>
      <c r="AE64" s="1" t="s">
        <v>15</v>
      </c>
      <c r="AF64" s="1"/>
      <c r="AG64" s="1" t="s">
        <v>15</v>
      </c>
      <c r="AH64" s="1"/>
      <c r="AI64" s="1" t="s">
        <v>15</v>
      </c>
      <c r="AJ64" s="1"/>
      <c r="AK64" s="1" t="s">
        <v>15</v>
      </c>
      <c r="AL64" s="1"/>
      <c r="AM64" s="1" t="s">
        <v>15</v>
      </c>
      <c r="AN64" s="1"/>
      <c r="AO64" s="1" t="s">
        <v>15</v>
      </c>
      <c r="AP64" s="1"/>
      <c r="AQ64" s="1" t="s">
        <v>15</v>
      </c>
      <c r="AR64" s="1"/>
      <c r="AS64" s="1" t="s">
        <v>15</v>
      </c>
      <c r="AT64" s="1"/>
      <c r="AU64" s="1" t="s">
        <v>15</v>
      </c>
      <c r="AV64" s="1"/>
      <c r="AW64" s="1" t="s">
        <v>15</v>
      </c>
      <c r="AX64" s="1"/>
      <c r="AY64" s="1"/>
      <c r="AZ64" s="1" t="s">
        <v>15</v>
      </c>
      <c r="BA64" s="1"/>
      <c r="BB64" s="1" t="s">
        <v>15</v>
      </c>
      <c r="BC64" s="1"/>
      <c r="BD64" s="1" t="s">
        <v>15</v>
      </c>
      <c r="BE64" s="1"/>
      <c r="BF64" s="1" t="s">
        <v>15</v>
      </c>
      <c r="BG64" s="1"/>
      <c r="BH64" s="1" t="s">
        <v>15</v>
      </c>
      <c r="BI64" s="1"/>
      <c r="BJ64" s="1" t="s">
        <v>15</v>
      </c>
      <c r="BK64" s="1"/>
      <c r="BL64" s="1" t="s">
        <v>15</v>
      </c>
      <c r="BM64" s="1"/>
      <c r="BN64" s="1" t="s">
        <v>15</v>
      </c>
      <c r="BO64" s="1"/>
      <c r="BP64" s="1" t="s">
        <v>15</v>
      </c>
      <c r="BQ64" s="1"/>
      <c r="BR64" s="1" t="s">
        <v>15</v>
      </c>
      <c r="BS64" s="1"/>
      <c r="BT64" s="1" t="s">
        <v>15</v>
      </c>
      <c r="BU64" s="1"/>
      <c r="BV64" s="1" t="s">
        <v>15</v>
      </c>
      <c r="BW64" s="1"/>
      <c r="BX64" s="1"/>
      <c r="BY64" s="1" t="s">
        <v>15</v>
      </c>
      <c r="BZ64" s="1"/>
      <c r="CA64" s="1" t="s">
        <v>15</v>
      </c>
      <c r="CB64" s="1"/>
      <c r="CC64" s="1" t="s">
        <v>15</v>
      </c>
      <c r="CD64" s="1"/>
      <c r="CE64" s="1" t="s">
        <v>15</v>
      </c>
      <c r="CF64" s="1"/>
      <c r="CG64" s="1" t="s">
        <v>15</v>
      </c>
      <c r="CH64" s="1"/>
      <c r="CI64" s="1" t="s">
        <v>15</v>
      </c>
      <c r="CJ64" s="1"/>
      <c r="CK64" s="1" t="s">
        <v>15</v>
      </c>
      <c r="CL64" s="1"/>
      <c r="CM64" s="1" t="s">
        <v>15</v>
      </c>
      <c r="CN64" s="1"/>
      <c r="CO64" s="1" t="s">
        <v>15</v>
      </c>
      <c r="CP64" s="1"/>
      <c r="CQ64" s="1" t="s">
        <v>15</v>
      </c>
      <c r="CR64" s="1"/>
      <c r="CS64" s="1" t="s">
        <v>15</v>
      </c>
      <c r="CT64" s="1"/>
      <c r="CU64" s="1" t="s">
        <v>15</v>
      </c>
      <c r="CV64" s="1"/>
      <c r="CW64" s="1"/>
      <c r="CX64" s="1" t="s">
        <v>15</v>
      </c>
      <c r="CY64" s="1"/>
      <c r="CZ64" s="1" t="s">
        <v>15</v>
      </c>
      <c r="DA64" s="1"/>
      <c r="DB64" s="1" t="s">
        <v>15</v>
      </c>
      <c r="DC64" s="1"/>
      <c r="DD64" s="1" t="s">
        <v>15</v>
      </c>
      <c r="DE64" s="1"/>
      <c r="DF64" s="1" t="s">
        <v>15</v>
      </c>
      <c r="DG64" s="1"/>
      <c r="DH64" s="1" t="s">
        <v>15</v>
      </c>
      <c r="DI64" s="1"/>
      <c r="DJ64" s="1" t="s">
        <v>15</v>
      </c>
      <c r="DK64" s="1"/>
      <c r="DL64" s="1" t="s">
        <v>15</v>
      </c>
      <c r="DM64" s="1"/>
      <c r="DN64" s="1" t="s">
        <v>15</v>
      </c>
      <c r="DO64" s="1"/>
      <c r="DP64" s="1" t="s">
        <v>15</v>
      </c>
      <c r="DQ64" s="1"/>
      <c r="DR64" s="1" t="s">
        <v>15</v>
      </c>
      <c r="DS64" s="1"/>
      <c r="DT64" s="1" t="s">
        <v>15</v>
      </c>
      <c r="DU64" s="1"/>
    </row>
    <row r="65">
      <c r="A65" s="1" t="s">
        <v>15</v>
      </c>
      <c r="B65" s="1"/>
      <c r="C65" s="3" t="s">
        <v>51</v>
      </c>
      <c r="D65" s="4">
        <f ca="1">D$17+D$19+D$21+D$23+D$25+D$27+D$29+D$31+D$33+D$35+D$37+D$39+D$41+D$43+D$45+D$47+D$49+D$51+D$53+D$55+D$57+D$59+D$61+D$63</f>
        <v>1215.9999999999854</v>
      </c>
      <c r="E65" s="4">
        <f ca="1">E$17+E$19+E$21+E$23+E$25+E$27+E$29+E$31+E$33+E$35+E$37+E$39+E$41+E$43+E$45+E$47+E$49+E$51+E$53+E$55+E$57+E$59+E$61+E$63</f>
        <v>169.99999999998181</v>
      </c>
      <c r="F65" s="1"/>
      <c r="G65" s="3" t="s">
        <v>51</v>
      </c>
      <c r="H65" s="4">
        <f ca="1">H$17+H$19+H$21+H$23+H$25+H$27+H$29+H$31+H$33+H$35+H$37+H$39+H$41+H$43+H$45+H$47+H$49+H$51+H$53+H$55+H$57+H$59+H$61+H$63</f>
        <v>0</v>
      </c>
      <c r="I65" s="4">
        <f ca="1">I$17+I$19+I$21+I$23+I$25+I$27+I$29+I$31+I$33+I$35+I$37+I$39+I$41+I$43+I$45+I$47+I$49+I$51+I$53+I$55+I$57+I$59+I$61+I$63</f>
        <v>0</v>
      </c>
      <c r="J65" s="1"/>
      <c r="K65" s="3" t="s">
        <v>51</v>
      </c>
      <c r="L65" s="4" t="e">
        <f>#REF!+#REF!+#REF!+#REF!+#REF!+#REF!+#REF!+#REF!+#REF!+#REF!+#REF!+#REF!+#REF!+#REF!+#REF!+#REF!+#REF!+#REF!+#REF!+#REF!+#REF!+#REF!+#REF!+#REF!</f>
        <v>#REF!</v>
      </c>
      <c r="M65" s="4" t="e">
        <f>#REF!+#REF!+#REF!+#REF!+#REF!+#REF!+#REF!+#REF!+#REF!+#REF!+#REF!+#REF!+#REF!+#REF!+#REF!+#REF!+#REF!+#REF!+#REF!+#REF!+#REF!+#REF!+#REF!+#REF!</f>
        <v>#REF!</v>
      </c>
      <c r="N65" s="1"/>
      <c r="O65" s="3" t="s">
        <v>51</v>
      </c>
      <c r="P65" s="4">
        <f ca="1">P$17+P$19+P$21+P$23+P$25+P$27+P$29+P$31+P$33+P$35+P$37+P$39+P$41+P$43+P$45+P$47+P$49+P$51+P$53+P$55+P$57+P$59+P$61+P$63</f>
        <v>3199.9999999989086</v>
      </c>
      <c r="Q65" s="4">
        <f ca="1">Q$17+Q$19+Q$21+Q$23+Q$25+Q$27+Q$29+Q$31+Q$33+Q$35+Q$37+Q$39+Q$41+Q$43+Q$45+Q$47+Q$49+Q$51+Q$53+Q$55+Q$57+Q$59+Q$61+Q$63</f>
        <v>400.0000000005457</v>
      </c>
      <c r="R65" s="1"/>
      <c r="S65" s="3" t="s">
        <v>51</v>
      </c>
      <c r="T65" s="4">
        <f ca="1">T$17+T$19+T$21+T$23+T$25+T$27+T$29+T$31+T$33+T$35+T$37+T$39+T$41+T$43+T$45+T$47+T$49+T$51+T$53+T$55+T$57+T$59+T$61+T$63</f>
        <v>1418.3999999998559</v>
      </c>
      <c r="U65" s="4">
        <f ca="1">U$17+U$19+U$21+U$23+U$25+U$27+U$29+U$31+U$33+U$35+U$37+U$39+U$41+U$43+U$45+U$47+U$49+U$51+U$53+U$55+U$57+U$59+U$61+U$63</f>
        <v>176.40000000008513</v>
      </c>
      <c r="V65" s="1"/>
      <c r="W65" s="3" t="s">
        <v>51</v>
      </c>
      <c r="X65" s="4">
        <f ca="1">X$17+X$19+X$21+X$23+X$25+X$27+X$29+X$31+X$33+X$35+X$37+X$39+X$41+X$43+X$45+X$47+X$49+X$51+X$53+X$55+X$57+X$59+X$61+X$63</f>
        <v>5094.0000000005239</v>
      </c>
      <c r="Y65" s="4">
        <f ca="1">Y$17+Y$19+Y$21+Y$23+Y$25+Y$27+Y$29+Y$31+Y$33+Y$35+Y$37+Y$39+Y$41+Y$43+Y$45+Y$47+Y$49+Y$51+Y$53+Y$55+Y$57+Y$59+Y$61+Y$63</f>
        <v>356.40000000000327</v>
      </c>
      <c r="Z65" s="1" t="s">
        <v>15</v>
      </c>
      <c r="AA65" s="1"/>
      <c r="AB65" s="3" t="s">
        <v>51</v>
      </c>
      <c r="AC65" s="4">
        <f ca="1">AC$17+AC$19+AC$21+AC$23+AC$25+AC$27+AC$29+AC$31+AC$33+AC$35+AC$37+AC$39+AC$41+AC$43+AC$45+AC$47+AC$49+AC$51+AC$53+AC$55+AC$57+AC$59+AC$61+AC$63</f>
        <v>0</v>
      </c>
      <c r="AD65" s="4">
        <f ca="1">AD$17+AD$19+AD$21+AD$23+AD$25+AD$27+AD$29+AD$31+AD$33+AD$35+AD$37+AD$39+AD$41+AD$43+AD$45+AD$47+AD$49+AD$51+AD$53+AD$55+AD$57+AD$59+AD$61+AD$63</f>
        <v>0</v>
      </c>
      <c r="AE65" s="1"/>
      <c r="AF65" s="3" t="s">
        <v>51</v>
      </c>
      <c r="AG65" s="4">
        <f ca="1">AG$17+AG$19+AG$21+AG$23+AG$25+AG$27+AG$29+AG$31+AG$33+AG$35+AG$37+AG$39+AG$41+AG$43+AG$45+AG$47+AG$49+AG$51+AG$53+AG$55+AG$57+AG$59+AG$61+AG$63</f>
        <v>0</v>
      </c>
      <c r="AH65" s="4">
        <f ca="1">AH$17+AH$19+AH$21+AH$23+AH$25+AH$27+AH$29+AH$31+AH$33+AH$35+AH$37+AH$39+AH$41+AH$43+AH$45+AH$47+AH$49+AH$51+AH$53+AH$55+AH$57+AH$59+AH$61+AH$63</f>
        <v>0</v>
      </c>
      <c r="AI65" s="1"/>
      <c r="AJ65" s="3" t="s">
        <v>51</v>
      </c>
      <c r="AK65" s="4">
        <f ca="1">AK$17+AK$19+AK$21+AK$23+AK$25+AK$27+AK$29+AK$31+AK$33+AK$35+AK$37+AK$39+AK$41+AK$43+AK$45+AK$47+AK$49+AK$51+AK$53+AK$55+AK$57+AK$59+AK$61+AK$63</f>
        <v>0</v>
      </c>
      <c r="AL65" s="4">
        <f ca="1">AL$17+AL$19+AL$21+AL$23+AL$25+AL$27+AL$29+AL$31+AL$33+AL$35+AL$37+AL$39+AL$41+AL$43+AL$45+AL$47+AL$49+AL$51+AL$53+AL$55+AL$57+AL$59+AL$61+AL$63</f>
        <v>0</v>
      </c>
      <c r="AM65" s="1"/>
      <c r="AN65" s="3" t="s">
        <v>51</v>
      </c>
      <c r="AO65" s="4">
        <f ca="1">AO$17+AO$19+AO$21+AO$23+AO$25+AO$27+AO$29+AO$31+AO$33+AO$35+AO$37+AO$39+AO$41+AO$43+AO$45+AO$47+AO$49+AO$51+AO$53+AO$55+AO$57+AO$59+AO$61+AO$63</f>
        <v>1231.8000000000029</v>
      </c>
      <c r="AP65" s="4">
        <f ca="1">AP$17+AP$19+AP$21+AP$23+AP$25+AP$27+AP$29+AP$31+AP$33+AP$35+AP$37+AP$39+AP$41+AP$43+AP$45+AP$47+AP$49+AP$51+AP$53+AP$55+AP$57+AP$59+AP$61+AP$63</f>
        <v>114.00000000000045</v>
      </c>
      <c r="AQ65" s="1"/>
      <c r="AR65" s="3" t="s">
        <v>51</v>
      </c>
      <c r="AS65" s="4">
        <f ca="1">AS$17+AS$19+AS$21+AS$23+AS$25+AS$27+AS$29+AS$31+AS$33+AS$35+AS$37+AS$39+AS$41+AS$43+AS$45+AS$47+AS$49+AS$51+AS$53+AS$55+AS$57+AS$59+AS$61+AS$63</f>
        <v>0</v>
      </c>
      <c r="AT65" s="4">
        <f ca="1">AT$17+AT$19+AT$21+AT$23+AT$25+AT$27+AT$29+AT$31+AT$33+AT$35+AT$37+AT$39+AT$41+AT$43+AT$45+AT$47+AT$49+AT$51+AT$53+AT$55+AT$57+AT$59+AT$61+AT$63</f>
        <v>0</v>
      </c>
      <c r="AU65" s="1"/>
      <c r="AV65" s="3" t="s">
        <v>51</v>
      </c>
      <c r="AW65" s="4">
        <f ca="1">AW$17+AW$19+AW$21+AW$23+AW$25+AW$27+AW$29+AW$31+AW$33+AW$35+AW$37+AW$39+AW$41+AW$43+AW$45+AW$47+AW$49+AW$51+AW$53+AW$55+AW$57+AW$59+AW$61+AW$63</f>
        <v>942.00000000005821</v>
      </c>
      <c r="AX65" s="4">
        <f ca="1">AX$17+AX$19+AX$21+AX$23+AX$25+AX$27+AX$29+AX$31+AX$33+AX$35+AX$37+AX$39+AX$41+AX$43+AX$45+AX$47+AX$49+AX$51+AX$53+AX$55+AX$57+AX$59+AX$61+AX$63</f>
        <v>48</v>
      </c>
      <c r="AY65" s="1" t="s">
        <v>15</v>
      </c>
      <c r="AZ65" s="1"/>
      <c r="BA65" s="3" t="s">
        <v>51</v>
      </c>
      <c r="BB65" s="4">
        <f ca="1">BB$17+BB$19+BB$21+BB$23+BB$25+BB$27+BB$29+BB$31+BB$33+BB$35+BB$37+BB$39+BB$41+BB$43+BB$45+BB$47+BB$49+BB$51+BB$53+BB$55+BB$57+BB$59+BB$61+BB$63</f>
        <v>598.00000000000182</v>
      </c>
      <c r="BC65" s="4">
        <f ca="1">BC$17+BC$19+BC$21+BC$23+BC$25+BC$27+BC$29+BC$31+BC$33+BC$35+BC$37+BC$39+BC$41+BC$43+BC$45+BC$47+BC$49+BC$51+BC$53+BC$55+BC$57+BC$59+BC$61+BC$63</f>
        <v>94.000000000005457</v>
      </c>
      <c r="BD65" s="1"/>
      <c r="BE65" s="3" t="s">
        <v>51</v>
      </c>
      <c r="BF65" s="4">
        <f ca="1">BF$17+BF$19+BF$21+BF$23+BF$25+BF$27+BF$29+BF$31+BF$33+BF$35+BF$37+BF$39+BF$41+BF$43+BF$45+BF$47+BF$49+BF$51+BF$53+BF$55+BF$57+BF$59+BF$61+BF$63</f>
        <v>705.99999999999454</v>
      </c>
      <c r="BG65" s="4">
        <f ca="1">BG$17+BG$19+BG$21+BG$23+BG$25+BG$27+BG$29+BG$31+BG$33+BG$35+BG$37+BG$39+BG$41+BG$43+BG$45+BG$47+BG$49+BG$51+BG$53+BG$55+BG$57+BG$59+BG$61+BG$63</f>
        <v>144.00000000000546</v>
      </c>
      <c r="BH65" s="1"/>
      <c r="BI65" s="3" t="s">
        <v>51</v>
      </c>
      <c r="BJ65" s="4">
        <f ca="1">BJ$17+BJ$19+BJ$21+BJ$23+BJ$25+BJ$27+BJ$29+BJ$31+BJ$33+BJ$35+BJ$37+BJ$39+BJ$41+BJ$43+BJ$45+BJ$47+BJ$49+BJ$51+BJ$53+BJ$55+BJ$57+BJ$59+BJ$61+BJ$63</f>
        <v>14279.999999999973</v>
      </c>
      <c r="BK65" s="4">
        <f ca="1">BK$17+BK$19+BK$21+BK$23+BK$25+BK$27+BK$29+BK$31+BK$33+BK$35+BK$37+BK$39+BK$41+BK$43+BK$45+BK$47+BK$49+BK$51+BK$53+BK$55+BK$57+BK$59+BK$61+BK$63</f>
        <v>0</v>
      </c>
      <c r="BL65" s="1"/>
      <c r="BM65" s="3" t="s">
        <v>51</v>
      </c>
      <c r="BN65" s="4">
        <f ca="1">BN$17+BN$19+BN$21+BN$23+BN$25+BN$27+BN$29+BN$31+BN$33+BN$35+BN$37+BN$39+BN$41+BN$43+BN$45+BN$47+BN$49+BN$51+BN$53+BN$55+BN$57+BN$59+BN$61+BN$63</f>
        <v>3229.1999999999998</v>
      </c>
      <c r="BO65" s="4">
        <f ca="1">BO$17+BO$19+BO$21+BO$23+BO$25+BO$27+BO$29+BO$31+BO$33+BO$35+BO$37+BO$39+BO$41+BO$43+BO$45+BO$47+BO$49+BO$51+BO$53+BO$55+BO$57+BO$59+BO$61+BO$63</f>
        <v>93.600000000000563</v>
      </c>
      <c r="BP65" s="1"/>
      <c r="BQ65" s="3" t="s">
        <v>51</v>
      </c>
      <c r="BR65" s="4">
        <f ca="1">BR$17+BR$19+BR$21+BR$23+BR$25+BR$27+BR$29+BR$31+BR$33+BR$35+BR$37+BR$39+BR$41+BR$43+BR$45+BR$47+BR$49+BR$51+BR$53+BR$55+BR$57+BR$59+BR$61+BR$63</f>
        <v>56.599999999998545</v>
      </c>
      <c r="BS65" s="4">
        <f ca="1">BS$17+BS$19+BS$21+BS$23+BS$25+BS$27+BS$29+BS$31+BS$33+BS$35+BS$37+BS$39+BS$41+BS$43+BS$45+BS$47+BS$49+BS$51+BS$53+BS$55+BS$57+BS$59+BS$61+BS$63</f>
        <v>0</v>
      </c>
      <c r="BT65" s="1"/>
      <c r="BU65" s="3" t="s">
        <v>51</v>
      </c>
      <c r="BV65" s="4">
        <f ca="1">BV$17+BV$19+BV$21+BV$23+BV$25+BV$27+BV$29+BV$31+BV$33+BV$35+BV$37+BV$39+BV$41+BV$43+BV$45+BV$47+BV$49+BV$51+BV$53+BV$55+BV$57+BV$59+BV$61+BV$63</f>
        <v>0</v>
      </c>
      <c r="BW65" s="4">
        <f ca="1">BW$17+BW$19+BW$21+BW$23+BW$25+BW$27+BW$29+BW$31+BW$33+BW$35+BW$37+BW$39+BW$41+BW$43+BW$45+BW$47+BW$49+BW$51+BW$53+BW$55+BW$57+BW$59+BW$61+BW$63</f>
        <v>0</v>
      </c>
      <c r="BX65" s="1" t="s">
        <v>15</v>
      </c>
      <c r="BY65" s="1"/>
      <c r="BZ65" s="3" t="s">
        <v>51</v>
      </c>
      <c r="CA65" s="4">
        <f ca="1">CA$17+CA$19+CA$21+CA$23+CA$25+CA$27+CA$29+CA$31+CA$33+CA$35+CA$37+CA$39+CA$41+CA$43+CA$45+CA$47+CA$49+CA$51+CA$53+CA$55+CA$57+CA$59+CA$61+CA$63</f>
        <v>0</v>
      </c>
      <c r="CB65" s="4">
        <f ca="1">CB$17+CB$19+CB$21+CB$23+CB$25+CB$27+CB$29+CB$31+CB$33+CB$35+CB$37+CB$39+CB$41+CB$43+CB$45+CB$47+CB$49+CB$51+CB$53+CB$55+CB$57+CB$59+CB$61+CB$63</f>
        <v>0</v>
      </c>
      <c r="CC65" s="1"/>
      <c r="CD65" s="3" t="s">
        <v>51</v>
      </c>
      <c r="CE65" s="4">
        <f ca="1">CE$17+CE$19+CE$21+CE$23+CE$25+CE$27+CE$29+CE$31+CE$33+CE$35+CE$37+CE$39+CE$41+CE$43+CE$45+CE$47+CE$49+CE$51+CE$53+CE$55+CE$57+CE$59+CE$61+CE$63</f>
        <v>620.9999999999809</v>
      </c>
      <c r="CF65" s="4">
        <f ca="1">CF$17+CF$19+CF$21+CF$23+CF$25+CF$27+CF$29+CF$31+CF$33+CF$35+CF$37+CF$39+CF$41+CF$43+CF$45+CF$47+CF$49+CF$51+CF$53+CF$55+CF$57+CF$59+CF$61+CF$63</f>
        <v>0</v>
      </c>
      <c r="CG65" s="1"/>
      <c r="CH65" s="3" t="s">
        <v>51</v>
      </c>
      <c r="CI65" s="4">
        <f ca="1">CI$17+CI$19+CI$21+CI$23+CI$25+CI$27+CI$29+CI$31+CI$33+CI$35+CI$37+CI$39+CI$41+CI$43+CI$45+CI$47+CI$49+CI$51+CI$53+CI$55+CI$57+CI$59+CI$61+CI$63</f>
        <v>0</v>
      </c>
      <c r="CJ65" s="4">
        <f ca="1">CJ$17+CJ$19+CJ$21+CJ$23+CJ$25+CJ$27+CJ$29+CJ$31+CJ$33+CJ$35+CJ$37+CJ$39+CJ$41+CJ$43+CJ$45+CJ$47+CJ$49+CJ$51+CJ$53+CJ$55+CJ$57+CJ$59+CJ$61+CJ$63</f>
        <v>0</v>
      </c>
      <c r="CK65" s="1"/>
      <c r="CL65" s="3" t="s">
        <v>51</v>
      </c>
      <c r="CM65" s="4">
        <f ca="1">CM$17+CM$19+CM$21+CM$23+CM$25+CM$27+CM$29+CM$31+CM$33+CM$35+CM$37+CM$39+CM$41+CM$43+CM$45+CM$47+CM$49+CM$51+CM$53+CM$55+CM$57+CM$59+CM$61+CM$63</f>
        <v>1170.0000000000273</v>
      </c>
      <c r="CN65" s="4">
        <f ca="1">CN$17+CN$19+CN$21+CN$23+CN$25+CN$27+CN$29+CN$31+CN$33+CN$35+CN$37+CN$39+CN$41+CN$43+CN$45+CN$47+CN$49+CN$51+CN$53+CN$55+CN$57+CN$59+CN$61+CN$63</f>
        <v>347.99999999999045</v>
      </c>
      <c r="CO65" s="1"/>
      <c r="CP65" s="3" t="s">
        <v>51</v>
      </c>
      <c r="CQ65" s="4">
        <f ca="1">CQ$17+CQ$19+CQ$21+CQ$23+CQ$25+CQ$27+CQ$29+CQ$31+CQ$33+CQ$35+CQ$37+CQ$39+CQ$41+CQ$43+CQ$45+CQ$47+CQ$49+CQ$51+CQ$53+CQ$55+CQ$57+CQ$59+CQ$61+CQ$63</f>
        <v>22</v>
      </c>
      <c r="CR65" s="4">
        <f ca="1">CR$17+CR$19+CR$21+CR$23+CR$25+CR$27+CR$29+CR$31+CR$33+CR$35+CR$37+CR$39+CR$41+CR$43+CR$45+CR$47+CR$49+CR$51+CR$53+CR$55+CR$57+CR$59+CR$61+CR$63</f>
        <v>16</v>
      </c>
      <c r="CS65" s="1"/>
      <c r="CT65" s="3" t="s">
        <v>51</v>
      </c>
      <c r="CU65" s="4">
        <f ca="1">CU$17+CU$19+CU$21+CU$23+CU$25+CU$27+CU$29+CU$31+CU$33+CU$35+CU$37+CU$39+CU$41+CU$43+CU$45+CU$47+CU$49+CU$51+CU$53+CU$55+CU$57+CU$59+CU$61+CU$63</f>
        <v>0</v>
      </c>
      <c r="CV65" s="4">
        <f ca="1">CV$17+CV$19+CV$21+CV$23+CV$25+CV$27+CV$29+CV$31+CV$33+CV$35+CV$37+CV$39+CV$41+CV$43+CV$45+CV$47+CV$49+CV$51+CV$53+CV$55+CV$57+CV$59+CV$61+CV$63</f>
        <v>0</v>
      </c>
      <c r="CW65" s="1" t="s">
        <v>15</v>
      </c>
      <c r="CX65" s="1"/>
      <c r="CY65" s="3" t="s">
        <v>51</v>
      </c>
      <c r="CZ65" s="4">
        <f ca="1">CZ$17+CZ$19+CZ$21+CZ$23+CZ$25+CZ$27+CZ$29+CZ$31+CZ$33+CZ$35+CZ$37+CZ$39+CZ$41+CZ$43+CZ$45+CZ$47+CZ$49+CZ$51+CZ$53+CZ$55+CZ$57+CZ$59+CZ$61+CZ$63</f>
        <v>657.00000000001637</v>
      </c>
      <c r="DA65" s="4">
        <f ca="1">DA$17+DA$19+DA$21+DA$23+DA$25+DA$27+DA$29+DA$31+DA$33+DA$35+DA$37+DA$39+DA$41+DA$43+DA$45+DA$47+DA$49+DA$51+DA$53+DA$55+DA$57+DA$59+DA$61+DA$63</f>
        <v>215.99999999995703</v>
      </c>
      <c r="DB65" s="1"/>
      <c r="DC65" s="3" t="s">
        <v>51</v>
      </c>
      <c r="DD65" s="4">
        <f ca="1">DD$17+DD$19+DD$21+DD$23+DD$25+DD$27+DD$29+DD$31+DD$33+DD$35+DD$37+DD$39+DD$41+DD$43+DD$45+DD$47+DD$49+DD$51+DD$53+DD$55+DD$57+DD$59+DD$61+DD$63</f>
        <v>0</v>
      </c>
      <c r="DE65" s="4">
        <f ca="1">DE$17+DE$19+DE$21+DE$23+DE$25+DE$27+DE$29+DE$31+DE$33+DE$35+DE$37+DE$39+DE$41+DE$43+DE$45+DE$47+DE$49+DE$51+DE$53+DE$55+DE$57+DE$59+DE$61+DE$63</f>
        <v>0</v>
      </c>
      <c r="DF65" s="1"/>
      <c r="DG65" s="3" t="s">
        <v>51</v>
      </c>
      <c r="DH65" s="4">
        <f ca="1">DH$17+DH$19+DH$21+DH$23+DH$25+DH$27+DH$29+DH$31+DH$33+DH$35+DH$37+DH$39+DH$41+DH$43+DH$45+DH$47+DH$49+DH$51+DH$53+DH$55+DH$57+DH$59+DH$61+DH$63</f>
        <v>161.99999999998909</v>
      </c>
      <c r="DI65" s="4">
        <f ca="1">DI$17+DI$19+DI$21+DI$23+DI$25+DI$27+DI$29+DI$31+DI$33+DI$35+DI$37+DI$39+DI$41+DI$43+DI$45+DI$47+DI$49+DI$51+DI$53+DI$55+DI$57+DI$59+DI$61+DI$63</f>
        <v>54.000000000002046</v>
      </c>
      <c r="DJ65" s="1"/>
      <c r="DK65" s="3" t="s">
        <v>51</v>
      </c>
      <c r="DL65" s="4">
        <f ca="1">L$17+L$19+L$21+L$23+L$25+L$27+L$29+L$31+L$33+L$35+L$37+L$39+L$41+L$43+L$45+L$47+L$49+L$51+L$53+L$55+L$57+L$59+L$61+L$63</f>
        <v>0</v>
      </c>
      <c r="DM65" s="4">
        <f ca="1">M$17+M$19+M$21+M$23+M$25+M$27+M$29+M$31+M$33+M$35+M$37+M$39+M$41+M$43+M$45+M$47+M$49+M$51+M$53+M$55+M$57+M$59+M$61+M$63</f>
        <v>0</v>
      </c>
      <c r="DN65" s="1"/>
      <c r="DO65" s="3" t="s">
        <v>51</v>
      </c>
      <c r="DP65" s="4">
        <f>DP$17+DP$19+DP$21+DP$23+DP$25+DP$27+DP$29+DP$31+DP$33+DP$35+DP$37+DP$39+DP$41+DP$43+DP$45+DP$47+DP$49+DP$51+DP$53+DP$55+DP$57+DP$59+DP$61+DP$63</f>
        <v>0</v>
      </c>
      <c r="DQ65" s="4">
        <f>DQ$17+DQ$19+DQ$21+DQ$23+DQ$25+DQ$27+DQ$29+DQ$31+DQ$33+DQ$35+DQ$37+DQ$39+DQ$41+DQ$43+DQ$45+DQ$47+DQ$49+DQ$51+DQ$53+DQ$55+DQ$57+DQ$59+DQ$61+DQ$63</f>
        <v>0</v>
      </c>
      <c r="DR65" s="1"/>
      <c r="DS65" s="3" t="s">
        <v>51</v>
      </c>
      <c r="DT65" s="4">
        <f>DT$17+DT$19+DT$21+DT$23+DT$25+DT$27+DT$29+DT$31+DT$33+DT$35+DT$37+DT$39+DT$41+DT$43+DT$45+DT$47+DT$49+DT$51+DT$53+DT$55+DT$57+DT$59+DT$61+DT$63</f>
        <v>0</v>
      </c>
      <c r="DU65" s="4">
        <f>DU$17+DU$19+DU$21+DU$23+DU$25+DU$27+DU$29+DU$31+DU$33+DU$35+DU$37+DU$39+DU$41+DU$43+DU$45+DU$47+DU$49+DU$51+DU$53+DU$55+DU$57+DU$59+DU$61+DU$63</f>
        <v>0</v>
      </c>
      <c r="DW65" s="136">
        <f ca="1">DW$17+DW$19+DW$21+DW$23+DW$25+DW$27+DW$29+DW$31+DW$33+DW$35+DW$37+DW$39+DW$41+DW$43+DW$45+DW$47+DW$49+DW$51+DW$53+DW$55+DW$57+DW$59+DW$61+DW$63</f>
        <v>34603.999999999418</v>
      </c>
      <c r="DX65" s="136">
        <f ca="1">DX$17+DX$19+DX$21+DX$23+DX$25+DX$27+DX$29+DX$31+DX$33+DX$35+DX$37+DX$39+DX$41+DX$43+DX$45+DX$47+DX$49+DX$51+DX$53+DX$55+DX$57+DX$59+DX$61+DX$63</f>
        <v>2230.4000000005617</v>
      </c>
    </row>
    <row r="66">
      <c r="A66" s="137"/>
      <c r="B66" s="137"/>
      <c r="C66" s="137"/>
      <c r="D66" s="137" t="s">
        <v>52</v>
      </c>
      <c r="E66" s="137" t="s">
        <v>53</v>
      </c>
      <c r="F66" s="137"/>
      <c r="G66" s="137"/>
      <c r="H66" s="137" t="s">
        <v>52</v>
      </c>
      <c r="I66" s="137" t="s">
        <v>53</v>
      </c>
      <c r="J66" s="137"/>
      <c r="K66" s="137"/>
      <c r="L66" s="137" t="s">
        <v>52</v>
      </c>
      <c r="M66" s="137" t="s">
        <v>53</v>
      </c>
      <c r="N66" s="137"/>
      <c r="O66" s="137"/>
      <c r="P66" s="137" t="s">
        <v>52</v>
      </c>
      <c r="Q66" s="137" t="s">
        <v>53</v>
      </c>
      <c r="R66" s="137"/>
      <c r="S66" s="137"/>
      <c r="T66" s="137" t="s">
        <v>52</v>
      </c>
      <c r="U66" s="137" t="s">
        <v>53</v>
      </c>
      <c r="V66" s="137"/>
      <c r="W66" s="137"/>
      <c r="X66" s="137" t="s">
        <v>52</v>
      </c>
      <c r="Y66" s="137" t="s">
        <v>53</v>
      </c>
      <c r="Z66" s="137"/>
      <c r="AA66" s="137"/>
      <c r="AB66" s="137"/>
      <c r="AC66" s="137" t="s">
        <v>52</v>
      </c>
      <c r="AD66" s="137" t="s">
        <v>53</v>
      </c>
      <c r="AE66" s="137"/>
      <c r="AF66" s="137"/>
      <c r="AG66" s="137" t="s">
        <v>52</v>
      </c>
      <c r="AH66" s="137" t="s">
        <v>53</v>
      </c>
      <c r="AI66" s="137"/>
      <c r="AJ66" s="137"/>
      <c r="AK66" s="137" t="s">
        <v>52</v>
      </c>
      <c r="AL66" s="137" t="s">
        <v>53</v>
      </c>
      <c r="AM66" s="137"/>
      <c r="AN66" s="137"/>
      <c r="AO66" s="137" t="s">
        <v>52</v>
      </c>
      <c r="AP66" s="137" t="s">
        <v>53</v>
      </c>
      <c r="AQ66" s="137"/>
      <c r="AR66" s="137"/>
      <c r="AS66" s="137" t="s">
        <v>52</v>
      </c>
      <c r="AT66" s="137" t="s">
        <v>53</v>
      </c>
      <c r="AU66" s="137"/>
      <c r="AV66" s="137"/>
      <c r="AW66" s="137" t="s">
        <v>52</v>
      </c>
      <c r="AX66" s="137" t="s">
        <v>53</v>
      </c>
      <c r="AY66" s="137"/>
      <c r="AZ66" s="137"/>
      <c r="BA66" s="137"/>
      <c r="BB66" s="137" t="s">
        <v>52</v>
      </c>
      <c r="BC66" s="137" t="s">
        <v>53</v>
      </c>
      <c r="BD66" s="137"/>
      <c r="BE66" s="137"/>
      <c r="BF66" s="137" t="s">
        <v>52</v>
      </c>
      <c r="BG66" s="137" t="s">
        <v>53</v>
      </c>
      <c r="BH66" s="137"/>
      <c r="BI66" s="137"/>
      <c r="BJ66" s="137" t="s">
        <v>52</v>
      </c>
      <c r="BK66" s="137" t="s">
        <v>53</v>
      </c>
      <c r="BL66" s="137"/>
      <c r="BM66" s="137"/>
      <c r="BN66" s="137" t="s">
        <v>52</v>
      </c>
      <c r="BO66" s="137" t="s">
        <v>53</v>
      </c>
      <c r="BP66" s="137"/>
      <c r="BQ66" s="137"/>
      <c r="BR66" s="137" t="s">
        <v>52</v>
      </c>
      <c r="BS66" s="137" t="s">
        <v>53</v>
      </c>
      <c r="BT66" s="137"/>
      <c r="BU66" s="137"/>
      <c r="BV66" s="137" t="s">
        <v>52</v>
      </c>
      <c r="BW66" s="137" t="s">
        <v>53</v>
      </c>
      <c r="BX66" s="137"/>
      <c r="BY66" s="137"/>
      <c r="BZ66" s="137"/>
      <c r="CA66" s="137" t="s">
        <v>52</v>
      </c>
      <c r="CB66" s="137" t="s">
        <v>53</v>
      </c>
      <c r="CC66" s="137"/>
      <c r="CD66" s="137"/>
      <c r="CE66" s="137" t="s">
        <v>52</v>
      </c>
      <c r="CF66" s="137" t="s">
        <v>53</v>
      </c>
      <c r="CG66" s="137"/>
      <c r="CH66" s="137"/>
      <c r="CI66" s="137" t="s">
        <v>52</v>
      </c>
      <c r="CJ66" s="137" t="s">
        <v>53</v>
      </c>
      <c r="CK66" s="137"/>
      <c r="CL66" s="137"/>
      <c r="CM66" s="137" t="s">
        <v>52</v>
      </c>
      <c r="CN66" s="137" t="s">
        <v>53</v>
      </c>
      <c r="CO66" s="137"/>
      <c r="CP66" s="137"/>
      <c r="CQ66" s="137" t="s">
        <v>52</v>
      </c>
      <c r="CR66" s="137" t="s">
        <v>53</v>
      </c>
      <c r="CS66" s="137"/>
      <c r="CT66" s="137"/>
      <c r="CU66" s="137" t="s">
        <v>52</v>
      </c>
      <c r="CV66" s="137" t="s">
        <v>53</v>
      </c>
      <c r="CW66" s="137"/>
      <c r="CX66" s="137"/>
      <c r="CY66" s="137"/>
      <c r="CZ66" s="137" t="s">
        <v>52</v>
      </c>
      <c r="DA66" s="137" t="s">
        <v>53</v>
      </c>
      <c r="DB66" s="137"/>
      <c r="DC66" s="137"/>
      <c r="DD66" s="137" t="s">
        <v>52</v>
      </c>
      <c r="DE66" s="137" t="s">
        <v>53</v>
      </c>
      <c r="DF66" s="137"/>
      <c r="DG66" s="137"/>
      <c r="DH66" s="137" t="s">
        <v>52</v>
      </c>
      <c r="DI66" s="137" t="s">
        <v>53</v>
      </c>
      <c r="DJ66" s="137"/>
      <c r="DK66" s="137"/>
      <c r="DL66" s="137" t="s">
        <v>52</v>
      </c>
      <c r="DM66" s="137" t="s">
        <v>53</v>
      </c>
      <c r="DN66" s="137"/>
      <c r="DO66" s="137"/>
      <c r="DP66" s="137" t="s">
        <v>52</v>
      </c>
      <c r="DQ66" s="137" t="s">
        <v>53</v>
      </c>
      <c r="DR66" s="137"/>
      <c r="DS66" s="137"/>
      <c r="DT66" s="137" t="s">
        <v>52</v>
      </c>
      <c r="DU66" s="137" t="s">
        <v>53</v>
      </c>
      <c r="DW66" s="137" t="s">
        <v>52</v>
      </c>
      <c r="DX66" s="137" t="s">
        <v>53</v>
      </c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>
      <c r="A68" s="1"/>
      <c r="B68" s="3" t="s">
        <v>54</v>
      </c>
      <c r="C68" s="3"/>
      <c r="D68" s="3"/>
      <c r="E68" s="3"/>
      <c r="F68" s="4"/>
      <c r="G68" s="4"/>
      <c r="H68" s="1"/>
      <c r="I68" s="1" t="s">
        <v>55</v>
      </c>
      <c r="J68" s="1"/>
      <c r="K68" s="1"/>
      <c r="L68" s="1"/>
      <c r="M68" s="1"/>
      <c r="N68" s="140" t="s">
        <v>56</v>
      </c>
      <c r="O68" s="1"/>
      <c r="P68" s="1"/>
      <c r="Q68" s="4"/>
      <c r="R68" s="4"/>
      <c r="S68" s="4"/>
      <c r="T68" s="1"/>
      <c r="U68" s="1" t="s">
        <v>57</v>
      </c>
      <c r="V68" s="1"/>
      <c r="W68" s="1"/>
      <c r="X68" s="1"/>
    </row>
    <row r="69">
      <c r="A69" s="1"/>
      <c r="B69" s="1"/>
      <c r="C69" s="1"/>
      <c r="D69" s="1"/>
      <c r="E69" s="1"/>
      <c r="F69" s="240" t="s">
        <v>58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 t="s">
        <v>59</v>
      </c>
      <c r="S69" s="1"/>
      <c r="T69" s="1"/>
      <c r="U69" s="1"/>
      <c r="V69" s="1"/>
      <c r="W69" s="1"/>
      <c r="X69" s="1"/>
    </row>
  </sheetData>
  <mergeCells count="11">
    <mergeCell ref="CW6:CW14"/>
    <mergeCell ref="DW8:DX8"/>
    <mergeCell ref="DW9:DX9"/>
    <mergeCell ref="Z6:Z14"/>
    <mergeCell ref="AY6:AY14"/>
    <mergeCell ref="R2:X2"/>
    <mergeCell ref="A6:A14"/>
    <mergeCell ref="B6:E6"/>
    <mergeCell ref="DV6:DV14"/>
    <mergeCell ref="B7:E7"/>
    <mergeCell ref="BX6:BX1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8">
    <outlinePr applyStyles="0" summaryBelow="1" summaryRight="1" showOutlineSymbols="1"/>
    <pageSetUpPr autoPageBreaks="1" fitToPage="0"/>
  </sheetPr>
  <sheetViews>
    <sheetView topLeftCell="A19" zoomScale="85" workbookViewId="0">
      <selection activeCell="T22" activeCellId="0" sqref="T22"/>
    </sheetView>
  </sheetViews>
  <sheetFormatPr defaultRowHeight="12"/>
  <cols>
    <col customWidth="1" min="1" max="1" style="175" width="18.7109375"/>
    <col bestFit="1" customWidth="1" min="2" max="2" style="175" width="52.140625"/>
    <col customWidth="1" min="3" max="3" style="175" width="11.42578125"/>
    <col bestFit="1" customWidth="1" min="4" max="4" style="175" width="14.5703125"/>
    <col customWidth="1" min="5" max="5" style="175" width="18"/>
    <col bestFit="1" customWidth="1" min="6" max="6" style="175" width="15.85546875"/>
    <col bestFit="1" customWidth="1" min="7" max="7" style="175" width="24"/>
    <col bestFit="1" customWidth="1" min="8" max="8" style="175" width="17.7109375"/>
    <col customWidth="1" min="9" max="9" style="175" width="12.42578125"/>
    <col customWidth="1" min="10" max="10" style="175" width="38"/>
    <col customWidth="1" min="11" max="11" style="175" width="21.42578125"/>
    <col customWidth="1" min="12" max="12" style="175" width="24.42578125"/>
    <col customWidth="1" min="13" max="14" style="175" width="12"/>
    <col customWidth="1" min="15" max="15" style="175" width="17.85546875"/>
    <col customWidth="1" min="16" max="17" style="175" width="24.42578125"/>
    <col min="18" max="16384" style="175" width="9.140625"/>
  </cols>
  <sheetData>
    <row r="1" s="261" customFormat="1" ht="13.85">
      <c r="B1" s="261">
        <v>27</v>
      </c>
      <c r="C1" s="261">
        <v>23</v>
      </c>
      <c r="D1" s="261">
        <v>23</v>
      </c>
      <c r="E1" s="261">
        <v>23</v>
      </c>
      <c r="F1" s="261">
        <v>48</v>
      </c>
      <c r="G1" s="261">
        <v>23</v>
      </c>
      <c r="H1" s="261">
        <v>23</v>
      </c>
      <c r="I1" s="261">
        <v>23</v>
      </c>
      <c r="J1" s="261">
        <v>23</v>
      </c>
      <c r="K1" s="261">
        <v>23</v>
      </c>
      <c r="L1" s="261">
        <v>23</v>
      </c>
      <c r="M1" s="261">
        <v>23</v>
      </c>
      <c r="N1" s="261">
        <v>23</v>
      </c>
      <c r="O1" s="261">
        <v>23</v>
      </c>
      <c r="P1" s="261">
        <v>23</v>
      </c>
      <c r="Q1" s="261">
        <v>23</v>
      </c>
    </row>
    <row r="4" ht="13.85">
      <c r="A4" s="175" t="s">
        <v>138</v>
      </c>
      <c r="B4" s="262" t="s">
        <v>65</v>
      </c>
      <c r="C4" s="262"/>
      <c r="D4" s="262"/>
      <c r="E4" s="262"/>
      <c r="F4" s="262"/>
      <c r="G4" s="263" t="str">
        <f>CONCATENATE(TEXT(Данные!$B$1,"ДД ММММ ГГГГ"), "   г.")</f>
        <v xml:space="preserve">18 Декабрь 2024   г.</v>
      </c>
      <c r="H4" s="264"/>
      <c r="I4" s="175"/>
      <c r="J4" s="175"/>
      <c r="K4" s="176"/>
      <c r="L4" s="176"/>
      <c r="M4" s="176"/>
      <c r="N4" s="176"/>
      <c r="O4" s="176"/>
      <c r="P4" s="176"/>
      <c r="Q4" s="176"/>
      <c r="R4" s="175"/>
    </row>
    <row r="7" s="265" customFormat="1" ht="13.85">
      <c r="B7" s="265" t="s">
        <v>139</v>
      </c>
    </row>
    <row r="8" ht="13.85">
      <c r="A8" s="261"/>
      <c r="B8" s="261">
        <v>61</v>
      </c>
      <c r="C8" s="261">
        <v>23</v>
      </c>
      <c r="D8" s="261">
        <v>23</v>
      </c>
      <c r="E8" s="261">
        <v>23</v>
      </c>
      <c r="F8" s="261">
        <v>48</v>
      </c>
      <c r="G8" s="261">
        <v>23</v>
      </c>
      <c r="H8" s="261">
        <v>23</v>
      </c>
      <c r="I8" s="261">
        <v>23</v>
      </c>
      <c r="J8" s="261">
        <v>23</v>
      </c>
      <c r="K8" s="261">
        <v>23</v>
      </c>
      <c r="L8" s="261">
        <v>23</v>
      </c>
      <c r="M8" s="261">
        <v>23</v>
      </c>
      <c r="N8" s="261">
        <v>23</v>
      </c>
      <c r="O8" s="261">
        <v>23</v>
      </c>
      <c r="P8" s="261">
        <v>23</v>
      </c>
      <c r="Q8" s="261">
        <v>23</v>
      </c>
    </row>
    <row r="9" ht="13.85">
      <c r="A9" s="266" t="s">
        <v>140</v>
      </c>
      <c r="B9" s="267" t="s">
        <v>141</v>
      </c>
      <c r="C9" s="268" t="s">
        <v>142</v>
      </c>
      <c r="D9" s="268" t="s">
        <v>143</v>
      </c>
      <c r="E9" s="269" t="s">
        <v>144</v>
      </c>
      <c r="F9" s="269" t="s">
        <v>145</v>
      </c>
      <c r="G9" s="268" t="s">
        <v>146</v>
      </c>
      <c r="H9" s="268" t="s">
        <v>147</v>
      </c>
      <c r="I9" s="270" t="s">
        <v>148</v>
      </c>
      <c r="J9" s="270" t="s">
        <v>149</v>
      </c>
      <c r="K9" s="268" t="s">
        <v>150</v>
      </c>
      <c r="L9" s="268" t="s">
        <v>151</v>
      </c>
      <c r="M9" s="268" t="s">
        <v>152</v>
      </c>
      <c r="N9" s="268" t="s">
        <v>153</v>
      </c>
      <c r="O9" s="268" t="s">
        <v>154</v>
      </c>
      <c r="P9" s="268" t="s">
        <v>155</v>
      </c>
      <c r="Q9" s="271" t="s">
        <v>156</v>
      </c>
      <c r="R9" s="272" t="s">
        <v>157</v>
      </c>
    </row>
    <row r="10" ht="13.85">
      <c r="A10" s="273" t="s">
        <v>14</v>
      </c>
      <c r="B10" s="274">
        <v>10</v>
      </c>
      <c r="C10" s="275">
        <v>10</v>
      </c>
      <c r="D10" s="275">
        <v>10</v>
      </c>
      <c r="E10" s="275">
        <v>6</v>
      </c>
      <c r="F10" s="275">
        <v>10</v>
      </c>
      <c r="G10" s="275">
        <v>10</v>
      </c>
      <c r="H10" s="275">
        <v>10</v>
      </c>
      <c r="I10" s="275">
        <v>10</v>
      </c>
      <c r="J10" s="275">
        <v>10</v>
      </c>
      <c r="K10" s="275">
        <v>10</v>
      </c>
      <c r="L10" s="275">
        <v>10</v>
      </c>
      <c r="M10" s="275">
        <v>10</v>
      </c>
      <c r="N10" s="275">
        <v>10</v>
      </c>
      <c r="O10" s="275">
        <v>10</v>
      </c>
      <c r="P10" s="275">
        <v>10</v>
      </c>
      <c r="Q10" s="276">
        <v>10</v>
      </c>
      <c r="R10" s="277"/>
    </row>
    <row r="11" ht="13.85">
      <c r="A11" s="273" t="s">
        <v>158</v>
      </c>
      <c r="B11" s="274" t="s">
        <v>159</v>
      </c>
      <c r="C11" s="275" t="s">
        <v>160</v>
      </c>
      <c r="D11" s="275" t="s">
        <v>161</v>
      </c>
      <c r="E11" s="275" t="s">
        <v>162</v>
      </c>
      <c r="F11" s="275" t="s">
        <v>163</v>
      </c>
      <c r="G11" s="275" t="s">
        <v>164</v>
      </c>
      <c r="H11" s="275" t="s">
        <v>165</v>
      </c>
      <c r="I11" s="275" t="s">
        <v>166</v>
      </c>
      <c r="J11" s="275" t="s">
        <v>167</v>
      </c>
      <c r="K11" s="275" t="s">
        <v>101</v>
      </c>
      <c r="L11" s="275" t="s">
        <v>103</v>
      </c>
      <c r="M11" s="275" t="s">
        <v>168</v>
      </c>
      <c r="N11" s="275" t="s">
        <v>169</v>
      </c>
      <c r="O11" s="275" t="s">
        <v>169</v>
      </c>
      <c r="P11" s="275" t="s">
        <v>170</v>
      </c>
      <c r="Q11" s="276" t="s">
        <v>171</v>
      </c>
      <c r="R11" s="277"/>
    </row>
    <row r="12" ht="13.85">
      <c r="A12" s="273"/>
      <c r="B12" s="278" t="s">
        <v>172</v>
      </c>
      <c r="C12" s="275"/>
      <c r="D12" s="275" t="s">
        <v>173</v>
      </c>
      <c r="E12" s="275"/>
      <c r="F12" s="275" t="s">
        <v>174</v>
      </c>
      <c r="G12" s="275" t="s">
        <v>175</v>
      </c>
      <c r="H12" s="275"/>
      <c r="I12" s="275" t="s">
        <v>176</v>
      </c>
      <c r="J12" s="275" t="s">
        <v>177</v>
      </c>
      <c r="K12" s="275"/>
      <c r="L12" s="275"/>
      <c r="M12" s="275"/>
      <c r="N12" s="275"/>
      <c r="O12" s="275"/>
      <c r="P12" s="275"/>
      <c r="Q12" s="276"/>
      <c r="R12" s="277"/>
    </row>
    <row r="13" ht="13.85">
      <c r="A13" s="277"/>
      <c r="B13" s="279" t="s">
        <v>178</v>
      </c>
      <c r="C13" s="280" t="s">
        <v>15</v>
      </c>
      <c r="D13" s="275" t="s">
        <v>15</v>
      </c>
      <c r="E13" s="275" t="s">
        <v>15</v>
      </c>
      <c r="F13" s="280" t="s">
        <v>179</v>
      </c>
      <c r="G13" s="275" t="s">
        <v>15</v>
      </c>
      <c r="H13" s="280" t="s">
        <v>15</v>
      </c>
      <c r="I13" s="280" t="s">
        <v>15</v>
      </c>
      <c r="J13" s="280" t="s">
        <v>180</v>
      </c>
      <c r="K13" s="280" t="s">
        <v>15</v>
      </c>
      <c r="L13" s="280" t="s">
        <v>15</v>
      </c>
      <c r="M13" s="280" t="s">
        <v>15</v>
      </c>
      <c r="N13" s="280" t="s">
        <v>15</v>
      </c>
      <c r="O13" s="280" t="s">
        <v>15</v>
      </c>
      <c r="P13" s="280" t="s">
        <v>15</v>
      </c>
      <c r="Q13" s="281" t="s">
        <v>15</v>
      </c>
      <c r="R13" s="277"/>
    </row>
    <row r="14" ht="13.85">
      <c r="A14" s="277"/>
      <c r="B14" s="274" t="s">
        <v>181</v>
      </c>
      <c r="C14" s="282"/>
      <c r="D14" s="283"/>
      <c r="E14" s="283"/>
      <c r="F14" s="282"/>
      <c r="G14" s="283"/>
      <c r="H14" s="282"/>
      <c r="I14" s="280"/>
      <c r="J14" s="275" t="s">
        <v>182</v>
      </c>
      <c r="K14" s="282"/>
      <c r="L14" s="282"/>
      <c r="M14" s="282"/>
      <c r="N14" s="282"/>
      <c r="O14" s="282"/>
      <c r="P14" s="282"/>
      <c r="Q14" s="284"/>
      <c r="R14" s="277"/>
    </row>
    <row r="15" ht="13.85">
      <c r="A15" s="285" t="s">
        <v>183</v>
      </c>
      <c r="B15" s="286"/>
      <c r="C15" s="287" t="s">
        <v>15</v>
      </c>
      <c r="D15" s="287" t="s">
        <v>15</v>
      </c>
      <c r="E15" s="287"/>
      <c r="F15" s="288" t="s">
        <v>15</v>
      </c>
      <c r="G15" s="287"/>
      <c r="H15" s="287" t="s">
        <v>15</v>
      </c>
      <c r="I15" s="289" t="s">
        <v>15</v>
      </c>
      <c r="J15" s="286"/>
      <c r="K15" s="287" t="s">
        <v>15</v>
      </c>
      <c r="L15" s="287" t="s">
        <v>15</v>
      </c>
      <c r="M15" s="287" t="s">
        <v>15</v>
      </c>
      <c r="N15" s="287" t="s">
        <v>15</v>
      </c>
      <c r="O15" s="287" t="s">
        <v>15</v>
      </c>
      <c r="P15" s="287" t="s">
        <v>15</v>
      </c>
      <c r="Q15" s="290" t="s">
        <v>15</v>
      </c>
      <c r="R15" s="277"/>
      <c r="S15" s="261"/>
      <c r="T15" s="261"/>
      <c r="U15" s="261"/>
    </row>
    <row r="16" ht="13.85">
      <c r="A16" s="291">
        <v>1</v>
      </c>
      <c r="B16" s="292">
        <f t="shared" ref="B16:Q16" ca="1" si="55">INDIRECT(ADDRESS(17,B$1,,,B$9),1)</f>
        <v>16343.280000000001</v>
      </c>
      <c r="C16" s="292">
        <f t="shared" ca="1" si="55"/>
        <v>319.99999999970896</v>
      </c>
      <c r="D16" s="292">
        <f t="shared" ca="1" si="55"/>
        <v>2624.0000000047075</v>
      </c>
      <c r="E16" s="292">
        <f t="shared" ca="1" si="55"/>
        <v>0</v>
      </c>
      <c r="F16" s="292">
        <f t="shared" ca="1" si="55"/>
        <v>2750.0000000045475</v>
      </c>
      <c r="G16" s="292">
        <f t="shared" ca="1" si="55"/>
        <v>604.9999999999045</v>
      </c>
      <c r="H16" s="292">
        <f t="shared" ca="1" si="55"/>
        <v>840.00000000000341</v>
      </c>
      <c r="I16" s="292">
        <f t="shared" ca="1" si="55"/>
        <v>479.99999999592546</v>
      </c>
      <c r="J16" s="292">
        <f t="shared" ca="1" si="55"/>
        <v>674.99999999959073</v>
      </c>
      <c r="K16" s="292">
        <f t="shared" ca="1" si="55"/>
        <v>10.799999999990177</v>
      </c>
      <c r="L16" s="292">
        <f t="shared" ca="1" si="55"/>
        <v>44.999999999959073</v>
      </c>
      <c r="M16" s="292">
        <f t="shared" ca="1" si="55"/>
        <v>84.000000000196451</v>
      </c>
      <c r="N16" s="292">
        <f t="shared" ca="1" si="55"/>
        <v>0</v>
      </c>
      <c r="O16" s="292">
        <f t="shared" ca="1" si="55"/>
        <v>1368.0000000036671</v>
      </c>
      <c r="P16" s="292">
        <f t="shared" ca="1" si="55"/>
        <v>10.00000000003638</v>
      </c>
      <c r="Q16" s="293">
        <f t="shared" ca="1" si="55"/>
        <v>30.599999999931242</v>
      </c>
      <c r="R16" s="294">
        <f t="shared" ref="R16:R39" ca="1" si="56">SUM(B16:Q16)</f>
        <v>26185.680000008164</v>
      </c>
      <c r="S16" s="261" t="e">
        <f ca="1">INDIRECT(ADDRESS(Данные!$A7,S$1,1,1,"Данные"), 1)</f>
        <v>#REF!</v>
      </c>
      <c r="T16" s="261">
        <f>IF(Данные!$A$2,Сводная!X16,Сводная!V16)</f>
        <v>16</v>
      </c>
      <c r="U16" s="151">
        <v>16</v>
      </c>
      <c r="V16" s="151">
        <v>16</v>
      </c>
      <c r="W16" s="261">
        <v>16</v>
      </c>
      <c r="X16" s="261">
        <v>16</v>
      </c>
    </row>
    <row r="17" ht="13.85">
      <c r="A17" s="291">
        <v>2</v>
      </c>
      <c r="B17" s="292">
        <f t="shared" ref="B17:Q17" ca="1" si="57">INDIRECT(ADDRESS(19,B$1,,,B$9),1)</f>
        <v>16343.59</v>
      </c>
      <c r="C17" s="292">
        <f t="shared" ca="1" si="57"/>
        <v>279.99999999883585</v>
      </c>
      <c r="D17" s="292">
        <f t="shared" ca="1" si="57"/>
        <v>2526.0000000019318</v>
      </c>
      <c r="E17" s="292">
        <f t="shared" ca="1" si="57"/>
        <v>0</v>
      </c>
      <c r="F17" s="292">
        <f t="shared" ca="1" si="57"/>
        <v>2659.9999999975807</v>
      </c>
      <c r="G17" s="292">
        <f t="shared" ca="1" si="57"/>
        <v>624.99999999864144</v>
      </c>
      <c r="H17" s="292">
        <f t="shared" ca="1" si="57"/>
        <v>839.9999999999892</v>
      </c>
      <c r="I17" s="292">
        <f t="shared" ca="1" si="57"/>
        <v>520.00000000407454</v>
      </c>
      <c r="J17" s="292">
        <f t="shared" ca="1" si="57"/>
        <v>639.00000000003274</v>
      </c>
      <c r="K17" s="292">
        <f t="shared" ca="1" si="57"/>
        <v>14.399999999986903</v>
      </c>
      <c r="L17" s="292">
        <f t="shared" ca="1" si="57"/>
        <v>45.000000000129603</v>
      </c>
      <c r="M17" s="292">
        <f t="shared" ca="1" si="57"/>
        <v>83.999999999650754</v>
      </c>
      <c r="N17" s="292">
        <f t="shared" ca="1" si="57"/>
        <v>0</v>
      </c>
      <c r="O17" s="292">
        <f t="shared" ca="1" si="57"/>
        <v>1331.9999999963329</v>
      </c>
      <c r="P17" s="292">
        <f t="shared" ca="1" si="57"/>
        <v>7.999999999992724</v>
      </c>
      <c r="Q17" s="293">
        <f t="shared" ca="1" si="57"/>
        <v>30.600000000013097</v>
      </c>
      <c r="R17" s="294">
        <f t="shared" ca="1" si="56"/>
        <v>25947.589999997195</v>
      </c>
      <c r="S17" s="261">
        <f>IF(Данные!$A$2,Сводная!W17,Сводная!U17)</f>
        <v>17</v>
      </c>
      <c r="T17" s="261">
        <f>IF(Данные!$A$2,Сводная!X17,Сводная!V17)</f>
        <v>17</v>
      </c>
      <c r="U17" s="151">
        <v>17</v>
      </c>
      <c r="V17" s="151">
        <v>17</v>
      </c>
      <c r="W17" s="261">
        <v>17</v>
      </c>
      <c r="X17" s="261">
        <v>17</v>
      </c>
    </row>
    <row r="18" ht="13.85">
      <c r="A18" s="291">
        <v>3</v>
      </c>
      <c r="B18" s="292">
        <f t="shared" ref="B18:Q18" ca="1" si="58">INDIRECT(ADDRESS(21,B$1,,,B$9),1)</f>
        <v>16343.890000000001</v>
      </c>
      <c r="C18" s="292">
        <f t="shared" ca="1" si="58"/>
        <v>239.99999999796273</v>
      </c>
      <c r="D18" s="292">
        <f t="shared" ca="1" si="58"/>
        <v>2461.9999999939864</v>
      </c>
      <c r="E18" s="292">
        <f t="shared" ca="1" si="58"/>
        <v>0</v>
      </c>
      <c r="F18" s="292">
        <f t="shared" ca="1" si="58"/>
        <v>2719.9999999897955</v>
      </c>
      <c r="G18" s="292">
        <f t="shared" ca="1" si="58"/>
        <v>605.00000000002387</v>
      </c>
      <c r="H18" s="292">
        <f t="shared" ca="1" si="58"/>
        <v>780.00000000001535</v>
      </c>
      <c r="I18" s="292">
        <f t="shared" ca="1" si="58"/>
        <v>519.99999998952262</v>
      </c>
      <c r="J18" s="292">
        <f t="shared" ca="1" si="58"/>
        <v>621.00000000045839</v>
      </c>
      <c r="K18" s="292">
        <f t="shared" ca="1" si="58"/>
        <v>10.800000000072032</v>
      </c>
      <c r="L18" s="292">
        <f t="shared" ca="1" si="58"/>
        <v>44.999999999959073</v>
      </c>
      <c r="M18" s="292">
        <f t="shared" ca="1" si="58"/>
        <v>87.000000000261934</v>
      </c>
      <c r="N18" s="292">
        <f t="shared" ca="1" si="58"/>
        <v>0</v>
      </c>
      <c r="O18" s="292">
        <f t="shared" ca="1" si="58"/>
        <v>1332.0000000094296</v>
      </c>
      <c r="P18" s="292">
        <f t="shared" ca="1" si="58"/>
        <v>10.00000000003638</v>
      </c>
      <c r="Q18" s="293">
        <f t="shared" ca="1" si="58"/>
        <v>30.600000000013097</v>
      </c>
      <c r="R18" s="294">
        <f t="shared" ca="1" si="56"/>
        <v>25807.289999981538</v>
      </c>
      <c r="S18" s="261">
        <f>IF(Данные!$A$2,Сводная!W18,Сводная!U18)</f>
        <v>18</v>
      </c>
      <c r="T18" s="261">
        <f>IF(Данные!$A$2,Сводная!X18,Сводная!V18)</f>
        <v>18</v>
      </c>
      <c r="U18" s="151">
        <v>18</v>
      </c>
      <c r="V18" s="151">
        <v>18</v>
      </c>
      <c r="W18" s="261">
        <v>18</v>
      </c>
      <c r="X18" s="261">
        <v>18</v>
      </c>
    </row>
    <row r="19" ht="13.85">
      <c r="A19" s="291">
        <v>4</v>
      </c>
      <c r="B19" s="292">
        <f t="shared" ref="B19:Q19" ca="1" si="59">INDIRECT(ADDRESS(23,B$1,,,B$9),1)</f>
        <v>16344.200000000001</v>
      </c>
      <c r="C19" s="292">
        <f t="shared" ca="1" si="59"/>
        <v>240.00000000523869</v>
      </c>
      <c r="D19" s="292">
        <f t="shared" ca="1" si="59"/>
        <v>2440.0000000076943</v>
      </c>
      <c r="E19" s="292">
        <f t="shared" ca="1" si="59"/>
        <v>0</v>
      </c>
      <c r="F19" s="292">
        <f t="shared" ca="1" si="59"/>
        <v>2640.0000000048749</v>
      </c>
      <c r="G19" s="292">
        <f t="shared" ca="1" si="59"/>
        <v>605.00000000002387</v>
      </c>
      <c r="H19" s="292">
        <f t="shared" ca="1" si="59"/>
        <v>799.99999999999716</v>
      </c>
      <c r="I19" s="292">
        <f t="shared" ca="1" si="59"/>
        <v>480.00000001047738</v>
      </c>
      <c r="J19" s="292">
        <f t="shared" ca="1" si="59"/>
        <v>624.59999999963657</v>
      </c>
      <c r="K19" s="292">
        <f t="shared" ca="1" si="59"/>
        <v>14.399999999986903</v>
      </c>
      <c r="L19" s="292">
        <f t="shared" ca="1" si="59"/>
        <v>44.999999999959073</v>
      </c>
      <c r="M19" s="292">
        <f t="shared" ca="1" si="59"/>
        <v>86.999999999716238</v>
      </c>
      <c r="N19" s="292">
        <f t="shared" ca="1" si="59"/>
        <v>0</v>
      </c>
      <c r="O19" s="292">
        <f t="shared" ca="1" si="59"/>
        <v>1367.9999999905704</v>
      </c>
      <c r="P19" s="292">
        <f t="shared" ca="1" si="59"/>
        <v>10.00000000003638</v>
      </c>
      <c r="Q19" s="293">
        <f t="shared" ca="1" si="59"/>
        <v>30.600000000013097</v>
      </c>
      <c r="R19" s="294">
        <f t="shared" ca="1" si="56"/>
        <v>25728.800000018226</v>
      </c>
      <c r="S19" s="261">
        <f>IF(Данные!$A$2,Сводная!W19,Сводная!U19)</f>
        <v>19</v>
      </c>
      <c r="T19" s="261">
        <f>IF(Данные!$A$2,Сводная!X19,Сводная!V19)</f>
        <v>19</v>
      </c>
      <c r="U19" s="151">
        <v>19</v>
      </c>
      <c r="V19" s="151">
        <v>19</v>
      </c>
      <c r="W19" s="261">
        <v>19</v>
      </c>
      <c r="X19" s="261">
        <v>19</v>
      </c>
    </row>
    <row r="20" ht="13.85">
      <c r="A20" s="291">
        <v>5</v>
      </c>
      <c r="B20" s="292">
        <f t="shared" ref="B20:Q20" ca="1" si="60">INDIRECT(ADDRESS(25,B$1,,,B$9),1)</f>
        <v>16344.49</v>
      </c>
      <c r="C20" s="292">
        <f t="shared" ca="1" si="60"/>
        <v>279.99999999883585</v>
      </c>
      <c r="D20" s="292">
        <f t="shared" ca="1" si="60"/>
        <v>2482.0000000016989</v>
      </c>
      <c r="E20" s="292">
        <f t="shared" ca="1" si="60"/>
        <v>0</v>
      </c>
      <c r="F20" s="292">
        <f t="shared" ca="1" si="60"/>
        <v>2660.0000000021282</v>
      </c>
      <c r="G20" s="292">
        <f t="shared" ca="1" si="60"/>
        <v>625.00000000046043</v>
      </c>
      <c r="H20" s="292">
        <f t="shared" ca="1" si="60"/>
        <v>820.0000000000216</v>
      </c>
      <c r="I20" s="292">
        <f t="shared" ca="1" si="60"/>
        <v>519.99999998952262</v>
      </c>
      <c r="J20" s="292">
        <f t="shared" ca="1" si="60"/>
        <v>611.99999999985266</v>
      </c>
      <c r="K20" s="292">
        <f t="shared" ca="1" si="60"/>
        <v>10.799999999990177</v>
      </c>
      <c r="L20" s="292">
        <f t="shared" ca="1" si="60"/>
        <v>29.999999999972715</v>
      </c>
      <c r="M20" s="292">
        <f t="shared" ca="1" si="60"/>
        <v>87.000000000261934</v>
      </c>
      <c r="N20" s="292">
        <f t="shared" ca="1" si="60"/>
        <v>0</v>
      </c>
      <c r="O20" s="292">
        <f t="shared" ca="1" si="60"/>
        <v>1368.0000000036671</v>
      </c>
      <c r="P20" s="292">
        <f t="shared" ca="1" si="60"/>
        <v>7.999999999992724</v>
      </c>
      <c r="Q20" s="293">
        <f t="shared" ca="1" si="60"/>
        <v>30.600000000013097</v>
      </c>
      <c r="R20" s="294">
        <f t="shared" ca="1" si="56"/>
        <v>25877.889999996412</v>
      </c>
      <c r="S20" s="261">
        <f>IF(Данные!$A$2,Сводная!W20,Сводная!U20)</f>
        <v>20</v>
      </c>
      <c r="T20" s="261">
        <f>IF(Данные!$A$2,Сводная!X20,Сводная!V20)</f>
        <v>20</v>
      </c>
      <c r="U20" s="151">
        <v>20</v>
      </c>
      <c r="V20" s="151">
        <v>20</v>
      </c>
      <c r="W20" s="261">
        <v>20</v>
      </c>
      <c r="X20" s="261">
        <v>20</v>
      </c>
    </row>
    <row r="21" ht="13.85">
      <c r="A21" s="291">
        <v>6</v>
      </c>
      <c r="B21" s="292">
        <f t="shared" ref="B21:Q21" ca="1" si="61">INDIRECT(ADDRESS(27,B$1,,,B$9),1)</f>
        <v>16344.800000000001</v>
      </c>
      <c r="C21" s="292">
        <f t="shared" ca="1" si="61"/>
        <v>239.99999999796273</v>
      </c>
      <c r="D21" s="292">
        <f t="shared" ca="1" si="61"/>
        <v>2545.9999999946376</v>
      </c>
      <c r="E21" s="292">
        <f t="shared" ca="1" si="61"/>
        <v>0</v>
      </c>
      <c r="F21" s="292">
        <f t="shared" ca="1" si="61"/>
        <v>2739.9999999947795</v>
      </c>
      <c r="G21" s="292">
        <f t="shared" ca="1" si="61"/>
        <v>645.00000000077762</v>
      </c>
      <c r="H21" s="292">
        <f t="shared" ca="1" si="61"/>
        <v>829.99999999998408</v>
      </c>
      <c r="I21" s="292">
        <f t="shared" ca="1" si="61"/>
        <v>520.00000000407454</v>
      </c>
      <c r="J21" s="292">
        <f t="shared" ca="1" si="61"/>
        <v>630.00000000065484</v>
      </c>
      <c r="K21" s="292">
        <f t="shared" ca="1" si="61"/>
        <v>10.799999999990177</v>
      </c>
      <c r="L21" s="292">
        <f t="shared" ca="1" si="61"/>
        <v>45.000000000129603</v>
      </c>
      <c r="M21" s="292">
        <f t="shared" ca="1" si="61"/>
        <v>89.999999999781721</v>
      </c>
      <c r="N21" s="292">
        <f t="shared" ca="1" si="61"/>
        <v>0</v>
      </c>
      <c r="O21" s="292">
        <f t="shared" ca="1" si="61"/>
        <v>1368.0000000036671</v>
      </c>
      <c r="P21" s="292">
        <f t="shared" ca="1" si="61"/>
        <v>7.999999999992724</v>
      </c>
      <c r="Q21" s="293">
        <f t="shared" ca="1" si="61"/>
        <v>30.600000000013097</v>
      </c>
      <c r="R21" s="294">
        <f t="shared" ca="1" si="56"/>
        <v>26048.199999996454</v>
      </c>
      <c r="S21" s="261">
        <f>IF(Данные!$A$2,Сводная!W21,Сводная!U21)</f>
        <v>21</v>
      </c>
      <c r="T21" s="261">
        <f>IF(Данные!$A$2,Сводная!X21,Сводная!V21)</f>
        <v>21</v>
      </c>
      <c r="U21" s="151">
        <v>21</v>
      </c>
      <c r="V21" s="151">
        <v>21</v>
      </c>
      <c r="W21" s="261">
        <v>21</v>
      </c>
      <c r="X21" s="261">
        <v>21</v>
      </c>
    </row>
    <row r="22" ht="13.85">
      <c r="A22" s="291">
        <v>7</v>
      </c>
      <c r="B22" s="292">
        <f t="shared" ref="B22:Q22" ca="1" si="62">INDIRECT(ADDRESS(29,B$1,,,B$9),1)</f>
        <v>16345.140000000001</v>
      </c>
      <c r="C22" s="292">
        <f t="shared" ca="1" si="62"/>
        <v>239.99999999796273</v>
      </c>
      <c r="D22" s="292">
        <f t="shared" ca="1" si="62"/>
        <v>2572.0000000032996</v>
      </c>
      <c r="E22" s="292">
        <f t="shared" ca="1" si="62"/>
        <v>9.9999999999909051</v>
      </c>
      <c r="F22" s="292">
        <f t="shared" ca="1" si="62"/>
        <v>2830.0000000037926</v>
      </c>
      <c r="G22" s="292">
        <f t="shared" ca="1" si="62"/>
        <v>624.99999999864144</v>
      </c>
      <c r="H22" s="292">
        <f t="shared" ca="1" si="62"/>
        <v>899.99999999999147</v>
      </c>
      <c r="I22" s="292">
        <f t="shared" ca="1" si="62"/>
        <v>520.00000000407454</v>
      </c>
      <c r="J22" s="292">
        <f t="shared" ca="1" si="62"/>
        <v>719.99999999934516</v>
      </c>
      <c r="K22" s="292">
        <f t="shared" ca="1" si="62"/>
        <v>10.799999999990177</v>
      </c>
      <c r="L22" s="292">
        <f t="shared" ca="1" si="62"/>
        <v>44.999999999959073</v>
      </c>
      <c r="M22" s="292">
        <f t="shared" ca="1" si="62"/>
        <v>96.000000000458385</v>
      </c>
      <c r="N22" s="292">
        <f t="shared" ca="1" si="62"/>
        <v>0</v>
      </c>
      <c r="O22" s="292">
        <f t="shared" ca="1" si="62"/>
        <v>1368.0000000036671</v>
      </c>
      <c r="P22" s="292">
        <f t="shared" ca="1" si="62"/>
        <v>10.00000000003638</v>
      </c>
      <c r="Q22" s="293">
        <f t="shared" ca="1" si="62"/>
        <v>30.599999999931242</v>
      </c>
      <c r="R22" s="294">
        <f t="shared" ca="1" si="56"/>
        <v>26322.54000001114</v>
      </c>
      <c r="S22" s="261">
        <f>IF(Данные!$A$2,Сводная!W22,Сводная!U22)</f>
        <v>22</v>
      </c>
      <c r="T22" s="261">
        <f>IF(Данные!$A$2,Сводная!X22,Сводная!V22)</f>
        <v>22</v>
      </c>
      <c r="U22" s="151">
        <v>22</v>
      </c>
      <c r="V22" s="151">
        <v>22</v>
      </c>
      <c r="W22" s="261">
        <v>22</v>
      </c>
      <c r="X22" s="261">
        <v>22</v>
      </c>
    </row>
    <row r="23" ht="13.85">
      <c r="A23" s="291">
        <v>8</v>
      </c>
      <c r="B23" s="292">
        <f t="shared" ref="B23:Q23" ca="1" si="63">INDIRECT(ADDRESS(31,B$1,,,B$9),1)</f>
        <v>16345.51</v>
      </c>
      <c r="C23" s="292">
        <f t="shared" ca="1" si="63"/>
        <v>280.0000000061118</v>
      </c>
      <c r="D23" s="292">
        <f t="shared" ca="1" si="63"/>
        <v>2661.9999999978972</v>
      </c>
      <c r="E23" s="292">
        <f t="shared" ca="1" si="63"/>
        <v>0</v>
      </c>
      <c r="F23" s="292">
        <f t="shared" ca="1" si="63"/>
        <v>2939.9999999945976</v>
      </c>
      <c r="G23" s="292">
        <f t="shared" ca="1" si="63"/>
        <v>645.00000000089699</v>
      </c>
      <c r="H23" s="292">
        <f t="shared" ca="1" si="63"/>
        <v>959.99999999999375</v>
      </c>
      <c r="I23" s="292">
        <f t="shared" ca="1" si="63"/>
        <v>479.99999999592546</v>
      </c>
      <c r="J23" s="292">
        <f t="shared" ca="1" si="63"/>
        <v>729.00000000036016</v>
      </c>
      <c r="K23" s="292">
        <f t="shared" ca="1" si="63"/>
        <v>10.799999999990177</v>
      </c>
      <c r="L23" s="292">
        <f t="shared" ca="1" si="63"/>
        <v>44.999999999959073</v>
      </c>
      <c r="M23" s="292">
        <f t="shared" ca="1" si="63"/>
        <v>95.999999999912689</v>
      </c>
      <c r="N23" s="292">
        <f t="shared" ca="1" si="63"/>
        <v>0</v>
      </c>
      <c r="O23" s="292">
        <f t="shared" ca="1" si="63"/>
        <v>1367.9999999905704</v>
      </c>
      <c r="P23" s="292">
        <f t="shared" ca="1" si="63"/>
        <v>7.999999999992724</v>
      </c>
      <c r="Q23" s="293">
        <f t="shared" ca="1" si="63"/>
        <v>30.600000000013097</v>
      </c>
      <c r="R23" s="294">
        <f t="shared" ca="1" si="56"/>
        <v>26599.909999986226</v>
      </c>
      <c r="S23" s="261">
        <f>IF(Данные!$A$2,Сводная!W23,Сводная!U23)</f>
        <v>23</v>
      </c>
      <c r="T23" s="261">
        <f>IF(Данные!$A$2,Сводная!X23,Сводная!V23)</f>
        <v>23</v>
      </c>
      <c r="U23" s="151">
        <v>23</v>
      </c>
      <c r="V23" s="151">
        <v>23</v>
      </c>
      <c r="W23" s="261">
        <v>23</v>
      </c>
      <c r="X23" s="261">
        <v>23</v>
      </c>
    </row>
    <row r="24" ht="13.85">
      <c r="A24" s="291">
        <v>9</v>
      </c>
      <c r="B24" s="292">
        <f t="shared" ref="B24:Q24" ca="1" si="64">INDIRECT(ADDRESS(33,B$1,,,B$9),1)</f>
        <v>16345.93</v>
      </c>
      <c r="C24" s="292">
        <f t="shared" ca="1" si="64"/>
        <v>279.99999999883585</v>
      </c>
      <c r="D24" s="292">
        <f t="shared" ca="1" si="64"/>
        <v>2596.0000000038235</v>
      </c>
      <c r="E24" s="292">
        <f t="shared" ca="1" si="64"/>
        <v>0</v>
      </c>
      <c r="F24" s="292">
        <f t="shared" ca="1" si="64"/>
        <v>2889.9999999998727</v>
      </c>
      <c r="G24" s="292">
        <f t="shared" ca="1" si="64"/>
        <v>665.9999999990589</v>
      </c>
      <c r="H24" s="292">
        <f t="shared" ca="1" si="64"/>
        <v>969.99999999999886</v>
      </c>
      <c r="I24" s="292">
        <f t="shared" ca="1" si="64"/>
        <v>440.00000000232831</v>
      </c>
      <c r="J24" s="292">
        <f t="shared" ca="1" si="64"/>
        <v>683.99999999978718</v>
      </c>
      <c r="K24" s="292">
        <f t="shared" ca="1" si="64"/>
        <v>10.799999999990177</v>
      </c>
      <c r="L24" s="292">
        <f t="shared" ca="1" si="64"/>
        <v>44.999999999959073</v>
      </c>
      <c r="M24" s="292">
        <f t="shared" ca="1" si="64"/>
        <v>92.999999999847205</v>
      </c>
      <c r="N24" s="292">
        <f t="shared" ca="1" si="64"/>
        <v>0</v>
      </c>
      <c r="O24" s="292">
        <f t="shared" ca="1" si="64"/>
        <v>1296.0000000020955</v>
      </c>
      <c r="P24" s="292">
        <f t="shared" ca="1" si="64"/>
        <v>11.999999999898137</v>
      </c>
      <c r="Q24" s="293">
        <f t="shared" ca="1" si="64"/>
        <v>30.600000000013097</v>
      </c>
      <c r="R24" s="294">
        <f t="shared" ca="1" si="56"/>
        <v>26359.330000005506</v>
      </c>
      <c r="S24" s="261">
        <f>IF(Данные!$A$2,Сводная!W24,Сводная!U24)</f>
        <v>24</v>
      </c>
      <c r="T24" s="261">
        <f>IF(Данные!$A$2,Сводная!X24,Сводная!V24)</f>
        <v>24</v>
      </c>
      <c r="U24" s="151">
        <v>24</v>
      </c>
      <c r="V24" s="151">
        <v>24</v>
      </c>
      <c r="W24" s="261">
        <v>24</v>
      </c>
      <c r="X24" s="261">
        <v>24</v>
      </c>
    </row>
    <row r="25" ht="13.85">
      <c r="A25" s="291">
        <v>10</v>
      </c>
      <c r="B25" s="292">
        <f t="shared" ref="B25:Q25" ca="1" si="65">INDIRECT(ADDRESS(35,B$1,,,B$9),1)</f>
        <v>16346.380000000001</v>
      </c>
      <c r="C25" s="292">
        <f t="shared" ca="1" si="65"/>
        <v>360.00000000058208</v>
      </c>
      <c r="D25" s="292">
        <f t="shared" ca="1" si="65"/>
        <v>2579.9999999884676</v>
      </c>
      <c r="E25" s="292">
        <f t="shared" ca="1" si="65"/>
        <v>0</v>
      </c>
      <c r="F25" s="292">
        <f t="shared" ca="1" si="65"/>
        <v>2870.0000000046657</v>
      </c>
      <c r="G25" s="292">
        <f t="shared" ca="1" si="65"/>
        <v>625.00000000046043</v>
      </c>
      <c r="H25" s="292">
        <f t="shared" ca="1" si="65"/>
        <v>960.00000000002217</v>
      </c>
      <c r="I25" s="292">
        <f t="shared" ca="1" si="65"/>
        <v>440.00000000232831</v>
      </c>
      <c r="J25" s="292">
        <f t="shared" ca="1" si="65"/>
        <v>675.00000000040927</v>
      </c>
      <c r="K25" s="292">
        <f t="shared" ca="1" si="65"/>
        <v>10.799999999990177</v>
      </c>
      <c r="L25" s="292">
        <f t="shared" ca="1" si="65"/>
        <v>45.000000000129603</v>
      </c>
      <c r="M25" s="292">
        <f t="shared" ca="1" si="65"/>
        <v>92.999999999847205</v>
      </c>
      <c r="N25" s="292">
        <f t="shared" ca="1" si="65"/>
        <v>0</v>
      </c>
      <c r="O25" s="292">
        <f t="shared" ca="1" si="65"/>
        <v>1259.9999999947613</v>
      </c>
      <c r="P25" s="292">
        <f t="shared" ca="1" si="65"/>
        <v>7.999999999992724</v>
      </c>
      <c r="Q25" s="293">
        <f t="shared" ca="1" si="65"/>
        <v>28.799999999973807</v>
      </c>
      <c r="R25" s="294">
        <f t="shared" ca="1" si="56"/>
        <v>26301.979999991636</v>
      </c>
      <c r="S25" s="261">
        <f>IF(Данные!$A$2,Сводная!W25,Сводная!U25)</f>
        <v>26</v>
      </c>
      <c r="T25" s="261">
        <f>IF(Данные!$A$2,Сводная!X25,Сводная!V25)</f>
        <v>25</v>
      </c>
      <c r="U25" s="151">
        <v>26</v>
      </c>
      <c r="V25" s="151">
        <v>25</v>
      </c>
      <c r="W25" s="261">
        <v>25</v>
      </c>
      <c r="X25" s="261">
        <v>25</v>
      </c>
    </row>
    <row r="26" ht="13.85">
      <c r="A26" s="291">
        <v>11</v>
      </c>
      <c r="B26" s="292">
        <f t="shared" ref="B26:Q26" ca="1" si="66">INDIRECT(ADDRESS(37,B$1,,,B$9),1)</f>
        <v>16346.780000000001</v>
      </c>
      <c r="C26" s="292">
        <f t="shared" ca="1" si="66"/>
        <v>279.99999999883585</v>
      </c>
      <c r="D26" s="292">
        <f t="shared" ca="1" si="66"/>
        <v>2516.0000000020773</v>
      </c>
      <c r="E26" s="292">
        <f t="shared" ca="1" si="66"/>
        <v>0</v>
      </c>
      <c r="F26" s="292">
        <f t="shared" ca="1" si="66"/>
        <v>2940.0000000052842</v>
      </c>
      <c r="G26" s="292">
        <f t="shared" ca="1" si="66"/>
        <v>584.99999999958732</v>
      </c>
      <c r="H26" s="292">
        <f t="shared" ca="1" si="66"/>
        <v>899.99999999999147</v>
      </c>
      <c r="I26" s="292">
        <f t="shared" ca="1" si="66"/>
        <v>440.00000000232831</v>
      </c>
      <c r="J26" s="292">
        <f t="shared" ca="1" si="66"/>
        <v>647.99999999981992</v>
      </c>
      <c r="K26" s="292">
        <f t="shared" ca="1" si="66"/>
        <v>10.800000000072032</v>
      </c>
      <c r="L26" s="292">
        <f t="shared" ca="1" si="66"/>
        <v>44.999999999959073</v>
      </c>
      <c r="M26" s="292">
        <f t="shared" ca="1" si="66"/>
        <v>87.000000000261934</v>
      </c>
      <c r="N26" s="292">
        <f t="shared" ca="1" si="66"/>
        <v>0</v>
      </c>
      <c r="O26" s="292">
        <f t="shared" ca="1" si="66"/>
        <v>1188.0000000062864</v>
      </c>
      <c r="P26" s="292">
        <f t="shared" ca="1" si="66"/>
        <v>10.00000000003638</v>
      </c>
      <c r="Q26" s="293">
        <f t="shared" ca="1" si="66"/>
        <v>28.800000000055661</v>
      </c>
      <c r="R26" s="294">
        <f t="shared" ca="1" si="56"/>
        <v>26025.3800000146</v>
      </c>
      <c r="S26" s="261">
        <f>IF(Данные!$A$2,Сводная!W26,Сводная!U26)</f>
        <v>28</v>
      </c>
      <c r="T26" s="261">
        <f>IF(Данные!$A$2,Сводная!X26,Сводная!V26)</f>
        <v>27</v>
      </c>
      <c r="U26" s="151">
        <v>28</v>
      </c>
      <c r="V26" s="151">
        <v>27</v>
      </c>
      <c r="W26" s="261">
        <v>27</v>
      </c>
      <c r="X26" s="261">
        <v>26</v>
      </c>
    </row>
    <row r="27" ht="13.85">
      <c r="A27" s="291">
        <v>12</v>
      </c>
      <c r="B27" s="292">
        <f t="shared" ref="B27:Q27" ca="1" si="67">INDIRECT(ADDRESS(39,B$1,,,B$9),1)</f>
        <v>16347.17</v>
      </c>
      <c r="C27" s="292">
        <f t="shared" ca="1" si="67"/>
        <v>319.99999999970896</v>
      </c>
      <c r="D27" s="292">
        <f t="shared" ca="1" si="67"/>
        <v>2460.0000000011278</v>
      </c>
      <c r="E27" s="292">
        <f t="shared" ca="1" si="67"/>
        <v>0</v>
      </c>
      <c r="F27" s="292">
        <f t="shared" ca="1" si="67"/>
        <v>2870.0000000014825</v>
      </c>
      <c r="G27" s="292">
        <f t="shared" ca="1" si="67"/>
        <v>625.00000000034106</v>
      </c>
      <c r="H27" s="292">
        <f t="shared" ca="1" si="67"/>
        <v>879.99999999998124</v>
      </c>
      <c r="I27" s="292">
        <f t="shared" ca="1" si="67"/>
        <v>399.99999999417923</v>
      </c>
      <c r="J27" s="292">
        <f t="shared" ca="1" si="67"/>
        <v>669.60000000061882</v>
      </c>
      <c r="K27" s="292">
        <f t="shared" ca="1" si="67"/>
        <v>10.799999999990177</v>
      </c>
      <c r="L27" s="292">
        <f t="shared" ca="1" si="67"/>
        <v>29.999999999972715</v>
      </c>
      <c r="M27" s="292">
        <f t="shared" ca="1" si="67"/>
        <v>92.999999999847205</v>
      </c>
      <c r="N27" s="292">
        <f t="shared" ca="1" si="67"/>
        <v>0</v>
      </c>
      <c r="O27" s="292">
        <f t="shared" ca="1" si="67"/>
        <v>1188.0000000062864</v>
      </c>
      <c r="P27" s="292">
        <f t="shared" ca="1" si="67"/>
        <v>7.999999999992724</v>
      </c>
      <c r="Q27" s="293">
        <f t="shared" ca="1" si="67"/>
        <v>25.199999999977081</v>
      </c>
      <c r="R27" s="294">
        <f t="shared" ca="1" si="56"/>
        <v>25926.770000003504</v>
      </c>
      <c r="S27" s="261">
        <f>IF(Данные!$A$2,Сводная!W27,Сводная!U27)</f>
        <v>29</v>
      </c>
      <c r="T27" s="261">
        <f>IF(Данные!$A$2,Сводная!X27,Сводная!V27)</f>
        <v>29</v>
      </c>
      <c r="U27" s="151">
        <v>29</v>
      </c>
      <c r="V27" s="151">
        <v>29</v>
      </c>
      <c r="W27" s="261">
        <v>29</v>
      </c>
      <c r="X27" s="261">
        <v>28</v>
      </c>
    </row>
    <row r="28" ht="13.85">
      <c r="A28" s="291">
        <v>13</v>
      </c>
      <c r="B28" s="292">
        <f t="shared" ref="B28:Q28" ca="1" si="68">INDIRECT(ADDRESS(41,B$1,,,B$9),1)</f>
        <v>16347.540000000001</v>
      </c>
      <c r="C28" s="292">
        <f t="shared" ca="1" si="68"/>
        <v>319.99999999970896</v>
      </c>
      <c r="D28" s="292">
        <f t="shared" ca="1" si="68"/>
        <v>2480.0000000012915</v>
      </c>
      <c r="E28" s="292">
        <f t="shared" ca="1" si="68"/>
        <v>0</v>
      </c>
      <c r="F28" s="292">
        <f t="shared" ca="1" si="68"/>
        <v>2859.9999999883039</v>
      </c>
      <c r="G28" s="292">
        <f t="shared" ca="1" si="68"/>
        <v>584.99999999958732</v>
      </c>
      <c r="H28" s="292">
        <f t="shared" ca="1" si="68"/>
        <v>900.00000000003411</v>
      </c>
      <c r="I28" s="292">
        <f t="shared" ca="1" si="68"/>
        <v>400.00000000873115</v>
      </c>
      <c r="J28" s="292">
        <f t="shared" ca="1" si="68"/>
        <v>647.99999999941065</v>
      </c>
      <c r="K28" s="292">
        <f t="shared" ca="1" si="68"/>
        <v>10.799999999990177</v>
      </c>
      <c r="L28" s="292">
        <f t="shared" ca="1" si="68"/>
        <v>44.999999999959073</v>
      </c>
      <c r="M28" s="292">
        <f t="shared" ca="1" si="68"/>
        <v>95.999999999912689</v>
      </c>
      <c r="N28" s="292">
        <f t="shared" ca="1" si="68"/>
        <v>0</v>
      </c>
      <c r="O28" s="292">
        <f t="shared" ca="1" si="68"/>
        <v>1187.9999999931897</v>
      </c>
      <c r="P28" s="292">
        <f t="shared" ca="1" si="68"/>
        <v>7.999999999992724</v>
      </c>
      <c r="Q28" s="293">
        <f t="shared" ca="1" si="68"/>
        <v>27.000000000016371</v>
      </c>
      <c r="R28" s="294">
        <f t="shared" ca="1" si="56"/>
        <v>25915.33999999013</v>
      </c>
      <c r="S28" s="261">
        <f>IF(Данные!$A$2,Сводная!W28,Сводная!U28)</f>
        <v>30</v>
      </c>
      <c r="T28" s="261">
        <f>IF(Данные!$A$2,Сводная!X28,Сводная!V28)</f>
        <v>30</v>
      </c>
      <c r="U28" s="151">
        <v>30</v>
      </c>
      <c r="V28" s="151">
        <v>30</v>
      </c>
      <c r="W28" s="261">
        <v>30</v>
      </c>
      <c r="X28" s="261">
        <v>30</v>
      </c>
    </row>
    <row r="29" ht="13.85">
      <c r="A29" s="291">
        <v>14</v>
      </c>
      <c r="B29" s="292">
        <f t="shared" ref="B29:Q29" ca="1" si="69">INDIRECT(ADDRESS(43,B$1,,,B$9),1)</f>
        <v>16347.890000000001</v>
      </c>
      <c r="C29" s="292">
        <f t="shared" ca="1" si="69"/>
        <v>279.99999999883585</v>
      </c>
      <c r="D29" s="292">
        <f t="shared" ca="1" si="69"/>
        <v>2337.999999998101</v>
      </c>
      <c r="E29" s="292">
        <f t="shared" ca="1" si="69"/>
        <v>0</v>
      </c>
      <c r="F29" s="292">
        <f t="shared" ca="1" si="69"/>
        <v>2730.0000000075215</v>
      </c>
      <c r="G29" s="292">
        <f t="shared" ca="1" si="69"/>
        <v>565.00000000096975</v>
      </c>
      <c r="H29" s="292">
        <f t="shared" ca="1" si="69"/>
        <v>889.99999999998636</v>
      </c>
      <c r="I29" s="292">
        <f t="shared" ca="1" si="69"/>
        <v>399.99999999417923</v>
      </c>
      <c r="J29" s="292">
        <f t="shared" ca="1" si="69"/>
        <v>629.99999999942702</v>
      </c>
      <c r="K29" s="292">
        <f t="shared" ca="1" si="69"/>
        <v>10.799999999990177</v>
      </c>
      <c r="L29" s="292">
        <f t="shared" ca="1" si="69"/>
        <v>29.999999999972715</v>
      </c>
      <c r="M29" s="292">
        <f t="shared" ca="1" si="69"/>
        <v>90.000000000327418</v>
      </c>
      <c r="N29" s="292">
        <f t="shared" ca="1" si="69"/>
        <v>0</v>
      </c>
      <c r="O29" s="292">
        <f t="shared" ca="1" si="69"/>
        <v>1151.9999999989523</v>
      </c>
      <c r="P29" s="292">
        <f t="shared" ca="1" si="69"/>
        <v>10.00000000003638</v>
      </c>
      <c r="Q29" s="293">
        <f t="shared" ca="1" si="69"/>
        <v>27.000000000016371</v>
      </c>
      <c r="R29" s="294">
        <f t="shared" ca="1" si="56"/>
        <v>25500.689999998314</v>
      </c>
      <c r="S29" s="261">
        <f>IF(Данные!$A$2,Сводная!W29,Сводная!U29)</f>
        <v>31</v>
      </c>
      <c r="T29" s="261">
        <f>IF(Данные!$A$2,Сводная!X29,Сводная!V29)</f>
        <v>31</v>
      </c>
      <c r="U29" s="151">
        <v>31</v>
      </c>
      <c r="V29" s="151">
        <v>31</v>
      </c>
      <c r="W29" s="261">
        <v>31</v>
      </c>
      <c r="X29" s="261">
        <v>31</v>
      </c>
    </row>
    <row r="30" ht="13.85">
      <c r="A30" s="291">
        <v>15</v>
      </c>
      <c r="B30" s="292">
        <f t="shared" ref="B30:Q30" ca="1" si="70">INDIRECT(ADDRESS(45,B$1,,,B$9),1)</f>
        <v>16348.25</v>
      </c>
      <c r="C30" s="292">
        <f t="shared" ca="1" si="70"/>
        <v>319.99999999970896</v>
      </c>
      <c r="D30" s="292">
        <f t="shared" ca="1" si="70"/>
        <v>2192.000000002281</v>
      </c>
      <c r="E30" s="292">
        <f t="shared" ca="1" si="70"/>
        <v>0</v>
      </c>
      <c r="F30" s="292">
        <f t="shared" ca="1" si="70"/>
        <v>2880.0000000028376</v>
      </c>
      <c r="G30" s="292">
        <f t="shared" ca="1" si="70"/>
        <v>564.99999999915076</v>
      </c>
      <c r="H30" s="292">
        <f t="shared" ca="1" si="70"/>
        <v>839.9999999999892</v>
      </c>
      <c r="I30" s="292">
        <f t="shared" ca="1" si="70"/>
        <v>440.00000000232831</v>
      </c>
      <c r="J30" s="292">
        <f t="shared" ca="1" si="70"/>
        <v>612.00000000026193</v>
      </c>
      <c r="K30" s="292">
        <f t="shared" ca="1" si="70"/>
        <v>7.1999999999934516</v>
      </c>
      <c r="L30" s="292">
        <f t="shared" ca="1" si="70"/>
        <v>30.000000000143245</v>
      </c>
      <c r="M30" s="292">
        <f t="shared" ca="1" si="70"/>
        <v>89.999999999781721</v>
      </c>
      <c r="N30" s="292">
        <f t="shared" ca="1" si="70"/>
        <v>0</v>
      </c>
      <c r="O30" s="292">
        <f t="shared" ca="1" si="70"/>
        <v>1151.9999999989523</v>
      </c>
      <c r="P30" s="292">
        <f t="shared" ca="1" si="70"/>
        <v>10.00000000003638</v>
      </c>
      <c r="Q30" s="293">
        <f t="shared" ca="1" si="70"/>
        <v>25.199999999977081</v>
      </c>
      <c r="R30" s="294">
        <f t="shared" ca="1" si="56"/>
        <v>25511.650000005444</v>
      </c>
      <c r="S30" s="261">
        <f>IF(Данные!$A$2,Сводная!W30,Сводная!U30)</f>
        <v>32</v>
      </c>
      <c r="T30" s="261">
        <f>IF(Данные!$A$2,Сводная!X30,Сводная!V30)</f>
        <v>32</v>
      </c>
      <c r="U30" s="151">
        <v>32</v>
      </c>
      <c r="V30" s="151">
        <v>32</v>
      </c>
      <c r="W30" s="261">
        <v>32</v>
      </c>
      <c r="X30" s="261">
        <v>32</v>
      </c>
    </row>
    <row r="31" ht="13.85">
      <c r="A31" s="291">
        <v>16</v>
      </c>
      <c r="B31" s="292">
        <f t="shared" ref="B31:Q31" ca="1" si="71">INDIRECT(ADDRESS(47,B$1,,,B$9),1)</f>
        <v>16348.58</v>
      </c>
      <c r="C31" s="292">
        <f t="shared" ca="1" si="71"/>
        <v>319.99999999970896</v>
      </c>
      <c r="D31" s="292">
        <f t="shared" ca="1" si="71"/>
        <v>2194.0000000026885</v>
      </c>
      <c r="E31" s="292">
        <f t="shared" ca="1" si="71"/>
        <v>0</v>
      </c>
      <c r="F31" s="292">
        <f t="shared" ca="1" si="71"/>
        <v>2900.0000000037289</v>
      </c>
      <c r="G31" s="292">
        <f t="shared" ca="1" si="71"/>
        <v>585.00000000140631</v>
      </c>
      <c r="H31" s="292">
        <f t="shared" ca="1" si="71"/>
        <v>840.00000000000341</v>
      </c>
      <c r="I31" s="292">
        <f t="shared" ca="1" si="71"/>
        <v>399.99999999417923</v>
      </c>
      <c r="J31" s="292">
        <f t="shared" ca="1" si="71"/>
        <v>639.00000000044201</v>
      </c>
      <c r="K31" s="292">
        <f t="shared" ca="1" si="71"/>
        <v>10.799999999990177</v>
      </c>
      <c r="L31" s="292">
        <f t="shared" ca="1" si="71"/>
        <v>14.999999999986358</v>
      </c>
      <c r="M31" s="292">
        <f t="shared" ca="1" si="71"/>
        <v>87.000000000261934</v>
      </c>
      <c r="N31" s="292">
        <f t="shared" ca="1" si="71"/>
        <v>0</v>
      </c>
      <c r="O31" s="292">
        <f t="shared" ca="1" si="71"/>
        <v>1188.0000000062864</v>
      </c>
      <c r="P31" s="292">
        <f t="shared" ca="1" si="71"/>
        <v>10.00000000003638</v>
      </c>
      <c r="Q31" s="293">
        <f t="shared" ca="1" si="71"/>
        <v>28.799999999973807</v>
      </c>
      <c r="R31" s="294">
        <f t="shared" ca="1" si="56"/>
        <v>25566.180000008695</v>
      </c>
      <c r="S31" s="261">
        <f>IF(Данные!$A$2,Сводная!W31,Сводная!U31)</f>
        <v>33</v>
      </c>
      <c r="T31" s="261">
        <f>IF(Данные!$A$2,Сводная!X31,Сводная!V31)</f>
        <v>33</v>
      </c>
      <c r="U31" s="151">
        <v>33</v>
      </c>
      <c r="V31" s="151">
        <v>33</v>
      </c>
      <c r="W31" s="261">
        <v>33</v>
      </c>
      <c r="X31" s="261">
        <v>33</v>
      </c>
    </row>
    <row r="32" ht="13.85">
      <c r="A32" s="291">
        <v>17</v>
      </c>
      <c r="B32" s="292">
        <f t="shared" ref="B32:Q32" ca="1" si="72">INDIRECT(ADDRESS(49,B$1,,,B$9),1)</f>
        <v>16348.92</v>
      </c>
      <c r="C32" s="292">
        <f t="shared" ca="1" si="72"/>
        <v>279.99999999883585</v>
      </c>
      <c r="D32" s="292">
        <f t="shared" ca="1" si="72"/>
        <v>2214.0000000026703</v>
      </c>
      <c r="E32" s="292">
        <f t="shared" ca="1" si="72"/>
        <v>9.9999999999909051</v>
      </c>
      <c r="F32" s="292">
        <f t="shared" ca="1" si="72"/>
        <v>2809.9999999972169</v>
      </c>
      <c r="G32" s="292">
        <f t="shared" ca="1" si="72"/>
        <v>584.99999999946795</v>
      </c>
      <c r="H32" s="292">
        <f t="shared" ca="1" si="72"/>
        <v>879.99999999999545</v>
      </c>
      <c r="I32" s="292">
        <f t="shared" ca="1" si="72"/>
        <v>400.00000000873115</v>
      </c>
      <c r="J32" s="292">
        <f t="shared" ca="1" si="72"/>
        <v>648.00000000022919</v>
      </c>
      <c r="K32" s="292">
        <f t="shared" ca="1" si="72"/>
        <v>10.799999999990177</v>
      </c>
      <c r="L32" s="292">
        <f t="shared" ca="1" si="72"/>
        <v>29.999999999972715</v>
      </c>
      <c r="M32" s="292">
        <f t="shared" ca="1" si="72"/>
        <v>83.999999999650754</v>
      </c>
      <c r="N32" s="292">
        <f t="shared" ca="1" si="72"/>
        <v>0</v>
      </c>
      <c r="O32" s="292">
        <f t="shared" ca="1" si="72"/>
        <v>1224.0000000005239</v>
      </c>
      <c r="P32" s="292">
        <f t="shared" ca="1" si="72"/>
        <v>9.9999999998544808</v>
      </c>
      <c r="Q32" s="293">
        <f t="shared" ca="1" si="72"/>
        <v>28.800000000055661</v>
      </c>
      <c r="R32" s="294">
        <f t="shared" ca="1" si="56"/>
        <v>25563.520000007185</v>
      </c>
      <c r="S32" s="261">
        <f>IF(Данные!$A$2,Сводная!W32,Сводная!U32)</f>
        <v>34</v>
      </c>
      <c r="T32" s="261">
        <f>IF(Данные!$A$2,Сводная!X32,Сводная!V32)</f>
        <v>34</v>
      </c>
      <c r="U32" s="151">
        <v>34</v>
      </c>
      <c r="V32" s="151">
        <v>34</v>
      </c>
      <c r="W32" s="261">
        <v>34</v>
      </c>
      <c r="X32" s="261">
        <v>34</v>
      </c>
    </row>
    <row r="33" ht="13.85">
      <c r="A33" s="291">
        <v>18</v>
      </c>
      <c r="B33" s="292">
        <f t="shared" ref="B33:Q33" ca="1" si="73">INDIRECT(ADDRESS(51,B$1,,,B$9),1)</f>
        <v>16349.26</v>
      </c>
      <c r="C33" s="292">
        <f t="shared" ca="1" si="73"/>
        <v>319.99999999970896</v>
      </c>
      <c r="D33" s="292">
        <f t="shared" ca="1" si="73"/>
        <v>2393.9999999997781</v>
      </c>
      <c r="E33" s="292">
        <f t="shared" ca="1" si="73"/>
        <v>0</v>
      </c>
      <c r="F33" s="292">
        <f t="shared" ca="1" si="73"/>
        <v>3000</v>
      </c>
      <c r="G33" s="292">
        <f t="shared" ca="1" si="73"/>
        <v>584.00000000004297</v>
      </c>
      <c r="H33" s="292">
        <f t="shared" ca="1" si="73"/>
        <v>879.99999999999545</v>
      </c>
      <c r="I33" s="292">
        <f t="shared" ca="1" si="73"/>
        <v>439.99999998777639</v>
      </c>
      <c r="J33" s="292">
        <f t="shared" ca="1" si="73"/>
        <v>710.99999999996726</v>
      </c>
      <c r="K33" s="292">
        <f t="shared" ca="1" si="73"/>
        <v>10.799999999990177</v>
      </c>
      <c r="L33" s="292">
        <f t="shared" ca="1" si="73"/>
        <v>44.999999999959073</v>
      </c>
      <c r="M33" s="292">
        <f t="shared" ca="1" si="73"/>
        <v>84.000000000196451</v>
      </c>
      <c r="N33" s="292">
        <f t="shared" ca="1" si="73"/>
        <v>0</v>
      </c>
      <c r="O33" s="292">
        <f t="shared" ca="1" si="73"/>
        <v>1224.0000000005239</v>
      </c>
      <c r="P33" s="292">
        <f t="shared" ca="1" si="73"/>
        <v>7.999999999992724</v>
      </c>
      <c r="Q33" s="293">
        <f t="shared" ca="1" si="73"/>
        <v>23.399999999937791</v>
      </c>
      <c r="R33" s="294">
        <f t="shared" ca="1" si="56"/>
        <v>26073.459999987877</v>
      </c>
      <c r="S33" s="261">
        <f>IF(Данные!$A$2,Сводная!W33,Сводная!U33)</f>
        <v>35</v>
      </c>
      <c r="T33" s="261">
        <f>IF(Данные!$A$2,Сводная!X33,Сводная!V33)</f>
        <v>35</v>
      </c>
      <c r="U33" s="151">
        <v>35</v>
      </c>
      <c r="V33" s="151">
        <v>35</v>
      </c>
      <c r="W33" s="261">
        <v>35</v>
      </c>
      <c r="X33" s="261">
        <v>35</v>
      </c>
    </row>
    <row r="34" ht="13.85">
      <c r="A34" s="291">
        <v>19</v>
      </c>
      <c r="B34" s="292">
        <f t="shared" ref="B34:Q34" ca="1" si="74">INDIRECT(ADDRESS(53,B$1,,,B$9),1)</f>
        <v>16349.620000000001</v>
      </c>
      <c r="C34" s="292">
        <f t="shared" ca="1" si="74"/>
        <v>319.99999999970896</v>
      </c>
      <c r="D34" s="292">
        <f t="shared" ca="1" si="74"/>
        <v>2713.9999999922111</v>
      </c>
      <c r="E34" s="292">
        <f t="shared" ca="1" si="74"/>
        <v>0</v>
      </c>
      <c r="F34" s="292">
        <f t="shared" ca="1" si="74"/>
        <v>3084.9999999907141</v>
      </c>
      <c r="G34" s="292">
        <f t="shared" ca="1" si="74"/>
        <v>625.00000000046043</v>
      </c>
      <c r="H34" s="292">
        <f t="shared" ca="1" si="74"/>
        <v>969.99999999999886</v>
      </c>
      <c r="I34" s="292">
        <f t="shared" ca="1" si="74"/>
        <v>440.00000000232831</v>
      </c>
      <c r="J34" s="292">
        <f t="shared" ca="1" si="74"/>
        <v>746.99999999952524</v>
      </c>
      <c r="K34" s="292">
        <f t="shared" ca="1" si="74"/>
        <v>10.800000000072032</v>
      </c>
      <c r="L34" s="292">
        <f t="shared" ca="1" si="74"/>
        <v>44.999999999959073</v>
      </c>
      <c r="M34" s="292">
        <f t="shared" ca="1" si="74"/>
        <v>83.999999999650754</v>
      </c>
      <c r="N34" s="292">
        <f t="shared" ca="1" si="74"/>
        <v>0</v>
      </c>
      <c r="O34" s="292">
        <f t="shared" ca="1" si="74"/>
        <v>1295.9999999889988</v>
      </c>
      <c r="P34" s="292">
        <f t="shared" ca="1" si="74"/>
        <v>10.00000000003638</v>
      </c>
      <c r="Q34" s="293">
        <f t="shared" ca="1" si="74"/>
        <v>28.800000000055661</v>
      </c>
      <c r="R34" s="294">
        <f t="shared" ca="1" si="56"/>
        <v>26725.21999997372</v>
      </c>
      <c r="S34" s="261">
        <f>IF(Данные!$A$2,Сводная!W34,Сводная!U34)</f>
        <v>36</v>
      </c>
      <c r="T34" s="261">
        <f>IF(Данные!$A$2,Сводная!X34,Сводная!V34)</f>
        <v>36</v>
      </c>
      <c r="U34" s="151">
        <v>36</v>
      </c>
      <c r="V34" s="151">
        <v>36</v>
      </c>
      <c r="W34" s="261">
        <v>36</v>
      </c>
      <c r="X34" s="261">
        <v>36</v>
      </c>
    </row>
    <row r="35" ht="13.85">
      <c r="A35" s="291">
        <v>20</v>
      </c>
      <c r="B35" s="292">
        <f t="shared" ref="B35:Q35" ca="1" si="75">INDIRECT(ADDRESS(55,B$1,,,B$9),1)</f>
        <v>16349.98</v>
      </c>
      <c r="C35" s="292">
        <f t="shared" ca="1" si="75"/>
        <v>360.00000000058208</v>
      </c>
      <c r="D35" s="292">
        <f t="shared" ca="1" si="75"/>
        <v>2736.0000000064247</v>
      </c>
      <c r="E35" s="292">
        <f t="shared" ca="1" si="75"/>
        <v>0</v>
      </c>
      <c r="F35" s="292">
        <f t="shared" ca="1" si="75"/>
        <v>3040.0000000022374</v>
      </c>
      <c r="G35" s="292">
        <f t="shared" ca="1" si="75"/>
        <v>624.99999999864144</v>
      </c>
      <c r="H35" s="292">
        <f t="shared" ca="1" si="75"/>
        <v>960.00000000002217</v>
      </c>
      <c r="I35" s="292">
        <f t="shared" ca="1" si="75"/>
        <v>440.00000000232831</v>
      </c>
      <c r="J35" s="292">
        <f t="shared" ca="1" si="75"/>
        <v>777.60000000092987</v>
      </c>
      <c r="K35" s="292">
        <f t="shared" ca="1" si="75"/>
        <v>10.799999999990177</v>
      </c>
      <c r="L35" s="292">
        <f t="shared" ca="1" si="75"/>
        <v>29.999999999972715</v>
      </c>
      <c r="M35" s="292">
        <f t="shared" ca="1" si="75"/>
        <v>84.000000000196451</v>
      </c>
      <c r="N35" s="292">
        <f t="shared" ca="1" si="75"/>
        <v>0</v>
      </c>
      <c r="O35" s="292">
        <f t="shared" ca="1" si="75"/>
        <v>1296.0000000020955</v>
      </c>
      <c r="P35" s="292">
        <f t="shared" ca="1" si="75"/>
        <v>10.00000000003638</v>
      </c>
      <c r="Q35" s="293">
        <f t="shared" ca="1" si="75"/>
        <v>28.799999999973807</v>
      </c>
      <c r="R35" s="294">
        <f t="shared" ca="1" si="56"/>
        <v>26748.180000013432</v>
      </c>
      <c r="S35" s="261">
        <f>IF(Данные!$A$2,Сводная!W35,Сводная!U35)</f>
        <v>37</v>
      </c>
      <c r="T35" s="261">
        <f>IF(Данные!$A$2,Сводная!X35,Сводная!V35)</f>
        <v>37</v>
      </c>
      <c r="U35" s="151">
        <v>37</v>
      </c>
      <c r="V35" s="151">
        <v>37</v>
      </c>
      <c r="W35" s="261">
        <v>37</v>
      </c>
      <c r="X35" s="261">
        <v>37</v>
      </c>
    </row>
    <row r="36" ht="13.85">
      <c r="A36" s="291">
        <v>21</v>
      </c>
      <c r="B36" s="292">
        <f t="shared" ref="B36:Q36" ca="1" si="76">INDIRECT(ADDRESS(57,B$1,,,B$9),1)</f>
        <v>16350.34</v>
      </c>
      <c r="C36" s="292">
        <f t="shared" ca="1" si="76"/>
        <v>319.99999999970896</v>
      </c>
      <c r="D36" s="292">
        <f t="shared" ca="1" si="76"/>
        <v>2595.9999999970023</v>
      </c>
      <c r="E36" s="292">
        <f t="shared" ca="1" si="76"/>
        <v>0</v>
      </c>
      <c r="F36" s="292">
        <f t="shared" ca="1" si="76"/>
        <v>3169.9999999987085</v>
      </c>
      <c r="G36" s="292">
        <f t="shared" ca="1" si="76"/>
        <v>604.9999999999045</v>
      </c>
      <c r="H36" s="292">
        <f t="shared" ca="1" si="76"/>
        <v>969.99999999999886</v>
      </c>
      <c r="I36" s="292">
        <f t="shared" ca="1" si="76"/>
        <v>399.99999999417923</v>
      </c>
      <c r="J36" s="292">
        <f t="shared" ca="1" si="76"/>
        <v>755.99999999890315</v>
      </c>
      <c r="K36" s="292">
        <f t="shared" ca="1" si="76"/>
        <v>10.799999999990177</v>
      </c>
      <c r="L36" s="292">
        <f t="shared" ca="1" si="76"/>
        <v>30.000000000143245</v>
      </c>
      <c r="M36" s="292">
        <f t="shared" ca="1" si="76"/>
        <v>84.000000000196451</v>
      </c>
      <c r="N36" s="292">
        <f t="shared" ca="1" si="76"/>
        <v>0</v>
      </c>
      <c r="O36" s="292">
        <f t="shared" ca="1" si="76"/>
        <v>1368.0000000036671</v>
      </c>
      <c r="P36" s="292">
        <f t="shared" ca="1" si="76"/>
        <v>7.999999999992724</v>
      </c>
      <c r="Q36" s="293">
        <f t="shared" ca="1" si="76"/>
        <v>28.799999999973807</v>
      </c>
      <c r="R36" s="294">
        <f t="shared" ca="1" si="56"/>
        <v>26696.939999992366</v>
      </c>
      <c r="S36" s="261">
        <f>IF(Данные!$A$2,Сводная!W36,Сводная!U36)</f>
        <v>38</v>
      </c>
      <c r="T36" s="261">
        <f>IF(Данные!$A$2,Сводная!X36,Сводная!V36)</f>
        <v>38</v>
      </c>
      <c r="U36" s="151">
        <v>38</v>
      </c>
      <c r="V36" s="151">
        <v>38</v>
      </c>
      <c r="W36" s="261">
        <v>38</v>
      </c>
      <c r="X36" s="261">
        <v>38</v>
      </c>
    </row>
    <row r="37" ht="13.85">
      <c r="A37" s="291">
        <v>22</v>
      </c>
      <c r="B37" s="292">
        <f t="shared" ref="B37:Q37" ca="1" si="77">INDIRECT(ADDRESS(59,B$1,,,B$9),1)</f>
        <v>16350.710000000001</v>
      </c>
      <c r="C37" s="292">
        <f t="shared" ca="1" si="77"/>
        <v>360.00000000058208</v>
      </c>
      <c r="D37" s="292">
        <f t="shared" ca="1" si="77"/>
        <v>2669.9999999985266</v>
      </c>
      <c r="E37" s="292">
        <f t="shared" ca="1" si="77"/>
        <v>0</v>
      </c>
      <c r="F37" s="292">
        <f t="shared" ca="1" si="77"/>
        <v>3104.9999999979718</v>
      </c>
      <c r="G37" s="292">
        <f t="shared" ca="1" si="77"/>
        <v>625.00000000046043</v>
      </c>
      <c r="H37" s="292">
        <f t="shared" ca="1" si="77"/>
        <v>930.00000000000682</v>
      </c>
      <c r="I37" s="292">
        <f t="shared" ca="1" si="77"/>
        <v>440.00000000232831</v>
      </c>
      <c r="J37" s="292">
        <f t="shared" ca="1" si="77"/>
        <v>773.99999999970532</v>
      </c>
      <c r="K37" s="292">
        <f t="shared" ca="1" si="77"/>
        <v>10.799999999990177</v>
      </c>
      <c r="L37" s="292">
        <f t="shared" ca="1" si="77"/>
        <v>29.999999999972715</v>
      </c>
      <c r="M37" s="292">
        <f t="shared" ca="1" si="77"/>
        <v>92.999999999847205</v>
      </c>
      <c r="N37" s="292">
        <f t="shared" ca="1" si="77"/>
        <v>0</v>
      </c>
      <c r="O37" s="292">
        <f t="shared" ca="1" si="77"/>
        <v>1331.9999999963329</v>
      </c>
      <c r="P37" s="292">
        <f t="shared" ca="1" si="77"/>
        <v>10.00000000003638</v>
      </c>
      <c r="Q37" s="293">
        <f t="shared" ca="1" si="77"/>
        <v>28.800000000055661</v>
      </c>
      <c r="R37" s="294">
        <f t="shared" ca="1" si="56"/>
        <v>26759.309999995814</v>
      </c>
      <c r="S37" s="261">
        <f>IF(Данные!$A$2,Сводная!W37,Сводная!U37)</f>
        <v>40</v>
      </c>
      <c r="T37" s="261">
        <f>IF(Данные!$A$2,Сводная!X37,Сводная!V37)</f>
        <v>39</v>
      </c>
      <c r="U37" s="151">
        <v>40</v>
      </c>
      <c r="V37" s="151">
        <v>39</v>
      </c>
      <c r="W37" s="261">
        <v>39</v>
      </c>
      <c r="X37" s="261">
        <v>39</v>
      </c>
    </row>
    <row r="38" ht="13.85">
      <c r="A38" s="291">
        <v>23</v>
      </c>
      <c r="B38" s="292">
        <f t="shared" ref="B38:Q38" ca="1" si="78">INDIRECT(ADDRESS(61,B$1,,,B$9),1)</f>
        <v>16351.059999999999</v>
      </c>
      <c r="C38" s="292">
        <f t="shared" ca="1" si="78"/>
        <v>360.00000000058208</v>
      </c>
      <c r="D38" s="292">
        <f t="shared" ca="1" si="78"/>
        <v>2695.9999999982756</v>
      </c>
      <c r="E38" s="292">
        <f t="shared" ca="1" si="78"/>
        <v>0</v>
      </c>
      <c r="F38" s="292">
        <f t="shared" ca="1" si="78"/>
        <v>3060.0000000090404</v>
      </c>
      <c r="G38" s="292">
        <f t="shared" ca="1" si="78"/>
        <v>604.00000000047953</v>
      </c>
      <c r="H38" s="292">
        <f t="shared" ca="1" si="78"/>
        <v>899.99999999997726</v>
      </c>
      <c r="I38" s="292">
        <f t="shared" ca="1" si="78"/>
        <v>480.00000001047738</v>
      </c>
      <c r="J38" s="292">
        <f t="shared" ca="1" si="78"/>
        <v>747.00000000075306</v>
      </c>
      <c r="K38" s="292">
        <f t="shared" ca="1" si="78"/>
        <v>10.799999999990177</v>
      </c>
      <c r="L38" s="292">
        <f t="shared" ca="1" si="78"/>
        <v>44.999999999959073</v>
      </c>
      <c r="M38" s="292">
        <f t="shared" ca="1" si="78"/>
        <v>89.999999999781721</v>
      </c>
      <c r="N38" s="292">
        <f t="shared" ca="1" si="78"/>
        <v>0</v>
      </c>
      <c r="O38" s="292">
        <f t="shared" ca="1" si="78"/>
        <v>1403.9999999979045</v>
      </c>
      <c r="P38" s="292">
        <f t="shared" ca="1" si="78"/>
        <v>7.999999999992724</v>
      </c>
      <c r="Q38" s="293">
        <f t="shared" ca="1" si="78"/>
        <v>28.799999999973807</v>
      </c>
      <c r="R38" s="294">
        <f t="shared" ca="1" si="56"/>
        <v>26784.660000017186</v>
      </c>
      <c r="S38" s="261">
        <f>IF(Данные!$A$2,Сводная!W38,Сводная!U38)</f>
        <v>42</v>
      </c>
      <c r="T38" s="261">
        <f>IF(Данные!$A$2,Сводная!X38,Сводная!V38)</f>
        <v>41</v>
      </c>
      <c r="U38" s="151">
        <v>42</v>
      </c>
      <c r="V38" s="151">
        <v>41</v>
      </c>
      <c r="W38" s="261">
        <v>41</v>
      </c>
      <c r="X38" s="261">
        <v>40</v>
      </c>
    </row>
    <row r="39" ht="13.85">
      <c r="A39" s="291">
        <v>24</v>
      </c>
      <c r="B39" s="292">
        <f t="shared" ref="B39:Q39" ca="1" si="79">INDIRECT(ADDRESS(63,B$1,,,B$9),1)</f>
        <v>16351.390000000001</v>
      </c>
      <c r="C39" s="292">
        <f t="shared" ca="1" si="79"/>
        <v>319.99999999970896</v>
      </c>
      <c r="D39" s="292">
        <f t="shared" ca="1" si="79"/>
        <v>2724.0000000073451</v>
      </c>
      <c r="E39" s="292">
        <f t="shared" ca="1" si="79"/>
        <v>0</v>
      </c>
      <c r="F39" s="292">
        <f t="shared" ca="1" si="79"/>
        <v>2945.0000000017553</v>
      </c>
      <c r="G39" s="292">
        <f t="shared" ca="1" si="79"/>
        <v>625.00000000046043</v>
      </c>
      <c r="H39" s="292">
        <f t="shared" ca="1" si="79"/>
        <v>930.00000000000682</v>
      </c>
      <c r="I39" s="292">
        <f t="shared" ca="1" si="79"/>
        <v>479.99999999592546</v>
      </c>
      <c r="J39" s="292">
        <f t="shared" ca="1" si="79"/>
        <v>701.99999999977081</v>
      </c>
      <c r="K39" s="292">
        <f t="shared" ca="1" si="79"/>
        <v>10.799999999990177</v>
      </c>
      <c r="L39" s="292">
        <f t="shared" ca="1" si="79"/>
        <v>29.999999999972715</v>
      </c>
      <c r="M39" s="292">
        <f t="shared" ca="1" si="79"/>
        <v>87.000000000261934</v>
      </c>
      <c r="N39" s="292">
        <f t="shared" ca="1" si="79"/>
        <v>0</v>
      </c>
      <c r="O39" s="292">
        <f t="shared" ca="1" si="79"/>
        <v>1368.0000000036671</v>
      </c>
      <c r="P39" s="292">
        <f t="shared" ca="1" si="79"/>
        <v>10.00000000003638</v>
      </c>
      <c r="Q39" s="293">
        <f t="shared" ca="1" si="79"/>
        <v>28.799999999973807</v>
      </c>
      <c r="R39" s="294">
        <f t="shared" ca="1" si="56"/>
        <v>26611.990000008875</v>
      </c>
      <c r="S39" s="261">
        <f>IF(Данные!$A$2,Сводная!W39,Сводная!U39)</f>
        <v>43</v>
      </c>
      <c r="T39" s="261">
        <f>IF(Данные!$A$2,Сводная!X39,Сводная!V39)</f>
        <v>43</v>
      </c>
      <c r="U39" s="151">
        <v>43</v>
      </c>
      <c r="V39" s="151">
        <v>43</v>
      </c>
      <c r="W39" s="261">
        <v>43</v>
      </c>
      <c r="X39" s="261">
        <v>42</v>
      </c>
    </row>
    <row r="40" ht="13.85">
      <c r="A40" s="295" t="s">
        <v>184</v>
      </c>
      <c r="B40" s="292">
        <f t="shared" ref="B40:R40" ca="1" si="80">SUM(B16:B39)</f>
        <v>392334.70000000007</v>
      </c>
      <c r="C40" s="296">
        <f t="shared" ca="1" si="80"/>
        <v>7239.9999999979627</v>
      </c>
      <c r="D40" s="296">
        <f t="shared" ca="1" si="80"/>
        <v>60414.000000007945</v>
      </c>
      <c r="E40" s="296">
        <f t="shared" ca="1" si="80"/>
        <v>19.99999999998181</v>
      </c>
      <c r="F40" s="296">
        <f t="shared" ca="1" si="80"/>
        <v>69095.000000003449</v>
      </c>
      <c r="G40" s="296">
        <f t="shared" ca="1" si="80"/>
        <v>14658.999999999851</v>
      </c>
      <c r="H40" s="296">
        <f t="shared" ca="1" si="80"/>
        <v>21370.000000000011</v>
      </c>
      <c r="I40" s="297">
        <f t="shared" ca="1" si="80"/>
        <v>10919.999999998254</v>
      </c>
      <c r="J40" s="297">
        <f t="shared" ca="1" si="80"/>
        <v>16318.799999999892</v>
      </c>
      <c r="K40" s="297">
        <f t="shared" ca="1" si="80"/>
        <v>262.80000000000655</v>
      </c>
      <c r="L40" s="297">
        <f t="shared" ca="1" si="80"/>
        <v>915.00000000002046</v>
      </c>
      <c r="M40" s="297">
        <f ca="1">SUM(M16:M39)</f>
        <v>2130.0000000001091</v>
      </c>
      <c r="N40" s="297">
        <f ca="1">SUM(N16:N39)</f>
        <v>0</v>
      </c>
      <c r="O40" s="297">
        <f ca="1">SUM(O16:O39)</f>
        <v>30996.000000002095</v>
      </c>
      <c r="P40" s="297">
        <f ca="1">SUM(P16:P39)</f>
        <v>222.00000000011642</v>
      </c>
      <c r="Q40" s="297">
        <f ca="1">SUM(Q16:Q39)</f>
        <v>691.19999999994434</v>
      </c>
      <c r="R40" s="298">
        <f t="shared" ca="1" si="80"/>
        <v>627588.50000000966</v>
      </c>
      <c r="S40" s="261"/>
      <c r="T40" s="261"/>
      <c r="U40" s="261"/>
    </row>
    <row r="41" ht="13.85">
      <c r="A41" s="299" t="s">
        <v>185</v>
      </c>
      <c r="B41" s="300">
        <f ca="1">MAX(B16:B39)</f>
        <v>16351.390000000001</v>
      </c>
      <c r="C41" s="300">
        <f t="shared" ref="C41:I41" ca="1" si="81">MAX(C16:C39)</f>
        <v>360.00000000058208</v>
      </c>
      <c r="D41" s="300">
        <f t="shared" ca="1" si="81"/>
        <v>2736.0000000064247</v>
      </c>
      <c r="E41" s="300">
        <f t="shared" ca="1" si="81"/>
        <v>9.9999999999909051</v>
      </c>
      <c r="F41" s="300">
        <f t="shared" ca="1" si="81"/>
        <v>3169.9999999987085</v>
      </c>
      <c r="G41" s="300">
        <f t="shared" ca="1" si="81"/>
        <v>665.9999999990589</v>
      </c>
      <c r="H41" s="300">
        <f t="shared" ca="1" si="81"/>
        <v>969.99999999999886</v>
      </c>
      <c r="I41" s="300">
        <f t="shared" ca="1" si="81"/>
        <v>520.00000000407454</v>
      </c>
      <c r="J41" s="300">
        <f t="shared" ref="J41:Q41" ca="1" si="82">MAX(J16:J39)</f>
        <v>777.60000000092987</v>
      </c>
      <c r="K41" s="300">
        <f t="shared" ca="1" si="82"/>
        <v>14.399999999986903</v>
      </c>
      <c r="L41" s="300">
        <f t="shared" ca="1" si="82"/>
        <v>45.000000000129603</v>
      </c>
      <c r="M41" s="300">
        <f t="shared" ca="1" si="82"/>
        <v>96.000000000458385</v>
      </c>
      <c r="N41" s="300">
        <f t="shared" ca="1" si="82"/>
        <v>0</v>
      </c>
      <c r="O41" s="300">
        <f t="shared" ca="1" si="82"/>
        <v>1403.9999999979045</v>
      </c>
      <c r="P41" s="300">
        <f t="shared" ca="1" si="82"/>
        <v>11.999999999898137</v>
      </c>
      <c r="Q41" s="300">
        <f t="shared" ca="1" si="82"/>
        <v>30.600000000013097</v>
      </c>
      <c r="R41" s="301">
        <f ca="1">SUM(B41:Q41)</f>
        <v>27162.990000008162</v>
      </c>
      <c r="S41" s="261"/>
      <c r="T41" s="261"/>
      <c r="U41" s="261"/>
    </row>
    <row r="42" ht="15.75">
      <c r="A42" s="302"/>
      <c r="B42" s="175"/>
      <c r="C42" s="175"/>
      <c r="D42" s="175"/>
      <c r="E42" s="175"/>
      <c r="F42" s="175"/>
      <c r="G42" s="175"/>
      <c r="H42" s="175"/>
      <c r="I42" s="265"/>
      <c r="J42" s="265"/>
      <c r="K42" s="175"/>
      <c r="L42" s="175"/>
      <c r="M42" s="175"/>
      <c r="N42" s="175"/>
      <c r="O42" s="175"/>
      <c r="P42" s="175"/>
      <c r="Q42" s="175"/>
    </row>
    <row r="45" ht="13.85">
      <c r="A45" s="172" t="s">
        <v>186</v>
      </c>
      <c r="F45" s="263"/>
      <c r="G45" s="263"/>
      <c r="H45" s="303" t="s">
        <v>187</v>
      </c>
      <c r="I45" s="303"/>
      <c r="J45" s="303"/>
      <c r="K45" s="172"/>
      <c r="L45" s="172"/>
      <c r="M45" s="172"/>
      <c r="N45" s="172"/>
      <c r="O45" s="172"/>
      <c r="P45" s="172"/>
      <c r="Q45" s="172"/>
      <c r="R45" s="175"/>
    </row>
  </sheetData>
  <mergeCells count="1">
    <mergeCell ref="B4:F4"/>
  </mergeCells>
  <printOptions headings="0" gridLines="0"/>
  <pageMargins left="0.19685039370078738" right="0.19685039370078738" top="0.19685039370078738" bottom="0.19685039370078738" header="0" footer="0"/>
  <pageSetup paperSize="9" scale="9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pane xSplit="3" ySplit="6" topLeftCell="D7" activePane="bottomRight" state="frozen"/>
      <selection activeCell="H7" activeCellId="0" sqref="H7"/>
    </sheetView>
  </sheetViews>
  <sheetFormatPr defaultRowHeight="12.75"/>
  <cols>
    <col customWidth="1" min="1" max="1" width="11.140625"/>
    <col customWidth="1" min="2" max="2" width="2"/>
    <col customWidth="1" min="3" max="3" width="2.140625"/>
    <col customWidth="1" min="4" max="4" width="19.7109375"/>
    <col bestFit="1" customWidth="1" min="9" max="9" width="9.85546875"/>
    <col customWidth="1" min="13" max="13" width="11.140625"/>
    <col customWidth="1" min="31" max="31" width="17.42578125"/>
    <col customWidth="1" min="33" max="33" width="13"/>
  </cols>
  <sheetData>
    <row r="1">
      <c r="A1" s="247" t="s">
        <v>188</v>
      </c>
      <c r="B1" s="247" t="s">
        <v>189</v>
      </c>
      <c r="C1" s="304" t="s">
        <v>190</v>
      </c>
      <c r="D1" s="304">
        <v>38718.002083333333</v>
      </c>
      <c r="E1" s="63"/>
      <c r="F1" s="63"/>
    </row>
    <row r="2" ht="15.75">
      <c r="A2" s="151">
        <v>0</v>
      </c>
      <c r="B2" s="151"/>
      <c r="C2" s="305"/>
      <c r="D2" s="305" t="s">
        <v>191</v>
      </c>
      <c r="E2" s="305"/>
      <c r="F2" s="305"/>
      <c r="G2" s="305"/>
      <c r="H2" s="305"/>
      <c r="I2" s="305"/>
      <c r="J2" s="305"/>
      <c r="K2" s="305"/>
      <c r="L2" s="305"/>
    </row>
    <row r="3">
      <c r="A3" s="151">
        <v>3</v>
      </c>
    </row>
    <row r="5">
      <c r="A5" s="306">
        <v>1</v>
      </c>
      <c r="B5" s="306">
        <v>2</v>
      </c>
      <c r="C5" s="306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  <c r="R5">
        <v>18</v>
      </c>
      <c r="S5">
        <v>19</v>
      </c>
      <c r="T5">
        <v>20</v>
      </c>
      <c r="U5">
        <v>21</v>
      </c>
      <c r="V5">
        <v>22</v>
      </c>
      <c r="W5">
        <v>23</v>
      </c>
      <c r="X5">
        <v>24</v>
      </c>
      <c r="Y5">
        <v>25</v>
      </c>
      <c r="Z5">
        <v>26</v>
      </c>
      <c r="AA5">
        <v>27</v>
      </c>
      <c r="AB5">
        <v>28</v>
      </c>
      <c r="AC5">
        <v>29</v>
      </c>
      <c r="AD5">
        <v>30</v>
      </c>
      <c r="AE5">
        <v>31</v>
      </c>
      <c r="AF5">
        <v>32</v>
      </c>
      <c r="AG5">
        <v>33</v>
      </c>
      <c r="AH5">
        <v>34</v>
      </c>
      <c r="AI5">
        <v>35</v>
      </c>
      <c r="AJ5">
        <v>36</v>
      </c>
      <c r="AK5">
        <v>37</v>
      </c>
      <c r="AL5">
        <v>38</v>
      </c>
      <c r="AM5">
        <v>39</v>
      </c>
      <c r="AN5">
        <v>40</v>
      </c>
      <c r="AO5">
        <v>41</v>
      </c>
      <c r="AP5">
        <v>42</v>
      </c>
      <c r="AQ5">
        <v>43</v>
      </c>
      <c r="AR5">
        <v>44</v>
      </c>
      <c r="AS5">
        <v>45</v>
      </c>
      <c r="AT5">
        <v>46</v>
      </c>
      <c r="AU5">
        <v>47</v>
      </c>
      <c r="AV5">
        <v>48</v>
      </c>
      <c r="AW5">
        <v>49</v>
      </c>
      <c r="AX5">
        <v>50</v>
      </c>
      <c r="AY5">
        <v>51</v>
      </c>
      <c r="AZ5">
        <v>52</v>
      </c>
      <c r="BA5">
        <v>53</v>
      </c>
      <c r="BB5">
        <v>54</v>
      </c>
      <c r="BC5">
        <v>55</v>
      </c>
      <c r="BD5">
        <v>56</v>
      </c>
      <c r="BE5">
        <v>57</v>
      </c>
      <c r="BF5">
        <v>58</v>
      </c>
      <c r="BG5">
        <v>59</v>
      </c>
      <c r="BH5">
        <v>60</v>
      </c>
      <c r="BI5">
        <v>61</v>
      </c>
      <c r="BJ5">
        <v>62</v>
      </c>
      <c r="BK5">
        <v>63</v>
      </c>
      <c r="BL5">
        <v>64</v>
      </c>
      <c r="BM5">
        <v>65</v>
      </c>
      <c r="BN5">
        <v>66</v>
      </c>
      <c r="BO5">
        <v>67</v>
      </c>
      <c r="BP5">
        <v>68</v>
      </c>
      <c r="BQ5">
        <v>69</v>
      </c>
      <c r="BR5">
        <v>70</v>
      </c>
      <c r="BS5">
        <v>71</v>
      </c>
      <c r="BT5">
        <v>72</v>
      </c>
      <c r="BU5">
        <v>73</v>
      </c>
      <c r="BV5">
        <v>74</v>
      </c>
      <c r="BW5">
        <v>75</v>
      </c>
      <c r="BX5">
        <v>76</v>
      </c>
      <c r="BY5">
        <v>77</v>
      </c>
      <c r="BZ5">
        <v>78</v>
      </c>
      <c r="CA5">
        <v>79</v>
      </c>
      <c r="CB5">
        <v>80</v>
      </c>
      <c r="CC5">
        <v>81</v>
      </c>
      <c r="CD5">
        <v>82</v>
      </c>
      <c r="CE5">
        <v>83</v>
      </c>
      <c r="CF5">
        <v>84</v>
      </c>
      <c r="CG5">
        <v>85</v>
      </c>
      <c r="CH5">
        <v>86</v>
      </c>
      <c r="CI5">
        <v>87</v>
      </c>
      <c r="CJ5">
        <v>88</v>
      </c>
      <c r="CK5">
        <v>89</v>
      </c>
      <c r="CL5">
        <v>90</v>
      </c>
      <c r="CM5">
        <v>91</v>
      </c>
      <c r="CN5">
        <v>92</v>
      </c>
      <c r="CO5">
        <v>93</v>
      </c>
      <c r="CP5">
        <v>94</v>
      </c>
      <c r="CQ5">
        <v>95</v>
      </c>
      <c r="CR5">
        <v>96</v>
      </c>
      <c r="CS5">
        <v>97</v>
      </c>
      <c r="CT5">
        <v>98</v>
      </c>
      <c r="CU5">
        <v>99</v>
      </c>
      <c r="CV5">
        <v>100</v>
      </c>
      <c r="CW5">
        <v>101</v>
      </c>
      <c r="CX5">
        <v>102</v>
      </c>
      <c r="CY5">
        <v>103</v>
      </c>
      <c r="CZ5">
        <v>104</v>
      </c>
      <c r="DA5">
        <v>105</v>
      </c>
      <c r="DB5">
        <v>106</v>
      </c>
      <c r="DC5">
        <v>107</v>
      </c>
      <c r="DD5">
        <v>108</v>
      </c>
      <c r="DE5">
        <v>109</v>
      </c>
      <c r="DF5">
        <v>110</v>
      </c>
      <c r="DG5">
        <v>111</v>
      </c>
      <c r="DH5">
        <v>112</v>
      </c>
      <c r="DI5">
        <v>113</v>
      </c>
      <c r="DJ5">
        <v>114</v>
      </c>
      <c r="DK5">
        <v>115</v>
      </c>
      <c r="DL5">
        <v>116</v>
      </c>
      <c r="DM5">
        <v>117</v>
      </c>
      <c r="DN5">
        <v>118</v>
      </c>
      <c r="DO5">
        <v>119</v>
      </c>
      <c r="DP5">
        <v>120</v>
      </c>
      <c r="DQ5">
        <v>121</v>
      </c>
      <c r="DR5">
        <v>122</v>
      </c>
      <c r="DS5">
        <v>123</v>
      </c>
      <c r="DT5">
        <v>124</v>
      </c>
      <c r="DU5">
        <v>125</v>
      </c>
      <c r="DV5">
        <v>126</v>
      </c>
      <c r="DW5">
        <v>127</v>
      </c>
      <c r="DX5">
        <v>128</v>
      </c>
      <c r="DY5">
        <v>129</v>
      </c>
      <c r="DZ5">
        <v>130</v>
      </c>
      <c r="EA5">
        <v>131</v>
      </c>
      <c r="EB5">
        <v>132</v>
      </c>
      <c r="EC5">
        <v>133</v>
      </c>
      <c r="ED5">
        <v>134</v>
      </c>
      <c r="EE5">
        <v>135</v>
      </c>
      <c r="EF5">
        <v>136</v>
      </c>
      <c r="EG5">
        <v>137</v>
      </c>
      <c r="EH5">
        <v>138</v>
      </c>
      <c r="EI5">
        <v>139</v>
      </c>
      <c r="EJ5">
        <v>140</v>
      </c>
      <c r="EK5">
        <v>141</v>
      </c>
      <c r="EL5">
        <v>142</v>
      </c>
      <c r="EM5">
        <v>143</v>
      </c>
      <c r="EN5">
        <v>144</v>
      </c>
      <c r="EO5">
        <v>145</v>
      </c>
      <c r="EP5">
        <v>146</v>
      </c>
      <c r="EQ5">
        <v>147</v>
      </c>
      <c r="ER5">
        <v>148</v>
      </c>
      <c r="ES5">
        <v>149</v>
      </c>
      <c r="ET5">
        <v>150</v>
      </c>
      <c r="EU5">
        <v>151</v>
      </c>
      <c r="EV5">
        <v>152</v>
      </c>
      <c r="EW5">
        <v>153</v>
      </c>
      <c r="EX5">
        <v>154</v>
      </c>
      <c r="EY5">
        <v>155</v>
      </c>
      <c r="EZ5">
        <v>156</v>
      </c>
      <c r="FA5">
        <v>157</v>
      </c>
      <c r="FB5">
        <v>158</v>
      </c>
      <c r="FC5">
        <v>159</v>
      </c>
      <c r="FD5">
        <v>160</v>
      </c>
      <c r="FE5">
        <v>161</v>
      </c>
      <c r="FF5">
        <v>162</v>
      </c>
      <c r="FG5">
        <v>163</v>
      </c>
      <c r="FH5">
        <v>164</v>
      </c>
      <c r="FI5">
        <v>165</v>
      </c>
      <c r="FJ5">
        <v>166</v>
      </c>
      <c r="FK5">
        <v>167</v>
      </c>
      <c r="FL5">
        <v>168</v>
      </c>
      <c r="FM5">
        <v>169</v>
      </c>
      <c r="FN5">
        <v>170</v>
      </c>
      <c r="FO5">
        <v>171</v>
      </c>
      <c r="FP5">
        <v>172</v>
      </c>
      <c r="FQ5">
        <v>173</v>
      </c>
      <c r="FR5">
        <v>174</v>
      </c>
      <c r="FS5">
        <v>175</v>
      </c>
      <c r="FT5">
        <v>176</v>
      </c>
      <c r="FU5">
        <v>177</v>
      </c>
      <c r="FV5">
        <v>178</v>
      </c>
      <c r="FW5">
        <v>179</v>
      </c>
      <c r="FX5">
        <v>180</v>
      </c>
      <c r="FY5">
        <v>181</v>
      </c>
      <c r="FZ5">
        <v>182</v>
      </c>
      <c r="GA5">
        <v>183</v>
      </c>
      <c r="GB5">
        <v>184</v>
      </c>
      <c r="GC5">
        <v>185</v>
      </c>
      <c r="GD5">
        <v>186</v>
      </c>
      <c r="GE5">
        <v>187</v>
      </c>
      <c r="GF5">
        <v>188</v>
      </c>
      <c r="GG5">
        <v>189</v>
      </c>
      <c r="GH5">
        <v>190</v>
      </c>
      <c r="GI5">
        <v>191</v>
      </c>
      <c r="GJ5">
        <v>192</v>
      </c>
      <c r="GK5">
        <v>193</v>
      </c>
      <c r="GL5">
        <v>194</v>
      </c>
      <c r="GM5">
        <v>195</v>
      </c>
      <c r="GN5">
        <v>196</v>
      </c>
      <c r="GO5">
        <v>197</v>
      </c>
      <c r="GP5">
        <v>198</v>
      </c>
      <c r="GQ5">
        <v>199</v>
      </c>
      <c r="GR5">
        <v>200</v>
      </c>
      <c r="GS5">
        <v>201</v>
      </c>
      <c r="GT5">
        <v>202</v>
      </c>
      <c r="GU5">
        <v>203</v>
      </c>
      <c r="GV5">
        <v>204</v>
      </c>
      <c r="GW5">
        <v>205</v>
      </c>
      <c r="GX5">
        <v>206</v>
      </c>
      <c r="GY5">
        <v>207</v>
      </c>
      <c r="GZ5">
        <v>208</v>
      </c>
      <c r="HA5">
        <v>209</v>
      </c>
      <c r="HB5">
        <v>210</v>
      </c>
      <c r="HC5">
        <v>211</v>
      </c>
      <c r="HD5">
        <v>212</v>
      </c>
      <c r="HE5">
        <v>213</v>
      </c>
      <c r="HF5">
        <v>214</v>
      </c>
      <c r="HG5">
        <v>215</v>
      </c>
      <c r="HH5">
        <v>216</v>
      </c>
      <c r="HI5">
        <v>217</v>
      </c>
      <c r="HJ5">
        <v>218</v>
      </c>
      <c r="HK5">
        <v>219</v>
      </c>
      <c r="HL5">
        <v>220</v>
      </c>
      <c r="HM5">
        <v>221</v>
      </c>
      <c r="HN5">
        <v>222</v>
      </c>
      <c r="HO5">
        <v>223</v>
      </c>
      <c r="HP5">
        <v>224</v>
      </c>
      <c r="HQ5">
        <v>225</v>
      </c>
      <c r="HR5">
        <v>226</v>
      </c>
      <c r="HS5">
        <v>227</v>
      </c>
      <c r="HT5">
        <v>228</v>
      </c>
      <c r="HU5">
        <v>229</v>
      </c>
      <c r="HV5">
        <v>230</v>
      </c>
      <c r="HW5">
        <v>231</v>
      </c>
      <c r="HX5">
        <v>232</v>
      </c>
      <c r="HY5">
        <v>233</v>
      </c>
      <c r="HZ5">
        <v>234</v>
      </c>
      <c r="IA5">
        <v>235</v>
      </c>
      <c r="IB5">
        <v>236</v>
      </c>
      <c r="IC5">
        <v>237</v>
      </c>
      <c r="ID5">
        <v>238</v>
      </c>
      <c r="IE5">
        <v>239</v>
      </c>
      <c r="IF5">
        <v>240</v>
      </c>
      <c r="IG5">
        <v>241</v>
      </c>
      <c r="IH5">
        <v>242</v>
      </c>
      <c r="II5">
        <v>243</v>
      </c>
      <c r="IJ5">
        <v>244</v>
      </c>
      <c r="IK5">
        <v>245</v>
      </c>
      <c r="IL5">
        <v>246</v>
      </c>
      <c r="IM5">
        <v>247</v>
      </c>
      <c r="IN5">
        <v>248</v>
      </c>
      <c r="IO5">
        <v>249</v>
      </c>
      <c r="IP5">
        <v>250</v>
      </c>
    </row>
    <row r="6" ht="64.5" customHeight="1">
      <c r="D6" s="307" t="s">
        <v>192</v>
      </c>
      <c r="E6" s="308" t="s">
        <v>193</v>
      </c>
      <c r="F6" s="308" t="s">
        <v>194</v>
      </c>
      <c r="G6" s="308" t="s">
        <v>195</v>
      </c>
      <c r="H6" s="308" t="s">
        <v>194</v>
      </c>
      <c r="I6" s="308" t="s">
        <v>193</v>
      </c>
      <c r="J6" s="308" t="s">
        <v>194</v>
      </c>
      <c r="K6" s="308" t="s">
        <v>195</v>
      </c>
      <c r="L6" s="308" t="s">
        <v>194</v>
      </c>
      <c r="M6" s="308" t="s">
        <v>195</v>
      </c>
      <c r="N6" s="308" t="s">
        <v>196</v>
      </c>
      <c r="O6" s="308" t="s">
        <v>195</v>
      </c>
      <c r="P6" s="308" t="s">
        <v>197</v>
      </c>
      <c r="Q6" s="308" t="s">
        <v>195</v>
      </c>
      <c r="R6" s="308" t="s">
        <v>196</v>
      </c>
      <c r="S6" s="308" t="s">
        <v>198</v>
      </c>
      <c r="T6" s="308" t="s">
        <v>196</v>
      </c>
      <c r="U6" s="308" t="s">
        <v>199</v>
      </c>
      <c r="V6" s="308" t="s">
        <v>200</v>
      </c>
      <c r="W6" s="308" t="s">
        <v>201</v>
      </c>
      <c r="X6" s="308" t="s">
        <v>202</v>
      </c>
      <c r="Y6" s="308" t="s">
        <v>203</v>
      </c>
      <c r="Z6" s="308" t="s">
        <v>204</v>
      </c>
      <c r="AA6" s="308" t="s">
        <v>205</v>
      </c>
      <c r="AB6" s="308" t="s">
        <v>206</v>
      </c>
      <c r="AC6" s="308" t="s">
        <v>207</v>
      </c>
      <c r="AD6" s="308" t="s">
        <v>208</v>
      </c>
      <c r="AE6" s="308" t="s">
        <v>209</v>
      </c>
      <c r="AF6" s="308" t="s">
        <v>210</v>
      </c>
      <c r="AG6" s="308" t="s">
        <v>211</v>
      </c>
      <c r="AH6" s="308" t="s">
        <v>212</v>
      </c>
      <c r="AI6" s="308" t="s">
        <v>213</v>
      </c>
      <c r="AJ6" s="308" t="s">
        <v>214</v>
      </c>
      <c r="AK6" s="308" t="s">
        <v>215</v>
      </c>
      <c r="AL6" s="308" t="s">
        <v>216</v>
      </c>
      <c r="AM6" s="308" t="s">
        <v>217</v>
      </c>
      <c r="AN6" s="308" t="s">
        <v>218</v>
      </c>
      <c r="AO6" s="308" t="s">
        <v>219</v>
      </c>
      <c r="AP6" s="308" t="s">
        <v>220</v>
      </c>
      <c r="AQ6" s="308" t="s">
        <v>199</v>
      </c>
      <c r="AR6" s="308" t="s">
        <v>200</v>
      </c>
      <c r="AS6" s="308" t="s">
        <v>221</v>
      </c>
      <c r="AT6" s="308" t="s">
        <v>206</v>
      </c>
      <c r="AU6" s="308" t="s">
        <v>207</v>
      </c>
      <c r="AV6" s="308" t="s">
        <v>222</v>
      </c>
      <c r="AW6" s="308" t="s">
        <v>209</v>
      </c>
      <c r="AX6" s="308" t="s">
        <v>210</v>
      </c>
      <c r="AY6" s="308" t="s">
        <v>223</v>
      </c>
      <c r="AZ6" s="308" t="s">
        <v>224</v>
      </c>
      <c r="BA6" s="308" t="s">
        <v>225</v>
      </c>
      <c r="BB6" s="308" t="s">
        <v>226</v>
      </c>
      <c r="BC6" s="308" t="s">
        <v>227</v>
      </c>
      <c r="BD6" s="308" t="s">
        <v>228</v>
      </c>
      <c r="BE6" s="308" t="s">
        <v>229</v>
      </c>
      <c r="BF6" s="308" t="s">
        <v>230</v>
      </c>
      <c r="BG6" s="308" t="s">
        <v>199</v>
      </c>
      <c r="BH6" s="308" t="s">
        <v>200</v>
      </c>
      <c r="BI6" s="308" t="s">
        <v>231</v>
      </c>
      <c r="BJ6" s="308" t="s">
        <v>232</v>
      </c>
      <c r="BK6" s="308" t="s">
        <v>233</v>
      </c>
      <c r="BL6" s="308" t="s">
        <v>234</v>
      </c>
      <c r="BM6" s="308" t="s">
        <v>235</v>
      </c>
      <c r="BN6" s="308" t="s">
        <v>236</v>
      </c>
      <c r="BO6" s="308" t="s">
        <v>215</v>
      </c>
      <c r="BP6" s="308" t="s">
        <v>216</v>
      </c>
      <c r="BQ6" s="308" t="s">
        <v>198</v>
      </c>
      <c r="BR6" s="308" t="s">
        <v>197</v>
      </c>
      <c r="BS6" s="308" t="s">
        <v>193</v>
      </c>
      <c r="BT6" s="308" t="s">
        <v>194</v>
      </c>
      <c r="BU6" s="308" t="s">
        <v>193</v>
      </c>
      <c r="BV6" s="308" t="s">
        <v>194</v>
      </c>
      <c r="BW6" s="308" t="s">
        <v>217</v>
      </c>
      <c r="BX6" s="308" t="s">
        <v>218</v>
      </c>
      <c r="BY6" s="308" t="s">
        <v>195</v>
      </c>
      <c r="BZ6" s="308" t="s">
        <v>194</v>
      </c>
      <c r="CA6" s="308" t="s">
        <v>237</v>
      </c>
      <c r="CB6" s="308" t="s">
        <v>238</v>
      </c>
      <c r="CC6" s="308" t="s">
        <v>237</v>
      </c>
      <c r="CD6" s="308" t="s">
        <v>239</v>
      </c>
      <c r="CE6" s="308" t="s">
        <v>240</v>
      </c>
      <c r="CF6" s="308" t="s">
        <v>241</v>
      </c>
      <c r="CG6" s="308" t="s">
        <v>193</v>
      </c>
      <c r="CH6" s="308" t="s">
        <v>194</v>
      </c>
      <c r="CI6" s="308" t="s">
        <v>198</v>
      </c>
      <c r="CJ6" s="308" t="s">
        <v>196</v>
      </c>
      <c r="CK6" s="308" t="s">
        <v>193</v>
      </c>
      <c r="CL6" s="308" t="s">
        <v>194</v>
      </c>
      <c r="CM6" s="308" t="s">
        <v>195</v>
      </c>
      <c r="CN6" s="308" t="s">
        <v>196</v>
      </c>
      <c r="CO6" s="308" t="s">
        <v>195</v>
      </c>
      <c r="CP6" s="308" t="s">
        <v>196</v>
      </c>
      <c r="CQ6" s="308" t="s">
        <v>193</v>
      </c>
      <c r="CR6" s="308" t="s">
        <v>194</v>
      </c>
      <c r="CS6" s="308" t="s">
        <v>193</v>
      </c>
      <c r="CT6" s="308" t="s">
        <v>194</v>
      </c>
      <c r="CU6" s="308" t="s">
        <v>193</v>
      </c>
      <c r="CV6" s="308" t="s">
        <v>194</v>
      </c>
      <c r="CW6" s="308" t="s">
        <v>193</v>
      </c>
      <c r="CX6" s="308" t="s">
        <v>194</v>
      </c>
      <c r="CY6" s="308" t="s">
        <v>195</v>
      </c>
      <c r="CZ6" s="308" t="s">
        <v>194</v>
      </c>
      <c r="DA6" s="308" t="s">
        <v>195</v>
      </c>
      <c r="DB6" s="308" t="s">
        <v>194</v>
      </c>
      <c r="DC6" s="308" t="s">
        <v>193</v>
      </c>
      <c r="DD6" s="308" t="s">
        <v>194</v>
      </c>
      <c r="DE6" s="308" t="s">
        <v>198</v>
      </c>
      <c r="DF6" s="308" t="s">
        <v>196</v>
      </c>
      <c r="DG6" s="308" t="s">
        <v>195</v>
      </c>
      <c r="DH6" s="308" t="s">
        <v>194</v>
      </c>
      <c r="DI6" s="308" t="s">
        <v>195</v>
      </c>
      <c r="DJ6" s="308" t="s">
        <v>194</v>
      </c>
      <c r="DK6" s="308" t="s">
        <v>195</v>
      </c>
      <c r="DL6" s="308" t="s">
        <v>194</v>
      </c>
      <c r="DM6" s="308" t="s">
        <v>195</v>
      </c>
      <c r="DN6" s="308" t="s">
        <v>196</v>
      </c>
      <c r="DO6" s="308" t="s">
        <v>242</v>
      </c>
      <c r="DP6" s="308" t="s">
        <v>243</v>
      </c>
      <c r="DQ6" s="308" t="s">
        <v>195</v>
      </c>
      <c r="DR6" s="308" t="s">
        <v>194</v>
      </c>
      <c r="DS6" s="308" t="s">
        <v>198</v>
      </c>
      <c r="DT6" s="308" t="s">
        <v>196</v>
      </c>
      <c r="DU6" s="308" t="s">
        <v>195</v>
      </c>
      <c r="DV6" s="308" t="s">
        <v>194</v>
      </c>
      <c r="DW6" s="308" t="s">
        <v>195</v>
      </c>
      <c r="DX6" s="308" t="s">
        <v>194</v>
      </c>
      <c r="DY6" s="308" t="s">
        <v>195</v>
      </c>
      <c r="DZ6" s="308" t="s">
        <v>194</v>
      </c>
      <c r="EA6" s="308" t="s">
        <v>195</v>
      </c>
      <c r="EB6" s="308" t="s">
        <v>194</v>
      </c>
      <c r="EC6" s="308" t="s">
        <v>195</v>
      </c>
      <c r="ED6" s="308" t="s">
        <v>194</v>
      </c>
      <c r="EE6" s="308" t="s">
        <v>193</v>
      </c>
      <c r="EF6" s="308" t="s">
        <v>194</v>
      </c>
      <c r="EG6" s="308" t="s">
        <v>195</v>
      </c>
      <c r="EH6" s="308" t="s">
        <v>194</v>
      </c>
      <c r="EI6" s="308" t="s">
        <v>195</v>
      </c>
      <c r="EJ6" s="308" t="s">
        <v>194</v>
      </c>
      <c r="EK6" s="308" t="s">
        <v>244</v>
      </c>
      <c r="EL6" s="308" t="s">
        <v>245</v>
      </c>
      <c r="EM6" s="308" t="s">
        <v>195</v>
      </c>
      <c r="EN6" s="308" t="s">
        <v>194</v>
      </c>
      <c r="EO6" s="308" t="s">
        <v>195</v>
      </c>
      <c r="EP6" s="308" t="s">
        <v>194</v>
      </c>
      <c r="EQ6" s="308" t="s">
        <v>195</v>
      </c>
      <c r="ER6" s="308" t="s">
        <v>194</v>
      </c>
      <c r="ES6" s="308" t="s">
        <v>193</v>
      </c>
      <c r="ET6" s="308" t="s">
        <v>194</v>
      </c>
      <c r="EU6" s="308" t="s">
        <v>193</v>
      </c>
      <c r="EV6" s="308" t="s">
        <v>194</v>
      </c>
      <c r="EW6" s="308" t="s">
        <v>244</v>
      </c>
      <c r="EX6" s="308" t="s">
        <v>245</v>
      </c>
      <c r="EY6" s="308" t="s">
        <v>195</v>
      </c>
      <c r="EZ6" s="308" t="s">
        <v>194</v>
      </c>
      <c r="FA6" s="308" t="s">
        <v>193</v>
      </c>
      <c r="FB6" s="308" t="s">
        <v>194</v>
      </c>
      <c r="FC6" s="308" t="s">
        <v>195</v>
      </c>
      <c r="FD6" s="308" t="s">
        <v>194</v>
      </c>
      <c r="FE6" s="308" t="s">
        <v>195</v>
      </c>
      <c r="FF6" s="308" t="s">
        <v>194</v>
      </c>
    </row>
    <row r="7" ht="15">
      <c r="A7" s="151">
        <v>7</v>
      </c>
      <c r="B7" s="309">
        <v>7</v>
      </c>
      <c r="C7" s="310">
        <v>7</v>
      </c>
      <c r="D7" s="311">
        <v>45644</v>
      </c>
      <c r="E7" s="312">
        <v>7661.6208999999999</v>
      </c>
      <c r="F7" s="312">
        <v>5129.4875000000002</v>
      </c>
      <c r="G7" s="312">
        <v>223.1542</v>
      </c>
      <c r="H7" s="312">
        <v>283.61779999999999</v>
      </c>
      <c r="I7" s="312">
        <v>4324.8469999999998</v>
      </c>
      <c r="J7" s="312">
        <v>0</v>
      </c>
      <c r="K7" s="312">
        <v>3412.1977000000002</v>
      </c>
      <c r="L7" s="312">
        <v>1400.0462</v>
      </c>
      <c r="M7" s="312">
        <v>23629.193200000002</v>
      </c>
      <c r="N7" s="312">
        <v>6149.7929999999997</v>
      </c>
      <c r="O7" s="312"/>
      <c r="P7" s="312"/>
      <c r="Q7" s="312">
        <v>107.6309</v>
      </c>
      <c r="R7" s="312">
        <v>6.9621000000000004</v>
      </c>
      <c r="S7" s="312">
        <v>92.748999999999995</v>
      </c>
      <c r="T7" s="312">
        <v>53.802500000000002</v>
      </c>
      <c r="U7" s="312">
        <v>3339.6506999991834</v>
      </c>
      <c r="V7" s="312">
        <v>722.44730000011623</v>
      </c>
      <c r="W7" s="312">
        <v>21125.867300003767</v>
      </c>
      <c r="X7" s="312">
        <v>8205.4667000025511</v>
      </c>
      <c r="Y7" s="312">
        <v>3413.9998000003397</v>
      </c>
      <c r="Z7" s="312">
        <v>1350.6017000004649</v>
      </c>
      <c r="AA7" s="312">
        <v>15350.160899996758</v>
      </c>
      <c r="AB7" s="312">
        <v>5214.2916999980807</v>
      </c>
      <c r="AC7" s="312">
        <v>16342.965399995446</v>
      </c>
      <c r="AD7" s="312">
        <v>3268.1473000012338</v>
      </c>
      <c r="AE7" s="312">
        <v>13158.237900003791</v>
      </c>
      <c r="AF7" s="312">
        <v>5531.9351999983191</v>
      </c>
      <c r="AG7" s="312">
        <v>43197.322600007057</v>
      </c>
      <c r="AH7" s="312">
        <v>9388.2533999979496</v>
      </c>
      <c r="AI7" s="312">
        <v>17438.175900012255</v>
      </c>
      <c r="AJ7" s="312">
        <v>4134.3344999998808</v>
      </c>
      <c r="AK7" s="312">
        <v>7469.8161999955773</v>
      </c>
      <c r="AL7" s="312">
        <v>1301.7784000001848</v>
      </c>
      <c r="AM7" s="312">
        <v>8356.3614999949932</v>
      </c>
      <c r="AN7" s="312">
        <v>3885.7223000004888</v>
      </c>
      <c r="AO7" s="312">
        <v>16813.307399988174</v>
      </c>
      <c r="AP7" s="312">
        <v>4343.2773000001907</v>
      </c>
      <c r="AQ7" s="312">
        <v>4875.4133000001311</v>
      </c>
      <c r="AR7" s="312">
        <v>4660.4730999991298</v>
      </c>
      <c r="AS7" s="312">
        <v>37103.793500006199</v>
      </c>
      <c r="AT7" s="312">
        <v>9571.7609000056982</v>
      </c>
      <c r="AU7" s="312">
        <v>21062.388799995184</v>
      </c>
      <c r="AV7" s="312">
        <v>4576.444399997592</v>
      </c>
      <c r="AW7" s="312">
        <v>3174.5412000007927</v>
      </c>
      <c r="AX7" s="312">
        <v>1063.7862999998033</v>
      </c>
      <c r="AY7" s="312">
        <v>1233.5668999999762</v>
      </c>
      <c r="AZ7" s="312">
        <v>116.98139999993145</v>
      </c>
      <c r="BA7" s="312">
        <v>9964.1688999980688</v>
      </c>
      <c r="BB7" s="312">
        <v>4725.7743999958038</v>
      </c>
      <c r="BC7" s="312">
        <v>4136.5569000020623</v>
      </c>
      <c r="BD7" s="312">
        <v>2675.6033000014722</v>
      </c>
      <c r="BE7" s="312">
        <v>7755.7619000002742</v>
      </c>
      <c r="BF7" s="312">
        <v>2540.2305000014603</v>
      </c>
      <c r="BG7" s="312">
        <v>102.91339999996126</v>
      </c>
      <c r="BH7" s="312">
        <v>13.286899999991874</v>
      </c>
      <c r="BI7" s="312">
        <v>14800.534500002301</v>
      </c>
      <c r="BJ7" s="312">
        <v>3782.6236999990501</v>
      </c>
      <c r="BK7" s="312">
        <v>67.517299999948591</v>
      </c>
      <c r="BL7" s="312">
        <v>14.76140000000305</v>
      </c>
      <c r="BM7" s="312">
        <v>61.695799999986775</v>
      </c>
      <c r="BN7" s="312">
        <v>8.3886999999958789</v>
      </c>
      <c r="BO7" s="312">
        <v>116.46439999993891</v>
      </c>
      <c r="BP7" s="312">
        <v>20.279799999989336</v>
      </c>
      <c r="BQ7" s="312">
        <v>1351.3025</v>
      </c>
      <c r="BR7" s="312">
        <v>431.47019999999998</v>
      </c>
      <c r="BS7" s="312">
        <v>8808.4861999999994</v>
      </c>
      <c r="BT7" s="312">
        <v>2045.2977000000001</v>
      </c>
      <c r="BU7" s="312">
        <v>11662.064700000001</v>
      </c>
      <c r="BV7" s="312">
        <v>3335.3919000000001</v>
      </c>
      <c r="BW7" s="312">
        <v>16611.720499999999</v>
      </c>
      <c r="BX7" s="312">
        <v>5894.2510000000002</v>
      </c>
      <c r="BY7" s="312">
        <v>6453.1543000000001</v>
      </c>
      <c r="BZ7" s="312">
        <v>1599.7182</v>
      </c>
      <c r="CA7" s="312">
        <v>150.21000000000001</v>
      </c>
      <c r="CB7" s="312">
        <v>100.31480000000001</v>
      </c>
      <c r="CC7" s="312">
        <v>9824.6826000000001</v>
      </c>
      <c r="CD7" s="312">
        <v>4400.7748000000001</v>
      </c>
      <c r="CE7" s="312">
        <v>15424.4161</v>
      </c>
      <c r="CF7" s="312">
        <v>2777.2546000000002</v>
      </c>
      <c r="CG7" s="312">
        <v>24410.213800000001</v>
      </c>
      <c r="CH7" s="312">
        <v>7293.9254000000001</v>
      </c>
      <c r="CI7" s="312">
        <v>5619.1095999999998</v>
      </c>
      <c r="CJ7" s="312">
        <v>1388.9585</v>
      </c>
      <c r="CK7" s="312">
        <v>387.72289999999998</v>
      </c>
      <c r="CL7" s="312">
        <v>416.9708</v>
      </c>
      <c r="CM7" s="312">
        <v>7636.0307000000003</v>
      </c>
      <c r="CN7" s="312">
        <v>2355.3856999999998</v>
      </c>
      <c r="CO7" s="312">
        <v>1450.5232000000001</v>
      </c>
      <c r="CP7" s="312">
        <v>926.09939999999995</v>
      </c>
      <c r="CQ7" s="312">
        <v>5282.7309999999998</v>
      </c>
      <c r="CR7" s="312">
        <v>1122.0787</v>
      </c>
      <c r="CS7" s="312"/>
      <c r="CT7" s="312"/>
      <c r="CU7" s="312">
        <v>1118.1110000000001</v>
      </c>
      <c r="CV7" s="312">
        <v>452.31630000000001</v>
      </c>
      <c r="CW7" s="312">
        <v>5062.2784000000001</v>
      </c>
      <c r="CX7" s="312">
        <v>977.48220000000003</v>
      </c>
      <c r="CY7" s="312">
        <v>3414.8622</v>
      </c>
      <c r="CZ7" s="312">
        <v>217.9222</v>
      </c>
      <c r="DA7" s="312">
        <v>564.64290000000005</v>
      </c>
      <c r="DB7" s="312">
        <v>191.70439999999999</v>
      </c>
      <c r="DC7" s="312">
        <v>14785.590099999999</v>
      </c>
      <c r="DD7" s="312">
        <v>1602.0050000000001</v>
      </c>
      <c r="DE7" s="312">
        <v>6646.4534000000003</v>
      </c>
      <c r="DF7" s="312">
        <v>1452.5827999999999</v>
      </c>
      <c r="DG7" s="312">
        <v>3735.4722000000002</v>
      </c>
      <c r="DH7" s="312">
        <v>5490.0953</v>
      </c>
      <c r="DI7" s="312">
        <v>2305.6134999999999</v>
      </c>
      <c r="DJ7" s="312">
        <v>1808.7949000000001</v>
      </c>
      <c r="DK7" s="312">
        <v>4791.7740000000003</v>
      </c>
      <c r="DL7" s="312">
        <v>2376.5751</v>
      </c>
      <c r="DM7" s="312">
        <v>6741.3608000000004</v>
      </c>
      <c r="DN7" s="312">
        <v>2603.1846999999998</v>
      </c>
      <c r="DO7" s="312">
        <v>10184.8127</v>
      </c>
      <c r="DP7" s="312">
        <v>802.75739999999996</v>
      </c>
      <c r="DQ7" s="312"/>
      <c r="DR7" s="312"/>
      <c r="DS7" s="312"/>
      <c r="DT7" s="312"/>
      <c r="DU7" s="312">
        <v>23.7775</v>
      </c>
      <c r="DV7" s="312">
        <v>5.2640000000000002</v>
      </c>
      <c r="DW7" s="312">
        <v>1344.6504</v>
      </c>
      <c r="DX7" s="312">
        <v>65.849999999999994</v>
      </c>
      <c r="DY7" s="312">
        <v>1592.3525</v>
      </c>
      <c r="DZ7" s="312">
        <v>114.0462</v>
      </c>
      <c r="EA7" s="312">
        <v>772.60739999999998</v>
      </c>
      <c r="EB7" s="312">
        <v>121.4744</v>
      </c>
      <c r="EC7" s="312">
        <v>1153.3661</v>
      </c>
      <c r="ED7" s="312">
        <v>386.12880000000001</v>
      </c>
      <c r="EE7" s="312">
        <v>1215.9939999999999</v>
      </c>
      <c r="EF7" s="312">
        <v>513.79510000000005</v>
      </c>
      <c r="EG7" s="312">
        <v>1984.1005</v>
      </c>
      <c r="EH7" s="312">
        <v>1182.789</v>
      </c>
      <c r="EI7" s="312">
        <v>239.55430000000001</v>
      </c>
      <c r="EJ7" s="312">
        <v>22.035699999999999</v>
      </c>
      <c r="EK7" s="312">
        <v>813.82000000000005</v>
      </c>
      <c r="EL7" s="312">
        <v>0</v>
      </c>
      <c r="EM7" s="312">
        <v>4752.6692999999996</v>
      </c>
      <c r="EN7" s="312">
        <v>975.37879999999996</v>
      </c>
      <c r="EO7" s="312">
        <v>849.44029999999998</v>
      </c>
      <c r="EP7" s="312">
        <v>553.06659999999999</v>
      </c>
      <c r="EQ7" s="312">
        <v>1485.4644000000001</v>
      </c>
      <c r="ER7" s="312">
        <v>0</v>
      </c>
      <c r="ES7" s="312"/>
      <c r="ET7" s="312"/>
      <c r="EU7" s="312">
        <v>897.11829999999998</v>
      </c>
      <c r="EV7" s="312">
        <v>243.38589999999999</v>
      </c>
      <c r="EW7" s="312">
        <v>69.458200000000005</v>
      </c>
      <c r="EX7" s="312">
        <v>130.06569999999999</v>
      </c>
      <c r="EY7" s="312">
        <v>27.941700000000001</v>
      </c>
      <c r="EZ7" s="312">
        <v>213.34370000000001</v>
      </c>
      <c r="FA7" s="312">
        <v>532.3338</v>
      </c>
      <c r="FB7" s="312">
        <v>387.08659999999998</v>
      </c>
      <c r="FC7" s="312">
        <v>1323.6217999999999</v>
      </c>
      <c r="FD7" s="312">
        <v>334.96510000000001</v>
      </c>
      <c r="FE7" s="312">
        <v>254.5505</v>
      </c>
      <c r="FF7" s="312">
        <v>243.91409999999999</v>
      </c>
    </row>
    <row r="8" ht="15">
      <c r="A8" s="151">
        <v>8</v>
      </c>
      <c r="B8" s="309">
        <v>9</v>
      </c>
      <c r="C8" s="310">
        <v>9</v>
      </c>
      <c r="D8" s="311">
        <v>45644.020833333336</v>
      </c>
      <c r="E8" s="312">
        <v>7661.6514999999999</v>
      </c>
      <c r="F8" s="312">
        <v>5129.4966999999997</v>
      </c>
      <c r="G8" s="312">
        <v>223.1542</v>
      </c>
      <c r="H8" s="312">
        <v>283.61779999999999</v>
      </c>
      <c r="I8" s="312">
        <v>4325.1220999999996</v>
      </c>
      <c r="J8" s="312">
        <v>0</v>
      </c>
      <c r="K8" s="312">
        <v>3412.2593000000002</v>
      </c>
      <c r="L8" s="312">
        <v>1400.0547999999999</v>
      </c>
      <c r="M8" s="312">
        <v>23629.358800000002</v>
      </c>
      <c r="N8" s="312">
        <v>6149.8145000000004</v>
      </c>
      <c r="O8" s="312"/>
      <c r="P8" s="312"/>
      <c r="Q8" s="312">
        <v>107.6309</v>
      </c>
      <c r="R8" s="312">
        <v>6.9621000000000004</v>
      </c>
      <c r="S8" s="312">
        <v>92.748999999999995</v>
      </c>
      <c r="T8" s="312">
        <v>53.802500000000002</v>
      </c>
      <c r="U8" s="312">
        <v>3339.7587999991802</v>
      </c>
      <c r="V8" s="312">
        <v>722.46280000011598</v>
      </c>
      <c r="W8" s="312">
        <v>21125.989000003799</v>
      </c>
      <c r="X8" s="312">
        <v>8205.48820000255</v>
      </c>
      <c r="Y8" s="312">
        <v>3414.0101000003401</v>
      </c>
      <c r="Z8" s="312">
        <v>1350.6070000004599</v>
      </c>
      <c r="AA8" s="312">
        <v>15350.2275666634</v>
      </c>
      <c r="AB8" s="312">
        <v>5214.3009666647504</v>
      </c>
      <c r="AC8" s="312">
        <v>16343.125399995401</v>
      </c>
      <c r="AD8" s="312">
        <v>3268.16720000123</v>
      </c>
      <c r="AE8" s="312">
        <v>13158.2878000038</v>
      </c>
      <c r="AF8" s="312">
        <v>5531.94009999832</v>
      </c>
      <c r="AG8" s="312">
        <v>43197.447000007101</v>
      </c>
      <c r="AH8" s="312">
        <v>9388.2696999979507</v>
      </c>
      <c r="AI8" s="312">
        <v>17438.277300012302</v>
      </c>
      <c r="AJ8" s="312">
        <v>4134.3488999998799</v>
      </c>
      <c r="AK8" s="312">
        <v>7469.9302999955798</v>
      </c>
      <c r="AL8" s="312">
        <v>1301.78490000018</v>
      </c>
      <c r="AM8" s="312">
        <v>8356.5572999949909</v>
      </c>
      <c r="AN8" s="312">
        <v>3885.7939000004899</v>
      </c>
      <c r="AO8" s="312">
        <v>16813.379999988199</v>
      </c>
      <c r="AP8" s="312">
        <v>4343.2942000001904</v>
      </c>
      <c r="AQ8" s="312">
        <v>4875.4133000001302</v>
      </c>
      <c r="AR8" s="312">
        <v>4660.4730999991298</v>
      </c>
      <c r="AS8" s="312">
        <v>37104.071600006202</v>
      </c>
      <c r="AT8" s="312">
        <v>9571.7904000057006</v>
      </c>
      <c r="AU8" s="312">
        <v>21062.388799995198</v>
      </c>
      <c r="AV8" s="312">
        <v>4576.4443999975902</v>
      </c>
      <c r="AW8" s="312">
        <v>3174.6888000007898</v>
      </c>
      <c r="AX8" s="312">
        <v>1063.8088999997999</v>
      </c>
      <c r="AY8" s="312">
        <v>1233.6063999999801</v>
      </c>
      <c r="AZ8" s="312">
        <v>116.983599999931</v>
      </c>
      <c r="BA8" s="312">
        <v>9964.2141999980704</v>
      </c>
      <c r="BB8" s="312">
        <v>4725.7821999957996</v>
      </c>
      <c r="BC8" s="312">
        <v>4136.62590000206</v>
      </c>
      <c r="BD8" s="312">
        <v>2675.6346000014701</v>
      </c>
      <c r="BE8" s="312">
        <v>7755.8635000002696</v>
      </c>
      <c r="BF8" s="312">
        <v>2540.2338000014602</v>
      </c>
      <c r="BG8" s="312">
        <v>103.00609999996099</v>
      </c>
      <c r="BH8" s="312">
        <v>13.300699999991901</v>
      </c>
      <c r="BI8" s="312">
        <v>14800.534500002301</v>
      </c>
      <c r="BJ8" s="312">
        <v>3782.6236999990501</v>
      </c>
      <c r="BK8" s="312">
        <v>67.577299999948593</v>
      </c>
      <c r="BL8" s="312">
        <v>14.7750000000031</v>
      </c>
      <c r="BM8" s="312">
        <v>61.754999999986801</v>
      </c>
      <c r="BN8" s="312">
        <v>8.3948999999958804</v>
      </c>
      <c r="BO8" s="312">
        <v>116.57109999993899</v>
      </c>
      <c r="BP8" s="312">
        <v>20.299099999989402</v>
      </c>
      <c r="BQ8" s="312">
        <v>1351.3095000000001</v>
      </c>
      <c r="BR8" s="312">
        <v>431.47129999999999</v>
      </c>
      <c r="BS8" s="312">
        <v>8808.6190999999999</v>
      </c>
      <c r="BT8" s="312">
        <v>2045.3148000000001</v>
      </c>
      <c r="BU8" s="312">
        <v>11662.2502</v>
      </c>
      <c r="BV8" s="312">
        <v>3335.4222</v>
      </c>
      <c r="BW8" s="312">
        <v>16611.783500000001</v>
      </c>
      <c r="BX8" s="312">
        <v>5894.2566999999999</v>
      </c>
      <c r="BY8" s="312">
        <v>6453.2782999999999</v>
      </c>
      <c r="BZ8" s="312">
        <v>1599.7365</v>
      </c>
      <c r="CA8" s="312">
        <v>150.21029999999999</v>
      </c>
      <c r="CB8" s="312">
        <v>100.3152</v>
      </c>
      <c r="CC8" s="312">
        <v>9824.7214999999997</v>
      </c>
      <c r="CD8" s="312">
        <v>4400.7864</v>
      </c>
      <c r="CE8" s="312">
        <v>15424.5548</v>
      </c>
      <c r="CF8" s="312">
        <v>2777.2647999999999</v>
      </c>
      <c r="CG8" s="312">
        <v>24410.402600000001</v>
      </c>
      <c r="CH8" s="312">
        <v>7293.9506000000001</v>
      </c>
      <c r="CI8" s="312">
        <v>5619.1670999999997</v>
      </c>
      <c r="CJ8" s="312">
        <v>1388.9638</v>
      </c>
      <c r="CK8" s="312">
        <v>387.74770000000001</v>
      </c>
      <c r="CL8" s="312">
        <v>416.97609999999997</v>
      </c>
      <c r="CM8" s="312">
        <v>7636.0308999999997</v>
      </c>
      <c r="CN8" s="312">
        <v>2355.3858</v>
      </c>
      <c r="CO8" s="312">
        <v>1450.5383999999999</v>
      </c>
      <c r="CP8" s="312">
        <v>926.10209999999995</v>
      </c>
      <c r="CQ8" s="312">
        <v>5282.835</v>
      </c>
      <c r="CR8" s="312">
        <v>1122.0959</v>
      </c>
      <c r="CS8" s="312"/>
      <c r="CT8" s="312"/>
      <c r="CU8" s="312">
        <v>1118.1115</v>
      </c>
      <c r="CV8" s="312">
        <v>452.31709999999998</v>
      </c>
      <c r="CW8" s="312">
        <v>5062.4032999999999</v>
      </c>
      <c r="CX8" s="312">
        <v>977.49130000000002</v>
      </c>
      <c r="CY8" s="312">
        <v>3415.0146</v>
      </c>
      <c r="CZ8" s="312">
        <v>217.92920000000001</v>
      </c>
      <c r="DA8" s="312">
        <v>564.65819999999997</v>
      </c>
      <c r="DB8" s="312">
        <v>191.70599999999999</v>
      </c>
      <c r="DC8" s="312">
        <v>14785.590099999999</v>
      </c>
      <c r="DD8" s="312">
        <v>1602.0050000000001</v>
      </c>
      <c r="DE8" s="312">
        <v>6646.4763999999996</v>
      </c>
      <c r="DF8" s="312">
        <v>1452.5840000000001</v>
      </c>
      <c r="DG8" s="312">
        <v>3735.5529999999999</v>
      </c>
      <c r="DH8" s="312">
        <v>5490.1337999999996</v>
      </c>
      <c r="DI8" s="312">
        <v>2305.6212999999998</v>
      </c>
      <c r="DJ8" s="312">
        <v>1808.8028999999999</v>
      </c>
      <c r="DK8" s="312">
        <v>4791.8074999999999</v>
      </c>
      <c r="DL8" s="312">
        <v>2376.5801000000001</v>
      </c>
      <c r="DM8" s="312">
        <v>6741.4166999999998</v>
      </c>
      <c r="DN8" s="312">
        <v>2603.1941000000002</v>
      </c>
      <c r="DO8" s="312">
        <v>10185.161899999999</v>
      </c>
      <c r="DP8" s="312">
        <v>802.77800000000002</v>
      </c>
      <c r="DQ8" s="312"/>
      <c r="DR8" s="312"/>
      <c r="DS8" s="312"/>
      <c r="DT8" s="312"/>
      <c r="DU8" s="312">
        <v>23.7775</v>
      </c>
      <c r="DV8" s="312">
        <v>5.2640000000000002</v>
      </c>
      <c r="DW8" s="312"/>
      <c r="DX8" s="312"/>
      <c r="DY8" s="312">
        <v>1592.3525</v>
      </c>
      <c r="DZ8" s="312">
        <v>114.0462</v>
      </c>
      <c r="EA8" s="312"/>
      <c r="EB8" s="312"/>
      <c r="EC8" s="312">
        <v>1153.4291000000001</v>
      </c>
      <c r="ED8" s="312">
        <v>386.14109999999999</v>
      </c>
      <c r="EE8" s="312">
        <v>1216.0622000000001</v>
      </c>
      <c r="EF8" s="312">
        <v>513.81060000000002</v>
      </c>
      <c r="EG8" s="312">
        <v>1984.1418000000001</v>
      </c>
      <c r="EH8" s="312">
        <v>1182.789</v>
      </c>
      <c r="EI8" s="312">
        <v>239.55430000000001</v>
      </c>
      <c r="EJ8" s="312">
        <v>22.035699999999999</v>
      </c>
      <c r="EK8" s="312">
        <v>813.88160000000005</v>
      </c>
      <c r="EL8" s="312">
        <v>0</v>
      </c>
      <c r="EM8" s="312">
        <v>4752.6692999999996</v>
      </c>
      <c r="EN8" s="312">
        <v>975.37879999999996</v>
      </c>
      <c r="EO8" s="312">
        <v>849.44029999999998</v>
      </c>
      <c r="EP8" s="312">
        <v>553.06659999999999</v>
      </c>
      <c r="EQ8" s="312">
        <v>1485.5052000000001</v>
      </c>
      <c r="ER8" s="312">
        <v>0</v>
      </c>
      <c r="ES8" s="312"/>
      <c r="ET8" s="312"/>
      <c r="EU8" s="312">
        <v>897.16179999999997</v>
      </c>
      <c r="EV8" s="312">
        <v>243.3999</v>
      </c>
      <c r="EW8" s="312"/>
      <c r="EX8" s="312"/>
      <c r="EY8" s="312">
        <v>27.941700000000001</v>
      </c>
      <c r="EZ8" s="312">
        <v>213.34370000000001</v>
      </c>
      <c r="FA8" s="312">
        <v>532.34479999999996</v>
      </c>
      <c r="FB8" s="312">
        <v>387.08980000000003</v>
      </c>
      <c r="FC8" s="312">
        <v>1323.6217999999999</v>
      </c>
      <c r="FD8" s="312">
        <v>334.96510000000001</v>
      </c>
      <c r="FE8" s="312">
        <v>254.55510000000001</v>
      </c>
      <c r="FF8" s="312">
        <v>243.9144</v>
      </c>
    </row>
    <row r="9" ht="15">
      <c r="A9" s="151">
        <v>9</v>
      </c>
      <c r="B9" s="309">
        <v>11</v>
      </c>
      <c r="C9" s="310">
        <v>11</v>
      </c>
      <c r="D9" s="311">
        <v>45644.041666666664</v>
      </c>
      <c r="E9" s="312">
        <v>7661.6822000000002</v>
      </c>
      <c r="F9" s="312">
        <v>5129.5057999999999</v>
      </c>
      <c r="G9" s="312">
        <v>223.1542</v>
      </c>
      <c r="H9" s="312">
        <v>283.61779999999999</v>
      </c>
      <c r="I9" s="312">
        <v>4325.3850000000002</v>
      </c>
      <c r="J9" s="312">
        <v>0</v>
      </c>
      <c r="K9" s="312">
        <v>3412.3220000000001</v>
      </c>
      <c r="L9" s="312">
        <v>1400.0633</v>
      </c>
      <c r="M9" s="312">
        <v>23629.514500000001</v>
      </c>
      <c r="N9" s="312">
        <v>6149.835</v>
      </c>
      <c r="O9" s="312"/>
      <c r="P9" s="312"/>
      <c r="Q9" s="312">
        <v>107.6309</v>
      </c>
      <c r="R9" s="312">
        <v>6.9621000000000004</v>
      </c>
      <c r="S9" s="312">
        <v>92.748999999999995</v>
      </c>
      <c r="T9" s="312">
        <v>53.802500000000002</v>
      </c>
      <c r="U9" s="312">
        <v>3339.85649999918</v>
      </c>
      <c r="V9" s="312">
        <v>722.47800000011603</v>
      </c>
      <c r="W9" s="312">
        <v>21126.1091000038</v>
      </c>
      <c r="X9" s="312">
        <v>8205.5086000025494</v>
      </c>
      <c r="Y9" s="312">
        <v>3414.0203000003398</v>
      </c>
      <c r="Z9" s="312">
        <v>1350.6125000004599</v>
      </c>
      <c r="AA9" s="312">
        <v>15350.2944999968</v>
      </c>
      <c r="AB9" s="312">
        <v>5214.3092333314098</v>
      </c>
      <c r="AC9" s="312">
        <v>16343.284099995401</v>
      </c>
      <c r="AD9" s="312">
        <v>3268.1853000012302</v>
      </c>
      <c r="AE9" s="312">
        <v>13158.3377000038</v>
      </c>
      <c r="AF9" s="312">
        <v>5531.9449999983199</v>
      </c>
      <c r="AG9" s="312">
        <v>43197.565700007101</v>
      </c>
      <c r="AH9" s="312">
        <v>9388.2863999979509</v>
      </c>
      <c r="AI9" s="312">
        <v>17438.376100012301</v>
      </c>
      <c r="AJ9" s="312">
        <v>4134.36289999988</v>
      </c>
      <c r="AK9" s="312">
        <v>7470.0417999955798</v>
      </c>
      <c r="AL9" s="312">
        <v>1301.7913000001799</v>
      </c>
      <c r="AM9" s="312">
        <v>8356.7515999949901</v>
      </c>
      <c r="AN9" s="312">
        <v>3885.8652000004899</v>
      </c>
      <c r="AO9" s="312">
        <v>16813.447899988201</v>
      </c>
      <c r="AP9" s="312">
        <v>4343.3115000001899</v>
      </c>
      <c r="AQ9" s="312">
        <v>4875.4133000001302</v>
      </c>
      <c r="AR9" s="312">
        <v>4660.4730999991298</v>
      </c>
      <c r="AS9" s="312">
        <v>37104.341300006199</v>
      </c>
      <c r="AT9" s="312">
        <v>9571.8188000056998</v>
      </c>
      <c r="AU9" s="312">
        <v>21062.388799995198</v>
      </c>
      <c r="AV9" s="312">
        <v>4576.4443999975902</v>
      </c>
      <c r="AW9" s="312">
        <v>3174.83030000079</v>
      </c>
      <c r="AX9" s="312">
        <v>1063.8311999998</v>
      </c>
      <c r="AY9" s="312">
        <v>1233.6435999999801</v>
      </c>
      <c r="AZ9" s="312">
        <v>116.985599999931</v>
      </c>
      <c r="BA9" s="312">
        <v>9964.2590999980694</v>
      </c>
      <c r="BB9" s="312">
        <v>4725.7900999958001</v>
      </c>
      <c r="BC9" s="312">
        <v>4136.6951000020599</v>
      </c>
      <c r="BD9" s="312">
        <v>2675.6661000014701</v>
      </c>
      <c r="BE9" s="312">
        <v>7755.9651000002696</v>
      </c>
      <c r="BF9" s="312">
        <v>2540.2376000014601</v>
      </c>
      <c r="BG9" s="312">
        <v>103.093599999961</v>
      </c>
      <c r="BH9" s="312">
        <v>13.3140999999919</v>
      </c>
      <c r="BI9" s="312">
        <v>14800.534500002301</v>
      </c>
      <c r="BJ9" s="312">
        <v>3782.6236999990501</v>
      </c>
      <c r="BK9" s="312">
        <v>67.633699999948604</v>
      </c>
      <c r="BL9" s="312">
        <v>14.7881000000031</v>
      </c>
      <c r="BM9" s="312">
        <v>61.8131999999868</v>
      </c>
      <c r="BN9" s="312">
        <v>8.40069999999589</v>
      </c>
      <c r="BO9" s="312">
        <v>116.675599999939</v>
      </c>
      <c r="BP9" s="312">
        <v>20.3178999999894</v>
      </c>
      <c r="BQ9" s="312">
        <v>1351.3167000000001</v>
      </c>
      <c r="BR9" s="312">
        <v>431.47230000000002</v>
      </c>
      <c r="BS9" s="312">
        <v>8808.7453000000005</v>
      </c>
      <c r="BT9" s="312">
        <v>2045.3312000000001</v>
      </c>
      <c r="BU9" s="312">
        <v>11662.431699999999</v>
      </c>
      <c r="BV9" s="312">
        <v>3335.4524000000001</v>
      </c>
      <c r="BW9" s="312">
        <v>16611.8449</v>
      </c>
      <c r="BX9" s="312">
        <v>5894.2622000000001</v>
      </c>
      <c r="BY9" s="312">
        <v>6453.4040000000005</v>
      </c>
      <c r="BZ9" s="312">
        <v>1599.7553</v>
      </c>
      <c r="CA9" s="312">
        <v>150.2107</v>
      </c>
      <c r="CB9" s="312">
        <v>100.3155</v>
      </c>
      <c r="CC9" s="312">
        <v>9824.7579999999998</v>
      </c>
      <c r="CD9" s="312">
        <v>4400.7974999999997</v>
      </c>
      <c r="CE9" s="312">
        <v>15424.700199999999</v>
      </c>
      <c r="CF9" s="312">
        <v>2777.2750999999998</v>
      </c>
      <c r="CG9" s="312">
        <v>24410.5874</v>
      </c>
      <c r="CH9" s="312">
        <v>7293.9751999999999</v>
      </c>
      <c r="CI9" s="312">
        <v>5619.2240000000002</v>
      </c>
      <c r="CJ9" s="312">
        <v>1388.9691</v>
      </c>
      <c r="CK9" s="312">
        <v>387.77269999999999</v>
      </c>
      <c r="CL9" s="312">
        <v>416.98129999999998</v>
      </c>
      <c r="CM9" s="312">
        <v>7636.0309999999999</v>
      </c>
      <c r="CN9" s="312">
        <v>2355.386</v>
      </c>
      <c r="CO9" s="312">
        <v>1450.5536999999999</v>
      </c>
      <c r="CP9" s="312">
        <v>926.10469999999998</v>
      </c>
      <c r="CQ9" s="312">
        <v>5282.9259000000002</v>
      </c>
      <c r="CR9" s="312">
        <v>1122.1129000000001</v>
      </c>
      <c r="CS9" s="312"/>
      <c r="CT9" s="312"/>
      <c r="CU9" s="312">
        <v>1118.1121000000001</v>
      </c>
      <c r="CV9" s="312">
        <v>452.31790000000001</v>
      </c>
      <c r="CW9" s="312">
        <v>5062.5311000000002</v>
      </c>
      <c r="CX9" s="312">
        <v>977.50109999999995</v>
      </c>
      <c r="CY9" s="312">
        <v>3415.1646000000001</v>
      </c>
      <c r="CZ9" s="312">
        <v>217.93639999999999</v>
      </c>
      <c r="DA9" s="312">
        <v>564.67280000000005</v>
      </c>
      <c r="DB9" s="312">
        <v>191.70760000000001</v>
      </c>
      <c r="DC9" s="312">
        <v>14785.590099999999</v>
      </c>
      <c r="DD9" s="312">
        <v>1602.0050000000001</v>
      </c>
      <c r="DE9" s="312">
        <v>6646.4985999999999</v>
      </c>
      <c r="DF9" s="312">
        <v>1452.5851</v>
      </c>
      <c r="DG9" s="312">
        <v>3735.6421</v>
      </c>
      <c r="DH9" s="312">
        <v>5490.1732000000002</v>
      </c>
      <c r="DI9" s="312">
        <v>2305.6289999999999</v>
      </c>
      <c r="DJ9" s="312">
        <v>1808.8109999999999</v>
      </c>
      <c r="DK9" s="312">
        <v>4791.8374999999996</v>
      </c>
      <c r="DL9" s="312">
        <v>2376.5835999999999</v>
      </c>
      <c r="DM9" s="312">
        <v>6741.4758000000002</v>
      </c>
      <c r="DN9" s="312">
        <v>2603.2035000000001</v>
      </c>
      <c r="DO9" s="312">
        <v>10185.5321</v>
      </c>
      <c r="DP9" s="312">
        <v>802.80250000000001</v>
      </c>
      <c r="DQ9" s="312"/>
      <c r="DR9" s="312"/>
      <c r="DS9" s="312"/>
      <c r="DT9" s="312"/>
      <c r="DU9" s="312">
        <v>23.7775</v>
      </c>
      <c r="DV9" s="312">
        <v>5.2640000000000002</v>
      </c>
      <c r="DW9" s="312"/>
      <c r="DX9" s="312"/>
      <c r="DY9" s="312">
        <v>1592.3525</v>
      </c>
      <c r="DZ9" s="312">
        <v>114.0462</v>
      </c>
      <c r="EA9" s="312"/>
      <c r="EB9" s="312"/>
      <c r="EC9" s="312">
        <v>1153.4936</v>
      </c>
      <c r="ED9" s="312">
        <v>386.15269999999998</v>
      </c>
      <c r="EE9" s="312">
        <v>1216.1257000000001</v>
      </c>
      <c r="EF9" s="312">
        <v>513.82309999999995</v>
      </c>
      <c r="EG9" s="312">
        <v>1984.1791000000001</v>
      </c>
      <c r="EH9" s="312">
        <v>1182.789</v>
      </c>
      <c r="EI9" s="312">
        <v>239.55430000000001</v>
      </c>
      <c r="EJ9" s="312">
        <v>22.035699999999999</v>
      </c>
      <c r="EK9" s="312">
        <v>813.94240000000002</v>
      </c>
      <c r="EL9" s="312">
        <v>0</v>
      </c>
      <c r="EM9" s="312">
        <v>4752.6692999999996</v>
      </c>
      <c r="EN9" s="312">
        <v>975.37879999999996</v>
      </c>
      <c r="EO9" s="312">
        <v>849.44029999999998</v>
      </c>
      <c r="EP9" s="312">
        <v>553.06659999999999</v>
      </c>
      <c r="EQ9" s="312">
        <v>1485.546</v>
      </c>
      <c r="ER9" s="312">
        <v>0</v>
      </c>
      <c r="ES9" s="312"/>
      <c r="ET9" s="312"/>
      <c r="EU9" s="312">
        <v>897.20619999999997</v>
      </c>
      <c r="EV9" s="312">
        <v>243.41409999999999</v>
      </c>
      <c r="EW9" s="312"/>
      <c r="EX9" s="312"/>
      <c r="EY9" s="312">
        <v>27.941700000000001</v>
      </c>
      <c r="EZ9" s="312">
        <v>213.34370000000001</v>
      </c>
      <c r="FA9" s="312">
        <v>532.35580000000004</v>
      </c>
      <c r="FB9" s="312">
        <v>387.09300000000002</v>
      </c>
      <c r="FC9" s="312">
        <v>1323.6217999999999</v>
      </c>
      <c r="FD9" s="312">
        <v>334.96510000000001</v>
      </c>
      <c r="FE9" s="312">
        <v>254.55959999999999</v>
      </c>
      <c r="FF9" s="312">
        <v>243.91470000000001</v>
      </c>
    </row>
    <row r="10" ht="15">
      <c r="A10" s="151">
        <v>10</v>
      </c>
      <c r="B10" s="309">
        <v>13</v>
      </c>
      <c r="C10" s="310">
        <v>13</v>
      </c>
      <c r="D10" s="311">
        <v>45644.0625</v>
      </c>
      <c r="E10" s="312">
        <v>7661.7129000000004</v>
      </c>
      <c r="F10" s="312">
        <v>5129.5145000000002</v>
      </c>
      <c r="G10" s="312">
        <v>223.1542</v>
      </c>
      <c r="H10" s="312">
        <v>283.61779999999999</v>
      </c>
      <c r="I10" s="312">
        <v>4325.6480000000001</v>
      </c>
      <c r="J10" s="312">
        <v>0</v>
      </c>
      <c r="K10" s="312">
        <v>3412.3834000000002</v>
      </c>
      <c r="L10" s="312">
        <v>1400.0717</v>
      </c>
      <c r="M10" s="312">
        <v>23629.6806</v>
      </c>
      <c r="N10" s="312">
        <v>6149.8564999999999</v>
      </c>
      <c r="O10" s="312"/>
      <c r="P10" s="312"/>
      <c r="Q10" s="312">
        <v>107.6309</v>
      </c>
      <c r="R10" s="312">
        <v>6.9621000000000004</v>
      </c>
      <c r="S10" s="312">
        <v>92.748999999999995</v>
      </c>
      <c r="T10" s="312">
        <v>53.802500000000002</v>
      </c>
      <c r="U10" s="312">
        <v>3339.9460999991802</v>
      </c>
      <c r="V10" s="312">
        <v>722.49210000011601</v>
      </c>
      <c r="W10" s="312">
        <v>21126.231300003801</v>
      </c>
      <c r="X10" s="312">
        <v>8205.5295000025508</v>
      </c>
      <c r="Y10" s="312">
        <v>3414.03050000034</v>
      </c>
      <c r="Z10" s="312">
        <v>1350.61770000046</v>
      </c>
      <c r="AA10" s="312">
        <v>15350.359633330099</v>
      </c>
      <c r="AB10" s="312">
        <v>5214.3178333314099</v>
      </c>
      <c r="AC10" s="312">
        <v>16343.4399999954</v>
      </c>
      <c r="AD10" s="312">
        <v>3268.20320000123</v>
      </c>
      <c r="AE10" s="312">
        <v>13158.3888000038</v>
      </c>
      <c r="AF10" s="312">
        <v>5531.9498999983198</v>
      </c>
      <c r="AG10" s="312">
        <v>43197.680100007099</v>
      </c>
      <c r="AH10" s="312">
        <v>9388.3029999979499</v>
      </c>
      <c r="AI10" s="312">
        <v>17438.470500012299</v>
      </c>
      <c r="AJ10" s="312">
        <v>4134.3766999998797</v>
      </c>
      <c r="AK10" s="312">
        <v>7470.1521999955803</v>
      </c>
      <c r="AL10" s="312">
        <v>1301.79740000018</v>
      </c>
      <c r="AM10" s="312">
        <v>8356.9466999949891</v>
      </c>
      <c r="AN10" s="312">
        <v>3885.9360000004899</v>
      </c>
      <c r="AO10" s="312">
        <v>16813.515299988201</v>
      </c>
      <c r="AP10" s="312">
        <v>4343.3287000001901</v>
      </c>
      <c r="AQ10" s="312">
        <v>4875.4133000001302</v>
      </c>
      <c r="AR10" s="312">
        <v>4660.4730999991298</v>
      </c>
      <c r="AS10" s="312">
        <v>37104.604700006203</v>
      </c>
      <c r="AT10" s="312">
        <v>9571.8465000057004</v>
      </c>
      <c r="AU10" s="312">
        <v>21062.388799995198</v>
      </c>
      <c r="AV10" s="312">
        <v>4576.4443999975902</v>
      </c>
      <c r="AW10" s="312">
        <v>3174.9672000007899</v>
      </c>
      <c r="AX10" s="312">
        <v>1063.8525999998001</v>
      </c>
      <c r="AY10" s="312">
        <v>1233.6813999999799</v>
      </c>
      <c r="AZ10" s="312">
        <v>116.987699999931</v>
      </c>
      <c r="BA10" s="312">
        <v>9964.3026999980702</v>
      </c>
      <c r="BB10" s="312">
        <v>4725.7975999957998</v>
      </c>
      <c r="BC10" s="312">
        <v>4136.7640000020601</v>
      </c>
      <c r="BD10" s="312">
        <v>2675.6971000014701</v>
      </c>
      <c r="BE10" s="312">
        <v>7756.0670000002701</v>
      </c>
      <c r="BF10" s="312">
        <v>2540.24180000146</v>
      </c>
      <c r="BG10" s="312">
        <v>103.176599999961</v>
      </c>
      <c r="BH10" s="312">
        <v>13.324899999991899</v>
      </c>
      <c r="BI10" s="312">
        <v>14800.534500002301</v>
      </c>
      <c r="BJ10" s="312">
        <v>3782.6236999990501</v>
      </c>
      <c r="BK10" s="312">
        <v>67.687399999948596</v>
      </c>
      <c r="BL10" s="312">
        <v>14.8000000000031</v>
      </c>
      <c r="BM10" s="312">
        <v>61.870299999986798</v>
      </c>
      <c r="BN10" s="312">
        <v>8.4063999999958892</v>
      </c>
      <c r="BO10" s="312">
        <v>116.78209999993901</v>
      </c>
      <c r="BP10" s="312">
        <v>20.3346999999894</v>
      </c>
      <c r="BQ10" s="312">
        <v>1351.3237999999999</v>
      </c>
      <c r="BR10" s="312">
        <v>431.47329999999999</v>
      </c>
      <c r="BS10" s="312">
        <v>8808.8673999999992</v>
      </c>
      <c r="BT10" s="312">
        <v>2045.347</v>
      </c>
      <c r="BU10" s="312">
        <v>11662.6175</v>
      </c>
      <c r="BV10" s="312">
        <v>3335.4823999999999</v>
      </c>
      <c r="BW10" s="312">
        <v>16611.908500000001</v>
      </c>
      <c r="BX10" s="312">
        <v>5894.2677000000003</v>
      </c>
      <c r="BY10" s="312">
        <v>6453.5315000000001</v>
      </c>
      <c r="BZ10" s="312">
        <v>1599.7756999999999</v>
      </c>
      <c r="CA10" s="312">
        <v>150.21100000000001</v>
      </c>
      <c r="CB10" s="312">
        <v>100.3159</v>
      </c>
      <c r="CC10" s="312">
        <v>9824.7937000000002</v>
      </c>
      <c r="CD10" s="312">
        <v>4400.8085000000001</v>
      </c>
      <c r="CE10" s="312">
        <v>15424.8441</v>
      </c>
      <c r="CF10" s="312">
        <v>2777.2849999999999</v>
      </c>
      <c r="CG10" s="312">
        <v>24410.773099999999</v>
      </c>
      <c r="CH10" s="312">
        <v>7293.9996000000001</v>
      </c>
      <c r="CI10" s="312">
        <v>5619.2789000000002</v>
      </c>
      <c r="CJ10" s="312">
        <v>1388.9740999999999</v>
      </c>
      <c r="CK10" s="312">
        <v>387.79739999999998</v>
      </c>
      <c r="CL10" s="312">
        <v>416.98599999999999</v>
      </c>
      <c r="CM10" s="312">
        <v>7636.0312000000004</v>
      </c>
      <c r="CN10" s="312">
        <v>2355.3861000000002</v>
      </c>
      <c r="CO10" s="312">
        <v>1450.5707</v>
      </c>
      <c r="CP10" s="312">
        <v>926.10770000000002</v>
      </c>
      <c r="CQ10" s="312">
        <v>5283.0070999999998</v>
      </c>
      <c r="CR10" s="312">
        <v>1122.1303</v>
      </c>
      <c r="CS10" s="312"/>
      <c r="CT10" s="312"/>
      <c r="CU10" s="312">
        <v>1118.1126999999999</v>
      </c>
      <c r="CV10" s="312">
        <v>452.31889999999999</v>
      </c>
      <c r="CW10" s="312">
        <v>5062.6589999999997</v>
      </c>
      <c r="CX10" s="312">
        <v>977.51070000000004</v>
      </c>
      <c r="CY10" s="312">
        <v>3415.3094000000001</v>
      </c>
      <c r="CZ10" s="312">
        <v>217.9426</v>
      </c>
      <c r="DA10" s="312">
        <v>564.68679999999995</v>
      </c>
      <c r="DB10" s="312">
        <v>191.70920000000001</v>
      </c>
      <c r="DC10" s="312">
        <v>14785.590099999999</v>
      </c>
      <c r="DD10" s="312">
        <v>1602.0050000000001</v>
      </c>
      <c r="DE10" s="312">
        <v>6646.5209999999997</v>
      </c>
      <c r="DF10" s="312">
        <v>1452.5863999999999</v>
      </c>
      <c r="DG10" s="312">
        <v>3735.7296000000001</v>
      </c>
      <c r="DH10" s="312">
        <v>5490.2125999999998</v>
      </c>
      <c r="DI10" s="312">
        <v>2305.6367</v>
      </c>
      <c r="DJ10" s="312">
        <v>1808.8189</v>
      </c>
      <c r="DK10" s="312">
        <v>4791.8774000000003</v>
      </c>
      <c r="DL10" s="312">
        <v>2376.5882000000001</v>
      </c>
      <c r="DM10" s="312">
        <v>6741.5337</v>
      </c>
      <c r="DN10" s="312">
        <v>2603.2132999999999</v>
      </c>
      <c r="DO10" s="312">
        <v>10185.895200000001</v>
      </c>
      <c r="DP10" s="312">
        <v>802.82730000000004</v>
      </c>
      <c r="DQ10" s="312"/>
      <c r="DR10" s="312"/>
      <c r="DS10" s="312"/>
      <c r="DT10" s="312"/>
      <c r="DU10" s="312">
        <v>23.7775</v>
      </c>
      <c r="DV10" s="312">
        <v>5.2640000000000002</v>
      </c>
      <c r="DW10" s="312"/>
      <c r="DX10" s="312"/>
      <c r="DY10" s="312">
        <v>1592.3525</v>
      </c>
      <c r="DZ10" s="312">
        <v>114.0462</v>
      </c>
      <c r="EA10" s="312"/>
      <c r="EB10" s="312"/>
      <c r="EC10" s="312">
        <v>1153.5574999999999</v>
      </c>
      <c r="ED10" s="312">
        <v>386.16559999999998</v>
      </c>
      <c r="EE10" s="312">
        <v>1216.1938</v>
      </c>
      <c r="EF10" s="312">
        <v>513.83799999999997</v>
      </c>
      <c r="EG10" s="312">
        <v>1984.2182</v>
      </c>
      <c r="EH10" s="312">
        <v>1182.789</v>
      </c>
      <c r="EI10" s="312">
        <v>239.55430000000001</v>
      </c>
      <c r="EJ10" s="312">
        <v>22.035699999999999</v>
      </c>
      <c r="EK10" s="312">
        <v>814.00400000000002</v>
      </c>
      <c r="EL10" s="312">
        <v>0</v>
      </c>
      <c r="EM10" s="312">
        <v>4752.6692999999996</v>
      </c>
      <c r="EN10" s="312">
        <v>975.37879999999996</v>
      </c>
      <c r="EO10" s="312">
        <v>849.44029999999998</v>
      </c>
      <c r="EP10" s="312">
        <v>553.06659999999999</v>
      </c>
      <c r="EQ10" s="312">
        <v>1485.586</v>
      </c>
      <c r="ER10" s="312">
        <v>0</v>
      </c>
      <c r="ES10" s="312"/>
      <c r="ET10" s="312"/>
      <c r="EU10" s="312">
        <v>897.2509</v>
      </c>
      <c r="EV10" s="312">
        <v>243.428</v>
      </c>
      <c r="EW10" s="312"/>
      <c r="EX10" s="312"/>
      <c r="EY10" s="312">
        <v>27.941700000000001</v>
      </c>
      <c r="EZ10" s="312">
        <v>213.34370000000001</v>
      </c>
      <c r="FA10" s="312">
        <v>532.36659999999995</v>
      </c>
      <c r="FB10" s="312">
        <v>387.09629999999999</v>
      </c>
      <c r="FC10" s="312">
        <v>1323.6217999999999</v>
      </c>
      <c r="FD10" s="312">
        <v>334.96510000000001</v>
      </c>
      <c r="FE10" s="312">
        <v>254.5642</v>
      </c>
      <c r="FF10" s="312">
        <v>243.9151</v>
      </c>
    </row>
    <row r="11" ht="15">
      <c r="A11" s="151">
        <v>11</v>
      </c>
      <c r="B11" s="309">
        <v>15</v>
      </c>
      <c r="C11" s="310">
        <v>15</v>
      </c>
      <c r="D11" s="311">
        <v>45644.083333333336</v>
      </c>
      <c r="E11" s="312">
        <v>7661.7439000000004</v>
      </c>
      <c r="F11" s="312">
        <v>5129.5239000000001</v>
      </c>
      <c r="G11" s="312">
        <v>223.1542</v>
      </c>
      <c r="H11" s="312">
        <v>283.61779999999999</v>
      </c>
      <c r="I11" s="312">
        <v>4325.9134000000004</v>
      </c>
      <c r="J11" s="312">
        <v>0</v>
      </c>
      <c r="K11" s="312">
        <v>3412.4450000000002</v>
      </c>
      <c r="L11" s="312">
        <v>1400.0802000000001</v>
      </c>
      <c r="M11" s="312">
        <v>23629.836800000001</v>
      </c>
      <c r="N11" s="312">
        <v>6149.8778000000002</v>
      </c>
      <c r="O11" s="312"/>
      <c r="P11" s="312"/>
      <c r="Q11" s="312">
        <v>107.6309</v>
      </c>
      <c r="R11" s="312">
        <v>6.9621000000000004</v>
      </c>
      <c r="S11" s="312">
        <v>92.748999999999995</v>
      </c>
      <c r="T11" s="312">
        <v>53.802500000000002</v>
      </c>
      <c r="U11" s="312">
        <v>3340.0313999991799</v>
      </c>
      <c r="V11" s="312">
        <v>722.507100000116</v>
      </c>
      <c r="W11" s="312">
        <v>21126.345600003799</v>
      </c>
      <c r="X11" s="312">
        <v>8205.5513000025494</v>
      </c>
      <c r="Y11" s="312">
        <v>3414.0407000003402</v>
      </c>
      <c r="Z11" s="312">
        <v>1350.62320000046</v>
      </c>
      <c r="AA11" s="312">
        <v>15350.4244999968</v>
      </c>
      <c r="AB11" s="312">
        <v>5214.3270999980796</v>
      </c>
      <c r="AC11" s="312">
        <v>16343.590899995401</v>
      </c>
      <c r="AD11" s="312">
        <v>3268.2218000012299</v>
      </c>
      <c r="AE11" s="312">
        <v>13158.4398000038</v>
      </c>
      <c r="AF11" s="312">
        <v>5531.9548999983199</v>
      </c>
      <c r="AG11" s="312">
        <v>43197.789400007103</v>
      </c>
      <c r="AH11" s="312">
        <v>9388.3194999979496</v>
      </c>
      <c r="AI11" s="312">
        <v>17438.559500012299</v>
      </c>
      <c r="AJ11" s="312">
        <v>4134.3908999998803</v>
      </c>
      <c r="AK11" s="312">
        <v>7470.2632999955804</v>
      </c>
      <c r="AL11" s="312">
        <v>1301.80370000018</v>
      </c>
      <c r="AM11" s="312">
        <v>8357.1495999949893</v>
      </c>
      <c r="AN11" s="312">
        <v>3886.0139000004901</v>
      </c>
      <c r="AO11" s="312">
        <v>16813.580899988199</v>
      </c>
      <c r="AP11" s="312">
        <v>4343.3466000001899</v>
      </c>
      <c r="AQ11" s="312">
        <v>4875.4133000001302</v>
      </c>
      <c r="AR11" s="312">
        <v>4660.4730999991298</v>
      </c>
      <c r="AS11" s="312">
        <v>37104.868100006199</v>
      </c>
      <c r="AT11" s="312">
        <v>9571.8758000057005</v>
      </c>
      <c r="AU11" s="312">
        <v>21062.388799995198</v>
      </c>
      <c r="AV11" s="312">
        <v>4576.4443999975902</v>
      </c>
      <c r="AW11" s="312">
        <v>3175.1051000007901</v>
      </c>
      <c r="AX11" s="312">
        <v>1063.8748999997999</v>
      </c>
      <c r="AY11" s="312">
        <v>1233.7196999999801</v>
      </c>
      <c r="AZ11" s="312">
        <v>116.98979999993099</v>
      </c>
      <c r="BA11" s="312">
        <v>9964.3464999980697</v>
      </c>
      <c r="BB11" s="312">
        <v>4725.8057999958</v>
      </c>
      <c r="BC11" s="312">
        <v>4136.8310000020601</v>
      </c>
      <c r="BD11" s="312">
        <v>2675.72900000147</v>
      </c>
      <c r="BE11" s="312">
        <v>7756.1684000002697</v>
      </c>
      <c r="BF11" s="312">
        <v>2540.2493000014601</v>
      </c>
      <c r="BG11" s="312">
        <v>103.255799999961</v>
      </c>
      <c r="BH11" s="312">
        <v>13.3359999999919</v>
      </c>
      <c r="BI11" s="312">
        <v>14800.534500002301</v>
      </c>
      <c r="BJ11" s="312">
        <v>3782.6236999990501</v>
      </c>
      <c r="BK11" s="312">
        <v>67.739299999948599</v>
      </c>
      <c r="BL11" s="312">
        <v>14.812700000003099</v>
      </c>
      <c r="BM11" s="312">
        <v>61.927299999986801</v>
      </c>
      <c r="BN11" s="312">
        <v>8.4120999999959007</v>
      </c>
      <c r="BO11" s="312">
        <v>116.88789999993899</v>
      </c>
      <c r="BP11" s="312">
        <v>20.351799999989399</v>
      </c>
      <c r="BQ11" s="312">
        <v>1351.3308</v>
      </c>
      <c r="BR11" s="312">
        <v>431.47430000000003</v>
      </c>
      <c r="BS11" s="312">
        <v>8808.9887999999992</v>
      </c>
      <c r="BT11" s="312">
        <v>2045.3630000000001</v>
      </c>
      <c r="BU11" s="312">
        <v>11662.7989</v>
      </c>
      <c r="BV11" s="312">
        <v>3335.5127000000002</v>
      </c>
      <c r="BW11" s="312">
        <v>16611.972099999999</v>
      </c>
      <c r="BX11" s="312">
        <v>5894.2735000000002</v>
      </c>
      <c r="BY11" s="312">
        <v>6453.6583000000001</v>
      </c>
      <c r="BZ11" s="312">
        <v>1599.7952</v>
      </c>
      <c r="CA11" s="312">
        <v>150.2114</v>
      </c>
      <c r="CB11" s="312">
        <v>100.31619999999999</v>
      </c>
      <c r="CC11" s="312">
        <v>9824.8259999999991</v>
      </c>
      <c r="CD11" s="312">
        <v>4400.8200999999999</v>
      </c>
      <c r="CE11" s="312">
        <v>15424.984899999999</v>
      </c>
      <c r="CF11" s="312">
        <v>2777.2946999999999</v>
      </c>
      <c r="CG11" s="312">
        <v>24410.9588</v>
      </c>
      <c r="CH11" s="312">
        <v>7294.0245999999997</v>
      </c>
      <c r="CI11" s="312">
        <v>5619.3348999999998</v>
      </c>
      <c r="CJ11" s="312">
        <v>1388.9793</v>
      </c>
      <c r="CK11" s="312">
        <v>387.82229999999998</v>
      </c>
      <c r="CL11" s="312">
        <v>416.99160000000001</v>
      </c>
      <c r="CM11" s="312">
        <v>7636.0313999999998</v>
      </c>
      <c r="CN11" s="312">
        <v>2355.3861999999999</v>
      </c>
      <c r="CO11" s="312">
        <v>1450.5881999999999</v>
      </c>
      <c r="CP11" s="312">
        <v>926.11090000000002</v>
      </c>
      <c r="CQ11" s="312">
        <v>5283.0811000000003</v>
      </c>
      <c r="CR11" s="312">
        <v>1122.1481000000001</v>
      </c>
      <c r="CS11" s="312"/>
      <c r="CT11" s="312"/>
      <c r="CU11" s="312">
        <v>1118.1133</v>
      </c>
      <c r="CV11" s="312">
        <v>452.31999999999999</v>
      </c>
      <c r="CW11" s="312">
        <v>5062.7898999999998</v>
      </c>
      <c r="CX11" s="312">
        <v>977.52070000000003</v>
      </c>
      <c r="CY11" s="312">
        <v>3415.4553999999998</v>
      </c>
      <c r="CZ11" s="312">
        <v>217.9479</v>
      </c>
      <c r="DA11" s="312">
        <v>564.70119999999997</v>
      </c>
      <c r="DB11" s="312">
        <v>191.7107</v>
      </c>
      <c r="DC11" s="312">
        <v>14785.590099999999</v>
      </c>
      <c r="DD11" s="312">
        <v>1602.0050000000001</v>
      </c>
      <c r="DE11" s="312">
        <v>6646.5409</v>
      </c>
      <c r="DF11" s="312">
        <v>1452.588</v>
      </c>
      <c r="DG11" s="312">
        <v>3735.8103000000001</v>
      </c>
      <c r="DH11" s="312">
        <v>5490.2533999999996</v>
      </c>
      <c r="DI11" s="312">
        <v>2305.6444999999999</v>
      </c>
      <c r="DJ11" s="312">
        <v>1808.8271</v>
      </c>
      <c r="DK11" s="312">
        <v>4791.9098000000004</v>
      </c>
      <c r="DL11" s="312">
        <v>2376.5944</v>
      </c>
      <c r="DM11" s="312">
        <v>6741.5703000000003</v>
      </c>
      <c r="DN11" s="312">
        <v>2603.2220000000002</v>
      </c>
      <c r="DO11" s="312">
        <v>10186.242899999999</v>
      </c>
      <c r="DP11" s="312">
        <v>802.84829999999999</v>
      </c>
      <c r="DQ11" s="312"/>
      <c r="DR11" s="312"/>
      <c r="DS11" s="312"/>
      <c r="DT11" s="312"/>
      <c r="DU11" s="312">
        <v>23.7775</v>
      </c>
      <c r="DV11" s="312">
        <v>5.2640000000000002</v>
      </c>
      <c r="DW11" s="312"/>
      <c r="DX11" s="312"/>
      <c r="DY11" s="312">
        <v>1592.3525</v>
      </c>
      <c r="DZ11" s="312">
        <v>114.0462</v>
      </c>
      <c r="EA11" s="312"/>
      <c r="EB11" s="312"/>
      <c r="EC11" s="312">
        <v>1153.6206999999999</v>
      </c>
      <c r="ED11" s="312">
        <v>386.17930000000001</v>
      </c>
      <c r="EE11" s="312">
        <v>1216.259</v>
      </c>
      <c r="EF11" s="312">
        <v>513.85209999999995</v>
      </c>
      <c r="EG11" s="312">
        <v>1984.258</v>
      </c>
      <c r="EH11" s="312">
        <v>1182.789</v>
      </c>
      <c r="EI11" s="312">
        <v>239.55430000000001</v>
      </c>
      <c r="EJ11" s="312">
        <v>22.035699999999999</v>
      </c>
      <c r="EK11" s="312">
        <v>814.06240000000003</v>
      </c>
      <c r="EL11" s="312">
        <v>0</v>
      </c>
      <c r="EM11" s="312">
        <v>4752.6692999999996</v>
      </c>
      <c r="EN11" s="312">
        <v>975.37879999999996</v>
      </c>
      <c r="EO11" s="312">
        <v>849.44029999999998</v>
      </c>
      <c r="EP11" s="312">
        <v>553.06659999999999</v>
      </c>
      <c r="EQ11" s="312">
        <v>1485.6256000000001</v>
      </c>
      <c r="ER11" s="312">
        <v>0</v>
      </c>
      <c r="ES11" s="312"/>
      <c r="ET11" s="312"/>
      <c r="EU11" s="312">
        <v>897.29499999999996</v>
      </c>
      <c r="EV11" s="312">
        <v>243.4419</v>
      </c>
      <c r="EW11" s="312"/>
      <c r="EX11" s="312"/>
      <c r="EY11" s="312">
        <v>27.941700000000001</v>
      </c>
      <c r="EZ11" s="312">
        <v>213.34370000000001</v>
      </c>
      <c r="FA11" s="312">
        <v>532.3777</v>
      </c>
      <c r="FB11" s="312">
        <v>387.10000000000002</v>
      </c>
      <c r="FC11" s="312">
        <v>1323.6217999999999</v>
      </c>
      <c r="FD11" s="312">
        <v>334.96510000000001</v>
      </c>
      <c r="FE11" s="312">
        <v>254.56880000000001</v>
      </c>
      <c r="FF11" s="312">
        <v>243.91550000000001</v>
      </c>
    </row>
    <row r="12" ht="15">
      <c r="A12" s="151">
        <v>12</v>
      </c>
      <c r="B12" s="309">
        <v>17</v>
      </c>
      <c r="C12" s="310">
        <v>17</v>
      </c>
      <c r="D12" s="311">
        <v>45644.104166666664</v>
      </c>
      <c r="E12" s="312">
        <v>7661.7748000000001</v>
      </c>
      <c r="F12" s="312">
        <v>5129.5330000000004</v>
      </c>
      <c r="G12" s="312">
        <v>223.1542</v>
      </c>
      <c r="H12" s="312">
        <v>283.61779999999999</v>
      </c>
      <c r="I12" s="312">
        <v>4326.1778999999997</v>
      </c>
      <c r="J12" s="312">
        <v>0</v>
      </c>
      <c r="K12" s="312">
        <v>3412.5072</v>
      </c>
      <c r="L12" s="312">
        <v>1400.0885000000001</v>
      </c>
      <c r="M12" s="312">
        <v>23629.996500000001</v>
      </c>
      <c r="N12" s="312">
        <v>6149.8990999999996</v>
      </c>
      <c r="O12" s="312"/>
      <c r="P12" s="312"/>
      <c r="Q12" s="312">
        <v>107.6309</v>
      </c>
      <c r="R12" s="312">
        <v>6.9621000000000004</v>
      </c>
      <c r="S12" s="312">
        <v>92.748999999999995</v>
      </c>
      <c r="T12" s="312">
        <v>53.802500000000002</v>
      </c>
      <c r="U12" s="312">
        <v>3340.1132999991801</v>
      </c>
      <c r="V12" s="312">
        <v>722.521600000116</v>
      </c>
      <c r="W12" s="312">
        <v>21126.459000003801</v>
      </c>
      <c r="X12" s="312">
        <v>8205.5726000025497</v>
      </c>
      <c r="Y12" s="312">
        <v>3414.05050000034</v>
      </c>
      <c r="Z12" s="312">
        <v>1350.62850000047</v>
      </c>
      <c r="AA12" s="312">
        <v>15350.488966663401</v>
      </c>
      <c r="AB12" s="312">
        <v>5214.3363666647501</v>
      </c>
      <c r="AC12" s="312">
        <v>16343.7439999954</v>
      </c>
      <c r="AD12" s="312">
        <v>3268.2408000012301</v>
      </c>
      <c r="AE12" s="312">
        <v>13158.4904000038</v>
      </c>
      <c r="AF12" s="312">
        <v>5531.9600999983204</v>
      </c>
      <c r="AG12" s="312">
        <v>43197.895600007098</v>
      </c>
      <c r="AH12" s="312">
        <v>9388.3354999979492</v>
      </c>
      <c r="AI12" s="312">
        <v>17438.6476000123</v>
      </c>
      <c r="AJ12" s="312">
        <v>4134.4050999998799</v>
      </c>
      <c r="AK12" s="312">
        <v>7470.3724999955803</v>
      </c>
      <c r="AL12" s="312">
        <v>1301.8099000001801</v>
      </c>
      <c r="AM12" s="312">
        <v>8357.3446999949902</v>
      </c>
      <c r="AN12" s="312">
        <v>3886.0901000004901</v>
      </c>
      <c r="AO12" s="312">
        <v>16813.6460999882</v>
      </c>
      <c r="AP12" s="312">
        <v>4343.3636000001898</v>
      </c>
      <c r="AQ12" s="312">
        <v>4875.4133000001302</v>
      </c>
      <c r="AR12" s="312">
        <v>4660.4730999991298</v>
      </c>
      <c r="AS12" s="312">
        <v>37105.1244000062</v>
      </c>
      <c r="AT12" s="312">
        <v>9571.9038000057008</v>
      </c>
      <c r="AU12" s="312">
        <v>21062.388799995198</v>
      </c>
      <c r="AV12" s="312">
        <v>4576.4443999975902</v>
      </c>
      <c r="AW12" s="312">
        <v>3175.2417000007899</v>
      </c>
      <c r="AX12" s="312">
        <v>1063.8971999998</v>
      </c>
      <c r="AY12" s="312">
        <v>1233.75889999998</v>
      </c>
      <c r="AZ12" s="312">
        <v>116.991999999931</v>
      </c>
      <c r="BA12" s="312">
        <v>9964.4238999980698</v>
      </c>
      <c r="BB12" s="312">
        <v>4725.8308999957999</v>
      </c>
      <c r="BC12" s="312">
        <v>4136.8988000020599</v>
      </c>
      <c r="BD12" s="312">
        <v>2675.7604000014699</v>
      </c>
      <c r="BE12" s="312">
        <v>7756.2694000002703</v>
      </c>
      <c r="BF12" s="312">
        <v>2540.2554000014602</v>
      </c>
      <c r="BG12" s="312">
        <v>103.334699999961</v>
      </c>
      <c r="BH12" s="312">
        <v>13.3459999999919</v>
      </c>
      <c r="BI12" s="312">
        <v>14800.534500002301</v>
      </c>
      <c r="BJ12" s="312">
        <v>3782.6236999990501</v>
      </c>
      <c r="BK12" s="312">
        <v>67.7906999999487</v>
      </c>
      <c r="BL12" s="312">
        <v>14.8246000000031</v>
      </c>
      <c r="BM12" s="312">
        <v>61.984799999986798</v>
      </c>
      <c r="BN12" s="312">
        <v>8.4184999999959</v>
      </c>
      <c r="BO12" s="312">
        <v>116.99099999993901</v>
      </c>
      <c r="BP12" s="312">
        <v>20.369499999989401</v>
      </c>
      <c r="BQ12" s="312">
        <v>1351.338</v>
      </c>
      <c r="BR12" s="312">
        <v>431.47519999999997</v>
      </c>
      <c r="BS12" s="312">
        <v>8809.1059999999998</v>
      </c>
      <c r="BT12" s="312">
        <v>2045.3787</v>
      </c>
      <c r="BU12" s="312">
        <v>11662.9818</v>
      </c>
      <c r="BV12" s="312">
        <v>3335.5427</v>
      </c>
      <c r="BW12" s="312">
        <v>16612.034199999998</v>
      </c>
      <c r="BX12" s="312">
        <v>5894.2790999999997</v>
      </c>
      <c r="BY12" s="312">
        <v>6453.7849999999999</v>
      </c>
      <c r="BZ12" s="312">
        <v>1599.8142</v>
      </c>
      <c r="CA12" s="312">
        <v>150.21180000000001</v>
      </c>
      <c r="CB12" s="312">
        <v>100.31659999999999</v>
      </c>
      <c r="CC12" s="312">
        <v>9824.8583999999992</v>
      </c>
      <c r="CD12" s="312">
        <v>4400.8316999999997</v>
      </c>
      <c r="CE12" s="312">
        <v>15425.127699999999</v>
      </c>
      <c r="CF12" s="312">
        <v>2777.3051</v>
      </c>
      <c r="CG12" s="312">
        <v>24411.144400000001</v>
      </c>
      <c r="CH12" s="312">
        <v>7294.0499</v>
      </c>
      <c r="CI12" s="312">
        <v>5619.3900999999996</v>
      </c>
      <c r="CJ12" s="312">
        <v>1388.9846</v>
      </c>
      <c r="CK12" s="312">
        <v>387.8476</v>
      </c>
      <c r="CL12" s="312">
        <v>416.99720000000002</v>
      </c>
      <c r="CM12" s="312">
        <v>7636.0315000000001</v>
      </c>
      <c r="CN12" s="312">
        <v>2355.3863000000001</v>
      </c>
      <c r="CO12" s="312">
        <v>1450.6062999999999</v>
      </c>
      <c r="CP12" s="312">
        <v>926.11419999999998</v>
      </c>
      <c r="CQ12" s="312">
        <v>5283.1517000000003</v>
      </c>
      <c r="CR12" s="312">
        <v>1122.1661999999999</v>
      </c>
      <c r="CS12" s="312"/>
      <c r="CT12" s="312"/>
      <c r="CU12" s="312">
        <v>1118.114</v>
      </c>
      <c r="CV12" s="312">
        <v>452.3211</v>
      </c>
      <c r="CW12" s="312">
        <v>5062.9220999999998</v>
      </c>
      <c r="CX12" s="312">
        <v>977.5308</v>
      </c>
      <c r="CY12" s="312">
        <v>3415.6030000000001</v>
      </c>
      <c r="CZ12" s="312">
        <v>217.95400000000001</v>
      </c>
      <c r="DA12" s="312">
        <v>564.71439999999996</v>
      </c>
      <c r="DB12" s="312">
        <v>191.7122</v>
      </c>
      <c r="DC12" s="312">
        <v>14785.590099999999</v>
      </c>
      <c r="DD12" s="312">
        <v>1602.0050000000001</v>
      </c>
      <c r="DE12" s="312">
        <v>6646.5649000000003</v>
      </c>
      <c r="DF12" s="312">
        <v>1452.5894000000001</v>
      </c>
      <c r="DG12" s="312">
        <v>3735.8989999999999</v>
      </c>
      <c r="DH12" s="312">
        <v>5490.2942000000003</v>
      </c>
      <c r="DI12" s="312">
        <v>2305.6995000000002</v>
      </c>
      <c r="DJ12" s="312">
        <v>1808.8598999999999</v>
      </c>
      <c r="DK12" s="312">
        <v>4791.9398000000001</v>
      </c>
      <c r="DL12" s="312">
        <v>2376.5992000000001</v>
      </c>
      <c r="DM12" s="312">
        <v>6741.6202999999996</v>
      </c>
      <c r="DN12" s="312">
        <v>2603.2303000000002</v>
      </c>
      <c r="DO12" s="312">
        <v>10186.585999999999</v>
      </c>
      <c r="DP12" s="312">
        <v>802.87059999999997</v>
      </c>
      <c r="DQ12" s="312"/>
      <c r="DR12" s="312"/>
      <c r="DS12" s="312"/>
      <c r="DT12" s="312"/>
      <c r="DU12" s="312">
        <v>23.7775</v>
      </c>
      <c r="DV12" s="312">
        <v>5.2640000000000002</v>
      </c>
      <c r="DW12" s="312"/>
      <c r="DX12" s="312"/>
      <c r="DY12" s="312">
        <v>1592.3525</v>
      </c>
      <c r="DZ12" s="312">
        <v>114.0462</v>
      </c>
      <c r="EA12" s="312"/>
      <c r="EB12" s="312"/>
      <c r="EC12" s="312">
        <v>1153.6849999999999</v>
      </c>
      <c r="ED12" s="312">
        <v>386.19299999999998</v>
      </c>
      <c r="EE12" s="312">
        <v>1216.3234</v>
      </c>
      <c r="EF12" s="312">
        <v>513.86569999999995</v>
      </c>
      <c r="EG12" s="312">
        <v>1984.2973999999999</v>
      </c>
      <c r="EH12" s="312">
        <v>1182.789</v>
      </c>
      <c r="EI12" s="312">
        <v>239.55430000000001</v>
      </c>
      <c r="EJ12" s="312">
        <v>22.035699999999999</v>
      </c>
      <c r="EK12" s="312">
        <v>814.12360000000001</v>
      </c>
      <c r="EL12" s="312">
        <v>0</v>
      </c>
      <c r="EM12" s="312">
        <v>4752.6692999999996</v>
      </c>
      <c r="EN12" s="312">
        <v>975.37879999999996</v>
      </c>
      <c r="EO12" s="312">
        <v>849.44029999999998</v>
      </c>
      <c r="EP12" s="312">
        <v>553.06659999999999</v>
      </c>
      <c r="EQ12" s="312">
        <v>1485.6672000000001</v>
      </c>
      <c r="ER12" s="312">
        <v>0</v>
      </c>
      <c r="ES12" s="312"/>
      <c r="ET12" s="312"/>
      <c r="EU12" s="312">
        <v>897.33979999999997</v>
      </c>
      <c r="EV12" s="312">
        <v>243.4556</v>
      </c>
      <c r="EW12" s="312"/>
      <c r="EX12" s="312"/>
      <c r="EY12" s="312">
        <v>27.941700000000001</v>
      </c>
      <c r="EZ12" s="312">
        <v>213.34370000000001</v>
      </c>
      <c r="FA12" s="312">
        <v>532.38869999999997</v>
      </c>
      <c r="FB12" s="312">
        <v>387.1037</v>
      </c>
      <c r="FC12" s="312">
        <v>1323.6217999999999</v>
      </c>
      <c r="FD12" s="312">
        <v>334.96510000000001</v>
      </c>
      <c r="FE12" s="312">
        <v>254.57329999999999</v>
      </c>
      <c r="FF12" s="312">
        <v>243.916</v>
      </c>
    </row>
    <row r="13" ht="15">
      <c r="A13" s="151">
        <v>13</v>
      </c>
      <c r="B13" s="309">
        <v>19</v>
      </c>
      <c r="C13" s="310">
        <v>19</v>
      </c>
      <c r="D13" s="311">
        <v>45644.125</v>
      </c>
      <c r="E13" s="312">
        <v>7661.8059999999996</v>
      </c>
      <c r="F13" s="312">
        <v>5129.5428000000002</v>
      </c>
      <c r="G13" s="312">
        <v>223.1542</v>
      </c>
      <c r="H13" s="312">
        <v>283.61779999999999</v>
      </c>
      <c r="I13" s="312">
        <v>4326.4309000000003</v>
      </c>
      <c r="J13" s="312">
        <v>0</v>
      </c>
      <c r="K13" s="312">
        <v>3412.5715</v>
      </c>
      <c r="L13" s="312">
        <v>1400.0971999999999</v>
      </c>
      <c r="M13" s="312">
        <v>23630.146000000001</v>
      </c>
      <c r="N13" s="312">
        <v>6149.9211999999998</v>
      </c>
      <c r="O13" s="312"/>
      <c r="P13" s="312"/>
      <c r="Q13" s="312">
        <v>107.6309</v>
      </c>
      <c r="R13" s="312">
        <v>6.9621000000000004</v>
      </c>
      <c r="S13" s="312">
        <v>92.748999999999995</v>
      </c>
      <c r="T13" s="312">
        <v>53.802500000000002</v>
      </c>
      <c r="U13" s="312">
        <v>3340.1928999991801</v>
      </c>
      <c r="V13" s="312">
        <v>722.53610000011599</v>
      </c>
      <c r="W13" s="312">
        <v>21126.5771000038</v>
      </c>
      <c r="X13" s="312">
        <v>8205.5944000025502</v>
      </c>
      <c r="Y13" s="312">
        <v>3414.0605000003402</v>
      </c>
      <c r="Z13" s="312">
        <v>1350.63400000046</v>
      </c>
      <c r="AA13" s="312">
        <v>15350.5535666634</v>
      </c>
      <c r="AB13" s="312">
        <v>5214.3454333314103</v>
      </c>
      <c r="AC13" s="312">
        <v>16343.8944999954</v>
      </c>
      <c r="AD13" s="312">
        <v>3268.2598000012299</v>
      </c>
      <c r="AE13" s="312">
        <v>13158.540800003801</v>
      </c>
      <c r="AF13" s="312">
        <v>5531.9654999983204</v>
      </c>
      <c r="AG13" s="312">
        <v>43198.000300007101</v>
      </c>
      <c r="AH13" s="312">
        <v>9388.35159999795</v>
      </c>
      <c r="AI13" s="312">
        <v>17438.734900012299</v>
      </c>
      <c r="AJ13" s="312">
        <v>4134.4192999998804</v>
      </c>
      <c r="AK13" s="312">
        <v>7470.48119999558</v>
      </c>
      <c r="AL13" s="312">
        <v>1301.8162000001801</v>
      </c>
      <c r="AM13" s="312">
        <v>8357.5274999949906</v>
      </c>
      <c r="AN13" s="312">
        <v>3886.16310000049</v>
      </c>
      <c r="AO13" s="312">
        <v>16813.711799988199</v>
      </c>
      <c r="AP13" s="312">
        <v>4343.3811000001897</v>
      </c>
      <c r="AQ13" s="312">
        <v>4875.4133000001302</v>
      </c>
      <c r="AR13" s="312">
        <v>4660.4730999991298</v>
      </c>
      <c r="AS13" s="312">
        <v>37105.380900006203</v>
      </c>
      <c r="AT13" s="312">
        <v>9571.9322000057</v>
      </c>
      <c r="AU13" s="312">
        <v>21062.388799995198</v>
      </c>
      <c r="AV13" s="312">
        <v>4576.4443999975902</v>
      </c>
      <c r="AW13" s="312">
        <v>3175.3740000007901</v>
      </c>
      <c r="AX13" s="312">
        <v>1063.9191999998</v>
      </c>
      <c r="AY13" s="312">
        <v>1233.7981999999799</v>
      </c>
      <c r="AZ13" s="312">
        <v>116.994199999931</v>
      </c>
      <c r="BA13" s="312">
        <v>9964.5025999980699</v>
      </c>
      <c r="BB13" s="312">
        <v>4725.8566999958002</v>
      </c>
      <c r="BC13" s="312">
        <v>4136.9674000020595</v>
      </c>
      <c r="BD13" s="312">
        <v>2675.7913000014701</v>
      </c>
      <c r="BE13" s="312">
        <v>7756.3738000002704</v>
      </c>
      <c r="BF13" s="312">
        <v>2540.26000000146</v>
      </c>
      <c r="BG13" s="312">
        <v>103.41359999996099</v>
      </c>
      <c r="BH13" s="312">
        <v>13.357699999991899</v>
      </c>
      <c r="BI13" s="312">
        <v>14800.534500002301</v>
      </c>
      <c r="BJ13" s="312">
        <v>3782.6236999990501</v>
      </c>
      <c r="BK13" s="312">
        <v>67.841399999948706</v>
      </c>
      <c r="BL13" s="312">
        <v>14.837100000003099</v>
      </c>
      <c r="BM13" s="312">
        <v>62.043399999986903</v>
      </c>
      <c r="BN13" s="312">
        <v>8.4246999999958998</v>
      </c>
      <c r="BO13" s="312">
        <v>117.095599999939</v>
      </c>
      <c r="BP13" s="312">
        <v>20.387399999989398</v>
      </c>
      <c r="BQ13" s="312">
        <v>1351.3453</v>
      </c>
      <c r="BR13" s="312">
        <v>431.47620000000001</v>
      </c>
      <c r="BS13" s="312">
        <v>8809.2232999999997</v>
      </c>
      <c r="BT13" s="312">
        <v>2045.3945000000001</v>
      </c>
      <c r="BU13" s="312">
        <v>11663.1633</v>
      </c>
      <c r="BV13" s="312">
        <v>3335.5731999999998</v>
      </c>
      <c r="BW13" s="312">
        <v>16612.097900000001</v>
      </c>
      <c r="BX13" s="312">
        <v>5894.2848999999997</v>
      </c>
      <c r="BY13" s="312">
        <v>6453.9123</v>
      </c>
      <c r="BZ13" s="312">
        <v>1599.8335</v>
      </c>
      <c r="CA13" s="312">
        <v>150.21209999999999</v>
      </c>
      <c r="CB13" s="312">
        <v>100.3169</v>
      </c>
      <c r="CC13" s="312">
        <v>9824.8937999999998</v>
      </c>
      <c r="CD13" s="312">
        <v>4400.8437999999996</v>
      </c>
      <c r="CE13" s="312">
        <v>15425.271000000001</v>
      </c>
      <c r="CF13" s="312">
        <v>2777.3148000000001</v>
      </c>
      <c r="CG13" s="312">
        <v>24411.331999999999</v>
      </c>
      <c r="CH13" s="312">
        <v>7294.0753999999997</v>
      </c>
      <c r="CI13" s="312">
        <v>5619.4474</v>
      </c>
      <c r="CJ13" s="312">
        <v>1388.99</v>
      </c>
      <c r="CK13" s="312">
        <v>387.8725</v>
      </c>
      <c r="CL13" s="312">
        <v>417.00319999999999</v>
      </c>
      <c r="CM13" s="312">
        <v>7636.0316999999995</v>
      </c>
      <c r="CN13" s="312">
        <v>2355.3863999999999</v>
      </c>
      <c r="CO13" s="312">
        <v>1450.6237000000001</v>
      </c>
      <c r="CP13" s="312">
        <v>926.11779999999999</v>
      </c>
      <c r="CQ13" s="312">
        <v>5283.2186000000002</v>
      </c>
      <c r="CR13" s="312">
        <v>1122.1845000000001</v>
      </c>
      <c r="CS13" s="312"/>
      <c r="CT13" s="312"/>
      <c r="CU13" s="312">
        <v>1118.1146000000001</v>
      </c>
      <c r="CV13" s="312">
        <v>452.32240000000002</v>
      </c>
      <c r="CW13" s="312">
        <v>5063.0532999999996</v>
      </c>
      <c r="CX13" s="312">
        <v>977.54070000000002</v>
      </c>
      <c r="CY13" s="312">
        <v>3415.7492000000002</v>
      </c>
      <c r="CZ13" s="312">
        <v>217.96000000000001</v>
      </c>
      <c r="DA13" s="312">
        <v>564.72839999999997</v>
      </c>
      <c r="DB13" s="312">
        <v>191.71369999999999</v>
      </c>
      <c r="DC13" s="312">
        <v>14785.590099999999</v>
      </c>
      <c r="DD13" s="312">
        <v>1602.0050000000001</v>
      </c>
      <c r="DE13" s="312">
        <v>6646.5865000000003</v>
      </c>
      <c r="DF13" s="312">
        <v>1452.5907999999999</v>
      </c>
      <c r="DG13" s="312">
        <v>3735.9821999999999</v>
      </c>
      <c r="DH13" s="312">
        <v>5490.3359</v>
      </c>
      <c r="DI13" s="312">
        <v>2305.7584999999999</v>
      </c>
      <c r="DJ13" s="312">
        <v>1808.8949</v>
      </c>
      <c r="DK13" s="312">
        <v>4791.9717000000001</v>
      </c>
      <c r="DL13" s="312">
        <v>2376.6030000000001</v>
      </c>
      <c r="DM13" s="312">
        <v>6741.6778999999997</v>
      </c>
      <c r="DN13" s="312">
        <v>2603.2393999999999</v>
      </c>
      <c r="DO13" s="312">
        <v>10186.9221</v>
      </c>
      <c r="DP13" s="312">
        <v>802.89819999999997</v>
      </c>
      <c r="DQ13" s="312"/>
      <c r="DR13" s="312"/>
      <c r="DS13" s="312"/>
      <c r="DT13" s="312"/>
      <c r="DU13" s="312">
        <v>23.7775</v>
      </c>
      <c r="DV13" s="312">
        <v>5.2640000000000002</v>
      </c>
      <c r="DW13" s="312"/>
      <c r="DX13" s="312"/>
      <c r="DY13" s="312">
        <v>1592.3525</v>
      </c>
      <c r="DZ13" s="312">
        <v>114.0462</v>
      </c>
      <c r="EA13" s="312"/>
      <c r="EB13" s="312"/>
      <c r="EC13" s="312">
        <v>1153.7476999999999</v>
      </c>
      <c r="ED13" s="312">
        <v>386.20710000000003</v>
      </c>
      <c r="EE13" s="312">
        <v>1216.3906999999999</v>
      </c>
      <c r="EF13" s="312">
        <v>513.88139999999999</v>
      </c>
      <c r="EG13" s="312">
        <v>1984.3362</v>
      </c>
      <c r="EH13" s="312">
        <v>1182.789</v>
      </c>
      <c r="EI13" s="312">
        <v>239.55430000000001</v>
      </c>
      <c r="EJ13" s="312">
        <v>22.035699999999999</v>
      </c>
      <c r="EK13" s="312">
        <v>814.18320000000006</v>
      </c>
      <c r="EL13" s="312">
        <v>0</v>
      </c>
      <c r="EM13" s="312">
        <v>4752.6692999999996</v>
      </c>
      <c r="EN13" s="312">
        <v>975.37879999999996</v>
      </c>
      <c r="EO13" s="312">
        <v>849.44029999999998</v>
      </c>
      <c r="EP13" s="312">
        <v>553.06659999999999</v>
      </c>
      <c r="EQ13" s="312">
        <v>1485.7084</v>
      </c>
      <c r="ER13" s="312">
        <v>0</v>
      </c>
      <c r="ES13" s="312"/>
      <c r="ET13" s="312"/>
      <c r="EU13" s="312">
        <v>897.38509999999997</v>
      </c>
      <c r="EV13" s="312">
        <v>243.4699</v>
      </c>
      <c r="EW13" s="312"/>
      <c r="EX13" s="312"/>
      <c r="EY13" s="312">
        <v>27.941700000000001</v>
      </c>
      <c r="EZ13" s="312">
        <v>213.34370000000001</v>
      </c>
      <c r="FA13" s="312">
        <v>532.39980000000003</v>
      </c>
      <c r="FB13" s="312">
        <v>387.10759999999999</v>
      </c>
      <c r="FC13" s="312">
        <v>1323.6217999999999</v>
      </c>
      <c r="FD13" s="312">
        <v>334.96510000000001</v>
      </c>
      <c r="FE13" s="312">
        <v>254.578</v>
      </c>
      <c r="FF13" s="312">
        <v>243.91650000000001</v>
      </c>
    </row>
    <row r="14" ht="15">
      <c r="A14" s="151">
        <v>14</v>
      </c>
      <c r="B14" s="309">
        <v>21</v>
      </c>
      <c r="C14" s="310">
        <v>21</v>
      </c>
      <c r="D14" s="311">
        <v>45644.145833333336</v>
      </c>
      <c r="E14" s="312">
        <v>7661.8369000000002</v>
      </c>
      <c r="F14" s="312">
        <v>5129.5519000000004</v>
      </c>
      <c r="G14" s="312">
        <v>223.1542</v>
      </c>
      <c r="H14" s="312">
        <v>283.61779999999999</v>
      </c>
      <c r="I14" s="312">
        <v>4326.6878999999999</v>
      </c>
      <c r="J14" s="312">
        <v>0</v>
      </c>
      <c r="K14" s="312">
        <v>3412.6345000000001</v>
      </c>
      <c r="L14" s="312">
        <v>1400.106</v>
      </c>
      <c r="M14" s="312">
        <v>23630.2984</v>
      </c>
      <c r="N14" s="312">
        <v>6149.9429</v>
      </c>
      <c r="O14" s="312"/>
      <c r="P14" s="312"/>
      <c r="Q14" s="312">
        <v>107.6309</v>
      </c>
      <c r="R14" s="312">
        <v>6.9621000000000004</v>
      </c>
      <c r="S14" s="312">
        <v>92.748999999999995</v>
      </c>
      <c r="T14" s="312">
        <v>53.802500000000002</v>
      </c>
      <c r="U14" s="312">
        <v>3340.2715999991801</v>
      </c>
      <c r="V14" s="312">
        <v>722.55040000011604</v>
      </c>
      <c r="W14" s="312">
        <v>21126.6916000038</v>
      </c>
      <c r="X14" s="312">
        <v>8205.6167000025507</v>
      </c>
      <c r="Y14" s="312">
        <v>3414.0699000003401</v>
      </c>
      <c r="Z14" s="312">
        <v>1350.6392000004701</v>
      </c>
      <c r="AA14" s="312">
        <v>15350.617499996801</v>
      </c>
      <c r="AB14" s="312">
        <v>5214.3546999980799</v>
      </c>
      <c r="AC14" s="312">
        <v>16344.0433999954</v>
      </c>
      <c r="AD14" s="312">
        <v>3268.2779000012301</v>
      </c>
      <c r="AE14" s="312">
        <v>13158.591700003801</v>
      </c>
      <c r="AF14" s="312">
        <v>5531.9703999983203</v>
      </c>
      <c r="AG14" s="312">
        <v>43198.103300007097</v>
      </c>
      <c r="AH14" s="312">
        <v>9388.3671999979506</v>
      </c>
      <c r="AI14" s="312">
        <v>17438.821600012299</v>
      </c>
      <c r="AJ14" s="312">
        <v>4134.4330999998801</v>
      </c>
      <c r="AK14" s="312">
        <v>7470.5877999955801</v>
      </c>
      <c r="AL14" s="312">
        <v>1301.82200000018</v>
      </c>
      <c r="AM14" s="312">
        <v>8357.7064999949907</v>
      </c>
      <c r="AN14" s="312">
        <v>3886.23350000049</v>
      </c>
      <c r="AO14" s="312">
        <v>16813.776099988201</v>
      </c>
      <c r="AP14" s="312">
        <v>4343.3992000001899</v>
      </c>
      <c r="AQ14" s="312">
        <v>4875.4133000001302</v>
      </c>
      <c r="AR14" s="312">
        <v>4660.4730999991298</v>
      </c>
      <c r="AS14" s="312">
        <v>37105.634400006202</v>
      </c>
      <c r="AT14" s="312">
        <v>9571.9597000057001</v>
      </c>
      <c r="AU14" s="312">
        <v>21062.388799995198</v>
      </c>
      <c r="AV14" s="312">
        <v>4576.4443999975902</v>
      </c>
      <c r="AW14" s="312">
        <v>3175.50590000079</v>
      </c>
      <c r="AX14" s="312">
        <v>1063.9407999998</v>
      </c>
      <c r="AY14" s="312">
        <v>1233.83709999998</v>
      </c>
      <c r="AZ14" s="312">
        <v>116.996399999931</v>
      </c>
      <c r="BA14" s="312">
        <v>9964.5782999980693</v>
      </c>
      <c r="BB14" s="312">
        <v>4725.8806999957997</v>
      </c>
      <c r="BC14" s="312">
        <v>4137.0363000020598</v>
      </c>
      <c r="BD14" s="312">
        <v>2675.8222000014698</v>
      </c>
      <c r="BE14" s="312">
        <v>7756.4792000002699</v>
      </c>
      <c r="BF14" s="312">
        <v>2540.2629000014599</v>
      </c>
      <c r="BG14" s="312">
        <v>103.492599999961</v>
      </c>
      <c r="BH14" s="312">
        <v>13.3686999999919</v>
      </c>
      <c r="BI14" s="312">
        <v>14800.534500002301</v>
      </c>
      <c r="BJ14" s="312">
        <v>3782.6236999990501</v>
      </c>
      <c r="BK14" s="312">
        <v>67.890699999948694</v>
      </c>
      <c r="BL14" s="312">
        <v>14.848700000003101</v>
      </c>
      <c r="BM14" s="312">
        <v>62.099899999986903</v>
      </c>
      <c r="BN14" s="312">
        <v>8.4306999999959</v>
      </c>
      <c r="BO14" s="312">
        <v>117.198099999939</v>
      </c>
      <c r="BP14" s="312">
        <v>20.4032999999894</v>
      </c>
      <c r="BQ14" s="312">
        <v>1351.3524</v>
      </c>
      <c r="BR14" s="312">
        <v>431.47710000000001</v>
      </c>
      <c r="BS14" s="312">
        <v>8809.3384999999998</v>
      </c>
      <c r="BT14" s="312">
        <v>2045.4100000000001</v>
      </c>
      <c r="BU14" s="312">
        <v>11663.3393</v>
      </c>
      <c r="BV14" s="312">
        <v>3335.6025</v>
      </c>
      <c r="BW14" s="312">
        <v>16612.160500000002</v>
      </c>
      <c r="BX14" s="312">
        <v>5894.2902000000004</v>
      </c>
      <c r="BY14" s="312">
        <v>6454.0375000000004</v>
      </c>
      <c r="BZ14" s="312">
        <v>1599.8522</v>
      </c>
      <c r="CA14" s="312">
        <v>150.21250000000001</v>
      </c>
      <c r="CB14" s="312">
        <v>100.3173</v>
      </c>
      <c r="CC14" s="312">
        <v>9824.9249</v>
      </c>
      <c r="CD14" s="312">
        <v>4400.8554000000004</v>
      </c>
      <c r="CE14" s="312">
        <v>15425.415000000001</v>
      </c>
      <c r="CF14" s="312">
        <v>2777.3251</v>
      </c>
      <c r="CG14" s="312">
        <v>24411.5183</v>
      </c>
      <c r="CH14" s="312">
        <v>7294.1000999999997</v>
      </c>
      <c r="CI14" s="312">
        <v>5619.5056000000004</v>
      </c>
      <c r="CJ14" s="312">
        <v>1388.9955</v>
      </c>
      <c r="CK14" s="312">
        <v>387.89710000000002</v>
      </c>
      <c r="CL14" s="312">
        <v>417.00850000000003</v>
      </c>
      <c r="CM14" s="312">
        <v>7636.0317999999997</v>
      </c>
      <c r="CN14" s="312">
        <v>2355.3865000000001</v>
      </c>
      <c r="CO14" s="312">
        <v>1450.6407999999999</v>
      </c>
      <c r="CP14" s="312">
        <v>926.12120000000004</v>
      </c>
      <c r="CQ14" s="312">
        <v>5283.2820000000002</v>
      </c>
      <c r="CR14" s="312">
        <v>1122.2025000000001</v>
      </c>
      <c r="CS14" s="312"/>
      <c r="CT14" s="312"/>
      <c r="CU14" s="312">
        <v>1118.1152</v>
      </c>
      <c r="CV14" s="312">
        <v>452.32350000000002</v>
      </c>
      <c r="CW14" s="312">
        <v>5063.1862000000001</v>
      </c>
      <c r="CX14" s="312">
        <v>977.55070000000001</v>
      </c>
      <c r="CY14" s="312">
        <v>3415.8995</v>
      </c>
      <c r="CZ14" s="312">
        <v>217.96619999999999</v>
      </c>
      <c r="DA14" s="312">
        <v>564.74210000000005</v>
      </c>
      <c r="DB14" s="312">
        <v>191.71520000000001</v>
      </c>
      <c r="DC14" s="312">
        <v>14785.590099999999</v>
      </c>
      <c r="DD14" s="312">
        <v>1602.0050000000001</v>
      </c>
      <c r="DE14" s="312">
        <v>6646.6097</v>
      </c>
      <c r="DF14" s="312">
        <v>1452.5921000000001</v>
      </c>
      <c r="DG14" s="312">
        <v>3736.0679</v>
      </c>
      <c r="DH14" s="312">
        <v>5490.3761000000004</v>
      </c>
      <c r="DI14" s="312">
        <v>2305.8171000000002</v>
      </c>
      <c r="DJ14" s="312">
        <v>1808.9292</v>
      </c>
      <c r="DK14" s="312">
        <v>4792.0007999999998</v>
      </c>
      <c r="DL14" s="312">
        <v>2376.6077</v>
      </c>
      <c r="DM14" s="312">
        <v>6741.7385999999997</v>
      </c>
      <c r="DN14" s="312">
        <v>2603.2487999999998</v>
      </c>
      <c r="DO14" s="312">
        <v>10187.2536</v>
      </c>
      <c r="DP14" s="312">
        <v>802.92759999999998</v>
      </c>
      <c r="DQ14" s="312"/>
      <c r="DR14" s="312"/>
      <c r="DS14" s="312"/>
      <c r="DT14" s="312"/>
      <c r="DU14" s="312">
        <v>23.7775</v>
      </c>
      <c r="DV14" s="312">
        <v>5.2640000000000002</v>
      </c>
      <c r="DW14" s="312"/>
      <c r="DX14" s="312"/>
      <c r="DY14" s="312">
        <v>1592.3525</v>
      </c>
      <c r="DZ14" s="312">
        <v>114.0462</v>
      </c>
      <c r="EA14" s="312"/>
      <c r="EB14" s="312"/>
      <c r="EC14" s="312">
        <v>1153.8112000000001</v>
      </c>
      <c r="ED14" s="312">
        <v>386.2201</v>
      </c>
      <c r="EE14" s="312">
        <v>1216.4565</v>
      </c>
      <c r="EF14" s="312">
        <v>513.89200000000005</v>
      </c>
      <c r="EG14" s="312">
        <v>1984.3755000000001</v>
      </c>
      <c r="EH14" s="312">
        <v>1182.789</v>
      </c>
      <c r="EI14" s="312">
        <v>239.55430000000001</v>
      </c>
      <c r="EJ14" s="312">
        <v>22.035699999999999</v>
      </c>
      <c r="EK14" s="312">
        <v>814.24239999999998</v>
      </c>
      <c r="EL14" s="312">
        <v>0</v>
      </c>
      <c r="EM14" s="312">
        <v>4752.6692999999996</v>
      </c>
      <c r="EN14" s="312">
        <v>975.37879999999996</v>
      </c>
      <c r="EO14" s="312">
        <v>849.44029999999998</v>
      </c>
      <c r="EP14" s="312">
        <v>553.06659999999999</v>
      </c>
      <c r="EQ14" s="312">
        <v>1485.7488000000001</v>
      </c>
      <c r="ER14" s="312">
        <v>0</v>
      </c>
      <c r="ES14" s="312"/>
      <c r="ET14" s="312"/>
      <c r="EU14" s="312">
        <v>897.42989999999998</v>
      </c>
      <c r="EV14" s="312">
        <v>243.48410000000001</v>
      </c>
      <c r="EW14" s="312"/>
      <c r="EX14" s="312"/>
      <c r="EY14" s="312">
        <v>27.941700000000001</v>
      </c>
      <c r="EZ14" s="312">
        <v>213.34370000000001</v>
      </c>
      <c r="FA14" s="312">
        <v>532.41089999999997</v>
      </c>
      <c r="FB14" s="312">
        <v>387.11130000000003</v>
      </c>
      <c r="FC14" s="312">
        <v>1323.6217999999999</v>
      </c>
      <c r="FD14" s="312">
        <v>334.96510000000001</v>
      </c>
      <c r="FE14" s="312">
        <v>254.5829</v>
      </c>
      <c r="FF14" s="312">
        <v>243.91679999999999</v>
      </c>
    </row>
    <row r="15" ht="15">
      <c r="A15" s="151">
        <v>15</v>
      </c>
      <c r="B15" s="309">
        <v>23</v>
      </c>
      <c r="C15" s="310">
        <v>23</v>
      </c>
      <c r="D15" s="311">
        <v>45644.166666666664</v>
      </c>
      <c r="E15" s="312">
        <v>7661.8679000000002</v>
      </c>
      <c r="F15" s="312">
        <v>5129.5618000000004</v>
      </c>
      <c r="G15" s="312">
        <v>223.1542</v>
      </c>
      <c r="H15" s="312">
        <v>283.61779999999999</v>
      </c>
      <c r="I15" s="312">
        <v>4326.9465</v>
      </c>
      <c r="J15" s="312">
        <v>0</v>
      </c>
      <c r="K15" s="312">
        <v>3412.6957000000002</v>
      </c>
      <c r="L15" s="312">
        <v>1400.1144999999999</v>
      </c>
      <c r="M15" s="312">
        <v>23630.452799999999</v>
      </c>
      <c r="N15" s="312">
        <v>6149.9642999999996</v>
      </c>
      <c r="O15" s="312"/>
      <c r="P15" s="312"/>
      <c r="Q15" s="312">
        <v>107.6309</v>
      </c>
      <c r="R15" s="312">
        <v>6.9621000000000004</v>
      </c>
      <c r="S15" s="312">
        <v>92.748999999999995</v>
      </c>
      <c r="T15" s="312">
        <v>53.802500000000002</v>
      </c>
      <c r="U15" s="312">
        <v>3340.3489999991798</v>
      </c>
      <c r="V15" s="312">
        <v>722.56520000011596</v>
      </c>
      <c r="W15" s="312">
        <v>21126.8048000038</v>
      </c>
      <c r="X15" s="312">
        <v>8205.6397000025499</v>
      </c>
      <c r="Y15" s="312">
        <v>3414.07950000034</v>
      </c>
      <c r="Z15" s="312">
        <v>1350.6444000004699</v>
      </c>
      <c r="AA15" s="312">
        <v>15350.681633330099</v>
      </c>
      <c r="AB15" s="312">
        <v>5214.3638999980803</v>
      </c>
      <c r="AC15" s="312">
        <v>16344.1951999954</v>
      </c>
      <c r="AD15" s="312">
        <v>3268.2966000012302</v>
      </c>
      <c r="AE15" s="312">
        <v>13158.6432000038</v>
      </c>
      <c r="AF15" s="312">
        <v>5531.9755999983199</v>
      </c>
      <c r="AG15" s="312">
        <v>43198.204800007101</v>
      </c>
      <c r="AH15" s="312">
        <v>9388.3833999979506</v>
      </c>
      <c r="AI15" s="312">
        <v>17438.909200012298</v>
      </c>
      <c r="AJ15" s="312">
        <v>4134.44739999988</v>
      </c>
      <c r="AK15" s="312">
        <v>7470.69609999558</v>
      </c>
      <c r="AL15" s="312">
        <v>1301.8286000001799</v>
      </c>
      <c r="AM15" s="312">
        <v>8357.8805999949891</v>
      </c>
      <c r="AN15" s="312">
        <v>3886.2993000004899</v>
      </c>
      <c r="AO15" s="312">
        <v>16813.8410999882</v>
      </c>
      <c r="AP15" s="312">
        <v>4343.4167000001898</v>
      </c>
      <c r="AQ15" s="312">
        <v>4875.4133000001302</v>
      </c>
      <c r="AR15" s="312">
        <v>4660.4730999991298</v>
      </c>
      <c r="AS15" s="312">
        <v>37105.887300006201</v>
      </c>
      <c r="AT15" s="312">
        <v>9571.9873000056996</v>
      </c>
      <c r="AU15" s="312">
        <v>21062.388799995198</v>
      </c>
      <c r="AV15" s="312">
        <v>4576.4443999975902</v>
      </c>
      <c r="AW15" s="312">
        <v>3175.6404000007901</v>
      </c>
      <c r="AX15" s="312">
        <v>1063.9629999998001</v>
      </c>
      <c r="AY15" s="312">
        <v>1233.87399999998</v>
      </c>
      <c r="AZ15" s="312">
        <v>116.998599999931</v>
      </c>
      <c r="BA15" s="312">
        <v>9964.6227999980692</v>
      </c>
      <c r="BB15" s="312">
        <v>4725.8887999957997</v>
      </c>
      <c r="BC15" s="312">
        <v>4137.1040000020603</v>
      </c>
      <c r="BD15" s="312">
        <v>2675.8535000014699</v>
      </c>
      <c r="BE15" s="312">
        <v>7756.5836000002701</v>
      </c>
      <c r="BF15" s="312">
        <v>2540.2669000014598</v>
      </c>
      <c r="BG15" s="312">
        <v>103.572599999961</v>
      </c>
      <c r="BH15" s="312">
        <v>13.381299999991899</v>
      </c>
      <c r="BI15" s="312">
        <v>14800.534500002301</v>
      </c>
      <c r="BJ15" s="312">
        <v>3782.6236999990501</v>
      </c>
      <c r="BK15" s="312">
        <v>67.940299999948706</v>
      </c>
      <c r="BL15" s="312">
        <v>14.8612000000031</v>
      </c>
      <c r="BM15" s="312">
        <v>62.158099999986902</v>
      </c>
      <c r="BN15" s="312">
        <v>8.4367999999959</v>
      </c>
      <c r="BO15" s="312">
        <v>117.303199999939</v>
      </c>
      <c r="BP15" s="312">
        <v>20.420799999989399</v>
      </c>
      <c r="BQ15" s="312">
        <v>1351.3598</v>
      </c>
      <c r="BR15" s="312">
        <v>431.47809999999998</v>
      </c>
      <c r="BS15" s="312">
        <v>8809.4542000000001</v>
      </c>
      <c r="BT15" s="312">
        <v>2045.4257</v>
      </c>
      <c r="BU15" s="312">
        <v>11663.517099999999</v>
      </c>
      <c r="BV15" s="312">
        <v>3335.6325999999999</v>
      </c>
      <c r="BW15" s="312">
        <v>16612.2235</v>
      </c>
      <c r="BX15" s="312">
        <v>5894.2957999999999</v>
      </c>
      <c r="BY15" s="312">
        <v>6454.1643000000004</v>
      </c>
      <c r="BZ15" s="312">
        <v>1599.8712</v>
      </c>
      <c r="CA15" s="312">
        <v>150.21279999999999</v>
      </c>
      <c r="CB15" s="312">
        <v>100.3176</v>
      </c>
      <c r="CC15" s="312">
        <v>9824.9549000000006</v>
      </c>
      <c r="CD15" s="312">
        <v>4400.8671000000004</v>
      </c>
      <c r="CE15" s="312">
        <v>15425.557000000001</v>
      </c>
      <c r="CF15" s="312">
        <v>2777.3344000000002</v>
      </c>
      <c r="CG15" s="312">
        <v>24411.706300000002</v>
      </c>
      <c r="CH15" s="312">
        <v>7294.1252000000004</v>
      </c>
      <c r="CI15" s="312">
        <v>5619.5621000000001</v>
      </c>
      <c r="CJ15" s="312">
        <v>1389.0008</v>
      </c>
      <c r="CK15" s="312">
        <v>387.92219999999998</v>
      </c>
      <c r="CL15" s="312">
        <v>417.0145</v>
      </c>
      <c r="CM15" s="312">
        <v>7636.0320000000002</v>
      </c>
      <c r="CN15" s="312">
        <v>2355.3865999999998</v>
      </c>
      <c r="CO15" s="312">
        <v>1450.6566</v>
      </c>
      <c r="CP15" s="312">
        <v>926.12530000000004</v>
      </c>
      <c r="CQ15" s="312">
        <v>5283.3441999999995</v>
      </c>
      <c r="CR15" s="312">
        <v>1122.2204999999999</v>
      </c>
      <c r="CS15" s="312"/>
      <c r="CT15" s="312"/>
      <c r="CU15" s="312">
        <v>1118.1158</v>
      </c>
      <c r="CV15" s="312">
        <v>452.32470000000001</v>
      </c>
      <c r="CW15" s="312">
        <v>5063.3166000000001</v>
      </c>
      <c r="CX15" s="312">
        <v>977.56039999999996</v>
      </c>
      <c r="CY15" s="312">
        <v>3416.0533</v>
      </c>
      <c r="CZ15" s="312">
        <v>217.97280000000001</v>
      </c>
      <c r="DA15" s="312">
        <v>564.75660000000005</v>
      </c>
      <c r="DB15" s="312">
        <v>191.71700000000001</v>
      </c>
      <c r="DC15" s="312">
        <v>14785.590099999999</v>
      </c>
      <c r="DD15" s="312">
        <v>1602.0050000000001</v>
      </c>
      <c r="DE15" s="312">
        <v>6646.6352999999999</v>
      </c>
      <c r="DF15" s="312">
        <v>1452.5934</v>
      </c>
      <c r="DG15" s="312">
        <v>3736.1543999999999</v>
      </c>
      <c r="DH15" s="312">
        <v>5490.4166999999998</v>
      </c>
      <c r="DI15" s="312">
        <v>2305.8249000000001</v>
      </c>
      <c r="DJ15" s="312">
        <v>1808.9374</v>
      </c>
      <c r="DK15" s="312">
        <v>4792.0312999999996</v>
      </c>
      <c r="DL15" s="312">
        <v>2376.6124</v>
      </c>
      <c r="DM15" s="312">
        <v>6741.7839000000004</v>
      </c>
      <c r="DN15" s="312">
        <v>2603.2582000000002</v>
      </c>
      <c r="DO15" s="312">
        <v>10187.603800000001</v>
      </c>
      <c r="DP15" s="312">
        <v>802.95270000000005</v>
      </c>
      <c r="DQ15" s="312"/>
      <c r="DR15" s="312"/>
      <c r="DS15" s="312"/>
      <c r="DT15" s="312"/>
      <c r="DU15" s="312">
        <v>23.7775</v>
      </c>
      <c r="DV15" s="312">
        <v>5.2640000000000002</v>
      </c>
      <c r="DW15" s="312"/>
      <c r="DX15" s="312"/>
      <c r="DY15" s="312">
        <v>1592.3525</v>
      </c>
      <c r="DZ15" s="312">
        <v>114.0462</v>
      </c>
      <c r="EA15" s="312"/>
      <c r="EB15" s="312"/>
      <c r="EC15" s="312">
        <v>1153.8729000000001</v>
      </c>
      <c r="ED15" s="312">
        <v>386.2337</v>
      </c>
      <c r="EE15" s="312">
        <v>1216.5289</v>
      </c>
      <c r="EF15" s="312">
        <v>513.91120000000001</v>
      </c>
      <c r="EG15" s="312">
        <v>1984.4148</v>
      </c>
      <c r="EH15" s="312">
        <v>1182.789</v>
      </c>
      <c r="EI15" s="312">
        <v>239.55430000000001</v>
      </c>
      <c r="EJ15" s="312">
        <v>22.035699999999999</v>
      </c>
      <c r="EK15" s="312">
        <v>814.30160000000001</v>
      </c>
      <c r="EL15" s="312">
        <v>0</v>
      </c>
      <c r="EM15" s="312">
        <v>4752.6692999999996</v>
      </c>
      <c r="EN15" s="312">
        <v>975.37879999999996</v>
      </c>
      <c r="EO15" s="312">
        <v>849.44029999999998</v>
      </c>
      <c r="EP15" s="312">
        <v>553.06659999999999</v>
      </c>
      <c r="EQ15" s="312">
        <v>1485.7891999999999</v>
      </c>
      <c r="ER15" s="312">
        <v>0</v>
      </c>
      <c r="ES15" s="312"/>
      <c r="ET15" s="312"/>
      <c r="EU15" s="312">
        <v>897.47529999999995</v>
      </c>
      <c r="EV15" s="312">
        <v>243.4983</v>
      </c>
      <c r="EW15" s="312"/>
      <c r="EX15" s="312"/>
      <c r="EY15" s="312">
        <v>27.941700000000001</v>
      </c>
      <c r="EZ15" s="312">
        <v>213.34370000000001</v>
      </c>
      <c r="FA15" s="312">
        <v>532.42219999999998</v>
      </c>
      <c r="FB15" s="312">
        <v>387.11520000000002</v>
      </c>
      <c r="FC15" s="312">
        <v>1323.6217999999999</v>
      </c>
      <c r="FD15" s="312">
        <v>334.96510000000001</v>
      </c>
      <c r="FE15" s="312">
        <v>254.58770000000001</v>
      </c>
      <c r="FF15" s="312">
        <v>243.91730000000001</v>
      </c>
    </row>
    <row r="16" ht="15">
      <c r="A16" s="151">
        <v>16</v>
      </c>
      <c r="B16" s="309">
        <v>25</v>
      </c>
      <c r="C16" s="310">
        <v>25</v>
      </c>
      <c r="D16" s="311">
        <v>45644.1875</v>
      </c>
      <c r="E16" s="312">
        <v>7661.8990999999996</v>
      </c>
      <c r="F16" s="312">
        <v>5129.5717000000004</v>
      </c>
      <c r="G16" s="312">
        <v>223.1542</v>
      </c>
      <c r="H16" s="312">
        <v>283.61779999999999</v>
      </c>
      <c r="I16" s="312">
        <v>4327.2021000000004</v>
      </c>
      <c r="J16" s="312">
        <v>0</v>
      </c>
      <c r="K16" s="312">
        <v>3412.7575000000002</v>
      </c>
      <c r="L16" s="312">
        <v>1400.1233</v>
      </c>
      <c r="M16" s="312">
        <v>23630.602500000001</v>
      </c>
      <c r="N16" s="312">
        <v>6149.9862999999996</v>
      </c>
      <c r="O16" s="312"/>
      <c r="P16" s="312"/>
      <c r="Q16" s="312">
        <v>107.6309</v>
      </c>
      <c r="R16" s="312">
        <v>6.9621000000000004</v>
      </c>
      <c r="S16" s="312">
        <v>92.748999999999995</v>
      </c>
      <c r="T16" s="312">
        <v>53.802500000000002</v>
      </c>
      <c r="U16" s="312">
        <v>3340.4258999991798</v>
      </c>
      <c r="V16" s="312">
        <v>722.58030000011604</v>
      </c>
      <c r="W16" s="312">
        <v>21126.922200003799</v>
      </c>
      <c r="X16" s="312">
        <v>8205.6624000025495</v>
      </c>
      <c r="Y16" s="312">
        <v>3414.0893000003398</v>
      </c>
      <c r="Z16" s="312">
        <v>1350.6499000004701</v>
      </c>
      <c r="AA16" s="312">
        <v>15350.7455666634</v>
      </c>
      <c r="AB16" s="312">
        <v>5214.3727666647501</v>
      </c>
      <c r="AC16" s="312">
        <v>16344.343999995401</v>
      </c>
      <c r="AD16" s="312">
        <v>3268.3155000012298</v>
      </c>
      <c r="AE16" s="312">
        <v>13158.695800003799</v>
      </c>
      <c r="AF16" s="312">
        <v>5531.9807999983204</v>
      </c>
      <c r="AG16" s="312">
        <v>43198.3091000071</v>
      </c>
      <c r="AH16" s="312">
        <v>9388.3996999979499</v>
      </c>
      <c r="AI16" s="312">
        <v>17438.997800012301</v>
      </c>
      <c r="AJ16" s="312">
        <v>4134.46179999988</v>
      </c>
      <c r="AK16" s="312">
        <v>7470.80359999558</v>
      </c>
      <c r="AL16" s="312">
        <v>1301.8348000001799</v>
      </c>
      <c r="AM16" s="312">
        <v>8358.0491999950009</v>
      </c>
      <c r="AN16" s="312">
        <v>3886.3637000004901</v>
      </c>
      <c r="AO16" s="312">
        <v>16813.907999988201</v>
      </c>
      <c r="AP16" s="312">
        <v>4343.43520000019</v>
      </c>
      <c r="AQ16" s="312">
        <v>4875.4133000001302</v>
      </c>
      <c r="AR16" s="312">
        <v>4660.4730999991298</v>
      </c>
      <c r="AS16" s="312">
        <v>37106.141600006202</v>
      </c>
      <c r="AT16" s="312">
        <v>9572.0161000056996</v>
      </c>
      <c r="AU16" s="312">
        <v>21062.388799995198</v>
      </c>
      <c r="AV16" s="312">
        <v>4576.4443999975902</v>
      </c>
      <c r="AW16" s="312">
        <v>3175.7762000007901</v>
      </c>
      <c r="AX16" s="312">
        <v>1063.9855999997999</v>
      </c>
      <c r="AY16" s="312">
        <v>1233.91039999998</v>
      </c>
      <c r="AZ16" s="312">
        <v>117.000799999931</v>
      </c>
      <c r="BA16" s="312">
        <v>9964.6666999980698</v>
      </c>
      <c r="BB16" s="312">
        <v>4725.8971999958003</v>
      </c>
      <c r="BC16" s="312">
        <v>4137.1717000020599</v>
      </c>
      <c r="BD16" s="312">
        <v>2675.8851000014702</v>
      </c>
      <c r="BE16" s="312">
        <v>7756.6873000002697</v>
      </c>
      <c r="BF16" s="312">
        <v>2540.2728000014599</v>
      </c>
      <c r="BG16" s="312">
        <v>103.653499999961</v>
      </c>
      <c r="BH16" s="312">
        <v>13.394399999991901</v>
      </c>
      <c r="BI16" s="312">
        <v>14800.534500002301</v>
      </c>
      <c r="BJ16" s="312">
        <v>3782.6236999990501</v>
      </c>
      <c r="BK16" s="312">
        <v>67.989899999948705</v>
      </c>
      <c r="BL16" s="312">
        <v>14.8740000000031</v>
      </c>
      <c r="BM16" s="312">
        <v>62.217899999986898</v>
      </c>
      <c r="BN16" s="312">
        <v>8.4430999999958996</v>
      </c>
      <c r="BO16" s="312">
        <v>117.40669999993899</v>
      </c>
      <c r="BP16" s="312">
        <v>20.439099999989399</v>
      </c>
      <c r="BQ16" s="312">
        <v>1351.367</v>
      </c>
      <c r="BR16" s="312">
        <v>431.47910000000002</v>
      </c>
      <c r="BS16" s="312">
        <v>8809.5709000000006</v>
      </c>
      <c r="BT16" s="312">
        <v>2045.4422</v>
      </c>
      <c r="BU16" s="312">
        <v>11663.699199999999</v>
      </c>
      <c r="BV16" s="312">
        <v>3335.6633999999999</v>
      </c>
      <c r="BW16" s="312">
        <v>16612.286899999999</v>
      </c>
      <c r="BX16" s="312">
        <v>5894.3014000000003</v>
      </c>
      <c r="BY16" s="312">
        <v>6454.2927</v>
      </c>
      <c r="BZ16" s="312">
        <v>1599.8905</v>
      </c>
      <c r="CA16" s="312">
        <v>150.2132</v>
      </c>
      <c r="CB16" s="312">
        <v>100.318</v>
      </c>
      <c r="CC16" s="312">
        <v>9824.9848999999995</v>
      </c>
      <c r="CD16" s="312">
        <v>4400.8788999999997</v>
      </c>
      <c r="CE16" s="312">
        <v>15425.7017</v>
      </c>
      <c r="CF16" s="312">
        <v>2777.3444</v>
      </c>
      <c r="CG16" s="312">
        <v>24411.897199999999</v>
      </c>
      <c r="CH16" s="312">
        <v>7294.1504999999997</v>
      </c>
      <c r="CI16" s="312">
        <v>5619.6183000000001</v>
      </c>
      <c r="CJ16" s="312">
        <v>1389.0062</v>
      </c>
      <c r="CK16" s="312">
        <v>387.9468</v>
      </c>
      <c r="CL16" s="312">
        <v>417.02010000000001</v>
      </c>
      <c r="CM16" s="312">
        <v>7636.0321000000004</v>
      </c>
      <c r="CN16" s="312">
        <v>2355.3867</v>
      </c>
      <c r="CO16" s="312">
        <v>1450.6722</v>
      </c>
      <c r="CP16" s="312">
        <v>926.12929999999994</v>
      </c>
      <c r="CQ16" s="312">
        <v>5283.4022999999997</v>
      </c>
      <c r="CR16" s="312">
        <v>1122.2367999999999</v>
      </c>
      <c r="CS16" s="312"/>
      <c r="CT16" s="312"/>
      <c r="CU16" s="312">
        <v>1118.1165000000001</v>
      </c>
      <c r="CV16" s="312">
        <v>452.32580000000002</v>
      </c>
      <c r="CW16" s="312">
        <v>5063.4498999999996</v>
      </c>
      <c r="CX16" s="312">
        <v>977.57010000000002</v>
      </c>
      <c r="CY16" s="312">
        <v>3416.2049999999999</v>
      </c>
      <c r="CZ16" s="312">
        <v>217.9778</v>
      </c>
      <c r="DA16" s="312">
        <v>564.77049999999997</v>
      </c>
      <c r="DB16" s="312">
        <v>191.71879999999999</v>
      </c>
      <c r="DC16" s="312">
        <v>14785.590099999999</v>
      </c>
      <c r="DD16" s="312">
        <v>1602.0050000000001</v>
      </c>
      <c r="DE16" s="312">
        <v>6646.6580000000004</v>
      </c>
      <c r="DF16" s="312">
        <v>1452.5947000000001</v>
      </c>
      <c r="DG16" s="312">
        <v>3736.2357000000002</v>
      </c>
      <c r="DH16" s="312">
        <v>5490.4573</v>
      </c>
      <c r="DI16" s="312">
        <v>2305.8326999999999</v>
      </c>
      <c r="DJ16" s="312">
        <v>1808.9456</v>
      </c>
      <c r="DK16" s="312">
        <v>4792.0641999999998</v>
      </c>
      <c r="DL16" s="312">
        <v>2376.6163999999999</v>
      </c>
      <c r="DM16" s="312">
        <v>6741.8481000000002</v>
      </c>
      <c r="DN16" s="312">
        <v>2603.2673</v>
      </c>
      <c r="DO16" s="312">
        <v>10187.948399999999</v>
      </c>
      <c r="DP16" s="312">
        <v>802.97670000000005</v>
      </c>
      <c r="DQ16" s="312"/>
      <c r="DR16" s="312"/>
      <c r="DS16" s="312"/>
      <c r="DT16" s="312"/>
      <c r="DU16" s="312">
        <v>23.7775</v>
      </c>
      <c r="DV16" s="312">
        <v>5.2640000000000002</v>
      </c>
      <c r="DW16" s="312"/>
      <c r="DX16" s="312"/>
      <c r="DY16" s="312">
        <v>1592.3525</v>
      </c>
      <c r="DZ16" s="312">
        <v>114.0462</v>
      </c>
      <c r="EA16" s="312"/>
      <c r="EB16" s="312"/>
      <c r="EC16" s="312">
        <v>1153.9359999999999</v>
      </c>
      <c r="ED16" s="312">
        <v>386.2473</v>
      </c>
      <c r="EE16" s="312">
        <v>1216.5971</v>
      </c>
      <c r="EF16" s="312">
        <v>513.92870000000005</v>
      </c>
      <c r="EG16" s="312">
        <v>1984.4512999999999</v>
      </c>
      <c r="EH16" s="312">
        <v>1182.789</v>
      </c>
      <c r="EI16" s="312">
        <v>239.55430000000001</v>
      </c>
      <c r="EJ16" s="312">
        <v>22.035699999999999</v>
      </c>
      <c r="EK16" s="312">
        <v>814.35559999999998</v>
      </c>
      <c r="EL16" s="312">
        <v>0</v>
      </c>
      <c r="EM16" s="312">
        <v>4752.6692999999996</v>
      </c>
      <c r="EN16" s="312">
        <v>975.37879999999996</v>
      </c>
      <c r="EO16" s="312">
        <v>849.44029999999998</v>
      </c>
      <c r="EP16" s="312">
        <v>553.06659999999999</v>
      </c>
      <c r="EQ16" s="312">
        <v>1485.8299999999999</v>
      </c>
      <c r="ER16" s="312">
        <v>0</v>
      </c>
      <c r="ES16" s="312"/>
      <c r="ET16" s="312"/>
      <c r="EU16" s="312">
        <v>897.52099999999996</v>
      </c>
      <c r="EV16" s="312">
        <v>243.51300000000001</v>
      </c>
      <c r="EW16" s="312"/>
      <c r="EX16" s="312"/>
      <c r="EY16" s="312">
        <v>27.941700000000001</v>
      </c>
      <c r="EZ16" s="312">
        <v>213.34370000000001</v>
      </c>
      <c r="FA16" s="312">
        <v>532.43330000000003</v>
      </c>
      <c r="FB16" s="312">
        <v>387.11900000000003</v>
      </c>
      <c r="FC16" s="312">
        <v>1323.6217999999999</v>
      </c>
      <c r="FD16" s="312">
        <v>334.96510000000001</v>
      </c>
      <c r="FE16" s="312">
        <v>254.5924</v>
      </c>
      <c r="FF16" s="312">
        <v>243.9178</v>
      </c>
    </row>
    <row r="17" ht="15">
      <c r="A17" s="151">
        <v>17</v>
      </c>
      <c r="B17" s="309">
        <v>26</v>
      </c>
      <c r="C17" s="310">
        <v>27</v>
      </c>
      <c r="D17" s="311">
        <v>45644.208333333336</v>
      </c>
      <c r="E17" s="312">
        <v>7661.9305999999997</v>
      </c>
      <c r="F17" s="312">
        <v>5129.5811999999996</v>
      </c>
      <c r="G17" s="312">
        <v>223.1542</v>
      </c>
      <c r="H17" s="312">
        <v>283.61779999999999</v>
      </c>
      <c r="I17" s="312">
        <v>4327.4672</v>
      </c>
      <c r="J17" s="312">
        <v>0</v>
      </c>
      <c r="K17" s="312">
        <v>3412.8204999999998</v>
      </c>
      <c r="L17" s="312">
        <v>1400.1324999999999</v>
      </c>
      <c r="M17" s="312">
        <v>23630.763800000001</v>
      </c>
      <c r="N17" s="312">
        <v>6150.0079999999998</v>
      </c>
      <c r="O17" s="312"/>
      <c r="P17" s="312"/>
      <c r="Q17" s="312">
        <v>107.6309</v>
      </c>
      <c r="R17" s="312">
        <v>6.9621000000000004</v>
      </c>
      <c r="S17" s="312">
        <v>92.748999999999995</v>
      </c>
      <c r="T17" s="312">
        <v>53.802500000000002</v>
      </c>
      <c r="U17" s="312">
        <v>3340.5033999991801</v>
      </c>
      <c r="V17" s="312">
        <v>722.59490000011601</v>
      </c>
      <c r="W17" s="312">
        <v>21127.040300003799</v>
      </c>
      <c r="X17" s="312">
        <v>8205.68470000255</v>
      </c>
      <c r="Y17" s="312">
        <v>3414.0991000003401</v>
      </c>
      <c r="Z17" s="312">
        <v>1350.6552000004699</v>
      </c>
      <c r="AA17" s="312">
        <v>15350.809299996799</v>
      </c>
      <c r="AB17" s="312">
        <v>5214.3815666647497</v>
      </c>
      <c r="AC17" s="312">
        <v>16344.493899995399</v>
      </c>
      <c r="AD17" s="312">
        <v>3268.3342000012299</v>
      </c>
      <c r="AE17" s="312">
        <v>13158.748000003799</v>
      </c>
      <c r="AF17" s="312">
        <v>5531.9863999983199</v>
      </c>
      <c r="AG17" s="312">
        <v>43198.412900007097</v>
      </c>
      <c r="AH17" s="312">
        <v>9388.4155999979503</v>
      </c>
      <c r="AI17" s="312">
        <v>17439.085200012301</v>
      </c>
      <c r="AJ17" s="312">
        <v>4134.4759999998796</v>
      </c>
      <c r="AK17" s="312">
        <v>7470.9119999955801</v>
      </c>
      <c r="AL17" s="312">
        <v>1301.84080000018</v>
      </c>
      <c r="AM17" s="312">
        <v>8358.217799995</v>
      </c>
      <c r="AN17" s="312">
        <v>3886.4272000004898</v>
      </c>
      <c r="AO17" s="312">
        <v>16813.9791999882</v>
      </c>
      <c r="AP17" s="312">
        <v>4343.4530000001896</v>
      </c>
      <c r="AQ17" s="312">
        <v>4875.4133000001302</v>
      </c>
      <c r="AR17" s="312">
        <v>4660.4730999991298</v>
      </c>
      <c r="AS17" s="312">
        <v>37106.396700006197</v>
      </c>
      <c r="AT17" s="312">
        <v>9572.0439000056995</v>
      </c>
      <c r="AU17" s="312">
        <v>21062.388799995198</v>
      </c>
      <c r="AV17" s="312">
        <v>4576.4443999975902</v>
      </c>
      <c r="AW17" s="312">
        <v>3175.91280000079</v>
      </c>
      <c r="AX17" s="312">
        <v>1064.0075999998</v>
      </c>
      <c r="AY17" s="312">
        <v>1233.9479999999801</v>
      </c>
      <c r="AZ17" s="312">
        <v>117.00299999993101</v>
      </c>
      <c r="BA17" s="312">
        <v>9964.7126999980701</v>
      </c>
      <c r="BB17" s="312">
        <v>4725.9050999957999</v>
      </c>
      <c r="BC17" s="312">
        <v>4137.2404000020597</v>
      </c>
      <c r="BD17" s="312">
        <v>2675.91740000147</v>
      </c>
      <c r="BE17" s="312">
        <v>7756.7901000002703</v>
      </c>
      <c r="BF17" s="312">
        <v>2540.2761000014598</v>
      </c>
      <c r="BG17" s="312">
        <v>103.735299999961</v>
      </c>
      <c r="BH17" s="312">
        <v>13.4062999999919</v>
      </c>
      <c r="BI17" s="312">
        <v>14800.534500002301</v>
      </c>
      <c r="BJ17" s="312">
        <v>3782.6236999990501</v>
      </c>
      <c r="BK17" s="312">
        <v>68.039799999948798</v>
      </c>
      <c r="BL17" s="312">
        <v>14.8855000000031</v>
      </c>
      <c r="BM17" s="312">
        <v>62.2778999999869</v>
      </c>
      <c r="BN17" s="312">
        <v>8.4489999999959107</v>
      </c>
      <c r="BO17" s="312">
        <v>117.509499999939</v>
      </c>
      <c r="BP17" s="312">
        <v>20.455799999989399</v>
      </c>
      <c r="BQ17" s="312">
        <v>1351.3741</v>
      </c>
      <c r="BR17" s="312">
        <v>431.48009999999999</v>
      </c>
      <c r="BS17" s="312">
        <v>8809.6888999999992</v>
      </c>
      <c r="BT17" s="312">
        <v>2045.4585</v>
      </c>
      <c r="BU17" s="312">
        <v>11663.8832</v>
      </c>
      <c r="BV17" s="312">
        <v>3335.6941999999999</v>
      </c>
      <c r="BW17" s="312">
        <v>16612.3508</v>
      </c>
      <c r="BX17" s="312">
        <v>5894.3068000000003</v>
      </c>
      <c r="BY17" s="312">
        <v>6454.4213</v>
      </c>
      <c r="BZ17" s="312">
        <v>1599.9096</v>
      </c>
      <c r="CA17" s="312">
        <v>150.21350000000001</v>
      </c>
      <c r="CB17" s="312">
        <v>100.3184</v>
      </c>
      <c r="CC17" s="312">
        <v>9825.0151999999998</v>
      </c>
      <c r="CD17" s="312">
        <v>4400.8909999999996</v>
      </c>
      <c r="CE17" s="312">
        <v>15425.851699999999</v>
      </c>
      <c r="CF17" s="312">
        <v>2777.3539999999998</v>
      </c>
      <c r="CG17" s="312">
        <v>24412.087100000001</v>
      </c>
      <c r="CH17" s="312">
        <v>7294.1755000000003</v>
      </c>
      <c r="CI17" s="312">
        <v>5619.6738999999998</v>
      </c>
      <c r="CJ17" s="312">
        <v>1389.0115000000001</v>
      </c>
      <c r="CK17" s="312">
        <v>387.97160000000002</v>
      </c>
      <c r="CL17" s="312">
        <v>417.0258</v>
      </c>
      <c r="CM17" s="312">
        <v>7636.0322999999999</v>
      </c>
      <c r="CN17" s="312">
        <v>2355.3868000000002</v>
      </c>
      <c r="CO17" s="312">
        <v>1450.6890000000001</v>
      </c>
      <c r="CP17" s="312">
        <v>926.13239999999996</v>
      </c>
      <c r="CQ17" s="312">
        <v>5283.4588999999996</v>
      </c>
      <c r="CR17" s="312">
        <v>1122.2533000000001</v>
      </c>
      <c r="CS17" s="312"/>
      <c r="CT17" s="312"/>
      <c r="CU17" s="312">
        <v>1118.1170999999999</v>
      </c>
      <c r="CV17" s="312">
        <v>452.327</v>
      </c>
      <c r="CW17" s="312">
        <v>5063.5825999999997</v>
      </c>
      <c r="CX17" s="312">
        <v>977.58029999999997</v>
      </c>
      <c r="CY17" s="312">
        <v>3416.3533000000002</v>
      </c>
      <c r="CZ17" s="312">
        <v>217.98220000000001</v>
      </c>
      <c r="DA17" s="312">
        <v>564.78489999999999</v>
      </c>
      <c r="DB17" s="312">
        <v>191.72040000000001</v>
      </c>
      <c r="DC17" s="312">
        <v>14785.590099999999</v>
      </c>
      <c r="DD17" s="312">
        <v>1602.0050000000001</v>
      </c>
      <c r="DE17" s="312">
        <v>6646.6788999999999</v>
      </c>
      <c r="DF17" s="312">
        <v>1452.5958000000001</v>
      </c>
      <c r="DG17" s="312">
        <v>3736.3180000000002</v>
      </c>
      <c r="DH17" s="312">
        <v>5490.4970999999996</v>
      </c>
      <c r="DI17" s="312">
        <v>2305.8404999999998</v>
      </c>
      <c r="DJ17" s="312">
        <v>1808.9537</v>
      </c>
      <c r="DK17" s="312">
        <v>4792.0955000000004</v>
      </c>
      <c r="DL17" s="312">
        <v>2376.6201000000001</v>
      </c>
      <c r="DM17" s="312">
        <v>6741.9031999999997</v>
      </c>
      <c r="DN17" s="312">
        <v>2603.2757000000001</v>
      </c>
      <c r="DO17" s="312">
        <v>10188.295</v>
      </c>
      <c r="DP17" s="312">
        <v>803.00109999999995</v>
      </c>
      <c r="DQ17" s="312"/>
      <c r="DR17" s="312"/>
      <c r="DS17" s="312"/>
      <c r="DT17" s="312"/>
      <c r="DU17" s="312">
        <v>23.7775</v>
      </c>
      <c r="DV17" s="312">
        <v>5.2640000000000002</v>
      </c>
      <c r="DW17" s="312"/>
      <c r="DX17" s="312"/>
      <c r="DY17" s="312">
        <v>1592.3525</v>
      </c>
      <c r="DZ17" s="312">
        <v>114.0462</v>
      </c>
      <c r="EA17" s="312"/>
      <c r="EB17" s="312"/>
      <c r="EC17" s="312">
        <v>1153.998</v>
      </c>
      <c r="ED17" s="312">
        <v>386.26100000000002</v>
      </c>
      <c r="EE17" s="312">
        <v>1216.6665</v>
      </c>
      <c r="EF17" s="312">
        <v>513.94659999999999</v>
      </c>
      <c r="EG17" s="312">
        <v>1984.4896000000001</v>
      </c>
      <c r="EH17" s="312">
        <v>1182.789</v>
      </c>
      <c r="EI17" s="312">
        <v>239.55430000000001</v>
      </c>
      <c r="EJ17" s="312">
        <v>22.035699999999999</v>
      </c>
      <c r="EK17" s="312">
        <v>814.41279999999995</v>
      </c>
      <c r="EL17" s="312">
        <v>0</v>
      </c>
      <c r="EM17" s="312">
        <v>4752.6692999999996</v>
      </c>
      <c r="EN17" s="312">
        <v>975.37879999999996</v>
      </c>
      <c r="EO17" s="312">
        <v>849.44029999999998</v>
      </c>
      <c r="EP17" s="312">
        <v>553.06659999999999</v>
      </c>
      <c r="EQ17" s="312">
        <v>1485.8704</v>
      </c>
      <c r="ER17" s="312">
        <v>0</v>
      </c>
      <c r="ES17" s="312"/>
      <c r="ET17" s="312"/>
      <c r="EU17" s="312">
        <v>897.56659999999999</v>
      </c>
      <c r="EV17" s="312">
        <v>243.5275</v>
      </c>
      <c r="EW17" s="312"/>
      <c r="EX17" s="312"/>
      <c r="EY17" s="312">
        <v>27.941700000000001</v>
      </c>
      <c r="EZ17" s="312">
        <v>213.34370000000001</v>
      </c>
      <c r="FA17" s="312">
        <v>532.44439999999997</v>
      </c>
      <c r="FB17" s="312">
        <v>387.12270000000001</v>
      </c>
      <c r="FC17" s="312">
        <v>1323.6217999999999</v>
      </c>
      <c r="FD17" s="312">
        <v>334.96510000000001</v>
      </c>
      <c r="FE17" s="312">
        <v>254.59710000000001</v>
      </c>
      <c r="FF17" s="312">
        <v>243.91829999999999</v>
      </c>
    </row>
    <row r="18" ht="15">
      <c r="A18" s="151">
        <v>18</v>
      </c>
      <c r="B18" s="309">
        <v>27</v>
      </c>
      <c r="C18" s="310">
        <v>28</v>
      </c>
      <c r="D18" s="311">
        <v>45644.229166666664</v>
      </c>
      <c r="E18" s="312">
        <v>7661.9616999999998</v>
      </c>
      <c r="F18" s="312">
        <v>5129.5915999999997</v>
      </c>
      <c r="G18" s="312">
        <v>223.1542</v>
      </c>
      <c r="H18" s="312">
        <v>283.61779999999999</v>
      </c>
      <c r="I18" s="312">
        <v>4327.7030000000004</v>
      </c>
      <c r="J18" s="312">
        <v>0</v>
      </c>
      <c r="K18" s="312">
        <v>3412.8825999999999</v>
      </c>
      <c r="L18" s="312">
        <v>1400.1405999999999</v>
      </c>
      <c r="M18" s="312">
        <v>23630.919699999999</v>
      </c>
      <c r="N18" s="312">
        <v>6150.0294999999996</v>
      </c>
      <c r="O18" s="312"/>
      <c r="P18" s="312"/>
      <c r="Q18" s="312">
        <v>107.6309</v>
      </c>
      <c r="R18" s="312">
        <v>6.9621000000000004</v>
      </c>
      <c r="S18" s="312">
        <v>92.748999999999995</v>
      </c>
      <c r="T18" s="312">
        <v>53.802500000000002</v>
      </c>
      <c r="U18" s="312">
        <v>3340.5832999991799</v>
      </c>
      <c r="V18" s="312">
        <v>722.60980000011602</v>
      </c>
      <c r="W18" s="312">
        <v>21127.162400003799</v>
      </c>
      <c r="X18" s="312">
        <v>8205.7092000025496</v>
      </c>
      <c r="Y18" s="312">
        <v>3414.1107000003399</v>
      </c>
      <c r="Z18" s="312">
        <v>1350.6608000004701</v>
      </c>
      <c r="AA18" s="312">
        <v>15350.8742333301</v>
      </c>
      <c r="AB18" s="312">
        <v>5214.39069999808</v>
      </c>
      <c r="AC18" s="312">
        <v>16344.6467999954</v>
      </c>
      <c r="AD18" s="312">
        <v>3268.35360000123</v>
      </c>
      <c r="AE18" s="312">
        <v>13158.8006000038</v>
      </c>
      <c r="AF18" s="312">
        <v>5531.9921999983198</v>
      </c>
      <c r="AG18" s="312">
        <v>43198.519700007098</v>
      </c>
      <c r="AH18" s="312">
        <v>9388.4315999979499</v>
      </c>
      <c r="AI18" s="312">
        <v>17439.175900012298</v>
      </c>
      <c r="AJ18" s="312">
        <v>4134.4904999998798</v>
      </c>
      <c r="AK18" s="312">
        <v>7471.0217999955803</v>
      </c>
      <c r="AL18" s="312">
        <v>1301.84710000018</v>
      </c>
      <c r="AM18" s="312">
        <v>8358.3860999949993</v>
      </c>
      <c r="AN18" s="312">
        <v>3886.4925000004901</v>
      </c>
      <c r="AO18" s="312">
        <v>16814.058899988198</v>
      </c>
      <c r="AP18" s="312">
        <v>4343.4698000001899</v>
      </c>
      <c r="AQ18" s="312">
        <v>4875.4133000001302</v>
      </c>
      <c r="AR18" s="312">
        <v>4660.4730999991298</v>
      </c>
      <c r="AS18" s="312">
        <v>37106.656400006199</v>
      </c>
      <c r="AT18" s="312">
        <v>9572.0722000056994</v>
      </c>
      <c r="AU18" s="312">
        <v>21062.388799995198</v>
      </c>
      <c r="AV18" s="312">
        <v>4576.4443999975902</v>
      </c>
      <c r="AW18" s="312">
        <v>3176.0530000007898</v>
      </c>
      <c r="AX18" s="312">
        <v>1064.0304999998</v>
      </c>
      <c r="AY18" s="312">
        <v>1233.98709999998</v>
      </c>
      <c r="AZ18" s="312">
        <v>117.005299999931</v>
      </c>
      <c r="BA18" s="312">
        <v>9964.7581999980703</v>
      </c>
      <c r="BB18" s="312">
        <v>4725.9136999958</v>
      </c>
      <c r="BC18" s="312">
        <v>4137.3091000020604</v>
      </c>
      <c r="BD18" s="312">
        <v>2675.9501000014702</v>
      </c>
      <c r="BE18" s="312">
        <v>7756.8963000002695</v>
      </c>
      <c r="BF18" s="312">
        <v>2540.2802000014599</v>
      </c>
      <c r="BG18" s="312">
        <v>103.818199999962</v>
      </c>
      <c r="BH18" s="312">
        <v>13.4192999999919</v>
      </c>
      <c r="BI18" s="312">
        <v>14800.534500002301</v>
      </c>
      <c r="BJ18" s="312">
        <v>3782.6236999990501</v>
      </c>
      <c r="BK18" s="312">
        <v>68.092299999948807</v>
      </c>
      <c r="BL18" s="312">
        <v>14.898000000003099</v>
      </c>
      <c r="BM18" s="312">
        <v>62.339499999986899</v>
      </c>
      <c r="BN18" s="312">
        <v>8.4550999999959</v>
      </c>
      <c r="BO18" s="312">
        <v>117.61509999993901</v>
      </c>
      <c r="BP18" s="312">
        <v>20.4736999999894</v>
      </c>
      <c r="BQ18" s="312">
        <v>1351.3814</v>
      </c>
      <c r="BR18" s="312">
        <v>431.48110000000003</v>
      </c>
      <c r="BS18" s="312">
        <v>8809.8083000000006</v>
      </c>
      <c r="BT18" s="312">
        <v>2045.4748999999999</v>
      </c>
      <c r="BU18" s="312">
        <v>11664.0697</v>
      </c>
      <c r="BV18" s="312">
        <v>3335.7260000000001</v>
      </c>
      <c r="BW18" s="312">
        <v>16612.4143</v>
      </c>
      <c r="BX18" s="312">
        <v>5894.3123999999998</v>
      </c>
      <c r="BY18" s="312">
        <v>6454.5538999999999</v>
      </c>
      <c r="BZ18" s="312">
        <v>1599.9292</v>
      </c>
      <c r="CA18" s="312">
        <v>150.2139</v>
      </c>
      <c r="CB18" s="312">
        <v>100.31870000000001</v>
      </c>
      <c r="CC18" s="312">
        <v>9825.0455000000002</v>
      </c>
      <c r="CD18" s="312">
        <v>4400.9031000000004</v>
      </c>
      <c r="CE18" s="312">
        <v>15425.998799999999</v>
      </c>
      <c r="CF18" s="312">
        <v>2777.3647999999998</v>
      </c>
      <c r="CG18" s="312">
        <v>24412.276300000001</v>
      </c>
      <c r="CH18" s="312">
        <v>7294.2011000000002</v>
      </c>
      <c r="CI18" s="312">
        <v>5619.7294000000002</v>
      </c>
      <c r="CJ18" s="312">
        <v>1389.0168000000001</v>
      </c>
      <c r="CK18" s="312">
        <v>387.99639999999999</v>
      </c>
      <c r="CL18" s="312">
        <v>417.03190000000001</v>
      </c>
      <c r="CM18" s="312">
        <v>7636.0324000000001</v>
      </c>
      <c r="CN18" s="312">
        <v>2355.3869</v>
      </c>
      <c r="CO18" s="312">
        <v>1450.7044000000001</v>
      </c>
      <c r="CP18" s="312">
        <v>926.1354</v>
      </c>
      <c r="CQ18" s="312">
        <v>5283.5182999999997</v>
      </c>
      <c r="CR18" s="312">
        <v>1122.2706000000001</v>
      </c>
      <c r="CS18" s="312"/>
      <c r="CT18" s="312"/>
      <c r="CU18" s="312">
        <v>1118.1177</v>
      </c>
      <c r="CV18" s="312">
        <v>452.32830000000001</v>
      </c>
      <c r="CW18" s="312">
        <v>5063.7191999999995</v>
      </c>
      <c r="CX18" s="312">
        <v>977.59069999999997</v>
      </c>
      <c r="CY18" s="312">
        <v>3416.5001999999999</v>
      </c>
      <c r="CZ18" s="312">
        <v>217.98670000000001</v>
      </c>
      <c r="DA18" s="312">
        <v>564.79960000000005</v>
      </c>
      <c r="DB18" s="312">
        <v>191.72210000000001</v>
      </c>
      <c r="DC18" s="312">
        <v>14785.590099999999</v>
      </c>
      <c r="DD18" s="312">
        <v>1602.0050000000001</v>
      </c>
      <c r="DE18" s="312">
        <v>6646.6998000000003</v>
      </c>
      <c r="DF18" s="312">
        <v>1452.5971999999999</v>
      </c>
      <c r="DG18" s="312">
        <v>3736.4083000000001</v>
      </c>
      <c r="DH18" s="312">
        <v>5490.5387000000001</v>
      </c>
      <c r="DI18" s="312">
        <v>2305.8483000000001</v>
      </c>
      <c r="DJ18" s="312">
        <v>1808.962</v>
      </c>
      <c r="DK18" s="312">
        <v>4792.1336000000001</v>
      </c>
      <c r="DL18" s="312">
        <v>2376.625</v>
      </c>
      <c r="DM18" s="312">
        <v>6741.9468999999999</v>
      </c>
      <c r="DN18" s="312">
        <v>2603.2856000000002</v>
      </c>
      <c r="DO18" s="312">
        <v>10188.6405</v>
      </c>
      <c r="DP18" s="312">
        <v>803.02509999999995</v>
      </c>
      <c r="DQ18" s="312"/>
      <c r="DR18" s="312"/>
      <c r="DS18" s="312"/>
      <c r="DT18" s="312"/>
      <c r="DU18" s="312">
        <v>23.7775</v>
      </c>
      <c r="DV18" s="312">
        <v>5.2640000000000002</v>
      </c>
      <c r="DW18" s="312"/>
      <c r="DX18" s="312"/>
      <c r="DY18" s="312">
        <v>1592.3525</v>
      </c>
      <c r="DZ18" s="312">
        <v>114.0462</v>
      </c>
      <c r="EA18" s="312"/>
      <c r="EB18" s="312"/>
      <c r="EC18" s="312">
        <v>1154.0645</v>
      </c>
      <c r="ED18" s="312">
        <v>386.27539999999999</v>
      </c>
      <c r="EE18" s="312">
        <v>1216.7324000000001</v>
      </c>
      <c r="EF18" s="312">
        <v>513.96190000000001</v>
      </c>
      <c r="EG18" s="312">
        <v>1984.5278000000001</v>
      </c>
      <c r="EH18" s="312">
        <v>1182.789</v>
      </c>
      <c r="EI18" s="312">
        <v>239.55430000000001</v>
      </c>
      <c r="EJ18" s="312">
        <v>22.035699999999999</v>
      </c>
      <c r="EK18" s="312">
        <v>814.47119999999995</v>
      </c>
      <c r="EL18" s="312">
        <v>0</v>
      </c>
      <c r="EM18" s="312">
        <v>4752.6692999999996</v>
      </c>
      <c r="EN18" s="312">
        <v>975.37879999999996</v>
      </c>
      <c r="EO18" s="312">
        <v>849.44029999999998</v>
      </c>
      <c r="EP18" s="312">
        <v>553.06659999999999</v>
      </c>
      <c r="EQ18" s="312">
        <v>1485.9128000000001</v>
      </c>
      <c r="ER18" s="312">
        <v>0</v>
      </c>
      <c r="ES18" s="312"/>
      <c r="ET18" s="312"/>
      <c r="EU18" s="312">
        <v>897.61329999999998</v>
      </c>
      <c r="EV18" s="312">
        <v>243.54150000000001</v>
      </c>
      <c r="EW18" s="312"/>
      <c r="EX18" s="312"/>
      <c r="EY18" s="312">
        <v>27.941700000000001</v>
      </c>
      <c r="EZ18" s="312">
        <v>213.34370000000001</v>
      </c>
      <c r="FA18" s="312">
        <v>532.45540000000005</v>
      </c>
      <c r="FB18" s="312">
        <v>387.12670000000003</v>
      </c>
      <c r="FC18" s="312">
        <v>1323.6217999999999</v>
      </c>
      <c r="FD18" s="312">
        <v>334.96510000000001</v>
      </c>
      <c r="FE18" s="312">
        <v>254.6018</v>
      </c>
      <c r="FF18" s="312">
        <v>243.9188</v>
      </c>
    </row>
    <row r="19" ht="15">
      <c r="A19" s="151">
        <v>19</v>
      </c>
      <c r="B19" s="309">
        <v>28</v>
      </c>
      <c r="C19" s="310">
        <v>29</v>
      </c>
      <c r="D19" s="311">
        <v>45644.25</v>
      </c>
      <c r="E19" s="312">
        <v>7661.9930000000004</v>
      </c>
      <c r="F19" s="312">
        <v>5129.6016</v>
      </c>
      <c r="G19" s="312">
        <v>223.1542</v>
      </c>
      <c r="H19" s="312">
        <v>283.61779999999999</v>
      </c>
      <c r="I19" s="312">
        <v>4327.9255999999996</v>
      </c>
      <c r="J19" s="312">
        <v>0</v>
      </c>
      <c r="K19" s="312">
        <v>3412.942</v>
      </c>
      <c r="L19" s="312">
        <v>1400.1483000000001</v>
      </c>
      <c r="M19" s="312">
        <v>23631.087500000001</v>
      </c>
      <c r="N19" s="312">
        <v>6150.0528999999997</v>
      </c>
      <c r="O19" s="312"/>
      <c r="P19" s="312"/>
      <c r="Q19" s="312">
        <v>107.6309</v>
      </c>
      <c r="R19" s="312">
        <v>6.9621000000000004</v>
      </c>
      <c r="S19" s="312">
        <v>92.748999999999995</v>
      </c>
      <c r="T19" s="312">
        <v>53.802500000000002</v>
      </c>
      <c r="U19" s="312">
        <v>3340.66989999918</v>
      </c>
      <c r="V19" s="312">
        <v>722.625300000116</v>
      </c>
      <c r="W19" s="312">
        <v>21127.290600003798</v>
      </c>
      <c r="X19" s="312">
        <v>8205.7332000025508</v>
      </c>
      <c r="Y19" s="312">
        <v>3414.1239000003402</v>
      </c>
      <c r="Z19" s="312">
        <v>1350.66670000047</v>
      </c>
      <c r="AA19" s="312">
        <v>15350.9402333301</v>
      </c>
      <c r="AB19" s="312">
        <v>5214.4003666647504</v>
      </c>
      <c r="AC19" s="312">
        <v>16344.8044999954</v>
      </c>
      <c r="AD19" s="312">
        <v>3268.3728000012302</v>
      </c>
      <c r="AE19" s="312">
        <v>13158.8539000038</v>
      </c>
      <c r="AF19" s="312">
        <v>5531.9977999983203</v>
      </c>
      <c r="AG19" s="312">
        <v>43198.634500007101</v>
      </c>
      <c r="AH19" s="312">
        <v>9388.4478999979492</v>
      </c>
      <c r="AI19" s="312">
        <v>17439.269400012301</v>
      </c>
      <c r="AJ19" s="312">
        <v>4134.5046999998804</v>
      </c>
      <c r="AK19" s="312">
        <v>7471.1311999955797</v>
      </c>
      <c r="AL19" s="312">
        <v>1301.85350000018</v>
      </c>
      <c r="AM19" s="312">
        <v>8358.5679999950007</v>
      </c>
      <c r="AN19" s="312">
        <v>3886.5610000004899</v>
      </c>
      <c r="AO19" s="312">
        <v>16814.148599988199</v>
      </c>
      <c r="AP19" s="312">
        <v>4343.48600000019</v>
      </c>
      <c r="AQ19" s="312">
        <v>4875.4133000001302</v>
      </c>
      <c r="AR19" s="312">
        <v>4660.4730999991298</v>
      </c>
      <c r="AS19" s="312">
        <v>37106.919200006203</v>
      </c>
      <c r="AT19" s="312">
        <v>9572.1001000057004</v>
      </c>
      <c r="AU19" s="312">
        <v>21062.388799995198</v>
      </c>
      <c r="AV19" s="312">
        <v>4576.4443999975902</v>
      </c>
      <c r="AW19" s="312">
        <v>3176.1903000007901</v>
      </c>
      <c r="AX19" s="312">
        <v>1064.0525999997999</v>
      </c>
      <c r="AY19" s="312">
        <v>1234.0268999999801</v>
      </c>
      <c r="AZ19" s="312">
        <v>117.007599999931</v>
      </c>
      <c r="BA19" s="312">
        <v>9964.8364999980695</v>
      </c>
      <c r="BB19" s="312">
        <v>4725.9394999958004</v>
      </c>
      <c r="BC19" s="312">
        <v>4137.3787000020602</v>
      </c>
      <c r="BD19" s="312">
        <v>2675.9815000014701</v>
      </c>
      <c r="BE19" s="312">
        <v>7757.0019000002703</v>
      </c>
      <c r="BF19" s="312">
        <v>2540.28410000146</v>
      </c>
      <c r="BG19" s="312">
        <v>103.900699999962</v>
      </c>
      <c r="BH19" s="312">
        <v>13.431699999991899</v>
      </c>
      <c r="BI19" s="312">
        <v>14800.534500002301</v>
      </c>
      <c r="BJ19" s="312">
        <v>3782.6236999990501</v>
      </c>
      <c r="BK19" s="312">
        <v>68.147899999948805</v>
      </c>
      <c r="BL19" s="312">
        <v>14.9113000000031</v>
      </c>
      <c r="BM19" s="312">
        <v>62.402599999986897</v>
      </c>
      <c r="BN19" s="312">
        <v>8.4619999999959106</v>
      </c>
      <c r="BO19" s="312">
        <v>117.71829999993901</v>
      </c>
      <c r="BP19" s="312">
        <v>20.4932999999894</v>
      </c>
      <c r="BQ19" s="312">
        <v>1351.3887999999999</v>
      </c>
      <c r="BR19" s="312">
        <v>431.48219999999998</v>
      </c>
      <c r="BS19" s="312">
        <v>8809.9297000000006</v>
      </c>
      <c r="BT19" s="312">
        <v>2045.4914000000001</v>
      </c>
      <c r="BU19" s="312">
        <v>11664.253000000001</v>
      </c>
      <c r="BV19" s="312">
        <v>3335.7568999999999</v>
      </c>
      <c r="BW19" s="312">
        <v>16612.4787</v>
      </c>
      <c r="BX19" s="312">
        <v>5894.3177999999998</v>
      </c>
      <c r="BY19" s="312">
        <v>6454.6866</v>
      </c>
      <c r="BZ19" s="312">
        <v>1599.9482</v>
      </c>
      <c r="CA19" s="312">
        <v>150.21430000000001</v>
      </c>
      <c r="CB19" s="312">
        <v>100.31910000000001</v>
      </c>
      <c r="CC19" s="312">
        <v>9825.0750000000007</v>
      </c>
      <c r="CD19" s="312">
        <v>4400.915</v>
      </c>
      <c r="CE19" s="312">
        <v>15426.1541</v>
      </c>
      <c r="CF19" s="312">
        <v>2777.3757999999998</v>
      </c>
      <c r="CG19" s="312">
        <v>24412.4673</v>
      </c>
      <c r="CH19" s="312">
        <v>7294.2264999999998</v>
      </c>
      <c r="CI19" s="312">
        <v>5619.7861999999996</v>
      </c>
      <c r="CJ19" s="312">
        <v>1389.0222000000001</v>
      </c>
      <c r="CK19" s="312">
        <v>388.0215</v>
      </c>
      <c r="CL19" s="312">
        <v>417.03769999999997</v>
      </c>
      <c r="CM19" s="312">
        <v>7636.0325999999995</v>
      </c>
      <c r="CN19" s="312">
        <v>2355.3870000000002</v>
      </c>
      <c r="CO19" s="312">
        <v>1450.7198000000001</v>
      </c>
      <c r="CP19" s="312">
        <v>926.13829999999996</v>
      </c>
      <c r="CQ19" s="312">
        <v>5283.5895</v>
      </c>
      <c r="CR19" s="312">
        <v>1122.2877000000001</v>
      </c>
      <c r="CS19" s="312"/>
      <c r="CT19" s="312"/>
      <c r="CU19" s="312">
        <v>1118.1183000000001</v>
      </c>
      <c r="CV19" s="312">
        <v>452.32929999999999</v>
      </c>
      <c r="CW19" s="312">
        <v>5063.8548000000001</v>
      </c>
      <c r="CX19" s="312">
        <v>977.60119999999995</v>
      </c>
      <c r="CY19" s="312">
        <v>3416.6523000000002</v>
      </c>
      <c r="CZ19" s="312">
        <v>217.99250000000001</v>
      </c>
      <c r="DA19" s="312">
        <v>564.81359999999995</v>
      </c>
      <c r="DB19" s="312">
        <v>191.72370000000001</v>
      </c>
      <c r="DC19" s="312">
        <v>14785.590099999999</v>
      </c>
      <c r="DD19" s="312">
        <v>1602.0050000000001</v>
      </c>
      <c r="DE19" s="312">
        <v>6646.7227000000003</v>
      </c>
      <c r="DF19" s="312">
        <v>1452.5987</v>
      </c>
      <c r="DG19" s="312">
        <v>3736.4944999999998</v>
      </c>
      <c r="DH19" s="312">
        <v>5490.5789999999997</v>
      </c>
      <c r="DI19" s="312">
        <v>2305.9045000000001</v>
      </c>
      <c r="DJ19" s="312">
        <v>1808.9956999999999</v>
      </c>
      <c r="DK19" s="312">
        <v>4792.1686</v>
      </c>
      <c r="DL19" s="312">
        <v>2376.6309999999999</v>
      </c>
      <c r="DM19" s="312">
        <v>6741.9912000000004</v>
      </c>
      <c r="DN19" s="312">
        <v>2603.2946000000002</v>
      </c>
      <c r="DO19" s="312">
        <v>10188.988300000001</v>
      </c>
      <c r="DP19" s="312">
        <v>803.05089999999996</v>
      </c>
      <c r="DQ19" s="312"/>
      <c r="DR19" s="312"/>
      <c r="DS19" s="312"/>
      <c r="DT19" s="312"/>
      <c r="DU19" s="312">
        <v>23.7775</v>
      </c>
      <c r="DV19" s="312">
        <v>5.2640000000000002</v>
      </c>
      <c r="DW19" s="312"/>
      <c r="DX19" s="312"/>
      <c r="DY19" s="312">
        <v>1592.3525</v>
      </c>
      <c r="DZ19" s="312">
        <v>114.0462</v>
      </c>
      <c r="EA19" s="312"/>
      <c r="EB19" s="312"/>
      <c r="EC19" s="312">
        <v>1154.1269</v>
      </c>
      <c r="ED19" s="312">
        <v>386.28899999999999</v>
      </c>
      <c r="EE19" s="312">
        <v>1216.7999</v>
      </c>
      <c r="EF19" s="312">
        <v>513.9778</v>
      </c>
      <c r="EG19" s="312">
        <v>1984.567</v>
      </c>
      <c r="EH19" s="312">
        <v>1182.789</v>
      </c>
      <c r="EI19" s="312">
        <v>239.55430000000001</v>
      </c>
      <c r="EJ19" s="312">
        <v>22.035699999999999</v>
      </c>
      <c r="EK19" s="312">
        <v>814.52999999999997</v>
      </c>
      <c r="EL19" s="312">
        <v>0</v>
      </c>
      <c r="EM19" s="312">
        <v>4752.6692999999996</v>
      </c>
      <c r="EN19" s="312">
        <v>975.37879999999996</v>
      </c>
      <c r="EO19" s="312">
        <v>849.44029999999998</v>
      </c>
      <c r="EP19" s="312">
        <v>553.06659999999999</v>
      </c>
      <c r="EQ19" s="312">
        <v>1485.9544000000001</v>
      </c>
      <c r="ER19" s="312">
        <v>0</v>
      </c>
      <c r="ES19" s="312"/>
      <c r="ET19" s="312"/>
      <c r="EU19" s="312">
        <v>897.65869999999995</v>
      </c>
      <c r="EV19" s="312">
        <v>243.55590000000001</v>
      </c>
      <c r="EW19" s="312"/>
      <c r="EX19" s="312"/>
      <c r="EY19" s="312">
        <v>27.941700000000001</v>
      </c>
      <c r="EZ19" s="312">
        <v>213.34370000000001</v>
      </c>
      <c r="FA19" s="312">
        <v>532.46669999999995</v>
      </c>
      <c r="FB19" s="312">
        <v>387.13029999999998</v>
      </c>
      <c r="FC19" s="312">
        <v>1323.6217999999999</v>
      </c>
      <c r="FD19" s="312">
        <v>334.96510000000001</v>
      </c>
      <c r="FE19" s="312">
        <v>254.60659999999999</v>
      </c>
      <c r="FF19" s="312">
        <v>243.91929999999999</v>
      </c>
    </row>
    <row r="20" ht="15">
      <c r="A20" s="151">
        <v>20</v>
      </c>
      <c r="B20" s="309">
        <v>29</v>
      </c>
      <c r="C20" s="310">
        <v>30</v>
      </c>
      <c r="D20" s="311">
        <v>45644.270833333336</v>
      </c>
      <c r="E20" s="312">
        <v>7662.0240000000003</v>
      </c>
      <c r="F20" s="312">
        <v>5129.6103000000003</v>
      </c>
      <c r="G20" s="312">
        <v>223.1542</v>
      </c>
      <c r="H20" s="312">
        <v>283.61779999999999</v>
      </c>
      <c r="I20" s="312">
        <v>4328.1421</v>
      </c>
      <c r="J20" s="312">
        <v>0</v>
      </c>
      <c r="K20" s="312">
        <v>3413.0016000000001</v>
      </c>
      <c r="L20" s="312">
        <v>1400.1556</v>
      </c>
      <c r="M20" s="312">
        <v>23631.2667</v>
      </c>
      <c r="N20" s="312">
        <v>6150.0756000000001</v>
      </c>
      <c r="O20" s="312"/>
      <c r="P20" s="312"/>
      <c r="Q20" s="312">
        <v>107.6309</v>
      </c>
      <c r="R20" s="312">
        <v>6.9621000000000004</v>
      </c>
      <c r="S20" s="312">
        <v>92.748999999999995</v>
      </c>
      <c r="T20" s="312">
        <v>53.802500000000002</v>
      </c>
      <c r="U20" s="312">
        <v>3340.76839999918</v>
      </c>
      <c r="V20" s="312">
        <v>722.63960000011605</v>
      </c>
      <c r="W20" s="312">
        <v>21127.416900003798</v>
      </c>
      <c r="X20" s="312">
        <v>8205.7548000025508</v>
      </c>
      <c r="Y20" s="312">
        <v>3414.1361000003399</v>
      </c>
      <c r="Z20" s="312">
        <v>1350.67210000047</v>
      </c>
      <c r="AA20" s="312">
        <v>15351.006033330101</v>
      </c>
      <c r="AB20" s="312">
        <v>5214.4095666647499</v>
      </c>
      <c r="AC20" s="312">
        <v>16344.969199995399</v>
      </c>
      <c r="AD20" s="312">
        <v>3268.3902000012299</v>
      </c>
      <c r="AE20" s="312">
        <v>13158.917800003799</v>
      </c>
      <c r="AF20" s="312">
        <v>5532.0029999983199</v>
      </c>
      <c r="AG20" s="312">
        <v>43198.762700007101</v>
      </c>
      <c r="AH20" s="312">
        <v>9388.4635999979491</v>
      </c>
      <c r="AI20" s="312">
        <v>17439.365300012301</v>
      </c>
      <c r="AJ20" s="312">
        <v>4134.5185999998803</v>
      </c>
      <c r="AK20" s="312">
        <v>7471.2427999955798</v>
      </c>
      <c r="AL20" s="312">
        <v>1301.8594000001799</v>
      </c>
      <c r="AM20" s="312">
        <v>8358.7473999949998</v>
      </c>
      <c r="AN20" s="312">
        <v>3886.6282000004899</v>
      </c>
      <c r="AO20" s="312">
        <v>16814.251599988202</v>
      </c>
      <c r="AP20" s="312">
        <v>4343.5014000001902</v>
      </c>
      <c r="AQ20" s="312">
        <v>4875.4133000001302</v>
      </c>
      <c r="AR20" s="312">
        <v>4660.4730999991298</v>
      </c>
      <c r="AS20" s="312">
        <v>37107.184700006197</v>
      </c>
      <c r="AT20" s="312">
        <v>9572.1276000057005</v>
      </c>
      <c r="AU20" s="312">
        <v>21062.388799995198</v>
      </c>
      <c r="AV20" s="312">
        <v>4576.4443999975902</v>
      </c>
      <c r="AW20" s="312">
        <v>3176.3345000007898</v>
      </c>
      <c r="AX20" s="312">
        <v>1064.0741999997999</v>
      </c>
      <c r="AY20" s="312">
        <v>1234.0672999999799</v>
      </c>
      <c r="AZ20" s="312">
        <v>117.00989999993099</v>
      </c>
      <c r="BA20" s="312">
        <v>9964.9145999980701</v>
      </c>
      <c r="BB20" s="312">
        <v>4725.9639999957999</v>
      </c>
      <c r="BC20" s="312">
        <v>4137.4473000020598</v>
      </c>
      <c r="BD20" s="312">
        <v>2676.01250000147</v>
      </c>
      <c r="BE20" s="312">
        <v>7757.1071000002703</v>
      </c>
      <c r="BF20" s="312">
        <v>2540.2865000014599</v>
      </c>
      <c r="BG20" s="312">
        <v>103.98869999996199</v>
      </c>
      <c r="BH20" s="312">
        <v>13.4421999999919</v>
      </c>
      <c r="BI20" s="312">
        <v>14800.534500002301</v>
      </c>
      <c r="BJ20" s="312">
        <v>3782.6236999990501</v>
      </c>
      <c r="BK20" s="312">
        <v>68.203999999948806</v>
      </c>
      <c r="BL20" s="312">
        <v>14.923200000003099</v>
      </c>
      <c r="BM20" s="312">
        <v>62.464599999986902</v>
      </c>
      <c r="BN20" s="312">
        <v>8.4680999999958999</v>
      </c>
      <c r="BO20" s="312">
        <v>117.820099999939</v>
      </c>
      <c r="BP20" s="312">
        <v>20.507599999989399</v>
      </c>
      <c r="BQ20" s="312">
        <v>1351.396</v>
      </c>
      <c r="BR20" s="312">
        <v>431.48309999999998</v>
      </c>
      <c r="BS20" s="312">
        <v>8810.0547000000006</v>
      </c>
      <c r="BT20" s="312">
        <v>2045.5070000000001</v>
      </c>
      <c r="BU20" s="312">
        <v>11664.437599999999</v>
      </c>
      <c r="BV20" s="312">
        <v>3335.7858999999999</v>
      </c>
      <c r="BW20" s="312">
        <v>16612.542799999999</v>
      </c>
      <c r="BX20" s="312">
        <v>5894.3233</v>
      </c>
      <c r="BY20" s="312">
        <v>6454.8177999999998</v>
      </c>
      <c r="BZ20" s="312">
        <v>1599.9664</v>
      </c>
      <c r="CA20" s="312">
        <v>150.21459999999999</v>
      </c>
      <c r="CB20" s="312">
        <v>100.3194</v>
      </c>
      <c r="CC20" s="312">
        <v>9825.1039999999994</v>
      </c>
      <c r="CD20" s="312">
        <v>4400.9265999999998</v>
      </c>
      <c r="CE20" s="312">
        <v>15426.317800000001</v>
      </c>
      <c r="CF20" s="312">
        <v>2777.3874999999998</v>
      </c>
      <c r="CG20" s="312">
        <v>24412.659</v>
      </c>
      <c r="CH20" s="312">
        <v>7294.2515000000003</v>
      </c>
      <c r="CI20" s="312">
        <v>5619.8425999999999</v>
      </c>
      <c r="CJ20" s="312">
        <v>1389.0271</v>
      </c>
      <c r="CK20" s="312">
        <v>388.04590000000002</v>
      </c>
      <c r="CL20" s="312">
        <v>417.04239999999999</v>
      </c>
      <c r="CM20" s="312">
        <v>7636.0326999999997</v>
      </c>
      <c r="CN20" s="312">
        <v>2355.3870999999999</v>
      </c>
      <c r="CO20" s="312">
        <v>1450.7347</v>
      </c>
      <c r="CP20" s="312">
        <v>926.1413</v>
      </c>
      <c r="CQ20" s="312">
        <v>5283.6790000000001</v>
      </c>
      <c r="CR20" s="312">
        <v>1122.3037999999999</v>
      </c>
      <c r="CS20" s="312"/>
      <c r="CT20" s="312"/>
      <c r="CU20" s="312">
        <v>1118.1189999999999</v>
      </c>
      <c r="CV20" s="312">
        <v>452.3304</v>
      </c>
      <c r="CW20" s="312">
        <v>5063.9889000000003</v>
      </c>
      <c r="CX20" s="312">
        <v>977.61149999999998</v>
      </c>
      <c r="CY20" s="312">
        <v>3416.8121000000001</v>
      </c>
      <c r="CZ20" s="312">
        <v>218.0008</v>
      </c>
      <c r="DA20" s="312">
        <v>564.82740000000001</v>
      </c>
      <c r="DB20" s="312">
        <v>191.72499999999999</v>
      </c>
      <c r="DC20" s="312">
        <v>14785.590099999999</v>
      </c>
      <c r="DD20" s="312">
        <v>1602.0050000000001</v>
      </c>
      <c r="DE20" s="312">
        <v>6646.7484000000004</v>
      </c>
      <c r="DF20" s="312">
        <v>1452.6002000000001</v>
      </c>
      <c r="DG20" s="312">
        <v>3736.5749000000001</v>
      </c>
      <c r="DH20" s="312">
        <v>5490.6181999999999</v>
      </c>
      <c r="DI20" s="312">
        <v>2305.9634000000001</v>
      </c>
      <c r="DJ20" s="312">
        <v>1809.0300999999999</v>
      </c>
      <c r="DK20" s="312">
        <v>4792.1967999999997</v>
      </c>
      <c r="DL20" s="312">
        <v>2376.6358</v>
      </c>
      <c r="DM20" s="312">
        <v>6742.0362999999998</v>
      </c>
      <c r="DN20" s="312">
        <v>2603.3027000000002</v>
      </c>
      <c r="DO20" s="312">
        <v>10189.3279</v>
      </c>
      <c r="DP20" s="312">
        <v>803.07690000000002</v>
      </c>
      <c r="DQ20" s="312"/>
      <c r="DR20" s="312"/>
      <c r="DS20" s="312"/>
      <c r="DT20" s="312"/>
      <c r="DU20" s="312">
        <v>23.7775</v>
      </c>
      <c r="DV20" s="312">
        <v>5.2640000000000002</v>
      </c>
      <c r="DW20" s="312"/>
      <c r="DX20" s="312"/>
      <c r="DY20" s="312">
        <v>1592.3525</v>
      </c>
      <c r="DZ20" s="312">
        <v>114.0462</v>
      </c>
      <c r="EA20" s="312"/>
      <c r="EB20" s="312"/>
      <c r="EC20" s="312">
        <v>1154.1904</v>
      </c>
      <c r="ED20" s="312">
        <v>386.30250000000001</v>
      </c>
      <c r="EE20" s="312">
        <v>1216.8643999999999</v>
      </c>
      <c r="EF20" s="312">
        <v>513.99000000000001</v>
      </c>
      <c r="EG20" s="312">
        <v>1984.6066000000001</v>
      </c>
      <c r="EH20" s="312">
        <v>1182.789</v>
      </c>
      <c r="EI20" s="312">
        <v>239.55430000000001</v>
      </c>
      <c r="EJ20" s="312">
        <v>22.035699999999999</v>
      </c>
      <c r="EK20" s="312">
        <v>814.58839999999998</v>
      </c>
      <c r="EL20" s="312">
        <v>0</v>
      </c>
      <c r="EM20" s="312">
        <v>4752.6692999999996</v>
      </c>
      <c r="EN20" s="312">
        <v>975.37879999999996</v>
      </c>
      <c r="EO20" s="312">
        <v>849.44029999999998</v>
      </c>
      <c r="EP20" s="312">
        <v>553.06659999999999</v>
      </c>
      <c r="EQ20" s="312">
        <v>1485.9972</v>
      </c>
      <c r="ER20" s="312">
        <v>0</v>
      </c>
      <c r="ES20" s="312"/>
      <c r="ET20" s="312"/>
      <c r="EU20" s="312">
        <v>897.70320000000004</v>
      </c>
      <c r="EV20" s="312">
        <v>243.5692</v>
      </c>
      <c r="EW20" s="312"/>
      <c r="EX20" s="312"/>
      <c r="EY20" s="312">
        <v>27.941700000000001</v>
      </c>
      <c r="EZ20" s="312">
        <v>213.34370000000001</v>
      </c>
      <c r="FA20" s="312">
        <v>532.47770000000003</v>
      </c>
      <c r="FB20" s="312">
        <v>387.13369999999998</v>
      </c>
      <c r="FC20" s="312">
        <v>1323.6217999999999</v>
      </c>
      <c r="FD20" s="312">
        <v>334.96510000000001</v>
      </c>
      <c r="FE20" s="312">
        <v>254.6112</v>
      </c>
      <c r="FF20" s="312">
        <v>243.91970000000001</v>
      </c>
    </row>
    <row r="21" ht="15">
      <c r="A21" s="151">
        <v>21</v>
      </c>
      <c r="B21" s="309">
        <v>31</v>
      </c>
      <c r="C21" s="310">
        <v>31</v>
      </c>
      <c r="D21" s="311">
        <v>45644.291666666664</v>
      </c>
      <c r="E21" s="312">
        <v>7662.0553</v>
      </c>
      <c r="F21" s="312">
        <v>5129.6183000000001</v>
      </c>
      <c r="G21" s="312">
        <v>223.1542</v>
      </c>
      <c r="H21" s="312">
        <v>283.61779999999999</v>
      </c>
      <c r="I21" s="312">
        <v>4328.3368</v>
      </c>
      <c r="J21" s="312">
        <v>0</v>
      </c>
      <c r="K21" s="312">
        <v>3413.0634</v>
      </c>
      <c r="L21" s="312">
        <v>1400.1633999999999</v>
      </c>
      <c r="M21" s="312">
        <v>23631.445299999999</v>
      </c>
      <c r="N21" s="312">
        <v>6150.0978999999998</v>
      </c>
      <c r="O21" s="312"/>
      <c r="P21" s="312"/>
      <c r="Q21" s="312">
        <v>107.6309</v>
      </c>
      <c r="R21" s="312">
        <v>6.9621000000000004</v>
      </c>
      <c r="S21" s="312">
        <v>92.748999999999995</v>
      </c>
      <c r="T21" s="312">
        <v>53.802500000000002</v>
      </c>
      <c r="U21" s="312">
        <v>3340.8835999991802</v>
      </c>
      <c r="V21" s="312">
        <v>722.65380000011601</v>
      </c>
      <c r="W21" s="312">
        <v>21127.543500003801</v>
      </c>
      <c r="X21" s="312">
        <v>8205.77550000255</v>
      </c>
      <c r="Y21" s="312">
        <v>3414.14830000034</v>
      </c>
      <c r="Z21" s="312">
        <v>1350.6770000004699</v>
      </c>
      <c r="AA21" s="312">
        <v>15351.072566663401</v>
      </c>
      <c r="AB21" s="312">
        <v>5214.4187666647504</v>
      </c>
      <c r="AC21" s="312">
        <v>16345.144899995399</v>
      </c>
      <c r="AD21" s="312">
        <v>3268.4077000012298</v>
      </c>
      <c r="AE21" s="312">
        <v>13159.014800003801</v>
      </c>
      <c r="AF21" s="312">
        <v>5532.0273999983201</v>
      </c>
      <c r="AG21" s="312">
        <v>43198.907400007098</v>
      </c>
      <c r="AH21" s="312">
        <v>9388.4795999979506</v>
      </c>
      <c r="AI21" s="312">
        <v>17439.469000012301</v>
      </c>
      <c r="AJ21" s="312">
        <v>4134.5319999998801</v>
      </c>
      <c r="AK21" s="312">
        <v>7471.3575999955801</v>
      </c>
      <c r="AL21" s="312">
        <v>1301.8657000001799</v>
      </c>
      <c r="AM21" s="312">
        <v>8358.9396999950004</v>
      </c>
      <c r="AN21" s="312">
        <v>3886.6965000004898</v>
      </c>
      <c r="AO21" s="312">
        <v>16814.359899988202</v>
      </c>
      <c r="AP21" s="312">
        <v>4343.5170000001899</v>
      </c>
      <c r="AQ21" s="312">
        <v>4875.4133000001302</v>
      </c>
      <c r="AR21" s="312">
        <v>4660.4730999991298</v>
      </c>
      <c r="AS21" s="312">
        <v>37107.464100006197</v>
      </c>
      <c r="AT21" s="312">
        <v>9572.1554000057004</v>
      </c>
      <c r="AU21" s="312">
        <v>21062.388799995198</v>
      </c>
      <c r="AV21" s="312">
        <v>4576.4443999975902</v>
      </c>
      <c r="AW21" s="312">
        <v>3176.48500000079</v>
      </c>
      <c r="AX21" s="312">
        <v>1064.0954999998</v>
      </c>
      <c r="AY21" s="312">
        <v>1234.1070999999799</v>
      </c>
      <c r="AZ21" s="312">
        <v>117.01199999993101</v>
      </c>
      <c r="BA21" s="312">
        <v>9964.9594999980709</v>
      </c>
      <c r="BB21" s="312">
        <v>4725.9712999958001</v>
      </c>
      <c r="BC21" s="312">
        <v>4137.5165000020597</v>
      </c>
      <c r="BD21" s="312">
        <v>2676.04350000147</v>
      </c>
      <c r="BE21" s="312">
        <v>7757.2129000002697</v>
      </c>
      <c r="BF21" s="312">
        <v>2540.2886000014601</v>
      </c>
      <c r="BG21" s="312">
        <v>104.089799999961</v>
      </c>
      <c r="BH21" s="312">
        <v>13.4554999999919</v>
      </c>
      <c r="BI21" s="312">
        <v>14800.534500002301</v>
      </c>
      <c r="BJ21" s="312">
        <v>3782.6236999990501</v>
      </c>
      <c r="BK21" s="312">
        <v>68.266899999948905</v>
      </c>
      <c r="BL21" s="312">
        <v>14.936200000003099</v>
      </c>
      <c r="BM21" s="312">
        <v>62.527099999986902</v>
      </c>
      <c r="BN21" s="312">
        <v>8.4738999999959095</v>
      </c>
      <c r="BO21" s="312">
        <v>117.92899999993899</v>
      </c>
      <c r="BP21" s="312">
        <v>20.520299999989401</v>
      </c>
      <c r="BQ21" s="312">
        <v>1351.4032999999999</v>
      </c>
      <c r="BR21" s="312">
        <v>431.48399999999998</v>
      </c>
      <c r="BS21" s="312">
        <v>8810.1833999999999</v>
      </c>
      <c r="BT21" s="312">
        <v>2045.5228</v>
      </c>
      <c r="BU21" s="312">
        <v>11664.622300000001</v>
      </c>
      <c r="BV21" s="312">
        <v>3335.8148000000001</v>
      </c>
      <c r="BW21" s="312">
        <v>16612.607499999998</v>
      </c>
      <c r="BX21" s="312">
        <v>5894.3287</v>
      </c>
      <c r="BY21" s="312">
        <v>6454.9507999999996</v>
      </c>
      <c r="BZ21" s="312">
        <v>1599.9840999999999</v>
      </c>
      <c r="CA21" s="312">
        <v>150.215</v>
      </c>
      <c r="CB21" s="312">
        <v>100.3198</v>
      </c>
      <c r="CC21" s="312">
        <v>9825.1355000000003</v>
      </c>
      <c r="CD21" s="312">
        <v>4400.9386000000004</v>
      </c>
      <c r="CE21" s="312">
        <v>15426.473900000001</v>
      </c>
      <c r="CF21" s="312">
        <v>2777.3984</v>
      </c>
      <c r="CG21" s="312">
        <v>24412.850399999999</v>
      </c>
      <c r="CH21" s="312">
        <v>7294.2758999999996</v>
      </c>
      <c r="CI21" s="312">
        <v>5619.8990999999996</v>
      </c>
      <c r="CJ21" s="312">
        <v>1389.0322000000001</v>
      </c>
      <c r="CK21" s="312">
        <v>388.07029999999997</v>
      </c>
      <c r="CL21" s="312">
        <v>417.04640000000001</v>
      </c>
      <c r="CM21" s="312">
        <v>7636.0329000000002</v>
      </c>
      <c r="CN21" s="312">
        <v>2355.3872000000001</v>
      </c>
      <c r="CO21" s="312">
        <v>1450.749</v>
      </c>
      <c r="CP21" s="312">
        <v>926.14409999999998</v>
      </c>
      <c r="CQ21" s="312">
        <v>5283.7893000000004</v>
      </c>
      <c r="CR21" s="312">
        <v>1122.3209999999999</v>
      </c>
      <c r="CS21" s="312"/>
      <c r="CT21" s="312"/>
      <c r="CU21" s="312">
        <v>1118.1195</v>
      </c>
      <c r="CV21" s="312">
        <v>452.33109999999999</v>
      </c>
      <c r="CW21" s="312">
        <v>5064.1180999999997</v>
      </c>
      <c r="CX21" s="312">
        <v>977.62120000000004</v>
      </c>
      <c r="CY21" s="312">
        <v>3416.9801000000002</v>
      </c>
      <c r="CZ21" s="312">
        <v>218.01060000000001</v>
      </c>
      <c r="DA21" s="312">
        <v>564.84159999999997</v>
      </c>
      <c r="DB21" s="312">
        <v>191.72659999999999</v>
      </c>
      <c r="DC21" s="312">
        <v>14785.590099999999</v>
      </c>
      <c r="DD21" s="312">
        <v>1602.0050000000001</v>
      </c>
      <c r="DE21" s="312">
        <v>6646.7745000000004</v>
      </c>
      <c r="DF21" s="312">
        <v>1452.6016999999999</v>
      </c>
      <c r="DG21" s="312">
        <v>3736.6648</v>
      </c>
      <c r="DH21" s="312">
        <v>5490.6570000000002</v>
      </c>
      <c r="DI21" s="312">
        <v>2305.9724999999999</v>
      </c>
      <c r="DJ21" s="312">
        <v>1809.0386000000001</v>
      </c>
      <c r="DK21" s="312">
        <v>4792.2278999999999</v>
      </c>
      <c r="DL21" s="312">
        <v>2376.6392999999998</v>
      </c>
      <c r="DM21" s="312">
        <v>6742.0871999999999</v>
      </c>
      <c r="DN21" s="312">
        <v>2603.3101999999999</v>
      </c>
      <c r="DO21" s="312">
        <v>10189.6988</v>
      </c>
      <c r="DP21" s="312">
        <v>803.10320000000002</v>
      </c>
      <c r="DQ21" s="312"/>
      <c r="DR21" s="312"/>
      <c r="DS21" s="312"/>
      <c r="DT21" s="312"/>
      <c r="DU21" s="312">
        <v>23.7775</v>
      </c>
      <c r="DV21" s="312">
        <v>5.2640000000000002</v>
      </c>
      <c r="DW21" s="312"/>
      <c r="DX21" s="312"/>
      <c r="DY21" s="312">
        <v>1592.3525</v>
      </c>
      <c r="DZ21" s="312">
        <v>114.0462</v>
      </c>
      <c r="EA21" s="312"/>
      <c r="EB21" s="312"/>
      <c r="EC21" s="312">
        <v>1154.2545</v>
      </c>
      <c r="ED21" s="312">
        <v>386.31400000000002</v>
      </c>
      <c r="EE21" s="312">
        <v>1216.931</v>
      </c>
      <c r="EF21" s="312">
        <v>514.00300000000004</v>
      </c>
      <c r="EG21" s="312">
        <v>1984.6439</v>
      </c>
      <c r="EH21" s="312">
        <v>1182.789</v>
      </c>
      <c r="EI21" s="312">
        <v>239.55430000000001</v>
      </c>
      <c r="EJ21" s="312">
        <v>22.035699999999999</v>
      </c>
      <c r="EK21" s="312">
        <v>814.64760000000001</v>
      </c>
      <c r="EL21" s="312">
        <v>0</v>
      </c>
      <c r="EM21" s="312">
        <v>4752.6692999999996</v>
      </c>
      <c r="EN21" s="312">
        <v>975.37879999999996</v>
      </c>
      <c r="EO21" s="312">
        <v>849.44029999999998</v>
      </c>
      <c r="EP21" s="312">
        <v>553.06659999999999</v>
      </c>
      <c r="EQ21" s="312">
        <v>1486.0391999999999</v>
      </c>
      <c r="ER21" s="312">
        <v>0</v>
      </c>
      <c r="ES21" s="312"/>
      <c r="ET21" s="312"/>
      <c r="EU21" s="312">
        <v>897.74839999999995</v>
      </c>
      <c r="EV21" s="312">
        <v>243.5821</v>
      </c>
      <c r="EW21" s="312"/>
      <c r="EX21" s="312"/>
      <c r="EY21" s="312">
        <v>27.941700000000001</v>
      </c>
      <c r="EZ21" s="312">
        <v>213.34370000000001</v>
      </c>
      <c r="FA21" s="312">
        <v>532.48940000000005</v>
      </c>
      <c r="FB21" s="312">
        <v>387.13679999999999</v>
      </c>
      <c r="FC21" s="312">
        <v>1323.6217999999999</v>
      </c>
      <c r="FD21" s="312">
        <v>334.96510000000001</v>
      </c>
      <c r="FE21" s="312">
        <v>254.61590000000001</v>
      </c>
      <c r="FF21" s="312">
        <v>243.92009999999999</v>
      </c>
    </row>
    <row r="22" ht="15">
      <c r="A22" s="151">
        <v>22</v>
      </c>
      <c r="B22" s="309">
        <v>33</v>
      </c>
      <c r="C22" s="310">
        <v>33</v>
      </c>
      <c r="D22" s="311">
        <v>45644.3125</v>
      </c>
      <c r="E22" s="312">
        <v>7662.0879000000004</v>
      </c>
      <c r="F22" s="312">
        <v>5129.6252999999997</v>
      </c>
      <c r="G22" s="312">
        <v>223.1542</v>
      </c>
      <c r="H22" s="312">
        <v>283.61779999999999</v>
      </c>
      <c r="I22" s="312">
        <v>4328.5348999999997</v>
      </c>
      <c r="J22" s="312">
        <v>0</v>
      </c>
      <c r="K22" s="312">
        <v>3413.1262999999999</v>
      </c>
      <c r="L22" s="312">
        <v>1400.1705999999999</v>
      </c>
      <c r="M22" s="312">
        <v>23631.606400000001</v>
      </c>
      <c r="N22" s="312">
        <v>6150.1176999999998</v>
      </c>
      <c r="O22" s="312"/>
      <c r="P22" s="312"/>
      <c r="Q22" s="312">
        <v>107.6309</v>
      </c>
      <c r="R22" s="312">
        <v>6.9621000000000004</v>
      </c>
      <c r="S22" s="312">
        <v>92.748999999999995</v>
      </c>
      <c r="T22" s="312">
        <v>53.802500000000002</v>
      </c>
      <c r="U22" s="312">
        <v>3341.0172999991801</v>
      </c>
      <c r="V22" s="312">
        <v>722.66820000011603</v>
      </c>
      <c r="W22" s="312">
        <v>21127.667500003801</v>
      </c>
      <c r="X22" s="312">
        <v>8205.7954000025493</v>
      </c>
      <c r="Y22" s="312">
        <v>3414.1577000003399</v>
      </c>
      <c r="Z22" s="312">
        <v>1350.68100000047</v>
      </c>
      <c r="AA22" s="312">
        <v>15351.146566663399</v>
      </c>
      <c r="AB22" s="312">
        <v>5214.4283666647498</v>
      </c>
      <c r="AC22" s="312">
        <v>16345.3229999954</v>
      </c>
      <c r="AD22" s="312">
        <v>3268.4248000012299</v>
      </c>
      <c r="AE22" s="312">
        <v>13159.1139000038</v>
      </c>
      <c r="AF22" s="312">
        <v>5532.0516999983201</v>
      </c>
      <c r="AG22" s="312">
        <v>43199.066800007102</v>
      </c>
      <c r="AH22" s="312">
        <v>9388.4957999979506</v>
      </c>
      <c r="AI22" s="312">
        <v>17439.579600012301</v>
      </c>
      <c r="AJ22" s="312">
        <v>4134.5448999998798</v>
      </c>
      <c r="AK22" s="312">
        <v>7471.4656999955796</v>
      </c>
      <c r="AL22" s="312">
        <v>1301.87160000019</v>
      </c>
      <c r="AM22" s="312">
        <v>8359.1387999950002</v>
      </c>
      <c r="AN22" s="312">
        <v>3886.7660000004898</v>
      </c>
      <c r="AO22" s="312">
        <v>16814.4680999882</v>
      </c>
      <c r="AP22" s="312">
        <v>4343.53190000019</v>
      </c>
      <c r="AQ22" s="312">
        <v>4875.4133000001302</v>
      </c>
      <c r="AR22" s="312">
        <v>4660.4730999991298</v>
      </c>
      <c r="AS22" s="312">
        <v>37107.761300006197</v>
      </c>
      <c r="AT22" s="312">
        <v>9572.1839000057007</v>
      </c>
      <c r="AU22" s="312">
        <v>21062.388799995198</v>
      </c>
      <c r="AV22" s="312">
        <v>4576.4443999975902</v>
      </c>
      <c r="AW22" s="312">
        <v>3176.6447000007902</v>
      </c>
      <c r="AX22" s="312">
        <v>1064.1170999998001</v>
      </c>
      <c r="AY22" s="312">
        <v>1234.14749999998</v>
      </c>
      <c r="AZ22" s="312">
        <v>117.01409999993101</v>
      </c>
      <c r="BA22" s="312">
        <v>9965.0059999980695</v>
      </c>
      <c r="BB22" s="312">
        <v>4725.9782999957997</v>
      </c>
      <c r="BC22" s="312">
        <v>4137.5872000020599</v>
      </c>
      <c r="BD22" s="312">
        <v>2676.0739000014701</v>
      </c>
      <c r="BE22" s="312">
        <v>7757.3153000002703</v>
      </c>
      <c r="BF22" s="312">
        <v>2540.2903000014599</v>
      </c>
      <c r="BG22" s="312">
        <v>104.199399999961</v>
      </c>
      <c r="BH22" s="312">
        <v>13.468199999991899</v>
      </c>
      <c r="BI22" s="312">
        <v>14800.534500002301</v>
      </c>
      <c r="BJ22" s="312">
        <v>3782.6236999990501</v>
      </c>
      <c r="BK22" s="312">
        <v>68.336599999948902</v>
      </c>
      <c r="BL22" s="312">
        <v>14.9487000000031</v>
      </c>
      <c r="BM22" s="312">
        <v>62.586799999987001</v>
      </c>
      <c r="BN22" s="312">
        <v>8.4791999999959096</v>
      </c>
      <c r="BO22" s="312">
        <v>118.033199999939</v>
      </c>
      <c r="BP22" s="312">
        <v>20.529499999989401</v>
      </c>
      <c r="BQ22" s="312">
        <v>1351.4108000000001</v>
      </c>
      <c r="BR22" s="312">
        <v>431.48489999999998</v>
      </c>
      <c r="BS22" s="312">
        <v>8810.3179</v>
      </c>
      <c r="BT22" s="312">
        <v>2045.5385000000001</v>
      </c>
      <c r="BU22" s="312">
        <v>11664.8042</v>
      </c>
      <c r="BV22" s="312">
        <v>3335.8424</v>
      </c>
      <c r="BW22" s="312">
        <v>16612.668900000001</v>
      </c>
      <c r="BX22" s="312">
        <v>5894.3338999999996</v>
      </c>
      <c r="BY22" s="312">
        <v>6455.0870999999997</v>
      </c>
      <c r="BZ22" s="312">
        <v>1600.0011999999999</v>
      </c>
      <c r="CA22" s="312">
        <v>150.21530000000001</v>
      </c>
      <c r="CB22" s="312">
        <v>100.3201</v>
      </c>
      <c r="CC22" s="312">
        <v>9825.1690999999992</v>
      </c>
      <c r="CD22" s="312">
        <v>4400.951</v>
      </c>
      <c r="CE22" s="312">
        <v>15426.6351</v>
      </c>
      <c r="CF22" s="312">
        <v>2777.4095000000002</v>
      </c>
      <c r="CG22" s="312">
        <v>24413.0406</v>
      </c>
      <c r="CH22" s="312">
        <v>7294.2996999999996</v>
      </c>
      <c r="CI22" s="312">
        <v>5619.9552000000003</v>
      </c>
      <c r="CJ22" s="312">
        <v>1389.0371</v>
      </c>
      <c r="CK22" s="312">
        <v>388.0958</v>
      </c>
      <c r="CL22" s="312">
        <v>417.05000000000001</v>
      </c>
      <c r="CM22" s="312">
        <v>7636.0331000000097</v>
      </c>
      <c r="CN22" s="312">
        <v>2355.3872999999999</v>
      </c>
      <c r="CO22" s="312">
        <v>1450.7628</v>
      </c>
      <c r="CP22" s="312">
        <v>926.1472</v>
      </c>
      <c r="CQ22" s="312">
        <v>5283.9218000000001</v>
      </c>
      <c r="CR22" s="312">
        <v>1122.3375000000001</v>
      </c>
      <c r="CS22" s="312"/>
      <c r="CT22" s="312"/>
      <c r="CU22" s="312">
        <v>1118.1201000000001</v>
      </c>
      <c r="CV22" s="312">
        <v>452.33199999999999</v>
      </c>
      <c r="CW22" s="312">
        <v>5064.2430000000004</v>
      </c>
      <c r="CX22" s="312">
        <v>977.63030000000003</v>
      </c>
      <c r="CY22" s="312">
        <v>3417.1361000000002</v>
      </c>
      <c r="CZ22" s="312">
        <v>218.0188</v>
      </c>
      <c r="DA22" s="312">
        <v>564.85659999999996</v>
      </c>
      <c r="DB22" s="312">
        <v>191.72800000000001</v>
      </c>
      <c r="DC22" s="312">
        <v>14785.590099999999</v>
      </c>
      <c r="DD22" s="312">
        <v>1602.0050000000001</v>
      </c>
      <c r="DE22" s="312">
        <v>6646.7941000000001</v>
      </c>
      <c r="DF22" s="312">
        <v>1452.6031</v>
      </c>
      <c r="DG22" s="312">
        <v>3736.7449000000001</v>
      </c>
      <c r="DH22" s="312">
        <v>5490.6944000000003</v>
      </c>
      <c r="DI22" s="312">
        <v>2305.9801000000002</v>
      </c>
      <c r="DJ22" s="312">
        <v>1809.0462</v>
      </c>
      <c r="DK22" s="312">
        <v>4792.2592000000004</v>
      </c>
      <c r="DL22" s="312">
        <v>2376.6439999999998</v>
      </c>
      <c r="DM22" s="312">
        <v>6742.1292000000003</v>
      </c>
      <c r="DN22" s="312">
        <v>2603.3188</v>
      </c>
      <c r="DO22" s="312">
        <v>10190.0393</v>
      </c>
      <c r="DP22" s="312">
        <v>803.12840000000006</v>
      </c>
      <c r="DQ22" s="312"/>
      <c r="DR22" s="312"/>
      <c r="DS22" s="312"/>
      <c r="DT22" s="312"/>
      <c r="DU22" s="312">
        <v>23.7775</v>
      </c>
      <c r="DV22" s="312">
        <v>5.2640000000000002</v>
      </c>
      <c r="DW22" s="312"/>
      <c r="DX22" s="312"/>
      <c r="DY22" s="312">
        <v>1592.3525</v>
      </c>
      <c r="DZ22" s="312">
        <v>114.0462</v>
      </c>
      <c r="EA22" s="312"/>
      <c r="EB22" s="312"/>
      <c r="EC22" s="312">
        <v>1154.319</v>
      </c>
      <c r="ED22" s="312">
        <v>386.32440000000003</v>
      </c>
      <c r="EE22" s="312">
        <v>1217</v>
      </c>
      <c r="EF22" s="312">
        <v>514.01639999999998</v>
      </c>
      <c r="EG22" s="312">
        <v>1984.6972000000001</v>
      </c>
      <c r="EH22" s="312">
        <v>1182.789</v>
      </c>
      <c r="EI22" s="312">
        <v>239.55430000000001</v>
      </c>
      <c r="EJ22" s="312">
        <v>22.035699999999999</v>
      </c>
      <c r="EK22" s="312">
        <v>814.7056</v>
      </c>
      <c r="EL22" s="312">
        <v>0</v>
      </c>
      <c r="EM22" s="312">
        <v>4752.6692999999996</v>
      </c>
      <c r="EN22" s="312">
        <v>975.37879999999996</v>
      </c>
      <c r="EO22" s="312">
        <v>849.44029999999998</v>
      </c>
      <c r="EP22" s="312">
        <v>553.06659999999999</v>
      </c>
      <c r="EQ22" s="312">
        <v>1486.0824</v>
      </c>
      <c r="ER22" s="312">
        <v>0</v>
      </c>
      <c r="ES22" s="312"/>
      <c r="ET22" s="312"/>
      <c r="EU22" s="312">
        <v>897.79539999999997</v>
      </c>
      <c r="EV22" s="312">
        <v>243.59440000000001</v>
      </c>
      <c r="EW22" s="312"/>
      <c r="EX22" s="312"/>
      <c r="EY22" s="312">
        <v>27.941700000000001</v>
      </c>
      <c r="EZ22" s="312">
        <v>213.34370000000001</v>
      </c>
      <c r="FA22" s="312">
        <v>532.50149999999996</v>
      </c>
      <c r="FB22" s="312">
        <v>387.1397</v>
      </c>
      <c r="FC22" s="312">
        <v>1323.6217999999999</v>
      </c>
      <c r="FD22" s="312">
        <v>334.96510000000001</v>
      </c>
      <c r="FE22" s="312">
        <v>254.62029999999999</v>
      </c>
      <c r="FF22" s="312">
        <v>243.9204</v>
      </c>
    </row>
    <row r="23" ht="15">
      <c r="A23" s="151">
        <v>23</v>
      </c>
      <c r="B23" s="309">
        <v>35</v>
      </c>
      <c r="C23" s="310">
        <v>35</v>
      </c>
      <c r="D23" s="311">
        <v>45644.333333333336</v>
      </c>
      <c r="E23" s="312">
        <v>7662.1212999999998</v>
      </c>
      <c r="F23" s="312">
        <v>5129.6322</v>
      </c>
      <c r="G23" s="312">
        <v>223.1542</v>
      </c>
      <c r="H23" s="312">
        <v>283.61779999999999</v>
      </c>
      <c r="I23" s="312">
        <v>4328.7327999999998</v>
      </c>
      <c r="J23" s="312">
        <v>0</v>
      </c>
      <c r="K23" s="312">
        <v>3413.1866</v>
      </c>
      <c r="L23" s="312">
        <v>1400.1768</v>
      </c>
      <c r="M23" s="312">
        <v>23631.762699999999</v>
      </c>
      <c r="N23" s="312">
        <v>6150.1373999999996</v>
      </c>
      <c r="O23" s="312"/>
      <c r="P23" s="312"/>
      <c r="Q23" s="312">
        <v>107.6309</v>
      </c>
      <c r="R23" s="312">
        <v>6.9621000000000004</v>
      </c>
      <c r="S23" s="312">
        <v>92.748999999999995</v>
      </c>
      <c r="T23" s="312">
        <v>53.802500000000002</v>
      </c>
      <c r="U23" s="312">
        <v>3341.1647999991801</v>
      </c>
      <c r="V23" s="312">
        <v>722.68360000011603</v>
      </c>
      <c r="W23" s="312">
        <v>21127.792300003799</v>
      </c>
      <c r="X23" s="312">
        <v>8205.8149000025496</v>
      </c>
      <c r="Y23" s="312">
        <v>3414.1697000003401</v>
      </c>
      <c r="Z23" s="312">
        <v>1350.6852000004701</v>
      </c>
      <c r="AA23" s="312">
        <v>15351.225433330101</v>
      </c>
      <c r="AB23" s="312">
        <v>5214.4412999980796</v>
      </c>
      <c r="AC23" s="312">
        <v>16345.512699995401</v>
      </c>
      <c r="AD23" s="312">
        <v>3268.4427000012302</v>
      </c>
      <c r="AE23" s="312">
        <v>13159.213800003799</v>
      </c>
      <c r="AF23" s="312">
        <v>5532.07589999832</v>
      </c>
      <c r="AG23" s="312">
        <v>43199.231000007101</v>
      </c>
      <c r="AH23" s="312">
        <v>9388.5120999979499</v>
      </c>
      <c r="AI23" s="312">
        <v>17439.6898000123</v>
      </c>
      <c r="AJ23" s="312">
        <v>4134.5580999998801</v>
      </c>
      <c r="AK23" s="312">
        <v>7471.5707999955803</v>
      </c>
      <c r="AL23" s="312">
        <v>1301.87710000019</v>
      </c>
      <c r="AM23" s="312">
        <v>8359.3384999949994</v>
      </c>
      <c r="AN23" s="312">
        <v>3886.8356000004901</v>
      </c>
      <c r="AO23" s="312">
        <v>16814.576199988202</v>
      </c>
      <c r="AP23" s="312">
        <v>4343.5462000001899</v>
      </c>
      <c r="AQ23" s="312">
        <v>4875.4133000001302</v>
      </c>
      <c r="AR23" s="312">
        <v>4660.4730999991298</v>
      </c>
      <c r="AS23" s="312">
        <v>37108.058500006198</v>
      </c>
      <c r="AT23" s="312">
        <v>9572.2121000056995</v>
      </c>
      <c r="AU23" s="312">
        <v>21062.388799995198</v>
      </c>
      <c r="AV23" s="312">
        <v>4576.4443999975902</v>
      </c>
      <c r="AW23" s="312">
        <v>3176.8102000007898</v>
      </c>
      <c r="AX23" s="312">
        <v>1064.1379999998001</v>
      </c>
      <c r="AY23" s="312">
        <v>1234.1898999999801</v>
      </c>
      <c r="AZ23" s="312">
        <v>117.01629999993099</v>
      </c>
      <c r="BA23" s="312">
        <v>9965.0514999980696</v>
      </c>
      <c r="BB23" s="312">
        <v>4725.9848999958003</v>
      </c>
      <c r="BC23" s="312">
        <v>4137.6561000020602</v>
      </c>
      <c r="BD23" s="312">
        <v>2676.10400000147</v>
      </c>
      <c r="BE23" s="312">
        <v>7757.4211000002697</v>
      </c>
      <c r="BF23" s="312">
        <v>2540.2929000014601</v>
      </c>
      <c r="BG23" s="312">
        <v>104.31249999996101</v>
      </c>
      <c r="BH23" s="312">
        <v>13.4802999999919</v>
      </c>
      <c r="BI23" s="312">
        <v>14800.534500002301</v>
      </c>
      <c r="BJ23" s="312">
        <v>3782.6236999990501</v>
      </c>
      <c r="BK23" s="312">
        <v>68.408699999948894</v>
      </c>
      <c r="BL23" s="312">
        <v>14.9612000000031</v>
      </c>
      <c r="BM23" s="312">
        <v>62.647399999987002</v>
      </c>
      <c r="BN23" s="312">
        <v>8.4842999999959101</v>
      </c>
      <c r="BO23" s="312">
        <v>118.151299999939</v>
      </c>
      <c r="BP23" s="312">
        <v>20.5464999999894</v>
      </c>
      <c r="BQ23" s="312">
        <v>1351.4182000000001</v>
      </c>
      <c r="BR23" s="312">
        <v>431.48579999999998</v>
      </c>
      <c r="BS23" s="312">
        <v>8810.4529999999995</v>
      </c>
      <c r="BT23" s="312">
        <v>2045.5541000000001</v>
      </c>
      <c r="BU23" s="312">
        <v>11664.9871</v>
      </c>
      <c r="BV23" s="312">
        <v>3335.8701000000001</v>
      </c>
      <c r="BW23" s="312">
        <v>16612.7291</v>
      </c>
      <c r="BX23" s="312">
        <v>5894.3388999999997</v>
      </c>
      <c r="BY23" s="312">
        <v>6455.2223999999997</v>
      </c>
      <c r="BZ23" s="312">
        <v>1600.0184999999999</v>
      </c>
      <c r="CA23" s="312">
        <v>150.2157</v>
      </c>
      <c r="CB23" s="312">
        <v>100.3205</v>
      </c>
      <c r="CC23" s="312">
        <v>9825.2050000000108</v>
      </c>
      <c r="CD23" s="312">
        <v>4400.9625999999998</v>
      </c>
      <c r="CE23" s="312">
        <v>15426.7883</v>
      </c>
      <c r="CF23" s="312">
        <v>2777.4203000000002</v>
      </c>
      <c r="CG23" s="312">
        <v>24413.2281</v>
      </c>
      <c r="CH23" s="312">
        <v>7294.3234000000002</v>
      </c>
      <c r="CI23" s="312">
        <v>5620.0093999999999</v>
      </c>
      <c r="CJ23" s="312">
        <v>1389.0418</v>
      </c>
      <c r="CK23" s="312">
        <v>388.1232</v>
      </c>
      <c r="CL23" s="312">
        <v>417.05380000000002</v>
      </c>
      <c r="CM23" s="312">
        <v>7636.0333000000101</v>
      </c>
      <c r="CN23" s="312">
        <v>2355.3874000000001</v>
      </c>
      <c r="CO23" s="312">
        <v>1450.7782999999999</v>
      </c>
      <c r="CP23" s="312">
        <v>926.1508</v>
      </c>
      <c r="CQ23" s="312">
        <v>5284.0613999999996</v>
      </c>
      <c r="CR23" s="312">
        <v>1122.354</v>
      </c>
      <c r="CS23" s="312"/>
      <c r="CT23" s="312"/>
      <c r="CU23" s="312">
        <v>1118.1206999999999</v>
      </c>
      <c r="CV23" s="312">
        <v>452.33280000000002</v>
      </c>
      <c r="CW23" s="312">
        <v>5064.3613999999998</v>
      </c>
      <c r="CX23" s="312">
        <v>977.63900000000001</v>
      </c>
      <c r="CY23" s="312">
        <v>3417.2768999999998</v>
      </c>
      <c r="CZ23" s="312">
        <v>218.0248</v>
      </c>
      <c r="DA23" s="312">
        <v>564.87159999999994</v>
      </c>
      <c r="DB23" s="312">
        <v>191.7295</v>
      </c>
      <c r="DC23" s="312">
        <v>14785.590099999999</v>
      </c>
      <c r="DD23" s="312">
        <v>1602.0050000000001</v>
      </c>
      <c r="DE23" s="312">
        <v>6646.8136999999997</v>
      </c>
      <c r="DF23" s="312">
        <v>1452.6043999999999</v>
      </c>
      <c r="DG23" s="312">
        <v>3736.8281999999999</v>
      </c>
      <c r="DH23" s="312">
        <v>5490.7325000000001</v>
      </c>
      <c r="DI23" s="312">
        <v>2305.9875999999999</v>
      </c>
      <c r="DJ23" s="312">
        <v>1809.0536999999999</v>
      </c>
      <c r="DK23" s="312">
        <v>4792.2869000000001</v>
      </c>
      <c r="DL23" s="312">
        <v>2376.6471999999999</v>
      </c>
      <c r="DM23" s="312">
        <v>6742.1818999999996</v>
      </c>
      <c r="DN23" s="312">
        <v>2603.3279000000002</v>
      </c>
      <c r="DO23" s="312">
        <v>10190.3693</v>
      </c>
      <c r="DP23" s="312">
        <v>803.15319999999997</v>
      </c>
      <c r="DQ23" s="312"/>
      <c r="DR23" s="312"/>
      <c r="DS23" s="312"/>
      <c r="DT23" s="312"/>
      <c r="DU23" s="312">
        <v>23.7775</v>
      </c>
      <c r="DV23" s="312">
        <v>5.2640000000000002</v>
      </c>
      <c r="DW23" s="312"/>
      <c r="DX23" s="312"/>
      <c r="DY23" s="312">
        <v>1592.3525</v>
      </c>
      <c r="DZ23" s="312">
        <v>114.0462</v>
      </c>
      <c r="EA23" s="312"/>
      <c r="EB23" s="312"/>
      <c r="EC23" s="312">
        <v>1154.3853999999999</v>
      </c>
      <c r="ED23" s="312">
        <v>386.33569999999997</v>
      </c>
      <c r="EE23" s="312">
        <v>1217.0687</v>
      </c>
      <c r="EF23" s="312">
        <v>514.02940000000001</v>
      </c>
      <c r="EG23" s="312">
        <v>1984.7929999999999</v>
      </c>
      <c r="EH23" s="312">
        <v>1182.789</v>
      </c>
      <c r="EI23" s="312">
        <v>239.55430000000001</v>
      </c>
      <c r="EJ23" s="312">
        <v>22.035699999999999</v>
      </c>
      <c r="EK23" s="312">
        <v>814.76520000000005</v>
      </c>
      <c r="EL23" s="312">
        <v>0</v>
      </c>
      <c r="EM23" s="312">
        <v>4752.6692999999996</v>
      </c>
      <c r="EN23" s="312">
        <v>975.37879999999996</v>
      </c>
      <c r="EO23" s="312">
        <v>849.44029999999998</v>
      </c>
      <c r="EP23" s="312">
        <v>553.06659999999999</v>
      </c>
      <c r="EQ23" s="312">
        <v>1486.1251999999999</v>
      </c>
      <c r="ER23" s="312">
        <v>0</v>
      </c>
      <c r="ES23" s="312"/>
      <c r="ET23" s="312"/>
      <c r="EU23" s="312">
        <v>897.83920000000001</v>
      </c>
      <c r="EV23" s="312">
        <v>243.60679999999999</v>
      </c>
      <c r="EW23" s="312"/>
      <c r="EX23" s="312"/>
      <c r="EY23" s="312">
        <v>27.941700000000001</v>
      </c>
      <c r="EZ23" s="312">
        <v>213.34370000000001</v>
      </c>
      <c r="FA23" s="312">
        <v>532.51350000000002</v>
      </c>
      <c r="FB23" s="312">
        <v>387.14260000000002</v>
      </c>
      <c r="FC23" s="312">
        <v>1323.6217999999999</v>
      </c>
      <c r="FD23" s="312">
        <v>334.96510000000001</v>
      </c>
      <c r="FE23" s="312">
        <v>254.6249</v>
      </c>
      <c r="FF23" s="312">
        <v>243.92070000000001</v>
      </c>
    </row>
    <row r="24" ht="15">
      <c r="A24" s="151">
        <v>24</v>
      </c>
      <c r="B24" s="309">
        <v>37</v>
      </c>
      <c r="C24" s="310">
        <v>37</v>
      </c>
      <c r="D24" s="311">
        <v>45644.354166666664</v>
      </c>
      <c r="E24" s="312">
        <v>7662.1548000000003</v>
      </c>
      <c r="F24" s="312">
        <v>5129.6383999999998</v>
      </c>
      <c r="G24" s="312">
        <v>223.1542</v>
      </c>
      <c r="H24" s="312">
        <v>283.61779999999999</v>
      </c>
      <c r="I24" s="312">
        <v>4328.9222</v>
      </c>
      <c r="J24" s="312">
        <v>0</v>
      </c>
      <c r="K24" s="312">
        <v>3413.2471999999998</v>
      </c>
      <c r="L24" s="312">
        <v>1400.1824999999999</v>
      </c>
      <c r="M24" s="312">
        <v>23631.910400000001</v>
      </c>
      <c r="N24" s="312">
        <v>6150.1547</v>
      </c>
      <c r="O24" s="312"/>
      <c r="P24" s="312"/>
      <c r="Q24" s="312">
        <v>107.6309</v>
      </c>
      <c r="R24" s="312">
        <v>6.9621000000000004</v>
      </c>
      <c r="S24" s="312">
        <v>92.748999999999995</v>
      </c>
      <c r="T24" s="312">
        <v>53.802500000000002</v>
      </c>
      <c r="U24" s="312">
        <v>3341.3141999991799</v>
      </c>
      <c r="V24" s="312">
        <v>722.69850000011604</v>
      </c>
      <c r="W24" s="312">
        <v>21127.925500003799</v>
      </c>
      <c r="X24" s="312">
        <v>8205.83440000255</v>
      </c>
      <c r="Y24" s="312">
        <v>3414.1839000003401</v>
      </c>
      <c r="Z24" s="312">
        <v>1350.6889000004701</v>
      </c>
      <c r="AA24" s="312">
        <v>15351.316499996799</v>
      </c>
      <c r="AB24" s="312">
        <v>5214.4747666647499</v>
      </c>
      <c r="AC24" s="312">
        <v>16345.717199995401</v>
      </c>
      <c r="AD24" s="312">
        <v>3268.4608000012299</v>
      </c>
      <c r="AE24" s="312">
        <v>13159.309800003801</v>
      </c>
      <c r="AF24" s="312">
        <v>5532.0985999983204</v>
      </c>
      <c r="AG24" s="312">
        <v>43199.399100007096</v>
      </c>
      <c r="AH24" s="312">
        <v>9388.5285999979496</v>
      </c>
      <c r="AI24" s="312">
        <v>17439.7994000123</v>
      </c>
      <c r="AJ24" s="312">
        <v>4134.5701999998801</v>
      </c>
      <c r="AK24" s="312">
        <v>7471.6754999955801</v>
      </c>
      <c r="AL24" s="312">
        <v>1301.8823000001901</v>
      </c>
      <c r="AM24" s="312">
        <v>8359.5513999949999</v>
      </c>
      <c r="AN24" s="312">
        <v>3886.9047000004898</v>
      </c>
      <c r="AO24" s="312">
        <v>16814.679299988198</v>
      </c>
      <c r="AP24" s="312">
        <v>4343.5598000001901</v>
      </c>
      <c r="AQ24" s="312">
        <v>4875.4133000001302</v>
      </c>
      <c r="AR24" s="312">
        <v>4660.4730999991298</v>
      </c>
      <c r="AS24" s="312">
        <v>37108.345100006198</v>
      </c>
      <c r="AT24" s="312">
        <v>9572.2384000057009</v>
      </c>
      <c r="AU24" s="312">
        <v>21062.388799995198</v>
      </c>
      <c r="AV24" s="312">
        <v>4576.4443999975902</v>
      </c>
      <c r="AW24" s="312">
        <v>3176.9741000007898</v>
      </c>
      <c r="AX24" s="312">
        <v>1064.1576999997999</v>
      </c>
      <c r="AY24" s="312">
        <v>1234.23009999998</v>
      </c>
      <c r="AZ24" s="312">
        <v>117.01839999993101</v>
      </c>
      <c r="BA24" s="312">
        <v>9965.0942999980707</v>
      </c>
      <c r="BB24" s="312">
        <v>4725.9907999958004</v>
      </c>
      <c r="BC24" s="312">
        <v>4137.7282000020596</v>
      </c>
      <c r="BD24" s="312">
        <v>2676.1338000014698</v>
      </c>
      <c r="BE24" s="312">
        <v>7757.5274000002701</v>
      </c>
      <c r="BF24" s="312">
        <v>2540.29350000146</v>
      </c>
      <c r="BG24" s="312">
        <v>104.416499999961</v>
      </c>
      <c r="BH24" s="312">
        <v>13.4916999999919</v>
      </c>
      <c r="BI24" s="312">
        <v>14800.534500002301</v>
      </c>
      <c r="BJ24" s="312">
        <v>3782.6236999990501</v>
      </c>
      <c r="BK24" s="312">
        <v>68.481099999948896</v>
      </c>
      <c r="BL24" s="312">
        <v>14.9739000000031</v>
      </c>
      <c r="BM24" s="312">
        <v>62.706799999986998</v>
      </c>
      <c r="BN24" s="312">
        <v>8.4893999999959107</v>
      </c>
      <c r="BO24" s="312">
        <v>118.274199999939</v>
      </c>
      <c r="BP24" s="312">
        <v>20.5662999999895</v>
      </c>
      <c r="BQ24" s="312">
        <v>1351.4260999999999</v>
      </c>
      <c r="BR24" s="312">
        <v>431.48649999999998</v>
      </c>
      <c r="BS24" s="312">
        <v>8810.5845000000008</v>
      </c>
      <c r="BT24" s="312">
        <v>2045.569</v>
      </c>
      <c r="BU24" s="312">
        <v>11665.1751</v>
      </c>
      <c r="BV24" s="312">
        <v>3335.8973999999998</v>
      </c>
      <c r="BW24" s="312">
        <v>16612.788400000001</v>
      </c>
      <c r="BX24" s="312">
        <v>5894.3437000000004</v>
      </c>
      <c r="BY24" s="312">
        <v>6455.3593000000001</v>
      </c>
      <c r="BZ24" s="312">
        <v>1600.0367000000001</v>
      </c>
      <c r="CA24" s="312">
        <v>150.21600000000001</v>
      </c>
      <c r="CB24" s="312">
        <v>100.32080000000001</v>
      </c>
      <c r="CC24" s="312">
        <v>9825.2420999999995</v>
      </c>
      <c r="CD24" s="312">
        <v>4400.9741999999997</v>
      </c>
      <c r="CE24" s="312">
        <v>15426.9442</v>
      </c>
      <c r="CF24" s="312">
        <v>2777.4308999999998</v>
      </c>
      <c r="CG24" s="312">
        <v>24413.4133</v>
      </c>
      <c r="CH24" s="312">
        <v>7294.3464000000004</v>
      </c>
      <c r="CI24" s="312">
        <v>5620.0645000000004</v>
      </c>
      <c r="CJ24" s="312">
        <v>1389.0464999999999</v>
      </c>
      <c r="CK24" s="312">
        <v>388.1506</v>
      </c>
      <c r="CL24" s="312">
        <v>417.05720000000002</v>
      </c>
      <c r="CM24" s="312">
        <v>7636.0335000000096</v>
      </c>
      <c r="CN24" s="312">
        <v>2355.3874999999998</v>
      </c>
      <c r="CO24" s="312">
        <v>1450.7936</v>
      </c>
      <c r="CP24" s="312">
        <v>926.15369999999996</v>
      </c>
      <c r="CQ24" s="312">
        <v>5284.1971000000003</v>
      </c>
      <c r="CR24" s="312">
        <v>1122.3701000000001</v>
      </c>
      <c r="CS24" s="312"/>
      <c r="CT24" s="312"/>
      <c r="CU24" s="312">
        <v>1118.1213</v>
      </c>
      <c r="CV24" s="312">
        <v>452.33359999999999</v>
      </c>
      <c r="CW24" s="312">
        <v>5064.4808000000003</v>
      </c>
      <c r="CX24" s="312">
        <v>977.6481</v>
      </c>
      <c r="CY24" s="312">
        <v>3417.4142000000002</v>
      </c>
      <c r="CZ24" s="312">
        <v>218.0283</v>
      </c>
      <c r="DA24" s="312">
        <v>564.88720000000001</v>
      </c>
      <c r="DB24" s="312">
        <v>191.73079999999999</v>
      </c>
      <c r="DC24" s="312">
        <v>14785.590099999999</v>
      </c>
      <c r="DD24" s="312">
        <v>1602.0050000000001</v>
      </c>
      <c r="DE24" s="312">
        <v>6646.8405000000002</v>
      </c>
      <c r="DF24" s="312">
        <v>1452.6056000000001</v>
      </c>
      <c r="DG24" s="312">
        <v>3736.9155000000001</v>
      </c>
      <c r="DH24" s="312">
        <v>5490.7673000000004</v>
      </c>
      <c r="DI24" s="312">
        <v>2305.9949999999999</v>
      </c>
      <c r="DJ24" s="312">
        <v>1809.0608999999999</v>
      </c>
      <c r="DK24" s="312">
        <v>4792.3200999999999</v>
      </c>
      <c r="DL24" s="312">
        <v>2376.6511999999998</v>
      </c>
      <c r="DM24" s="312">
        <v>6742.2671</v>
      </c>
      <c r="DN24" s="312">
        <v>2603.3361</v>
      </c>
      <c r="DO24" s="312">
        <v>10190.6896</v>
      </c>
      <c r="DP24" s="312">
        <v>803.17520000000002</v>
      </c>
      <c r="DQ24" s="312"/>
      <c r="DR24" s="312"/>
      <c r="DS24" s="312"/>
      <c r="DT24" s="312"/>
      <c r="DU24" s="312">
        <v>23.7775</v>
      </c>
      <c r="DV24" s="312">
        <v>5.2640000000000002</v>
      </c>
      <c r="DW24" s="312"/>
      <c r="DX24" s="312"/>
      <c r="DY24" s="312">
        <v>1592.3525</v>
      </c>
      <c r="DZ24" s="312">
        <v>114.0462</v>
      </c>
      <c r="EA24" s="312"/>
      <c r="EB24" s="312"/>
      <c r="EC24" s="312">
        <v>1154.4486999999999</v>
      </c>
      <c r="ED24" s="312">
        <v>386.34469999999999</v>
      </c>
      <c r="EE24" s="312">
        <v>1217.1447000000001</v>
      </c>
      <c r="EF24" s="312">
        <v>514.04250000000002</v>
      </c>
      <c r="EG24" s="312">
        <v>1984.9394</v>
      </c>
      <c r="EH24" s="312">
        <v>1182.789</v>
      </c>
      <c r="EI24" s="312">
        <v>239.55430000000001</v>
      </c>
      <c r="EJ24" s="312">
        <v>22.035699999999999</v>
      </c>
      <c r="EK24" s="312">
        <v>814.82159999999999</v>
      </c>
      <c r="EL24" s="312">
        <v>0</v>
      </c>
      <c r="EM24" s="312">
        <v>4752.6692999999996</v>
      </c>
      <c r="EN24" s="312">
        <v>975.37879999999996</v>
      </c>
      <c r="EO24" s="312">
        <v>849.44029999999998</v>
      </c>
      <c r="EP24" s="312">
        <v>553.06659999999999</v>
      </c>
      <c r="EQ24" s="312">
        <v>1486.1676</v>
      </c>
      <c r="ER24" s="312">
        <v>0</v>
      </c>
      <c r="ES24" s="312"/>
      <c r="ET24" s="312"/>
      <c r="EU24" s="312">
        <v>897.88260000000002</v>
      </c>
      <c r="EV24" s="312">
        <v>243.6183</v>
      </c>
      <c r="EW24" s="312"/>
      <c r="EX24" s="312"/>
      <c r="EY24" s="312">
        <v>27.941700000000001</v>
      </c>
      <c r="EZ24" s="312">
        <v>213.34370000000001</v>
      </c>
      <c r="FA24" s="312">
        <v>532.52679999999998</v>
      </c>
      <c r="FB24" s="312">
        <v>387.14519999999999</v>
      </c>
      <c r="FC24" s="312">
        <v>1323.6217999999999</v>
      </c>
      <c r="FD24" s="312">
        <v>334.96510000000001</v>
      </c>
      <c r="FE24" s="312">
        <v>254.62979999999999</v>
      </c>
      <c r="FF24" s="312">
        <v>243.92099999999999</v>
      </c>
    </row>
    <row r="25" ht="15">
      <c r="A25" s="151">
        <v>25</v>
      </c>
      <c r="B25" s="309">
        <v>39</v>
      </c>
      <c r="C25" s="310">
        <v>39</v>
      </c>
      <c r="D25" s="311">
        <v>45644.375</v>
      </c>
      <c r="E25" s="312">
        <v>7662.1873999999998</v>
      </c>
      <c r="F25" s="312">
        <v>5129.6440000000002</v>
      </c>
      <c r="G25" s="312">
        <v>223.1542</v>
      </c>
      <c r="H25" s="312">
        <v>283.61779999999999</v>
      </c>
      <c r="I25" s="312">
        <v>4329.1049999999996</v>
      </c>
      <c r="J25" s="312">
        <v>0</v>
      </c>
      <c r="K25" s="312">
        <v>3413.3065999999999</v>
      </c>
      <c r="L25" s="312">
        <v>1400.1876999999999</v>
      </c>
      <c r="M25" s="312">
        <v>23632.042300000001</v>
      </c>
      <c r="N25" s="312">
        <v>6150.1701000000003</v>
      </c>
      <c r="O25" s="312"/>
      <c r="P25" s="312"/>
      <c r="Q25" s="312">
        <v>107.6309</v>
      </c>
      <c r="R25" s="312">
        <v>6.9621000000000004</v>
      </c>
      <c r="S25" s="312">
        <v>92.748999999999995</v>
      </c>
      <c r="T25" s="312">
        <v>53.802500000000002</v>
      </c>
      <c r="U25" s="312">
        <v>3341.46399999918</v>
      </c>
      <c r="V25" s="312">
        <v>722.71330000011596</v>
      </c>
      <c r="W25" s="312">
        <v>21128.057200003801</v>
      </c>
      <c r="X25" s="312">
        <v>8205.8525000025493</v>
      </c>
      <c r="Y25" s="312">
        <v>3414.1993000003399</v>
      </c>
      <c r="Z25" s="312">
        <v>1350.69270000047</v>
      </c>
      <c r="AA25" s="312">
        <v>15351.406099996801</v>
      </c>
      <c r="AB25" s="312">
        <v>5214.50763333142</v>
      </c>
      <c r="AC25" s="312">
        <v>16345.9337999954</v>
      </c>
      <c r="AD25" s="312">
        <v>3268.47970000123</v>
      </c>
      <c r="AE25" s="312">
        <v>13159.405200003799</v>
      </c>
      <c r="AF25" s="312">
        <v>5532.1210999983196</v>
      </c>
      <c r="AG25" s="312">
        <v>43199.568100007098</v>
      </c>
      <c r="AH25" s="312">
        <v>9388.5446999979504</v>
      </c>
      <c r="AI25" s="312">
        <v>17439.907800012301</v>
      </c>
      <c r="AJ25" s="312">
        <v>4134.58229999988</v>
      </c>
      <c r="AK25" s="312">
        <v>7471.7775999955802</v>
      </c>
      <c r="AL25" s="312">
        <v>1301.88710000019</v>
      </c>
      <c r="AM25" s="312">
        <v>8359.7664999949993</v>
      </c>
      <c r="AN25" s="312">
        <v>3886.9748000004902</v>
      </c>
      <c r="AO25" s="312">
        <v>16814.7828999882</v>
      </c>
      <c r="AP25" s="312">
        <v>4343.5738000001902</v>
      </c>
      <c r="AQ25" s="312">
        <v>4875.4133000001302</v>
      </c>
      <c r="AR25" s="312">
        <v>4660.4730999991298</v>
      </c>
      <c r="AS25" s="312">
        <v>37108.630400006201</v>
      </c>
      <c r="AT25" s="312">
        <v>9572.2658000056999</v>
      </c>
      <c r="AU25" s="312">
        <v>21062.388799995198</v>
      </c>
      <c r="AV25" s="312">
        <v>4576.4443999975902</v>
      </c>
      <c r="AW25" s="312">
        <v>3177.1385000007899</v>
      </c>
      <c r="AX25" s="312">
        <v>1064.1776999998001</v>
      </c>
      <c r="AY25" s="312">
        <v>1234.2691999999799</v>
      </c>
      <c r="AZ25" s="312">
        <v>117.020399999931</v>
      </c>
      <c r="BA25" s="312">
        <v>9965.1374999980708</v>
      </c>
      <c r="BB25" s="312">
        <v>4725.9961999958005</v>
      </c>
      <c r="BC25" s="312">
        <v>4137.8006000020596</v>
      </c>
      <c r="BD25" s="312">
        <v>2676.1625000014701</v>
      </c>
      <c r="BE25" s="312">
        <v>7757.6348000002699</v>
      </c>
      <c r="BF25" s="312">
        <v>2540.2937000014599</v>
      </c>
      <c r="BG25" s="312">
        <v>104.519499999961</v>
      </c>
      <c r="BH25" s="312">
        <v>13.502699999991901</v>
      </c>
      <c r="BI25" s="312">
        <v>14800.534500002301</v>
      </c>
      <c r="BJ25" s="312">
        <v>3782.6236999990501</v>
      </c>
      <c r="BK25" s="312">
        <v>68.552799999949002</v>
      </c>
      <c r="BL25" s="312">
        <v>14.9863000000031</v>
      </c>
      <c r="BM25" s="312">
        <v>62.765699999987</v>
      </c>
      <c r="BN25" s="312">
        <v>8.4943999999959097</v>
      </c>
      <c r="BO25" s="312">
        <v>118.39299999993899</v>
      </c>
      <c r="BP25" s="312">
        <v>20.582399999989502</v>
      </c>
      <c r="BQ25" s="312">
        <v>1351.4331</v>
      </c>
      <c r="BR25" s="312">
        <v>431.4873</v>
      </c>
      <c r="BS25" s="312">
        <v>8810.7126000000007</v>
      </c>
      <c r="BT25" s="312">
        <v>2045.5835999999999</v>
      </c>
      <c r="BU25" s="312">
        <v>11665.3577</v>
      </c>
      <c r="BV25" s="312">
        <v>3335.9227999999998</v>
      </c>
      <c r="BW25" s="312">
        <v>16612.844000000001</v>
      </c>
      <c r="BX25" s="312">
        <v>5894.3483999999999</v>
      </c>
      <c r="BY25" s="312">
        <v>6455.4915000000001</v>
      </c>
      <c r="BZ25" s="312">
        <v>1600.0524</v>
      </c>
      <c r="CA25" s="312">
        <v>150.21629999999999</v>
      </c>
      <c r="CB25" s="312">
        <v>100.3211</v>
      </c>
      <c r="CC25" s="312">
        <v>9825.2837000000109</v>
      </c>
      <c r="CD25" s="312">
        <v>4400.9856</v>
      </c>
      <c r="CE25" s="312">
        <v>15427.1013</v>
      </c>
      <c r="CF25" s="312">
        <v>2777.4418999999998</v>
      </c>
      <c r="CG25" s="312">
        <v>24413.590700000001</v>
      </c>
      <c r="CH25" s="312">
        <v>7294.3683000000001</v>
      </c>
      <c r="CI25" s="312">
        <v>5620.1172999999999</v>
      </c>
      <c r="CJ25" s="312">
        <v>1389.0508</v>
      </c>
      <c r="CK25" s="312">
        <v>388.17529999999999</v>
      </c>
      <c r="CL25" s="312">
        <v>417.06029999999998</v>
      </c>
      <c r="CM25" s="312">
        <v>7636.03370000001</v>
      </c>
      <c r="CN25" s="312">
        <v>2355.3876</v>
      </c>
      <c r="CO25" s="312">
        <v>1450.8082999999999</v>
      </c>
      <c r="CP25" s="312">
        <v>926.15549999999996</v>
      </c>
      <c r="CQ25" s="312">
        <v>5284.3229000000001</v>
      </c>
      <c r="CR25" s="312">
        <v>1122.3847000000001</v>
      </c>
      <c r="CS25" s="312"/>
      <c r="CT25" s="312"/>
      <c r="CU25" s="312">
        <v>1118.1217999999999</v>
      </c>
      <c r="CV25" s="312">
        <v>452.33440000000002</v>
      </c>
      <c r="CW25" s="312">
        <v>5064.5920999999998</v>
      </c>
      <c r="CX25" s="312">
        <v>977.65700000000004</v>
      </c>
      <c r="CY25" s="312">
        <v>3417.5473000000002</v>
      </c>
      <c r="CZ25" s="312">
        <v>218.0316</v>
      </c>
      <c r="DA25" s="312">
        <v>564.90200000000004</v>
      </c>
      <c r="DB25" s="312">
        <v>191.7321</v>
      </c>
      <c r="DC25" s="312">
        <v>14785.590099999999</v>
      </c>
      <c r="DD25" s="312">
        <v>1602.0050000000001</v>
      </c>
      <c r="DE25" s="312">
        <v>6646.8678</v>
      </c>
      <c r="DF25" s="312">
        <v>1452.6068</v>
      </c>
      <c r="DG25" s="312">
        <v>3736.9974999999999</v>
      </c>
      <c r="DH25" s="312">
        <v>5490.8013000000001</v>
      </c>
      <c r="DI25" s="312">
        <v>2306.0023000000001</v>
      </c>
      <c r="DJ25" s="312">
        <v>1809.0678</v>
      </c>
      <c r="DK25" s="312">
        <v>4792.3504999999996</v>
      </c>
      <c r="DL25" s="312">
        <v>2376.6538</v>
      </c>
      <c r="DM25" s="312">
        <v>6742.3600999999999</v>
      </c>
      <c r="DN25" s="312">
        <v>2603.3449999999998</v>
      </c>
      <c r="DO25" s="312">
        <v>10191.0047</v>
      </c>
      <c r="DP25" s="312">
        <v>803.19479999999999</v>
      </c>
      <c r="DQ25" s="312"/>
      <c r="DR25" s="312"/>
      <c r="DS25" s="312"/>
      <c r="DT25" s="312"/>
      <c r="DU25" s="312">
        <v>23.7775</v>
      </c>
      <c r="DV25" s="312">
        <v>5.2640000000000002</v>
      </c>
      <c r="DW25" s="312"/>
      <c r="DX25" s="312"/>
      <c r="DY25" s="312">
        <v>1592.3525</v>
      </c>
      <c r="DZ25" s="312">
        <v>114.0462</v>
      </c>
      <c r="EA25" s="312"/>
      <c r="EB25" s="312"/>
      <c r="EC25" s="312">
        <v>1154.5106000000001</v>
      </c>
      <c r="ED25" s="312">
        <v>386.35129999999998</v>
      </c>
      <c r="EE25" s="312">
        <v>1217.2203999999999</v>
      </c>
      <c r="EF25" s="312">
        <v>514.05399999999997</v>
      </c>
      <c r="EG25" s="312">
        <v>1985.0849000000001</v>
      </c>
      <c r="EH25" s="312">
        <v>1182.789</v>
      </c>
      <c r="EI25" s="312">
        <v>239.55430000000001</v>
      </c>
      <c r="EJ25" s="312">
        <v>22.035699999999999</v>
      </c>
      <c r="EK25" s="312">
        <v>814.87959999999998</v>
      </c>
      <c r="EL25" s="312">
        <v>0</v>
      </c>
      <c r="EM25" s="312">
        <v>4752.6692999999996</v>
      </c>
      <c r="EN25" s="312">
        <v>975.37879999999996</v>
      </c>
      <c r="EO25" s="312">
        <v>849.44029999999998</v>
      </c>
      <c r="EP25" s="312">
        <v>553.06659999999999</v>
      </c>
      <c r="EQ25" s="312">
        <v>1486.2112</v>
      </c>
      <c r="ER25" s="312">
        <v>0</v>
      </c>
      <c r="ES25" s="312"/>
      <c r="ET25" s="312"/>
      <c r="EU25" s="312">
        <v>897.92629999999997</v>
      </c>
      <c r="EV25" s="312">
        <v>243.6294</v>
      </c>
      <c r="EW25" s="312"/>
      <c r="EX25" s="312"/>
      <c r="EY25" s="312">
        <v>27.941700000000001</v>
      </c>
      <c r="EZ25" s="312">
        <v>213.34370000000001</v>
      </c>
      <c r="FA25" s="312">
        <v>532.54250000000002</v>
      </c>
      <c r="FB25" s="312">
        <v>387.14800000000002</v>
      </c>
      <c r="FC25" s="312">
        <v>1323.6217999999999</v>
      </c>
      <c r="FD25" s="312">
        <v>334.96510000000001</v>
      </c>
      <c r="FE25" s="312">
        <v>254.6343</v>
      </c>
      <c r="FF25" s="312">
        <v>243.9212</v>
      </c>
    </row>
    <row r="26" ht="15">
      <c r="A26" s="151">
        <v>26</v>
      </c>
      <c r="B26" s="309">
        <v>41</v>
      </c>
      <c r="C26" s="310">
        <v>41</v>
      </c>
      <c r="D26" s="311">
        <v>45644.395833333336</v>
      </c>
      <c r="E26" s="312">
        <v>7662.2538000000004</v>
      </c>
      <c r="F26" s="312">
        <v>5129.6994000000004</v>
      </c>
      <c r="G26" s="312">
        <v>223.1542</v>
      </c>
      <c r="H26" s="312">
        <v>283.61779999999999</v>
      </c>
      <c r="I26" s="312">
        <v>4329.2951000000003</v>
      </c>
      <c r="J26" s="312">
        <v>0</v>
      </c>
      <c r="K26" s="312">
        <v>3413.3678</v>
      </c>
      <c r="L26" s="312">
        <v>1400.193</v>
      </c>
      <c r="M26" s="312">
        <v>23632.180799999998</v>
      </c>
      <c r="N26" s="312">
        <v>6150.1863000000003</v>
      </c>
      <c r="O26" s="312"/>
      <c r="P26" s="312"/>
      <c r="Q26" s="312">
        <v>107.6309</v>
      </c>
      <c r="R26" s="312">
        <v>6.9621000000000004</v>
      </c>
      <c r="S26" s="312">
        <v>92.748999999999995</v>
      </c>
      <c r="T26" s="312">
        <v>53.802500000000002</v>
      </c>
      <c r="U26" s="312">
        <v>3341.6138999991799</v>
      </c>
      <c r="V26" s="312">
        <v>722.72710000011602</v>
      </c>
      <c r="W26" s="312">
        <v>21128.1860000038</v>
      </c>
      <c r="X26" s="312">
        <v>8205.8708000025508</v>
      </c>
      <c r="Y26" s="312">
        <v>3414.21620000034</v>
      </c>
      <c r="Z26" s="312">
        <v>1350.69650000046</v>
      </c>
      <c r="AA26" s="312">
        <v>15351.494499996799</v>
      </c>
      <c r="AB26" s="312">
        <v>5214.54089999808</v>
      </c>
      <c r="AC26" s="312">
        <v>16346.1604999954</v>
      </c>
      <c r="AD26" s="312">
        <v>3268.4989000012301</v>
      </c>
      <c r="AE26" s="312">
        <v>13159.4994000038</v>
      </c>
      <c r="AF26" s="312">
        <v>5532.1431999983197</v>
      </c>
      <c r="AG26" s="312">
        <v>43199.740500007101</v>
      </c>
      <c r="AH26" s="312">
        <v>9388.5615999979509</v>
      </c>
      <c r="AI26" s="312">
        <v>17440.0190000123</v>
      </c>
      <c r="AJ26" s="312">
        <v>4134.5942999998797</v>
      </c>
      <c r="AK26" s="312">
        <v>7471.8796999955803</v>
      </c>
      <c r="AL26" s="312">
        <v>1301.8922000001901</v>
      </c>
      <c r="AM26" s="312">
        <v>8359.9814999949995</v>
      </c>
      <c r="AN26" s="312">
        <v>3887.0443000004898</v>
      </c>
      <c r="AO26" s="312">
        <v>16814.886099988202</v>
      </c>
      <c r="AP26" s="312">
        <v>4343.5883000001904</v>
      </c>
      <c r="AQ26" s="312">
        <v>4875.4133000001302</v>
      </c>
      <c r="AR26" s="312">
        <v>4660.4730999991298</v>
      </c>
      <c r="AS26" s="312">
        <v>37108.916200006199</v>
      </c>
      <c r="AT26" s="312">
        <v>9572.2928000057</v>
      </c>
      <c r="AU26" s="312">
        <v>21062.388799995198</v>
      </c>
      <c r="AV26" s="312">
        <v>4576.4443999975902</v>
      </c>
      <c r="AW26" s="312">
        <v>3177.3032000007902</v>
      </c>
      <c r="AX26" s="312">
        <v>1064.1979999998</v>
      </c>
      <c r="AY26" s="312">
        <v>1234.3074999999801</v>
      </c>
      <c r="AZ26" s="312">
        <v>117.022399999931</v>
      </c>
      <c r="BA26" s="312">
        <v>9965.1794999980702</v>
      </c>
      <c r="BB26" s="312">
        <v>4726.0012999957999</v>
      </c>
      <c r="BC26" s="312">
        <v>4137.8726000020597</v>
      </c>
      <c r="BD26" s="312">
        <v>2676.1908000014701</v>
      </c>
      <c r="BE26" s="312">
        <v>7757.7399000002697</v>
      </c>
      <c r="BF26" s="312">
        <v>2540.2938000014601</v>
      </c>
      <c r="BG26" s="312">
        <v>104.621899999961</v>
      </c>
      <c r="BH26" s="312">
        <v>13.513999999991899</v>
      </c>
      <c r="BI26" s="312">
        <v>14800.534500002301</v>
      </c>
      <c r="BJ26" s="312">
        <v>3782.6236999990501</v>
      </c>
      <c r="BK26" s="312">
        <v>68.623499999949104</v>
      </c>
      <c r="BL26" s="312">
        <v>14.9985000000031</v>
      </c>
      <c r="BM26" s="312">
        <v>62.821999999987</v>
      </c>
      <c r="BN26" s="312">
        <v>8.4993999999959104</v>
      </c>
      <c r="BO26" s="312">
        <v>118.507599999939</v>
      </c>
      <c r="BP26" s="312">
        <v>20.592899999989498</v>
      </c>
      <c r="BQ26" s="312">
        <v>1351.4402</v>
      </c>
      <c r="BR26" s="312">
        <v>431.48809999999997</v>
      </c>
      <c r="BS26" s="312">
        <v>8810.8426999999992</v>
      </c>
      <c r="BT26" s="312">
        <v>2045.5983000000001</v>
      </c>
      <c r="BU26" s="312">
        <v>11665.5411</v>
      </c>
      <c r="BV26" s="312">
        <v>3335.9472999999998</v>
      </c>
      <c r="BW26" s="312">
        <v>16612.8986</v>
      </c>
      <c r="BX26" s="312">
        <v>5894.3527999999997</v>
      </c>
      <c r="BY26" s="312">
        <v>6455.6210000000001</v>
      </c>
      <c r="BZ26" s="312">
        <v>1600.0672</v>
      </c>
      <c r="CA26" s="312">
        <v>150.2166</v>
      </c>
      <c r="CB26" s="312">
        <v>100.3214</v>
      </c>
      <c r="CC26" s="312">
        <v>9825.3259000000107</v>
      </c>
      <c r="CD26" s="312">
        <v>4400.9973</v>
      </c>
      <c r="CE26" s="312">
        <v>15427.258599999999</v>
      </c>
      <c r="CF26" s="312">
        <v>2777.4526999999998</v>
      </c>
      <c r="CG26" s="312">
        <v>24413.766599999999</v>
      </c>
      <c r="CH26" s="312">
        <v>7294.3899000000001</v>
      </c>
      <c r="CI26" s="312">
        <v>5620.1680999999999</v>
      </c>
      <c r="CJ26" s="312">
        <v>1389.0547999999999</v>
      </c>
      <c r="CK26" s="312">
        <v>388.20089999999999</v>
      </c>
      <c r="CL26" s="312">
        <v>417.06330000000003</v>
      </c>
      <c r="CM26" s="312">
        <v>7636.0339000000104</v>
      </c>
      <c r="CN26" s="312">
        <v>2355.3877000000002</v>
      </c>
      <c r="CO26" s="312">
        <v>1450.8235999999999</v>
      </c>
      <c r="CP26" s="312">
        <v>926.15779999999995</v>
      </c>
      <c r="CQ26" s="312">
        <v>5284.4574000000002</v>
      </c>
      <c r="CR26" s="312">
        <v>1122.4019000000001</v>
      </c>
      <c r="CS26" s="312"/>
      <c r="CT26" s="312"/>
      <c r="CU26" s="312">
        <v>1118.1224</v>
      </c>
      <c r="CV26" s="312">
        <v>452.33510000000001</v>
      </c>
      <c r="CW26" s="312">
        <v>5064.7012000000004</v>
      </c>
      <c r="CX26" s="312">
        <v>977.66520000000003</v>
      </c>
      <c r="CY26" s="312">
        <v>3417.6761000000001</v>
      </c>
      <c r="CZ26" s="312">
        <v>218.03620000000001</v>
      </c>
      <c r="DA26" s="312">
        <v>564.91869999999994</v>
      </c>
      <c r="DB26" s="312">
        <v>191.73349999999999</v>
      </c>
      <c r="DC26" s="312">
        <v>14785.590099999999</v>
      </c>
      <c r="DD26" s="312">
        <v>1602.0050000000001</v>
      </c>
      <c r="DE26" s="312">
        <v>6646.8933999999999</v>
      </c>
      <c r="DF26" s="312">
        <v>1452.6079999999999</v>
      </c>
      <c r="DG26" s="312">
        <v>3737.0805</v>
      </c>
      <c r="DH26" s="312">
        <v>5490.8361000000004</v>
      </c>
      <c r="DI26" s="312">
        <v>2306.0093999999999</v>
      </c>
      <c r="DJ26" s="312">
        <v>1809.0744999999999</v>
      </c>
      <c r="DK26" s="312">
        <v>4792.3912</v>
      </c>
      <c r="DL26" s="312">
        <v>2376.6576</v>
      </c>
      <c r="DM26" s="312">
        <v>6742.4535999999998</v>
      </c>
      <c r="DN26" s="312">
        <v>2603.3526999999999</v>
      </c>
      <c r="DO26" s="312">
        <v>10191.284299999999</v>
      </c>
      <c r="DP26" s="312">
        <v>803.20960000000002</v>
      </c>
      <c r="DQ26" s="312"/>
      <c r="DR26" s="312"/>
      <c r="DS26" s="312"/>
      <c r="DT26" s="312"/>
      <c r="DU26" s="312">
        <v>23.7775</v>
      </c>
      <c r="DV26" s="312">
        <v>5.2640000000000002</v>
      </c>
      <c r="DW26" s="312"/>
      <c r="DX26" s="312"/>
      <c r="DY26" s="312">
        <v>1592.3525</v>
      </c>
      <c r="DZ26" s="312">
        <v>114.0462</v>
      </c>
      <c r="EA26" s="312"/>
      <c r="EB26" s="312"/>
      <c r="EC26" s="312">
        <v>1154.5713000000001</v>
      </c>
      <c r="ED26" s="312">
        <v>386.35640000000001</v>
      </c>
      <c r="EE26" s="312">
        <v>1217.3017</v>
      </c>
      <c r="EF26" s="312">
        <v>514.06830000000002</v>
      </c>
      <c r="EG26" s="312">
        <v>1985.2302999999999</v>
      </c>
      <c r="EH26" s="312">
        <v>1182.789</v>
      </c>
      <c r="EI26" s="312">
        <v>239.55430000000001</v>
      </c>
      <c r="EJ26" s="312">
        <v>22.035699999999999</v>
      </c>
      <c r="EK26" s="312">
        <v>814.93719999999996</v>
      </c>
      <c r="EL26" s="312">
        <v>0</v>
      </c>
      <c r="EM26" s="312">
        <v>4752.6692999999996</v>
      </c>
      <c r="EN26" s="312">
        <v>975.37879999999996</v>
      </c>
      <c r="EO26" s="312">
        <v>849.44029999999998</v>
      </c>
      <c r="EP26" s="312">
        <v>553.06659999999999</v>
      </c>
      <c r="EQ26" s="312">
        <v>1486.2544</v>
      </c>
      <c r="ER26" s="312">
        <v>0</v>
      </c>
      <c r="ES26" s="312"/>
      <c r="ET26" s="312"/>
      <c r="EU26" s="312">
        <v>897.96529999999996</v>
      </c>
      <c r="EV26" s="312">
        <v>243.6405</v>
      </c>
      <c r="EW26" s="312"/>
      <c r="EX26" s="312"/>
      <c r="EY26" s="312">
        <v>27.941700000000001</v>
      </c>
      <c r="EZ26" s="312">
        <v>213.34370000000001</v>
      </c>
      <c r="FA26" s="312">
        <v>532.55840000000001</v>
      </c>
      <c r="FB26" s="312">
        <v>387.15100000000001</v>
      </c>
      <c r="FC26" s="312">
        <v>1323.6217999999999</v>
      </c>
      <c r="FD26" s="312">
        <v>334.96510000000001</v>
      </c>
      <c r="FE26" s="312">
        <v>254.64089999999999</v>
      </c>
      <c r="FF26" s="312">
        <v>243.92169999999999</v>
      </c>
    </row>
    <row r="27" ht="15">
      <c r="A27" s="151">
        <v>27</v>
      </c>
      <c r="B27" s="309">
        <v>43</v>
      </c>
      <c r="C27" s="310">
        <v>43</v>
      </c>
      <c r="D27" s="311">
        <v>45644.416666666664</v>
      </c>
      <c r="E27" s="312">
        <v>7662.3600999999999</v>
      </c>
      <c r="F27" s="312">
        <v>5129.8010999999997</v>
      </c>
      <c r="G27" s="312">
        <v>223.1542</v>
      </c>
      <c r="H27" s="312">
        <v>283.61779999999999</v>
      </c>
      <c r="I27" s="312">
        <v>4329.4839000000002</v>
      </c>
      <c r="J27" s="312">
        <v>0</v>
      </c>
      <c r="K27" s="312">
        <v>3413.4297000000001</v>
      </c>
      <c r="L27" s="312">
        <v>1400.1985</v>
      </c>
      <c r="M27" s="312">
        <v>23632.336800000001</v>
      </c>
      <c r="N27" s="312">
        <v>6150.2038000000002</v>
      </c>
      <c r="O27" s="312"/>
      <c r="P27" s="312"/>
      <c r="Q27" s="312">
        <v>107.6309</v>
      </c>
      <c r="R27" s="312">
        <v>6.9621000000000004</v>
      </c>
      <c r="S27" s="312">
        <v>92.748999999999995</v>
      </c>
      <c r="T27" s="312">
        <v>53.802500000000002</v>
      </c>
      <c r="U27" s="312">
        <v>3341.76859999918</v>
      </c>
      <c r="V27" s="312">
        <v>722.741700000116</v>
      </c>
      <c r="W27" s="312">
        <v>21128.310000003799</v>
      </c>
      <c r="X27" s="312">
        <v>8205.8896000025507</v>
      </c>
      <c r="Y27" s="312">
        <v>3414.23530000034</v>
      </c>
      <c r="Z27" s="312">
        <v>1350.7005000004599</v>
      </c>
      <c r="AA27" s="312">
        <v>15351.5828999968</v>
      </c>
      <c r="AB27" s="312">
        <v>5214.5733666647502</v>
      </c>
      <c r="AC27" s="312">
        <v>16346.3774999954</v>
      </c>
      <c r="AD27" s="312">
        <v>3268.5185000012302</v>
      </c>
      <c r="AE27" s="312">
        <v>13159.593000003801</v>
      </c>
      <c r="AF27" s="312">
        <v>5532.1652999983198</v>
      </c>
      <c r="AG27" s="312">
        <v>43199.911700007098</v>
      </c>
      <c r="AH27" s="312">
        <v>9388.5785999979507</v>
      </c>
      <c r="AI27" s="312">
        <v>17440.130800012299</v>
      </c>
      <c r="AJ27" s="312">
        <v>4134.6069999998799</v>
      </c>
      <c r="AK27" s="312">
        <v>7471.9803999955802</v>
      </c>
      <c r="AL27" s="312">
        <v>1301.89690000019</v>
      </c>
      <c r="AM27" s="312">
        <v>8360.1978999950006</v>
      </c>
      <c r="AN27" s="312">
        <v>3887.1146000004901</v>
      </c>
      <c r="AO27" s="312">
        <v>16814.985499988201</v>
      </c>
      <c r="AP27" s="312">
        <v>4343.6021000001901</v>
      </c>
      <c r="AQ27" s="312">
        <v>4875.4133000001302</v>
      </c>
      <c r="AR27" s="312">
        <v>4660.4730999991298</v>
      </c>
      <c r="AS27" s="312">
        <v>37109.2062000062</v>
      </c>
      <c r="AT27" s="312">
        <v>9572.3200000057004</v>
      </c>
      <c r="AU27" s="312">
        <v>21062.388799995198</v>
      </c>
      <c r="AV27" s="312">
        <v>4576.4443999975902</v>
      </c>
      <c r="AW27" s="312">
        <v>3177.46320000079</v>
      </c>
      <c r="AX27" s="312">
        <v>1064.2186999998</v>
      </c>
      <c r="AY27" s="312">
        <v>1234.3446999999801</v>
      </c>
      <c r="AZ27" s="312">
        <v>117.02439999993101</v>
      </c>
      <c r="BA27" s="312">
        <v>9965.22119999807</v>
      </c>
      <c r="BB27" s="312">
        <v>4726.0076999958001</v>
      </c>
      <c r="BC27" s="312">
        <v>4137.9442000020599</v>
      </c>
      <c r="BD27" s="312">
        <v>2676.2195000014699</v>
      </c>
      <c r="BE27" s="312">
        <v>7757.8410000002696</v>
      </c>
      <c r="BF27" s="312">
        <v>2540.2938000014601</v>
      </c>
      <c r="BG27" s="312">
        <v>104.727199999961</v>
      </c>
      <c r="BH27" s="312">
        <v>13.526299999991901</v>
      </c>
      <c r="BI27" s="312">
        <v>14800.534500002301</v>
      </c>
      <c r="BJ27" s="312">
        <v>3782.6236999990501</v>
      </c>
      <c r="BK27" s="312">
        <v>68.696399999949094</v>
      </c>
      <c r="BL27" s="312">
        <v>15.011100000003101</v>
      </c>
      <c r="BM27" s="312">
        <v>62.876199999987001</v>
      </c>
      <c r="BN27" s="312">
        <v>8.5048999999959101</v>
      </c>
      <c r="BO27" s="312">
        <v>118.62329999993899</v>
      </c>
      <c r="BP27" s="312">
        <v>20.603999999989501</v>
      </c>
      <c r="BQ27" s="312">
        <v>1351.4473</v>
      </c>
      <c r="BR27" s="312">
        <v>431.48880000000003</v>
      </c>
      <c r="BS27" s="312">
        <v>8810.9716000000008</v>
      </c>
      <c r="BT27" s="312">
        <v>2045.6132</v>
      </c>
      <c r="BU27" s="312">
        <v>11665.722599999999</v>
      </c>
      <c r="BV27" s="312">
        <v>3335.9726000000001</v>
      </c>
      <c r="BW27" s="312">
        <v>16612.951799999999</v>
      </c>
      <c r="BX27" s="312">
        <v>5894.3572999999997</v>
      </c>
      <c r="BY27" s="312">
        <v>6455.7456000000002</v>
      </c>
      <c r="BZ27" s="312">
        <v>1600.0825</v>
      </c>
      <c r="CA27" s="312">
        <v>150.21700000000001</v>
      </c>
      <c r="CB27" s="312">
        <v>100.32170000000001</v>
      </c>
      <c r="CC27" s="312">
        <v>9825.3652000000093</v>
      </c>
      <c r="CD27" s="312">
        <v>4401.0083999999997</v>
      </c>
      <c r="CE27" s="312">
        <v>15427.4074</v>
      </c>
      <c r="CF27" s="312">
        <v>2777.4630999999999</v>
      </c>
      <c r="CG27" s="312">
        <v>24413.939299999998</v>
      </c>
      <c r="CH27" s="312">
        <v>7294.4115000000002</v>
      </c>
      <c r="CI27" s="312">
        <v>5620.2194</v>
      </c>
      <c r="CJ27" s="312">
        <v>1389.0586000000001</v>
      </c>
      <c r="CK27" s="312">
        <v>388.22559999999999</v>
      </c>
      <c r="CL27" s="312">
        <v>417.06599999999997</v>
      </c>
      <c r="CM27" s="312">
        <v>7636.0341000000099</v>
      </c>
      <c r="CN27" s="312">
        <v>2355.3878</v>
      </c>
      <c r="CO27" s="312">
        <v>1450.8393000000001</v>
      </c>
      <c r="CP27" s="312">
        <v>926.16060000000004</v>
      </c>
      <c r="CQ27" s="312">
        <v>5284.5924000000005</v>
      </c>
      <c r="CR27" s="312">
        <v>1122.4183</v>
      </c>
      <c r="CS27" s="312"/>
      <c r="CT27" s="312"/>
      <c r="CU27" s="312">
        <v>1118.123</v>
      </c>
      <c r="CV27" s="312">
        <v>452.33589999999998</v>
      </c>
      <c r="CW27" s="312">
        <v>5064.8059999999996</v>
      </c>
      <c r="CX27" s="312">
        <v>977.67290000000003</v>
      </c>
      <c r="CY27" s="312">
        <v>3417.8065000000001</v>
      </c>
      <c r="CZ27" s="312">
        <v>218.04140000000001</v>
      </c>
      <c r="DA27" s="312">
        <v>564.93340000000001</v>
      </c>
      <c r="DB27" s="312">
        <v>191.73500000000001</v>
      </c>
      <c r="DC27" s="312">
        <v>14785.590099999999</v>
      </c>
      <c r="DD27" s="312">
        <v>1602.0050000000001</v>
      </c>
      <c r="DE27" s="312">
        <v>6646.9129999999996</v>
      </c>
      <c r="DF27" s="312">
        <v>1452.6094000000001</v>
      </c>
      <c r="DG27" s="312">
        <v>3737.1621</v>
      </c>
      <c r="DH27" s="312">
        <v>5490.8699999999999</v>
      </c>
      <c r="DI27" s="312">
        <v>2306.0178000000001</v>
      </c>
      <c r="DJ27" s="312">
        <v>1809.0817999999999</v>
      </c>
      <c r="DK27" s="312">
        <v>4792.4222</v>
      </c>
      <c r="DL27" s="312">
        <v>2376.6628000000001</v>
      </c>
      <c r="DM27" s="312">
        <v>6742.5421999999999</v>
      </c>
      <c r="DN27" s="312">
        <v>2603.3598000000002</v>
      </c>
      <c r="DO27" s="312">
        <v>10191.5854</v>
      </c>
      <c r="DP27" s="312">
        <v>803.23130000000003</v>
      </c>
      <c r="DQ27" s="312"/>
      <c r="DR27" s="312"/>
      <c r="DS27" s="312"/>
      <c r="DT27" s="312"/>
      <c r="DU27" s="312">
        <v>23.7775</v>
      </c>
      <c r="DV27" s="312">
        <v>5.2640000000000002</v>
      </c>
      <c r="DW27" s="312"/>
      <c r="DX27" s="312"/>
      <c r="DY27" s="312">
        <v>1592.3525</v>
      </c>
      <c r="DZ27" s="312">
        <v>114.0462</v>
      </c>
      <c r="EA27" s="312"/>
      <c r="EB27" s="312"/>
      <c r="EC27" s="312">
        <v>1154.6324</v>
      </c>
      <c r="ED27" s="312">
        <v>386.36169999999998</v>
      </c>
      <c r="EE27" s="312">
        <v>1217.3835999999999</v>
      </c>
      <c r="EF27" s="312">
        <v>514.08259999999996</v>
      </c>
      <c r="EG27" s="312">
        <v>1985.3783000000001</v>
      </c>
      <c r="EH27" s="312">
        <v>1182.789</v>
      </c>
      <c r="EI27" s="312">
        <v>239.55430000000001</v>
      </c>
      <c r="EJ27" s="312">
        <v>22.035699999999999</v>
      </c>
      <c r="EK27" s="312">
        <v>814.9932</v>
      </c>
      <c r="EL27" s="312">
        <v>0</v>
      </c>
      <c r="EM27" s="312">
        <v>4752.6692999999996</v>
      </c>
      <c r="EN27" s="312">
        <v>975.37879999999996</v>
      </c>
      <c r="EO27" s="312">
        <v>849.44029999999998</v>
      </c>
      <c r="EP27" s="312">
        <v>553.06659999999999</v>
      </c>
      <c r="EQ27" s="312">
        <v>1486.2972</v>
      </c>
      <c r="ER27" s="312">
        <v>0</v>
      </c>
      <c r="ES27" s="312"/>
      <c r="ET27" s="312"/>
      <c r="EU27" s="312">
        <v>898.00189999999998</v>
      </c>
      <c r="EV27" s="312">
        <v>243.6514</v>
      </c>
      <c r="EW27" s="312"/>
      <c r="EX27" s="312"/>
      <c r="EY27" s="312">
        <v>27.941700000000001</v>
      </c>
      <c r="EZ27" s="312">
        <v>213.34370000000001</v>
      </c>
      <c r="FA27" s="312">
        <v>532.58330000000001</v>
      </c>
      <c r="FB27" s="312">
        <v>387.161</v>
      </c>
      <c r="FC27" s="312">
        <v>1323.6217999999999</v>
      </c>
      <c r="FD27" s="312">
        <v>334.96510000000001</v>
      </c>
      <c r="FE27" s="312">
        <v>254.64830000000001</v>
      </c>
      <c r="FF27" s="312">
        <v>243.9255</v>
      </c>
    </row>
    <row r="28" ht="15">
      <c r="A28" s="151">
        <v>28</v>
      </c>
      <c r="B28" s="309">
        <v>45</v>
      </c>
      <c r="C28" s="310">
        <v>45</v>
      </c>
      <c r="D28" s="311">
        <v>45644.4375</v>
      </c>
      <c r="E28" s="312">
        <v>7662.3932999999997</v>
      </c>
      <c r="F28" s="312">
        <v>5129.8085000000001</v>
      </c>
      <c r="G28" s="312">
        <v>223.1542</v>
      </c>
      <c r="H28" s="312">
        <v>283.61779999999999</v>
      </c>
      <c r="I28" s="312">
        <v>4329.6742999999997</v>
      </c>
      <c r="J28" s="312">
        <v>0</v>
      </c>
      <c r="K28" s="312">
        <v>3413.4888999999998</v>
      </c>
      <c r="L28" s="312">
        <v>1400.204</v>
      </c>
      <c r="M28" s="312">
        <v>23632.482100000001</v>
      </c>
      <c r="N28" s="312">
        <v>6150.2200999999995</v>
      </c>
      <c r="O28" s="312"/>
      <c r="P28" s="312"/>
      <c r="Q28" s="312">
        <v>107.6309</v>
      </c>
      <c r="R28" s="312">
        <v>6.9621000000000004</v>
      </c>
      <c r="S28" s="312">
        <v>92.748999999999995</v>
      </c>
      <c r="T28" s="312">
        <v>53.802500000000002</v>
      </c>
      <c r="U28" s="312">
        <v>3341.9264999991901</v>
      </c>
      <c r="V28" s="312">
        <v>722.75680000011596</v>
      </c>
      <c r="W28" s="312">
        <v>21128.4360000038</v>
      </c>
      <c r="X28" s="312">
        <v>8205.9081000025508</v>
      </c>
      <c r="Y28" s="312">
        <v>3414.2550000003398</v>
      </c>
      <c r="Z28" s="312">
        <v>1350.70480000046</v>
      </c>
      <c r="AA28" s="312">
        <v>15351.6649666634</v>
      </c>
      <c r="AB28" s="312">
        <v>5214.5950333314204</v>
      </c>
      <c r="AC28" s="312">
        <v>16346.5848999954</v>
      </c>
      <c r="AD28" s="312">
        <v>3268.5374000012298</v>
      </c>
      <c r="AE28" s="312">
        <v>13159.6857000038</v>
      </c>
      <c r="AF28" s="312">
        <v>5532.1876999983197</v>
      </c>
      <c r="AG28" s="312">
        <v>43200.083500007102</v>
      </c>
      <c r="AH28" s="312">
        <v>9388.5963999979504</v>
      </c>
      <c r="AI28" s="312">
        <v>17440.245200012301</v>
      </c>
      <c r="AJ28" s="312">
        <v>4134.6195999998799</v>
      </c>
      <c r="AK28" s="312">
        <v>7472.0805999955801</v>
      </c>
      <c r="AL28" s="312">
        <v>1301.90170000018</v>
      </c>
      <c r="AM28" s="312">
        <v>8360.4136999950006</v>
      </c>
      <c r="AN28" s="312">
        <v>3887.1845000004901</v>
      </c>
      <c r="AO28" s="312">
        <v>16815.082999988201</v>
      </c>
      <c r="AP28" s="312">
        <v>4343.6159000001899</v>
      </c>
      <c r="AQ28" s="312">
        <v>4875.4133000001302</v>
      </c>
      <c r="AR28" s="312">
        <v>4660.4730999991298</v>
      </c>
      <c r="AS28" s="312">
        <v>37109.485800006201</v>
      </c>
      <c r="AT28" s="312">
        <v>9572.3466000056997</v>
      </c>
      <c r="AU28" s="312">
        <v>21062.388799995198</v>
      </c>
      <c r="AV28" s="312">
        <v>4576.4443999975902</v>
      </c>
      <c r="AW28" s="312">
        <v>3177.62100000079</v>
      </c>
      <c r="AX28" s="312">
        <v>1064.2397999998</v>
      </c>
      <c r="AY28" s="312">
        <v>1234.38139999998</v>
      </c>
      <c r="AZ28" s="312">
        <v>117.026299999931</v>
      </c>
      <c r="BA28" s="312">
        <v>9965.2958999980692</v>
      </c>
      <c r="BB28" s="312">
        <v>4726.0297999958002</v>
      </c>
      <c r="BC28" s="312">
        <v>4138.0167000020601</v>
      </c>
      <c r="BD28" s="312">
        <v>2676.2474000014699</v>
      </c>
      <c r="BE28" s="312">
        <v>7757.94330000027</v>
      </c>
      <c r="BF28" s="312">
        <v>2540.2939000014599</v>
      </c>
      <c r="BG28" s="312">
        <v>104.836399999962</v>
      </c>
      <c r="BH28" s="312">
        <v>13.537699999991901</v>
      </c>
      <c r="BI28" s="312">
        <v>14800.534500002301</v>
      </c>
      <c r="BJ28" s="312">
        <v>3782.6236999990501</v>
      </c>
      <c r="BK28" s="312">
        <v>68.765899999949099</v>
      </c>
      <c r="BL28" s="312">
        <v>15.0228000000031</v>
      </c>
      <c r="BM28" s="312">
        <v>62.928799999987099</v>
      </c>
      <c r="BN28" s="312">
        <v>8.50949999999591</v>
      </c>
      <c r="BO28" s="312">
        <v>118.738599999939</v>
      </c>
      <c r="BP28" s="312">
        <v>20.619299999989501</v>
      </c>
      <c r="BQ28" s="312">
        <v>1351.4550999999999</v>
      </c>
      <c r="BR28" s="312">
        <v>431.4896</v>
      </c>
      <c r="BS28" s="312">
        <v>8811.1013999999996</v>
      </c>
      <c r="BT28" s="312">
        <v>2045.6282000000001</v>
      </c>
      <c r="BU28" s="312">
        <v>11665.8994</v>
      </c>
      <c r="BV28" s="312">
        <v>3335.9974000000002</v>
      </c>
      <c r="BW28" s="312">
        <v>16613.006099999999</v>
      </c>
      <c r="BX28" s="312">
        <v>5894.3618999999999</v>
      </c>
      <c r="BY28" s="312">
        <v>6455.8701000000001</v>
      </c>
      <c r="BZ28" s="312">
        <v>1600.0977</v>
      </c>
      <c r="CA28" s="312">
        <v>150.21729999999999</v>
      </c>
      <c r="CB28" s="312">
        <v>100.322</v>
      </c>
      <c r="CC28" s="312">
        <v>9825.4020999999993</v>
      </c>
      <c r="CD28" s="312">
        <v>4401.0189</v>
      </c>
      <c r="CE28" s="312">
        <v>15427.554599999999</v>
      </c>
      <c r="CF28" s="312">
        <v>2777.4731000000002</v>
      </c>
      <c r="CG28" s="312">
        <v>24414.109100000001</v>
      </c>
      <c r="CH28" s="312">
        <v>7294.4328999999998</v>
      </c>
      <c r="CI28" s="312">
        <v>5620.2705999999998</v>
      </c>
      <c r="CJ28" s="312">
        <v>1389.0630000000001</v>
      </c>
      <c r="CK28" s="312">
        <v>388.2527</v>
      </c>
      <c r="CL28" s="312">
        <v>417.06889999999999</v>
      </c>
      <c r="CM28" s="312">
        <v>7636.0344000000096</v>
      </c>
      <c r="CN28" s="312">
        <v>2355.3879000000002</v>
      </c>
      <c r="CO28" s="312">
        <v>1450.854</v>
      </c>
      <c r="CP28" s="312">
        <v>926.16269999999997</v>
      </c>
      <c r="CQ28" s="312">
        <v>5284.7375000000002</v>
      </c>
      <c r="CR28" s="312">
        <v>1122.4353000000001</v>
      </c>
      <c r="CS28" s="312"/>
      <c r="CT28" s="312"/>
      <c r="CU28" s="312">
        <v>1118.1235999999999</v>
      </c>
      <c r="CV28" s="312">
        <v>452.33679999999998</v>
      </c>
      <c r="CW28" s="312">
        <v>5064.9092000000001</v>
      </c>
      <c r="CX28" s="312">
        <v>977.68089999999995</v>
      </c>
      <c r="CY28" s="312">
        <v>3417.9265</v>
      </c>
      <c r="CZ28" s="312">
        <v>218.0437</v>
      </c>
      <c r="DA28" s="312">
        <v>564.94680000000005</v>
      </c>
      <c r="DB28" s="312">
        <v>191.73650000000001</v>
      </c>
      <c r="DC28" s="312">
        <v>14785.590099999999</v>
      </c>
      <c r="DD28" s="312">
        <v>1602.0050000000001</v>
      </c>
      <c r="DE28" s="312">
        <v>6646.9331000000002</v>
      </c>
      <c r="DF28" s="312">
        <v>1452.6105</v>
      </c>
      <c r="DG28" s="312">
        <v>3737.2428</v>
      </c>
      <c r="DH28" s="312">
        <v>5490.9031999999997</v>
      </c>
      <c r="DI28" s="312">
        <v>2306.0761000000002</v>
      </c>
      <c r="DJ28" s="312">
        <v>1809.1143</v>
      </c>
      <c r="DK28" s="312">
        <v>4792.4544999999998</v>
      </c>
      <c r="DL28" s="312">
        <v>2376.6664000000001</v>
      </c>
      <c r="DM28" s="312">
        <v>6742.6415999999999</v>
      </c>
      <c r="DN28" s="312">
        <v>2603.3728000000001</v>
      </c>
      <c r="DO28" s="312">
        <v>10191.873299999999</v>
      </c>
      <c r="DP28" s="312">
        <v>803.24969999999996</v>
      </c>
      <c r="DQ28" s="312"/>
      <c r="DR28" s="312"/>
      <c r="DS28" s="312"/>
      <c r="DT28" s="312"/>
      <c r="DU28" s="312">
        <v>23.7775</v>
      </c>
      <c r="DV28" s="312">
        <v>5.2640000000000002</v>
      </c>
      <c r="DW28" s="312"/>
      <c r="DX28" s="312"/>
      <c r="DY28" s="312">
        <v>1592.3525</v>
      </c>
      <c r="DZ28" s="312">
        <v>114.0462</v>
      </c>
      <c r="EA28" s="312"/>
      <c r="EB28" s="312"/>
      <c r="EC28" s="312">
        <v>1154.6958999999999</v>
      </c>
      <c r="ED28" s="312">
        <v>386.36689999999999</v>
      </c>
      <c r="EE28" s="312">
        <v>1217.4647</v>
      </c>
      <c r="EF28" s="312">
        <v>514.09969999999998</v>
      </c>
      <c r="EG28" s="312">
        <v>1985.4739999999999</v>
      </c>
      <c r="EH28" s="312">
        <v>1182.789</v>
      </c>
      <c r="EI28" s="312">
        <v>239.55430000000001</v>
      </c>
      <c r="EJ28" s="312">
        <v>22.035699999999999</v>
      </c>
      <c r="EK28" s="312">
        <v>815.04920000000004</v>
      </c>
      <c r="EL28" s="312">
        <v>0</v>
      </c>
      <c r="EM28" s="312">
        <v>4752.6692999999996</v>
      </c>
      <c r="EN28" s="312">
        <v>975.37879999999996</v>
      </c>
      <c r="EO28" s="312">
        <v>849.44029999999998</v>
      </c>
      <c r="EP28" s="312">
        <v>553.06659999999999</v>
      </c>
      <c r="EQ28" s="312">
        <v>1486.3412000000001</v>
      </c>
      <c r="ER28" s="312">
        <v>0</v>
      </c>
      <c r="ES28" s="312"/>
      <c r="ET28" s="312"/>
      <c r="EU28" s="312">
        <v>898.0412</v>
      </c>
      <c r="EV28" s="312">
        <v>243.66239999999999</v>
      </c>
      <c r="EW28" s="312"/>
      <c r="EX28" s="312"/>
      <c r="EY28" s="312">
        <v>27.941700000000001</v>
      </c>
      <c r="EZ28" s="312">
        <v>213.34370000000001</v>
      </c>
      <c r="FA28" s="312">
        <v>532.61000000000001</v>
      </c>
      <c r="FB28" s="312">
        <v>387.17320000000001</v>
      </c>
      <c r="FC28" s="312">
        <v>1323.6217999999999</v>
      </c>
      <c r="FD28" s="312">
        <v>334.96510000000001</v>
      </c>
      <c r="FE28" s="312">
        <v>254.6575</v>
      </c>
      <c r="FF28" s="312">
        <v>243.93340000000001</v>
      </c>
    </row>
    <row r="29" ht="15">
      <c r="A29" s="151">
        <v>29</v>
      </c>
      <c r="B29" s="309">
        <v>47</v>
      </c>
      <c r="C29" s="310">
        <v>47</v>
      </c>
      <c r="D29" s="311">
        <v>45644.458333333336</v>
      </c>
      <c r="E29" s="312">
        <v>7662.4237000000003</v>
      </c>
      <c r="F29" s="312">
        <v>5129.8137999999999</v>
      </c>
      <c r="G29" s="312">
        <v>223.1542</v>
      </c>
      <c r="H29" s="312">
        <v>283.61779999999999</v>
      </c>
      <c r="I29" s="312">
        <v>4329.8567999999996</v>
      </c>
      <c r="J29" s="312">
        <v>0</v>
      </c>
      <c r="K29" s="312">
        <v>3413.5459000000001</v>
      </c>
      <c r="L29" s="312">
        <v>1400.2098000000001</v>
      </c>
      <c r="M29" s="312">
        <v>23632.624400000001</v>
      </c>
      <c r="N29" s="312">
        <v>6150.2362999999996</v>
      </c>
      <c r="O29" s="312"/>
      <c r="P29" s="312"/>
      <c r="Q29" s="312">
        <v>107.6309</v>
      </c>
      <c r="R29" s="312">
        <v>6.9621000000000004</v>
      </c>
      <c r="S29" s="312">
        <v>92.748999999999995</v>
      </c>
      <c r="T29" s="312">
        <v>53.802500000000002</v>
      </c>
      <c r="U29" s="312">
        <v>3342.07729999919</v>
      </c>
      <c r="V29" s="312">
        <v>722.77230000011605</v>
      </c>
      <c r="W29" s="312">
        <v>21128.556700003799</v>
      </c>
      <c r="X29" s="312">
        <v>8205.9261000025508</v>
      </c>
      <c r="Y29" s="312">
        <v>3414.2743000003402</v>
      </c>
      <c r="Z29" s="312">
        <v>1350.70900000047</v>
      </c>
      <c r="AA29" s="312">
        <v>15351.752499996801</v>
      </c>
      <c r="AB29" s="312">
        <v>5214.6260333314203</v>
      </c>
      <c r="AC29" s="312">
        <v>16346.782299995401</v>
      </c>
      <c r="AD29" s="312">
        <v>3268.5559000012299</v>
      </c>
      <c r="AE29" s="312">
        <v>13159.776900003801</v>
      </c>
      <c r="AF29" s="312">
        <v>5532.2099999983202</v>
      </c>
      <c r="AG29" s="312">
        <v>43200.256000007103</v>
      </c>
      <c r="AH29" s="312">
        <v>9388.6138999979503</v>
      </c>
      <c r="AI29" s="312">
        <v>17440.361500012299</v>
      </c>
      <c r="AJ29" s="312">
        <v>4134.6319999998796</v>
      </c>
      <c r="AK29" s="312">
        <v>7472.18039999558</v>
      </c>
      <c r="AL29" s="312">
        <v>1301.9067000001901</v>
      </c>
      <c r="AM29" s="312">
        <v>8360.6417999950008</v>
      </c>
      <c r="AN29" s="312">
        <v>3887.2587000004901</v>
      </c>
      <c r="AO29" s="312">
        <v>16815.182199988201</v>
      </c>
      <c r="AP29" s="312">
        <v>4343.6313000001901</v>
      </c>
      <c r="AQ29" s="312">
        <v>4875.4133000001302</v>
      </c>
      <c r="AR29" s="312">
        <v>4660.4730999991298</v>
      </c>
      <c r="AS29" s="312">
        <v>37109.7589000062</v>
      </c>
      <c r="AT29" s="312">
        <v>9572.3737000057008</v>
      </c>
      <c r="AU29" s="312">
        <v>21062.388799995198</v>
      </c>
      <c r="AV29" s="312">
        <v>4576.4443999975902</v>
      </c>
      <c r="AW29" s="312">
        <v>3177.7779000007899</v>
      </c>
      <c r="AX29" s="312">
        <v>1064.2612999998</v>
      </c>
      <c r="AY29" s="312">
        <v>1234.41849999998</v>
      </c>
      <c r="AZ29" s="312">
        <v>117.028199999931</v>
      </c>
      <c r="BA29" s="312">
        <v>9965.3703999980698</v>
      </c>
      <c r="BB29" s="312">
        <v>4726.0519999958096</v>
      </c>
      <c r="BC29" s="312">
        <v>4138.0871000020597</v>
      </c>
      <c r="BD29" s="312">
        <v>2676.2754000014702</v>
      </c>
      <c r="BE29" s="312">
        <v>7758.0421000002698</v>
      </c>
      <c r="BF29" s="312">
        <v>2540.2940000014601</v>
      </c>
      <c r="BG29" s="312">
        <v>104.935799999962</v>
      </c>
      <c r="BH29" s="312">
        <v>13.548199999991899</v>
      </c>
      <c r="BI29" s="312">
        <v>14800.534500002301</v>
      </c>
      <c r="BJ29" s="312">
        <v>3782.6236999990501</v>
      </c>
      <c r="BK29" s="312">
        <v>68.833699999949104</v>
      </c>
      <c r="BL29" s="312">
        <v>15.033700000003099</v>
      </c>
      <c r="BM29" s="312">
        <v>62.980899999987102</v>
      </c>
      <c r="BN29" s="312">
        <v>8.5146999999959103</v>
      </c>
      <c r="BO29" s="312">
        <v>118.847899999939</v>
      </c>
      <c r="BP29" s="312">
        <v>20.633799999989499</v>
      </c>
      <c r="BQ29" s="312">
        <v>1351.4622999999999</v>
      </c>
      <c r="BR29" s="312">
        <v>431.49029999999999</v>
      </c>
      <c r="BS29" s="312">
        <v>8811.2250999999997</v>
      </c>
      <c r="BT29" s="312">
        <v>2045.6421</v>
      </c>
      <c r="BU29" s="312">
        <v>11666.0725</v>
      </c>
      <c r="BV29" s="312">
        <v>3336.0219999999999</v>
      </c>
      <c r="BW29" s="312">
        <v>16613.059700000002</v>
      </c>
      <c r="BX29" s="312">
        <v>5894.3662999999997</v>
      </c>
      <c r="BY29" s="312">
        <v>6455.9929000000002</v>
      </c>
      <c r="BZ29" s="312">
        <v>1600.1135999999999</v>
      </c>
      <c r="CA29" s="312">
        <v>150.2176</v>
      </c>
      <c r="CB29" s="312">
        <v>100.3223</v>
      </c>
      <c r="CC29" s="312">
        <v>9825.4401000000107</v>
      </c>
      <c r="CD29" s="312">
        <v>4401.0288</v>
      </c>
      <c r="CE29" s="312">
        <v>15427.704</v>
      </c>
      <c r="CF29" s="312">
        <v>2777.4828000000002</v>
      </c>
      <c r="CG29" s="312">
        <v>24414.2719</v>
      </c>
      <c r="CH29" s="312">
        <v>7294.4535999999998</v>
      </c>
      <c r="CI29" s="312">
        <v>5620.3208000000004</v>
      </c>
      <c r="CJ29" s="312">
        <v>1389.0673999999999</v>
      </c>
      <c r="CK29" s="312">
        <v>388.27850000000001</v>
      </c>
      <c r="CL29" s="312">
        <v>417.07220000000001</v>
      </c>
      <c r="CM29" s="312">
        <v>7636.03460000001</v>
      </c>
      <c r="CN29" s="312">
        <v>2355.3879999999999</v>
      </c>
      <c r="CO29" s="312">
        <v>1450.8687</v>
      </c>
      <c r="CP29" s="312">
        <v>926.16459999999995</v>
      </c>
      <c r="CQ29" s="312">
        <v>5284.8747999999996</v>
      </c>
      <c r="CR29" s="312">
        <v>1122.452</v>
      </c>
      <c r="CS29" s="312"/>
      <c r="CT29" s="312"/>
      <c r="CU29" s="312">
        <v>1118.1242</v>
      </c>
      <c r="CV29" s="312">
        <v>452.33780000000002</v>
      </c>
      <c r="CW29" s="312">
        <v>5065.0110999999997</v>
      </c>
      <c r="CX29" s="312">
        <v>977.68920000000003</v>
      </c>
      <c r="CY29" s="312">
        <v>3418.0481</v>
      </c>
      <c r="CZ29" s="312">
        <v>218.0462</v>
      </c>
      <c r="DA29" s="312">
        <v>564.95939999999996</v>
      </c>
      <c r="DB29" s="312">
        <v>191.73779999999999</v>
      </c>
      <c r="DC29" s="312">
        <v>14785.590099999999</v>
      </c>
      <c r="DD29" s="312">
        <v>1602.0050000000001</v>
      </c>
      <c r="DE29" s="312">
        <v>6646.9612999999999</v>
      </c>
      <c r="DF29" s="312">
        <v>1452.6117999999999</v>
      </c>
      <c r="DG29" s="312">
        <v>3737.3177000000001</v>
      </c>
      <c r="DH29" s="312">
        <v>5490.9368999999997</v>
      </c>
      <c r="DI29" s="312">
        <v>2306.1347000000001</v>
      </c>
      <c r="DJ29" s="312">
        <v>1809.1468</v>
      </c>
      <c r="DK29" s="312">
        <v>4792.4848000000002</v>
      </c>
      <c r="DL29" s="312">
        <v>2376.6696000000002</v>
      </c>
      <c r="DM29" s="312">
        <v>6742.7407999999996</v>
      </c>
      <c r="DN29" s="312">
        <v>2603.3802999999998</v>
      </c>
      <c r="DO29" s="312">
        <v>10192.151</v>
      </c>
      <c r="DP29" s="312">
        <v>803.26940000000002</v>
      </c>
      <c r="DQ29" s="312"/>
      <c r="DR29" s="312"/>
      <c r="DS29" s="312"/>
      <c r="DT29" s="312"/>
      <c r="DU29" s="312">
        <v>23.7775</v>
      </c>
      <c r="DV29" s="312">
        <v>5.2640000000000002</v>
      </c>
      <c r="DW29" s="312"/>
      <c r="DX29" s="312"/>
      <c r="DY29" s="312">
        <v>1592.3525</v>
      </c>
      <c r="DZ29" s="312">
        <v>114.0462</v>
      </c>
      <c r="EA29" s="312"/>
      <c r="EB29" s="312"/>
      <c r="EC29" s="312">
        <v>1154.758</v>
      </c>
      <c r="ED29" s="312">
        <v>386.3732</v>
      </c>
      <c r="EE29" s="312">
        <v>1217.5446999999999</v>
      </c>
      <c r="EF29" s="312">
        <v>514.11500000000001</v>
      </c>
      <c r="EG29" s="312">
        <v>1985.6169</v>
      </c>
      <c r="EH29" s="312">
        <v>1182.789</v>
      </c>
      <c r="EI29" s="312">
        <v>239.55430000000001</v>
      </c>
      <c r="EJ29" s="312">
        <v>22.035699999999999</v>
      </c>
      <c r="EK29" s="312">
        <v>815.10760000000005</v>
      </c>
      <c r="EL29" s="312">
        <v>0</v>
      </c>
      <c r="EM29" s="312">
        <v>4752.6692999999996</v>
      </c>
      <c r="EN29" s="312">
        <v>975.37879999999996</v>
      </c>
      <c r="EO29" s="312">
        <v>849.44029999999998</v>
      </c>
      <c r="EP29" s="312">
        <v>553.06659999999999</v>
      </c>
      <c r="EQ29" s="312">
        <v>1486.3828000000001</v>
      </c>
      <c r="ER29" s="312">
        <v>0</v>
      </c>
      <c r="ES29" s="312"/>
      <c r="ET29" s="312"/>
      <c r="EU29" s="312">
        <v>898.07939999999996</v>
      </c>
      <c r="EV29" s="312">
        <v>243.67339999999999</v>
      </c>
      <c r="EW29" s="312"/>
      <c r="EX29" s="312"/>
      <c r="EY29" s="312">
        <v>27.941700000000001</v>
      </c>
      <c r="EZ29" s="312">
        <v>213.34370000000001</v>
      </c>
      <c r="FA29" s="312">
        <v>532.63559999999995</v>
      </c>
      <c r="FB29" s="312">
        <v>387.18540000000002</v>
      </c>
      <c r="FC29" s="312">
        <v>1323.6217999999999</v>
      </c>
      <c r="FD29" s="312">
        <v>334.96510000000001</v>
      </c>
      <c r="FE29" s="312">
        <v>254.66630000000001</v>
      </c>
      <c r="FF29" s="312">
        <v>243.94149999999999</v>
      </c>
    </row>
    <row r="30" ht="15">
      <c r="A30" s="151">
        <v>30</v>
      </c>
      <c r="B30" s="309">
        <v>49</v>
      </c>
      <c r="C30" s="310">
        <v>49</v>
      </c>
      <c r="D30" s="311">
        <v>45644.479166666664</v>
      </c>
      <c r="E30" s="312">
        <v>7662.4588999999996</v>
      </c>
      <c r="F30" s="312">
        <v>5129.8284999999996</v>
      </c>
      <c r="G30" s="312">
        <v>223.1542</v>
      </c>
      <c r="H30" s="312">
        <v>283.61779999999999</v>
      </c>
      <c r="I30" s="312">
        <v>4330.0387000000001</v>
      </c>
      <c r="J30" s="312">
        <v>0</v>
      </c>
      <c r="K30" s="312">
        <v>3413.6059</v>
      </c>
      <c r="L30" s="312">
        <v>1400.2158999999999</v>
      </c>
      <c r="M30" s="312">
        <v>23632.7673</v>
      </c>
      <c r="N30" s="312">
        <v>6150.2516999999998</v>
      </c>
      <c r="O30" s="312"/>
      <c r="P30" s="312"/>
      <c r="Q30" s="312">
        <v>107.6309</v>
      </c>
      <c r="R30" s="312">
        <v>6.9621000000000004</v>
      </c>
      <c r="S30" s="312">
        <v>92.748999999999995</v>
      </c>
      <c r="T30" s="312">
        <v>53.802500000000002</v>
      </c>
      <c r="U30" s="312">
        <v>3342.2242999991799</v>
      </c>
      <c r="V30" s="312">
        <v>722.78840000011598</v>
      </c>
      <c r="W30" s="312">
        <v>21128.6785000038</v>
      </c>
      <c r="X30" s="312">
        <v>8205.9446000025491</v>
      </c>
      <c r="Y30" s="312">
        <v>3414.2937000003399</v>
      </c>
      <c r="Z30" s="312">
        <v>1350.7133000004701</v>
      </c>
      <c r="AA30" s="312">
        <v>15351.8385666634</v>
      </c>
      <c r="AB30" s="312">
        <v>5214.6567666647497</v>
      </c>
      <c r="AC30" s="312">
        <v>16346.9737999954</v>
      </c>
      <c r="AD30" s="312">
        <v>3268.5750000012299</v>
      </c>
      <c r="AE30" s="312">
        <v>13159.868900003799</v>
      </c>
      <c r="AF30" s="312">
        <v>5532.2321999983196</v>
      </c>
      <c r="AG30" s="312">
        <v>43200.425300007097</v>
      </c>
      <c r="AH30" s="312">
        <v>9388.63219999795</v>
      </c>
      <c r="AI30" s="312">
        <v>17440.475000012299</v>
      </c>
      <c r="AJ30" s="312">
        <v>4134.6445999998796</v>
      </c>
      <c r="AK30" s="312">
        <v>7472.2789999955803</v>
      </c>
      <c r="AL30" s="312">
        <v>1301.9120000001899</v>
      </c>
      <c r="AM30" s="312">
        <v>8360.8743999949893</v>
      </c>
      <c r="AN30" s="312">
        <v>3887.3352000004902</v>
      </c>
      <c r="AO30" s="312">
        <v>16815.283799988199</v>
      </c>
      <c r="AP30" s="312">
        <v>4343.6485000001903</v>
      </c>
      <c r="AQ30" s="312">
        <v>4875.4133000001302</v>
      </c>
      <c r="AR30" s="312">
        <v>4660.4730999991298</v>
      </c>
      <c r="AS30" s="312">
        <v>37110.028900006197</v>
      </c>
      <c r="AT30" s="312">
        <v>9572.4001000056996</v>
      </c>
      <c r="AU30" s="312">
        <v>21062.388799995198</v>
      </c>
      <c r="AV30" s="312">
        <v>4576.4443999975902</v>
      </c>
      <c r="AW30" s="312">
        <v>3177.9381000007902</v>
      </c>
      <c r="AX30" s="312">
        <v>1064.2819999998001</v>
      </c>
      <c r="AY30" s="312">
        <v>1234.4531999999799</v>
      </c>
      <c r="AZ30" s="312">
        <v>117.02999999993099</v>
      </c>
      <c r="BA30" s="312">
        <v>9965.4443999980704</v>
      </c>
      <c r="BB30" s="312">
        <v>4726.0743999958004</v>
      </c>
      <c r="BC30" s="312">
        <v>4138.1564000020599</v>
      </c>
      <c r="BD30" s="312">
        <v>2676.3040000014698</v>
      </c>
      <c r="BE30" s="312">
        <v>7758.1426000002702</v>
      </c>
      <c r="BF30" s="312">
        <v>2540.2941000014598</v>
      </c>
      <c r="BG30" s="312">
        <v>105.035599999962</v>
      </c>
      <c r="BH30" s="312">
        <v>13.557499999992</v>
      </c>
      <c r="BI30" s="312">
        <v>14800.534500002301</v>
      </c>
      <c r="BJ30" s="312">
        <v>3782.6236999990501</v>
      </c>
      <c r="BK30" s="312">
        <v>68.899799999949096</v>
      </c>
      <c r="BL30" s="312">
        <v>15.044500000003101</v>
      </c>
      <c r="BM30" s="312">
        <v>63.031199999987102</v>
      </c>
      <c r="BN30" s="312">
        <v>8.5194999999959098</v>
      </c>
      <c r="BO30" s="312">
        <v>118.952399999939</v>
      </c>
      <c r="BP30" s="312">
        <v>20.647799999989498</v>
      </c>
      <c r="BQ30" s="312">
        <v>1351.47</v>
      </c>
      <c r="BR30" s="312">
        <v>431.49090000000001</v>
      </c>
      <c r="BS30" s="312">
        <v>8811.3431</v>
      </c>
      <c r="BT30" s="312">
        <v>2045.6555000000001</v>
      </c>
      <c r="BU30" s="312">
        <v>11666.246300000001</v>
      </c>
      <c r="BV30" s="312">
        <v>3336.0468000000001</v>
      </c>
      <c r="BW30" s="312">
        <v>16613.1103</v>
      </c>
      <c r="BX30" s="312">
        <v>5894.3707999999997</v>
      </c>
      <c r="BY30" s="312">
        <v>6456.1157999999996</v>
      </c>
      <c r="BZ30" s="312">
        <v>1600.1294</v>
      </c>
      <c r="CA30" s="312">
        <v>150.21799999999999</v>
      </c>
      <c r="CB30" s="312">
        <v>100.32259999999999</v>
      </c>
      <c r="CC30" s="312">
        <v>9825.4778000000097</v>
      </c>
      <c r="CD30" s="312">
        <v>4401.0387000000001</v>
      </c>
      <c r="CE30" s="312">
        <v>15427.8562</v>
      </c>
      <c r="CF30" s="312">
        <v>2777.4935999999998</v>
      </c>
      <c r="CG30" s="312">
        <v>24414.434300000001</v>
      </c>
      <c r="CH30" s="312">
        <v>7294.4750999999997</v>
      </c>
      <c r="CI30" s="312">
        <v>5620.3693999999996</v>
      </c>
      <c r="CJ30" s="312">
        <v>1389.0718999999999</v>
      </c>
      <c r="CK30" s="312">
        <v>388.3039</v>
      </c>
      <c r="CL30" s="312">
        <v>417.07549999999998</v>
      </c>
      <c r="CM30" s="312">
        <v>7636.0349000000097</v>
      </c>
      <c r="CN30" s="312">
        <v>2355.3881000000001</v>
      </c>
      <c r="CO30" s="312">
        <v>1450.8838000000001</v>
      </c>
      <c r="CP30" s="312">
        <v>926.16700000000003</v>
      </c>
      <c r="CQ30" s="312">
        <v>5285.0079999999998</v>
      </c>
      <c r="CR30" s="312">
        <v>1122.4694999999999</v>
      </c>
      <c r="CS30" s="312"/>
      <c r="CT30" s="312"/>
      <c r="CU30" s="312">
        <v>1118.1248000000001</v>
      </c>
      <c r="CV30" s="312">
        <v>452.33890000000002</v>
      </c>
      <c r="CW30" s="312">
        <v>5065.1169</v>
      </c>
      <c r="CX30" s="312">
        <v>977.69770000000005</v>
      </c>
      <c r="CY30" s="312">
        <v>3418.1695</v>
      </c>
      <c r="CZ30" s="312">
        <v>218.04920000000001</v>
      </c>
      <c r="DA30" s="312">
        <v>564.97140000000002</v>
      </c>
      <c r="DB30" s="312">
        <v>191.73910000000001</v>
      </c>
      <c r="DC30" s="312">
        <v>14785.590099999999</v>
      </c>
      <c r="DD30" s="312">
        <v>1602.0050000000001</v>
      </c>
      <c r="DE30" s="312">
        <v>6646.9836999999998</v>
      </c>
      <c r="DF30" s="312">
        <v>1452.6130000000001</v>
      </c>
      <c r="DG30" s="312">
        <v>3737.3933000000002</v>
      </c>
      <c r="DH30" s="312">
        <v>5490.9704000000002</v>
      </c>
      <c r="DI30" s="312">
        <v>2306.1936999999998</v>
      </c>
      <c r="DJ30" s="312">
        <v>1809.1794</v>
      </c>
      <c r="DK30" s="312">
        <v>4792.5155999999997</v>
      </c>
      <c r="DL30" s="312">
        <v>2376.6736999999998</v>
      </c>
      <c r="DM30" s="312">
        <v>6742.8482999999997</v>
      </c>
      <c r="DN30" s="312">
        <v>2603.3930999999998</v>
      </c>
      <c r="DO30" s="312">
        <v>10192.390100000001</v>
      </c>
      <c r="DP30" s="312">
        <v>803.29160000000002</v>
      </c>
      <c r="DQ30" s="312"/>
      <c r="DR30" s="312"/>
      <c r="DS30" s="312"/>
      <c r="DT30" s="312"/>
      <c r="DU30" s="312">
        <v>23.7775</v>
      </c>
      <c r="DV30" s="312">
        <v>5.2640000000000002</v>
      </c>
      <c r="DW30" s="312"/>
      <c r="DX30" s="312"/>
      <c r="DY30" s="312">
        <v>1592.3525</v>
      </c>
      <c r="DZ30" s="312">
        <v>114.0462</v>
      </c>
      <c r="EA30" s="312"/>
      <c r="EB30" s="312"/>
      <c r="EC30" s="312">
        <v>1154.8239000000001</v>
      </c>
      <c r="ED30" s="312">
        <v>386.37909999999999</v>
      </c>
      <c r="EE30" s="312">
        <v>1217.6244999999999</v>
      </c>
      <c r="EF30" s="312">
        <v>514.12940000000003</v>
      </c>
      <c r="EG30" s="312">
        <v>1985.7501999999999</v>
      </c>
      <c r="EH30" s="312">
        <v>1182.789</v>
      </c>
      <c r="EI30" s="312">
        <v>239.55430000000001</v>
      </c>
      <c r="EJ30" s="312">
        <v>22.035699999999999</v>
      </c>
      <c r="EK30" s="312">
        <v>815.16679999999997</v>
      </c>
      <c r="EL30" s="312">
        <v>0</v>
      </c>
      <c r="EM30" s="312">
        <v>4752.6692999999996</v>
      </c>
      <c r="EN30" s="312">
        <v>975.37879999999996</v>
      </c>
      <c r="EO30" s="312">
        <v>849.44029999999998</v>
      </c>
      <c r="EP30" s="312">
        <v>553.06659999999999</v>
      </c>
      <c r="EQ30" s="312">
        <v>1486.4251999999999</v>
      </c>
      <c r="ER30" s="312">
        <v>0</v>
      </c>
      <c r="ES30" s="312"/>
      <c r="ET30" s="312"/>
      <c r="EU30" s="312">
        <v>898.11490000000003</v>
      </c>
      <c r="EV30" s="312">
        <v>243.68459999999999</v>
      </c>
      <c r="EW30" s="312"/>
      <c r="EX30" s="312"/>
      <c r="EY30" s="312">
        <v>27.941700000000001</v>
      </c>
      <c r="EZ30" s="312">
        <v>213.34370000000001</v>
      </c>
      <c r="FA30" s="312">
        <v>532.66269999999997</v>
      </c>
      <c r="FB30" s="312">
        <v>387.19830000000002</v>
      </c>
      <c r="FC30" s="312">
        <v>1323.6217999999999</v>
      </c>
      <c r="FD30" s="312">
        <v>334.96510000000001</v>
      </c>
      <c r="FE30" s="312">
        <v>254.6748</v>
      </c>
      <c r="FF30" s="312">
        <v>243.9496</v>
      </c>
    </row>
    <row r="31" ht="15">
      <c r="A31" s="151">
        <v>31</v>
      </c>
      <c r="B31" s="309">
        <v>50</v>
      </c>
      <c r="C31" s="310">
        <v>51</v>
      </c>
      <c r="D31" s="311">
        <v>45644.5</v>
      </c>
      <c r="E31" s="312">
        <v>7662.5437000000002</v>
      </c>
      <c r="F31" s="312">
        <v>5129.9492</v>
      </c>
      <c r="G31" s="312">
        <v>223.1542</v>
      </c>
      <c r="H31" s="312">
        <v>283.61779999999999</v>
      </c>
      <c r="I31" s="312">
        <v>4330.2260999999999</v>
      </c>
      <c r="J31" s="312">
        <v>0</v>
      </c>
      <c r="K31" s="312">
        <v>3413.6635000000001</v>
      </c>
      <c r="L31" s="312">
        <v>1400.2219</v>
      </c>
      <c r="M31" s="312">
        <v>23632.918000000001</v>
      </c>
      <c r="N31" s="312">
        <v>6150.2696999999998</v>
      </c>
      <c r="O31" s="312"/>
      <c r="P31" s="312"/>
      <c r="Q31" s="312">
        <v>107.6309</v>
      </c>
      <c r="R31" s="312">
        <v>6.9621000000000004</v>
      </c>
      <c r="S31" s="312">
        <v>92.748999999999995</v>
      </c>
      <c r="T31" s="312">
        <v>53.802500000000002</v>
      </c>
      <c r="U31" s="312">
        <v>3342.3693999991901</v>
      </c>
      <c r="V31" s="312">
        <v>722.80460000011601</v>
      </c>
      <c r="W31" s="312">
        <v>21128.797800003798</v>
      </c>
      <c r="X31" s="312">
        <v>8205.9638000025498</v>
      </c>
      <c r="Y31" s="312">
        <v>3414.3138000003401</v>
      </c>
      <c r="Z31" s="312">
        <v>1350.7176000004699</v>
      </c>
      <c r="AA31" s="312">
        <v>15351.9254333301</v>
      </c>
      <c r="AB31" s="312">
        <v>5214.6894333314203</v>
      </c>
      <c r="AC31" s="312">
        <v>16347.1689999954</v>
      </c>
      <c r="AD31" s="312">
        <v>3268.5963000012298</v>
      </c>
      <c r="AE31" s="312">
        <v>13159.9506000038</v>
      </c>
      <c r="AF31" s="312">
        <v>5532.2517999983202</v>
      </c>
      <c r="AG31" s="312">
        <v>43200.597000007103</v>
      </c>
      <c r="AH31" s="312">
        <v>9388.6510999979491</v>
      </c>
      <c r="AI31" s="312">
        <v>17440.5874000123</v>
      </c>
      <c r="AJ31" s="312">
        <v>4134.6575999998804</v>
      </c>
      <c r="AK31" s="312">
        <v>7472.37369999558</v>
      </c>
      <c r="AL31" s="312">
        <v>1301.91700000019</v>
      </c>
      <c r="AM31" s="312">
        <v>8361.0726999949893</v>
      </c>
      <c r="AN31" s="312">
        <v>3887.4009000004899</v>
      </c>
      <c r="AO31" s="312">
        <v>16815.383699988201</v>
      </c>
      <c r="AP31" s="312">
        <v>4343.6658000001898</v>
      </c>
      <c r="AQ31" s="312">
        <v>4875.4133000001302</v>
      </c>
      <c r="AR31" s="312">
        <v>4660.4730999991298</v>
      </c>
      <c r="AS31" s="312">
        <v>37110.3047000062</v>
      </c>
      <c r="AT31" s="312">
        <v>9572.4287000056993</v>
      </c>
      <c r="AU31" s="312">
        <v>21062.388799995198</v>
      </c>
      <c r="AV31" s="312">
        <v>4576.4443999975902</v>
      </c>
      <c r="AW31" s="312">
        <v>3178.0972000007901</v>
      </c>
      <c r="AX31" s="312">
        <v>1064.3042999997999</v>
      </c>
      <c r="AY31" s="312">
        <v>1234.4897999999801</v>
      </c>
      <c r="AZ31" s="312">
        <v>117.03209999993101</v>
      </c>
      <c r="BA31" s="312">
        <v>9965.5194999980704</v>
      </c>
      <c r="BB31" s="312">
        <v>4726.0973999958096</v>
      </c>
      <c r="BC31" s="312">
        <v>4138.22750000206</v>
      </c>
      <c r="BD31" s="312">
        <v>2676.33330000147</v>
      </c>
      <c r="BE31" s="312">
        <v>7758.2406000002702</v>
      </c>
      <c r="BF31" s="312">
        <v>2540.29420000146</v>
      </c>
      <c r="BG31" s="312">
        <v>105.13459999996201</v>
      </c>
      <c r="BH31" s="312">
        <v>13.569499999992001</v>
      </c>
      <c r="BI31" s="312">
        <v>14800.534500002301</v>
      </c>
      <c r="BJ31" s="312">
        <v>3782.6236999990501</v>
      </c>
      <c r="BK31" s="312">
        <v>68.966299999949101</v>
      </c>
      <c r="BL31" s="312">
        <v>15.0571000000031</v>
      </c>
      <c r="BM31" s="312">
        <v>63.083299999987098</v>
      </c>
      <c r="BN31" s="312">
        <v>8.5250999999959092</v>
      </c>
      <c r="BO31" s="312">
        <v>119.061299999939</v>
      </c>
      <c r="BP31" s="312">
        <v>20.6637999999895</v>
      </c>
      <c r="BQ31" s="312">
        <v>1351.4774</v>
      </c>
      <c r="BR31" s="312">
        <v>431.49169999999998</v>
      </c>
      <c r="BS31" s="312">
        <v>8811.4663</v>
      </c>
      <c r="BT31" s="312">
        <v>2045.6693</v>
      </c>
      <c r="BU31" s="312">
        <v>11666.418799999999</v>
      </c>
      <c r="BV31" s="312">
        <v>3336.0720999999999</v>
      </c>
      <c r="BW31" s="312">
        <v>16613.159100000001</v>
      </c>
      <c r="BX31" s="312">
        <v>5894.3757999999998</v>
      </c>
      <c r="BY31" s="312">
        <v>6456.2461000000003</v>
      </c>
      <c r="BZ31" s="312">
        <v>1600.1482000000001</v>
      </c>
      <c r="CA31" s="312">
        <v>150.2183</v>
      </c>
      <c r="CB31" s="312">
        <v>100.3229</v>
      </c>
      <c r="CC31" s="312">
        <v>9825.5156000000097</v>
      </c>
      <c r="CD31" s="312">
        <v>4401.0491000000002</v>
      </c>
      <c r="CE31" s="312">
        <v>15428.012199999999</v>
      </c>
      <c r="CF31" s="312">
        <v>2777.5038</v>
      </c>
      <c r="CG31" s="312">
        <v>24414.599200000001</v>
      </c>
      <c r="CH31" s="312">
        <v>7294.4973</v>
      </c>
      <c r="CI31" s="312">
        <v>5620.4170000000004</v>
      </c>
      <c r="CJ31" s="312">
        <v>1389.0764999999999</v>
      </c>
      <c r="CK31" s="312">
        <v>388.32990000000001</v>
      </c>
      <c r="CL31" s="312">
        <v>417.07929999999999</v>
      </c>
      <c r="CM31" s="312">
        <v>7636.0351000000101</v>
      </c>
      <c r="CN31" s="312">
        <v>2355.3883000000001</v>
      </c>
      <c r="CO31" s="312">
        <v>1450.8979999999999</v>
      </c>
      <c r="CP31" s="312">
        <v>926.16869999999994</v>
      </c>
      <c r="CQ31" s="312">
        <v>5285.1498000000001</v>
      </c>
      <c r="CR31" s="312">
        <v>1122.4875</v>
      </c>
      <c r="CS31" s="312"/>
      <c r="CT31" s="312"/>
      <c r="CU31" s="312">
        <v>1118.1255000000001</v>
      </c>
      <c r="CV31" s="312">
        <v>452.34039999999999</v>
      </c>
      <c r="CW31" s="312">
        <v>5065.2272999999996</v>
      </c>
      <c r="CX31" s="312">
        <v>977.70740000000001</v>
      </c>
      <c r="CY31" s="312">
        <v>3418.2854000000002</v>
      </c>
      <c r="CZ31" s="312">
        <v>218.05109999999999</v>
      </c>
      <c r="DA31" s="312">
        <v>564.98360000000002</v>
      </c>
      <c r="DB31" s="312">
        <v>191.74039999999999</v>
      </c>
      <c r="DC31" s="312">
        <v>14785.590099999999</v>
      </c>
      <c r="DD31" s="312">
        <v>1602.0050000000001</v>
      </c>
      <c r="DE31" s="312">
        <v>6647.0024999999996</v>
      </c>
      <c r="DF31" s="312">
        <v>1452.6143</v>
      </c>
      <c r="DG31" s="312">
        <v>3737.4598999999998</v>
      </c>
      <c r="DH31" s="312">
        <v>5491.0081</v>
      </c>
      <c r="DI31" s="312">
        <v>2306.2525999999998</v>
      </c>
      <c r="DJ31" s="312">
        <v>1809.2128</v>
      </c>
      <c r="DK31" s="312">
        <v>4792.5484999999999</v>
      </c>
      <c r="DL31" s="312">
        <v>2376.6770000000001</v>
      </c>
      <c r="DM31" s="312">
        <v>6742.9672</v>
      </c>
      <c r="DN31" s="312">
        <v>2603.4050000000002</v>
      </c>
      <c r="DO31" s="312">
        <v>10192.628000000001</v>
      </c>
      <c r="DP31" s="312">
        <v>803.31169999999997</v>
      </c>
      <c r="DQ31" s="312"/>
      <c r="DR31" s="312"/>
      <c r="DS31" s="312"/>
      <c r="DT31" s="312"/>
      <c r="DU31" s="312">
        <v>23.7775</v>
      </c>
      <c r="DV31" s="312">
        <v>5.2640000000000002</v>
      </c>
      <c r="DW31" s="312"/>
      <c r="DX31" s="312"/>
      <c r="DY31" s="312">
        <v>1592.3525</v>
      </c>
      <c r="DZ31" s="312">
        <v>114.0462</v>
      </c>
      <c r="EA31" s="312"/>
      <c r="EB31" s="312"/>
      <c r="EC31" s="312">
        <v>1154.8829000000001</v>
      </c>
      <c r="ED31" s="312">
        <v>386.38630000000001</v>
      </c>
      <c r="EE31" s="312">
        <v>1217.7036000000001</v>
      </c>
      <c r="EF31" s="312">
        <v>514.14430000000004</v>
      </c>
      <c r="EG31" s="312">
        <v>1985.8961999999999</v>
      </c>
      <c r="EH31" s="312">
        <v>1182.789</v>
      </c>
      <c r="EI31" s="312">
        <v>239.55430000000001</v>
      </c>
      <c r="EJ31" s="312">
        <v>22.035699999999999</v>
      </c>
      <c r="EK31" s="312">
        <v>815.22479999999996</v>
      </c>
      <c r="EL31" s="312">
        <v>0</v>
      </c>
      <c r="EM31" s="312">
        <v>4752.6692999999996</v>
      </c>
      <c r="EN31" s="312">
        <v>975.37879999999996</v>
      </c>
      <c r="EO31" s="312">
        <v>849.44029999999998</v>
      </c>
      <c r="EP31" s="312">
        <v>553.06659999999999</v>
      </c>
      <c r="EQ31" s="312">
        <v>1486.4675999999999</v>
      </c>
      <c r="ER31" s="312">
        <v>0</v>
      </c>
      <c r="ES31" s="312"/>
      <c r="ET31" s="312"/>
      <c r="EU31" s="312">
        <v>898.15219999999999</v>
      </c>
      <c r="EV31" s="312">
        <v>243.69579999999999</v>
      </c>
      <c r="EW31" s="312"/>
      <c r="EX31" s="312"/>
      <c r="EY31" s="312">
        <v>27.941700000000001</v>
      </c>
      <c r="EZ31" s="312">
        <v>213.34370000000001</v>
      </c>
      <c r="FA31" s="312">
        <v>532.68949999999995</v>
      </c>
      <c r="FB31" s="312">
        <v>387.21129999999999</v>
      </c>
      <c r="FC31" s="312">
        <v>1323.6217999999999</v>
      </c>
      <c r="FD31" s="312">
        <v>334.96510000000001</v>
      </c>
      <c r="FE31" s="312">
        <v>254.68129999999999</v>
      </c>
      <c r="FF31" s="312">
        <v>243.95490000000001</v>
      </c>
    </row>
    <row r="32" ht="15">
      <c r="A32" s="151">
        <v>32</v>
      </c>
      <c r="B32" s="309">
        <v>51</v>
      </c>
      <c r="C32" s="310">
        <v>52</v>
      </c>
      <c r="D32" s="311">
        <v>45644.520833333336</v>
      </c>
      <c r="E32" s="312">
        <v>7662.5752000000002</v>
      </c>
      <c r="F32" s="312">
        <v>5129.9570000000003</v>
      </c>
      <c r="G32" s="312">
        <v>223.1542</v>
      </c>
      <c r="H32" s="312">
        <v>283.61779999999999</v>
      </c>
      <c r="I32" s="312">
        <v>4330.4165999999996</v>
      </c>
      <c r="J32" s="312">
        <v>0</v>
      </c>
      <c r="K32" s="312">
        <v>3413.7177999999999</v>
      </c>
      <c r="L32" s="312">
        <v>1400.2281</v>
      </c>
      <c r="M32" s="312">
        <v>23633.058199999999</v>
      </c>
      <c r="N32" s="312">
        <v>6150.2866999999997</v>
      </c>
      <c r="O32" s="312"/>
      <c r="P32" s="312"/>
      <c r="Q32" s="312">
        <v>107.6309</v>
      </c>
      <c r="R32" s="312">
        <v>6.9621000000000004</v>
      </c>
      <c r="S32" s="312">
        <v>92.748999999999995</v>
      </c>
      <c r="T32" s="312">
        <v>53.802500000000002</v>
      </c>
      <c r="U32" s="312">
        <v>3342.5155999991898</v>
      </c>
      <c r="V32" s="312">
        <v>722.821400000116</v>
      </c>
      <c r="W32" s="312">
        <v>21128.914200003801</v>
      </c>
      <c r="X32" s="312">
        <v>8205.9860000025492</v>
      </c>
      <c r="Y32" s="312">
        <v>3414.3350000003402</v>
      </c>
      <c r="Z32" s="312">
        <v>1350.72260000047</v>
      </c>
      <c r="AA32" s="312">
        <v>15352.012433330099</v>
      </c>
      <c r="AB32" s="312">
        <v>5214.7247666647499</v>
      </c>
      <c r="AC32" s="312">
        <v>16347.353499995401</v>
      </c>
      <c r="AD32" s="312">
        <v>3268.6178000012301</v>
      </c>
      <c r="AE32" s="312">
        <v>13160.000100003799</v>
      </c>
      <c r="AF32" s="312">
        <v>5532.2555999983197</v>
      </c>
      <c r="AG32" s="312">
        <v>43200.767900006998</v>
      </c>
      <c r="AH32" s="312">
        <v>9388.6709999979503</v>
      </c>
      <c r="AI32" s="312">
        <v>17440.699000012301</v>
      </c>
      <c r="AJ32" s="312">
        <v>4134.67089999988</v>
      </c>
      <c r="AK32" s="312">
        <v>7472.4690999955801</v>
      </c>
      <c r="AL32" s="312">
        <v>1301.92230000019</v>
      </c>
      <c r="AM32" s="312">
        <v>8361.2534999949894</v>
      </c>
      <c r="AN32" s="312">
        <v>3887.4633000004901</v>
      </c>
      <c r="AO32" s="312">
        <v>16815.482899988201</v>
      </c>
      <c r="AP32" s="312">
        <v>4343.6833000001898</v>
      </c>
      <c r="AQ32" s="312">
        <v>4875.4133000001302</v>
      </c>
      <c r="AR32" s="312">
        <v>4660.4730999991298</v>
      </c>
      <c r="AS32" s="312">
        <v>37110.594000006196</v>
      </c>
      <c r="AT32" s="312">
        <v>9572.4600000056998</v>
      </c>
      <c r="AU32" s="312">
        <v>21062.388799995198</v>
      </c>
      <c r="AV32" s="312">
        <v>4576.4443999975902</v>
      </c>
      <c r="AW32" s="312">
        <v>3178.25590000079</v>
      </c>
      <c r="AX32" s="312">
        <v>1064.3274999998</v>
      </c>
      <c r="AY32" s="312">
        <v>1234.52909999998</v>
      </c>
      <c r="AZ32" s="312">
        <v>117.034399999931</v>
      </c>
      <c r="BA32" s="312">
        <v>9965.5620999980692</v>
      </c>
      <c r="BB32" s="312">
        <v>4726.1042999958099</v>
      </c>
      <c r="BC32" s="312">
        <v>4138.3001000020604</v>
      </c>
      <c r="BD32" s="312">
        <v>2676.3638000014698</v>
      </c>
      <c r="BE32" s="312">
        <v>7758.3380000002699</v>
      </c>
      <c r="BF32" s="312">
        <v>2540.2950000014598</v>
      </c>
      <c r="BG32" s="312">
        <v>105.234599999962</v>
      </c>
      <c r="BH32" s="312">
        <v>13.583299999992001</v>
      </c>
      <c r="BI32" s="312">
        <v>14800.534500002301</v>
      </c>
      <c r="BJ32" s="312">
        <v>3782.6236999990501</v>
      </c>
      <c r="BK32" s="312">
        <v>69.033599999949203</v>
      </c>
      <c r="BL32" s="312">
        <v>15.0701000000031</v>
      </c>
      <c r="BM32" s="312">
        <v>63.136999999987097</v>
      </c>
      <c r="BN32" s="312">
        <v>8.5306999999959103</v>
      </c>
      <c r="BO32" s="312">
        <v>119.17419999993901</v>
      </c>
      <c r="BP32" s="312">
        <v>20.6807999999895</v>
      </c>
      <c r="BQ32" s="312">
        <v>1351.4848999999999</v>
      </c>
      <c r="BR32" s="312">
        <v>431.49270000000001</v>
      </c>
      <c r="BS32" s="312">
        <v>8811.5977000000003</v>
      </c>
      <c r="BT32" s="312">
        <v>2045.6862000000001</v>
      </c>
      <c r="BU32" s="312">
        <v>11666.592000000001</v>
      </c>
      <c r="BV32" s="312">
        <v>3336.0981999999999</v>
      </c>
      <c r="BW32" s="312">
        <v>16613.208999999999</v>
      </c>
      <c r="BX32" s="312">
        <v>5894.3807999999999</v>
      </c>
      <c r="BY32" s="312">
        <v>6456.3720000000003</v>
      </c>
      <c r="BZ32" s="312">
        <v>1600.1677</v>
      </c>
      <c r="CA32" s="312">
        <v>150.21870000000001</v>
      </c>
      <c r="CB32" s="312">
        <v>100.3233</v>
      </c>
      <c r="CC32" s="312">
        <v>9825.5581000000093</v>
      </c>
      <c r="CD32" s="312">
        <v>4401.0600999999997</v>
      </c>
      <c r="CE32" s="312">
        <v>15428.1705</v>
      </c>
      <c r="CF32" s="312">
        <v>2777.5153</v>
      </c>
      <c r="CG32" s="312">
        <v>24414.763599999998</v>
      </c>
      <c r="CH32" s="312">
        <v>7294.5198</v>
      </c>
      <c r="CI32" s="312">
        <v>5620.4654</v>
      </c>
      <c r="CJ32" s="312">
        <v>1389.0812000000001</v>
      </c>
      <c r="CK32" s="312">
        <v>388.35449999999997</v>
      </c>
      <c r="CL32" s="312">
        <v>417.08350000000002</v>
      </c>
      <c r="CM32" s="312">
        <v>7636.0353000000096</v>
      </c>
      <c r="CN32" s="312">
        <v>2355.3883999999998</v>
      </c>
      <c r="CO32" s="312">
        <v>1450.9117000000001</v>
      </c>
      <c r="CP32" s="312">
        <v>926.16980000000001</v>
      </c>
      <c r="CQ32" s="312">
        <v>5285.2880999999998</v>
      </c>
      <c r="CR32" s="312">
        <v>1122.5056999999999</v>
      </c>
      <c r="CS32" s="312"/>
      <c r="CT32" s="312"/>
      <c r="CU32" s="312">
        <v>1118.1261</v>
      </c>
      <c r="CV32" s="312">
        <v>452.34210000000002</v>
      </c>
      <c r="CW32" s="312">
        <v>5065.3361000000004</v>
      </c>
      <c r="CX32" s="312">
        <v>977.71669999999995</v>
      </c>
      <c r="CY32" s="312">
        <v>3418.3969999999999</v>
      </c>
      <c r="CZ32" s="312">
        <v>218.05459999999999</v>
      </c>
      <c r="DA32" s="312">
        <v>564.99599999999998</v>
      </c>
      <c r="DB32" s="312">
        <v>191.74189999999999</v>
      </c>
      <c r="DC32" s="312">
        <v>14785.590099999999</v>
      </c>
      <c r="DD32" s="312">
        <v>1602.0050000000001</v>
      </c>
      <c r="DE32" s="312">
        <v>6647.0140000000001</v>
      </c>
      <c r="DF32" s="312">
        <v>1452.6152</v>
      </c>
      <c r="DG32" s="312">
        <v>3737.5331999999999</v>
      </c>
      <c r="DH32" s="312">
        <v>5491.0477000000001</v>
      </c>
      <c r="DI32" s="312">
        <v>2306.2617</v>
      </c>
      <c r="DJ32" s="312">
        <v>1809.2212</v>
      </c>
      <c r="DK32" s="312">
        <v>4792.5781999999999</v>
      </c>
      <c r="DL32" s="312">
        <v>2376.6815999999999</v>
      </c>
      <c r="DM32" s="312">
        <v>6743.0884999999998</v>
      </c>
      <c r="DN32" s="312">
        <v>2603.4162999999999</v>
      </c>
      <c r="DO32" s="312">
        <v>10192.839099999999</v>
      </c>
      <c r="DP32" s="312">
        <v>803.32960000000003</v>
      </c>
      <c r="DQ32" s="312"/>
      <c r="DR32" s="312"/>
      <c r="DS32" s="312"/>
      <c r="DT32" s="312"/>
      <c r="DU32" s="312">
        <v>23.7775</v>
      </c>
      <c r="DV32" s="312">
        <v>5.2640000000000002</v>
      </c>
      <c r="DW32" s="312"/>
      <c r="DX32" s="312"/>
      <c r="DY32" s="312">
        <v>1592.3525</v>
      </c>
      <c r="DZ32" s="312">
        <v>114.0462</v>
      </c>
      <c r="EA32" s="312"/>
      <c r="EB32" s="312"/>
      <c r="EC32" s="312">
        <v>1154.9450999999999</v>
      </c>
      <c r="ED32" s="312">
        <v>386.39449999999999</v>
      </c>
      <c r="EE32" s="312">
        <v>1217.7843</v>
      </c>
      <c r="EF32" s="312">
        <v>514.16129999999998</v>
      </c>
      <c r="EG32" s="312">
        <v>1986.0506</v>
      </c>
      <c r="EH32" s="312">
        <v>1182.789</v>
      </c>
      <c r="EI32" s="312">
        <v>239.55430000000001</v>
      </c>
      <c r="EJ32" s="312">
        <v>22.035699999999999</v>
      </c>
      <c r="EK32" s="312">
        <v>815.28599999999994</v>
      </c>
      <c r="EL32" s="312">
        <v>0</v>
      </c>
      <c r="EM32" s="312">
        <v>4752.6692999999996</v>
      </c>
      <c r="EN32" s="312">
        <v>975.37879999999996</v>
      </c>
      <c r="EO32" s="312">
        <v>849.44029999999998</v>
      </c>
      <c r="EP32" s="312">
        <v>553.06659999999999</v>
      </c>
      <c r="EQ32" s="312">
        <v>1486.5088000000001</v>
      </c>
      <c r="ER32" s="312">
        <v>0</v>
      </c>
      <c r="ES32" s="312"/>
      <c r="ET32" s="312"/>
      <c r="EU32" s="312">
        <v>898.18979999999999</v>
      </c>
      <c r="EV32" s="312">
        <v>243.70760000000001</v>
      </c>
      <c r="EW32" s="312"/>
      <c r="EX32" s="312"/>
      <c r="EY32" s="312">
        <v>27.941700000000001</v>
      </c>
      <c r="EZ32" s="312">
        <v>213.34370000000001</v>
      </c>
      <c r="FA32" s="312">
        <v>532.71759999999995</v>
      </c>
      <c r="FB32" s="312">
        <v>387.22449999999998</v>
      </c>
      <c r="FC32" s="312">
        <v>1323.6217999999999</v>
      </c>
      <c r="FD32" s="312">
        <v>334.96510000000001</v>
      </c>
      <c r="FE32" s="312">
        <v>254.68610000000001</v>
      </c>
      <c r="FF32" s="312">
        <v>243.9555</v>
      </c>
    </row>
    <row r="33" ht="15">
      <c r="A33" s="151">
        <v>33</v>
      </c>
      <c r="B33" s="309">
        <v>52</v>
      </c>
      <c r="C33" s="310">
        <v>53</v>
      </c>
      <c r="D33" s="311">
        <v>45644.541666666664</v>
      </c>
      <c r="E33" s="312">
        <v>7662.6050999999998</v>
      </c>
      <c r="F33" s="312">
        <v>5129.9647000000004</v>
      </c>
      <c r="G33" s="312">
        <v>223.1542</v>
      </c>
      <c r="H33" s="312">
        <v>283.61779999999999</v>
      </c>
      <c r="I33" s="312">
        <v>4330.6027000000004</v>
      </c>
      <c r="J33" s="312">
        <v>0</v>
      </c>
      <c r="K33" s="312">
        <v>3413.7734999999998</v>
      </c>
      <c r="L33" s="312">
        <v>1400.2333000000001</v>
      </c>
      <c r="M33" s="312">
        <v>23633.216400000001</v>
      </c>
      <c r="N33" s="312">
        <v>6150.3047999999999</v>
      </c>
      <c r="O33" s="312"/>
      <c r="P33" s="312"/>
      <c r="Q33" s="312">
        <v>107.6309</v>
      </c>
      <c r="R33" s="312">
        <v>6.9621000000000004</v>
      </c>
      <c r="S33" s="312">
        <v>92.748999999999995</v>
      </c>
      <c r="T33" s="312">
        <v>53.802500000000002</v>
      </c>
      <c r="U33" s="312">
        <v>3342.66089999919</v>
      </c>
      <c r="V33" s="312">
        <v>722.83830000011596</v>
      </c>
      <c r="W33" s="312">
        <v>21129.0322000038</v>
      </c>
      <c r="X33" s="312">
        <v>8206.0079000025507</v>
      </c>
      <c r="Y33" s="312">
        <v>3414.3571000003399</v>
      </c>
      <c r="Z33" s="312">
        <v>1350.7277000004699</v>
      </c>
      <c r="AA33" s="312">
        <v>15352.0993666634</v>
      </c>
      <c r="AB33" s="312">
        <v>5214.7591666647504</v>
      </c>
      <c r="AC33" s="312">
        <v>16347.5407999954</v>
      </c>
      <c r="AD33" s="312">
        <v>3268.6390000012302</v>
      </c>
      <c r="AE33" s="312">
        <v>13160.0489000038</v>
      </c>
      <c r="AF33" s="312">
        <v>5532.2594999983203</v>
      </c>
      <c r="AG33" s="312">
        <v>43200.936500007003</v>
      </c>
      <c r="AH33" s="312">
        <v>9388.6909999979507</v>
      </c>
      <c r="AI33" s="312">
        <v>17440.808100012298</v>
      </c>
      <c r="AJ33" s="312">
        <v>4134.6851999998798</v>
      </c>
      <c r="AK33" s="312">
        <v>7472.5650999955797</v>
      </c>
      <c r="AL33" s="312">
        <v>1301.9275000001901</v>
      </c>
      <c r="AM33" s="312">
        <v>8361.4284999949905</v>
      </c>
      <c r="AN33" s="312">
        <v>3887.5239000004899</v>
      </c>
      <c r="AO33" s="312">
        <v>16815.579599988199</v>
      </c>
      <c r="AP33" s="312">
        <v>4343.6999000001897</v>
      </c>
      <c r="AQ33" s="312">
        <v>4875.4133000001302</v>
      </c>
      <c r="AR33" s="312">
        <v>4660.4730999991298</v>
      </c>
      <c r="AS33" s="312">
        <v>37110.882400006201</v>
      </c>
      <c r="AT33" s="312">
        <v>9572.4912000056993</v>
      </c>
      <c r="AU33" s="312">
        <v>21062.388799995198</v>
      </c>
      <c r="AV33" s="312">
        <v>4576.4443999975902</v>
      </c>
      <c r="AW33" s="312">
        <v>3178.4076000007899</v>
      </c>
      <c r="AX33" s="312">
        <v>1064.3507999998001</v>
      </c>
      <c r="AY33" s="312">
        <v>1234.56799999998</v>
      </c>
      <c r="AZ33" s="312">
        <v>117.036699999931</v>
      </c>
      <c r="BA33" s="312">
        <v>9965.6018999980697</v>
      </c>
      <c r="BB33" s="312">
        <v>4726.1112999958004</v>
      </c>
      <c r="BC33" s="312">
        <v>4138.3724000020602</v>
      </c>
      <c r="BD33" s="312">
        <v>2676.3950000014702</v>
      </c>
      <c r="BE33" s="312">
        <v>7758.4371000002702</v>
      </c>
      <c r="BF33" s="312">
        <v>2540.2972000014602</v>
      </c>
      <c r="BG33" s="312">
        <v>105.331399999962</v>
      </c>
      <c r="BH33" s="312">
        <v>13.596999999992001</v>
      </c>
      <c r="BI33" s="312">
        <v>14800.534500002301</v>
      </c>
      <c r="BJ33" s="312">
        <v>3782.6236999990501</v>
      </c>
      <c r="BK33" s="312">
        <v>69.101899999949197</v>
      </c>
      <c r="BL33" s="312">
        <v>15.0839000000031</v>
      </c>
      <c r="BM33" s="312">
        <v>63.191799999987097</v>
      </c>
      <c r="BN33" s="312">
        <v>8.5369999999959205</v>
      </c>
      <c r="BO33" s="312">
        <v>119.284799999939</v>
      </c>
      <c r="BP33" s="312">
        <v>20.6989999999895</v>
      </c>
      <c r="BQ33" s="312">
        <v>1351.492</v>
      </c>
      <c r="BR33" s="312">
        <v>431.49400000000003</v>
      </c>
      <c r="BS33" s="312">
        <v>8811.7258000000002</v>
      </c>
      <c r="BT33" s="312">
        <v>2045.7029</v>
      </c>
      <c r="BU33" s="312">
        <v>11666.758400000001</v>
      </c>
      <c r="BV33" s="312">
        <v>3336.1239999999998</v>
      </c>
      <c r="BW33" s="312">
        <v>16613.259300000002</v>
      </c>
      <c r="BX33" s="312">
        <v>5894.3856999999998</v>
      </c>
      <c r="BY33" s="312">
        <v>6456.4907999999996</v>
      </c>
      <c r="BZ33" s="312">
        <v>1600.1850999999999</v>
      </c>
      <c r="CA33" s="312">
        <v>150.2191</v>
      </c>
      <c r="CB33" s="312">
        <v>100.3236</v>
      </c>
      <c r="CC33" s="312">
        <v>9825.5976000000101</v>
      </c>
      <c r="CD33" s="312">
        <v>4401.0703999999996</v>
      </c>
      <c r="CE33" s="312">
        <v>15428.3251</v>
      </c>
      <c r="CF33" s="312">
        <v>2777.5266000000001</v>
      </c>
      <c r="CG33" s="312">
        <v>24414.926899999999</v>
      </c>
      <c r="CH33" s="312">
        <v>7294.5427</v>
      </c>
      <c r="CI33" s="312">
        <v>5620.5122000000001</v>
      </c>
      <c r="CJ33" s="312">
        <v>1389.086</v>
      </c>
      <c r="CK33" s="312">
        <v>388.37880000000001</v>
      </c>
      <c r="CL33" s="312">
        <v>417.08769999999998</v>
      </c>
      <c r="CM33" s="312">
        <v>7636.03550000001</v>
      </c>
      <c r="CN33" s="312">
        <v>2355.3885</v>
      </c>
      <c r="CO33" s="312">
        <v>1450.9250999999999</v>
      </c>
      <c r="CP33" s="312">
        <v>926.17089999999996</v>
      </c>
      <c r="CQ33" s="312">
        <v>5285.4339</v>
      </c>
      <c r="CR33" s="312">
        <v>1122.5264999999999</v>
      </c>
      <c r="CS33" s="312"/>
      <c r="CT33" s="312"/>
      <c r="CU33" s="312">
        <v>1118.1268</v>
      </c>
      <c r="CV33" s="312">
        <v>452.34399999999999</v>
      </c>
      <c r="CW33" s="312">
        <v>5065.4449999999997</v>
      </c>
      <c r="CX33" s="312">
        <v>977.72580000000005</v>
      </c>
      <c r="CY33" s="312">
        <v>3418.5068999999999</v>
      </c>
      <c r="CZ33" s="312">
        <v>218.05799999999999</v>
      </c>
      <c r="DA33" s="312">
        <v>565.00779999999997</v>
      </c>
      <c r="DB33" s="312">
        <v>191.7433</v>
      </c>
      <c r="DC33" s="312">
        <v>14785.590099999999</v>
      </c>
      <c r="DD33" s="312">
        <v>1602.0050000000001</v>
      </c>
      <c r="DE33" s="312">
        <v>6647.0375000000004</v>
      </c>
      <c r="DF33" s="312">
        <v>1452.6161999999999</v>
      </c>
      <c r="DG33" s="312">
        <v>3737.6073000000001</v>
      </c>
      <c r="DH33" s="312">
        <v>5491.0880999999999</v>
      </c>
      <c r="DI33" s="312">
        <v>2306.2692000000002</v>
      </c>
      <c r="DJ33" s="312">
        <v>1809.2289000000001</v>
      </c>
      <c r="DK33" s="312">
        <v>4792.6158999999998</v>
      </c>
      <c r="DL33" s="312">
        <v>2376.6851999999999</v>
      </c>
      <c r="DM33" s="312">
        <v>6743.2125999999998</v>
      </c>
      <c r="DN33" s="312">
        <v>2603.4306999999999</v>
      </c>
      <c r="DO33" s="312">
        <v>10193.075800000001</v>
      </c>
      <c r="DP33" s="312">
        <v>803.35260000000005</v>
      </c>
      <c r="DQ33" s="312"/>
      <c r="DR33" s="312"/>
      <c r="DS33" s="312"/>
      <c r="DT33" s="312"/>
      <c r="DU33" s="312">
        <v>23.7776</v>
      </c>
      <c r="DV33" s="312">
        <v>5.2640000000000002</v>
      </c>
      <c r="DW33" s="312"/>
      <c r="DX33" s="312"/>
      <c r="DY33" s="312">
        <v>1592.3525</v>
      </c>
      <c r="DZ33" s="312">
        <v>114.0462</v>
      </c>
      <c r="EA33" s="312"/>
      <c r="EB33" s="312"/>
      <c r="EC33" s="312">
        <v>1155.0066999999999</v>
      </c>
      <c r="ED33" s="312">
        <v>386.4024</v>
      </c>
      <c r="EE33" s="312">
        <v>1217.8626999999999</v>
      </c>
      <c r="EF33" s="312">
        <v>514.17660000000001</v>
      </c>
      <c r="EG33" s="312">
        <v>1986.1652999999999</v>
      </c>
      <c r="EH33" s="312">
        <v>1182.789</v>
      </c>
      <c r="EI33" s="312">
        <v>239.55430000000001</v>
      </c>
      <c r="EJ33" s="312">
        <v>22.035699999999999</v>
      </c>
      <c r="EK33" s="312">
        <v>815.34519999999998</v>
      </c>
      <c r="EL33" s="312">
        <v>0</v>
      </c>
      <c r="EM33" s="312">
        <v>4752.6692999999996</v>
      </c>
      <c r="EN33" s="312">
        <v>975.37879999999996</v>
      </c>
      <c r="EO33" s="312">
        <v>849.44029999999998</v>
      </c>
      <c r="EP33" s="312">
        <v>553.06659999999999</v>
      </c>
      <c r="EQ33" s="312">
        <v>1486.5504000000001</v>
      </c>
      <c r="ER33" s="312">
        <v>0</v>
      </c>
      <c r="ES33" s="312"/>
      <c r="ET33" s="312"/>
      <c r="EU33" s="312">
        <v>898.22680000000003</v>
      </c>
      <c r="EV33" s="312">
        <v>243.71969999999999</v>
      </c>
      <c r="EW33" s="312"/>
      <c r="EX33" s="312"/>
      <c r="EY33" s="312">
        <v>27.941700000000001</v>
      </c>
      <c r="EZ33" s="312">
        <v>213.34370000000001</v>
      </c>
      <c r="FA33" s="312">
        <v>532.74490000000003</v>
      </c>
      <c r="FB33" s="312">
        <v>387.23770000000002</v>
      </c>
      <c r="FC33" s="312">
        <v>1323.6217999999999</v>
      </c>
      <c r="FD33" s="312">
        <v>334.96510000000001</v>
      </c>
      <c r="FE33" s="312">
        <v>254.691</v>
      </c>
      <c r="FF33" s="312">
        <v>243.95599999999999</v>
      </c>
    </row>
    <row r="34" ht="15">
      <c r="A34" s="151">
        <v>34</v>
      </c>
      <c r="B34" s="309">
        <v>53</v>
      </c>
      <c r="C34" s="310">
        <v>54</v>
      </c>
      <c r="D34" s="311">
        <v>45644.5625</v>
      </c>
      <c r="E34" s="312">
        <v>7662.6347999999998</v>
      </c>
      <c r="F34" s="312">
        <v>5129.9723000000004</v>
      </c>
      <c r="G34" s="312">
        <v>223.1542</v>
      </c>
      <c r="H34" s="312">
        <v>283.61779999999999</v>
      </c>
      <c r="I34" s="312">
        <v>4330.7829000000002</v>
      </c>
      <c r="J34" s="312">
        <v>0</v>
      </c>
      <c r="K34" s="312">
        <v>3413.8283999999999</v>
      </c>
      <c r="L34" s="312">
        <v>1400.2383</v>
      </c>
      <c r="M34" s="312">
        <v>23633.361700000001</v>
      </c>
      <c r="N34" s="312">
        <v>6150.3244999999997</v>
      </c>
      <c r="O34" s="312"/>
      <c r="P34" s="312"/>
      <c r="Q34" s="312">
        <v>107.6309</v>
      </c>
      <c r="R34" s="312">
        <v>6.9621000000000004</v>
      </c>
      <c r="S34" s="312">
        <v>92.748999999999995</v>
      </c>
      <c r="T34" s="312">
        <v>53.802500000000002</v>
      </c>
      <c r="U34" s="312">
        <v>3342.8023999991901</v>
      </c>
      <c r="V34" s="312">
        <v>722.85470000011605</v>
      </c>
      <c r="W34" s="312">
        <v>21129.155800003799</v>
      </c>
      <c r="X34" s="312">
        <v>8206.0307000025496</v>
      </c>
      <c r="Y34" s="312">
        <v>3414.37760000034</v>
      </c>
      <c r="Z34" s="312">
        <v>1350.73290000047</v>
      </c>
      <c r="AA34" s="312">
        <v>15352.163499996799</v>
      </c>
      <c r="AB34" s="312">
        <v>5214.7685666647503</v>
      </c>
      <c r="AC34" s="312">
        <v>16347.7198999954</v>
      </c>
      <c r="AD34" s="312">
        <v>3268.6593000012299</v>
      </c>
      <c r="AE34" s="312">
        <v>13160.0980000038</v>
      </c>
      <c r="AF34" s="312">
        <v>5532.2640999983196</v>
      </c>
      <c r="AG34" s="312">
        <v>43201.106100006997</v>
      </c>
      <c r="AH34" s="312">
        <v>9388.7105999979503</v>
      </c>
      <c r="AI34" s="312">
        <v>17440.9169000123</v>
      </c>
      <c r="AJ34" s="312">
        <v>4134.6995999998799</v>
      </c>
      <c r="AK34" s="312">
        <v>7472.6599999955797</v>
      </c>
      <c r="AL34" s="312">
        <v>1301.93250000019</v>
      </c>
      <c r="AM34" s="312">
        <v>8361.5957999949896</v>
      </c>
      <c r="AN34" s="312">
        <v>3887.58330000049</v>
      </c>
      <c r="AO34" s="312">
        <v>16815.670099988201</v>
      </c>
      <c r="AP34" s="312">
        <v>4343.7154000001901</v>
      </c>
      <c r="AQ34" s="312">
        <v>4875.4133000001302</v>
      </c>
      <c r="AR34" s="312">
        <v>4660.4730999991298</v>
      </c>
      <c r="AS34" s="312">
        <v>37111.161400006204</v>
      </c>
      <c r="AT34" s="312">
        <v>9572.5208000056991</v>
      </c>
      <c r="AU34" s="312">
        <v>21062.388799995198</v>
      </c>
      <c r="AV34" s="312">
        <v>4576.4443999975902</v>
      </c>
      <c r="AW34" s="312">
        <v>3178.5559000007902</v>
      </c>
      <c r="AX34" s="312">
        <v>1064.3737999998</v>
      </c>
      <c r="AY34" s="312">
        <v>1234.60789999998</v>
      </c>
      <c r="AZ34" s="312">
        <v>117.038899999931</v>
      </c>
      <c r="BA34" s="312">
        <v>9965.6415999980709</v>
      </c>
      <c r="BB34" s="312">
        <v>4726.1181999958098</v>
      </c>
      <c r="BC34" s="312">
        <v>4138.4434000020601</v>
      </c>
      <c r="BD34" s="312">
        <v>2676.42550000147</v>
      </c>
      <c r="BE34" s="312">
        <v>7758.5344000002697</v>
      </c>
      <c r="BF34" s="312">
        <v>2540.3009000014599</v>
      </c>
      <c r="BG34" s="312">
        <v>105.428499999962</v>
      </c>
      <c r="BH34" s="312">
        <v>13.609499999992</v>
      </c>
      <c r="BI34" s="312">
        <v>14800.534500002301</v>
      </c>
      <c r="BJ34" s="312">
        <v>3782.6236999990501</v>
      </c>
      <c r="BK34" s="312">
        <v>69.166899999949194</v>
      </c>
      <c r="BL34" s="312">
        <v>15.0965000000031</v>
      </c>
      <c r="BM34" s="312">
        <v>63.2453999999872</v>
      </c>
      <c r="BN34" s="312">
        <v>8.5427999999959194</v>
      </c>
      <c r="BO34" s="312">
        <v>119.391799999939</v>
      </c>
      <c r="BP34" s="312">
        <v>20.7155999999895</v>
      </c>
      <c r="BQ34" s="312">
        <v>1351.4989</v>
      </c>
      <c r="BR34" s="312">
        <v>431.49509999999998</v>
      </c>
      <c r="BS34" s="312">
        <v>8811.8515000000007</v>
      </c>
      <c r="BT34" s="312">
        <v>2045.7190000000001</v>
      </c>
      <c r="BU34" s="312">
        <v>11666.921399999999</v>
      </c>
      <c r="BV34" s="312">
        <v>3336.1491000000001</v>
      </c>
      <c r="BW34" s="312">
        <v>16613.311399999999</v>
      </c>
      <c r="BX34" s="312">
        <v>5894.3909999999996</v>
      </c>
      <c r="BY34" s="312">
        <v>6456.6081000000004</v>
      </c>
      <c r="BZ34" s="312">
        <v>1600.2025000000001</v>
      </c>
      <c r="CA34" s="312">
        <v>150.21950000000001</v>
      </c>
      <c r="CB34" s="312">
        <v>100.324</v>
      </c>
      <c r="CC34" s="312">
        <v>9825.6357000000098</v>
      </c>
      <c r="CD34" s="312">
        <v>4401.0815000000002</v>
      </c>
      <c r="CE34" s="312">
        <v>15428.478300000001</v>
      </c>
      <c r="CF34" s="312">
        <v>2777.5378999999998</v>
      </c>
      <c r="CG34" s="312">
        <v>24415.084999999999</v>
      </c>
      <c r="CH34" s="312">
        <v>7294.5646999999999</v>
      </c>
      <c r="CI34" s="312">
        <v>5620.5608000000002</v>
      </c>
      <c r="CJ34" s="312">
        <v>1389.0913</v>
      </c>
      <c r="CK34" s="312">
        <v>388.40499999999997</v>
      </c>
      <c r="CL34" s="312">
        <v>417.09210000000002</v>
      </c>
      <c r="CM34" s="312">
        <v>7636.0358000000097</v>
      </c>
      <c r="CN34" s="312">
        <v>2355.3886000000002</v>
      </c>
      <c r="CO34" s="312">
        <v>1450.9400000000001</v>
      </c>
      <c r="CP34" s="312">
        <v>926.17250000000001</v>
      </c>
      <c r="CQ34" s="312">
        <v>5285.5722999999998</v>
      </c>
      <c r="CR34" s="312">
        <v>1122.5482</v>
      </c>
      <c r="CS34" s="312"/>
      <c r="CT34" s="312"/>
      <c r="CU34" s="312">
        <v>1118.1275000000001</v>
      </c>
      <c r="CV34" s="312">
        <v>452.346</v>
      </c>
      <c r="CW34" s="312">
        <v>5065.5553</v>
      </c>
      <c r="CX34" s="312">
        <v>977.73590000000002</v>
      </c>
      <c r="CY34" s="312">
        <v>3418.6161999999999</v>
      </c>
      <c r="CZ34" s="312">
        <v>218.06120000000001</v>
      </c>
      <c r="DA34" s="312">
        <v>565.01819999999998</v>
      </c>
      <c r="DB34" s="312">
        <v>191.74469999999999</v>
      </c>
      <c r="DC34" s="312">
        <v>14785.590099999999</v>
      </c>
      <c r="DD34" s="312">
        <v>1602.0050000000001</v>
      </c>
      <c r="DE34" s="312">
        <v>6647.0664999999999</v>
      </c>
      <c r="DF34" s="312">
        <v>1452.6175000000001</v>
      </c>
      <c r="DG34" s="312">
        <v>3737.6831999999999</v>
      </c>
      <c r="DH34" s="312">
        <v>5491.1278000000002</v>
      </c>
      <c r="DI34" s="312">
        <v>2306.2766999999999</v>
      </c>
      <c r="DJ34" s="312">
        <v>1809.2365</v>
      </c>
      <c r="DK34" s="312">
        <v>4792.6531999999997</v>
      </c>
      <c r="DL34" s="312">
        <v>2376.6898999999999</v>
      </c>
      <c r="DM34" s="312">
        <v>6743.3362999999999</v>
      </c>
      <c r="DN34" s="312">
        <v>2603.4425000000001</v>
      </c>
      <c r="DO34" s="312">
        <v>10193.2919</v>
      </c>
      <c r="DP34" s="312">
        <v>803.37109999999996</v>
      </c>
      <c r="DQ34" s="312"/>
      <c r="DR34" s="312"/>
      <c r="DS34" s="312"/>
      <c r="DT34" s="312"/>
      <c r="DU34" s="312">
        <v>23.7776</v>
      </c>
      <c r="DV34" s="312">
        <v>5.2640000000000002</v>
      </c>
      <c r="DW34" s="312"/>
      <c r="DX34" s="312"/>
      <c r="DY34" s="312">
        <v>1592.3525</v>
      </c>
      <c r="DZ34" s="312">
        <v>114.0462</v>
      </c>
      <c r="EA34" s="312"/>
      <c r="EB34" s="312"/>
      <c r="EC34" s="312">
        <v>1155.0682999999999</v>
      </c>
      <c r="ED34" s="312">
        <v>386.41180000000003</v>
      </c>
      <c r="EE34" s="312">
        <v>1217.9507000000001</v>
      </c>
      <c r="EF34" s="312">
        <v>514.19719999999995</v>
      </c>
      <c r="EG34" s="312">
        <v>1986.2084</v>
      </c>
      <c r="EH34" s="312">
        <v>1182.789</v>
      </c>
      <c r="EI34" s="312">
        <v>239.55430000000001</v>
      </c>
      <c r="EJ34" s="312">
        <v>22.035699999999999</v>
      </c>
      <c r="EK34" s="312">
        <v>815.40520000000004</v>
      </c>
      <c r="EL34" s="312">
        <v>0</v>
      </c>
      <c r="EM34" s="312">
        <v>4752.6692999999996</v>
      </c>
      <c r="EN34" s="312">
        <v>975.37879999999996</v>
      </c>
      <c r="EO34" s="312">
        <v>849.44029999999998</v>
      </c>
      <c r="EP34" s="312">
        <v>553.06659999999999</v>
      </c>
      <c r="EQ34" s="312">
        <v>1486.5944</v>
      </c>
      <c r="ER34" s="312">
        <v>0</v>
      </c>
      <c r="ES34" s="312"/>
      <c r="ET34" s="312"/>
      <c r="EU34" s="312">
        <v>898.26499999999999</v>
      </c>
      <c r="EV34" s="312">
        <v>243.732</v>
      </c>
      <c r="EW34" s="312"/>
      <c r="EX34" s="312"/>
      <c r="EY34" s="312">
        <v>27.941700000000001</v>
      </c>
      <c r="EZ34" s="312">
        <v>213.34370000000001</v>
      </c>
      <c r="FA34" s="312">
        <v>532.77179999999998</v>
      </c>
      <c r="FB34" s="312">
        <v>387.25110000000001</v>
      </c>
      <c r="FC34" s="312">
        <v>1323.6217999999999</v>
      </c>
      <c r="FD34" s="312">
        <v>334.96510000000001</v>
      </c>
      <c r="FE34" s="312">
        <v>254.6977</v>
      </c>
      <c r="FF34" s="312">
        <v>243.9639</v>
      </c>
    </row>
    <row r="35" ht="15">
      <c r="A35" s="151">
        <v>35</v>
      </c>
      <c r="B35" s="309">
        <v>55</v>
      </c>
      <c r="C35" s="310">
        <v>55</v>
      </c>
      <c r="D35" s="311">
        <v>45644.583333333336</v>
      </c>
      <c r="E35" s="312">
        <v>7662.6638999999996</v>
      </c>
      <c r="F35" s="312">
        <v>5129.9790000000003</v>
      </c>
      <c r="G35" s="312">
        <v>223.1542</v>
      </c>
      <c r="H35" s="312">
        <v>283.61779999999999</v>
      </c>
      <c r="I35" s="312">
        <v>4330.9624000000003</v>
      </c>
      <c r="J35" s="312">
        <v>0</v>
      </c>
      <c r="K35" s="312">
        <v>3413.8890000000001</v>
      </c>
      <c r="L35" s="312">
        <v>1400.2447</v>
      </c>
      <c r="M35" s="312">
        <v>23633.511299999998</v>
      </c>
      <c r="N35" s="312">
        <v>6150.3436000000002</v>
      </c>
      <c r="O35" s="312"/>
      <c r="P35" s="312"/>
      <c r="Q35" s="312">
        <v>107.6309</v>
      </c>
      <c r="R35" s="312">
        <v>6.9621000000000004</v>
      </c>
      <c r="S35" s="312">
        <v>92.748999999999995</v>
      </c>
      <c r="T35" s="312">
        <v>53.802500000000002</v>
      </c>
      <c r="U35" s="312">
        <v>3342.9391999991899</v>
      </c>
      <c r="V35" s="312">
        <v>722.87070000011602</v>
      </c>
      <c r="W35" s="312">
        <v>21129.278200003799</v>
      </c>
      <c r="X35" s="312">
        <v>8206.0534000025491</v>
      </c>
      <c r="Y35" s="312">
        <v>3414.3969000003399</v>
      </c>
      <c r="Z35" s="312">
        <v>1350.73820000047</v>
      </c>
      <c r="AA35" s="312">
        <v>15352.231633330101</v>
      </c>
      <c r="AB35" s="312">
        <v>5214.7797666647502</v>
      </c>
      <c r="AC35" s="312">
        <v>16347.8932999954</v>
      </c>
      <c r="AD35" s="312">
        <v>3268.6782000012299</v>
      </c>
      <c r="AE35" s="312">
        <v>13160.1471000038</v>
      </c>
      <c r="AF35" s="312">
        <v>5532.2681999983197</v>
      </c>
      <c r="AG35" s="312">
        <v>43201.268900007002</v>
      </c>
      <c r="AH35" s="312">
        <v>9388.7295999979506</v>
      </c>
      <c r="AI35" s="312">
        <v>17441.0245000123</v>
      </c>
      <c r="AJ35" s="312">
        <v>4134.7138999998797</v>
      </c>
      <c r="AK35" s="312">
        <v>7472.7541999955802</v>
      </c>
      <c r="AL35" s="312">
        <v>1301.9374000001901</v>
      </c>
      <c r="AM35" s="312">
        <v>8361.7677999949901</v>
      </c>
      <c r="AN35" s="312">
        <v>3887.6444000004899</v>
      </c>
      <c r="AO35" s="312">
        <v>16815.759399988201</v>
      </c>
      <c r="AP35" s="312">
        <v>4343.7314000001898</v>
      </c>
      <c r="AQ35" s="312">
        <v>4875.4133000001302</v>
      </c>
      <c r="AR35" s="312">
        <v>4660.4730999991298</v>
      </c>
      <c r="AS35" s="312">
        <v>37111.432600006199</v>
      </c>
      <c r="AT35" s="312">
        <v>9572.5499000057007</v>
      </c>
      <c r="AU35" s="312">
        <v>21062.388799995198</v>
      </c>
      <c r="AV35" s="312">
        <v>4576.4443999975902</v>
      </c>
      <c r="AW35" s="312">
        <v>3178.70350000079</v>
      </c>
      <c r="AX35" s="312">
        <v>1064.3951999998001</v>
      </c>
      <c r="AY35" s="312">
        <v>1234.64869999998</v>
      </c>
      <c r="AZ35" s="312">
        <v>117.041199999931</v>
      </c>
      <c r="BA35" s="312">
        <v>9965.6803999980693</v>
      </c>
      <c r="BB35" s="312">
        <v>4726.1243999958097</v>
      </c>
      <c r="BC35" s="312">
        <v>4138.5128000020604</v>
      </c>
      <c r="BD35" s="312">
        <v>2676.4555000014702</v>
      </c>
      <c r="BE35" s="312">
        <v>7758.6302000002697</v>
      </c>
      <c r="BF35" s="312">
        <v>2540.3015000014602</v>
      </c>
      <c r="BG35" s="312">
        <v>105.523599999962</v>
      </c>
      <c r="BH35" s="312">
        <v>13.619899999992001</v>
      </c>
      <c r="BI35" s="312">
        <v>14800.534500002301</v>
      </c>
      <c r="BJ35" s="312">
        <v>3782.6236999990501</v>
      </c>
      <c r="BK35" s="312">
        <v>69.228899999949206</v>
      </c>
      <c r="BL35" s="312">
        <v>15.1083000000031</v>
      </c>
      <c r="BM35" s="312">
        <v>63.2971999999871</v>
      </c>
      <c r="BN35" s="312">
        <v>8.5481999999959193</v>
      </c>
      <c r="BO35" s="312">
        <v>119.496699999939</v>
      </c>
      <c r="BP35" s="312">
        <v>20.730199999989502</v>
      </c>
      <c r="BQ35" s="312">
        <v>1351.5057999999999</v>
      </c>
      <c r="BR35" s="312">
        <v>431.49590000000001</v>
      </c>
      <c r="BS35" s="312">
        <v>8811.9732999999997</v>
      </c>
      <c r="BT35" s="312">
        <v>2045.7328</v>
      </c>
      <c r="BU35" s="312">
        <v>11667.0802</v>
      </c>
      <c r="BV35" s="312">
        <v>3336.1736999999998</v>
      </c>
      <c r="BW35" s="312">
        <v>16613.362799999999</v>
      </c>
      <c r="BX35" s="312">
        <v>5894.3959000000004</v>
      </c>
      <c r="BY35" s="312">
        <v>6456.7197999999999</v>
      </c>
      <c r="BZ35" s="312">
        <v>1600.2194999999999</v>
      </c>
      <c r="CA35" s="312">
        <v>150.22049999999999</v>
      </c>
      <c r="CB35" s="312">
        <v>100.3244</v>
      </c>
      <c r="CC35" s="312">
        <v>9825.6724000000104</v>
      </c>
      <c r="CD35" s="312">
        <v>4401.0925999999999</v>
      </c>
      <c r="CE35" s="312">
        <v>15428.6302</v>
      </c>
      <c r="CF35" s="312">
        <v>2777.5486999999998</v>
      </c>
      <c r="CG35" s="312">
        <v>24415.246500000001</v>
      </c>
      <c r="CH35" s="312">
        <v>7294.5870999999997</v>
      </c>
      <c r="CI35" s="312">
        <v>5620.6094999999996</v>
      </c>
      <c r="CJ35" s="312">
        <v>1389.0963999999999</v>
      </c>
      <c r="CK35" s="312">
        <v>388.42959999999999</v>
      </c>
      <c r="CL35" s="312">
        <v>417.096</v>
      </c>
      <c r="CM35" s="312">
        <v>7636.0360000000101</v>
      </c>
      <c r="CN35" s="312">
        <v>2355.3887</v>
      </c>
      <c r="CO35" s="312">
        <v>1450.9552000000001</v>
      </c>
      <c r="CP35" s="312">
        <v>926.17449999999997</v>
      </c>
      <c r="CQ35" s="312">
        <v>5285.7042000000001</v>
      </c>
      <c r="CR35" s="312">
        <v>1122.5694000000001</v>
      </c>
      <c r="CS35" s="312"/>
      <c r="CT35" s="312"/>
      <c r="CU35" s="312">
        <v>1118.1282000000001</v>
      </c>
      <c r="CV35" s="312">
        <v>452.34800000000001</v>
      </c>
      <c r="CW35" s="312">
        <v>5065.6611000000003</v>
      </c>
      <c r="CX35" s="312">
        <v>977.74540000000002</v>
      </c>
      <c r="CY35" s="312">
        <v>3418.7309</v>
      </c>
      <c r="CZ35" s="312">
        <v>218.06479999999999</v>
      </c>
      <c r="DA35" s="312">
        <v>565.02819999999997</v>
      </c>
      <c r="DB35" s="312">
        <v>191.74590000000001</v>
      </c>
      <c r="DC35" s="312">
        <v>14785.590099999999</v>
      </c>
      <c r="DD35" s="312">
        <v>1602.0050000000001</v>
      </c>
      <c r="DE35" s="312">
        <v>6647.0898999999999</v>
      </c>
      <c r="DF35" s="312">
        <v>1452.6190999999999</v>
      </c>
      <c r="DG35" s="312">
        <v>3737.7561000000001</v>
      </c>
      <c r="DH35" s="312">
        <v>5491.1661000000004</v>
      </c>
      <c r="DI35" s="312">
        <v>2306.2842000000001</v>
      </c>
      <c r="DJ35" s="312">
        <v>1809.2438999999999</v>
      </c>
      <c r="DK35" s="312">
        <v>4792.6851999999999</v>
      </c>
      <c r="DL35" s="312">
        <v>2376.6952000000001</v>
      </c>
      <c r="DM35" s="312">
        <v>6743.4624000000003</v>
      </c>
      <c r="DN35" s="312">
        <v>2603.4549999999999</v>
      </c>
      <c r="DO35" s="312">
        <v>10193.5434</v>
      </c>
      <c r="DP35" s="312">
        <v>803.39329999999995</v>
      </c>
      <c r="DQ35" s="312"/>
      <c r="DR35" s="312"/>
      <c r="DS35" s="312"/>
      <c r="DT35" s="312"/>
      <c r="DU35" s="312">
        <v>23.7776</v>
      </c>
      <c r="DV35" s="312">
        <v>5.2640000000000002</v>
      </c>
      <c r="DW35" s="312"/>
      <c r="DX35" s="312"/>
      <c r="DY35" s="312">
        <v>1592.3525</v>
      </c>
      <c r="DZ35" s="312">
        <v>114.0462</v>
      </c>
      <c r="EA35" s="312"/>
      <c r="EB35" s="312"/>
      <c r="EC35" s="312">
        <v>1155.1315999999999</v>
      </c>
      <c r="ED35" s="312">
        <v>386.4203</v>
      </c>
      <c r="EE35" s="312">
        <v>1218.0324000000001</v>
      </c>
      <c r="EF35" s="312">
        <v>514.21579999999994</v>
      </c>
      <c r="EG35" s="312">
        <v>1986.2804000000001</v>
      </c>
      <c r="EH35" s="312">
        <v>1182.789</v>
      </c>
      <c r="EI35" s="312">
        <v>239.55430000000001</v>
      </c>
      <c r="EJ35" s="312">
        <v>22.035699999999999</v>
      </c>
      <c r="EK35" s="312">
        <v>815.46199999999999</v>
      </c>
      <c r="EL35" s="312">
        <v>0</v>
      </c>
      <c r="EM35" s="312">
        <v>4752.6692999999996</v>
      </c>
      <c r="EN35" s="312">
        <v>975.37879999999996</v>
      </c>
      <c r="EO35" s="312">
        <v>849.44029999999998</v>
      </c>
      <c r="EP35" s="312">
        <v>553.06659999999999</v>
      </c>
      <c r="EQ35" s="312">
        <v>1486.6392000000001</v>
      </c>
      <c r="ER35" s="312">
        <v>0</v>
      </c>
      <c r="ES35" s="312"/>
      <c r="ET35" s="312"/>
      <c r="EU35" s="312">
        <v>898.30129999999997</v>
      </c>
      <c r="EV35" s="312">
        <v>243.744</v>
      </c>
      <c r="EW35" s="312"/>
      <c r="EX35" s="312"/>
      <c r="EY35" s="312">
        <v>27.941700000000001</v>
      </c>
      <c r="EZ35" s="312">
        <v>213.34370000000001</v>
      </c>
      <c r="FA35" s="312">
        <v>532.79909999999995</v>
      </c>
      <c r="FB35" s="312">
        <v>387.2647</v>
      </c>
      <c r="FC35" s="312">
        <v>1323.6217999999999</v>
      </c>
      <c r="FD35" s="312">
        <v>334.96510000000001</v>
      </c>
      <c r="FE35" s="312">
        <v>254.70419999999999</v>
      </c>
      <c r="FF35" s="312">
        <v>243.97239999999999</v>
      </c>
    </row>
    <row r="36">
      <c r="A36" s="151">
        <v>36</v>
      </c>
      <c r="B36" s="183"/>
      <c r="D36" s="311">
        <v>45644.604166666664</v>
      </c>
      <c r="E36" s="312">
        <v>7662.6932999999999</v>
      </c>
      <c r="F36" s="312">
        <v>5129.9858999999997</v>
      </c>
      <c r="G36" s="312">
        <v>223.1542</v>
      </c>
      <c r="H36" s="312">
        <v>283.61779999999999</v>
      </c>
      <c r="I36" s="312">
        <v>4331.1472999999996</v>
      </c>
      <c r="J36" s="312">
        <v>0</v>
      </c>
      <c r="K36" s="312">
        <v>3413.9479000000001</v>
      </c>
      <c r="L36" s="312">
        <v>1400.2512999999999</v>
      </c>
      <c r="M36" s="312">
        <v>23633.644</v>
      </c>
      <c r="N36" s="312">
        <v>6150.3606</v>
      </c>
      <c r="O36" s="312"/>
      <c r="P36" s="312"/>
      <c r="Q36" s="312">
        <v>107.6309</v>
      </c>
      <c r="R36" s="312">
        <v>6.9621000000000004</v>
      </c>
      <c r="S36" s="312">
        <v>92.748999999999995</v>
      </c>
      <c r="T36" s="312">
        <v>53.802500000000002</v>
      </c>
      <c r="U36" s="312">
        <v>3343.06849999919</v>
      </c>
      <c r="V36" s="312">
        <v>722.88580000011598</v>
      </c>
      <c r="W36" s="312">
        <v>21129.3991000038</v>
      </c>
      <c r="X36" s="312">
        <v>8206.0751000025502</v>
      </c>
      <c r="Y36" s="312">
        <v>3414.4195000003401</v>
      </c>
      <c r="Z36" s="312">
        <v>1350.7432000004701</v>
      </c>
      <c r="AA36" s="312">
        <v>15352.3142999968</v>
      </c>
      <c r="AB36" s="312">
        <v>5214.8083666647499</v>
      </c>
      <c r="AC36" s="312">
        <v>16348.0704999954</v>
      </c>
      <c r="AD36" s="312">
        <v>3268.6974000012301</v>
      </c>
      <c r="AE36" s="312">
        <v>13160.196400003801</v>
      </c>
      <c r="AF36" s="312">
        <v>5532.2719999983201</v>
      </c>
      <c r="AG36" s="312">
        <v>43201.424100007003</v>
      </c>
      <c r="AH36" s="312">
        <v>9388.7478999979503</v>
      </c>
      <c r="AI36" s="312">
        <v>17441.127400012301</v>
      </c>
      <c r="AJ36" s="312">
        <v>4134.7269999998798</v>
      </c>
      <c r="AK36" s="312">
        <v>7472.8465999955797</v>
      </c>
      <c r="AL36" s="312">
        <v>1301.94220000019</v>
      </c>
      <c r="AM36" s="312">
        <v>8361.9394999949891</v>
      </c>
      <c r="AN36" s="312">
        <v>3887.70450000049</v>
      </c>
      <c r="AO36" s="312">
        <v>16815.848899988199</v>
      </c>
      <c r="AP36" s="312">
        <v>4343.7470000001904</v>
      </c>
      <c r="AQ36" s="312">
        <v>4875.4133000001302</v>
      </c>
      <c r="AR36" s="312">
        <v>4660.4730999991298</v>
      </c>
      <c r="AS36" s="312">
        <v>37111.706000006197</v>
      </c>
      <c r="AT36" s="312">
        <v>9572.5785000057003</v>
      </c>
      <c r="AU36" s="312">
        <v>21062.388799995198</v>
      </c>
      <c r="AV36" s="312">
        <v>4576.4443999975902</v>
      </c>
      <c r="AW36" s="312">
        <v>3178.8507000007899</v>
      </c>
      <c r="AX36" s="312">
        <v>1064.4167999998001</v>
      </c>
      <c r="AY36" s="312">
        <v>1234.68909999998</v>
      </c>
      <c r="AZ36" s="312">
        <v>117.043399999931</v>
      </c>
      <c r="BA36" s="312">
        <v>9965.74459999807</v>
      </c>
      <c r="BB36" s="312">
        <v>4726.1437999958098</v>
      </c>
      <c r="BC36" s="312">
        <v>4138.5824000020602</v>
      </c>
      <c r="BD36" s="312">
        <v>2676.4856000014702</v>
      </c>
      <c r="BE36" s="312">
        <v>7758.7258000002703</v>
      </c>
      <c r="BF36" s="312">
        <v>2540.3020000014599</v>
      </c>
      <c r="BG36" s="312">
        <v>105.621599999962</v>
      </c>
      <c r="BH36" s="312">
        <v>13.630399999991999</v>
      </c>
      <c r="BI36" s="312">
        <v>14800.534500002301</v>
      </c>
      <c r="BJ36" s="312">
        <v>3782.6236999990501</v>
      </c>
      <c r="BK36" s="312">
        <v>69.294099999949296</v>
      </c>
      <c r="BL36" s="312">
        <v>15.1202000000031</v>
      </c>
      <c r="BM36" s="312">
        <v>63.348299999987198</v>
      </c>
      <c r="BN36" s="312">
        <v>8.5535999999959191</v>
      </c>
      <c r="BO36" s="312">
        <v>119.595199999939</v>
      </c>
      <c r="BP36" s="312">
        <v>20.744399999989501</v>
      </c>
      <c r="BQ36" s="312">
        <v>1351.5126</v>
      </c>
      <c r="BR36" s="312">
        <v>431.4966</v>
      </c>
      <c r="BS36" s="312">
        <v>8812.0828999999994</v>
      </c>
      <c r="BT36" s="312">
        <v>2045.7456</v>
      </c>
      <c r="BU36" s="312">
        <v>11667.237499999999</v>
      </c>
      <c r="BV36" s="312">
        <v>3336.1979999999999</v>
      </c>
      <c r="BW36" s="312">
        <v>16613.414199999999</v>
      </c>
      <c r="BX36" s="312">
        <v>5894.4008999999996</v>
      </c>
      <c r="BY36" s="312">
        <v>6456.8364000000001</v>
      </c>
      <c r="BZ36" s="312">
        <v>1600.2362000000001</v>
      </c>
      <c r="CA36" s="312">
        <v>150.2216</v>
      </c>
      <c r="CB36" s="312">
        <v>100.3248</v>
      </c>
      <c r="CC36" s="312">
        <v>9825.7115000000103</v>
      </c>
      <c r="CD36" s="312">
        <v>4401.1041999999998</v>
      </c>
      <c r="CE36" s="312">
        <v>15428.775600000001</v>
      </c>
      <c r="CF36" s="312">
        <v>2777.5598</v>
      </c>
      <c r="CG36" s="312">
        <v>24415.405599999998</v>
      </c>
      <c r="CH36" s="312">
        <v>7294.6094000000003</v>
      </c>
      <c r="CI36" s="312">
        <v>5620.6584000000003</v>
      </c>
      <c r="CJ36" s="312">
        <v>1389.1014</v>
      </c>
      <c r="CK36" s="312">
        <v>388.45460000000003</v>
      </c>
      <c r="CL36" s="312">
        <v>417.10000000000002</v>
      </c>
      <c r="CM36" s="312">
        <v>7636.0362000000096</v>
      </c>
      <c r="CN36" s="312">
        <v>2355.3888000000102</v>
      </c>
      <c r="CO36" s="312">
        <v>1450.9702</v>
      </c>
      <c r="CP36" s="312">
        <v>926.17769999999996</v>
      </c>
      <c r="CQ36" s="312">
        <v>5285.8301000000001</v>
      </c>
      <c r="CR36" s="312">
        <v>1122.5897</v>
      </c>
      <c r="CS36" s="312"/>
      <c r="CT36" s="312"/>
      <c r="CU36" s="312">
        <v>1118.1288999999999</v>
      </c>
      <c r="CV36" s="312">
        <v>452.35019999999997</v>
      </c>
      <c r="CW36" s="312">
        <v>5065.7642999999998</v>
      </c>
      <c r="CX36" s="312">
        <v>977.75419999999997</v>
      </c>
      <c r="CY36" s="312">
        <v>3418.8433</v>
      </c>
      <c r="CZ36" s="312">
        <v>218.06700000000001</v>
      </c>
      <c r="DA36" s="312">
        <v>565.03700000000003</v>
      </c>
      <c r="DB36" s="312">
        <v>191.74709999999999</v>
      </c>
      <c r="DC36" s="312">
        <v>14785.590099999999</v>
      </c>
      <c r="DD36" s="312">
        <v>1602.0050000000001</v>
      </c>
      <c r="DE36" s="312">
        <v>6647.1111000000001</v>
      </c>
      <c r="DF36" s="312">
        <v>1452.6204</v>
      </c>
      <c r="DG36" s="312">
        <v>3737.8335000000002</v>
      </c>
      <c r="DH36" s="312">
        <v>5491.2031999999999</v>
      </c>
      <c r="DI36" s="312">
        <v>2306.3281999999999</v>
      </c>
      <c r="DJ36" s="312">
        <v>1809.27</v>
      </c>
      <c r="DK36" s="312">
        <v>4792.7187999999996</v>
      </c>
      <c r="DL36" s="312">
        <v>2376.7001</v>
      </c>
      <c r="DM36" s="312">
        <v>6743.5919999999996</v>
      </c>
      <c r="DN36" s="312">
        <v>2603.4733000000001</v>
      </c>
      <c r="DO36" s="312">
        <v>10193.793299999999</v>
      </c>
      <c r="DP36" s="312">
        <v>803.41560000000004</v>
      </c>
      <c r="DQ36" s="312"/>
      <c r="DR36" s="312"/>
      <c r="DS36" s="312"/>
      <c r="DT36" s="312"/>
      <c r="DU36" s="312">
        <v>23.7776</v>
      </c>
      <c r="DV36" s="312">
        <v>5.2640000000000002</v>
      </c>
      <c r="DW36" s="312"/>
      <c r="DX36" s="312"/>
      <c r="DY36" s="312">
        <v>1592.3525</v>
      </c>
      <c r="DZ36" s="312">
        <v>114.0462</v>
      </c>
      <c r="EA36" s="312"/>
      <c r="EB36" s="312"/>
      <c r="EC36" s="312">
        <v>1155.1927000000001</v>
      </c>
      <c r="ED36" s="312">
        <v>386.43099999999998</v>
      </c>
      <c r="EE36" s="312">
        <v>1218.1088999999999</v>
      </c>
      <c r="EF36" s="312">
        <v>514.23069999999996</v>
      </c>
      <c r="EG36" s="312">
        <v>1986.4268</v>
      </c>
      <c r="EH36" s="312">
        <v>1182.789</v>
      </c>
      <c r="EI36" s="312">
        <v>239.55430000000001</v>
      </c>
      <c r="EJ36" s="312">
        <v>22.035699999999999</v>
      </c>
      <c r="EK36" s="312">
        <v>815.5172</v>
      </c>
      <c r="EL36" s="312">
        <v>0</v>
      </c>
      <c r="EM36" s="312">
        <v>4752.6692999999996</v>
      </c>
      <c r="EN36" s="312">
        <v>975.37879999999996</v>
      </c>
      <c r="EO36" s="312">
        <v>849.44029999999998</v>
      </c>
      <c r="EP36" s="312">
        <v>553.06659999999999</v>
      </c>
      <c r="EQ36" s="312">
        <v>1486.6836000000001</v>
      </c>
      <c r="ER36" s="312">
        <v>0</v>
      </c>
      <c r="ES36" s="312"/>
      <c r="ET36" s="312"/>
      <c r="EU36" s="312">
        <v>898.33870000000002</v>
      </c>
      <c r="EV36" s="312">
        <v>243.75569999999999</v>
      </c>
      <c r="EW36" s="312"/>
      <c r="EX36" s="312"/>
      <c r="EY36" s="312">
        <v>27.941700000000001</v>
      </c>
      <c r="EZ36" s="312">
        <v>213.34370000000001</v>
      </c>
      <c r="FA36" s="312">
        <v>532.82349999999997</v>
      </c>
      <c r="FB36" s="312">
        <v>387.27589999999998</v>
      </c>
      <c r="FC36" s="312">
        <v>1323.6217999999999</v>
      </c>
      <c r="FD36" s="312">
        <v>334.96510000000001</v>
      </c>
      <c r="FE36" s="312">
        <v>254.7116</v>
      </c>
      <c r="FF36" s="312">
        <v>243.9811</v>
      </c>
    </row>
    <row r="37">
      <c r="A37" s="151">
        <v>37</v>
      </c>
      <c r="B37" s="313"/>
      <c r="D37" s="311">
        <v>45644.625</v>
      </c>
      <c r="E37" s="312">
        <v>7662.7227000000003</v>
      </c>
      <c r="F37" s="312">
        <v>5129.9921000000004</v>
      </c>
      <c r="G37" s="312">
        <v>223.1542</v>
      </c>
      <c r="H37" s="312">
        <v>283.61779999999999</v>
      </c>
      <c r="I37" s="312">
        <v>4331.3352000000004</v>
      </c>
      <c r="J37" s="312">
        <v>0</v>
      </c>
      <c r="K37" s="312">
        <v>3414.0036</v>
      </c>
      <c r="L37" s="312">
        <v>1400.258</v>
      </c>
      <c r="M37" s="312">
        <v>23633.772300000001</v>
      </c>
      <c r="N37" s="312">
        <v>6150.3774000000003</v>
      </c>
      <c r="O37" s="312"/>
      <c r="P37" s="312"/>
      <c r="Q37" s="312">
        <v>107.6309</v>
      </c>
      <c r="R37" s="312">
        <v>6.9621000000000004</v>
      </c>
      <c r="S37" s="312">
        <v>92.748999999999995</v>
      </c>
      <c r="T37" s="312">
        <v>53.802500000000002</v>
      </c>
      <c r="U37" s="312">
        <v>3343.1981999991899</v>
      </c>
      <c r="V37" s="312">
        <v>722.90130000011595</v>
      </c>
      <c r="W37" s="312">
        <v>21129.5139000038</v>
      </c>
      <c r="X37" s="312">
        <v>8206.0948000025492</v>
      </c>
      <c r="Y37" s="312">
        <v>3414.43900000034</v>
      </c>
      <c r="Z37" s="312">
        <v>1350.74820000047</v>
      </c>
      <c r="AA37" s="312">
        <v>15352.400099996799</v>
      </c>
      <c r="AB37" s="312">
        <v>5214.84349999808</v>
      </c>
      <c r="AC37" s="312">
        <v>16348.247999995399</v>
      </c>
      <c r="AD37" s="312">
        <v>3268.7162000012299</v>
      </c>
      <c r="AE37" s="312">
        <v>13160.2492000038</v>
      </c>
      <c r="AF37" s="312">
        <v>5532.2755999983201</v>
      </c>
      <c r="AG37" s="312">
        <v>43201.580200007003</v>
      </c>
      <c r="AH37" s="312">
        <v>9388.7660999979507</v>
      </c>
      <c r="AI37" s="312">
        <v>17441.231100012301</v>
      </c>
      <c r="AJ37" s="312">
        <v>4134.7399999998797</v>
      </c>
      <c r="AK37" s="312">
        <v>7472.9400999955797</v>
      </c>
      <c r="AL37" s="312">
        <v>1301.94680000019</v>
      </c>
      <c r="AM37" s="312">
        <v>8362.1134999950009</v>
      </c>
      <c r="AN37" s="312">
        <v>3887.7641000004901</v>
      </c>
      <c r="AO37" s="312">
        <v>16815.941099988198</v>
      </c>
      <c r="AP37" s="312">
        <v>4343.7637000001896</v>
      </c>
      <c r="AQ37" s="312">
        <v>4875.4328000001296</v>
      </c>
      <c r="AR37" s="312">
        <v>4660.4877999991304</v>
      </c>
      <c r="AS37" s="312">
        <v>37111.977100006203</v>
      </c>
      <c r="AT37" s="312">
        <v>9572.6078000057005</v>
      </c>
      <c r="AU37" s="312">
        <v>21062.388799995198</v>
      </c>
      <c r="AV37" s="312">
        <v>4576.4443999975902</v>
      </c>
      <c r="AW37" s="312">
        <v>3178.9953000007899</v>
      </c>
      <c r="AX37" s="312">
        <v>1064.4380999998</v>
      </c>
      <c r="AY37" s="312">
        <v>1234.72929999998</v>
      </c>
      <c r="AZ37" s="312">
        <v>117.045699999932</v>
      </c>
      <c r="BA37" s="312">
        <v>9965.8169999980692</v>
      </c>
      <c r="BB37" s="312">
        <v>4726.1671999958098</v>
      </c>
      <c r="BC37" s="312">
        <v>4138.6528000020598</v>
      </c>
      <c r="BD37" s="312">
        <v>2676.5151000014698</v>
      </c>
      <c r="BE37" s="312">
        <v>7758.8181000002696</v>
      </c>
      <c r="BF37" s="312">
        <v>2540.3021000014601</v>
      </c>
      <c r="BG37" s="312">
        <v>105.71379999996201</v>
      </c>
      <c r="BH37" s="312">
        <v>13.640699999992</v>
      </c>
      <c r="BI37" s="312">
        <v>14800.534500002301</v>
      </c>
      <c r="BJ37" s="312">
        <v>3782.6236999990501</v>
      </c>
      <c r="BK37" s="312">
        <v>69.357599999949301</v>
      </c>
      <c r="BL37" s="312">
        <v>15.1325000000031</v>
      </c>
      <c r="BM37" s="312">
        <v>63.398899999987201</v>
      </c>
      <c r="BN37" s="312">
        <v>8.5589999999959208</v>
      </c>
      <c r="BO37" s="312">
        <v>119.69289999994</v>
      </c>
      <c r="BP37" s="312">
        <v>20.757799999989501</v>
      </c>
      <c r="BQ37" s="312">
        <v>1351.5197000000001</v>
      </c>
      <c r="BR37" s="312">
        <v>431.4975</v>
      </c>
      <c r="BS37" s="312">
        <v>8812.1885999999995</v>
      </c>
      <c r="BT37" s="312">
        <v>2045.7583</v>
      </c>
      <c r="BU37" s="312">
        <v>11667.392599999999</v>
      </c>
      <c r="BV37" s="312">
        <v>3336.2226999999998</v>
      </c>
      <c r="BW37" s="312">
        <v>16613.4663</v>
      </c>
      <c r="BX37" s="312">
        <v>5894.4059999999999</v>
      </c>
      <c r="BY37" s="312">
        <v>6456.9530999999997</v>
      </c>
      <c r="BZ37" s="312">
        <v>1600.2532000000001</v>
      </c>
      <c r="CA37" s="312">
        <v>150.2235</v>
      </c>
      <c r="CB37" s="312">
        <v>100.3254</v>
      </c>
      <c r="CC37" s="312">
        <v>9825.7506000000103</v>
      </c>
      <c r="CD37" s="312">
        <v>4401.1162999999997</v>
      </c>
      <c r="CE37" s="312">
        <v>15428.927799999999</v>
      </c>
      <c r="CF37" s="312">
        <v>2777.5709000000002</v>
      </c>
      <c r="CG37" s="312">
        <v>24415.567599999998</v>
      </c>
      <c r="CH37" s="312">
        <v>7294.6319999999996</v>
      </c>
      <c r="CI37" s="312">
        <v>5620.7074000000002</v>
      </c>
      <c r="CJ37" s="312">
        <v>1389.1062999999999</v>
      </c>
      <c r="CK37" s="312">
        <v>388.47899999999998</v>
      </c>
      <c r="CL37" s="312">
        <v>417.10419999999999</v>
      </c>
      <c r="CM37" s="312">
        <v>7636.0365000000102</v>
      </c>
      <c r="CN37" s="312">
        <v>2355.3889000000099</v>
      </c>
      <c r="CO37" s="312">
        <v>1450.9835</v>
      </c>
      <c r="CP37" s="312">
        <v>926.1798</v>
      </c>
      <c r="CQ37" s="312">
        <v>5285.9539000000004</v>
      </c>
      <c r="CR37" s="312">
        <v>1122.6093000000001</v>
      </c>
      <c r="CS37" s="312"/>
      <c r="CT37" s="312"/>
      <c r="CU37" s="312">
        <v>1118.1297</v>
      </c>
      <c r="CV37" s="312">
        <v>452.3526</v>
      </c>
      <c r="CW37" s="312">
        <v>5065.8694999999998</v>
      </c>
      <c r="CX37" s="312">
        <v>977.76329999999996</v>
      </c>
      <c r="CY37" s="312">
        <v>3418.9542000000001</v>
      </c>
      <c r="CZ37" s="312">
        <v>218.0701</v>
      </c>
      <c r="DA37" s="312">
        <v>565.04560000000004</v>
      </c>
      <c r="DB37" s="312">
        <v>191.7483</v>
      </c>
      <c r="DC37" s="312">
        <v>14785.590099999999</v>
      </c>
      <c r="DD37" s="312">
        <v>1602.0050000000001</v>
      </c>
      <c r="DE37" s="312">
        <v>6647.1359000000002</v>
      </c>
      <c r="DF37" s="312">
        <v>1452.6216999999999</v>
      </c>
      <c r="DG37" s="312">
        <v>3737.8998000000001</v>
      </c>
      <c r="DH37" s="312">
        <v>5491.2421999999997</v>
      </c>
      <c r="DI37" s="312">
        <v>2306.3870000000002</v>
      </c>
      <c r="DJ37" s="312">
        <v>1809.3035</v>
      </c>
      <c r="DK37" s="312">
        <v>4792.7457000000004</v>
      </c>
      <c r="DL37" s="312">
        <v>2376.7035000000001</v>
      </c>
      <c r="DM37" s="312">
        <v>6743.7169000000004</v>
      </c>
      <c r="DN37" s="312">
        <v>2603.4875000000002</v>
      </c>
      <c r="DO37" s="312">
        <v>10194.003699999999</v>
      </c>
      <c r="DP37" s="312">
        <v>803.43600000000004</v>
      </c>
      <c r="DQ37" s="312"/>
      <c r="DR37" s="312"/>
      <c r="DS37" s="312"/>
      <c r="DT37" s="312"/>
      <c r="DU37" s="312">
        <v>23.7776</v>
      </c>
      <c r="DV37" s="312">
        <v>5.2640000000000002</v>
      </c>
      <c r="DW37" s="312"/>
      <c r="DX37" s="312"/>
      <c r="DY37" s="312">
        <v>1592.3525</v>
      </c>
      <c r="DZ37" s="312">
        <v>114.0462</v>
      </c>
      <c r="EA37" s="312"/>
      <c r="EB37" s="312"/>
      <c r="EC37" s="312">
        <v>1155.2539999999999</v>
      </c>
      <c r="ED37" s="312">
        <v>386.4409</v>
      </c>
      <c r="EE37" s="312">
        <v>1218.1860999999999</v>
      </c>
      <c r="EF37" s="312">
        <v>514.24519999999995</v>
      </c>
      <c r="EG37" s="312">
        <v>1986.5771</v>
      </c>
      <c r="EH37" s="312">
        <v>1182.789</v>
      </c>
      <c r="EI37" s="312">
        <v>239.55430000000001</v>
      </c>
      <c r="EJ37" s="312">
        <v>22.035699999999999</v>
      </c>
      <c r="EK37" s="312">
        <v>815.57600000000002</v>
      </c>
      <c r="EL37" s="312">
        <v>0</v>
      </c>
      <c r="EM37" s="312">
        <v>4752.6692999999996</v>
      </c>
      <c r="EN37" s="312">
        <v>975.37879999999996</v>
      </c>
      <c r="EO37" s="312">
        <v>849.44029999999998</v>
      </c>
      <c r="EP37" s="312">
        <v>553.06659999999999</v>
      </c>
      <c r="EQ37" s="312">
        <v>1486.7284</v>
      </c>
      <c r="ER37" s="312">
        <v>0</v>
      </c>
      <c r="ES37" s="312"/>
      <c r="ET37" s="312"/>
      <c r="EU37" s="312">
        <v>898.37649999999996</v>
      </c>
      <c r="EV37" s="312">
        <v>243.76730000000001</v>
      </c>
      <c r="EW37" s="312"/>
      <c r="EX37" s="312"/>
      <c r="EY37" s="312">
        <v>27.941700000000001</v>
      </c>
      <c r="EZ37" s="312">
        <v>213.34370000000001</v>
      </c>
      <c r="FA37" s="312">
        <v>532.83969999999999</v>
      </c>
      <c r="FB37" s="312">
        <v>387.28030000000001</v>
      </c>
      <c r="FC37" s="312">
        <v>1323.6217999999999</v>
      </c>
      <c r="FD37" s="312">
        <v>334.96510000000001</v>
      </c>
      <c r="FE37" s="312">
        <v>254.7183</v>
      </c>
      <c r="FF37" s="312">
        <v>243.98830000000001</v>
      </c>
    </row>
    <row r="38">
      <c r="A38" s="151">
        <v>38</v>
      </c>
      <c r="D38" s="311">
        <v>45644.645833333336</v>
      </c>
      <c r="E38" s="312">
        <v>7662.7644</v>
      </c>
      <c r="F38" s="312">
        <v>5130.0176000000001</v>
      </c>
      <c r="G38" s="312">
        <v>223.1542</v>
      </c>
      <c r="H38" s="312">
        <v>283.61779999999999</v>
      </c>
      <c r="I38" s="312">
        <v>4331.5174999999999</v>
      </c>
      <c r="J38" s="312">
        <v>0</v>
      </c>
      <c r="K38" s="312">
        <v>3414.0592000000001</v>
      </c>
      <c r="L38" s="312">
        <v>1400.2643</v>
      </c>
      <c r="M38" s="312">
        <v>23633.902300000002</v>
      </c>
      <c r="N38" s="312">
        <v>6150.3945000000003</v>
      </c>
      <c r="O38" s="312"/>
      <c r="P38" s="312"/>
      <c r="Q38" s="312">
        <v>107.6309</v>
      </c>
      <c r="R38" s="312">
        <v>6.9621000000000004</v>
      </c>
      <c r="S38" s="312">
        <v>92.748999999999995</v>
      </c>
      <c r="T38" s="312">
        <v>53.802500000000002</v>
      </c>
      <c r="U38" s="312">
        <v>3343.3313999991901</v>
      </c>
      <c r="V38" s="312">
        <v>722.91720000011605</v>
      </c>
      <c r="W38" s="312">
        <v>21129.6314000038</v>
      </c>
      <c r="X38" s="312">
        <v>8206.1147000025503</v>
      </c>
      <c r="Y38" s="312">
        <v>3414.4580000003398</v>
      </c>
      <c r="Z38" s="312">
        <v>1350.7533000004701</v>
      </c>
      <c r="AA38" s="312">
        <v>15352.4876333301</v>
      </c>
      <c r="AB38" s="312">
        <v>5214.87809999808</v>
      </c>
      <c r="AC38" s="312">
        <v>16348.417299995401</v>
      </c>
      <c r="AD38" s="312">
        <v>3268.7348000012298</v>
      </c>
      <c r="AE38" s="312">
        <v>13160.308000003801</v>
      </c>
      <c r="AF38" s="312">
        <v>5532.2789999983197</v>
      </c>
      <c r="AG38" s="312">
        <v>43201.735500007002</v>
      </c>
      <c r="AH38" s="312">
        <v>9388.7845999979509</v>
      </c>
      <c r="AI38" s="312">
        <v>17441.331000012298</v>
      </c>
      <c r="AJ38" s="312">
        <v>4134.7530999998799</v>
      </c>
      <c r="AK38" s="312">
        <v>7473.0326999955796</v>
      </c>
      <c r="AL38" s="312">
        <v>1301.95150000019</v>
      </c>
      <c r="AM38" s="312">
        <v>8362.2817999949893</v>
      </c>
      <c r="AN38" s="312">
        <v>3887.82140000049</v>
      </c>
      <c r="AO38" s="312">
        <v>16816.038199988201</v>
      </c>
      <c r="AP38" s="312">
        <v>4343.7798000001903</v>
      </c>
      <c r="AQ38" s="312">
        <v>4875.4716000001299</v>
      </c>
      <c r="AR38" s="312">
        <v>4660.5168999991301</v>
      </c>
      <c r="AS38" s="312">
        <v>37112.245700006199</v>
      </c>
      <c r="AT38" s="312">
        <v>9572.6370000056995</v>
      </c>
      <c r="AU38" s="312">
        <v>21062.388799995198</v>
      </c>
      <c r="AV38" s="312">
        <v>4576.4443999975902</v>
      </c>
      <c r="AW38" s="312">
        <v>3179.1396000007899</v>
      </c>
      <c r="AX38" s="312">
        <v>1064.4596999998</v>
      </c>
      <c r="AY38" s="312">
        <v>1234.7694999999801</v>
      </c>
      <c r="AZ38" s="312">
        <v>117.047799999931</v>
      </c>
      <c r="BA38" s="312">
        <v>9965.8881999980695</v>
      </c>
      <c r="BB38" s="312">
        <v>4726.1908999958096</v>
      </c>
      <c r="BC38" s="312">
        <v>4138.7229000020598</v>
      </c>
      <c r="BD38" s="312">
        <v>2676.5448000014699</v>
      </c>
      <c r="BE38" s="312">
        <v>7758.9121000002697</v>
      </c>
      <c r="BF38" s="312">
        <v>2540.3024000014598</v>
      </c>
      <c r="BG38" s="312">
        <v>105.81229999996199</v>
      </c>
      <c r="BH38" s="312">
        <v>13.652499999991999</v>
      </c>
      <c r="BI38" s="312">
        <v>14800.534500002301</v>
      </c>
      <c r="BJ38" s="312">
        <v>3782.6236999990501</v>
      </c>
      <c r="BK38" s="312">
        <v>69.420899999949299</v>
      </c>
      <c r="BL38" s="312">
        <v>15.145200000003101</v>
      </c>
      <c r="BM38" s="312">
        <v>63.450499999987301</v>
      </c>
      <c r="BN38" s="312">
        <v>8.5647999999959303</v>
      </c>
      <c r="BO38" s="312">
        <v>119.79369999994</v>
      </c>
      <c r="BP38" s="312">
        <v>20.7736999999895</v>
      </c>
      <c r="BQ38" s="312">
        <v>1351.5262</v>
      </c>
      <c r="BR38" s="312">
        <v>431.49829999999997</v>
      </c>
      <c r="BS38" s="312">
        <v>8812.2932000000001</v>
      </c>
      <c r="BT38" s="312">
        <v>2045.7710999999999</v>
      </c>
      <c r="BU38" s="312">
        <v>11667.5497</v>
      </c>
      <c r="BV38" s="312">
        <v>3336.2476000000001</v>
      </c>
      <c r="BW38" s="312">
        <v>16613.517500000002</v>
      </c>
      <c r="BX38" s="312">
        <v>5894.4110000000001</v>
      </c>
      <c r="BY38" s="312">
        <v>6457.0708000000004</v>
      </c>
      <c r="BZ38" s="312">
        <v>1600.2722000000001</v>
      </c>
      <c r="CA38" s="312">
        <v>150.2242</v>
      </c>
      <c r="CB38" s="312">
        <v>100.3258</v>
      </c>
      <c r="CC38" s="312">
        <v>9825.7902000000104</v>
      </c>
      <c r="CD38" s="312">
        <v>4401.1278000000002</v>
      </c>
      <c r="CE38" s="312">
        <v>15429.069299999999</v>
      </c>
      <c r="CF38" s="312">
        <v>2777.5803999999998</v>
      </c>
      <c r="CG38" s="312">
        <v>24415.734</v>
      </c>
      <c r="CH38" s="312">
        <v>7294.6545999999998</v>
      </c>
      <c r="CI38" s="312">
        <v>5620.7538000000004</v>
      </c>
      <c r="CJ38" s="312">
        <v>1389.1106</v>
      </c>
      <c r="CK38" s="312">
        <v>388.50330000000002</v>
      </c>
      <c r="CL38" s="312">
        <v>417.10730000000001</v>
      </c>
      <c r="CM38" s="312">
        <v>7636.0367000000097</v>
      </c>
      <c r="CN38" s="312">
        <v>2355.3891000000099</v>
      </c>
      <c r="CO38" s="312">
        <v>1450.9978000000001</v>
      </c>
      <c r="CP38" s="312">
        <v>926.18190000000004</v>
      </c>
      <c r="CQ38" s="312">
        <v>5286.0883000000003</v>
      </c>
      <c r="CR38" s="312">
        <v>1122.6306999999999</v>
      </c>
      <c r="CS38" s="312"/>
      <c r="CT38" s="312"/>
      <c r="CU38" s="312">
        <v>1118.1304</v>
      </c>
      <c r="CV38" s="312">
        <v>452.35469999999998</v>
      </c>
      <c r="CW38" s="312">
        <v>5065.9784</v>
      </c>
      <c r="CX38" s="312">
        <v>977.77269999999999</v>
      </c>
      <c r="CY38" s="312">
        <v>3419.067</v>
      </c>
      <c r="CZ38" s="312">
        <v>218.0737</v>
      </c>
      <c r="DA38" s="312">
        <v>565.05399999999997</v>
      </c>
      <c r="DB38" s="312">
        <v>191.74959999999999</v>
      </c>
      <c r="DC38" s="312">
        <v>14785.590099999999</v>
      </c>
      <c r="DD38" s="312">
        <v>1602.0050000000001</v>
      </c>
      <c r="DE38" s="312">
        <v>6647.1660000000002</v>
      </c>
      <c r="DF38" s="312">
        <v>1452.6233999999999</v>
      </c>
      <c r="DG38" s="312">
        <v>3737.9753999999998</v>
      </c>
      <c r="DH38" s="312">
        <v>5491.2797</v>
      </c>
      <c r="DI38" s="312">
        <v>2306.4457000000002</v>
      </c>
      <c r="DJ38" s="312">
        <v>1809.3371</v>
      </c>
      <c r="DK38" s="312">
        <v>4792.7812000000004</v>
      </c>
      <c r="DL38" s="312">
        <v>2376.7082999999998</v>
      </c>
      <c r="DM38" s="312">
        <v>6743.8335999999999</v>
      </c>
      <c r="DN38" s="312">
        <v>2603.4985999999999</v>
      </c>
      <c r="DO38" s="312">
        <v>10194.202799999999</v>
      </c>
      <c r="DP38" s="312">
        <v>803.45079999999996</v>
      </c>
      <c r="DQ38" s="312"/>
      <c r="DR38" s="312"/>
      <c r="DS38" s="312"/>
      <c r="DT38" s="312"/>
      <c r="DU38" s="312">
        <v>23.7776</v>
      </c>
      <c r="DV38" s="312">
        <v>5.2640000000000002</v>
      </c>
      <c r="DW38" s="312"/>
      <c r="DX38" s="312"/>
      <c r="DY38" s="312">
        <v>1592.3525</v>
      </c>
      <c r="DZ38" s="312">
        <v>114.0462</v>
      </c>
      <c r="EA38" s="312"/>
      <c r="EB38" s="312"/>
      <c r="EC38" s="312">
        <v>1155.3178</v>
      </c>
      <c r="ED38" s="312">
        <v>386.44830000000002</v>
      </c>
      <c r="EE38" s="312">
        <v>1218.2715000000001</v>
      </c>
      <c r="EF38" s="312">
        <v>514.26329999999996</v>
      </c>
      <c r="EG38" s="312">
        <v>1986.7272</v>
      </c>
      <c r="EH38" s="312">
        <v>1182.789</v>
      </c>
      <c r="EI38" s="312">
        <v>239.55430000000001</v>
      </c>
      <c r="EJ38" s="312">
        <v>22.035699999999999</v>
      </c>
      <c r="EK38" s="312">
        <v>815.63400000000001</v>
      </c>
      <c r="EL38" s="312">
        <v>0</v>
      </c>
      <c r="EM38" s="312">
        <v>4752.6692999999996</v>
      </c>
      <c r="EN38" s="312">
        <v>975.37879999999996</v>
      </c>
      <c r="EO38" s="312">
        <v>849.44029999999998</v>
      </c>
      <c r="EP38" s="312">
        <v>553.06659999999999</v>
      </c>
      <c r="EQ38" s="312">
        <v>1486.7728</v>
      </c>
      <c r="ER38" s="312">
        <v>0</v>
      </c>
      <c r="ES38" s="312"/>
      <c r="ET38" s="312"/>
      <c r="EU38" s="312">
        <v>898.41560000000004</v>
      </c>
      <c r="EV38" s="312">
        <v>243.77889999999999</v>
      </c>
      <c r="EW38" s="312"/>
      <c r="EX38" s="312"/>
      <c r="EY38" s="312">
        <v>27.941700000000001</v>
      </c>
      <c r="EZ38" s="312">
        <v>213.34370000000001</v>
      </c>
      <c r="FA38" s="312">
        <v>532.85609999999997</v>
      </c>
      <c r="FB38" s="312">
        <v>387.28449999999998</v>
      </c>
      <c r="FC38" s="312">
        <v>1323.6217999999999</v>
      </c>
      <c r="FD38" s="312">
        <v>334.96510000000001</v>
      </c>
      <c r="FE38" s="312">
        <v>254.72319999999999</v>
      </c>
      <c r="FF38" s="312">
        <v>243.9889</v>
      </c>
    </row>
    <row r="39">
      <c r="A39" s="151">
        <v>39</v>
      </c>
      <c r="D39" s="311">
        <v>45644.666666666664</v>
      </c>
      <c r="E39" s="312">
        <v>7662.8474999999999</v>
      </c>
      <c r="F39" s="312">
        <v>5130.1040000000003</v>
      </c>
      <c r="G39" s="312">
        <v>223.1542</v>
      </c>
      <c r="H39" s="312">
        <v>283.61779999999999</v>
      </c>
      <c r="I39" s="312">
        <v>4331.6975000000002</v>
      </c>
      <c r="J39" s="312">
        <v>0</v>
      </c>
      <c r="K39" s="312">
        <v>3414.1131999999998</v>
      </c>
      <c r="L39" s="312">
        <v>1400.2702999999999</v>
      </c>
      <c r="M39" s="312">
        <v>23634.040300000001</v>
      </c>
      <c r="N39" s="312">
        <v>6150.4115000000002</v>
      </c>
      <c r="O39" s="312"/>
      <c r="P39" s="312"/>
      <c r="Q39" s="312">
        <v>107.6309</v>
      </c>
      <c r="R39" s="312">
        <v>6.9621000000000004</v>
      </c>
      <c r="S39" s="312">
        <v>92.748999999999995</v>
      </c>
      <c r="T39" s="312">
        <v>53.802500000000002</v>
      </c>
      <c r="U39" s="312">
        <v>3343.4634999991899</v>
      </c>
      <c r="V39" s="312">
        <v>722.93330000011599</v>
      </c>
      <c r="W39" s="312">
        <v>21129.7469000038</v>
      </c>
      <c r="X39" s="312">
        <v>8206.1352000025508</v>
      </c>
      <c r="Y39" s="312">
        <v>3414.47790000034</v>
      </c>
      <c r="Z39" s="312">
        <v>1350.7586000004701</v>
      </c>
      <c r="AA39" s="312">
        <v>15352.575499996799</v>
      </c>
      <c r="AB39" s="312">
        <v>5214.9138333314204</v>
      </c>
      <c r="AC39" s="312">
        <v>16348.582399995399</v>
      </c>
      <c r="AD39" s="312">
        <v>3268.7532000012302</v>
      </c>
      <c r="AE39" s="312">
        <v>13160.3668000038</v>
      </c>
      <c r="AF39" s="312">
        <v>5532.2825999983197</v>
      </c>
      <c r="AG39" s="312">
        <v>43201.891300007002</v>
      </c>
      <c r="AH39" s="312">
        <v>9388.8029999979499</v>
      </c>
      <c r="AI39" s="312">
        <v>17441.433700012301</v>
      </c>
      <c r="AJ39" s="312">
        <v>4134.7666999998801</v>
      </c>
      <c r="AK39" s="312">
        <v>7473.1267999955799</v>
      </c>
      <c r="AL39" s="312">
        <v>1301.9565000001901</v>
      </c>
      <c r="AM39" s="312">
        <v>8362.4490999949903</v>
      </c>
      <c r="AN39" s="312">
        <v>3887.8801000004901</v>
      </c>
      <c r="AO39" s="312">
        <v>16816.1404999882</v>
      </c>
      <c r="AP39" s="312">
        <v>4343.7959000001902</v>
      </c>
      <c r="AQ39" s="312">
        <v>4875.5059000001302</v>
      </c>
      <c r="AR39" s="312">
        <v>4660.54199999913</v>
      </c>
      <c r="AS39" s="312">
        <v>37112.5181000062</v>
      </c>
      <c r="AT39" s="312">
        <v>9572.6671000056995</v>
      </c>
      <c r="AU39" s="312">
        <v>21062.388799995198</v>
      </c>
      <c r="AV39" s="312">
        <v>4576.4443999975902</v>
      </c>
      <c r="AW39" s="312">
        <v>3179.28580000079</v>
      </c>
      <c r="AX39" s="312">
        <v>1064.4816999998</v>
      </c>
      <c r="AY39" s="312">
        <v>1234.8084999999801</v>
      </c>
      <c r="AZ39" s="312">
        <v>117.050199999931</v>
      </c>
      <c r="BA39" s="312">
        <v>9965.9391999980708</v>
      </c>
      <c r="BB39" s="312">
        <v>4726.2040999958099</v>
      </c>
      <c r="BC39" s="312">
        <v>4138.7926000020598</v>
      </c>
      <c r="BD39" s="312">
        <v>2676.5758000014698</v>
      </c>
      <c r="BE39" s="312">
        <v>7759.0050000002702</v>
      </c>
      <c r="BF39" s="312">
        <v>2540.3038000014599</v>
      </c>
      <c r="BG39" s="312">
        <v>105.907499999962</v>
      </c>
      <c r="BH39" s="312">
        <v>13.665999999992</v>
      </c>
      <c r="BI39" s="312">
        <v>14800.534500002301</v>
      </c>
      <c r="BJ39" s="312">
        <v>3782.6236999990501</v>
      </c>
      <c r="BK39" s="312">
        <v>69.483599999949305</v>
      </c>
      <c r="BL39" s="312">
        <v>15.158200000003101</v>
      </c>
      <c r="BM39" s="312">
        <v>63.503099999987299</v>
      </c>
      <c r="BN39" s="312">
        <v>8.5706999999959308</v>
      </c>
      <c r="BO39" s="312">
        <v>119.89349999994</v>
      </c>
      <c r="BP39" s="312">
        <v>20.7904999999895</v>
      </c>
      <c r="BQ39" s="312">
        <v>1351.5333000000001</v>
      </c>
      <c r="BR39" s="312">
        <v>431.49930000000001</v>
      </c>
      <c r="BS39" s="312">
        <v>8812.3968999999997</v>
      </c>
      <c r="BT39" s="312">
        <v>2045.7844</v>
      </c>
      <c r="BU39" s="312">
        <v>11667.7107</v>
      </c>
      <c r="BV39" s="312">
        <v>3336.2734</v>
      </c>
      <c r="BW39" s="312">
        <v>16613.568299999999</v>
      </c>
      <c r="BX39" s="312">
        <v>5894.4162999999999</v>
      </c>
      <c r="BY39" s="312">
        <v>6457.1908000000003</v>
      </c>
      <c r="BZ39" s="312">
        <v>1600.2916</v>
      </c>
      <c r="CA39" s="312">
        <v>150.22470000000001</v>
      </c>
      <c r="CB39" s="312">
        <v>100.3261</v>
      </c>
      <c r="CC39" s="312">
        <v>9825.8285000000105</v>
      </c>
      <c r="CD39" s="312">
        <v>4401.1391999999996</v>
      </c>
      <c r="CE39" s="312">
        <v>15429.217500000001</v>
      </c>
      <c r="CF39" s="312">
        <v>2777.5911999999998</v>
      </c>
      <c r="CG39" s="312">
        <v>24415.901000000002</v>
      </c>
      <c r="CH39" s="312">
        <v>7294.6776</v>
      </c>
      <c r="CI39" s="312">
        <v>5620.7993999999999</v>
      </c>
      <c r="CJ39" s="312">
        <v>1389.115</v>
      </c>
      <c r="CK39" s="312">
        <v>388.52839999999998</v>
      </c>
      <c r="CL39" s="312">
        <v>417.11149999999998</v>
      </c>
      <c r="CM39" s="312">
        <v>7636.0369000000101</v>
      </c>
      <c r="CN39" s="312">
        <v>2355.3892000000101</v>
      </c>
      <c r="CO39" s="312">
        <v>1451.0116</v>
      </c>
      <c r="CP39" s="312">
        <v>926.18399999999997</v>
      </c>
      <c r="CQ39" s="312">
        <v>5286.2133000000003</v>
      </c>
      <c r="CR39" s="312">
        <v>1122.6507999999999</v>
      </c>
      <c r="CS39" s="312"/>
      <c r="CT39" s="312"/>
      <c r="CU39" s="312">
        <v>1118.1311000000001</v>
      </c>
      <c r="CV39" s="312">
        <v>452.35700000000003</v>
      </c>
      <c r="CW39" s="312">
        <v>5066.0896000000002</v>
      </c>
      <c r="CX39" s="312">
        <v>977.78309999999999</v>
      </c>
      <c r="CY39" s="312">
        <v>3419.1815999999999</v>
      </c>
      <c r="CZ39" s="312">
        <v>218.0788</v>
      </c>
      <c r="DA39" s="312">
        <v>565.06349999999998</v>
      </c>
      <c r="DB39" s="312">
        <v>191.7508</v>
      </c>
      <c r="DC39" s="312">
        <v>14785.590099999999</v>
      </c>
      <c r="DD39" s="312">
        <v>1602.0050000000001</v>
      </c>
      <c r="DE39" s="312">
        <v>6647.1875</v>
      </c>
      <c r="DF39" s="312">
        <v>1452.6248000000001</v>
      </c>
      <c r="DG39" s="312">
        <v>3738.0628999999999</v>
      </c>
      <c r="DH39" s="312">
        <v>5491.3177999999998</v>
      </c>
      <c r="DI39" s="312">
        <v>2306.4735000000001</v>
      </c>
      <c r="DJ39" s="312">
        <v>1809.3552999999999</v>
      </c>
      <c r="DK39" s="312">
        <v>4792.8136999999997</v>
      </c>
      <c r="DL39" s="312">
        <v>2376.7130000000002</v>
      </c>
      <c r="DM39" s="312">
        <v>6743.9398000000001</v>
      </c>
      <c r="DN39" s="312">
        <v>2603.5104000000001</v>
      </c>
      <c r="DO39" s="312">
        <v>10194.4172</v>
      </c>
      <c r="DP39" s="312">
        <v>803.46780000000001</v>
      </c>
      <c r="DQ39" s="312"/>
      <c r="DR39" s="312"/>
      <c r="DS39" s="312"/>
      <c r="DT39" s="312"/>
      <c r="DU39" s="312">
        <v>23.7776</v>
      </c>
      <c r="DV39" s="312">
        <v>5.2640000000000002</v>
      </c>
      <c r="DW39" s="312"/>
      <c r="DX39" s="312"/>
      <c r="DY39" s="312">
        <v>1592.3525</v>
      </c>
      <c r="DZ39" s="312">
        <v>114.0462</v>
      </c>
      <c r="EA39" s="312"/>
      <c r="EB39" s="312"/>
      <c r="EC39" s="312">
        <v>1155.3784000000001</v>
      </c>
      <c r="ED39" s="312">
        <v>386.45600000000002</v>
      </c>
      <c r="EE39" s="312">
        <v>1218.3507999999999</v>
      </c>
      <c r="EF39" s="312">
        <v>514.27940000000001</v>
      </c>
      <c r="EG39" s="312">
        <v>1986.8488</v>
      </c>
      <c r="EH39" s="312">
        <v>1182.789</v>
      </c>
      <c r="EI39" s="312">
        <v>239.55430000000001</v>
      </c>
      <c r="EJ39" s="312">
        <v>22.035699999999999</v>
      </c>
      <c r="EK39" s="312">
        <v>815.69320000000005</v>
      </c>
      <c r="EL39" s="312">
        <v>0</v>
      </c>
      <c r="EM39" s="312">
        <v>4752.6692999999996</v>
      </c>
      <c r="EN39" s="312">
        <v>975.37879999999996</v>
      </c>
      <c r="EO39" s="312">
        <v>849.44029999999998</v>
      </c>
      <c r="EP39" s="312">
        <v>553.06659999999999</v>
      </c>
      <c r="EQ39" s="312">
        <v>1486.8191999999999</v>
      </c>
      <c r="ER39" s="312">
        <v>0</v>
      </c>
      <c r="ES39" s="312"/>
      <c r="ET39" s="312"/>
      <c r="EU39" s="312">
        <v>898.45259999999996</v>
      </c>
      <c r="EV39" s="312">
        <v>243.79079999999999</v>
      </c>
      <c r="EW39" s="312"/>
      <c r="EX39" s="312"/>
      <c r="EY39" s="312">
        <v>27.941700000000001</v>
      </c>
      <c r="EZ39" s="312">
        <v>213.34370000000001</v>
      </c>
      <c r="FA39" s="312">
        <v>532.87019999999995</v>
      </c>
      <c r="FB39" s="312">
        <v>387.28829999999999</v>
      </c>
      <c r="FC39" s="312">
        <v>1323.6217999999999</v>
      </c>
      <c r="FD39" s="312">
        <v>334.96510000000001</v>
      </c>
      <c r="FE39" s="312">
        <v>254.72970000000001</v>
      </c>
      <c r="FF39" s="312">
        <v>243.99600000000001</v>
      </c>
    </row>
    <row r="40">
      <c r="A40" s="151">
        <v>40</v>
      </c>
      <c r="D40" s="311">
        <v>45644.6875</v>
      </c>
      <c r="E40" s="312">
        <v>7662.9206999999997</v>
      </c>
      <c r="F40" s="312">
        <v>5130.1716999999999</v>
      </c>
      <c r="G40" s="312">
        <v>223.1542</v>
      </c>
      <c r="H40" s="312">
        <v>283.61779999999999</v>
      </c>
      <c r="I40" s="312">
        <v>4331.8779999999997</v>
      </c>
      <c r="J40" s="312">
        <v>0</v>
      </c>
      <c r="K40" s="312">
        <v>3414.1680000000001</v>
      </c>
      <c r="L40" s="312">
        <v>1400.2769000000001</v>
      </c>
      <c r="M40" s="312">
        <v>23634.1816</v>
      </c>
      <c r="N40" s="312">
        <v>6150.4286000000002</v>
      </c>
      <c r="O40" s="312"/>
      <c r="P40" s="312"/>
      <c r="Q40" s="312">
        <v>107.6309</v>
      </c>
      <c r="R40" s="312">
        <v>6.9621000000000004</v>
      </c>
      <c r="S40" s="312">
        <v>92.748999999999995</v>
      </c>
      <c r="T40" s="312">
        <v>53.802500000000002</v>
      </c>
      <c r="U40" s="312">
        <v>3343.5966999991902</v>
      </c>
      <c r="V40" s="312">
        <v>722.94930000011595</v>
      </c>
      <c r="W40" s="312">
        <v>21129.859000003798</v>
      </c>
      <c r="X40" s="312">
        <v>8206.1546000025501</v>
      </c>
      <c r="Y40" s="312">
        <v>3414.4962000003402</v>
      </c>
      <c r="Z40" s="312">
        <v>1350.76440000047</v>
      </c>
      <c r="AA40" s="312">
        <v>15352.6502999968</v>
      </c>
      <c r="AB40" s="312">
        <v>5214.9334999980802</v>
      </c>
      <c r="AC40" s="312">
        <v>16348.752899995399</v>
      </c>
      <c r="AD40" s="312">
        <v>3268.77200000123</v>
      </c>
      <c r="AE40" s="312">
        <v>13160.4252000038</v>
      </c>
      <c r="AF40" s="312">
        <v>5532.2863999983201</v>
      </c>
      <c r="AG40" s="312">
        <v>43202.048100006999</v>
      </c>
      <c r="AH40" s="312">
        <v>9388.82149999795</v>
      </c>
      <c r="AI40" s="312">
        <v>17441.537100012301</v>
      </c>
      <c r="AJ40" s="312">
        <v>4134.7803999998796</v>
      </c>
      <c r="AK40" s="312">
        <v>7473.2211999955798</v>
      </c>
      <c r="AL40" s="312">
        <v>1301.96140000019</v>
      </c>
      <c r="AM40" s="312">
        <v>8362.6274999949892</v>
      </c>
      <c r="AN40" s="312">
        <v>3887.9452000004899</v>
      </c>
      <c r="AO40" s="312">
        <v>16816.244299988201</v>
      </c>
      <c r="AP40" s="312">
        <v>4343.8126000001903</v>
      </c>
      <c r="AQ40" s="312">
        <v>4875.5393000001304</v>
      </c>
      <c r="AR40" s="312">
        <v>4660.5668999991303</v>
      </c>
      <c r="AS40" s="312">
        <v>37112.787500006198</v>
      </c>
      <c r="AT40" s="312">
        <v>9572.6970000057008</v>
      </c>
      <c r="AU40" s="312">
        <v>21062.388799995198</v>
      </c>
      <c r="AV40" s="312">
        <v>4576.4443999975902</v>
      </c>
      <c r="AW40" s="312">
        <v>3179.4355000007899</v>
      </c>
      <c r="AX40" s="312">
        <v>1064.5040999998</v>
      </c>
      <c r="AY40" s="312">
        <v>1234.8454999999799</v>
      </c>
      <c r="AZ40" s="312">
        <v>117.05219999993101</v>
      </c>
      <c r="BA40" s="312">
        <v>9965.9764999980707</v>
      </c>
      <c r="BB40" s="312">
        <v>4726.2109999958102</v>
      </c>
      <c r="BC40" s="312">
        <v>4138.8613000020596</v>
      </c>
      <c r="BD40" s="312">
        <v>2676.6061000014702</v>
      </c>
      <c r="BE40" s="312">
        <v>7759.0998000002701</v>
      </c>
      <c r="BF40" s="312">
        <v>2540.30500000146</v>
      </c>
      <c r="BG40" s="312">
        <v>106.004799999962</v>
      </c>
      <c r="BH40" s="312">
        <v>13.677899999992</v>
      </c>
      <c r="BI40" s="312">
        <v>14800.534500002301</v>
      </c>
      <c r="BJ40" s="312">
        <v>3782.6236999990501</v>
      </c>
      <c r="BK40" s="312">
        <v>69.548899999949299</v>
      </c>
      <c r="BL40" s="312">
        <v>15.1712000000031</v>
      </c>
      <c r="BM40" s="312">
        <v>63.555099999987299</v>
      </c>
      <c r="BN40" s="312">
        <v>8.5760999999959306</v>
      </c>
      <c r="BO40" s="312">
        <v>119.99149999994</v>
      </c>
      <c r="BP40" s="312">
        <v>20.805299999989501</v>
      </c>
      <c r="BQ40" s="312">
        <v>1351.5401999999999</v>
      </c>
      <c r="BR40" s="312">
        <v>431.50020000000001</v>
      </c>
      <c r="BS40" s="312">
        <v>8812.4997999999996</v>
      </c>
      <c r="BT40" s="312">
        <v>2045.7972</v>
      </c>
      <c r="BU40" s="312">
        <v>11667.8681</v>
      </c>
      <c r="BV40" s="312">
        <v>3336.2984000000001</v>
      </c>
      <c r="BW40" s="312">
        <v>16613.6181</v>
      </c>
      <c r="BX40" s="312">
        <v>5894.4214000000002</v>
      </c>
      <c r="BY40" s="312">
        <v>6457.3098</v>
      </c>
      <c r="BZ40" s="312">
        <v>1600.3091999999999</v>
      </c>
      <c r="CA40" s="312">
        <v>150.2252</v>
      </c>
      <c r="CB40" s="312">
        <v>100.32640000000001</v>
      </c>
      <c r="CC40" s="312">
        <v>9825.8653000000104</v>
      </c>
      <c r="CD40" s="312">
        <v>4401.1503000000002</v>
      </c>
      <c r="CE40" s="312">
        <v>15429.355</v>
      </c>
      <c r="CF40" s="312">
        <v>2777.6001000000001</v>
      </c>
      <c r="CG40" s="312">
        <v>24416.070199999998</v>
      </c>
      <c r="CH40" s="312">
        <v>7294.7006000000001</v>
      </c>
      <c r="CI40" s="312">
        <v>5620.8453</v>
      </c>
      <c r="CJ40" s="312">
        <v>1389.1194</v>
      </c>
      <c r="CK40" s="312">
        <v>388.55149999999998</v>
      </c>
      <c r="CL40" s="312">
        <v>417.11509999999998</v>
      </c>
      <c r="CM40" s="312">
        <v>7636.0371000000096</v>
      </c>
      <c r="CN40" s="312">
        <v>2355.3893000000098</v>
      </c>
      <c r="CO40" s="312">
        <v>1451.0248999999999</v>
      </c>
      <c r="CP40" s="312">
        <v>926.18539999999996</v>
      </c>
      <c r="CQ40" s="312">
        <v>5286.3383999999996</v>
      </c>
      <c r="CR40" s="312">
        <v>1122.6692</v>
      </c>
      <c r="CS40" s="312"/>
      <c r="CT40" s="312"/>
      <c r="CU40" s="312">
        <v>1118.1318000000001</v>
      </c>
      <c r="CV40" s="312">
        <v>452.35910000000001</v>
      </c>
      <c r="CW40" s="312">
        <v>5066.2021999999997</v>
      </c>
      <c r="CX40" s="312">
        <v>977.79319999999996</v>
      </c>
      <c r="CY40" s="312">
        <v>3419.2984999999999</v>
      </c>
      <c r="CZ40" s="312">
        <v>218.08240000000001</v>
      </c>
      <c r="DA40" s="312">
        <v>565.07219999999995</v>
      </c>
      <c r="DB40" s="312">
        <v>191.75210000000001</v>
      </c>
      <c r="DC40" s="312">
        <v>14785.590099999999</v>
      </c>
      <c r="DD40" s="312">
        <v>1602.0050000000001</v>
      </c>
      <c r="DE40" s="312">
        <v>6647.2128000000002</v>
      </c>
      <c r="DF40" s="312">
        <v>1452.626</v>
      </c>
      <c r="DG40" s="312">
        <v>3738.1415000000002</v>
      </c>
      <c r="DH40" s="312">
        <v>5491.3558000000003</v>
      </c>
      <c r="DI40" s="312">
        <v>2306.4811</v>
      </c>
      <c r="DJ40" s="312">
        <v>1809.3628000000001</v>
      </c>
      <c r="DK40" s="312">
        <v>4792.8447999999999</v>
      </c>
      <c r="DL40" s="312">
        <v>2376.7166999999999</v>
      </c>
      <c r="DM40" s="312">
        <v>6744.0501999999997</v>
      </c>
      <c r="DN40" s="312">
        <v>2603.5209</v>
      </c>
      <c r="DO40" s="312">
        <v>10194.6178</v>
      </c>
      <c r="DP40" s="312">
        <v>803.48400000000004</v>
      </c>
      <c r="DQ40" s="312"/>
      <c r="DR40" s="312"/>
      <c r="DS40" s="312"/>
      <c r="DT40" s="312"/>
      <c r="DU40" s="312">
        <v>23.7776</v>
      </c>
      <c r="DV40" s="312">
        <v>5.2640000000000002</v>
      </c>
      <c r="DW40" s="312"/>
      <c r="DX40" s="312"/>
      <c r="DY40" s="312">
        <v>1592.3525</v>
      </c>
      <c r="DZ40" s="312">
        <v>114.0462</v>
      </c>
      <c r="EA40" s="312"/>
      <c r="EB40" s="312"/>
      <c r="EC40" s="312">
        <v>1155.4340999999999</v>
      </c>
      <c r="ED40" s="312">
        <v>386.46429999999998</v>
      </c>
      <c r="EE40" s="312">
        <v>1218.4323999999999</v>
      </c>
      <c r="EF40" s="312">
        <v>514.2971</v>
      </c>
      <c r="EG40" s="312">
        <v>1986.9717000000001</v>
      </c>
      <c r="EH40" s="312">
        <v>1182.789</v>
      </c>
      <c r="EI40" s="312">
        <v>239.55430000000001</v>
      </c>
      <c r="EJ40" s="312">
        <v>22.035699999999999</v>
      </c>
      <c r="EK40" s="312">
        <v>815.75040000000001</v>
      </c>
      <c r="EL40" s="312">
        <v>0</v>
      </c>
      <c r="EM40" s="312">
        <v>4752.6692999999996</v>
      </c>
      <c r="EN40" s="312">
        <v>975.37879999999996</v>
      </c>
      <c r="EO40" s="312">
        <v>849.44029999999998</v>
      </c>
      <c r="EP40" s="312">
        <v>553.06659999999999</v>
      </c>
      <c r="EQ40" s="312">
        <v>1486.8648000000001</v>
      </c>
      <c r="ER40" s="312">
        <v>0</v>
      </c>
      <c r="ES40" s="312"/>
      <c r="ET40" s="312"/>
      <c r="EU40" s="312">
        <v>898.4914</v>
      </c>
      <c r="EV40" s="312">
        <v>243.803</v>
      </c>
      <c r="EW40" s="312"/>
      <c r="EX40" s="312"/>
      <c r="EY40" s="312">
        <v>27.941700000000001</v>
      </c>
      <c r="EZ40" s="312">
        <v>213.34370000000001</v>
      </c>
      <c r="FA40" s="312">
        <v>532.8845</v>
      </c>
      <c r="FB40" s="312">
        <v>387.2919</v>
      </c>
      <c r="FC40" s="312">
        <v>1323.6217999999999</v>
      </c>
      <c r="FD40" s="312">
        <v>334.96510000000001</v>
      </c>
      <c r="FE40" s="312">
        <v>254.7345</v>
      </c>
      <c r="FF40" s="312">
        <v>243.99879999999999</v>
      </c>
    </row>
    <row r="41">
      <c r="A41" s="151">
        <v>41</v>
      </c>
      <c r="D41" s="311">
        <v>45644.708333333336</v>
      </c>
      <c r="E41" s="312">
        <v>7663.0286999999998</v>
      </c>
      <c r="F41" s="312">
        <v>5130.3010000000004</v>
      </c>
      <c r="G41" s="312">
        <v>223.1542</v>
      </c>
      <c r="H41" s="312">
        <v>283.61779999999999</v>
      </c>
      <c r="I41" s="312">
        <v>4332.0646999999999</v>
      </c>
      <c r="J41" s="312">
        <v>0</v>
      </c>
      <c r="K41" s="312">
        <v>3414.2278000000001</v>
      </c>
      <c r="L41" s="312">
        <v>1400.2835</v>
      </c>
      <c r="M41" s="312">
        <v>23634.309499999999</v>
      </c>
      <c r="N41" s="312">
        <v>6150.4472999999998</v>
      </c>
      <c r="O41" s="312"/>
      <c r="P41" s="312"/>
      <c r="Q41" s="312">
        <v>107.6309</v>
      </c>
      <c r="R41" s="312">
        <v>6.9621000000000004</v>
      </c>
      <c r="S41" s="312">
        <v>92.748999999999995</v>
      </c>
      <c r="T41" s="312">
        <v>53.802500000000002</v>
      </c>
      <c r="U41" s="312">
        <v>3343.7346999991901</v>
      </c>
      <c r="V41" s="312">
        <v>722.96560000011596</v>
      </c>
      <c r="W41" s="312">
        <v>21129.9779000038</v>
      </c>
      <c r="X41" s="312">
        <v>8206.1741000025504</v>
      </c>
      <c r="Y41" s="312">
        <v>3414.5145000003399</v>
      </c>
      <c r="Z41" s="312">
        <v>1350.76970000047</v>
      </c>
      <c r="AA41" s="312">
        <v>15352.7348333301</v>
      </c>
      <c r="AB41" s="312">
        <v>5214.9674333314197</v>
      </c>
      <c r="AC41" s="312">
        <v>16348.916999995399</v>
      </c>
      <c r="AD41" s="312">
        <v>3268.79020000123</v>
      </c>
      <c r="AE41" s="312">
        <v>13160.4879000038</v>
      </c>
      <c r="AF41" s="312">
        <v>5532.2907999983199</v>
      </c>
      <c r="AG41" s="312">
        <v>43202.208300006998</v>
      </c>
      <c r="AH41" s="312">
        <v>9388.8402999979498</v>
      </c>
      <c r="AI41" s="312">
        <v>17441.640300012299</v>
      </c>
      <c r="AJ41" s="312">
        <v>4134.79319999988</v>
      </c>
      <c r="AK41" s="312">
        <v>7473.3185999955804</v>
      </c>
      <c r="AL41" s="312">
        <v>1301.96690000019</v>
      </c>
      <c r="AM41" s="312">
        <v>8362.8180999949891</v>
      </c>
      <c r="AN41" s="312">
        <v>3888.0106000004898</v>
      </c>
      <c r="AO41" s="312">
        <v>16816.3557999882</v>
      </c>
      <c r="AP41" s="312">
        <v>4343.8276000001897</v>
      </c>
      <c r="AQ41" s="312">
        <v>4875.5742000001301</v>
      </c>
      <c r="AR41" s="312">
        <v>4660.5920999991304</v>
      </c>
      <c r="AS41" s="312">
        <v>37113.0541000062</v>
      </c>
      <c r="AT41" s="312">
        <v>9572.7255000056994</v>
      </c>
      <c r="AU41" s="312">
        <v>21062.388799995198</v>
      </c>
      <c r="AV41" s="312">
        <v>4576.4443999975902</v>
      </c>
      <c r="AW41" s="312">
        <v>3179.5829000007898</v>
      </c>
      <c r="AX41" s="312">
        <v>1064.5268999998</v>
      </c>
      <c r="AY41" s="312">
        <v>1234.88239999998</v>
      </c>
      <c r="AZ41" s="312">
        <v>117.054299999931</v>
      </c>
      <c r="BA41" s="312">
        <v>9966.0515999980707</v>
      </c>
      <c r="BB41" s="312">
        <v>4726.2352999958102</v>
      </c>
      <c r="BC41" s="312">
        <v>4138.9327000020603</v>
      </c>
      <c r="BD41" s="312">
        <v>2676.6379000014699</v>
      </c>
      <c r="BE41" s="312">
        <v>7759.1954000002697</v>
      </c>
      <c r="BF41" s="312">
        <v>2540.30590000146</v>
      </c>
      <c r="BG41" s="312">
        <v>106.112099999962</v>
      </c>
      <c r="BH41" s="312">
        <v>13.689299999992</v>
      </c>
      <c r="BI41" s="312">
        <v>14800.534500002301</v>
      </c>
      <c r="BJ41" s="312">
        <v>3782.6236999990501</v>
      </c>
      <c r="BK41" s="312">
        <v>69.612799999949402</v>
      </c>
      <c r="BL41" s="312">
        <v>15.183900000003099</v>
      </c>
      <c r="BM41" s="312">
        <v>63.6077999999873</v>
      </c>
      <c r="BN41" s="312">
        <v>8.5819999999959293</v>
      </c>
      <c r="BO41" s="312">
        <v>120.08879999993999</v>
      </c>
      <c r="BP41" s="312">
        <v>20.821399999989499</v>
      </c>
      <c r="BQ41" s="312">
        <v>1351.5463</v>
      </c>
      <c r="BR41" s="312">
        <v>431.50110000000001</v>
      </c>
      <c r="BS41" s="312">
        <v>8812.6052</v>
      </c>
      <c r="BT41" s="312">
        <v>2045.8105</v>
      </c>
      <c r="BU41" s="312">
        <v>11668.027700000001</v>
      </c>
      <c r="BV41" s="312">
        <v>3336.3240000000001</v>
      </c>
      <c r="BW41" s="312">
        <v>16613.669000000002</v>
      </c>
      <c r="BX41" s="312">
        <v>5894.4265999999998</v>
      </c>
      <c r="BY41" s="312">
        <v>6457.4308000000001</v>
      </c>
      <c r="BZ41" s="312">
        <v>1600.3268</v>
      </c>
      <c r="CA41" s="312">
        <v>150.22569999999999</v>
      </c>
      <c r="CB41" s="312">
        <v>100.32680000000001</v>
      </c>
      <c r="CC41" s="312">
        <v>9825.9038000000091</v>
      </c>
      <c r="CD41" s="312">
        <v>4401.1617999999999</v>
      </c>
      <c r="CE41" s="312">
        <v>15429.4964</v>
      </c>
      <c r="CF41" s="312">
        <v>2777.6093000000001</v>
      </c>
      <c r="CG41" s="312">
        <v>24416.239300000001</v>
      </c>
      <c r="CH41" s="312">
        <v>7294.7235000000001</v>
      </c>
      <c r="CI41" s="312">
        <v>5620.8915999999999</v>
      </c>
      <c r="CJ41" s="312">
        <v>1389.124</v>
      </c>
      <c r="CK41" s="312">
        <v>388.57499999999999</v>
      </c>
      <c r="CL41" s="312">
        <v>417.11860000000001</v>
      </c>
      <c r="CM41" s="312">
        <v>7636.03730000001</v>
      </c>
      <c r="CN41" s="312">
        <v>2355.38940000001</v>
      </c>
      <c r="CO41" s="312">
        <v>1451.0387000000001</v>
      </c>
      <c r="CP41" s="312">
        <v>926.18650000000002</v>
      </c>
      <c r="CQ41" s="312">
        <v>5286.4744000000001</v>
      </c>
      <c r="CR41" s="312">
        <v>1122.6877999999999</v>
      </c>
      <c r="CS41" s="312"/>
      <c r="CT41" s="312"/>
      <c r="CU41" s="312">
        <v>1118.1324999999999</v>
      </c>
      <c r="CV41" s="312">
        <v>452.36110000000002</v>
      </c>
      <c r="CW41" s="312">
        <v>5066.3145000000004</v>
      </c>
      <c r="CX41" s="312">
        <v>977.80219999999997</v>
      </c>
      <c r="CY41" s="312">
        <v>3419.4196999999999</v>
      </c>
      <c r="CZ41" s="312">
        <v>218.08519999999999</v>
      </c>
      <c r="DA41" s="312">
        <v>565.08339999999998</v>
      </c>
      <c r="DB41" s="312">
        <v>191.7534</v>
      </c>
      <c r="DC41" s="312">
        <v>14785.590099999999</v>
      </c>
      <c r="DD41" s="312">
        <v>1602.0050000000001</v>
      </c>
      <c r="DE41" s="312">
        <v>6647.2377999999999</v>
      </c>
      <c r="DF41" s="312">
        <v>1452.6274000000001</v>
      </c>
      <c r="DG41" s="312">
        <v>3738.2150000000001</v>
      </c>
      <c r="DH41" s="312">
        <v>5491.3945000000003</v>
      </c>
      <c r="DI41" s="312">
        <v>2306.5378000000001</v>
      </c>
      <c r="DJ41" s="312">
        <v>1809.3957</v>
      </c>
      <c r="DK41" s="312">
        <v>4792.8846999999996</v>
      </c>
      <c r="DL41" s="312">
        <v>2376.7208000000001</v>
      </c>
      <c r="DM41" s="312">
        <v>6744.1632</v>
      </c>
      <c r="DN41" s="312">
        <v>2603.5313999999998</v>
      </c>
      <c r="DO41" s="312">
        <v>10194.8379</v>
      </c>
      <c r="DP41" s="312">
        <v>803.50310000000002</v>
      </c>
      <c r="DQ41" s="312"/>
      <c r="DR41" s="312"/>
      <c r="DS41" s="312"/>
      <c r="DT41" s="312"/>
      <c r="DU41" s="312">
        <v>23.7776</v>
      </c>
      <c r="DV41" s="312">
        <v>5.2640000000000002</v>
      </c>
      <c r="DW41" s="312"/>
      <c r="DX41" s="312"/>
      <c r="DY41" s="312">
        <v>1592.3525</v>
      </c>
      <c r="DZ41" s="312">
        <v>114.0462</v>
      </c>
      <c r="EA41" s="312"/>
      <c r="EB41" s="312"/>
      <c r="EC41" s="312">
        <v>1155.4948999999999</v>
      </c>
      <c r="ED41" s="312">
        <v>386.47320000000002</v>
      </c>
      <c r="EE41" s="312">
        <v>1218.5087000000001</v>
      </c>
      <c r="EF41" s="312">
        <v>514.31259999999997</v>
      </c>
      <c r="EG41" s="312">
        <v>1987.1169</v>
      </c>
      <c r="EH41" s="312">
        <v>1182.789</v>
      </c>
      <c r="EI41" s="312">
        <v>239.55430000000001</v>
      </c>
      <c r="EJ41" s="312">
        <v>22.035699999999999</v>
      </c>
      <c r="EK41" s="312">
        <v>815.81039999999996</v>
      </c>
      <c r="EL41" s="312">
        <v>0</v>
      </c>
      <c r="EM41" s="312">
        <v>4752.6692999999996</v>
      </c>
      <c r="EN41" s="312">
        <v>975.37879999999996</v>
      </c>
      <c r="EO41" s="312">
        <v>849.44029999999998</v>
      </c>
      <c r="EP41" s="312">
        <v>553.06659999999999</v>
      </c>
      <c r="EQ41" s="312">
        <v>1486.9115999999999</v>
      </c>
      <c r="ER41" s="312">
        <v>0</v>
      </c>
      <c r="ES41" s="312"/>
      <c r="ET41" s="312"/>
      <c r="EU41" s="312">
        <v>898.5299</v>
      </c>
      <c r="EV41" s="312">
        <v>243.81530000000001</v>
      </c>
      <c r="EW41" s="312"/>
      <c r="EX41" s="312"/>
      <c r="EY41" s="312">
        <v>27.941700000000001</v>
      </c>
      <c r="EZ41" s="312">
        <v>213.34370000000001</v>
      </c>
      <c r="FA41" s="312">
        <v>532.89909999999998</v>
      </c>
      <c r="FB41" s="312">
        <v>387.29539999999997</v>
      </c>
      <c r="FC41" s="312">
        <v>1323.6217999999999</v>
      </c>
      <c r="FD41" s="312">
        <v>334.96510000000001</v>
      </c>
      <c r="FE41" s="312">
        <v>254.74019999999999</v>
      </c>
      <c r="FF41" s="312">
        <v>243.99940000000001</v>
      </c>
    </row>
    <row r="42">
      <c r="A42" s="151">
        <v>42</v>
      </c>
      <c r="D42" s="311">
        <v>45644.729166666664</v>
      </c>
      <c r="E42" s="312">
        <v>7663.0793000000003</v>
      </c>
      <c r="F42" s="312">
        <v>5130.3527000000004</v>
      </c>
      <c r="G42" s="312">
        <v>223.1542</v>
      </c>
      <c r="H42" s="312">
        <v>283.61779999999999</v>
      </c>
      <c r="I42" s="312">
        <v>4332.2521999999999</v>
      </c>
      <c r="J42" s="312">
        <v>0</v>
      </c>
      <c r="K42" s="312">
        <v>3414.2905000000001</v>
      </c>
      <c r="L42" s="312">
        <v>1400.2910999999999</v>
      </c>
      <c r="M42" s="312">
        <v>23634.445100000001</v>
      </c>
      <c r="N42" s="312">
        <v>6150.4633999999996</v>
      </c>
      <c r="O42" s="312"/>
      <c r="P42" s="312"/>
      <c r="Q42" s="312">
        <v>107.6309</v>
      </c>
      <c r="R42" s="312">
        <v>6.9621000000000004</v>
      </c>
      <c r="S42" s="312">
        <v>92.748999999999995</v>
      </c>
      <c r="T42" s="312">
        <v>53.802500000000002</v>
      </c>
      <c r="U42" s="312">
        <v>3343.8802999991899</v>
      </c>
      <c r="V42" s="312">
        <v>722.98220000011599</v>
      </c>
      <c r="W42" s="312">
        <v>21130.1006000038</v>
      </c>
      <c r="X42" s="312">
        <v>8206.1945000025498</v>
      </c>
      <c r="Y42" s="312">
        <v>3414.5319000003401</v>
      </c>
      <c r="Z42" s="312">
        <v>1350.7748000004699</v>
      </c>
      <c r="AA42" s="312">
        <v>15352.8193666634</v>
      </c>
      <c r="AB42" s="312">
        <v>5215.0014999980804</v>
      </c>
      <c r="AC42" s="312">
        <v>16349.083699995401</v>
      </c>
      <c r="AD42" s="312">
        <v>3268.8087000012301</v>
      </c>
      <c r="AE42" s="312">
        <v>13160.5548000038</v>
      </c>
      <c r="AF42" s="312">
        <v>5532.2971999983201</v>
      </c>
      <c r="AG42" s="312">
        <v>43202.376100007001</v>
      </c>
      <c r="AH42" s="312">
        <v>9388.8586999979507</v>
      </c>
      <c r="AI42" s="312">
        <v>17441.748800012301</v>
      </c>
      <c r="AJ42" s="312">
        <v>4134.8071999998801</v>
      </c>
      <c r="AK42" s="312">
        <v>7473.42229999558</v>
      </c>
      <c r="AL42" s="312">
        <v>1301.9729000001901</v>
      </c>
      <c r="AM42" s="312">
        <v>8363.0206999950005</v>
      </c>
      <c r="AN42" s="312">
        <v>3888.0789000004902</v>
      </c>
      <c r="AO42" s="312">
        <v>16816.472599988199</v>
      </c>
      <c r="AP42" s="312">
        <v>4343.8418000001902</v>
      </c>
      <c r="AQ42" s="312">
        <v>4875.61240000013</v>
      </c>
      <c r="AR42" s="312">
        <v>4660.6213999991296</v>
      </c>
      <c r="AS42" s="312">
        <v>37113.329400006201</v>
      </c>
      <c r="AT42" s="312">
        <v>9572.7550000056999</v>
      </c>
      <c r="AU42" s="312">
        <v>21062.388799995198</v>
      </c>
      <c r="AV42" s="312">
        <v>4576.4443999975902</v>
      </c>
      <c r="AW42" s="312">
        <v>3179.7331000007898</v>
      </c>
      <c r="AX42" s="312">
        <v>1064.5493999998</v>
      </c>
      <c r="AY42" s="312">
        <v>1234.9208999999801</v>
      </c>
      <c r="AZ42" s="312">
        <v>117.05649999993101</v>
      </c>
      <c r="BA42" s="312">
        <v>9966.1287999980705</v>
      </c>
      <c r="BB42" s="312">
        <v>4726.2594999958101</v>
      </c>
      <c r="BC42" s="312">
        <v>4139.0049000020599</v>
      </c>
      <c r="BD42" s="312">
        <v>2676.6700000014698</v>
      </c>
      <c r="BE42" s="312">
        <v>7759.2889000002697</v>
      </c>
      <c r="BF42" s="312">
        <v>2540.30680000146</v>
      </c>
      <c r="BG42" s="312">
        <v>106.21889999996201</v>
      </c>
      <c r="BH42" s="312">
        <v>13.699599999992</v>
      </c>
      <c r="BI42" s="312">
        <v>14800.534500002301</v>
      </c>
      <c r="BJ42" s="312">
        <v>3782.6236999990501</v>
      </c>
      <c r="BK42" s="312">
        <v>69.675399999949406</v>
      </c>
      <c r="BL42" s="312">
        <v>15.196300000003101</v>
      </c>
      <c r="BM42" s="312">
        <v>63.660199999987299</v>
      </c>
      <c r="BN42" s="312">
        <v>8.5876999999959391</v>
      </c>
      <c r="BO42" s="312">
        <v>120.18769999993999</v>
      </c>
      <c r="BP42" s="312">
        <v>20.837099999989501</v>
      </c>
      <c r="BQ42" s="312">
        <v>1351.5526</v>
      </c>
      <c r="BR42" s="312">
        <v>431.50189999999998</v>
      </c>
      <c r="BS42" s="312">
        <v>8812.7191999999995</v>
      </c>
      <c r="BT42" s="312">
        <v>2045.8239000000001</v>
      </c>
      <c r="BU42" s="312">
        <v>11668.192300000001</v>
      </c>
      <c r="BV42" s="312">
        <v>3336.3510000000001</v>
      </c>
      <c r="BW42" s="312">
        <v>16613.7219</v>
      </c>
      <c r="BX42" s="312">
        <v>5894.4318000000003</v>
      </c>
      <c r="BY42" s="312">
        <v>6457.5541999999996</v>
      </c>
      <c r="BZ42" s="312">
        <v>1600.3453</v>
      </c>
      <c r="CA42" s="312">
        <v>150.22620000000001</v>
      </c>
      <c r="CB42" s="312">
        <v>100.3271</v>
      </c>
      <c r="CC42" s="312">
        <v>9825.9428000000098</v>
      </c>
      <c r="CD42" s="312">
        <v>4401.1738999999998</v>
      </c>
      <c r="CE42" s="312">
        <v>15429.639800000001</v>
      </c>
      <c r="CF42" s="312">
        <v>2777.6179000000002</v>
      </c>
      <c r="CG42" s="312">
        <v>24416.4087</v>
      </c>
      <c r="CH42" s="312">
        <v>7294.7465000000002</v>
      </c>
      <c r="CI42" s="312">
        <v>5620.9382999999998</v>
      </c>
      <c r="CJ42" s="312">
        <v>1389.1287</v>
      </c>
      <c r="CK42" s="312">
        <v>388.59809999999999</v>
      </c>
      <c r="CL42" s="312">
        <v>417.12200000000001</v>
      </c>
      <c r="CM42" s="312">
        <v>7636.0375000000104</v>
      </c>
      <c r="CN42" s="312">
        <v>2355.3895000000098</v>
      </c>
      <c r="CO42" s="312">
        <v>1451.0544</v>
      </c>
      <c r="CP42" s="312">
        <v>926.18889999999999</v>
      </c>
      <c r="CQ42" s="312">
        <v>5286.6165000000001</v>
      </c>
      <c r="CR42" s="312">
        <v>1122.7077999999999</v>
      </c>
      <c r="CS42" s="312"/>
      <c r="CT42" s="312"/>
      <c r="CU42" s="312">
        <v>1118.1332</v>
      </c>
      <c r="CV42" s="312">
        <v>452.36290000000002</v>
      </c>
      <c r="CW42" s="312">
        <v>5066.4288999999999</v>
      </c>
      <c r="CX42" s="312">
        <v>977.81230000000005</v>
      </c>
      <c r="CY42" s="312">
        <v>3419.5468999999998</v>
      </c>
      <c r="CZ42" s="312">
        <v>218.08869999999999</v>
      </c>
      <c r="DA42" s="312">
        <v>565.09690000000001</v>
      </c>
      <c r="DB42" s="312">
        <v>191.75489999999999</v>
      </c>
      <c r="DC42" s="312">
        <v>14785.590099999999</v>
      </c>
      <c r="DD42" s="312">
        <v>1602.0050000000001</v>
      </c>
      <c r="DE42" s="312">
        <v>6647.2592000000004</v>
      </c>
      <c r="DF42" s="312">
        <v>1452.6288</v>
      </c>
      <c r="DG42" s="312">
        <v>3738.277</v>
      </c>
      <c r="DH42" s="312">
        <v>5491.4327000000003</v>
      </c>
      <c r="DI42" s="312">
        <v>2306.5967000000001</v>
      </c>
      <c r="DJ42" s="312">
        <v>1809.4295999999999</v>
      </c>
      <c r="DK42" s="312">
        <v>4792.9223000000002</v>
      </c>
      <c r="DL42" s="312">
        <v>2376.7255</v>
      </c>
      <c r="DM42" s="312">
        <v>6744.2848999999997</v>
      </c>
      <c r="DN42" s="312">
        <v>2603.5463</v>
      </c>
      <c r="DO42" s="312">
        <v>10195.080900000001</v>
      </c>
      <c r="DP42" s="312">
        <v>803.52570000000003</v>
      </c>
      <c r="DQ42" s="312"/>
      <c r="DR42" s="312"/>
      <c r="DS42" s="312"/>
      <c r="DT42" s="312"/>
      <c r="DU42" s="312">
        <v>23.7776</v>
      </c>
      <c r="DV42" s="312">
        <v>5.2640000000000002</v>
      </c>
      <c r="DW42" s="312"/>
      <c r="DX42" s="312"/>
      <c r="DY42" s="312">
        <v>1592.3525</v>
      </c>
      <c r="DZ42" s="312">
        <v>114.0462</v>
      </c>
      <c r="EA42" s="312"/>
      <c r="EB42" s="312"/>
      <c r="EC42" s="312">
        <v>1155.5553</v>
      </c>
      <c r="ED42" s="312">
        <v>386.48149999999998</v>
      </c>
      <c r="EE42" s="312">
        <v>1218.5906</v>
      </c>
      <c r="EF42" s="312">
        <v>514.33159999999998</v>
      </c>
      <c r="EG42" s="312">
        <v>1987.2630999999999</v>
      </c>
      <c r="EH42" s="312">
        <v>1182.789</v>
      </c>
      <c r="EI42" s="312">
        <v>239.55430000000001</v>
      </c>
      <c r="EJ42" s="312">
        <v>22.035699999999999</v>
      </c>
      <c r="EK42" s="312">
        <v>815.86800000000005</v>
      </c>
      <c r="EL42" s="312">
        <v>0</v>
      </c>
      <c r="EM42" s="312">
        <v>4752.6692999999996</v>
      </c>
      <c r="EN42" s="312">
        <v>975.37879999999996</v>
      </c>
      <c r="EO42" s="312">
        <v>849.44029999999998</v>
      </c>
      <c r="EP42" s="312">
        <v>553.06659999999999</v>
      </c>
      <c r="EQ42" s="312">
        <v>1486.9580000000001</v>
      </c>
      <c r="ER42" s="312">
        <v>0</v>
      </c>
      <c r="ES42" s="312"/>
      <c r="ET42" s="312"/>
      <c r="EU42" s="312">
        <v>898.56669999999997</v>
      </c>
      <c r="EV42" s="312">
        <v>243.82749999999999</v>
      </c>
      <c r="EW42" s="312"/>
      <c r="EX42" s="312"/>
      <c r="EY42" s="312">
        <v>27.941700000000001</v>
      </c>
      <c r="EZ42" s="312">
        <v>213.34370000000001</v>
      </c>
      <c r="FA42" s="312">
        <v>532.91369999999995</v>
      </c>
      <c r="FB42" s="312">
        <v>387.29899999999998</v>
      </c>
      <c r="FC42" s="312">
        <v>1323.6217999999999</v>
      </c>
      <c r="FD42" s="312">
        <v>334.96510000000001</v>
      </c>
      <c r="FE42" s="312">
        <v>254.74760000000001</v>
      </c>
      <c r="FF42" s="312">
        <v>243.9999</v>
      </c>
    </row>
    <row r="43">
      <c r="A43" s="151">
        <v>43</v>
      </c>
      <c r="D43" s="311">
        <v>45644.75</v>
      </c>
      <c r="E43" s="312">
        <v>7663.1719999999996</v>
      </c>
      <c r="F43" s="312">
        <v>5130.4664000000002</v>
      </c>
      <c r="G43" s="312">
        <v>223.1542</v>
      </c>
      <c r="H43" s="312">
        <v>283.61779999999999</v>
      </c>
      <c r="I43" s="312">
        <v>4332.4398000000001</v>
      </c>
      <c r="J43" s="312">
        <v>0</v>
      </c>
      <c r="K43" s="312">
        <v>3414.3528000000001</v>
      </c>
      <c r="L43" s="312">
        <v>1400.2982999999999</v>
      </c>
      <c r="M43" s="312">
        <v>23634.576000000001</v>
      </c>
      <c r="N43" s="312">
        <v>6150.4789000000001</v>
      </c>
      <c r="O43" s="312"/>
      <c r="P43" s="312"/>
      <c r="Q43" s="312">
        <v>107.6309</v>
      </c>
      <c r="R43" s="312">
        <v>6.9621000000000004</v>
      </c>
      <c r="S43" s="312">
        <v>92.748999999999995</v>
      </c>
      <c r="T43" s="312">
        <v>53.802500000000002</v>
      </c>
      <c r="U43" s="312">
        <v>3344.0323999991901</v>
      </c>
      <c r="V43" s="312">
        <v>722.99740000011604</v>
      </c>
      <c r="W43" s="312">
        <v>21130.228000003801</v>
      </c>
      <c r="X43" s="312">
        <v>8206.2137000025505</v>
      </c>
      <c r="Y43" s="312">
        <v>3414.5495000003398</v>
      </c>
      <c r="Z43" s="312">
        <v>1350.77970000047</v>
      </c>
      <c r="AA43" s="312">
        <v>15352.903633330099</v>
      </c>
      <c r="AB43" s="312">
        <v>5215.0335666647497</v>
      </c>
      <c r="AC43" s="312">
        <v>16349.255999995399</v>
      </c>
      <c r="AD43" s="312">
        <v>3268.82570000123</v>
      </c>
      <c r="AE43" s="312">
        <v>13160.6561000038</v>
      </c>
      <c r="AF43" s="312">
        <v>5532.3206999983204</v>
      </c>
      <c r="AG43" s="312">
        <v>43202.554200006998</v>
      </c>
      <c r="AH43" s="312">
        <v>9388.8769999979504</v>
      </c>
      <c r="AI43" s="312">
        <v>17441.855200012302</v>
      </c>
      <c r="AJ43" s="312">
        <v>4134.8198999998804</v>
      </c>
      <c r="AK43" s="312">
        <v>7473.5278999955799</v>
      </c>
      <c r="AL43" s="312">
        <v>1301.97850000019</v>
      </c>
      <c r="AM43" s="312">
        <v>8363.2294999950009</v>
      </c>
      <c r="AN43" s="312">
        <v>3888.1484000004898</v>
      </c>
      <c r="AO43" s="312">
        <v>16816.596099988201</v>
      </c>
      <c r="AP43" s="312">
        <v>4343.8562000001903</v>
      </c>
      <c r="AQ43" s="312">
        <v>4875.6494000001303</v>
      </c>
      <c r="AR43" s="312">
        <v>4660.6495999991303</v>
      </c>
      <c r="AS43" s="312">
        <v>37113.620200006197</v>
      </c>
      <c r="AT43" s="312">
        <v>9572.7827000057005</v>
      </c>
      <c r="AU43" s="312">
        <v>21062.388799995198</v>
      </c>
      <c r="AV43" s="312">
        <v>4576.4443999975902</v>
      </c>
      <c r="AW43" s="312">
        <v>3179.8873000007902</v>
      </c>
      <c r="AX43" s="312">
        <v>1064.5701999998</v>
      </c>
      <c r="AY43" s="312">
        <v>1234.96189999998</v>
      </c>
      <c r="AZ43" s="312">
        <v>117.058799999931</v>
      </c>
      <c r="BA43" s="312">
        <v>9966.1731999980693</v>
      </c>
      <c r="BB43" s="312">
        <v>4726.2660999958098</v>
      </c>
      <c r="BC43" s="312">
        <v>4139.0754000020597</v>
      </c>
      <c r="BD43" s="312">
        <v>2676.7005000014701</v>
      </c>
      <c r="BE43" s="312">
        <v>7759.3818000002702</v>
      </c>
      <c r="BF43" s="312">
        <v>2540.3071000014602</v>
      </c>
      <c r="BG43" s="312">
        <v>106.32899999996199</v>
      </c>
      <c r="BH43" s="312">
        <v>13.708399999992</v>
      </c>
      <c r="BI43" s="312">
        <v>14800.534500002301</v>
      </c>
      <c r="BJ43" s="312">
        <v>3782.6236999990501</v>
      </c>
      <c r="BK43" s="312">
        <v>69.740199999949397</v>
      </c>
      <c r="BL43" s="312">
        <v>15.2080000000031</v>
      </c>
      <c r="BM43" s="312">
        <v>63.712999999987296</v>
      </c>
      <c r="BN43" s="312">
        <v>8.5926999999959399</v>
      </c>
      <c r="BO43" s="312">
        <v>120.29179999994</v>
      </c>
      <c r="BP43" s="312">
        <v>20.851699999989499</v>
      </c>
      <c r="BQ43" s="312">
        <v>1351.5591999999999</v>
      </c>
      <c r="BR43" s="312">
        <v>431.5027</v>
      </c>
      <c r="BS43" s="312">
        <v>8812.8554999999997</v>
      </c>
      <c r="BT43" s="312">
        <v>2045.8388</v>
      </c>
      <c r="BU43" s="312">
        <v>11668.3614</v>
      </c>
      <c r="BV43" s="312">
        <v>3336.3771999999999</v>
      </c>
      <c r="BW43" s="312">
        <v>16613.775699999998</v>
      </c>
      <c r="BX43" s="312">
        <v>5894.4364999999998</v>
      </c>
      <c r="BY43" s="312">
        <v>6457.6759000000002</v>
      </c>
      <c r="BZ43" s="312">
        <v>1600.3630000000001</v>
      </c>
      <c r="CA43" s="312">
        <v>150.22659999999999</v>
      </c>
      <c r="CB43" s="312">
        <v>100.3274</v>
      </c>
      <c r="CC43" s="312">
        <v>9825.9808000000103</v>
      </c>
      <c r="CD43" s="312">
        <v>4401.1855999999998</v>
      </c>
      <c r="CE43" s="312">
        <v>15429.781499999999</v>
      </c>
      <c r="CF43" s="312">
        <v>2777.6269000000002</v>
      </c>
      <c r="CG43" s="312">
        <v>24416.581699999999</v>
      </c>
      <c r="CH43" s="312">
        <v>7294.7686999999996</v>
      </c>
      <c r="CI43" s="312">
        <v>5620.9844999999996</v>
      </c>
      <c r="CJ43" s="312">
        <v>1389.1329000000001</v>
      </c>
      <c r="CK43" s="312">
        <v>388.6223</v>
      </c>
      <c r="CL43" s="312">
        <v>417.12439999999998</v>
      </c>
      <c r="CM43" s="312">
        <v>7636.0378000000101</v>
      </c>
      <c r="CN43" s="312">
        <v>2355.38960000001</v>
      </c>
      <c r="CO43" s="312">
        <v>1451.0708</v>
      </c>
      <c r="CP43" s="312">
        <v>926.1925</v>
      </c>
      <c r="CQ43" s="312">
        <v>5286.7623000000003</v>
      </c>
      <c r="CR43" s="312">
        <v>1122.7274</v>
      </c>
      <c r="CS43" s="312"/>
      <c r="CT43" s="312"/>
      <c r="CU43" s="312">
        <v>1118.1338000000001</v>
      </c>
      <c r="CV43" s="312">
        <v>452.36419999999998</v>
      </c>
      <c r="CW43" s="312">
        <v>5066.5463</v>
      </c>
      <c r="CX43" s="312">
        <v>977.82140000000004</v>
      </c>
      <c r="CY43" s="312">
        <v>3419.6813000000002</v>
      </c>
      <c r="CZ43" s="312">
        <v>218.09569999999999</v>
      </c>
      <c r="DA43" s="312">
        <v>565.11019999999996</v>
      </c>
      <c r="DB43" s="312">
        <v>191.75620000000001</v>
      </c>
      <c r="DC43" s="312">
        <v>14785.590099999999</v>
      </c>
      <c r="DD43" s="312">
        <v>1602.0050000000001</v>
      </c>
      <c r="DE43" s="312">
        <v>6647.2807000000003</v>
      </c>
      <c r="DF43" s="312">
        <v>1452.6298999999999</v>
      </c>
      <c r="DG43" s="312">
        <v>3738.3483000000001</v>
      </c>
      <c r="DH43" s="312">
        <v>5491.4681</v>
      </c>
      <c r="DI43" s="312">
        <v>2306.6084999999998</v>
      </c>
      <c r="DJ43" s="312">
        <v>1809.4389000000001</v>
      </c>
      <c r="DK43" s="312">
        <v>4792.9575999999997</v>
      </c>
      <c r="DL43" s="312">
        <v>2376.7307000000001</v>
      </c>
      <c r="DM43" s="312">
        <v>6744.3855000000003</v>
      </c>
      <c r="DN43" s="312">
        <v>2603.5545000000002</v>
      </c>
      <c r="DO43" s="312">
        <v>10195.3428</v>
      </c>
      <c r="DP43" s="312">
        <v>803.54930000000002</v>
      </c>
      <c r="DQ43" s="312"/>
      <c r="DR43" s="312"/>
      <c r="DS43" s="312"/>
      <c r="DT43" s="312"/>
      <c r="DU43" s="312">
        <v>23.7776</v>
      </c>
      <c r="DV43" s="312">
        <v>5.2640000000000002</v>
      </c>
      <c r="DW43" s="312"/>
      <c r="DX43" s="312"/>
      <c r="DY43" s="312">
        <v>1592.3525</v>
      </c>
      <c r="DZ43" s="312">
        <v>114.0462</v>
      </c>
      <c r="EA43" s="312"/>
      <c r="EB43" s="312"/>
      <c r="EC43" s="312">
        <v>1155.6124</v>
      </c>
      <c r="ED43" s="312">
        <v>386.48950000000002</v>
      </c>
      <c r="EE43" s="312">
        <v>1218.6658</v>
      </c>
      <c r="EF43" s="312">
        <v>514.3442</v>
      </c>
      <c r="EG43" s="312">
        <v>1987.3719000000001</v>
      </c>
      <c r="EH43" s="312">
        <v>1182.789</v>
      </c>
      <c r="EI43" s="312">
        <v>239.55430000000001</v>
      </c>
      <c r="EJ43" s="312">
        <v>22.035699999999999</v>
      </c>
      <c r="EK43" s="312">
        <v>815.92759999999998</v>
      </c>
      <c r="EL43" s="312">
        <v>0</v>
      </c>
      <c r="EM43" s="312">
        <v>4752.6692999999996</v>
      </c>
      <c r="EN43" s="312">
        <v>975.37879999999996</v>
      </c>
      <c r="EO43" s="312">
        <v>849.44029999999998</v>
      </c>
      <c r="EP43" s="312">
        <v>553.06659999999999</v>
      </c>
      <c r="EQ43" s="312">
        <v>1487.0044</v>
      </c>
      <c r="ER43" s="312">
        <v>0</v>
      </c>
      <c r="ES43" s="312"/>
      <c r="ET43" s="312"/>
      <c r="EU43" s="312">
        <v>898.60609999999997</v>
      </c>
      <c r="EV43" s="312">
        <v>243.83840000000001</v>
      </c>
      <c r="EW43" s="312"/>
      <c r="EX43" s="312"/>
      <c r="EY43" s="312">
        <v>27.941700000000001</v>
      </c>
      <c r="EZ43" s="312">
        <v>213.34370000000001</v>
      </c>
      <c r="FA43" s="312">
        <v>532.928</v>
      </c>
      <c r="FB43" s="312">
        <v>387.30200000000002</v>
      </c>
      <c r="FC43" s="312">
        <v>1323.6217999999999</v>
      </c>
      <c r="FD43" s="312">
        <v>334.96510000000001</v>
      </c>
      <c r="FE43" s="312">
        <v>254.75489999999999</v>
      </c>
      <c r="FF43" s="312">
        <v>244.00030000000001</v>
      </c>
    </row>
    <row r="44">
      <c r="A44" s="151">
        <v>44</v>
      </c>
      <c r="D44" s="311">
        <v>45644.770833333336</v>
      </c>
      <c r="E44" s="312">
        <v>7663.2245000000003</v>
      </c>
      <c r="F44" s="312">
        <v>5130.5135</v>
      </c>
      <c r="G44" s="312">
        <v>223.1542</v>
      </c>
      <c r="H44" s="312">
        <v>283.61779999999999</v>
      </c>
      <c r="I44" s="312">
        <v>4332.6360999999997</v>
      </c>
      <c r="J44" s="312">
        <v>0</v>
      </c>
      <c r="K44" s="312">
        <v>3414.4132</v>
      </c>
      <c r="L44" s="312">
        <v>1400.3051</v>
      </c>
      <c r="M44" s="312">
        <v>23634.710200000001</v>
      </c>
      <c r="N44" s="312">
        <v>6150.4934000000003</v>
      </c>
      <c r="O44" s="312"/>
      <c r="P44" s="312"/>
      <c r="Q44" s="312">
        <v>107.6309</v>
      </c>
      <c r="R44" s="312">
        <v>6.9621000000000004</v>
      </c>
      <c r="S44" s="312">
        <v>92.748999999999995</v>
      </c>
      <c r="T44" s="312">
        <v>53.802500000000002</v>
      </c>
      <c r="U44" s="312">
        <v>3344.19419999919</v>
      </c>
      <c r="V44" s="312">
        <v>723.01200000011602</v>
      </c>
      <c r="W44" s="312">
        <v>21130.361900003802</v>
      </c>
      <c r="X44" s="312">
        <v>8206.2327000025507</v>
      </c>
      <c r="Y44" s="312">
        <v>3414.5682000003399</v>
      </c>
      <c r="Z44" s="312">
        <v>1350.7848000004701</v>
      </c>
      <c r="AA44" s="312">
        <v>15352.9812333301</v>
      </c>
      <c r="AB44" s="312">
        <v>5215.0539666647501</v>
      </c>
      <c r="AC44" s="312">
        <v>16349.435499995399</v>
      </c>
      <c r="AD44" s="312">
        <v>3268.8411000012302</v>
      </c>
      <c r="AE44" s="312">
        <v>13160.758300003799</v>
      </c>
      <c r="AF44" s="312">
        <v>5532.3436999983196</v>
      </c>
      <c r="AG44" s="312">
        <v>43202.745300007002</v>
      </c>
      <c r="AH44" s="312">
        <v>9388.8966999979493</v>
      </c>
      <c r="AI44" s="312">
        <v>17441.970300012301</v>
      </c>
      <c r="AJ44" s="312">
        <v>4134.8328999998803</v>
      </c>
      <c r="AK44" s="312">
        <v>7473.6366999955799</v>
      </c>
      <c r="AL44" s="312">
        <v>1301.98420000019</v>
      </c>
      <c r="AM44" s="312">
        <v>8363.4472999949994</v>
      </c>
      <c r="AN44" s="312">
        <v>3888.22090000049</v>
      </c>
      <c r="AO44" s="312">
        <v>16816.717499988201</v>
      </c>
      <c r="AP44" s="312">
        <v>4343.87000000019</v>
      </c>
      <c r="AQ44" s="312">
        <v>4875.68700000013</v>
      </c>
      <c r="AR44" s="312">
        <v>4660.6772999991299</v>
      </c>
      <c r="AS44" s="312">
        <v>37113.927200006197</v>
      </c>
      <c r="AT44" s="312">
        <v>9572.8107000057007</v>
      </c>
      <c r="AU44" s="312">
        <v>21062.388799995198</v>
      </c>
      <c r="AV44" s="312">
        <v>4576.4443999975902</v>
      </c>
      <c r="AW44" s="312">
        <v>3180.0465000007898</v>
      </c>
      <c r="AX44" s="312">
        <v>1064.5904999997999</v>
      </c>
      <c r="AY44" s="312">
        <v>1235.0066999999799</v>
      </c>
      <c r="AZ44" s="312">
        <v>117.061099999932</v>
      </c>
      <c r="BA44" s="312">
        <v>9966.2166999980709</v>
      </c>
      <c r="BB44" s="312">
        <v>4726.27159999581</v>
      </c>
      <c r="BC44" s="312">
        <v>4139.1454000020603</v>
      </c>
      <c r="BD44" s="312">
        <v>2676.7297000014701</v>
      </c>
      <c r="BE44" s="312">
        <v>7759.4782000002697</v>
      </c>
      <c r="BF44" s="312">
        <v>2540.3071000014602</v>
      </c>
      <c r="BG44" s="312">
        <v>106.44029999996199</v>
      </c>
      <c r="BH44" s="312">
        <v>13.716499999991999</v>
      </c>
      <c r="BI44" s="312">
        <v>14800.534500002301</v>
      </c>
      <c r="BJ44" s="312">
        <v>3782.6236999990501</v>
      </c>
      <c r="BK44" s="312">
        <v>69.810899999949498</v>
      </c>
      <c r="BL44" s="312">
        <v>15.2203000000031</v>
      </c>
      <c r="BM44" s="312">
        <v>63.7695999999873</v>
      </c>
      <c r="BN44" s="312">
        <v>8.5972999999959292</v>
      </c>
      <c r="BO44" s="312">
        <v>120.39989999994</v>
      </c>
      <c r="BP44" s="312">
        <v>20.865299999989499</v>
      </c>
      <c r="BQ44" s="312">
        <v>1351.5655999999999</v>
      </c>
      <c r="BR44" s="312">
        <v>431.50330000000002</v>
      </c>
      <c r="BS44" s="312">
        <v>8812.9979999999996</v>
      </c>
      <c r="BT44" s="312">
        <v>2045.8544999999999</v>
      </c>
      <c r="BU44" s="312">
        <v>11668.540999999999</v>
      </c>
      <c r="BV44" s="312">
        <v>3336.4034000000001</v>
      </c>
      <c r="BW44" s="312">
        <v>16613.832299999998</v>
      </c>
      <c r="BX44" s="312">
        <v>5894.4408000000003</v>
      </c>
      <c r="BY44" s="312">
        <v>6457.8049000000001</v>
      </c>
      <c r="BZ44" s="312">
        <v>1600.3797</v>
      </c>
      <c r="CA44" s="312">
        <v>150.2269</v>
      </c>
      <c r="CB44" s="312">
        <v>100.32769999999999</v>
      </c>
      <c r="CC44" s="312">
        <v>9826.0193000000108</v>
      </c>
      <c r="CD44" s="312">
        <v>4401.1970000000001</v>
      </c>
      <c r="CE44" s="312">
        <v>15429.921</v>
      </c>
      <c r="CF44" s="312">
        <v>2777.6354999999999</v>
      </c>
      <c r="CG44" s="312">
        <v>24416.758699999998</v>
      </c>
      <c r="CH44" s="312">
        <v>7294.7906000000003</v>
      </c>
      <c r="CI44" s="312">
        <v>5621.0308999999997</v>
      </c>
      <c r="CJ44" s="312">
        <v>1389.1371999999999</v>
      </c>
      <c r="CK44" s="312">
        <v>388.64710000000002</v>
      </c>
      <c r="CL44" s="312">
        <v>417.1266</v>
      </c>
      <c r="CM44" s="312">
        <v>7636.0380000000096</v>
      </c>
      <c r="CN44" s="312">
        <v>2355.3897000000102</v>
      </c>
      <c r="CO44" s="312">
        <v>1451.0868</v>
      </c>
      <c r="CP44" s="312">
        <v>926.19550000000004</v>
      </c>
      <c r="CQ44" s="312">
        <v>5286.9237999999996</v>
      </c>
      <c r="CR44" s="312">
        <v>1122.7475999999999</v>
      </c>
      <c r="CS44" s="312"/>
      <c r="CT44" s="312"/>
      <c r="CU44" s="312">
        <v>1118.1343999999999</v>
      </c>
      <c r="CV44" s="312">
        <v>452.36500000000001</v>
      </c>
      <c r="CW44" s="312">
        <v>5066.6660000000002</v>
      </c>
      <c r="CX44" s="312">
        <v>977.83050000000003</v>
      </c>
      <c r="CY44" s="312">
        <v>3419.808</v>
      </c>
      <c r="CZ44" s="312">
        <v>218.1019</v>
      </c>
      <c r="DA44" s="312">
        <v>565.12350000000004</v>
      </c>
      <c r="DB44" s="312">
        <v>191.75739999999999</v>
      </c>
      <c r="DC44" s="312">
        <v>14785.590099999999</v>
      </c>
      <c r="DD44" s="312">
        <v>1602.0050000000001</v>
      </c>
      <c r="DE44" s="312">
        <v>6647.3059999999996</v>
      </c>
      <c r="DF44" s="312">
        <v>1452.6313</v>
      </c>
      <c r="DG44" s="312">
        <v>3738.4306000000001</v>
      </c>
      <c r="DH44" s="312">
        <v>5491.5019000000002</v>
      </c>
      <c r="DI44" s="312">
        <v>2306.6158</v>
      </c>
      <c r="DJ44" s="312">
        <v>1809.4455</v>
      </c>
      <c r="DK44" s="312">
        <v>4792.9916999999996</v>
      </c>
      <c r="DL44" s="312">
        <v>2376.7345999999998</v>
      </c>
      <c r="DM44" s="312">
        <v>6744.4970000000003</v>
      </c>
      <c r="DN44" s="312">
        <v>2603.5666000000001</v>
      </c>
      <c r="DO44" s="312">
        <v>10195.6119</v>
      </c>
      <c r="DP44" s="312">
        <v>803.56399999999996</v>
      </c>
      <c r="DQ44" s="312"/>
      <c r="DR44" s="312"/>
      <c r="DS44" s="312"/>
      <c r="DT44" s="312"/>
      <c r="DU44" s="312">
        <v>23.7776</v>
      </c>
      <c r="DV44" s="312">
        <v>5.2640000000000002</v>
      </c>
      <c r="DW44" s="312"/>
      <c r="DX44" s="312"/>
      <c r="DY44" s="312">
        <v>1592.3525</v>
      </c>
      <c r="DZ44" s="312">
        <v>114.0462</v>
      </c>
      <c r="EA44" s="312"/>
      <c r="EB44" s="312"/>
      <c r="EC44" s="312">
        <v>1155.6724999999999</v>
      </c>
      <c r="ED44" s="312">
        <v>386.49700000000001</v>
      </c>
      <c r="EE44" s="312">
        <v>1218.7435</v>
      </c>
      <c r="EF44" s="312">
        <v>514.36009999999999</v>
      </c>
      <c r="EG44" s="312">
        <v>1987.4998000000001</v>
      </c>
      <c r="EH44" s="312">
        <v>1182.789</v>
      </c>
      <c r="EI44" s="312">
        <v>239.55430000000001</v>
      </c>
      <c r="EJ44" s="312">
        <v>22.035699999999999</v>
      </c>
      <c r="EK44" s="312">
        <v>815.98360000000002</v>
      </c>
      <c r="EL44" s="312">
        <v>0</v>
      </c>
      <c r="EM44" s="312">
        <v>4752.6692999999996</v>
      </c>
      <c r="EN44" s="312">
        <v>975.37879999999996</v>
      </c>
      <c r="EO44" s="312">
        <v>849.44029999999998</v>
      </c>
      <c r="EP44" s="312">
        <v>553.06659999999999</v>
      </c>
      <c r="EQ44" s="312">
        <v>1487.0508</v>
      </c>
      <c r="ER44" s="312">
        <v>0</v>
      </c>
      <c r="ES44" s="312"/>
      <c r="ET44" s="312"/>
      <c r="EU44" s="312">
        <v>898.64430000000004</v>
      </c>
      <c r="EV44" s="312">
        <v>243.8492</v>
      </c>
      <c r="EW44" s="312"/>
      <c r="EX44" s="312"/>
      <c r="EY44" s="312">
        <v>27.941700000000001</v>
      </c>
      <c r="EZ44" s="312">
        <v>213.34370000000001</v>
      </c>
      <c r="FA44" s="312">
        <v>532.93989999999997</v>
      </c>
      <c r="FB44" s="312">
        <v>387.30430000000001</v>
      </c>
      <c r="FC44" s="312">
        <v>1323.6217999999999</v>
      </c>
      <c r="FD44" s="312">
        <v>334.96510000000001</v>
      </c>
      <c r="FE44" s="312">
        <v>254.76159999999999</v>
      </c>
      <c r="FF44" s="312">
        <v>244.00059999999999</v>
      </c>
    </row>
    <row r="45">
      <c r="A45" s="151">
        <v>45</v>
      </c>
      <c r="D45" s="311">
        <v>45644.791666666664</v>
      </c>
      <c r="E45" s="312">
        <v>7663.2969000000003</v>
      </c>
      <c r="F45" s="312">
        <v>5130.5766999999996</v>
      </c>
      <c r="G45" s="312">
        <v>223.1542</v>
      </c>
      <c r="H45" s="312">
        <v>283.61779999999999</v>
      </c>
      <c r="I45" s="312">
        <v>4332.8352999999997</v>
      </c>
      <c r="J45" s="312">
        <v>0</v>
      </c>
      <c r="K45" s="312">
        <v>3414.4717999999998</v>
      </c>
      <c r="L45" s="312">
        <v>1400.3124</v>
      </c>
      <c r="M45" s="312">
        <v>23634.8541</v>
      </c>
      <c r="N45" s="312">
        <v>6150.5101000000004</v>
      </c>
      <c r="O45" s="312"/>
      <c r="P45" s="312"/>
      <c r="Q45" s="312">
        <v>107.6309</v>
      </c>
      <c r="R45" s="312">
        <v>6.9621000000000004</v>
      </c>
      <c r="S45" s="312">
        <v>92.748999999999995</v>
      </c>
      <c r="T45" s="312">
        <v>53.802500000000002</v>
      </c>
      <c r="U45" s="312">
        <v>3344.3621999991901</v>
      </c>
      <c r="V45" s="312">
        <v>723.02680000011605</v>
      </c>
      <c r="W45" s="312">
        <v>21130.495000003801</v>
      </c>
      <c r="X45" s="312">
        <v>8206.25260000255</v>
      </c>
      <c r="Y45" s="312">
        <v>3414.58670000034</v>
      </c>
      <c r="Z45" s="312">
        <v>1350.78970000047</v>
      </c>
      <c r="AA45" s="312">
        <v>15353.067099996801</v>
      </c>
      <c r="AB45" s="312">
        <v>5215.0871666647499</v>
      </c>
      <c r="AC45" s="312">
        <v>16349.615299995399</v>
      </c>
      <c r="AD45" s="312">
        <v>3268.85630000123</v>
      </c>
      <c r="AE45" s="312">
        <v>13160.8601000038</v>
      </c>
      <c r="AF45" s="312">
        <v>5532.36639999832</v>
      </c>
      <c r="AG45" s="312">
        <v>43202.941900006997</v>
      </c>
      <c r="AH45" s="312">
        <v>9388.9162999979508</v>
      </c>
      <c r="AI45" s="312">
        <v>17442.0893000123</v>
      </c>
      <c r="AJ45" s="312">
        <v>4134.8459999998804</v>
      </c>
      <c r="AK45" s="312">
        <v>7473.7502999955796</v>
      </c>
      <c r="AL45" s="312">
        <v>1301.99020000019</v>
      </c>
      <c r="AM45" s="312">
        <v>8363.6499999949992</v>
      </c>
      <c r="AN45" s="312">
        <v>3888.2902000004901</v>
      </c>
      <c r="AO45" s="312">
        <v>16816.836799988199</v>
      </c>
      <c r="AP45" s="312">
        <v>4343.8833000001896</v>
      </c>
      <c r="AQ45" s="312">
        <v>4875.7240000001302</v>
      </c>
      <c r="AR45" s="312">
        <v>4660.7052999991301</v>
      </c>
      <c r="AS45" s="312">
        <v>37114.236400006201</v>
      </c>
      <c r="AT45" s="312">
        <v>9572.8387000056991</v>
      </c>
      <c r="AU45" s="312">
        <v>21062.388799995198</v>
      </c>
      <c r="AV45" s="312">
        <v>4576.4443999975902</v>
      </c>
      <c r="AW45" s="312">
        <v>3180.2124000007898</v>
      </c>
      <c r="AX45" s="312">
        <v>1064.6108999998</v>
      </c>
      <c r="AY45" s="312">
        <v>1235.0491999999799</v>
      </c>
      <c r="AZ45" s="312">
        <v>117.063399999932</v>
      </c>
      <c r="BA45" s="312">
        <v>9966.2608999980694</v>
      </c>
      <c r="BB45" s="312">
        <v>4726.2770999958102</v>
      </c>
      <c r="BC45" s="312">
        <v>4139.2164000020603</v>
      </c>
      <c r="BD45" s="312">
        <v>2676.7597000014698</v>
      </c>
      <c r="BE45" s="312">
        <v>7759.5776000002697</v>
      </c>
      <c r="BF45" s="312">
        <v>2540.3071000014602</v>
      </c>
      <c r="BG45" s="312">
        <v>106.557899999962</v>
      </c>
      <c r="BH45" s="312">
        <v>13.725499999992</v>
      </c>
      <c r="BI45" s="312">
        <v>14800.534500002301</v>
      </c>
      <c r="BJ45" s="312">
        <v>3782.6236999990501</v>
      </c>
      <c r="BK45" s="312">
        <v>69.879699999949594</v>
      </c>
      <c r="BL45" s="312">
        <v>15.232800000003101</v>
      </c>
      <c r="BM45" s="312">
        <v>63.827699999987402</v>
      </c>
      <c r="BN45" s="312">
        <v>8.6028999999959304</v>
      </c>
      <c r="BO45" s="312">
        <v>120.50819999994</v>
      </c>
      <c r="BP45" s="312">
        <v>20.879299999989499</v>
      </c>
      <c r="BQ45" s="312">
        <v>1351.5725</v>
      </c>
      <c r="BR45" s="312">
        <v>431.50409999999999</v>
      </c>
      <c r="BS45" s="312">
        <v>8813.1458999999995</v>
      </c>
      <c r="BT45" s="312">
        <v>2045.8705</v>
      </c>
      <c r="BU45" s="312">
        <v>11668.727699999999</v>
      </c>
      <c r="BV45" s="312">
        <v>3336.4304999999999</v>
      </c>
      <c r="BW45" s="312">
        <v>16613.8871</v>
      </c>
      <c r="BX45" s="312">
        <v>5894.4450999999999</v>
      </c>
      <c r="BY45" s="312">
        <v>6457.9364999999998</v>
      </c>
      <c r="BZ45" s="312">
        <v>1600.3974000000001</v>
      </c>
      <c r="CA45" s="312">
        <v>150.22730000000001</v>
      </c>
      <c r="CB45" s="312">
        <v>100.328</v>
      </c>
      <c r="CC45" s="312">
        <v>9826.0612000000092</v>
      </c>
      <c r="CD45" s="312">
        <v>4401.2092000000002</v>
      </c>
      <c r="CE45" s="312">
        <v>15430.0604</v>
      </c>
      <c r="CF45" s="312">
        <v>2777.6441</v>
      </c>
      <c r="CG45" s="312">
        <v>24416.939399999999</v>
      </c>
      <c r="CH45" s="312">
        <v>7294.8131999999996</v>
      </c>
      <c r="CI45" s="312">
        <v>5621.0794999999998</v>
      </c>
      <c r="CJ45" s="312">
        <v>1389.1415</v>
      </c>
      <c r="CK45" s="312">
        <v>388.67090000000002</v>
      </c>
      <c r="CL45" s="312">
        <v>417.12880000000001</v>
      </c>
      <c r="CM45" s="312">
        <v>7636.03820000001</v>
      </c>
      <c r="CN45" s="312">
        <v>2355.3898000000099</v>
      </c>
      <c r="CO45" s="312">
        <v>1451.1029000000001</v>
      </c>
      <c r="CP45" s="312">
        <v>926.19820000000004</v>
      </c>
      <c r="CQ45" s="312">
        <v>5287.0967000000001</v>
      </c>
      <c r="CR45" s="312">
        <v>1122.768</v>
      </c>
      <c r="CS45" s="312"/>
      <c r="CT45" s="312"/>
      <c r="CU45" s="312">
        <v>1118.1349</v>
      </c>
      <c r="CV45" s="312">
        <v>452.36579999999998</v>
      </c>
      <c r="CW45" s="312">
        <v>5066.7843999999996</v>
      </c>
      <c r="CX45" s="312">
        <v>977.83910000000003</v>
      </c>
      <c r="CY45" s="312">
        <v>3419.9371999999998</v>
      </c>
      <c r="CZ45" s="312">
        <v>218.10730000000001</v>
      </c>
      <c r="DA45" s="312">
        <v>565.13589999999999</v>
      </c>
      <c r="DB45" s="312">
        <v>191.75880000000001</v>
      </c>
      <c r="DC45" s="312">
        <v>14785.590099999999</v>
      </c>
      <c r="DD45" s="312">
        <v>1602.0050000000001</v>
      </c>
      <c r="DE45" s="312">
        <v>6647.3332</v>
      </c>
      <c r="DF45" s="312">
        <v>1452.6325999999999</v>
      </c>
      <c r="DG45" s="312">
        <v>3738.5142999999998</v>
      </c>
      <c r="DH45" s="312">
        <v>5491.5364</v>
      </c>
      <c r="DI45" s="312">
        <v>2306.6232</v>
      </c>
      <c r="DJ45" s="312">
        <v>1809.4523999999999</v>
      </c>
      <c r="DK45" s="312">
        <v>4793.0236000000004</v>
      </c>
      <c r="DL45" s="312">
        <v>2376.7388000000001</v>
      </c>
      <c r="DM45" s="312">
        <v>6744.6064999999999</v>
      </c>
      <c r="DN45" s="312">
        <v>2603.5767000000001</v>
      </c>
      <c r="DO45" s="312">
        <v>10195.9108</v>
      </c>
      <c r="DP45" s="312">
        <v>803.57979999999998</v>
      </c>
      <c r="DQ45" s="312"/>
      <c r="DR45" s="312"/>
      <c r="DS45" s="312"/>
      <c r="DT45" s="312"/>
      <c r="DU45" s="312">
        <v>23.7776</v>
      </c>
      <c r="DV45" s="312">
        <v>5.2640000000000002</v>
      </c>
      <c r="DW45" s="312"/>
      <c r="DX45" s="312"/>
      <c r="DY45" s="312">
        <v>1592.3525</v>
      </c>
      <c r="DZ45" s="312">
        <v>114.0462</v>
      </c>
      <c r="EA45" s="312"/>
      <c r="EB45" s="312"/>
      <c r="EC45" s="312">
        <v>1155.7320999999999</v>
      </c>
      <c r="ED45" s="312">
        <v>386.505</v>
      </c>
      <c r="EE45" s="312">
        <v>1218.8214</v>
      </c>
      <c r="EF45" s="312">
        <v>514.37710000000004</v>
      </c>
      <c r="EG45" s="312">
        <v>1987.6416999999999</v>
      </c>
      <c r="EH45" s="312">
        <v>1182.789</v>
      </c>
      <c r="EI45" s="312">
        <v>239.55430000000001</v>
      </c>
      <c r="EJ45" s="312">
        <v>22.035699999999999</v>
      </c>
      <c r="EK45" s="312">
        <v>816.04200000000003</v>
      </c>
      <c r="EL45" s="312">
        <v>0</v>
      </c>
      <c r="EM45" s="312">
        <v>4752.6692999999996</v>
      </c>
      <c r="EN45" s="312">
        <v>975.37879999999996</v>
      </c>
      <c r="EO45" s="312">
        <v>849.44029999999998</v>
      </c>
      <c r="EP45" s="312">
        <v>553.06659999999999</v>
      </c>
      <c r="EQ45" s="312">
        <v>1487.0984000000001</v>
      </c>
      <c r="ER45" s="312">
        <v>0</v>
      </c>
      <c r="ES45" s="312"/>
      <c r="ET45" s="312"/>
      <c r="EU45" s="312">
        <v>898.68219999999997</v>
      </c>
      <c r="EV45" s="312">
        <v>243.86000000000001</v>
      </c>
      <c r="EW45" s="312"/>
      <c r="EX45" s="312"/>
      <c r="EY45" s="312">
        <v>27.941700000000001</v>
      </c>
      <c r="EZ45" s="312">
        <v>213.34370000000001</v>
      </c>
      <c r="FA45" s="312">
        <v>532.95140000000004</v>
      </c>
      <c r="FB45" s="312">
        <v>387.30669999999998</v>
      </c>
      <c r="FC45" s="312">
        <v>1323.6217999999999</v>
      </c>
      <c r="FD45" s="312">
        <v>334.96510000000001</v>
      </c>
      <c r="FE45" s="312">
        <v>254.7679</v>
      </c>
      <c r="FF45" s="312">
        <v>244.0008</v>
      </c>
    </row>
    <row r="46">
      <c r="A46" s="151">
        <v>46</v>
      </c>
      <c r="D46" s="311">
        <v>45644.8125</v>
      </c>
      <c r="E46" s="312">
        <v>7663.3254999999999</v>
      </c>
      <c r="F46" s="312">
        <v>5130.5810000000001</v>
      </c>
      <c r="G46" s="312">
        <v>223.1542</v>
      </c>
      <c r="H46" s="312">
        <v>283.61779999999999</v>
      </c>
      <c r="I46" s="312">
        <v>4333.0421999999999</v>
      </c>
      <c r="J46" s="312">
        <v>0</v>
      </c>
      <c r="K46" s="312">
        <v>3414.5331000000001</v>
      </c>
      <c r="L46" s="312">
        <v>1400.3199999999999</v>
      </c>
      <c r="M46" s="312">
        <v>23634.985700000001</v>
      </c>
      <c r="N46" s="312">
        <v>6150.5245000000004</v>
      </c>
      <c r="O46" s="312"/>
      <c r="P46" s="312"/>
      <c r="Q46" s="312">
        <v>107.6309</v>
      </c>
      <c r="R46" s="312">
        <v>6.9621000000000004</v>
      </c>
      <c r="S46" s="312">
        <v>92.748999999999995</v>
      </c>
      <c r="T46" s="312">
        <v>53.802500000000002</v>
      </c>
      <c r="U46" s="312">
        <v>3344.52759999919</v>
      </c>
      <c r="V46" s="312">
        <v>723.04110000011599</v>
      </c>
      <c r="W46" s="312">
        <v>21130.627900003801</v>
      </c>
      <c r="X46" s="312">
        <v>8206.2715000025491</v>
      </c>
      <c r="Y46" s="312">
        <v>3414.6045000003401</v>
      </c>
      <c r="Z46" s="312">
        <v>1350.79440000047</v>
      </c>
      <c r="AA46" s="312">
        <v>15353.1530999968</v>
      </c>
      <c r="AB46" s="312">
        <v>5215.1190999980799</v>
      </c>
      <c r="AC46" s="312">
        <v>16349.794099995401</v>
      </c>
      <c r="AD46" s="312">
        <v>3268.8711000012299</v>
      </c>
      <c r="AE46" s="312">
        <v>13160.9622000038</v>
      </c>
      <c r="AF46" s="312">
        <v>5532.3886999983197</v>
      </c>
      <c r="AG46" s="312">
        <v>43203.131900007102</v>
      </c>
      <c r="AH46" s="312">
        <v>9388.9346999979498</v>
      </c>
      <c r="AI46" s="312">
        <v>17442.2065000123</v>
      </c>
      <c r="AJ46" s="312">
        <v>4134.8584999998802</v>
      </c>
      <c r="AK46" s="312">
        <v>7473.8645999955797</v>
      </c>
      <c r="AL46" s="312">
        <v>1301.9956000001901</v>
      </c>
      <c r="AM46" s="312">
        <v>8363.8561999949998</v>
      </c>
      <c r="AN46" s="312">
        <v>3888.3604000004898</v>
      </c>
      <c r="AO46" s="312">
        <v>16816.953799988201</v>
      </c>
      <c r="AP46" s="312">
        <v>4343.8974000001899</v>
      </c>
      <c r="AQ46" s="312">
        <v>4875.7617000001301</v>
      </c>
      <c r="AR46" s="312">
        <v>4660.7331999991302</v>
      </c>
      <c r="AS46" s="312">
        <v>37114.544300006201</v>
      </c>
      <c r="AT46" s="312">
        <v>9572.8663000057004</v>
      </c>
      <c r="AU46" s="312">
        <v>21062.388799995198</v>
      </c>
      <c r="AV46" s="312">
        <v>4576.4443999975902</v>
      </c>
      <c r="AW46" s="312">
        <v>3180.3757000007899</v>
      </c>
      <c r="AX46" s="312">
        <v>1064.6303999997999</v>
      </c>
      <c r="AY46" s="312">
        <v>1235.0917999999799</v>
      </c>
      <c r="AZ46" s="312">
        <v>117.065499999932</v>
      </c>
      <c r="BA46" s="312">
        <v>9966.3038999980708</v>
      </c>
      <c r="BB46" s="312">
        <v>4726.2819999958101</v>
      </c>
      <c r="BC46" s="312">
        <v>4139.2863000020598</v>
      </c>
      <c r="BD46" s="312">
        <v>2676.7886000014701</v>
      </c>
      <c r="BE46" s="312">
        <v>7759.6731000002701</v>
      </c>
      <c r="BF46" s="312">
        <v>2540.3071000014602</v>
      </c>
      <c r="BG46" s="312">
        <v>106.67529999996199</v>
      </c>
      <c r="BH46" s="312">
        <v>13.734699999991999</v>
      </c>
      <c r="BI46" s="312">
        <v>14800.534500002301</v>
      </c>
      <c r="BJ46" s="312">
        <v>3782.6236999990501</v>
      </c>
      <c r="BK46" s="312">
        <v>69.947399999949596</v>
      </c>
      <c r="BL46" s="312">
        <v>15.244800000003099</v>
      </c>
      <c r="BM46" s="312">
        <v>63.882899999987401</v>
      </c>
      <c r="BN46" s="312">
        <v>8.6073999999959305</v>
      </c>
      <c r="BO46" s="312">
        <v>120.61629999994</v>
      </c>
      <c r="BP46" s="312">
        <v>20.8926999999895</v>
      </c>
      <c r="BQ46" s="312">
        <v>1351.5795000000001</v>
      </c>
      <c r="BR46" s="312">
        <v>431.50470000000001</v>
      </c>
      <c r="BS46" s="312">
        <v>8813.2911999999997</v>
      </c>
      <c r="BT46" s="312">
        <v>2045.8855000000001</v>
      </c>
      <c r="BU46" s="312">
        <v>11668.9146</v>
      </c>
      <c r="BV46" s="312">
        <v>3336.4560000000001</v>
      </c>
      <c r="BW46" s="312">
        <v>16613.941200000001</v>
      </c>
      <c r="BX46" s="312">
        <v>5894.4490999999998</v>
      </c>
      <c r="BY46" s="312">
        <v>6458.0676000000003</v>
      </c>
      <c r="BZ46" s="312">
        <v>1600.4156</v>
      </c>
      <c r="CA46" s="312">
        <v>150.2277</v>
      </c>
      <c r="CB46" s="312">
        <v>100.3283</v>
      </c>
      <c r="CC46" s="312">
        <v>9826.10610000001</v>
      </c>
      <c r="CD46" s="312">
        <v>4401.2209999999995</v>
      </c>
      <c r="CE46" s="312">
        <v>15430.2022</v>
      </c>
      <c r="CF46" s="312">
        <v>2777.6523999999999</v>
      </c>
      <c r="CG46" s="312">
        <v>24417.1191</v>
      </c>
      <c r="CH46" s="312">
        <v>7294.8348999999998</v>
      </c>
      <c r="CI46" s="312">
        <v>5621.1292000000003</v>
      </c>
      <c r="CJ46" s="312">
        <v>1389.1457</v>
      </c>
      <c r="CK46" s="312">
        <v>388.69589999999999</v>
      </c>
      <c r="CL46" s="312">
        <v>417.13080000000002</v>
      </c>
      <c r="CM46" s="312">
        <v>7636.0384000000104</v>
      </c>
      <c r="CN46" s="312">
        <v>2355.3899000000101</v>
      </c>
      <c r="CO46" s="312">
        <v>1451.1181999999999</v>
      </c>
      <c r="CP46" s="312">
        <v>926.20010000000002</v>
      </c>
      <c r="CQ46" s="312">
        <v>5287.2696999999998</v>
      </c>
      <c r="CR46" s="312">
        <v>1122.7873999999999</v>
      </c>
      <c r="CS46" s="312"/>
      <c r="CT46" s="312"/>
      <c r="CU46" s="312">
        <v>1118.1355000000001</v>
      </c>
      <c r="CV46" s="312">
        <v>452.3664</v>
      </c>
      <c r="CW46" s="312">
        <v>5066.9003000000002</v>
      </c>
      <c r="CX46" s="312">
        <v>977.84749999999997</v>
      </c>
      <c r="CY46" s="312">
        <v>3420.0758000000001</v>
      </c>
      <c r="CZ46" s="312">
        <v>218.1139</v>
      </c>
      <c r="DA46" s="312">
        <v>565.14800000000002</v>
      </c>
      <c r="DB46" s="312">
        <v>191.75989999999999</v>
      </c>
      <c r="DC46" s="312">
        <v>14785.590099999999</v>
      </c>
      <c r="DD46" s="312">
        <v>1602.0050000000001</v>
      </c>
      <c r="DE46" s="312">
        <v>6647.3534</v>
      </c>
      <c r="DF46" s="312">
        <v>1452.634</v>
      </c>
      <c r="DG46" s="312">
        <v>3738.5861</v>
      </c>
      <c r="DH46" s="312">
        <v>5491.5703000000003</v>
      </c>
      <c r="DI46" s="312">
        <v>2306.6304</v>
      </c>
      <c r="DJ46" s="312">
        <v>1809.4589000000001</v>
      </c>
      <c r="DK46" s="312">
        <v>4793.0591999999997</v>
      </c>
      <c r="DL46" s="312">
        <v>2376.7426</v>
      </c>
      <c r="DM46" s="312">
        <v>6744.6977999999999</v>
      </c>
      <c r="DN46" s="312">
        <v>2603.5848000000001</v>
      </c>
      <c r="DO46" s="312">
        <v>10196.220600000001</v>
      </c>
      <c r="DP46" s="312">
        <v>803.59609999999998</v>
      </c>
      <c r="DQ46" s="312"/>
      <c r="DR46" s="312"/>
      <c r="DS46" s="312"/>
      <c r="DT46" s="312"/>
      <c r="DU46" s="312">
        <v>23.7776</v>
      </c>
      <c r="DV46" s="312">
        <v>5.2640000000000002</v>
      </c>
      <c r="DW46" s="312"/>
      <c r="DX46" s="312"/>
      <c r="DY46" s="312">
        <v>1592.3525</v>
      </c>
      <c r="DZ46" s="312">
        <v>114.0462</v>
      </c>
      <c r="EA46" s="312"/>
      <c r="EB46" s="312"/>
      <c r="EC46" s="312">
        <v>1155.7892999999999</v>
      </c>
      <c r="ED46" s="312">
        <v>386.51080000000002</v>
      </c>
      <c r="EE46" s="312">
        <v>1218.8892000000001</v>
      </c>
      <c r="EF46" s="312">
        <v>514.38780000000099</v>
      </c>
      <c r="EG46" s="312">
        <v>1987.7825</v>
      </c>
      <c r="EH46" s="312">
        <v>1182.789</v>
      </c>
      <c r="EI46" s="312">
        <v>239.55430000000001</v>
      </c>
      <c r="EJ46" s="312">
        <v>22.035699999999999</v>
      </c>
      <c r="EK46" s="312">
        <v>816.10440000000006</v>
      </c>
      <c r="EL46" s="312">
        <v>0</v>
      </c>
      <c r="EM46" s="312">
        <v>4752.6692999999996</v>
      </c>
      <c r="EN46" s="312">
        <v>975.37879999999996</v>
      </c>
      <c r="EO46" s="312">
        <v>849.44029999999998</v>
      </c>
      <c r="EP46" s="312">
        <v>553.06659999999999</v>
      </c>
      <c r="EQ46" s="312">
        <v>1487.1443999999999</v>
      </c>
      <c r="ER46" s="312">
        <v>0</v>
      </c>
      <c r="ES46" s="312"/>
      <c r="ET46" s="312"/>
      <c r="EU46" s="312">
        <v>898.72080000000005</v>
      </c>
      <c r="EV46" s="312">
        <v>243.87039999999999</v>
      </c>
      <c r="EW46" s="312"/>
      <c r="EX46" s="312"/>
      <c r="EY46" s="312">
        <v>27.941700000000001</v>
      </c>
      <c r="EZ46" s="312">
        <v>213.34370000000001</v>
      </c>
      <c r="FA46" s="312">
        <v>532.96249999999998</v>
      </c>
      <c r="FB46" s="312">
        <v>387.30880000000002</v>
      </c>
      <c r="FC46" s="312">
        <v>1323.6217999999999</v>
      </c>
      <c r="FD46" s="312">
        <v>334.96510000000001</v>
      </c>
      <c r="FE46" s="312">
        <v>254.7741</v>
      </c>
      <c r="FF46" s="312">
        <v>244.00110000000001</v>
      </c>
    </row>
    <row r="47">
      <c r="A47" s="151">
        <v>47</v>
      </c>
      <c r="D47" s="311">
        <v>45644.833333333336</v>
      </c>
      <c r="E47" s="312">
        <v>7663.3543</v>
      </c>
      <c r="F47" s="312">
        <v>5130.5859</v>
      </c>
      <c r="G47" s="312">
        <v>223.1542</v>
      </c>
      <c r="H47" s="312">
        <v>283.61779999999999</v>
      </c>
      <c r="I47" s="312">
        <v>4333.2457000000004</v>
      </c>
      <c r="J47" s="312">
        <v>0</v>
      </c>
      <c r="K47" s="312">
        <v>3414.5994000000001</v>
      </c>
      <c r="L47" s="312">
        <v>1400.327</v>
      </c>
      <c r="M47" s="312">
        <v>23635.126700000001</v>
      </c>
      <c r="N47" s="312">
        <v>6150.5394999999999</v>
      </c>
      <c r="O47" s="312"/>
      <c r="P47" s="312"/>
      <c r="Q47" s="312">
        <v>107.6309</v>
      </c>
      <c r="R47" s="312">
        <v>6.9621000000000004</v>
      </c>
      <c r="S47" s="312">
        <v>92.748999999999995</v>
      </c>
      <c r="T47" s="312">
        <v>53.802500000000002</v>
      </c>
      <c r="U47" s="312">
        <v>3344.6908999991902</v>
      </c>
      <c r="V47" s="312">
        <v>723.056000000116</v>
      </c>
      <c r="W47" s="312">
        <v>21130.760800003802</v>
      </c>
      <c r="X47" s="312">
        <v>8206.2909000025502</v>
      </c>
      <c r="Y47" s="312">
        <v>3414.6217000003398</v>
      </c>
      <c r="Z47" s="312">
        <v>1350.7991000004699</v>
      </c>
      <c r="AA47" s="312">
        <v>15353.2324333301</v>
      </c>
      <c r="AB47" s="312">
        <v>5215.1405666647497</v>
      </c>
      <c r="AC47" s="312">
        <v>16349.9764999954</v>
      </c>
      <c r="AD47" s="312">
        <v>3268.8861000012298</v>
      </c>
      <c r="AE47" s="312">
        <v>13161.0628000038</v>
      </c>
      <c r="AF47" s="312">
        <v>5532.41089999832</v>
      </c>
      <c r="AG47" s="312">
        <v>43203.316800007102</v>
      </c>
      <c r="AH47" s="312">
        <v>9388.9525999979505</v>
      </c>
      <c r="AI47" s="312">
        <v>17442.324000012301</v>
      </c>
      <c r="AJ47" s="312">
        <v>4134.8708999998798</v>
      </c>
      <c r="AK47" s="312">
        <v>7473.9833999955799</v>
      </c>
      <c r="AL47" s="312">
        <v>1302.00140000019</v>
      </c>
      <c r="AM47" s="312">
        <v>8364.0453999950005</v>
      </c>
      <c r="AN47" s="312">
        <v>3888.4243000004899</v>
      </c>
      <c r="AO47" s="312">
        <v>16817.0648999882</v>
      </c>
      <c r="AP47" s="312">
        <v>4343.9106000001902</v>
      </c>
      <c r="AQ47" s="312">
        <v>4875.7994000001299</v>
      </c>
      <c r="AR47" s="312">
        <v>4660.7606999991303</v>
      </c>
      <c r="AS47" s="312">
        <v>37114.849400006198</v>
      </c>
      <c r="AT47" s="312">
        <v>9572.8940000056991</v>
      </c>
      <c r="AU47" s="312">
        <v>21062.388799995198</v>
      </c>
      <c r="AV47" s="312">
        <v>4576.4443999975902</v>
      </c>
      <c r="AW47" s="312">
        <v>3180.5410000007901</v>
      </c>
      <c r="AX47" s="312">
        <v>1064.6506999998001</v>
      </c>
      <c r="AY47" s="312">
        <v>1235.13569999998</v>
      </c>
      <c r="AZ47" s="312">
        <v>117.067699999932</v>
      </c>
      <c r="BA47" s="312">
        <v>9966.3469999980698</v>
      </c>
      <c r="BB47" s="312">
        <v>4726.2871999958097</v>
      </c>
      <c r="BC47" s="312">
        <v>4139.3533000020598</v>
      </c>
      <c r="BD47" s="312">
        <v>2676.8173000014699</v>
      </c>
      <c r="BE47" s="312">
        <v>7759.76390000027</v>
      </c>
      <c r="BF47" s="312">
        <v>2540.3071000014602</v>
      </c>
      <c r="BG47" s="312">
        <v>106.794399999962</v>
      </c>
      <c r="BH47" s="312">
        <v>13.744699999991999</v>
      </c>
      <c r="BI47" s="312">
        <v>14800.534500002301</v>
      </c>
      <c r="BJ47" s="312">
        <v>3782.6236999990501</v>
      </c>
      <c r="BK47" s="312">
        <v>70.017599999949695</v>
      </c>
      <c r="BL47" s="312">
        <v>15.2575000000031</v>
      </c>
      <c r="BM47" s="312">
        <v>63.941699999987399</v>
      </c>
      <c r="BN47" s="312">
        <v>8.6125999999959397</v>
      </c>
      <c r="BO47" s="312">
        <v>120.73919999994</v>
      </c>
      <c r="BP47" s="312">
        <v>20.914899999989601</v>
      </c>
      <c r="BQ47" s="312">
        <v>1351.5861</v>
      </c>
      <c r="BR47" s="312">
        <v>431.50549999999998</v>
      </c>
      <c r="BS47" s="312">
        <v>8813.4379000000008</v>
      </c>
      <c r="BT47" s="312">
        <v>2045.9014</v>
      </c>
      <c r="BU47" s="312">
        <v>11669.0983</v>
      </c>
      <c r="BV47" s="312">
        <v>3336.4821999999999</v>
      </c>
      <c r="BW47" s="312">
        <v>16613.995200000001</v>
      </c>
      <c r="BX47" s="312">
        <v>5894.4530000000004</v>
      </c>
      <c r="BY47" s="312">
        <v>6458.1971000000003</v>
      </c>
      <c r="BZ47" s="312">
        <v>1600.4318000000001</v>
      </c>
      <c r="CA47" s="312">
        <v>150.22810000000001</v>
      </c>
      <c r="CB47" s="312">
        <v>100.32859999999999</v>
      </c>
      <c r="CC47" s="312">
        <v>9826.1491000000096</v>
      </c>
      <c r="CD47" s="312">
        <v>4401.232</v>
      </c>
      <c r="CE47" s="312">
        <v>15430.3436</v>
      </c>
      <c r="CF47" s="312">
        <v>2777.6613000000002</v>
      </c>
      <c r="CG47" s="312">
        <v>24417.3024</v>
      </c>
      <c r="CH47" s="312">
        <v>7294.8571000000002</v>
      </c>
      <c r="CI47" s="312">
        <v>5621.1806999999999</v>
      </c>
      <c r="CJ47" s="312">
        <v>1389.1501000000001</v>
      </c>
      <c r="CK47" s="312">
        <v>388.72120000000001</v>
      </c>
      <c r="CL47" s="312">
        <v>417.13279999999997</v>
      </c>
      <c r="CM47" s="312">
        <v>7636.0387000000101</v>
      </c>
      <c r="CN47" s="312">
        <v>2355.3900000000099</v>
      </c>
      <c r="CO47" s="312">
        <v>1451.1333</v>
      </c>
      <c r="CP47" s="312">
        <v>926.20219999999995</v>
      </c>
      <c r="CQ47" s="312">
        <v>5287.4427999999998</v>
      </c>
      <c r="CR47" s="312">
        <v>1122.8047999999999</v>
      </c>
      <c r="CS47" s="312"/>
      <c r="CT47" s="312"/>
      <c r="CU47" s="312">
        <v>1118.136</v>
      </c>
      <c r="CV47" s="312">
        <v>452.36700000000002</v>
      </c>
      <c r="CW47" s="312">
        <v>5067.0178999999998</v>
      </c>
      <c r="CX47" s="312">
        <v>977.85590000000002</v>
      </c>
      <c r="CY47" s="312">
        <v>3420.2166999999999</v>
      </c>
      <c r="CZ47" s="312">
        <v>218.12049999999999</v>
      </c>
      <c r="DA47" s="312">
        <v>565.16039999999998</v>
      </c>
      <c r="DB47" s="312">
        <v>191.7612</v>
      </c>
      <c r="DC47" s="312">
        <v>14785.590099999999</v>
      </c>
      <c r="DD47" s="312">
        <v>1602.0050000000001</v>
      </c>
      <c r="DE47" s="312">
        <v>6647.3774999999996</v>
      </c>
      <c r="DF47" s="312">
        <v>1452.6352999999999</v>
      </c>
      <c r="DG47" s="312">
        <v>3738.6673000000001</v>
      </c>
      <c r="DH47" s="312">
        <v>5491.6022999999996</v>
      </c>
      <c r="DI47" s="312">
        <v>2306.6377000000002</v>
      </c>
      <c r="DJ47" s="312">
        <v>1809.4656</v>
      </c>
      <c r="DK47" s="312">
        <v>4793.0879999999997</v>
      </c>
      <c r="DL47" s="312">
        <v>2376.7458000000001</v>
      </c>
      <c r="DM47" s="312">
        <v>6744.7762000000002</v>
      </c>
      <c r="DN47" s="312">
        <v>2603.5925999999999</v>
      </c>
      <c r="DO47" s="312">
        <v>10196.517599999999</v>
      </c>
      <c r="DP47" s="312">
        <v>803.61249999999995</v>
      </c>
      <c r="DQ47" s="312"/>
      <c r="DR47" s="312"/>
      <c r="DS47" s="312"/>
      <c r="DT47" s="312"/>
      <c r="DU47" s="312">
        <v>23.7776</v>
      </c>
      <c r="DV47" s="312">
        <v>5.2640000000000002</v>
      </c>
      <c r="DW47" s="312"/>
      <c r="DX47" s="312"/>
      <c r="DY47" s="312">
        <v>1592.3525</v>
      </c>
      <c r="DZ47" s="312">
        <v>114.0462</v>
      </c>
      <c r="EA47" s="312"/>
      <c r="EB47" s="312"/>
      <c r="EC47" s="312">
        <v>1155.8531</v>
      </c>
      <c r="ED47" s="312">
        <v>386.5179</v>
      </c>
      <c r="EE47" s="312">
        <v>1218.9627</v>
      </c>
      <c r="EF47" s="312">
        <v>514.40320000000099</v>
      </c>
      <c r="EG47" s="312">
        <v>1987.8690999999999</v>
      </c>
      <c r="EH47" s="312">
        <v>1182.789</v>
      </c>
      <c r="EI47" s="312">
        <v>239.55430000000001</v>
      </c>
      <c r="EJ47" s="312">
        <v>22.035699999999999</v>
      </c>
      <c r="EK47" s="312">
        <v>816.16719999999998</v>
      </c>
      <c r="EL47" s="312">
        <v>0</v>
      </c>
      <c r="EM47" s="312">
        <v>4752.6692999999996</v>
      </c>
      <c r="EN47" s="312">
        <v>975.37879999999996</v>
      </c>
      <c r="EO47" s="312">
        <v>849.44029999999998</v>
      </c>
      <c r="EP47" s="312">
        <v>553.06659999999999</v>
      </c>
      <c r="EQ47" s="312">
        <v>1487.1887999999999</v>
      </c>
      <c r="ER47" s="312">
        <v>0</v>
      </c>
      <c r="ES47" s="312"/>
      <c r="ET47" s="312"/>
      <c r="EU47" s="312">
        <v>898.75919999999996</v>
      </c>
      <c r="EV47" s="312">
        <v>243.88140000000001</v>
      </c>
      <c r="EW47" s="312"/>
      <c r="EX47" s="312"/>
      <c r="EY47" s="312">
        <v>27.941700000000001</v>
      </c>
      <c r="EZ47" s="312">
        <v>213.34370000000001</v>
      </c>
      <c r="FA47" s="312">
        <v>532.97339999999997</v>
      </c>
      <c r="FB47" s="312">
        <v>387.31079999999997</v>
      </c>
      <c r="FC47" s="312">
        <v>1323.6217999999999</v>
      </c>
      <c r="FD47" s="312">
        <v>334.96510000000001</v>
      </c>
      <c r="FE47" s="312">
        <v>254.78020000000001</v>
      </c>
      <c r="FF47" s="312">
        <v>244.00129999999999</v>
      </c>
    </row>
    <row r="48">
      <c r="A48" s="151">
        <v>48</v>
      </c>
      <c r="D48" s="311">
        <v>45644.854166666664</v>
      </c>
      <c r="E48" s="312">
        <v>7663.3834999999999</v>
      </c>
      <c r="F48" s="312">
        <v>5130.5909000000001</v>
      </c>
      <c r="G48" s="312">
        <v>223.1542</v>
      </c>
      <c r="H48" s="312">
        <v>283.61779999999999</v>
      </c>
      <c r="I48" s="312">
        <v>4333.4519</v>
      </c>
      <c r="J48" s="312">
        <v>0</v>
      </c>
      <c r="K48" s="312">
        <v>3414.6668</v>
      </c>
      <c r="L48" s="312">
        <v>1400.3342</v>
      </c>
      <c r="M48" s="312">
        <v>23635.2673</v>
      </c>
      <c r="N48" s="312">
        <v>6150.5569999999998</v>
      </c>
      <c r="O48" s="312"/>
      <c r="P48" s="312"/>
      <c r="Q48" s="312">
        <v>107.6309</v>
      </c>
      <c r="R48" s="312">
        <v>6.9621000000000004</v>
      </c>
      <c r="S48" s="312">
        <v>92.748999999999995</v>
      </c>
      <c r="T48" s="312">
        <v>53.802500000000002</v>
      </c>
      <c r="U48" s="312">
        <v>3344.8496999991899</v>
      </c>
      <c r="V48" s="312">
        <v>723.07100000011599</v>
      </c>
      <c r="W48" s="312">
        <v>21130.897800003801</v>
      </c>
      <c r="X48" s="312">
        <v>8206.3110000025499</v>
      </c>
      <c r="Y48" s="312">
        <v>3414.6377000003399</v>
      </c>
      <c r="Z48" s="312">
        <v>1350.8036000004699</v>
      </c>
      <c r="AA48" s="312">
        <v>15353.3133666634</v>
      </c>
      <c r="AB48" s="312">
        <v>5215.1662333314198</v>
      </c>
      <c r="AC48" s="312">
        <v>16350.1563999954</v>
      </c>
      <c r="AD48" s="312">
        <v>3268.90170000123</v>
      </c>
      <c r="AE48" s="312">
        <v>13161.163200003801</v>
      </c>
      <c r="AF48" s="312">
        <v>5532.4334999983203</v>
      </c>
      <c r="AG48" s="312">
        <v>43203.496700007097</v>
      </c>
      <c r="AH48" s="312">
        <v>9388.9708999979503</v>
      </c>
      <c r="AI48" s="312">
        <v>17442.4437000123</v>
      </c>
      <c r="AJ48" s="312">
        <v>4134.8836999998803</v>
      </c>
      <c r="AK48" s="312">
        <v>7474.1022999955803</v>
      </c>
      <c r="AL48" s="312">
        <v>1302.0073000001901</v>
      </c>
      <c r="AM48" s="312">
        <v>8364.2371999949992</v>
      </c>
      <c r="AN48" s="312">
        <v>3888.4907000004901</v>
      </c>
      <c r="AO48" s="312">
        <v>16817.176299988201</v>
      </c>
      <c r="AP48" s="312">
        <v>4343.9239000001899</v>
      </c>
      <c r="AQ48" s="312">
        <v>4875.8380000001298</v>
      </c>
      <c r="AR48" s="312">
        <v>4660.7882999991298</v>
      </c>
      <c r="AS48" s="312">
        <v>37115.151600006197</v>
      </c>
      <c r="AT48" s="312">
        <v>9572.9216000057004</v>
      </c>
      <c r="AU48" s="312">
        <v>21062.388799995198</v>
      </c>
      <c r="AV48" s="312">
        <v>4576.4443999975902</v>
      </c>
      <c r="AW48" s="312">
        <v>3180.70620000079</v>
      </c>
      <c r="AX48" s="312">
        <v>1064.6705999998001</v>
      </c>
      <c r="AY48" s="312">
        <v>1235.17849999998</v>
      </c>
      <c r="AZ48" s="312">
        <v>117.06999999993199</v>
      </c>
      <c r="BA48" s="312">
        <v>9966.4268999980704</v>
      </c>
      <c r="BB48" s="312">
        <v>4726.3091999958096</v>
      </c>
      <c r="BC48" s="312">
        <v>4139.4206000020604</v>
      </c>
      <c r="BD48" s="312">
        <v>2676.8458000014698</v>
      </c>
      <c r="BE48" s="312">
        <v>7759.8563000002696</v>
      </c>
      <c r="BF48" s="312">
        <v>2540.3071000014602</v>
      </c>
      <c r="BG48" s="312">
        <v>106.910099999962</v>
      </c>
      <c r="BH48" s="312">
        <v>13.753099999991999</v>
      </c>
      <c r="BI48" s="312">
        <v>14800.534500002301</v>
      </c>
      <c r="BJ48" s="312">
        <v>3782.6236999990501</v>
      </c>
      <c r="BK48" s="312">
        <v>70.086099999949695</v>
      </c>
      <c r="BL48" s="312">
        <v>15.2694000000032</v>
      </c>
      <c r="BM48" s="312">
        <v>63.998699999987402</v>
      </c>
      <c r="BN48" s="312">
        <v>8.6169999999959401</v>
      </c>
      <c r="BO48" s="312">
        <v>120.86059999994001</v>
      </c>
      <c r="BP48" s="312">
        <v>20.936899999989599</v>
      </c>
      <c r="BQ48" s="312">
        <v>1351.5924</v>
      </c>
      <c r="BR48" s="312">
        <v>431.50599999999997</v>
      </c>
      <c r="BS48" s="312">
        <v>8813.5813999999991</v>
      </c>
      <c r="BT48" s="312">
        <v>2045.9166</v>
      </c>
      <c r="BU48" s="312">
        <v>11669.2778</v>
      </c>
      <c r="BV48" s="312">
        <v>3336.5082000000002</v>
      </c>
      <c r="BW48" s="312">
        <v>16614.048599999998</v>
      </c>
      <c r="BX48" s="312">
        <v>5894.4570000000003</v>
      </c>
      <c r="BY48" s="312">
        <v>6458.3265000000001</v>
      </c>
      <c r="BZ48" s="312">
        <v>1600.4481000000001</v>
      </c>
      <c r="CA48" s="312">
        <v>150.22839999999999</v>
      </c>
      <c r="CB48" s="312">
        <v>100.3289</v>
      </c>
      <c r="CC48" s="312">
        <v>9826.1921000000093</v>
      </c>
      <c r="CD48" s="312">
        <v>4401.2428</v>
      </c>
      <c r="CE48" s="312">
        <v>15430.482900000001</v>
      </c>
      <c r="CF48" s="312">
        <v>2777.6698999999999</v>
      </c>
      <c r="CG48" s="312">
        <v>24417.4899</v>
      </c>
      <c r="CH48" s="312">
        <v>7294.8798999999999</v>
      </c>
      <c r="CI48" s="312">
        <v>5621.2307000000001</v>
      </c>
      <c r="CJ48" s="312">
        <v>1389.1545000000001</v>
      </c>
      <c r="CK48" s="312">
        <v>388.74369999999999</v>
      </c>
      <c r="CL48" s="312">
        <v>417.1345</v>
      </c>
      <c r="CM48" s="312">
        <v>7636.0389000000096</v>
      </c>
      <c r="CN48" s="312">
        <v>2355.3902000000098</v>
      </c>
      <c r="CO48" s="312">
        <v>1451.1492000000001</v>
      </c>
      <c r="CP48" s="312">
        <v>926.2047</v>
      </c>
      <c r="CQ48" s="312">
        <v>5287.6108999999997</v>
      </c>
      <c r="CR48" s="312">
        <v>1122.8227999999999</v>
      </c>
      <c r="CS48" s="312"/>
      <c r="CT48" s="312"/>
      <c r="CU48" s="312">
        <v>1118.1366</v>
      </c>
      <c r="CV48" s="312">
        <v>452.36759999999998</v>
      </c>
      <c r="CW48" s="312">
        <v>5067.1346000000003</v>
      </c>
      <c r="CX48" s="312">
        <v>977.86389999999994</v>
      </c>
      <c r="CY48" s="312">
        <v>3420.3586</v>
      </c>
      <c r="CZ48" s="312">
        <v>218.12479999999999</v>
      </c>
      <c r="DA48" s="312">
        <v>565.17190000000005</v>
      </c>
      <c r="DB48" s="312">
        <v>191.76249999999999</v>
      </c>
      <c r="DC48" s="312">
        <v>14785.590099999999</v>
      </c>
      <c r="DD48" s="312">
        <v>1602.0050000000001</v>
      </c>
      <c r="DE48" s="312">
        <v>6647.4026999999996</v>
      </c>
      <c r="DF48" s="312">
        <v>1452.6365000000001</v>
      </c>
      <c r="DG48" s="312">
        <v>3738.7437</v>
      </c>
      <c r="DH48" s="312">
        <v>5491.6365999999998</v>
      </c>
      <c r="DI48" s="312">
        <v>2306.6916999999999</v>
      </c>
      <c r="DJ48" s="312">
        <v>1809.4958999999999</v>
      </c>
      <c r="DK48" s="312">
        <v>4793.1238999999996</v>
      </c>
      <c r="DL48" s="312">
        <v>2376.7498000000001</v>
      </c>
      <c r="DM48" s="312">
        <v>6744.8567000000003</v>
      </c>
      <c r="DN48" s="312">
        <v>2603.6006000000002</v>
      </c>
      <c r="DO48" s="312">
        <v>10196.793299999999</v>
      </c>
      <c r="DP48" s="312">
        <v>803.62670000000003</v>
      </c>
      <c r="DQ48" s="312"/>
      <c r="DR48" s="312"/>
      <c r="DS48" s="312"/>
      <c r="DT48" s="312"/>
      <c r="DU48" s="312">
        <v>23.7776</v>
      </c>
      <c r="DV48" s="312">
        <v>5.2640000000000002</v>
      </c>
      <c r="DW48" s="312"/>
      <c r="DX48" s="312"/>
      <c r="DY48" s="312">
        <v>1592.3525</v>
      </c>
      <c r="DZ48" s="312">
        <v>114.0462</v>
      </c>
      <c r="EA48" s="312"/>
      <c r="EB48" s="312"/>
      <c r="EC48" s="312">
        <v>1155.9138</v>
      </c>
      <c r="ED48" s="312">
        <v>386.52690000000001</v>
      </c>
      <c r="EE48" s="312">
        <v>1219.0299</v>
      </c>
      <c r="EF48" s="312">
        <v>514.41560000000004</v>
      </c>
      <c r="EG48" s="312">
        <v>1987.9961000000001</v>
      </c>
      <c r="EH48" s="312">
        <v>1182.789</v>
      </c>
      <c r="EI48" s="312">
        <v>239.55430000000001</v>
      </c>
      <c r="EJ48" s="312">
        <v>22.035699999999999</v>
      </c>
      <c r="EK48" s="312">
        <v>816.22439999999995</v>
      </c>
      <c r="EL48" s="312">
        <v>0</v>
      </c>
      <c r="EM48" s="312">
        <v>4752.6692999999996</v>
      </c>
      <c r="EN48" s="312">
        <v>975.37879999999996</v>
      </c>
      <c r="EO48" s="312">
        <v>849.44029999999998</v>
      </c>
      <c r="EP48" s="312">
        <v>553.06659999999999</v>
      </c>
      <c r="EQ48" s="312">
        <v>1487.2324000000001</v>
      </c>
      <c r="ER48" s="312">
        <v>0</v>
      </c>
      <c r="ES48" s="312"/>
      <c r="ET48" s="312"/>
      <c r="EU48" s="312">
        <v>898.79939999999999</v>
      </c>
      <c r="EV48" s="312">
        <v>243.89269999999999</v>
      </c>
      <c r="EW48" s="312"/>
      <c r="EX48" s="312"/>
      <c r="EY48" s="312">
        <v>27.941700000000001</v>
      </c>
      <c r="EZ48" s="312">
        <v>213.34370000000001</v>
      </c>
      <c r="FA48" s="312">
        <v>532.98490000000004</v>
      </c>
      <c r="FB48" s="312">
        <v>387.31299999999999</v>
      </c>
      <c r="FC48" s="312">
        <v>1323.6217999999999</v>
      </c>
      <c r="FD48" s="312">
        <v>334.96510000000001</v>
      </c>
      <c r="FE48" s="312">
        <v>254.78479999999999</v>
      </c>
      <c r="FF48" s="312">
        <v>244.0017</v>
      </c>
    </row>
    <row r="49">
      <c r="A49" s="151">
        <v>49</v>
      </c>
      <c r="D49" s="311">
        <v>45644.875</v>
      </c>
      <c r="E49" s="312">
        <v>7663.4126999999999</v>
      </c>
      <c r="F49" s="312">
        <v>5130.5959000000003</v>
      </c>
      <c r="G49" s="312">
        <v>223.1542</v>
      </c>
      <c r="H49" s="312">
        <v>283.61779999999999</v>
      </c>
      <c r="I49" s="312">
        <v>4333.6503000000002</v>
      </c>
      <c r="J49" s="312">
        <v>0</v>
      </c>
      <c r="K49" s="312">
        <v>3414.732</v>
      </c>
      <c r="L49" s="312">
        <v>1400.3411000000001</v>
      </c>
      <c r="M49" s="312">
        <v>23635.405500000001</v>
      </c>
      <c r="N49" s="312">
        <v>6150.5730999999996</v>
      </c>
      <c r="O49" s="312"/>
      <c r="P49" s="312"/>
      <c r="Q49" s="312">
        <v>107.6309</v>
      </c>
      <c r="R49" s="312">
        <v>6.9621000000000004</v>
      </c>
      <c r="S49" s="312">
        <v>92.748999999999995</v>
      </c>
      <c r="T49" s="312">
        <v>53.802500000000002</v>
      </c>
      <c r="U49" s="312">
        <v>3345.00579999919</v>
      </c>
      <c r="V49" s="312">
        <v>723.08530000011604</v>
      </c>
      <c r="W49" s="312">
        <v>21131.0319000038</v>
      </c>
      <c r="X49" s="312">
        <v>8206.3299000025509</v>
      </c>
      <c r="Y49" s="312">
        <v>3414.6531000003401</v>
      </c>
      <c r="Z49" s="312">
        <v>1350.80770000047</v>
      </c>
      <c r="AA49" s="312">
        <v>15353.3976999968</v>
      </c>
      <c r="AB49" s="312">
        <v>5215.1966999980796</v>
      </c>
      <c r="AC49" s="312">
        <v>16350.3378999954</v>
      </c>
      <c r="AD49" s="312">
        <v>3268.9162000012302</v>
      </c>
      <c r="AE49" s="312">
        <v>13161.264000003801</v>
      </c>
      <c r="AF49" s="312">
        <v>5532.4559999983203</v>
      </c>
      <c r="AG49" s="312">
        <v>43203.676100007098</v>
      </c>
      <c r="AH49" s="312">
        <v>9388.9881999979498</v>
      </c>
      <c r="AI49" s="312">
        <v>17442.562700012299</v>
      </c>
      <c r="AJ49" s="312">
        <v>4134.8962999998803</v>
      </c>
      <c r="AK49" s="312">
        <v>7474.2189999955799</v>
      </c>
      <c r="AL49" s="312">
        <v>1302.01300000019</v>
      </c>
      <c r="AM49" s="312">
        <v>8364.4431999949993</v>
      </c>
      <c r="AN49" s="312">
        <v>3888.5600000004902</v>
      </c>
      <c r="AO49" s="312">
        <v>16817.2903999882</v>
      </c>
      <c r="AP49" s="312">
        <v>4343.9375000001901</v>
      </c>
      <c r="AQ49" s="312">
        <v>4875.8755000001302</v>
      </c>
      <c r="AR49" s="312">
        <v>4660.8152999991298</v>
      </c>
      <c r="AS49" s="312">
        <v>37115.455700006198</v>
      </c>
      <c r="AT49" s="312">
        <v>9572.9482000056996</v>
      </c>
      <c r="AU49" s="312">
        <v>21062.388799995198</v>
      </c>
      <c r="AV49" s="312">
        <v>4576.4443999975902</v>
      </c>
      <c r="AW49" s="312">
        <v>3180.8712000007899</v>
      </c>
      <c r="AX49" s="312">
        <v>1064.6906999998</v>
      </c>
      <c r="AY49" s="312">
        <v>1235.2211999999799</v>
      </c>
      <c r="AZ49" s="312">
        <v>117.072199999932</v>
      </c>
      <c r="BA49" s="312">
        <v>9966.5056999980698</v>
      </c>
      <c r="BB49" s="312">
        <v>4726.3311999958096</v>
      </c>
      <c r="BC49" s="312">
        <v>4139.4885000020604</v>
      </c>
      <c r="BD49" s="312">
        <v>2676.8739000014698</v>
      </c>
      <c r="BE49" s="312">
        <v>7759.9563000002699</v>
      </c>
      <c r="BF49" s="312">
        <v>2540.3071000014602</v>
      </c>
      <c r="BG49" s="312">
        <v>107.026399999962</v>
      </c>
      <c r="BH49" s="312">
        <v>13.762199999991999</v>
      </c>
      <c r="BI49" s="312">
        <v>14800.534500002301</v>
      </c>
      <c r="BJ49" s="312">
        <v>3782.6236999990501</v>
      </c>
      <c r="BK49" s="312">
        <v>70.152899999949796</v>
      </c>
      <c r="BL49" s="312">
        <v>15.2802000000032</v>
      </c>
      <c r="BM49" s="312">
        <v>64.056799999987405</v>
      </c>
      <c r="BN49" s="312">
        <v>8.6209999999959397</v>
      </c>
      <c r="BO49" s="312">
        <v>120.97129999994</v>
      </c>
      <c r="BP49" s="312">
        <v>20.9548999999896</v>
      </c>
      <c r="BQ49" s="312">
        <v>1351.5989</v>
      </c>
      <c r="BR49" s="312">
        <v>431.50650000000002</v>
      </c>
      <c r="BS49" s="312">
        <v>8813.7224000000006</v>
      </c>
      <c r="BT49" s="312">
        <v>2045.9313999999999</v>
      </c>
      <c r="BU49" s="312">
        <v>11669.454900000001</v>
      </c>
      <c r="BV49" s="312">
        <v>3336.5335</v>
      </c>
      <c r="BW49" s="312">
        <v>16614.103599999999</v>
      </c>
      <c r="BX49" s="312">
        <v>5894.4610000000002</v>
      </c>
      <c r="BY49" s="312">
        <v>6458.4543000000003</v>
      </c>
      <c r="BZ49" s="312">
        <v>1600.4638</v>
      </c>
      <c r="CA49" s="312">
        <v>150.22880000000001</v>
      </c>
      <c r="CB49" s="312">
        <v>100.3292</v>
      </c>
      <c r="CC49" s="312">
        <v>9826.2345000000096</v>
      </c>
      <c r="CD49" s="312">
        <v>4401.2529999999997</v>
      </c>
      <c r="CE49" s="312">
        <v>15430.6235</v>
      </c>
      <c r="CF49" s="312">
        <v>2777.6788000000001</v>
      </c>
      <c r="CG49" s="312">
        <v>24417.677299999999</v>
      </c>
      <c r="CH49" s="312">
        <v>7294.9026999999996</v>
      </c>
      <c r="CI49" s="312">
        <v>5621.2786999999998</v>
      </c>
      <c r="CJ49" s="312">
        <v>1389.1586</v>
      </c>
      <c r="CK49" s="312">
        <v>388.76670000000001</v>
      </c>
      <c r="CL49" s="312">
        <v>417.13560000000001</v>
      </c>
      <c r="CM49" s="312">
        <v>7636.03910000001</v>
      </c>
      <c r="CN49" s="312">
        <v>2355.39030000001</v>
      </c>
      <c r="CO49" s="312">
        <v>1451.1629</v>
      </c>
      <c r="CP49" s="312">
        <v>926.20650000000001</v>
      </c>
      <c r="CQ49" s="312">
        <v>5287.7804999999998</v>
      </c>
      <c r="CR49" s="312">
        <v>1122.8420000000001</v>
      </c>
      <c r="CS49" s="312"/>
      <c r="CT49" s="312"/>
      <c r="CU49" s="312">
        <v>1118.1370999999999</v>
      </c>
      <c r="CV49" s="312">
        <v>452.3682</v>
      </c>
      <c r="CW49" s="312">
        <v>5067.2506000000003</v>
      </c>
      <c r="CX49" s="312">
        <v>977.87189999999998</v>
      </c>
      <c r="CY49" s="312">
        <v>3420.4931999999999</v>
      </c>
      <c r="CZ49" s="312">
        <v>218.12889999999999</v>
      </c>
      <c r="DA49" s="312">
        <v>565.1825</v>
      </c>
      <c r="DB49" s="312">
        <v>191.7637</v>
      </c>
      <c r="DC49" s="312">
        <v>14785.590099999999</v>
      </c>
      <c r="DD49" s="312">
        <v>1602.0050000000001</v>
      </c>
      <c r="DE49" s="312">
        <v>6647.4213</v>
      </c>
      <c r="DF49" s="312">
        <v>1452.6374000000001</v>
      </c>
      <c r="DG49" s="312">
        <v>3738.8263000000002</v>
      </c>
      <c r="DH49" s="312">
        <v>5491.6706000000004</v>
      </c>
      <c r="DI49" s="312">
        <v>2306.7501999999999</v>
      </c>
      <c r="DJ49" s="312">
        <v>1809.5281</v>
      </c>
      <c r="DK49" s="312">
        <v>4793.1565000000001</v>
      </c>
      <c r="DL49" s="312">
        <v>2376.7527</v>
      </c>
      <c r="DM49" s="312">
        <v>6744.9341999999997</v>
      </c>
      <c r="DN49" s="312">
        <v>2603.6093000000001</v>
      </c>
      <c r="DO49" s="312">
        <v>10197.0605</v>
      </c>
      <c r="DP49" s="312">
        <v>803.64009999999996</v>
      </c>
      <c r="DQ49" s="312"/>
      <c r="DR49" s="312"/>
      <c r="DS49" s="312"/>
      <c r="DT49" s="312"/>
      <c r="DU49" s="312">
        <v>23.7776</v>
      </c>
      <c r="DV49" s="312">
        <v>5.2640000000000002</v>
      </c>
      <c r="DW49" s="312"/>
      <c r="DX49" s="312"/>
      <c r="DY49" s="312">
        <v>1592.3525</v>
      </c>
      <c r="DZ49" s="312">
        <v>114.0462</v>
      </c>
      <c r="EA49" s="312"/>
      <c r="EB49" s="312"/>
      <c r="EC49" s="312">
        <v>1155.9756</v>
      </c>
      <c r="ED49" s="312">
        <v>386.53339999999997</v>
      </c>
      <c r="EE49" s="312">
        <v>1219.0965000000001</v>
      </c>
      <c r="EF49" s="312">
        <v>514.4271</v>
      </c>
      <c r="EG49" s="312">
        <v>1988.1244999999999</v>
      </c>
      <c r="EH49" s="312">
        <v>1182.789</v>
      </c>
      <c r="EI49" s="312">
        <v>239.55430000000001</v>
      </c>
      <c r="EJ49" s="312">
        <v>22.035699999999999</v>
      </c>
      <c r="EK49" s="312">
        <v>816.28200000000004</v>
      </c>
      <c r="EL49" s="312">
        <v>0</v>
      </c>
      <c r="EM49" s="312">
        <v>4752.6692999999996</v>
      </c>
      <c r="EN49" s="312">
        <v>975.37879999999996</v>
      </c>
      <c r="EO49" s="312">
        <v>849.44029999999998</v>
      </c>
      <c r="EP49" s="312">
        <v>553.06659999999999</v>
      </c>
      <c r="EQ49" s="312">
        <v>1487.2752</v>
      </c>
      <c r="ER49" s="312">
        <v>0</v>
      </c>
      <c r="ES49" s="312"/>
      <c r="ET49" s="312"/>
      <c r="EU49" s="312">
        <v>898.83849999999995</v>
      </c>
      <c r="EV49" s="312">
        <v>243.90369999999999</v>
      </c>
      <c r="EW49" s="312"/>
      <c r="EX49" s="312"/>
      <c r="EY49" s="312">
        <v>27.941700000000001</v>
      </c>
      <c r="EZ49" s="312">
        <v>213.34370000000001</v>
      </c>
      <c r="FA49" s="312">
        <v>532.99590000000001</v>
      </c>
      <c r="FB49" s="312">
        <v>387.315</v>
      </c>
      <c r="FC49" s="312">
        <v>1323.6217999999999</v>
      </c>
      <c r="FD49" s="312">
        <v>334.96510000000001</v>
      </c>
      <c r="FE49" s="312">
        <v>254.7894</v>
      </c>
      <c r="FF49" s="312">
        <v>244.00190000000001</v>
      </c>
    </row>
    <row r="50">
      <c r="A50" s="151">
        <v>50</v>
      </c>
      <c r="D50" s="311">
        <v>45644.895833333336</v>
      </c>
      <c r="E50" s="312">
        <v>7663.442</v>
      </c>
      <c r="F50" s="312">
        <v>5130.6004999999996</v>
      </c>
      <c r="G50" s="312">
        <v>223.1542</v>
      </c>
      <c r="H50" s="312">
        <v>283.61779999999999</v>
      </c>
      <c r="I50" s="312">
        <v>4333.8564999999999</v>
      </c>
      <c r="J50" s="312">
        <v>0</v>
      </c>
      <c r="K50" s="312">
        <v>3414.7979</v>
      </c>
      <c r="L50" s="312">
        <v>1400.3480999999999</v>
      </c>
      <c r="M50" s="312">
        <v>23635.538700000001</v>
      </c>
      <c r="N50" s="312">
        <v>6150.5886</v>
      </c>
      <c r="O50" s="312"/>
      <c r="P50" s="312"/>
      <c r="Q50" s="312">
        <v>107.6309</v>
      </c>
      <c r="R50" s="312">
        <v>6.9621000000000004</v>
      </c>
      <c r="S50" s="312">
        <v>92.748999999999995</v>
      </c>
      <c r="T50" s="312">
        <v>53.802500000000002</v>
      </c>
      <c r="U50" s="312">
        <v>3345.1572999991899</v>
      </c>
      <c r="V50" s="312">
        <v>723.09940000011602</v>
      </c>
      <c r="W50" s="312">
        <v>21131.1648000038</v>
      </c>
      <c r="X50" s="312">
        <v>8206.3477000025505</v>
      </c>
      <c r="Y50" s="312">
        <v>3414.6676000003399</v>
      </c>
      <c r="Z50" s="312">
        <v>1350.8118000004699</v>
      </c>
      <c r="AA50" s="312">
        <v>15353.4820333301</v>
      </c>
      <c r="AB50" s="312">
        <v>5215.2258999980804</v>
      </c>
      <c r="AC50" s="312">
        <v>16350.5215999954</v>
      </c>
      <c r="AD50" s="312">
        <v>3268.9308000012302</v>
      </c>
      <c r="AE50" s="312">
        <v>13161.365300003799</v>
      </c>
      <c r="AF50" s="312">
        <v>5532.4780999983204</v>
      </c>
      <c r="AG50" s="312">
        <v>43203.856800007103</v>
      </c>
      <c r="AH50" s="312">
        <v>9389.0055999979504</v>
      </c>
      <c r="AI50" s="312">
        <v>17442.6790000123</v>
      </c>
      <c r="AJ50" s="312">
        <v>4134.9084999998804</v>
      </c>
      <c r="AK50" s="312">
        <v>7474.3396999955803</v>
      </c>
      <c r="AL50" s="312">
        <v>1302.0187000001899</v>
      </c>
      <c r="AM50" s="312">
        <v>8364.6423999950002</v>
      </c>
      <c r="AN50" s="312">
        <v>3888.6277000004902</v>
      </c>
      <c r="AO50" s="312">
        <v>16817.402399988201</v>
      </c>
      <c r="AP50" s="312">
        <v>4343.9522000001898</v>
      </c>
      <c r="AQ50" s="312">
        <v>4875.9135000001297</v>
      </c>
      <c r="AR50" s="312">
        <v>4660.8420999991304</v>
      </c>
      <c r="AS50" s="312">
        <v>37115.7566000062</v>
      </c>
      <c r="AT50" s="312">
        <v>9572.9740000057009</v>
      </c>
      <c r="AU50" s="312">
        <v>21062.388799995198</v>
      </c>
      <c r="AV50" s="312">
        <v>4576.4443999975902</v>
      </c>
      <c r="AW50" s="312">
        <v>3181.0317000007899</v>
      </c>
      <c r="AX50" s="312">
        <v>1064.7107999998</v>
      </c>
      <c r="AY50" s="312">
        <v>1235.2647999999799</v>
      </c>
      <c r="AZ50" s="312">
        <v>117.074399999932</v>
      </c>
      <c r="BA50" s="312">
        <v>9966.5831999980692</v>
      </c>
      <c r="BB50" s="312">
        <v>4726.35299999581</v>
      </c>
      <c r="BC50" s="312">
        <v>4139.5560000020596</v>
      </c>
      <c r="BD50" s="312">
        <v>2676.90120000147</v>
      </c>
      <c r="BE50" s="312">
        <v>7760.0545000002703</v>
      </c>
      <c r="BF50" s="312">
        <v>2540.3071000014602</v>
      </c>
      <c r="BG50" s="312">
        <v>107.14229999996201</v>
      </c>
      <c r="BH50" s="312">
        <v>13.771199999992</v>
      </c>
      <c r="BI50" s="312">
        <v>14800.534500002301</v>
      </c>
      <c r="BJ50" s="312">
        <v>3782.6236999990501</v>
      </c>
      <c r="BK50" s="312">
        <v>70.223699999949801</v>
      </c>
      <c r="BL50" s="312">
        <v>15.291900000003199</v>
      </c>
      <c r="BM50" s="312">
        <v>64.113499999987397</v>
      </c>
      <c r="BN50" s="312">
        <v>8.6255999999959396</v>
      </c>
      <c r="BO50" s="312">
        <v>121.07369999994</v>
      </c>
      <c r="BP50" s="312">
        <v>20.967899999989601</v>
      </c>
      <c r="BQ50" s="312">
        <v>1351.6057000000001</v>
      </c>
      <c r="BR50" s="312">
        <v>431.50700000000001</v>
      </c>
      <c r="BS50" s="312">
        <v>8813.8659000000007</v>
      </c>
      <c r="BT50" s="312">
        <v>2045.9460999999999</v>
      </c>
      <c r="BU50" s="312">
        <v>11669.631799999999</v>
      </c>
      <c r="BV50" s="312">
        <v>3336.5585000000001</v>
      </c>
      <c r="BW50" s="312">
        <v>16614.157800000001</v>
      </c>
      <c r="BX50" s="312">
        <v>5894.4651000000003</v>
      </c>
      <c r="BY50" s="312">
        <v>6458.5811000000003</v>
      </c>
      <c r="BZ50" s="312">
        <v>1600.4792</v>
      </c>
      <c r="CA50" s="312">
        <v>150.22919999999999</v>
      </c>
      <c r="CB50" s="312">
        <v>100.3295</v>
      </c>
      <c r="CC50" s="312">
        <v>9826.2776000000104</v>
      </c>
      <c r="CD50" s="312">
        <v>4401.2637999999997</v>
      </c>
      <c r="CE50" s="312">
        <v>15430.778899999999</v>
      </c>
      <c r="CF50" s="312">
        <v>2777.6893</v>
      </c>
      <c r="CG50" s="312">
        <v>24417.8652</v>
      </c>
      <c r="CH50" s="312">
        <v>7294.9256999999998</v>
      </c>
      <c r="CI50" s="312">
        <v>5621.3272999999999</v>
      </c>
      <c r="CJ50" s="312">
        <v>1389.1627000000001</v>
      </c>
      <c r="CK50" s="312">
        <v>388.79169999999999</v>
      </c>
      <c r="CL50" s="312">
        <v>417.13690000000003</v>
      </c>
      <c r="CM50" s="312">
        <v>7636.0393000000104</v>
      </c>
      <c r="CN50" s="312">
        <v>2355.3904000000098</v>
      </c>
      <c r="CO50" s="312">
        <v>1451.1756</v>
      </c>
      <c r="CP50" s="312">
        <v>926.20830000000001</v>
      </c>
      <c r="CQ50" s="312">
        <v>5287.9489999999996</v>
      </c>
      <c r="CR50" s="312">
        <v>1122.8613</v>
      </c>
      <c r="CS50" s="312"/>
      <c r="CT50" s="312"/>
      <c r="CU50" s="312">
        <v>1118.1376</v>
      </c>
      <c r="CV50" s="312">
        <v>452.36869999999999</v>
      </c>
      <c r="CW50" s="312">
        <v>5067.3769000000002</v>
      </c>
      <c r="CX50" s="312">
        <v>977.88070000000005</v>
      </c>
      <c r="CY50" s="312">
        <v>3420.6313</v>
      </c>
      <c r="CZ50" s="312">
        <v>218.13</v>
      </c>
      <c r="DA50" s="312">
        <v>565.19309999999996</v>
      </c>
      <c r="DB50" s="312">
        <v>191.76480000000001</v>
      </c>
      <c r="DC50" s="312">
        <v>14785.590099999999</v>
      </c>
      <c r="DD50" s="312">
        <v>1602.0050000000001</v>
      </c>
      <c r="DE50" s="312">
        <v>6647.4459999999999</v>
      </c>
      <c r="DF50" s="312">
        <v>1452.6385</v>
      </c>
      <c r="DG50" s="312">
        <v>3738.9146000000001</v>
      </c>
      <c r="DH50" s="312">
        <v>5491.7024000000001</v>
      </c>
      <c r="DI50" s="312">
        <v>2306.8087</v>
      </c>
      <c r="DJ50" s="312">
        <v>1809.5600999999999</v>
      </c>
      <c r="DK50" s="312">
        <v>4793.1981999999998</v>
      </c>
      <c r="DL50" s="312">
        <v>2376.7570999999998</v>
      </c>
      <c r="DM50" s="312">
        <v>6745.0056999999997</v>
      </c>
      <c r="DN50" s="312">
        <v>2603.6190000000001</v>
      </c>
      <c r="DO50" s="312">
        <v>10197.3153</v>
      </c>
      <c r="DP50" s="312">
        <v>803.65139999999997</v>
      </c>
      <c r="DQ50" s="312"/>
      <c r="DR50" s="312"/>
      <c r="DS50" s="312"/>
      <c r="DT50" s="312"/>
      <c r="DU50" s="312">
        <v>23.7776</v>
      </c>
      <c r="DV50" s="312">
        <v>5.2640000000000002</v>
      </c>
      <c r="DW50" s="312"/>
      <c r="DX50" s="312"/>
      <c r="DY50" s="312">
        <v>1592.3525</v>
      </c>
      <c r="DZ50" s="312">
        <v>114.0462</v>
      </c>
      <c r="EA50" s="312"/>
      <c r="EB50" s="312"/>
      <c r="EC50" s="312">
        <v>1156.0377000000001</v>
      </c>
      <c r="ED50" s="312">
        <v>386.5412</v>
      </c>
      <c r="EE50" s="312">
        <v>1219.1705999999999</v>
      </c>
      <c r="EF50" s="312">
        <v>514.44140000000004</v>
      </c>
      <c r="EG50" s="312">
        <v>1988.2529999999999</v>
      </c>
      <c r="EH50" s="312">
        <v>1182.789</v>
      </c>
      <c r="EI50" s="312">
        <v>239.55430000000001</v>
      </c>
      <c r="EJ50" s="312">
        <v>22.035699999999999</v>
      </c>
      <c r="EK50" s="312">
        <v>816.34439999999995</v>
      </c>
      <c r="EL50" s="312">
        <v>0</v>
      </c>
      <c r="EM50" s="312">
        <v>4752.6692999999996</v>
      </c>
      <c r="EN50" s="312">
        <v>975.37879999999996</v>
      </c>
      <c r="EO50" s="312">
        <v>849.44029999999998</v>
      </c>
      <c r="EP50" s="312">
        <v>553.06659999999999</v>
      </c>
      <c r="EQ50" s="312">
        <v>1487.3176000000001</v>
      </c>
      <c r="ER50" s="312">
        <v>0</v>
      </c>
      <c r="ES50" s="312"/>
      <c r="ET50" s="312"/>
      <c r="EU50" s="312">
        <v>898.87639999999999</v>
      </c>
      <c r="EV50" s="312">
        <v>243.9143</v>
      </c>
      <c r="EW50" s="312"/>
      <c r="EX50" s="312"/>
      <c r="EY50" s="312">
        <v>27.941700000000001</v>
      </c>
      <c r="EZ50" s="312">
        <v>213.34370000000001</v>
      </c>
      <c r="FA50" s="312">
        <v>533.00689999999997</v>
      </c>
      <c r="FB50" s="312">
        <v>387.31700000000001</v>
      </c>
      <c r="FC50" s="312">
        <v>1323.6217999999999</v>
      </c>
      <c r="FD50" s="312">
        <v>334.96510000000001</v>
      </c>
      <c r="FE50" s="312">
        <v>254.79519999999999</v>
      </c>
      <c r="FF50" s="312">
        <v>244.00219999999999</v>
      </c>
    </row>
    <row r="51">
      <c r="A51" s="151">
        <v>51</v>
      </c>
      <c r="D51" s="311">
        <v>45644.916666666664</v>
      </c>
      <c r="E51" s="312">
        <v>7663.4709000000003</v>
      </c>
      <c r="F51" s="312">
        <v>5130.6054000000004</v>
      </c>
      <c r="G51" s="312">
        <v>223.1542</v>
      </c>
      <c r="H51" s="312">
        <v>283.61779999999999</v>
      </c>
      <c r="I51" s="312">
        <v>4334.0765000000001</v>
      </c>
      <c r="J51" s="312">
        <v>0</v>
      </c>
      <c r="K51" s="312">
        <v>3414.8638000000001</v>
      </c>
      <c r="L51" s="312">
        <v>1400.3548000000001</v>
      </c>
      <c r="M51" s="312">
        <v>23635.663</v>
      </c>
      <c r="N51" s="312">
        <v>6150.6044000000002</v>
      </c>
      <c r="O51" s="312"/>
      <c r="P51" s="312"/>
      <c r="Q51" s="312">
        <v>107.6309</v>
      </c>
      <c r="R51" s="312">
        <v>6.9621000000000004</v>
      </c>
      <c r="S51" s="312">
        <v>92.748999999999995</v>
      </c>
      <c r="T51" s="312">
        <v>53.802500000000002</v>
      </c>
      <c r="U51" s="312">
        <v>3345.3040999991899</v>
      </c>
      <c r="V51" s="312">
        <v>723.11320000011597</v>
      </c>
      <c r="W51" s="312">
        <v>21131.291900003798</v>
      </c>
      <c r="X51" s="312">
        <v>8206.3665000025394</v>
      </c>
      <c r="Y51" s="312">
        <v>3414.6803000003401</v>
      </c>
      <c r="Z51" s="312">
        <v>1350.81610000047</v>
      </c>
      <c r="AA51" s="312">
        <v>15353.567233330101</v>
      </c>
      <c r="AB51" s="312">
        <v>5215.2556333314196</v>
      </c>
      <c r="AC51" s="312">
        <v>16350.7072999954</v>
      </c>
      <c r="AD51" s="312">
        <v>3268.9472000012302</v>
      </c>
      <c r="AE51" s="312">
        <v>13161.4617000038</v>
      </c>
      <c r="AF51" s="312">
        <v>5532.5004999983203</v>
      </c>
      <c r="AG51" s="312">
        <v>43204.034800007103</v>
      </c>
      <c r="AH51" s="312">
        <v>9389.0229999979492</v>
      </c>
      <c r="AI51" s="312">
        <v>17442.788800012298</v>
      </c>
      <c r="AJ51" s="312">
        <v>4134.9203999998799</v>
      </c>
      <c r="AK51" s="312">
        <v>7474.4608999955799</v>
      </c>
      <c r="AL51" s="312">
        <v>1302.0245000001901</v>
      </c>
      <c r="AM51" s="312">
        <v>8364.8498999950007</v>
      </c>
      <c r="AN51" s="312">
        <v>3888.6989000004901</v>
      </c>
      <c r="AO51" s="312">
        <v>16817.5059999882</v>
      </c>
      <c r="AP51" s="312">
        <v>4343.96670000019</v>
      </c>
      <c r="AQ51" s="312">
        <v>4875.9517000001297</v>
      </c>
      <c r="AR51" s="312">
        <v>4660.8691999991297</v>
      </c>
      <c r="AS51" s="312">
        <v>37116.055000006199</v>
      </c>
      <c r="AT51" s="312">
        <v>9573.0011000057002</v>
      </c>
      <c r="AU51" s="312">
        <v>21062.388799995198</v>
      </c>
      <c r="AV51" s="312">
        <v>4576.4443999975902</v>
      </c>
      <c r="AW51" s="312">
        <v>3181.18890000079</v>
      </c>
      <c r="AX51" s="312">
        <v>1064.7306999998</v>
      </c>
      <c r="AY51" s="312">
        <v>1235.3100999999799</v>
      </c>
      <c r="AZ51" s="312">
        <v>117.076699999932</v>
      </c>
      <c r="BA51" s="312">
        <v>9966.6606999980704</v>
      </c>
      <c r="BB51" s="312">
        <v>4726.37499999581</v>
      </c>
      <c r="BC51" s="312">
        <v>4139.6227000020599</v>
      </c>
      <c r="BD51" s="312">
        <v>2676.92910000147</v>
      </c>
      <c r="BE51" s="312">
        <v>7760.1520000002702</v>
      </c>
      <c r="BF51" s="312">
        <v>2540.3071000014602</v>
      </c>
      <c r="BG51" s="312">
        <v>107.253899999962</v>
      </c>
      <c r="BH51" s="312">
        <v>13.779999999992</v>
      </c>
      <c r="BI51" s="312">
        <v>14800.534500002301</v>
      </c>
      <c r="BJ51" s="312">
        <v>3782.6236999990501</v>
      </c>
      <c r="BK51" s="312">
        <v>70.291599999949796</v>
      </c>
      <c r="BL51" s="312">
        <v>15.3024000000032</v>
      </c>
      <c r="BM51" s="312">
        <v>64.168899999987403</v>
      </c>
      <c r="BN51" s="312">
        <v>8.6302999999959393</v>
      </c>
      <c r="BO51" s="312">
        <v>121.17549999994</v>
      </c>
      <c r="BP51" s="312">
        <v>20.979899999989598</v>
      </c>
      <c r="BQ51" s="312">
        <v>1351.6124</v>
      </c>
      <c r="BR51" s="312">
        <v>431.50749999999999</v>
      </c>
      <c r="BS51" s="312">
        <v>8814.0120999999999</v>
      </c>
      <c r="BT51" s="312">
        <v>2045.961</v>
      </c>
      <c r="BU51" s="312">
        <v>11669.8076</v>
      </c>
      <c r="BV51" s="312">
        <v>3336.5835000000002</v>
      </c>
      <c r="BW51" s="312">
        <v>16614.213400000001</v>
      </c>
      <c r="BX51" s="312">
        <v>5894.4694</v>
      </c>
      <c r="BY51" s="312">
        <v>6458.7107999999998</v>
      </c>
      <c r="BZ51" s="312">
        <v>1600.4951000000001</v>
      </c>
      <c r="CA51" s="312">
        <v>150.2295</v>
      </c>
      <c r="CB51" s="312">
        <v>100.32980000000001</v>
      </c>
      <c r="CC51" s="312">
        <v>9826.3190000000104</v>
      </c>
      <c r="CD51" s="312">
        <v>4401.2745000000004</v>
      </c>
      <c r="CE51" s="312">
        <v>15430.929</v>
      </c>
      <c r="CF51" s="312">
        <v>2777.7002000000002</v>
      </c>
      <c r="CG51" s="312">
        <v>24418.053400000001</v>
      </c>
      <c r="CH51" s="312">
        <v>7294.9486999999999</v>
      </c>
      <c r="CI51" s="312">
        <v>5621.3810000000003</v>
      </c>
      <c r="CJ51" s="312">
        <v>1389.1670999999999</v>
      </c>
      <c r="CK51" s="312">
        <v>388.81779999999998</v>
      </c>
      <c r="CL51" s="312">
        <v>417.13830000000002</v>
      </c>
      <c r="CM51" s="312">
        <v>7636.0394000000097</v>
      </c>
      <c r="CN51" s="312">
        <v>2355.39050000001</v>
      </c>
      <c r="CO51" s="312">
        <v>1451.1886</v>
      </c>
      <c r="CP51" s="312">
        <v>926.21040000000005</v>
      </c>
      <c r="CQ51" s="312">
        <v>5288.1109999999999</v>
      </c>
      <c r="CR51" s="312">
        <v>1122.8806</v>
      </c>
      <c r="CS51" s="312"/>
      <c r="CT51" s="312"/>
      <c r="CU51" s="312">
        <v>1118.1380999999999</v>
      </c>
      <c r="CV51" s="312">
        <v>452.36919999999998</v>
      </c>
      <c r="CW51" s="312">
        <v>5067.4996000000001</v>
      </c>
      <c r="CX51" s="312">
        <v>977.88919999999996</v>
      </c>
      <c r="CY51" s="312">
        <v>3420.7719000000002</v>
      </c>
      <c r="CZ51" s="312">
        <v>218.13220000000001</v>
      </c>
      <c r="DA51" s="312">
        <v>565.20339999999999</v>
      </c>
      <c r="DB51" s="312">
        <v>191.76580000000001</v>
      </c>
      <c r="DC51" s="312">
        <v>14785.590099999999</v>
      </c>
      <c r="DD51" s="312">
        <v>1602.0050000000001</v>
      </c>
      <c r="DE51" s="312">
        <v>6647.4656999999997</v>
      </c>
      <c r="DF51" s="312">
        <v>1452.6395</v>
      </c>
      <c r="DG51" s="312">
        <v>3738.9888999999998</v>
      </c>
      <c r="DH51" s="312">
        <v>5491.7362999999996</v>
      </c>
      <c r="DI51" s="312">
        <v>2306.8674000000001</v>
      </c>
      <c r="DJ51" s="312">
        <v>1809.5923</v>
      </c>
      <c r="DK51" s="312">
        <v>4793.2318999999998</v>
      </c>
      <c r="DL51" s="312">
        <v>2376.7633000000001</v>
      </c>
      <c r="DM51" s="312">
        <v>6745.0636000000004</v>
      </c>
      <c r="DN51" s="312">
        <v>2603.6306</v>
      </c>
      <c r="DO51" s="312">
        <v>10197.629300000001</v>
      </c>
      <c r="DP51" s="312">
        <v>803.66909999999996</v>
      </c>
      <c r="DQ51" s="312"/>
      <c r="DR51" s="312"/>
      <c r="DS51" s="312"/>
      <c r="DT51" s="312"/>
      <c r="DU51" s="312">
        <v>23.7776</v>
      </c>
      <c r="DV51" s="312">
        <v>5.2640000000000002</v>
      </c>
      <c r="DW51" s="312"/>
      <c r="DX51" s="312"/>
      <c r="DY51" s="312">
        <v>1592.3525</v>
      </c>
      <c r="DZ51" s="312">
        <v>114.0462</v>
      </c>
      <c r="EA51" s="312"/>
      <c r="EB51" s="312"/>
      <c r="EC51" s="312">
        <v>1156.1034</v>
      </c>
      <c r="ED51" s="312">
        <v>386.5496</v>
      </c>
      <c r="EE51" s="312">
        <v>1219.2397000000001</v>
      </c>
      <c r="EF51" s="312">
        <v>514.45450000000096</v>
      </c>
      <c r="EG51" s="312">
        <v>1988.3860999999999</v>
      </c>
      <c r="EH51" s="312">
        <v>1182.789</v>
      </c>
      <c r="EI51" s="312">
        <v>239.55430000000001</v>
      </c>
      <c r="EJ51" s="312">
        <v>22.035699999999999</v>
      </c>
      <c r="EK51" s="312">
        <v>816.40639999999996</v>
      </c>
      <c r="EL51" s="312">
        <v>0</v>
      </c>
      <c r="EM51" s="312">
        <v>4752.6692999999996</v>
      </c>
      <c r="EN51" s="312">
        <v>975.37879999999996</v>
      </c>
      <c r="EO51" s="312">
        <v>849.44029999999998</v>
      </c>
      <c r="EP51" s="312">
        <v>553.06659999999999</v>
      </c>
      <c r="EQ51" s="312">
        <v>1487.3612000000001</v>
      </c>
      <c r="ER51" s="312">
        <v>0</v>
      </c>
      <c r="ES51" s="312"/>
      <c r="ET51" s="312"/>
      <c r="EU51" s="312">
        <v>898.91589999999997</v>
      </c>
      <c r="EV51" s="312">
        <v>243.9254</v>
      </c>
      <c r="EW51" s="312"/>
      <c r="EX51" s="312"/>
      <c r="EY51" s="312">
        <v>27.941700000000001</v>
      </c>
      <c r="EZ51" s="312">
        <v>213.34370000000001</v>
      </c>
      <c r="FA51" s="312">
        <v>533.01769999999999</v>
      </c>
      <c r="FB51" s="312">
        <v>387.31900000000002</v>
      </c>
      <c r="FC51" s="312">
        <v>1323.6217999999999</v>
      </c>
      <c r="FD51" s="312">
        <v>334.96510000000001</v>
      </c>
      <c r="FE51" s="312">
        <v>254.80119999999999</v>
      </c>
      <c r="FF51" s="312">
        <v>244.0025</v>
      </c>
    </row>
    <row r="52">
      <c r="A52" s="151">
        <v>52</v>
      </c>
      <c r="D52" s="311">
        <v>45644.9375</v>
      </c>
      <c r="E52" s="312">
        <v>7663.5003999999999</v>
      </c>
      <c r="F52" s="312">
        <v>5130.6113999999998</v>
      </c>
      <c r="G52" s="312">
        <v>223.1542</v>
      </c>
      <c r="H52" s="312">
        <v>283.61779999999999</v>
      </c>
      <c r="I52" s="312">
        <v>4334.3104000000003</v>
      </c>
      <c r="J52" s="312">
        <v>0</v>
      </c>
      <c r="K52" s="312">
        <v>3414.9324000000001</v>
      </c>
      <c r="L52" s="312">
        <v>1400.3616999999999</v>
      </c>
      <c r="M52" s="312">
        <v>23635.801100000001</v>
      </c>
      <c r="N52" s="312">
        <v>6150.6220000000003</v>
      </c>
      <c r="O52" s="312"/>
      <c r="P52" s="312"/>
      <c r="Q52" s="312">
        <v>107.6309</v>
      </c>
      <c r="R52" s="312">
        <v>6.9621000000000004</v>
      </c>
      <c r="S52" s="312">
        <v>92.748999999999995</v>
      </c>
      <c r="T52" s="312">
        <v>53.802500000000002</v>
      </c>
      <c r="U52" s="312">
        <v>3345.4473999991901</v>
      </c>
      <c r="V52" s="312">
        <v>723.12750000011602</v>
      </c>
      <c r="W52" s="312">
        <v>21131.4177000038</v>
      </c>
      <c r="X52" s="312">
        <v>8206.3847000025507</v>
      </c>
      <c r="Y52" s="312">
        <v>3414.6913000003401</v>
      </c>
      <c r="Z52" s="312">
        <v>1350.82070000047</v>
      </c>
      <c r="AA52" s="312">
        <v>15353.6512999968</v>
      </c>
      <c r="AB52" s="312">
        <v>5215.28503333142</v>
      </c>
      <c r="AC52" s="312">
        <v>16350.8854999954</v>
      </c>
      <c r="AD52" s="312">
        <v>3268.96310000123</v>
      </c>
      <c r="AE52" s="312">
        <v>13161.558000003801</v>
      </c>
      <c r="AF52" s="312">
        <v>5532.5233999983202</v>
      </c>
      <c r="AG52" s="312">
        <v>43204.202300007099</v>
      </c>
      <c r="AH52" s="312">
        <v>9389.0400999979502</v>
      </c>
      <c r="AI52" s="312">
        <v>17442.9012000123</v>
      </c>
      <c r="AJ52" s="312">
        <v>4134.9335999998802</v>
      </c>
      <c r="AK52" s="312">
        <v>7474.5801999955802</v>
      </c>
      <c r="AL52" s="312">
        <v>1302.0306000001899</v>
      </c>
      <c r="AM52" s="312">
        <v>8365.051899995</v>
      </c>
      <c r="AN52" s="312">
        <v>3888.7695000004901</v>
      </c>
      <c r="AO52" s="312">
        <v>16817.6080999882</v>
      </c>
      <c r="AP52" s="312">
        <v>4343.9813000001895</v>
      </c>
      <c r="AQ52" s="312">
        <v>4875.9898000001303</v>
      </c>
      <c r="AR52" s="312">
        <v>4660.8973999991304</v>
      </c>
      <c r="AS52" s="312">
        <v>37116.355700006199</v>
      </c>
      <c r="AT52" s="312">
        <v>9573.0279000056998</v>
      </c>
      <c r="AU52" s="312">
        <v>21062.388799995198</v>
      </c>
      <c r="AV52" s="312">
        <v>4576.4443999975902</v>
      </c>
      <c r="AW52" s="312">
        <v>3181.3471000007899</v>
      </c>
      <c r="AX52" s="312">
        <v>1064.7517999997999</v>
      </c>
      <c r="AY52" s="312">
        <v>1235.35509999998</v>
      </c>
      <c r="AZ52" s="312">
        <v>117.079199999932</v>
      </c>
      <c r="BA52" s="312">
        <v>9966.7153999980692</v>
      </c>
      <c r="BB52" s="312">
        <v>4726.3853999958101</v>
      </c>
      <c r="BC52" s="312">
        <v>4139.6907000020601</v>
      </c>
      <c r="BD52" s="312">
        <v>2676.9577000014701</v>
      </c>
      <c r="BE52" s="312">
        <v>7760.2523000002702</v>
      </c>
      <c r="BF52" s="312">
        <v>2540.3072000014599</v>
      </c>
      <c r="BG52" s="312">
        <v>107.367299999962</v>
      </c>
      <c r="BH52" s="312">
        <v>13.790299999992</v>
      </c>
      <c r="BI52" s="312">
        <v>14800.534500002301</v>
      </c>
      <c r="BJ52" s="312">
        <v>3782.6236999990501</v>
      </c>
      <c r="BK52" s="312">
        <v>70.356499999949804</v>
      </c>
      <c r="BL52" s="312">
        <v>15.314200000003201</v>
      </c>
      <c r="BM52" s="312">
        <v>64.225399999987403</v>
      </c>
      <c r="BN52" s="312">
        <v>8.6349999999959497</v>
      </c>
      <c r="BO52" s="312">
        <v>121.27979999994</v>
      </c>
      <c r="BP52" s="312">
        <v>20.993799999989601</v>
      </c>
      <c r="BQ52" s="312">
        <v>1351.6190999999999</v>
      </c>
      <c r="BR52" s="312">
        <v>431.50810000000001</v>
      </c>
      <c r="BS52" s="312">
        <v>8814.1620000000003</v>
      </c>
      <c r="BT52" s="312">
        <v>2045.9774</v>
      </c>
      <c r="BU52" s="312">
        <v>11669.9843</v>
      </c>
      <c r="BV52" s="312">
        <v>3336.6098999999999</v>
      </c>
      <c r="BW52" s="312">
        <v>16614.269199999999</v>
      </c>
      <c r="BX52" s="312">
        <v>5894.4739</v>
      </c>
      <c r="BY52" s="312">
        <v>6458.8377</v>
      </c>
      <c r="BZ52" s="312">
        <v>1600.5116</v>
      </c>
      <c r="CA52" s="312">
        <v>150.2312</v>
      </c>
      <c r="CB52" s="312">
        <v>100.33029999999999</v>
      </c>
      <c r="CC52" s="312">
        <v>9826.3616000000093</v>
      </c>
      <c r="CD52" s="312">
        <v>4401.2848999999997</v>
      </c>
      <c r="CE52" s="312">
        <v>15431.079599999999</v>
      </c>
      <c r="CF52" s="312">
        <v>2777.7114000000001</v>
      </c>
      <c r="CG52" s="312">
        <v>24418.2451</v>
      </c>
      <c r="CH52" s="312">
        <v>7294.9727999999996</v>
      </c>
      <c r="CI52" s="312">
        <v>5621.4355999999998</v>
      </c>
      <c r="CJ52" s="312">
        <v>1389.1718000000001</v>
      </c>
      <c r="CK52" s="312">
        <v>388.84210000000002</v>
      </c>
      <c r="CL52" s="312">
        <v>417.14069999999998</v>
      </c>
      <c r="CM52" s="312">
        <v>7636.0396000000101</v>
      </c>
      <c r="CN52" s="312">
        <v>2355.3906000000102</v>
      </c>
      <c r="CO52" s="312">
        <v>1451.2040999999999</v>
      </c>
      <c r="CP52" s="312">
        <v>926.21190000000001</v>
      </c>
      <c r="CQ52" s="312">
        <v>5288.2568000000001</v>
      </c>
      <c r="CR52" s="312">
        <v>1122.8984</v>
      </c>
      <c r="CS52" s="312"/>
      <c r="CT52" s="312"/>
      <c r="CU52" s="312">
        <v>1118.1387</v>
      </c>
      <c r="CV52" s="312">
        <v>452.3698</v>
      </c>
      <c r="CW52" s="312">
        <v>5067.6229000000003</v>
      </c>
      <c r="CX52" s="312">
        <v>977.89760000000001</v>
      </c>
      <c r="CY52" s="312">
        <v>3420.9132</v>
      </c>
      <c r="CZ52" s="312">
        <v>218.1361</v>
      </c>
      <c r="DA52" s="312">
        <v>565.21400000000006</v>
      </c>
      <c r="DB52" s="312">
        <v>191.767</v>
      </c>
      <c r="DC52" s="312">
        <v>14785.590099999999</v>
      </c>
      <c r="DD52" s="312">
        <v>1602.0050000000001</v>
      </c>
      <c r="DE52" s="312">
        <v>6647.4939999999997</v>
      </c>
      <c r="DF52" s="312">
        <v>1452.6405</v>
      </c>
      <c r="DG52" s="312">
        <v>3739.0745999999999</v>
      </c>
      <c r="DH52" s="312">
        <v>5491.7709999999997</v>
      </c>
      <c r="DI52" s="312">
        <v>2306.8906999999999</v>
      </c>
      <c r="DJ52" s="312">
        <v>1809.6072999999999</v>
      </c>
      <c r="DK52" s="312">
        <v>4793.2647999999999</v>
      </c>
      <c r="DL52" s="312">
        <v>2376.7665000000002</v>
      </c>
      <c r="DM52" s="312">
        <v>6745.1260000000002</v>
      </c>
      <c r="DN52" s="312">
        <v>2603.6424000000002</v>
      </c>
      <c r="DO52" s="312">
        <v>10197.9422</v>
      </c>
      <c r="DP52" s="312">
        <v>803.68740000000003</v>
      </c>
      <c r="DQ52" s="312"/>
      <c r="DR52" s="312"/>
      <c r="DS52" s="312"/>
      <c r="DT52" s="312"/>
      <c r="DU52" s="312">
        <v>23.7776</v>
      </c>
      <c r="DV52" s="312">
        <v>5.2640000000000002</v>
      </c>
      <c r="DW52" s="312"/>
      <c r="DX52" s="312"/>
      <c r="DY52" s="312">
        <v>1592.3525</v>
      </c>
      <c r="DZ52" s="312">
        <v>114.0462</v>
      </c>
      <c r="EA52" s="312"/>
      <c r="EB52" s="312"/>
      <c r="EC52" s="312">
        <v>1156.1652999999999</v>
      </c>
      <c r="ED52" s="312">
        <v>386.56049999999999</v>
      </c>
      <c r="EE52" s="312">
        <v>1219.3124</v>
      </c>
      <c r="EF52" s="312">
        <v>514.47280000000001</v>
      </c>
      <c r="EG52" s="312">
        <v>1988.4879000000001</v>
      </c>
      <c r="EH52" s="312">
        <v>1182.789</v>
      </c>
      <c r="EI52" s="312">
        <v>239.55430000000001</v>
      </c>
      <c r="EJ52" s="312">
        <v>22.035699999999999</v>
      </c>
      <c r="EK52" s="312">
        <v>816.46600000000001</v>
      </c>
      <c r="EL52" s="312">
        <v>0</v>
      </c>
      <c r="EM52" s="312">
        <v>4752.6692999999996</v>
      </c>
      <c r="EN52" s="312">
        <v>975.37879999999996</v>
      </c>
      <c r="EO52" s="312">
        <v>849.44029999999998</v>
      </c>
      <c r="EP52" s="312">
        <v>553.06659999999999</v>
      </c>
      <c r="EQ52" s="312">
        <v>1487.4043999999999</v>
      </c>
      <c r="ER52" s="312">
        <v>0</v>
      </c>
      <c r="ES52" s="312"/>
      <c r="ET52" s="312"/>
      <c r="EU52" s="312">
        <v>898.95680000000004</v>
      </c>
      <c r="EV52" s="312">
        <v>243.9366</v>
      </c>
      <c r="EW52" s="312"/>
      <c r="EX52" s="312"/>
      <c r="EY52" s="312">
        <v>27.941700000000001</v>
      </c>
      <c r="EZ52" s="312">
        <v>213.34370000000001</v>
      </c>
      <c r="FA52" s="312">
        <v>533.02840000000003</v>
      </c>
      <c r="FB52" s="312">
        <v>387.32139999999998</v>
      </c>
      <c r="FC52" s="312">
        <v>1323.6217999999999</v>
      </c>
      <c r="FD52" s="312">
        <v>334.96510000000001</v>
      </c>
      <c r="FE52" s="312">
        <v>254.80719999999999</v>
      </c>
      <c r="FF52" s="312">
        <v>244.0027</v>
      </c>
    </row>
    <row r="53">
      <c r="A53" s="151">
        <v>53</v>
      </c>
      <c r="D53" s="311">
        <v>45644.958333333336</v>
      </c>
      <c r="E53" s="312">
        <v>7663.5299999999997</v>
      </c>
      <c r="F53" s="312">
        <v>5130.6175000000003</v>
      </c>
      <c r="G53" s="312">
        <v>223.1542</v>
      </c>
      <c r="H53" s="312">
        <v>283.61779999999999</v>
      </c>
      <c r="I53" s="312">
        <v>4334.5937000000004</v>
      </c>
      <c r="J53" s="312">
        <v>0</v>
      </c>
      <c r="K53" s="312">
        <v>3414.9992999999999</v>
      </c>
      <c r="L53" s="312">
        <v>1400.3689999999999</v>
      </c>
      <c r="M53" s="312">
        <v>23635.9408</v>
      </c>
      <c r="N53" s="312">
        <v>6150.6369000000004</v>
      </c>
      <c r="O53" s="312"/>
      <c r="P53" s="312"/>
      <c r="Q53" s="312">
        <v>107.6309</v>
      </c>
      <c r="R53" s="312">
        <v>6.9621000000000004</v>
      </c>
      <c r="S53" s="312">
        <v>92.748999999999995</v>
      </c>
      <c r="T53" s="312">
        <v>53.802500000000002</v>
      </c>
      <c r="U53" s="312">
        <v>3345.58449999919</v>
      </c>
      <c r="V53" s="312">
        <v>723.14200000011601</v>
      </c>
      <c r="W53" s="312">
        <v>21131.543200003802</v>
      </c>
      <c r="X53" s="312">
        <v>8206.4039000025496</v>
      </c>
      <c r="Y53" s="312">
        <v>3414.7014000003401</v>
      </c>
      <c r="Z53" s="312">
        <v>1350.82530000047</v>
      </c>
      <c r="AA53" s="312">
        <v>15353.728966663401</v>
      </c>
      <c r="AB53" s="312">
        <v>5215.3042999980798</v>
      </c>
      <c r="AC53" s="312">
        <v>16351.059999995399</v>
      </c>
      <c r="AD53" s="312">
        <v>3268.9800000012301</v>
      </c>
      <c r="AE53" s="312">
        <v>13161.655500003801</v>
      </c>
      <c r="AF53" s="312">
        <v>5532.5465999983198</v>
      </c>
      <c r="AG53" s="312">
        <v>43204.362500007097</v>
      </c>
      <c r="AH53" s="312">
        <v>9389.0572999979504</v>
      </c>
      <c r="AI53" s="312">
        <v>17443.011700012299</v>
      </c>
      <c r="AJ53" s="312">
        <v>4134.9467999998797</v>
      </c>
      <c r="AK53" s="312">
        <v>7474.7003999955796</v>
      </c>
      <c r="AL53" s="312">
        <v>1302.0369000001899</v>
      </c>
      <c r="AM53" s="312">
        <v>8365.2426999950003</v>
      </c>
      <c r="AN53" s="312">
        <v>3888.8366000004899</v>
      </c>
      <c r="AO53" s="312">
        <v>16817.7046999882</v>
      </c>
      <c r="AP53" s="312">
        <v>4343.99680000019</v>
      </c>
      <c r="AQ53" s="312">
        <v>4876.0279000001301</v>
      </c>
      <c r="AR53" s="312">
        <v>4660.9258999991298</v>
      </c>
      <c r="AS53" s="312">
        <v>37116.650700006197</v>
      </c>
      <c r="AT53" s="312">
        <v>9573.0554000057</v>
      </c>
      <c r="AU53" s="312">
        <v>21062.388799995198</v>
      </c>
      <c r="AV53" s="312">
        <v>4576.4443999975902</v>
      </c>
      <c r="AW53" s="312">
        <v>3181.5015000007902</v>
      </c>
      <c r="AX53" s="312">
        <v>1064.7727999998001</v>
      </c>
      <c r="AY53" s="312">
        <v>1235.3996999999799</v>
      </c>
      <c r="AZ53" s="312">
        <v>117.081599999932</v>
      </c>
      <c r="BA53" s="312">
        <v>9966.7641999980697</v>
      </c>
      <c r="BB53" s="312">
        <v>4726.3914999958097</v>
      </c>
      <c r="BC53" s="312">
        <v>4139.7587000020603</v>
      </c>
      <c r="BD53" s="312">
        <v>2676.9865000014702</v>
      </c>
      <c r="BE53" s="312">
        <v>7760.3553000002703</v>
      </c>
      <c r="BF53" s="312">
        <v>2540.3075000014601</v>
      </c>
      <c r="BG53" s="312">
        <v>107.47449999996201</v>
      </c>
      <c r="BH53" s="312">
        <v>13.799599999991999</v>
      </c>
      <c r="BI53" s="312">
        <v>14800.534500002301</v>
      </c>
      <c r="BJ53" s="312">
        <v>3782.6236999990501</v>
      </c>
      <c r="BK53" s="312">
        <v>70.422999999949894</v>
      </c>
      <c r="BL53" s="312">
        <v>15.3260000000032</v>
      </c>
      <c r="BM53" s="312">
        <v>64.281799999987498</v>
      </c>
      <c r="BN53" s="312">
        <v>8.64019999999595</v>
      </c>
      <c r="BO53" s="312">
        <v>121.38169999994</v>
      </c>
      <c r="BP53" s="312">
        <v>21.0079999999896</v>
      </c>
      <c r="BQ53" s="312">
        <v>1351.6258</v>
      </c>
      <c r="BR53" s="312">
        <v>431.50869999999998</v>
      </c>
      <c r="BS53" s="312">
        <v>8814.3081000000002</v>
      </c>
      <c r="BT53" s="312">
        <v>2045.9934000000001</v>
      </c>
      <c r="BU53" s="312">
        <v>11670.163</v>
      </c>
      <c r="BV53" s="312">
        <v>3336.6365000000001</v>
      </c>
      <c r="BW53" s="312">
        <v>16614.326499999999</v>
      </c>
      <c r="BX53" s="312">
        <v>5894.4786000000004</v>
      </c>
      <c r="BY53" s="312">
        <v>6458.9681</v>
      </c>
      <c r="BZ53" s="312">
        <v>1600.5281</v>
      </c>
      <c r="CA53" s="312">
        <v>150.2321</v>
      </c>
      <c r="CB53" s="312">
        <v>100.33069999999999</v>
      </c>
      <c r="CC53" s="312">
        <v>9826.4050000000097</v>
      </c>
      <c r="CD53" s="312">
        <v>4401.2951999999996</v>
      </c>
      <c r="CE53" s="312">
        <v>15431.228999999999</v>
      </c>
      <c r="CF53" s="312">
        <v>2777.7221</v>
      </c>
      <c r="CG53" s="312">
        <v>24418.435300000001</v>
      </c>
      <c r="CH53" s="312">
        <v>7294.9969000000001</v>
      </c>
      <c r="CI53" s="312">
        <v>5621.4903000000004</v>
      </c>
      <c r="CJ53" s="312">
        <v>1389.1765</v>
      </c>
      <c r="CK53" s="312">
        <v>388.86430000000001</v>
      </c>
      <c r="CL53" s="312">
        <v>417.1429</v>
      </c>
      <c r="CM53" s="312">
        <v>7636.0398000000096</v>
      </c>
      <c r="CN53" s="312">
        <v>2355.3907000000099</v>
      </c>
      <c r="CO53" s="312">
        <v>1451.2197000000001</v>
      </c>
      <c r="CP53" s="312">
        <v>926.21439999999996</v>
      </c>
      <c r="CQ53" s="312">
        <v>5288.3959999999997</v>
      </c>
      <c r="CR53" s="312">
        <v>1122.9161999999999</v>
      </c>
      <c r="CS53" s="312"/>
      <c r="CT53" s="312"/>
      <c r="CU53" s="312">
        <v>1118.1392000000001</v>
      </c>
      <c r="CV53" s="312">
        <v>452.37049999999999</v>
      </c>
      <c r="CW53" s="312">
        <v>5067.7464</v>
      </c>
      <c r="CX53" s="312">
        <v>977.9067</v>
      </c>
      <c r="CY53" s="312">
        <v>3421.0569999999998</v>
      </c>
      <c r="CZ53" s="312">
        <v>218.14009999999999</v>
      </c>
      <c r="DA53" s="312">
        <v>565.22569999999996</v>
      </c>
      <c r="DB53" s="312">
        <v>191.768</v>
      </c>
      <c r="DC53" s="312">
        <v>14785.590099999999</v>
      </c>
      <c r="DD53" s="312">
        <v>1602.0050000000001</v>
      </c>
      <c r="DE53" s="312">
        <v>6647.5142999999998</v>
      </c>
      <c r="DF53" s="312">
        <v>1452.6414</v>
      </c>
      <c r="DG53" s="312">
        <v>3739.1549</v>
      </c>
      <c r="DH53" s="312">
        <v>5491.8076000000001</v>
      </c>
      <c r="DI53" s="312">
        <v>2306.8982000000001</v>
      </c>
      <c r="DJ53" s="312">
        <v>1809.6143999999999</v>
      </c>
      <c r="DK53" s="312">
        <v>4793.2996999999996</v>
      </c>
      <c r="DL53" s="312">
        <v>2376.7710000000002</v>
      </c>
      <c r="DM53" s="312">
        <v>6745.1904999999997</v>
      </c>
      <c r="DN53" s="312">
        <v>2603.6522</v>
      </c>
      <c r="DO53" s="312">
        <v>10198.2418</v>
      </c>
      <c r="DP53" s="312">
        <v>803.70609999999999</v>
      </c>
      <c r="DQ53" s="312"/>
      <c r="DR53" s="312"/>
      <c r="DS53" s="312"/>
      <c r="DT53" s="312"/>
      <c r="DU53" s="312">
        <v>23.7776</v>
      </c>
      <c r="DV53" s="312">
        <v>5.2640000000000002</v>
      </c>
      <c r="DW53" s="312"/>
      <c r="DX53" s="312"/>
      <c r="DY53" s="312">
        <v>1592.3525</v>
      </c>
      <c r="DZ53" s="312">
        <v>114.0462</v>
      </c>
      <c r="EA53" s="312"/>
      <c r="EB53" s="312"/>
      <c r="EC53" s="312">
        <v>1156.2301</v>
      </c>
      <c r="ED53" s="312">
        <v>386.57310000000001</v>
      </c>
      <c r="EE53" s="312">
        <v>1219.3810000000001</v>
      </c>
      <c r="EF53" s="312">
        <v>514.48810000000003</v>
      </c>
      <c r="EG53" s="312">
        <v>1988.6017999999999</v>
      </c>
      <c r="EH53" s="312">
        <v>1182.789</v>
      </c>
      <c r="EI53" s="312">
        <v>239.55430000000001</v>
      </c>
      <c r="EJ53" s="312">
        <v>22.035699999999999</v>
      </c>
      <c r="EK53" s="312">
        <v>816.52480000000003</v>
      </c>
      <c r="EL53" s="312">
        <v>0</v>
      </c>
      <c r="EM53" s="312">
        <v>4752.6692999999996</v>
      </c>
      <c r="EN53" s="312">
        <v>975.37879999999996</v>
      </c>
      <c r="EO53" s="312">
        <v>849.44029999999998</v>
      </c>
      <c r="EP53" s="312">
        <v>553.06659999999999</v>
      </c>
      <c r="EQ53" s="312">
        <v>1487.4480000000001</v>
      </c>
      <c r="ER53" s="312">
        <v>0</v>
      </c>
      <c r="ES53" s="312"/>
      <c r="ET53" s="312"/>
      <c r="EU53" s="312">
        <v>898.99570000000006</v>
      </c>
      <c r="EV53" s="312">
        <v>243.94839999999999</v>
      </c>
      <c r="EW53" s="312"/>
      <c r="EX53" s="312"/>
      <c r="EY53" s="312">
        <v>27.941700000000001</v>
      </c>
      <c r="EZ53" s="312">
        <v>213.34370000000001</v>
      </c>
      <c r="FA53" s="312">
        <v>533.03930000000003</v>
      </c>
      <c r="FB53" s="312">
        <v>387.32380000000001</v>
      </c>
      <c r="FC53" s="312">
        <v>1323.6217999999999</v>
      </c>
      <c r="FD53" s="312">
        <v>334.96510000000001</v>
      </c>
      <c r="FE53" s="312">
        <v>254.81290000000001</v>
      </c>
      <c r="FF53" s="312">
        <v>244.00290000000001</v>
      </c>
    </row>
    <row r="54">
      <c r="A54" s="151">
        <v>54</v>
      </c>
      <c r="D54" s="311">
        <v>45644.979166666664</v>
      </c>
      <c r="E54" s="312">
        <v>7663.5591999999997</v>
      </c>
      <c r="F54" s="312">
        <v>5130.6235999999999</v>
      </c>
      <c r="G54" s="312">
        <v>223.1542</v>
      </c>
      <c r="H54" s="312">
        <v>283.61779999999999</v>
      </c>
      <c r="I54" s="312">
        <v>4334.8765000000003</v>
      </c>
      <c r="J54" s="312">
        <v>0</v>
      </c>
      <c r="K54" s="312">
        <v>3415.0639000000001</v>
      </c>
      <c r="L54" s="312">
        <v>1400.3765000000001</v>
      </c>
      <c r="M54" s="312">
        <v>23636.085899999998</v>
      </c>
      <c r="N54" s="312">
        <v>6150.6549999999997</v>
      </c>
      <c r="O54" s="312"/>
      <c r="P54" s="312"/>
      <c r="Q54" s="312">
        <v>107.6309</v>
      </c>
      <c r="R54" s="312">
        <v>6.9621000000000004</v>
      </c>
      <c r="S54" s="312">
        <v>92.748999999999995</v>
      </c>
      <c r="T54" s="312">
        <v>53.802500000000002</v>
      </c>
      <c r="U54" s="312">
        <v>3345.7102999991898</v>
      </c>
      <c r="V54" s="312">
        <v>723.15560000011601</v>
      </c>
      <c r="W54" s="312">
        <v>21131.663600003802</v>
      </c>
      <c r="X54" s="312">
        <v>8206.4219000025496</v>
      </c>
      <c r="Y54" s="312">
        <v>3414.7111000003401</v>
      </c>
      <c r="Z54" s="312">
        <v>1350.82980000047</v>
      </c>
      <c r="AA54" s="312">
        <v>15353.817099996801</v>
      </c>
      <c r="AB54" s="312">
        <v>5215.3353666647499</v>
      </c>
      <c r="AC54" s="312">
        <v>16351.227499995401</v>
      </c>
      <c r="AD54" s="312">
        <v>3268.9969000012302</v>
      </c>
      <c r="AE54" s="312">
        <v>13161.7404000038</v>
      </c>
      <c r="AF54" s="312">
        <v>5532.5626999983197</v>
      </c>
      <c r="AG54" s="312">
        <v>43204.513400007098</v>
      </c>
      <c r="AH54" s="312">
        <v>9389.0738999979494</v>
      </c>
      <c r="AI54" s="312">
        <v>17443.119700012299</v>
      </c>
      <c r="AJ54" s="312">
        <v>4134.95909999988</v>
      </c>
      <c r="AK54" s="312">
        <v>7474.8193999955802</v>
      </c>
      <c r="AL54" s="312">
        <v>1302.04280000019</v>
      </c>
      <c r="AM54" s="312">
        <v>8365.4233999949993</v>
      </c>
      <c r="AN54" s="312">
        <v>3888.9000000004899</v>
      </c>
      <c r="AO54" s="312">
        <v>16817.7936999882</v>
      </c>
      <c r="AP54" s="312">
        <v>4344.0132000001904</v>
      </c>
      <c r="AQ54" s="312">
        <v>4876.0661000001301</v>
      </c>
      <c r="AR54" s="312">
        <v>4660.9541999991297</v>
      </c>
      <c r="AS54" s="312">
        <v>37116.940200006196</v>
      </c>
      <c r="AT54" s="312">
        <v>9573.0833000056991</v>
      </c>
      <c r="AU54" s="312">
        <v>21062.388799995198</v>
      </c>
      <c r="AV54" s="312">
        <v>4576.4443999975902</v>
      </c>
      <c r="AW54" s="312">
        <v>3181.6483000007902</v>
      </c>
      <c r="AX54" s="312">
        <v>1064.7934999997999</v>
      </c>
      <c r="AY54" s="312">
        <v>1235.44379999998</v>
      </c>
      <c r="AZ54" s="312">
        <v>117.083899999932</v>
      </c>
      <c r="BA54" s="312">
        <v>9966.8126999980705</v>
      </c>
      <c r="BB54" s="312">
        <v>4726.39749999581</v>
      </c>
      <c r="BC54" s="312">
        <v>4139.8266000020603</v>
      </c>
      <c r="BD54" s="312">
        <v>2677.0159000014701</v>
      </c>
      <c r="BE54" s="312">
        <v>7760.4574000002704</v>
      </c>
      <c r="BF54" s="312">
        <v>2540.3076000014598</v>
      </c>
      <c r="BG54" s="312">
        <v>107.58149999996201</v>
      </c>
      <c r="BH54" s="312">
        <v>13.808899999992001</v>
      </c>
      <c r="BI54" s="312">
        <v>14800.534500002301</v>
      </c>
      <c r="BJ54" s="312">
        <v>3782.6236999990501</v>
      </c>
      <c r="BK54" s="312">
        <v>70.486399999949896</v>
      </c>
      <c r="BL54" s="312">
        <v>15.3374000000032</v>
      </c>
      <c r="BM54" s="312">
        <v>64.341299999987498</v>
      </c>
      <c r="BN54" s="312">
        <v>8.6451999999959508</v>
      </c>
      <c r="BO54" s="312">
        <v>121.48399999994</v>
      </c>
      <c r="BP54" s="312">
        <v>21.022199999989599</v>
      </c>
      <c r="BQ54" s="312">
        <v>1351.6327000000001</v>
      </c>
      <c r="BR54" s="312">
        <v>431.50940000000003</v>
      </c>
      <c r="BS54" s="312">
        <v>8814.4509999999991</v>
      </c>
      <c r="BT54" s="312">
        <v>2046.0093999999999</v>
      </c>
      <c r="BU54" s="312">
        <v>11670.348599999999</v>
      </c>
      <c r="BV54" s="312">
        <v>3336.6640000000002</v>
      </c>
      <c r="BW54" s="312">
        <v>16614.3845</v>
      </c>
      <c r="BX54" s="312">
        <v>5894.4832999999999</v>
      </c>
      <c r="BY54" s="312">
        <v>6459.0999000000002</v>
      </c>
      <c r="BZ54" s="312">
        <v>1600.5465999999999</v>
      </c>
      <c r="CA54" s="312">
        <v>150.23249999999999</v>
      </c>
      <c r="CB54" s="312">
        <v>100.331</v>
      </c>
      <c r="CC54" s="312">
        <v>9826.4493000000093</v>
      </c>
      <c r="CD54" s="312">
        <v>4401.3063000000002</v>
      </c>
      <c r="CE54" s="312">
        <v>15431.377</v>
      </c>
      <c r="CF54" s="312">
        <v>2777.7321999999999</v>
      </c>
      <c r="CG54" s="312">
        <v>24418.626100000001</v>
      </c>
      <c r="CH54" s="312">
        <v>7295.0205999999998</v>
      </c>
      <c r="CI54" s="312">
        <v>5621.5437000000002</v>
      </c>
      <c r="CJ54" s="312">
        <v>1389.181</v>
      </c>
      <c r="CK54" s="312">
        <v>388.88589999999999</v>
      </c>
      <c r="CL54" s="312">
        <v>417.14510000000001</v>
      </c>
      <c r="CM54" s="312">
        <v>7636.04000000001</v>
      </c>
      <c r="CN54" s="312">
        <v>2355.3908000000101</v>
      </c>
      <c r="CO54" s="312">
        <v>1451.2354</v>
      </c>
      <c r="CP54" s="312">
        <v>926.21699999999998</v>
      </c>
      <c r="CQ54" s="312">
        <v>5288.5268999999998</v>
      </c>
      <c r="CR54" s="312">
        <v>1122.9340999999999</v>
      </c>
      <c r="CS54" s="312"/>
      <c r="CT54" s="312"/>
      <c r="CU54" s="312">
        <v>1118.1396999999999</v>
      </c>
      <c r="CV54" s="312">
        <v>452.37099999999998</v>
      </c>
      <c r="CW54" s="312">
        <v>5067.8728000000001</v>
      </c>
      <c r="CX54" s="312">
        <v>977.9162</v>
      </c>
      <c r="CY54" s="312">
        <v>3421.2055999999998</v>
      </c>
      <c r="CZ54" s="312">
        <v>218.14570000000001</v>
      </c>
      <c r="DA54" s="312">
        <v>565.23810000000003</v>
      </c>
      <c r="DB54" s="312">
        <v>191.76900000000001</v>
      </c>
      <c r="DC54" s="312">
        <v>14785.590099999999</v>
      </c>
      <c r="DD54" s="312">
        <v>1602.0050000000001</v>
      </c>
      <c r="DE54" s="312">
        <v>6647.5370999999996</v>
      </c>
      <c r="DF54" s="312">
        <v>1452.6425999999999</v>
      </c>
      <c r="DG54" s="312">
        <v>3739.2262000000001</v>
      </c>
      <c r="DH54" s="312">
        <v>5491.8425999999999</v>
      </c>
      <c r="DI54" s="312">
        <v>2306.9056</v>
      </c>
      <c r="DJ54" s="312">
        <v>1809.6215</v>
      </c>
      <c r="DK54" s="312">
        <v>4793.3301999999903</v>
      </c>
      <c r="DL54" s="312">
        <v>2376.7743</v>
      </c>
      <c r="DM54" s="312">
        <v>6745.2484000000004</v>
      </c>
      <c r="DN54" s="312">
        <v>2603.6622000000002</v>
      </c>
      <c r="DO54" s="312">
        <v>10198.607099999999</v>
      </c>
      <c r="DP54" s="312">
        <v>803.72910000000002</v>
      </c>
      <c r="DQ54" s="312"/>
      <c r="DR54" s="312"/>
      <c r="DS54" s="312"/>
      <c r="DT54" s="312"/>
      <c r="DU54" s="312">
        <v>23.7776</v>
      </c>
      <c r="DV54" s="312">
        <v>5.2640000000000002</v>
      </c>
      <c r="DW54" s="312"/>
      <c r="DX54" s="312"/>
      <c r="DY54" s="312">
        <v>1592.3525</v>
      </c>
      <c r="DZ54" s="312">
        <v>114.0462</v>
      </c>
      <c r="EA54" s="312"/>
      <c r="EB54" s="312"/>
      <c r="EC54" s="312">
        <v>1156.2935</v>
      </c>
      <c r="ED54" s="312">
        <v>386.58420000000001</v>
      </c>
      <c r="EE54" s="312">
        <v>1219.4467999999999</v>
      </c>
      <c r="EF54" s="312">
        <v>514.50099999999998</v>
      </c>
      <c r="EG54" s="312">
        <v>1988.7324000000001</v>
      </c>
      <c r="EH54" s="312">
        <v>1182.789</v>
      </c>
      <c r="EI54" s="312">
        <v>239.55430000000001</v>
      </c>
      <c r="EJ54" s="312">
        <v>22.035699999999999</v>
      </c>
      <c r="EK54" s="312">
        <v>816.58399999999995</v>
      </c>
      <c r="EL54" s="312">
        <v>0</v>
      </c>
      <c r="EM54" s="312">
        <v>4752.6692999999996</v>
      </c>
      <c r="EN54" s="312">
        <v>975.37879999999996</v>
      </c>
      <c r="EO54" s="312">
        <v>849.44029999999998</v>
      </c>
      <c r="EP54" s="312">
        <v>553.06659999999999</v>
      </c>
      <c r="EQ54" s="312">
        <v>1487.4908</v>
      </c>
      <c r="ER54" s="312">
        <v>0</v>
      </c>
      <c r="ES54" s="312"/>
      <c r="ET54" s="312"/>
      <c r="EU54" s="312">
        <v>899.03399999999999</v>
      </c>
      <c r="EV54" s="312">
        <v>243.96019999999999</v>
      </c>
      <c r="EW54" s="312"/>
      <c r="EX54" s="312"/>
      <c r="EY54" s="312">
        <v>27.941700000000001</v>
      </c>
      <c r="EZ54" s="312">
        <v>213.34370000000001</v>
      </c>
      <c r="FA54" s="312">
        <v>533.0498</v>
      </c>
      <c r="FB54" s="312">
        <v>387.3261</v>
      </c>
      <c r="FC54" s="312">
        <v>1323.6217999999999</v>
      </c>
      <c r="FD54" s="312">
        <v>334.96510000000001</v>
      </c>
      <c r="FE54" s="312">
        <v>254.8177</v>
      </c>
      <c r="FF54" s="312">
        <v>244.00309999999999</v>
      </c>
    </row>
    <row r="55">
      <c r="A55" s="151">
        <v>55</v>
      </c>
      <c r="D55" s="311">
        <v>45645</v>
      </c>
      <c r="E55" s="312">
        <v>7663.5893999999998</v>
      </c>
      <c r="F55" s="312">
        <v>5130.6305000000002</v>
      </c>
      <c r="G55" s="312">
        <v>223.1542</v>
      </c>
      <c r="H55" s="312">
        <v>283.61779999999999</v>
      </c>
      <c r="I55" s="312">
        <v>4335.1540999999997</v>
      </c>
      <c r="J55" s="312">
        <v>0</v>
      </c>
      <c r="K55" s="312">
        <v>3415.1311999999998</v>
      </c>
      <c r="L55" s="312">
        <v>1400.3844999999999</v>
      </c>
      <c r="M55" s="312">
        <v>23636.263500000001</v>
      </c>
      <c r="N55" s="312">
        <v>6150.6756999999998</v>
      </c>
      <c r="O55" s="312"/>
      <c r="P55" s="312"/>
      <c r="Q55" s="312">
        <v>107.6309</v>
      </c>
      <c r="R55" s="312">
        <v>6.9621000000000004</v>
      </c>
      <c r="S55" s="312">
        <v>92.748999999999995</v>
      </c>
      <c r="T55" s="312">
        <v>53.802500000000002</v>
      </c>
      <c r="U55" s="312">
        <v>3345.8251999989152</v>
      </c>
      <c r="V55" s="312">
        <v>723.16990000009537</v>
      </c>
      <c r="W55" s="312">
        <v>21131.78749999404</v>
      </c>
      <c r="X55" s="312">
        <v>8206.4408999979496</v>
      </c>
      <c r="Y55" s="312">
        <v>3414.7205999977887</v>
      </c>
      <c r="Z55" s="312">
        <v>1350.8344000000507</v>
      </c>
      <c r="AA55" s="312">
        <v>15355.774999991059</v>
      </c>
      <c r="AB55" s="312">
        <v>5215.9024000018835</v>
      </c>
      <c r="AC55" s="312">
        <v>16351.391800001264</v>
      </c>
      <c r="AD55" s="312">
        <v>3269.014699999243</v>
      </c>
      <c r="AE55" s="312">
        <v>13161.801300004125</v>
      </c>
      <c r="AF55" s="312">
        <v>5532.5666999965906</v>
      </c>
      <c r="AG55" s="312">
        <v>43204.657999992371</v>
      </c>
      <c r="AH55" s="312">
        <v>9389.0909000039101</v>
      </c>
      <c r="AI55" s="312">
        <v>17443.225899994373</v>
      </c>
      <c r="AJ55" s="312">
        <v>4134.9720999971032</v>
      </c>
      <c r="AK55" s="312">
        <v>7474.9381999969482</v>
      </c>
      <c r="AL55" s="312">
        <v>1302.048900000751</v>
      </c>
      <c r="AM55" s="312">
        <v>8365.5993999987841</v>
      </c>
      <c r="AN55" s="312">
        <v>3888.9637999981642</v>
      </c>
      <c r="AO55" s="312">
        <v>16817.877599984407</v>
      </c>
      <c r="AP55" s="312">
        <v>4344.0304000005126</v>
      </c>
      <c r="AQ55" s="312">
        <v>4876.104099996388</v>
      </c>
      <c r="AR55" s="312">
        <v>4660.9833000004292</v>
      </c>
      <c r="AS55" s="312">
        <v>37117.225399971008</v>
      </c>
      <c r="AT55" s="312">
        <v>9573.1105999946594</v>
      </c>
      <c r="AU55" s="312">
        <v>21062.388799995184</v>
      </c>
      <c r="AV55" s="312">
        <v>4576.444399997592</v>
      </c>
      <c r="AW55" s="312">
        <v>3181.7910999991</v>
      </c>
      <c r="AX55" s="312">
        <v>1064.8152999989688</v>
      </c>
      <c r="AY55" s="312">
        <v>1235.4873999990523</v>
      </c>
      <c r="AZ55" s="312">
        <v>117.08620000001974</v>
      </c>
      <c r="BA55" s="312">
        <v>9966.8612000048161</v>
      </c>
      <c r="BB55" s="312">
        <v>4726.4039999991655</v>
      </c>
      <c r="BC55" s="312">
        <v>4139.895499996841</v>
      </c>
      <c r="BD55" s="312">
        <v>2677.0460999980569</v>
      </c>
      <c r="BE55" s="312">
        <v>7760.5591000020504</v>
      </c>
      <c r="BF55" s="312">
        <v>2540.3082999996841</v>
      </c>
      <c r="BG55" s="312">
        <v>107.68640000000596</v>
      </c>
      <c r="BH55" s="312">
        <v>13.820099999997183</v>
      </c>
      <c r="BI55" s="312">
        <v>14800.534500002301</v>
      </c>
      <c r="BJ55" s="312">
        <v>3782.6236999990501</v>
      </c>
      <c r="BK55" s="312">
        <v>70.549200000008568</v>
      </c>
      <c r="BL55" s="312">
        <v>15.350200000000768</v>
      </c>
      <c r="BM55" s="312">
        <v>64.401199999963865</v>
      </c>
      <c r="BN55" s="312">
        <v>8.6508000000030734</v>
      </c>
      <c r="BO55" s="312">
        <v>121.58679999993183</v>
      </c>
      <c r="BP55" s="312">
        <v>21.038000000000466</v>
      </c>
      <c r="BQ55" s="312">
        <v>1351.6398999999999</v>
      </c>
      <c r="BR55" s="312">
        <v>431.5102</v>
      </c>
      <c r="BS55" s="312">
        <v>8814.5951999999997</v>
      </c>
      <c r="BT55" s="312">
        <v>2046.0261</v>
      </c>
      <c r="BU55" s="312">
        <v>11670.534900000001</v>
      </c>
      <c r="BV55" s="312">
        <v>3336.6923000000002</v>
      </c>
      <c r="BW55" s="312">
        <v>16614.445100000001</v>
      </c>
      <c r="BX55" s="312">
        <v>5894.4884000000002</v>
      </c>
      <c r="BY55" s="312">
        <v>6459.2298000000001</v>
      </c>
      <c r="BZ55" s="312">
        <v>1600.5650000000001</v>
      </c>
      <c r="CA55" s="312">
        <v>150.2329</v>
      </c>
      <c r="CB55" s="312">
        <v>100.3314</v>
      </c>
      <c r="CC55" s="312">
        <v>9826.4897000000001</v>
      </c>
      <c r="CD55" s="312">
        <v>4401.3177999999998</v>
      </c>
      <c r="CE55" s="312">
        <v>15431.5231</v>
      </c>
      <c r="CF55" s="312">
        <v>2777.7429999999999</v>
      </c>
      <c r="CG55" s="312">
        <v>24418.819500000001</v>
      </c>
      <c r="CH55" s="312">
        <v>7295.0451999999996</v>
      </c>
      <c r="CI55" s="312">
        <v>5621.5992999999999</v>
      </c>
      <c r="CJ55" s="312">
        <v>1389.1858</v>
      </c>
      <c r="CK55" s="312">
        <v>388.90820000000002</v>
      </c>
      <c r="CL55" s="312">
        <v>417.14789999999999</v>
      </c>
      <c r="CM55" s="312">
        <v>7636.0402000000004</v>
      </c>
      <c r="CN55" s="312">
        <v>2355.3908999999999</v>
      </c>
      <c r="CO55" s="312">
        <v>1451.2509</v>
      </c>
      <c r="CP55" s="312">
        <v>926.21950000000004</v>
      </c>
      <c r="CQ55" s="312">
        <v>5288.6400000000003</v>
      </c>
      <c r="CR55" s="312">
        <v>1122.9513999999999</v>
      </c>
      <c r="CS55" s="312"/>
      <c r="CT55" s="312"/>
      <c r="CU55" s="312">
        <v>1118.1403</v>
      </c>
      <c r="CV55" s="312">
        <v>452.37150000000003</v>
      </c>
      <c r="CW55" s="312">
        <v>5068.0010000000002</v>
      </c>
      <c r="CX55" s="312">
        <v>977.92510000000004</v>
      </c>
      <c r="CY55" s="312">
        <v>3421.3544000000002</v>
      </c>
      <c r="CZ55" s="312">
        <v>218.1532</v>
      </c>
      <c r="DA55" s="312">
        <v>565.25040000000001</v>
      </c>
      <c r="DB55" s="312">
        <v>191.77019999999999</v>
      </c>
      <c r="DC55" s="312">
        <v>14785.590099999999</v>
      </c>
      <c r="DD55" s="312">
        <v>1602.0050000000001</v>
      </c>
      <c r="DE55" s="312">
        <v>6647.5577999999996</v>
      </c>
      <c r="DF55" s="312">
        <v>1452.6439</v>
      </c>
      <c r="DG55" s="312">
        <v>3739.3119000000002</v>
      </c>
      <c r="DH55" s="312">
        <v>5491.8789999999999</v>
      </c>
      <c r="DI55" s="312">
        <v>2306.9131000000002</v>
      </c>
      <c r="DJ55" s="312">
        <v>1809.6288999999999</v>
      </c>
      <c r="DK55" s="312">
        <v>4793.3666999999996</v>
      </c>
      <c r="DL55" s="312">
        <v>2376.7781</v>
      </c>
      <c r="DM55" s="312">
        <v>6745.2969000000003</v>
      </c>
      <c r="DN55" s="312">
        <v>2603.6732999999999</v>
      </c>
      <c r="DO55" s="312">
        <v>10198.9607</v>
      </c>
      <c r="DP55" s="312">
        <v>803.74810000000002</v>
      </c>
      <c r="DQ55" s="312"/>
      <c r="DR55" s="312"/>
      <c r="DS55" s="312"/>
      <c r="DT55" s="312"/>
      <c r="DU55" s="312">
        <v>23.7776</v>
      </c>
      <c r="DV55" s="312">
        <v>5.2640000000000002</v>
      </c>
      <c r="DW55" s="312">
        <v>1365.1772000000001</v>
      </c>
      <c r="DX55" s="312">
        <v>67.748699999999999</v>
      </c>
      <c r="DY55" s="312">
        <v>1592.3525</v>
      </c>
      <c r="DZ55" s="312">
        <v>114.0462</v>
      </c>
      <c r="EA55" s="312">
        <v>774.18420000000003</v>
      </c>
      <c r="EB55" s="312">
        <v>121.54689999999999</v>
      </c>
      <c r="EC55" s="312">
        <v>1156.3571999999999</v>
      </c>
      <c r="ED55" s="312">
        <v>386.59609999999998</v>
      </c>
      <c r="EE55" s="312">
        <v>1219.5169000000001</v>
      </c>
      <c r="EF55" s="312">
        <v>514.51760000000002</v>
      </c>
      <c r="EG55" s="312">
        <v>1988.8634</v>
      </c>
      <c r="EH55" s="312">
        <v>1182.789</v>
      </c>
      <c r="EI55" s="312">
        <v>248.5206</v>
      </c>
      <c r="EJ55" s="312">
        <v>22.296500000000002</v>
      </c>
      <c r="EK55" s="312">
        <v>816.64679999999998</v>
      </c>
      <c r="EL55" s="312">
        <v>0</v>
      </c>
      <c r="EM55" s="312">
        <v>4752.6692999999996</v>
      </c>
      <c r="EN55" s="312">
        <v>975.37879999999996</v>
      </c>
      <c r="EO55" s="312">
        <v>849.44029999999998</v>
      </c>
      <c r="EP55" s="312">
        <v>553.06659999999999</v>
      </c>
      <c r="EQ55" s="312">
        <v>1487.5316</v>
      </c>
      <c r="ER55" s="312">
        <v>0</v>
      </c>
      <c r="ES55" s="312"/>
      <c r="ET55" s="312"/>
      <c r="EU55" s="312">
        <v>899.07309999999995</v>
      </c>
      <c r="EV55" s="312">
        <v>243.97239999999999</v>
      </c>
      <c r="EW55" s="312">
        <v>69.5702</v>
      </c>
      <c r="EX55" s="312">
        <v>130.15029999999999</v>
      </c>
      <c r="EY55" s="312">
        <v>27.941700000000001</v>
      </c>
      <c r="EZ55" s="312">
        <v>213.34370000000001</v>
      </c>
      <c r="FA55" s="312">
        <v>533.06060000000002</v>
      </c>
      <c r="FB55" s="312">
        <v>387.32850000000002</v>
      </c>
      <c r="FC55" s="312">
        <v>1323.6217999999999</v>
      </c>
      <c r="FD55" s="312">
        <v>334.96510000000001</v>
      </c>
      <c r="FE55" s="312">
        <v>254.82230000000001</v>
      </c>
      <c r="FF55" s="312">
        <v>244.00319999999999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200" verticalDpi="2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r7-office/2024.3.2.622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Totachi Company</cp:lastModifiedBy>
  <cp:revision>1</cp:revision>
  <dcterms:created xsi:type="dcterms:W3CDTF">2005-06-16T04:31:35Z</dcterms:created>
  <dcterms:modified xsi:type="dcterms:W3CDTF">2025-02-14T02:57:52Z</dcterms:modified>
</cp:coreProperties>
</file>